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Questa_cartella_di_lavoro" defaultThemeVersion="124226"/>
  <mc:AlternateContent xmlns:mc="http://schemas.openxmlformats.org/markup-compatibility/2006">
    <mc:Choice Requires="x15">
      <x15ac:absPath xmlns:x15ac="http://schemas.microsoft.com/office/spreadsheetml/2010/11/ac" url="C:\temp\FileExcel4GitHub\"/>
    </mc:Choice>
  </mc:AlternateContent>
  <xr:revisionPtr revIDLastSave="0" documentId="13_ncr:1_{984A0AF6-39B8-4C38-ABC1-850FE7CF134B}" xr6:coauthVersionLast="47" xr6:coauthVersionMax="47" xr10:uidLastSave="{00000000-0000-0000-0000-000000000000}"/>
  <bookViews>
    <workbookView xWindow="-108" yWindow="-108" windowWidth="23256" windowHeight="12576" tabRatio="745" activeTab="9" xr2:uid="{00000000-000D-0000-FFFF-FFFF00000000}"/>
  </bookViews>
  <sheets>
    <sheet name="Gen2022_RICHIESTE" sheetId="2" r:id="rId1"/>
    <sheet name="Gen-Feb-Mar2021_report" sheetId="3" state="hidden" r:id="rId2"/>
    <sheet name="Feb2022_RICHIESTE" sheetId="15" r:id="rId3"/>
    <sheet name="Mar2022_RICHIESTE" sheetId="16" r:id="rId4"/>
    <sheet name="primotrim2022_ORARIO" sheetId="4" r:id="rId5"/>
    <sheet name="Tipologie" sheetId="7" r:id="rId6"/>
    <sheet name="Istruzioni" sheetId="10" r:id="rId7"/>
    <sheet name="_56F9DC9755BA473782653E2940F9" sheetId="9" state="veryHidden" r:id="rId8"/>
    <sheet name="Regole" sheetId="1" r:id="rId9"/>
    <sheet name="Autore" sheetId="19" r:id="rId10"/>
  </sheets>
  <definedNames>
    <definedName name="_56F9DC9755BA473782653E2940F9FormId">"w_X_n_q9nUq1lf9oMplF77eUTaX-34tImQK0QZF7pKpUNzdCNVdCV0xMS1VJOUY4VUpERVZDR0g5TS4u"</definedName>
    <definedName name="_56F9DC9755BA473782653E2940F9ResponseSheet">"Form1"</definedName>
    <definedName name="_56F9DC9755BA473782653E2940F9SourceDocId">"{cf6eff52-8cd7-4ced-bf98-c0fe76a7b340}"</definedName>
    <definedName name="_xlnm._FilterDatabase" localSheetId="2" hidden="1">Feb2022_RICHIESTE!#REF!</definedName>
    <definedName name="_xlnm._FilterDatabase" localSheetId="0" hidden="1">Gen2022_RICHIESTE!#REF!</definedName>
    <definedName name="_xlnm._FilterDatabase" localSheetId="3" hidden="1">Mar2022_RICHIESTE!#REF!</definedName>
    <definedName name="_xlnm.Print_Area" localSheetId="2">Feb2022_RICHIESTE!$U$69:$AR$77</definedName>
    <definedName name="_xlnm.Print_Area" localSheetId="0">Gen2022_RICHIESTE!$U$69:$AR$77</definedName>
    <definedName name="_xlnm.Print_Area" localSheetId="1">'Gen-Feb-Mar2021_report'!#REF!</definedName>
    <definedName name="_xlnm.Print_Area" localSheetId="3">Mar2022_RICHIESTE!$U$69:$AR$77</definedName>
    <definedName name="_xlnm.Print_Area" localSheetId="4">primotrim2022_ORARIO!$U$2:$AR$50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6" i="19" l="1"/>
  <c r="D3" i="19"/>
  <c r="AD10" i="4" l="1"/>
  <c r="AD9" i="4"/>
  <c r="AD8" i="4"/>
  <c r="L68" i="4"/>
  <c r="K68" i="4"/>
  <c r="J68" i="4"/>
  <c r="I68" i="4"/>
  <c r="L67" i="4"/>
  <c r="K67" i="4"/>
  <c r="J67" i="4"/>
  <c r="I67" i="4"/>
  <c r="L66" i="4"/>
  <c r="K66" i="4"/>
  <c r="J66" i="4"/>
  <c r="I66" i="4"/>
  <c r="L65" i="4"/>
  <c r="K65" i="4"/>
  <c r="J65" i="4"/>
  <c r="I65" i="4"/>
  <c r="L64" i="4"/>
  <c r="K64" i="4"/>
  <c r="J64" i="4"/>
  <c r="I64" i="4"/>
  <c r="L63" i="4"/>
  <c r="K63" i="4"/>
  <c r="J63" i="4"/>
  <c r="I63" i="4"/>
  <c r="L62" i="4"/>
  <c r="K62" i="4"/>
  <c r="J62" i="4"/>
  <c r="I62" i="4"/>
  <c r="L61" i="4"/>
  <c r="K61" i="4"/>
  <c r="J61" i="4"/>
  <c r="I61" i="4"/>
  <c r="G68" i="4"/>
  <c r="G67" i="4"/>
  <c r="G66" i="4"/>
  <c r="G65" i="4"/>
  <c r="G64" i="4"/>
  <c r="G63" i="4"/>
  <c r="G62" i="4"/>
  <c r="G61" i="4"/>
  <c r="W34" i="4"/>
  <c r="W33" i="4"/>
  <c r="W32" i="4"/>
  <c r="W31" i="4"/>
  <c r="W30" i="4"/>
  <c r="W29" i="4"/>
  <c r="W28" i="4"/>
  <c r="W27" i="4"/>
  <c r="P34" i="4"/>
  <c r="O34" i="4"/>
  <c r="N34" i="4"/>
  <c r="M34" i="4"/>
  <c r="L34" i="4"/>
  <c r="K34" i="4"/>
  <c r="J34" i="4"/>
  <c r="I34" i="4"/>
  <c r="H34" i="4"/>
  <c r="G34" i="4"/>
  <c r="F34" i="4"/>
  <c r="E34" i="4"/>
  <c r="D34" i="4"/>
  <c r="P33" i="4"/>
  <c r="O33" i="4"/>
  <c r="N33" i="4"/>
  <c r="M33" i="4"/>
  <c r="L33" i="4"/>
  <c r="K33" i="4"/>
  <c r="J33" i="4"/>
  <c r="I33" i="4"/>
  <c r="H33" i="4"/>
  <c r="G33" i="4"/>
  <c r="F33" i="4"/>
  <c r="E33" i="4"/>
  <c r="D33" i="4"/>
  <c r="P32" i="4"/>
  <c r="O32" i="4"/>
  <c r="N32" i="4"/>
  <c r="M32" i="4"/>
  <c r="L32" i="4"/>
  <c r="K32" i="4"/>
  <c r="J32" i="4"/>
  <c r="I32" i="4"/>
  <c r="H32" i="4"/>
  <c r="G32" i="4"/>
  <c r="F32" i="4"/>
  <c r="E32" i="4"/>
  <c r="D32" i="4"/>
  <c r="P31" i="4"/>
  <c r="O31" i="4"/>
  <c r="N31" i="4"/>
  <c r="M31" i="4"/>
  <c r="L31" i="4"/>
  <c r="K31" i="4"/>
  <c r="J31" i="4"/>
  <c r="I31" i="4"/>
  <c r="H31" i="4"/>
  <c r="G31" i="4"/>
  <c r="F31" i="4"/>
  <c r="E31" i="4"/>
  <c r="D31" i="4"/>
  <c r="P30" i="4"/>
  <c r="O30" i="4"/>
  <c r="N30" i="4"/>
  <c r="M30" i="4"/>
  <c r="L30" i="4"/>
  <c r="K30" i="4"/>
  <c r="J30" i="4"/>
  <c r="I30" i="4"/>
  <c r="H30" i="4"/>
  <c r="G30" i="4"/>
  <c r="F30" i="4"/>
  <c r="E30" i="4"/>
  <c r="D30" i="4"/>
  <c r="P29" i="4"/>
  <c r="O29" i="4"/>
  <c r="N29" i="4"/>
  <c r="M29" i="4"/>
  <c r="L29" i="4"/>
  <c r="K29" i="4"/>
  <c r="J29" i="4"/>
  <c r="I29" i="4"/>
  <c r="H29" i="4"/>
  <c r="G29" i="4"/>
  <c r="F29" i="4"/>
  <c r="E29" i="4"/>
  <c r="D29" i="4"/>
  <c r="P28" i="4"/>
  <c r="O28" i="4"/>
  <c r="N28" i="4"/>
  <c r="M28" i="4"/>
  <c r="L28" i="4"/>
  <c r="K28" i="4"/>
  <c r="J28" i="4"/>
  <c r="I28" i="4"/>
  <c r="H28" i="4"/>
  <c r="G28" i="4"/>
  <c r="F28" i="4"/>
  <c r="E28" i="4"/>
  <c r="D28" i="4"/>
  <c r="P27" i="4"/>
  <c r="O27" i="4"/>
  <c r="N27" i="4"/>
  <c r="M27" i="4"/>
  <c r="L27" i="4"/>
  <c r="K27" i="4"/>
  <c r="J27" i="4"/>
  <c r="I27" i="4"/>
  <c r="H27" i="4"/>
  <c r="G27" i="4"/>
  <c r="F27" i="4"/>
  <c r="E27" i="4"/>
  <c r="D27" i="4"/>
  <c r="L24" i="4"/>
  <c r="K24" i="4"/>
  <c r="J24" i="4"/>
  <c r="I24" i="4"/>
  <c r="H24" i="4"/>
  <c r="G24" i="4"/>
  <c r="F24" i="4"/>
  <c r="E24" i="4"/>
  <c r="D24" i="4"/>
  <c r="L23" i="4"/>
  <c r="K23" i="4"/>
  <c r="J23" i="4"/>
  <c r="I23" i="4"/>
  <c r="H23" i="4"/>
  <c r="G23" i="4"/>
  <c r="F23" i="4"/>
  <c r="E23" i="4"/>
  <c r="D23" i="4"/>
  <c r="L22" i="4"/>
  <c r="K22" i="4"/>
  <c r="J22" i="4"/>
  <c r="I22" i="4"/>
  <c r="H22" i="4"/>
  <c r="G22" i="4"/>
  <c r="F22" i="4"/>
  <c r="E22" i="4"/>
  <c r="D22" i="4"/>
  <c r="L21" i="4"/>
  <c r="K21" i="4"/>
  <c r="J21" i="4"/>
  <c r="I21" i="4"/>
  <c r="H21" i="4"/>
  <c r="G21" i="4"/>
  <c r="F21" i="4"/>
  <c r="E21" i="4"/>
  <c r="D21" i="4"/>
  <c r="L20" i="4"/>
  <c r="K20" i="4"/>
  <c r="J20" i="4"/>
  <c r="I20" i="4"/>
  <c r="H20" i="4"/>
  <c r="G20" i="4"/>
  <c r="F20" i="4"/>
  <c r="E20" i="4"/>
  <c r="D20" i="4"/>
  <c r="L19" i="4"/>
  <c r="K19" i="4"/>
  <c r="J19" i="4"/>
  <c r="I19" i="4"/>
  <c r="H19" i="4"/>
  <c r="G19" i="4"/>
  <c r="F19" i="4"/>
  <c r="E19" i="4"/>
  <c r="D19" i="4"/>
  <c r="L18" i="4"/>
  <c r="K18" i="4"/>
  <c r="J18" i="4"/>
  <c r="I18" i="4"/>
  <c r="H18" i="4"/>
  <c r="G18" i="4"/>
  <c r="F18" i="4"/>
  <c r="E18" i="4"/>
  <c r="D18" i="4"/>
  <c r="L17" i="4"/>
  <c r="K17" i="4"/>
  <c r="J17" i="4"/>
  <c r="I17" i="4"/>
  <c r="H17" i="4"/>
  <c r="G17" i="4"/>
  <c r="F17" i="4"/>
  <c r="E17" i="4"/>
  <c r="D17" i="4"/>
  <c r="L10" i="4"/>
  <c r="L9" i="4"/>
  <c r="L8" i="4"/>
  <c r="G8" i="4"/>
  <c r="W2" i="4"/>
  <c r="X2" i="4" s="1"/>
  <c r="D2" i="4"/>
  <c r="E2" i="4" s="1"/>
  <c r="C2" i="4"/>
  <c r="W2" i="16"/>
  <c r="X2" i="16" s="1"/>
  <c r="Y2" i="16" s="1"/>
  <c r="Z2" i="16" s="1"/>
  <c r="AA2" i="16" s="1"/>
  <c r="AB2" i="16" s="1"/>
  <c r="AC2" i="16" s="1"/>
  <c r="AD2" i="16" s="1"/>
  <c r="AE2" i="16" s="1"/>
  <c r="AF2" i="16" s="1"/>
  <c r="AG2" i="16" s="1"/>
  <c r="AH2" i="16" s="1"/>
  <c r="AI2" i="16" s="1"/>
  <c r="AJ2" i="16" s="1"/>
  <c r="AK2" i="16" s="1"/>
  <c r="AL2" i="16" s="1"/>
  <c r="AM2" i="16" s="1"/>
  <c r="AN2" i="16" s="1"/>
  <c r="AO2" i="16" s="1"/>
  <c r="AP2" i="16" s="1"/>
  <c r="AQ2" i="16" s="1"/>
  <c r="AR2" i="16" s="1"/>
  <c r="D2" i="16"/>
  <c r="E2" i="16" s="1"/>
  <c r="F2" i="16" s="1"/>
  <c r="G2" i="16" s="1"/>
  <c r="H2" i="16" s="1"/>
  <c r="I2" i="16" s="1"/>
  <c r="J2" i="16" s="1"/>
  <c r="K2" i="16" s="1"/>
  <c r="L2" i="16" s="1"/>
  <c r="M2" i="16" s="1"/>
  <c r="N2" i="16" s="1"/>
  <c r="O2" i="16" s="1"/>
  <c r="P2" i="16" s="1"/>
  <c r="Q2" i="16" s="1"/>
  <c r="R2" i="16" s="1"/>
  <c r="S2" i="16" s="1"/>
  <c r="C2" i="16"/>
  <c r="W2" i="15"/>
  <c r="X2" i="15" s="1"/>
  <c r="Y2" i="15" s="1"/>
  <c r="Z2" i="15" s="1"/>
  <c r="AA2" i="15" s="1"/>
  <c r="AB2" i="15" s="1"/>
  <c r="AC2" i="15" s="1"/>
  <c r="AD2" i="15" s="1"/>
  <c r="AE2" i="15" s="1"/>
  <c r="AF2" i="15" s="1"/>
  <c r="AG2" i="15" s="1"/>
  <c r="AH2" i="15" s="1"/>
  <c r="AI2" i="15" s="1"/>
  <c r="AJ2" i="15" s="1"/>
  <c r="AK2" i="15" s="1"/>
  <c r="AL2" i="15" s="1"/>
  <c r="AM2" i="15" s="1"/>
  <c r="AN2" i="15" s="1"/>
  <c r="AO2" i="15" s="1"/>
  <c r="AP2" i="15" s="1"/>
  <c r="AQ2" i="15" s="1"/>
  <c r="AR2" i="15" s="1"/>
  <c r="AO2" i="2"/>
  <c r="AP2" i="2" s="1"/>
  <c r="AQ2" i="2" s="1"/>
  <c r="AR2" i="2" s="1"/>
  <c r="D2" i="15"/>
  <c r="E2" i="15" s="1"/>
  <c r="F2" i="15" s="1"/>
  <c r="G2" i="15" s="1"/>
  <c r="H2" i="15" s="1"/>
  <c r="I2" i="15" s="1"/>
  <c r="J2" i="15" s="1"/>
  <c r="K2" i="15" s="1"/>
  <c r="L2" i="15" s="1"/>
  <c r="M2" i="15" s="1"/>
  <c r="N2" i="15" s="1"/>
  <c r="O2" i="15" s="1"/>
  <c r="P2" i="15" s="1"/>
  <c r="Q2" i="15" s="1"/>
  <c r="R2" i="15" s="1"/>
  <c r="S2" i="15" s="1"/>
  <c r="C2" i="15"/>
  <c r="F2" i="2"/>
  <c r="G2" i="2" s="1"/>
  <c r="H2" i="2" s="1"/>
  <c r="I2" i="2" s="1"/>
  <c r="J2" i="2" s="1"/>
  <c r="K2" i="2" s="1"/>
  <c r="L2" i="2" s="1"/>
  <c r="M2" i="2" s="1"/>
  <c r="N2" i="2" s="1"/>
  <c r="O2" i="2" s="1"/>
  <c r="P2" i="2" s="1"/>
  <c r="Q2" i="2" s="1"/>
  <c r="R2" i="2" s="1"/>
  <c r="S2" i="2" s="1"/>
  <c r="E2" i="2"/>
  <c r="BH11" i="4"/>
  <c r="BC29" i="4"/>
  <c r="BA19" i="4"/>
  <c r="AC61" i="4"/>
  <c r="Z8" i="4"/>
  <c r="Z9" i="4"/>
  <c r="Z10" i="4"/>
  <c r="Z11" i="4"/>
  <c r="Z12" i="4"/>
  <c r="AP92" i="4"/>
  <c r="AF9" i="4"/>
  <c r="V90" i="4"/>
  <c r="AA10" i="4"/>
  <c r="AA9" i="4"/>
  <c r="AA8" i="4"/>
  <c r="AM61" i="4"/>
  <c r="AN61" i="4"/>
  <c r="AO61" i="4"/>
  <c r="AK9" i="4"/>
  <c r="AD93" i="4"/>
  <c r="AD92" i="4"/>
  <c r="AP84" i="4"/>
  <c r="W48" i="16"/>
  <c r="AY111" i="4"/>
  <c r="AZ57" i="4"/>
  <c r="AZ111" i="4" s="1"/>
  <c r="BA57" i="4"/>
  <c r="BA111" i="4" s="1"/>
  <c r="BB57" i="4"/>
  <c r="BB111" i="4" s="1"/>
  <c r="BC57" i="4"/>
  <c r="BC111" i="4" s="1"/>
  <c r="BD57" i="4"/>
  <c r="BD111" i="4" s="1"/>
  <c r="BE57" i="4"/>
  <c r="BE111" i="4" s="1"/>
  <c r="BF57" i="4"/>
  <c r="BF111" i="4" s="1"/>
  <c r="BG57" i="4"/>
  <c r="BG111" i="4" s="1"/>
  <c r="BH57" i="4"/>
  <c r="BH111" i="4" s="1"/>
  <c r="AY57" i="4"/>
  <c r="AY61" i="4"/>
  <c r="AZ61" i="4"/>
  <c r="AY62" i="4"/>
  <c r="AZ62" i="4"/>
  <c r="AY63" i="4"/>
  <c r="AZ63" i="4"/>
  <c r="AY64" i="4"/>
  <c r="AZ64" i="4"/>
  <c r="AY65" i="4"/>
  <c r="AZ65" i="4"/>
  <c r="AY66" i="4"/>
  <c r="AZ66" i="4"/>
  <c r="W2" i="2"/>
  <c r="X2" i="2"/>
  <c r="Y2" i="2"/>
  <c r="Z2" i="2"/>
  <c r="AA2" i="2"/>
  <c r="AB2" i="2"/>
  <c r="AC2" i="2"/>
  <c r="AD2" i="2"/>
  <c r="AE2" i="2"/>
  <c r="AF2" i="2"/>
  <c r="AG2" i="2"/>
  <c r="AH2" i="2"/>
  <c r="AI2" i="2"/>
  <c r="AJ2" i="2"/>
  <c r="AK2" i="2"/>
  <c r="AL2" i="2"/>
  <c r="BH78" i="4"/>
  <c r="BH77" i="4"/>
  <c r="BH76" i="4"/>
  <c r="BH75" i="4"/>
  <c r="BH74" i="4"/>
  <c r="BH73" i="4"/>
  <c r="BH72" i="4"/>
  <c r="BH71" i="4"/>
  <c r="BH68" i="4"/>
  <c r="BH67" i="4"/>
  <c r="BH66" i="4"/>
  <c r="BH65" i="4"/>
  <c r="BH64" i="4"/>
  <c r="BH63" i="4"/>
  <c r="BH62" i="4"/>
  <c r="BH61" i="4"/>
  <c r="AZ108" i="4"/>
  <c r="AZ107" i="4"/>
  <c r="AZ106" i="4"/>
  <c r="AZ105" i="4"/>
  <c r="AZ104" i="4"/>
  <c r="AZ103" i="4"/>
  <c r="AZ102" i="4"/>
  <c r="AZ101" i="4"/>
  <c r="BH108" i="4"/>
  <c r="BH107" i="4"/>
  <c r="BH106" i="4"/>
  <c r="BH105" i="4"/>
  <c r="BH104" i="4"/>
  <c r="BH103" i="4"/>
  <c r="BH102" i="4"/>
  <c r="BH101" i="4"/>
  <c r="BH98" i="4"/>
  <c r="BH97" i="4"/>
  <c r="BH96" i="4"/>
  <c r="BH95" i="4"/>
  <c r="BH94" i="4"/>
  <c r="BH93" i="4"/>
  <c r="BH92" i="4"/>
  <c r="BH91" i="4"/>
  <c r="BH88" i="4"/>
  <c r="BH87" i="4"/>
  <c r="BH86" i="4"/>
  <c r="BH85" i="4"/>
  <c r="BH84" i="4"/>
  <c r="BH83" i="4"/>
  <c r="BH82" i="4"/>
  <c r="BH81" i="4"/>
  <c r="AZ94" i="4"/>
  <c r="AZ54" i="4"/>
  <c r="AZ53" i="4"/>
  <c r="AZ52" i="4"/>
  <c r="AZ51" i="4"/>
  <c r="AZ50" i="4"/>
  <c r="AZ49" i="4"/>
  <c r="AZ48" i="4"/>
  <c r="AZ47" i="4"/>
  <c r="BH54" i="4"/>
  <c r="BH53" i="4"/>
  <c r="BH52" i="4"/>
  <c r="BH51" i="4"/>
  <c r="BH50" i="4"/>
  <c r="BH49" i="4"/>
  <c r="BH48" i="4"/>
  <c r="BH47" i="4"/>
  <c r="BH44" i="4"/>
  <c r="BH43" i="4"/>
  <c r="BH42" i="4"/>
  <c r="BH41" i="4"/>
  <c r="BH40" i="4"/>
  <c r="BH39" i="4"/>
  <c r="BH38" i="4"/>
  <c r="BH37" i="4"/>
  <c r="BH34" i="4"/>
  <c r="BH33" i="4"/>
  <c r="BH32" i="4"/>
  <c r="BH31" i="4"/>
  <c r="BH30" i="4"/>
  <c r="BH29" i="4"/>
  <c r="BH28" i="4"/>
  <c r="BH27" i="4"/>
  <c r="BH24" i="4"/>
  <c r="BH23" i="4"/>
  <c r="BH22" i="4"/>
  <c r="BH21" i="4"/>
  <c r="BH20" i="4"/>
  <c r="BH19" i="4"/>
  <c r="BH18" i="4"/>
  <c r="BH17" i="4"/>
  <c r="BH14" i="4"/>
  <c r="BH13" i="4"/>
  <c r="BH12" i="4"/>
  <c r="BH10" i="4"/>
  <c r="BH9" i="4"/>
  <c r="BH8" i="4"/>
  <c r="BH7" i="4"/>
  <c r="BH162" i="4"/>
  <c r="BH161" i="4"/>
  <c r="BH160" i="4"/>
  <c r="BH159" i="4"/>
  <c r="BH158" i="4"/>
  <c r="BH157" i="4"/>
  <c r="BH156" i="4"/>
  <c r="BH155" i="4"/>
  <c r="AB162" i="4"/>
  <c r="AA162" i="4"/>
  <c r="Z162" i="4"/>
  <c r="Y162" i="4"/>
  <c r="AB161" i="4"/>
  <c r="AA161" i="4"/>
  <c r="Z161" i="4"/>
  <c r="Y161" i="4"/>
  <c r="AB160" i="4"/>
  <c r="AA160" i="4"/>
  <c r="Z160" i="4"/>
  <c r="Y160" i="4"/>
  <c r="AB159" i="4"/>
  <c r="AA159" i="4"/>
  <c r="Z159" i="4"/>
  <c r="Y159" i="4"/>
  <c r="AB158" i="4"/>
  <c r="AA158" i="4"/>
  <c r="Z158" i="4"/>
  <c r="Y158" i="4"/>
  <c r="AB157" i="4"/>
  <c r="AA157" i="4"/>
  <c r="Z157" i="4"/>
  <c r="Y157" i="4"/>
  <c r="AB156" i="4"/>
  <c r="AA156" i="4"/>
  <c r="Z156" i="4"/>
  <c r="Y156" i="4"/>
  <c r="AB155" i="4"/>
  <c r="AA155" i="4"/>
  <c r="Z155" i="4"/>
  <c r="Y155" i="4"/>
  <c r="AB152" i="4"/>
  <c r="AA152" i="4"/>
  <c r="Z152" i="4"/>
  <c r="Y152" i="4"/>
  <c r="AB151" i="4"/>
  <c r="AA151" i="4"/>
  <c r="Z151" i="4"/>
  <c r="Y151" i="4"/>
  <c r="AB150" i="4"/>
  <c r="AA150" i="4"/>
  <c r="Z150" i="4"/>
  <c r="Y150" i="4"/>
  <c r="AB149" i="4"/>
  <c r="AA149" i="4"/>
  <c r="Z149" i="4"/>
  <c r="Y149" i="4"/>
  <c r="AB148" i="4"/>
  <c r="AA148" i="4"/>
  <c r="Z148" i="4"/>
  <c r="Y148" i="4"/>
  <c r="AB147" i="4"/>
  <c r="AA147" i="4"/>
  <c r="Z147" i="4"/>
  <c r="Y147" i="4"/>
  <c r="AB146" i="4"/>
  <c r="AA146" i="4"/>
  <c r="Z146" i="4"/>
  <c r="Y146" i="4"/>
  <c r="AB145" i="4"/>
  <c r="AA145" i="4"/>
  <c r="Z145" i="4"/>
  <c r="Y145" i="4"/>
  <c r="BH152" i="4"/>
  <c r="BH151" i="4"/>
  <c r="BH150" i="4"/>
  <c r="BH149" i="4"/>
  <c r="BH148" i="4"/>
  <c r="BH147" i="4"/>
  <c r="BH146" i="4"/>
  <c r="BH145" i="4"/>
  <c r="BH142" i="4"/>
  <c r="BH141" i="4"/>
  <c r="BH140" i="4"/>
  <c r="BH139" i="4"/>
  <c r="BH138" i="4"/>
  <c r="BH137" i="4"/>
  <c r="BH136" i="4"/>
  <c r="BH135" i="4"/>
  <c r="BH132" i="4"/>
  <c r="BH131" i="4"/>
  <c r="BH130" i="4"/>
  <c r="BH129" i="4"/>
  <c r="BH128" i="4"/>
  <c r="BH127" i="4"/>
  <c r="BH126" i="4"/>
  <c r="BH125" i="4"/>
  <c r="BH122" i="4"/>
  <c r="BH121" i="4"/>
  <c r="BH120" i="4"/>
  <c r="BH119" i="4"/>
  <c r="BH118" i="4"/>
  <c r="BH117" i="4"/>
  <c r="BH116" i="4"/>
  <c r="BH115" i="4"/>
  <c r="AZ162" i="4"/>
  <c r="AZ161" i="4"/>
  <c r="AZ160" i="4"/>
  <c r="AZ159" i="4"/>
  <c r="AZ158" i="4"/>
  <c r="AZ157" i="4"/>
  <c r="AZ156" i="4"/>
  <c r="AZ155" i="4"/>
  <c r="AZ152" i="4"/>
  <c r="AZ151" i="4"/>
  <c r="AZ150" i="4"/>
  <c r="AZ149" i="4"/>
  <c r="AZ148" i="4"/>
  <c r="AZ147" i="4"/>
  <c r="AZ146" i="4"/>
  <c r="AZ145" i="4"/>
  <c r="O91" i="4"/>
  <c r="AZ95" i="4"/>
  <c r="O81" i="4"/>
  <c r="AI125" i="4"/>
  <c r="D81" i="4"/>
  <c r="AG135" i="4"/>
  <c r="W7" i="4"/>
  <c r="AB142" i="4"/>
  <c r="AB141" i="4"/>
  <c r="AB140" i="4"/>
  <c r="AB139" i="4"/>
  <c r="AB138" i="4"/>
  <c r="AB137" i="4"/>
  <c r="AB136" i="4"/>
  <c r="AB135" i="4"/>
  <c r="AB132" i="4"/>
  <c r="AB131" i="4"/>
  <c r="AB130" i="4"/>
  <c r="AB129" i="4"/>
  <c r="AB128" i="4"/>
  <c r="AB127" i="4"/>
  <c r="AB126" i="4"/>
  <c r="AB125" i="4"/>
  <c r="AB122" i="4"/>
  <c r="AB121" i="4"/>
  <c r="AB120" i="4"/>
  <c r="AB119" i="4"/>
  <c r="AB118" i="4"/>
  <c r="AB117" i="4"/>
  <c r="AB116" i="4"/>
  <c r="AB115" i="4"/>
  <c r="AB111" i="4"/>
  <c r="AB108" i="4"/>
  <c r="AB107" i="4"/>
  <c r="AB106" i="4"/>
  <c r="AB105" i="4"/>
  <c r="AB104" i="4"/>
  <c r="AB103" i="4"/>
  <c r="AB102" i="4"/>
  <c r="AB101" i="4"/>
  <c r="AB98" i="4"/>
  <c r="AB97" i="4"/>
  <c r="AB96" i="4"/>
  <c r="AB95" i="4"/>
  <c r="AB94" i="4"/>
  <c r="AB93" i="4"/>
  <c r="AB92" i="4"/>
  <c r="AB91" i="4"/>
  <c r="AB88" i="4"/>
  <c r="AB81" i="4"/>
  <c r="AB78" i="4"/>
  <c r="AB71" i="4"/>
  <c r="AB68" i="4"/>
  <c r="AB67" i="4"/>
  <c r="AB66" i="4"/>
  <c r="AB65" i="4"/>
  <c r="AB64" i="4"/>
  <c r="AB63" i="4"/>
  <c r="AB62" i="4"/>
  <c r="AB61" i="4"/>
  <c r="AB57" i="4"/>
  <c r="AB54" i="4"/>
  <c r="AB53" i="4"/>
  <c r="AB52" i="4"/>
  <c r="AB51" i="4"/>
  <c r="AB50" i="4"/>
  <c r="AB49" i="4"/>
  <c r="AB48" i="4"/>
  <c r="AB47" i="4"/>
  <c r="AB44" i="4"/>
  <c r="AB43" i="4"/>
  <c r="AB42" i="4"/>
  <c r="AB41" i="4"/>
  <c r="AB40" i="4"/>
  <c r="AB39" i="4"/>
  <c r="AB38" i="4"/>
  <c r="AB37" i="4"/>
  <c r="AB34" i="4"/>
  <c r="AB33" i="4"/>
  <c r="AB32" i="4"/>
  <c r="AB31" i="4"/>
  <c r="AB30" i="4"/>
  <c r="AB29" i="4"/>
  <c r="AB28" i="4"/>
  <c r="AB27" i="4"/>
  <c r="AB24" i="4"/>
  <c r="AB23" i="4"/>
  <c r="AB22" i="4"/>
  <c r="AB21" i="4"/>
  <c r="AB20" i="4"/>
  <c r="AB19" i="4"/>
  <c r="AB18" i="4"/>
  <c r="AB17" i="4"/>
  <c r="AB14" i="4"/>
  <c r="AB13" i="4"/>
  <c r="AB12" i="4"/>
  <c r="AB11" i="4"/>
  <c r="AB10" i="4"/>
  <c r="AB9" i="4"/>
  <c r="AB8" i="4"/>
  <c r="AB7" i="4"/>
  <c r="AA142" i="4"/>
  <c r="AA141" i="4"/>
  <c r="AA140" i="4"/>
  <c r="AA139" i="4"/>
  <c r="AA138" i="4"/>
  <c r="AA137" i="4"/>
  <c r="AA136" i="4"/>
  <c r="AA135" i="4"/>
  <c r="AA132" i="4"/>
  <c r="AA131" i="4"/>
  <c r="AA130" i="4"/>
  <c r="AA129" i="4"/>
  <c r="AA128" i="4"/>
  <c r="AA127" i="4"/>
  <c r="AA126" i="4"/>
  <c r="AA125" i="4"/>
  <c r="AA122" i="4"/>
  <c r="AA121" i="4"/>
  <c r="AA120" i="4"/>
  <c r="AA119" i="4"/>
  <c r="AA118" i="4"/>
  <c r="AA117" i="4"/>
  <c r="AA116" i="4"/>
  <c r="AA115" i="4"/>
  <c r="AA111" i="4"/>
  <c r="AA108" i="4"/>
  <c r="AA107" i="4"/>
  <c r="AA106" i="4"/>
  <c r="AA105" i="4"/>
  <c r="AA104" i="4"/>
  <c r="AA103" i="4"/>
  <c r="AA102" i="4"/>
  <c r="AA101" i="4"/>
  <c r="AA98" i="4"/>
  <c r="AA97" i="4"/>
  <c r="AA96" i="4"/>
  <c r="AA95" i="4"/>
  <c r="AA94" i="4"/>
  <c r="AA93" i="4"/>
  <c r="AA92" i="4"/>
  <c r="AA91" i="4"/>
  <c r="AA88" i="4"/>
  <c r="AA87" i="4"/>
  <c r="AA86" i="4"/>
  <c r="AA85" i="4"/>
  <c r="AA84" i="4"/>
  <c r="AA83" i="4"/>
  <c r="AA82" i="4"/>
  <c r="AA81" i="4"/>
  <c r="AA78" i="4"/>
  <c r="AA77" i="4"/>
  <c r="AA76" i="4"/>
  <c r="AA75" i="4"/>
  <c r="AA74" i="4"/>
  <c r="AA73" i="4"/>
  <c r="AA72" i="4"/>
  <c r="AA71" i="4"/>
  <c r="AA68" i="4"/>
  <c r="AA67" i="4"/>
  <c r="AA66" i="4"/>
  <c r="AA65" i="4"/>
  <c r="AA64" i="4"/>
  <c r="AA63" i="4"/>
  <c r="AA62" i="4"/>
  <c r="AA61" i="4"/>
  <c r="AA57" i="4"/>
  <c r="AA54" i="4"/>
  <c r="AA53" i="4"/>
  <c r="AA52" i="4"/>
  <c r="AA51" i="4"/>
  <c r="AA50" i="4"/>
  <c r="AA49" i="4"/>
  <c r="AA48" i="4"/>
  <c r="AA47" i="4"/>
  <c r="AA44" i="4"/>
  <c r="AA43" i="4"/>
  <c r="AA42" i="4"/>
  <c r="AA41" i="4"/>
  <c r="AA40" i="4"/>
  <c r="AA39" i="4"/>
  <c r="AA38" i="4"/>
  <c r="AA37" i="4"/>
  <c r="AA34" i="4"/>
  <c r="AA33" i="4"/>
  <c r="AA32" i="4"/>
  <c r="AA31" i="4"/>
  <c r="AA30" i="4"/>
  <c r="AA29" i="4"/>
  <c r="AA28" i="4"/>
  <c r="AA27" i="4"/>
  <c r="AA24" i="4"/>
  <c r="AA23" i="4"/>
  <c r="AA22" i="4"/>
  <c r="AA21" i="4"/>
  <c r="AA20" i="4"/>
  <c r="AA19" i="4"/>
  <c r="AA18" i="4"/>
  <c r="AA17" i="4"/>
  <c r="AA14" i="4"/>
  <c r="AA13" i="4"/>
  <c r="AA12" i="4"/>
  <c r="AA11" i="4"/>
  <c r="AA7" i="4"/>
  <c r="Z142" i="4"/>
  <c r="Z141" i="4"/>
  <c r="Z140" i="4"/>
  <c r="Z139" i="4"/>
  <c r="Z138" i="4"/>
  <c r="Z137" i="4"/>
  <c r="Z136" i="4"/>
  <c r="Z135" i="4"/>
  <c r="Z132" i="4"/>
  <c r="Z131" i="4"/>
  <c r="Z130" i="4"/>
  <c r="Z129" i="4"/>
  <c r="Z128" i="4"/>
  <c r="Z127" i="4"/>
  <c r="Z126" i="4"/>
  <c r="Z125" i="4"/>
  <c r="Z122" i="4"/>
  <c r="Z121" i="4"/>
  <c r="Z120" i="4"/>
  <c r="Z119" i="4"/>
  <c r="Z118" i="4"/>
  <c r="Z117" i="4"/>
  <c r="Z116" i="4"/>
  <c r="Z111" i="4"/>
  <c r="Z108" i="4"/>
  <c r="Z107" i="4"/>
  <c r="Z106" i="4"/>
  <c r="Z105" i="4"/>
  <c r="Z104" i="4"/>
  <c r="Z103" i="4"/>
  <c r="Z102" i="4"/>
  <c r="Z101" i="4"/>
  <c r="Z98" i="4"/>
  <c r="Z97" i="4"/>
  <c r="Z96" i="4"/>
  <c r="Z95" i="4"/>
  <c r="Z94" i="4"/>
  <c r="Z93" i="4"/>
  <c r="Z92" i="4"/>
  <c r="Z91" i="4"/>
  <c r="Z88" i="4"/>
  <c r="Z87" i="4"/>
  <c r="Z86" i="4"/>
  <c r="Z85" i="4"/>
  <c r="Z84" i="4"/>
  <c r="Z83" i="4"/>
  <c r="Z82" i="4"/>
  <c r="Z81" i="4"/>
  <c r="Z78" i="4"/>
  <c r="Z77" i="4"/>
  <c r="Z76" i="4"/>
  <c r="Z75" i="4"/>
  <c r="Z74" i="4"/>
  <c r="Z73" i="4"/>
  <c r="Z72" i="4"/>
  <c r="Z71" i="4"/>
  <c r="Z68" i="4"/>
  <c r="Z67" i="4"/>
  <c r="Z66" i="4"/>
  <c r="Z65" i="4"/>
  <c r="Z64" i="4"/>
  <c r="Z63" i="4"/>
  <c r="Z62" i="4"/>
  <c r="Z61" i="4"/>
  <c r="Z57" i="4"/>
  <c r="Z54" i="4"/>
  <c r="Z53" i="4"/>
  <c r="Z52" i="4"/>
  <c r="Z51" i="4"/>
  <c r="Z50" i="4"/>
  <c r="Z49" i="4"/>
  <c r="Z48" i="4"/>
  <c r="Z47" i="4"/>
  <c r="Z44" i="4"/>
  <c r="Z43" i="4"/>
  <c r="Z42" i="4"/>
  <c r="Z41" i="4"/>
  <c r="Z40" i="4"/>
  <c r="Z39" i="4"/>
  <c r="Z38" i="4"/>
  <c r="Z37" i="4"/>
  <c r="Z34" i="4"/>
  <c r="Z33" i="4"/>
  <c r="Z32" i="4"/>
  <c r="Z31" i="4"/>
  <c r="Z30" i="4"/>
  <c r="Z29" i="4"/>
  <c r="Z28" i="4"/>
  <c r="Z27" i="4"/>
  <c r="Z24" i="4"/>
  <c r="Z23" i="4"/>
  <c r="Z22" i="4"/>
  <c r="Z21" i="4"/>
  <c r="Z20" i="4"/>
  <c r="Z19" i="4"/>
  <c r="Z18" i="4"/>
  <c r="Z17" i="4"/>
  <c r="Z14" i="4"/>
  <c r="Z13" i="4"/>
  <c r="Z7" i="4"/>
  <c r="Y7" i="3" s="1"/>
  <c r="Y142" i="4"/>
  <c r="Y141" i="4"/>
  <c r="Y140" i="4"/>
  <c r="Y139" i="4"/>
  <c r="Y138" i="4"/>
  <c r="Y137" i="4"/>
  <c r="Y136" i="4"/>
  <c r="Y135" i="4"/>
  <c r="Y132" i="4"/>
  <c r="Y131" i="4"/>
  <c r="Y130" i="4"/>
  <c r="Y129" i="4"/>
  <c r="Y128" i="4"/>
  <c r="Y127" i="4"/>
  <c r="Y126" i="4"/>
  <c r="Y125" i="4"/>
  <c r="Y122" i="4"/>
  <c r="Y121" i="4"/>
  <c r="Y120" i="4"/>
  <c r="Y119" i="4"/>
  <c r="Y118" i="4"/>
  <c r="Y117" i="4"/>
  <c r="Y116" i="4"/>
  <c r="Y115" i="4"/>
  <c r="Y111" i="4"/>
  <c r="Y108" i="4"/>
  <c r="Y107" i="4"/>
  <c r="Y106" i="4"/>
  <c r="Y105" i="4"/>
  <c r="Y104" i="4"/>
  <c r="Y103" i="4"/>
  <c r="Y102" i="4"/>
  <c r="Y101" i="4"/>
  <c r="Y98" i="4"/>
  <c r="Y97" i="4"/>
  <c r="Y96" i="4"/>
  <c r="Y95" i="4"/>
  <c r="Y94" i="4"/>
  <c r="Y93" i="4"/>
  <c r="Y92" i="4"/>
  <c r="Y91" i="4"/>
  <c r="Y88" i="4"/>
  <c r="Y87" i="4"/>
  <c r="Y86" i="4"/>
  <c r="Y85" i="4"/>
  <c r="Y84" i="4"/>
  <c r="Y83" i="4"/>
  <c r="Y82" i="4"/>
  <c r="Y81" i="4"/>
  <c r="Y78" i="4"/>
  <c r="Y77" i="4"/>
  <c r="Y76" i="4"/>
  <c r="Y75" i="4"/>
  <c r="Y74" i="4"/>
  <c r="Y73" i="4"/>
  <c r="Y72" i="4"/>
  <c r="Y71" i="4"/>
  <c r="Y68" i="4"/>
  <c r="Y67" i="4"/>
  <c r="Y66" i="4"/>
  <c r="Y65" i="4"/>
  <c r="Y64" i="4"/>
  <c r="Y63" i="4"/>
  <c r="Y62" i="4"/>
  <c r="Y61" i="4"/>
  <c r="Y57" i="4"/>
  <c r="Y54" i="4"/>
  <c r="Y53" i="4"/>
  <c r="Y52" i="4"/>
  <c r="Y51" i="4"/>
  <c r="Y50" i="4"/>
  <c r="Y49" i="4"/>
  <c r="Y48" i="4"/>
  <c r="Y47" i="4"/>
  <c r="Y44" i="4"/>
  <c r="Y43" i="4"/>
  <c r="Y42" i="4"/>
  <c r="Y41" i="4"/>
  <c r="Y40" i="4"/>
  <c r="Y39" i="4"/>
  <c r="Y38" i="4"/>
  <c r="Y37" i="4"/>
  <c r="Y34" i="4"/>
  <c r="Y33" i="4"/>
  <c r="Y32" i="4"/>
  <c r="Y31" i="4"/>
  <c r="Y30" i="4"/>
  <c r="Y29" i="4"/>
  <c r="Y28" i="4"/>
  <c r="Y27" i="4"/>
  <c r="Y24" i="4"/>
  <c r="Y23" i="4"/>
  <c r="Y22" i="4"/>
  <c r="Y21" i="4"/>
  <c r="Y20" i="4"/>
  <c r="Y19" i="4"/>
  <c r="Y18" i="4"/>
  <c r="Y17" i="4"/>
  <c r="Y14" i="4"/>
  <c r="Y13" i="4"/>
  <c r="Y12" i="4"/>
  <c r="Y11" i="4"/>
  <c r="Y10" i="4"/>
  <c r="Y9" i="4"/>
  <c r="Y8" i="4"/>
  <c r="Y7" i="4"/>
  <c r="Y59" i="2"/>
  <c r="Y58" i="2"/>
  <c r="Y57" i="2"/>
  <c r="Y56" i="2"/>
  <c r="Y55" i="2"/>
  <c r="Y54" i="2"/>
  <c r="Y53" i="2"/>
  <c r="Y52" i="2"/>
  <c r="Y51" i="2"/>
  <c r="Y59" i="16"/>
  <c r="Y58" i="16"/>
  <c r="Y57" i="16"/>
  <c r="Y56" i="16"/>
  <c r="Y55" i="16"/>
  <c r="Y54" i="16"/>
  <c r="Y53" i="16"/>
  <c r="Y52" i="16"/>
  <c r="Y51" i="16"/>
  <c r="Y59" i="15"/>
  <c r="Y58" i="15"/>
  <c r="Y57" i="15"/>
  <c r="Y56" i="15"/>
  <c r="Y55" i="15"/>
  <c r="Y54" i="15"/>
  <c r="Y53" i="15"/>
  <c r="Y52" i="15"/>
  <c r="Y51" i="15"/>
  <c r="AB59" i="16"/>
  <c r="AA59" i="16"/>
  <c r="Z59" i="16"/>
  <c r="AB58" i="16"/>
  <c r="AA58" i="16"/>
  <c r="Z58" i="16"/>
  <c r="AB57" i="16"/>
  <c r="AA57" i="16"/>
  <c r="Z57" i="16"/>
  <c r="AB56" i="16"/>
  <c r="AA56" i="16"/>
  <c r="Z56" i="16"/>
  <c r="AB55" i="16"/>
  <c r="AA55" i="16"/>
  <c r="Z55" i="16"/>
  <c r="AB54" i="16"/>
  <c r="AA54" i="16"/>
  <c r="Z54" i="16"/>
  <c r="AB53" i="16"/>
  <c r="AA53" i="16"/>
  <c r="Z53" i="16"/>
  <c r="AB52" i="16"/>
  <c r="AA52" i="16"/>
  <c r="Z52" i="16"/>
  <c r="AB51" i="16"/>
  <c r="AA51" i="16"/>
  <c r="Z51" i="16"/>
  <c r="AB59" i="2"/>
  <c r="AA59" i="2"/>
  <c r="Z59" i="2"/>
  <c r="AB58" i="2"/>
  <c r="AA58" i="2"/>
  <c r="Z58" i="2"/>
  <c r="AB57" i="2"/>
  <c r="AA57" i="2"/>
  <c r="Z57" i="2"/>
  <c r="AB56" i="2"/>
  <c r="AA56" i="2"/>
  <c r="Z56" i="2"/>
  <c r="AB55" i="2"/>
  <c r="AA55" i="2"/>
  <c r="Z55" i="2"/>
  <c r="AB54" i="2"/>
  <c r="AA54" i="2"/>
  <c r="Z54" i="2"/>
  <c r="AB53" i="2"/>
  <c r="AA53" i="2"/>
  <c r="Z53" i="2"/>
  <c r="AB52" i="2"/>
  <c r="AA52" i="2"/>
  <c r="Z52" i="2"/>
  <c r="AB51" i="2"/>
  <c r="AA51" i="2"/>
  <c r="Z51" i="2"/>
  <c r="AB59" i="15"/>
  <c r="AA59" i="15"/>
  <c r="Z59" i="15"/>
  <c r="AB58" i="15"/>
  <c r="AA58" i="15"/>
  <c r="Z58" i="15"/>
  <c r="AB57" i="15"/>
  <c r="AA57" i="15"/>
  <c r="Z57" i="15"/>
  <c r="AB56" i="15"/>
  <c r="AA56" i="15"/>
  <c r="Z56" i="15"/>
  <c r="AB55" i="15"/>
  <c r="AA55" i="15"/>
  <c r="Z55" i="15"/>
  <c r="AB54" i="15"/>
  <c r="AA54" i="15"/>
  <c r="Z54" i="15"/>
  <c r="AB53" i="15"/>
  <c r="AA53" i="15"/>
  <c r="Z53" i="15"/>
  <c r="AB52" i="15"/>
  <c r="AA52" i="15"/>
  <c r="Z52" i="15"/>
  <c r="AB51" i="15"/>
  <c r="AA51" i="15"/>
  <c r="Z51" i="15"/>
  <c r="AG61" i="4"/>
  <c r="AD27" i="4"/>
  <c r="C61" i="4"/>
  <c r="AZ142" i="4"/>
  <c r="AZ141" i="4"/>
  <c r="AZ140" i="4"/>
  <c r="AZ139" i="4"/>
  <c r="AZ138" i="4"/>
  <c r="AZ137" i="4"/>
  <c r="AZ136" i="4"/>
  <c r="AZ135" i="4"/>
  <c r="AZ132" i="4"/>
  <c r="AZ131" i="4"/>
  <c r="AZ130" i="4"/>
  <c r="AZ129" i="4"/>
  <c r="AZ128" i="4"/>
  <c r="AZ127" i="4"/>
  <c r="AZ126" i="4"/>
  <c r="AZ125" i="4"/>
  <c r="AZ122" i="4"/>
  <c r="AZ121" i="4"/>
  <c r="AZ120" i="4"/>
  <c r="AZ119" i="4"/>
  <c r="AZ118" i="4"/>
  <c r="AZ117" i="4"/>
  <c r="AZ116" i="4"/>
  <c r="AZ115" i="4"/>
  <c r="AZ98" i="4"/>
  <c r="AZ97" i="4"/>
  <c r="AZ96" i="4"/>
  <c r="AZ93" i="4"/>
  <c r="AZ92" i="4"/>
  <c r="AZ91" i="4"/>
  <c r="AZ88" i="4"/>
  <c r="AZ87" i="4"/>
  <c r="AZ86" i="4"/>
  <c r="AZ85" i="4"/>
  <c r="AZ84" i="4"/>
  <c r="AZ83" i="4"/>
  <c r="AZ82" i="4"/>
  <c r="AZ81" i="4"/>
  <c r="AZ78" i="4"/>
  <c r="AZ77" i="4"/>
  <c r="AZ76" i="4"/>
  <c r="AZ75" i="4"/>
  <c r="AZ74" i="4"/>
  <c r="AZ73" i="4"/>
  <c r="AZ72" i="4"/>
  <c r="AZ71" i="4"/>
  <c r="AZ68" i="4"/>
  <c r="AZ67" i="4"/>
  <c r="AZ44" i="4"/>
  <c r="AZ43" i="4"/>
  <c r="AZ42" i="4"/>
  <c r="AZ41" i="4"/>
  <c r="AZ40" i="4"/>
  <c r="AZ39" i="4"/>
  <c r="AZ38" i="4"/>
  <c r="AZ37" i="4"/>
  <c r="AZ34" i="4"/>
  <c r="AZ33" i="4"/>
  <c r="AZ32" i="4"/>
  <c r="AZ31" i="4"/>
  <c r="AZ30" i="4"/>
  <c r="AZ29" i="4"/>
  <c r="AZ28" i="4"/>
  <c r="AZ27" i="4"/>
  <c r="AZ24" i="4"/>
  <c r="AZ23" i="4"/>
  <c r="AZ22" i="4"/>
  <c r="AZ21" i="4"/>
  <c r="AZ20" i="4"/>
  <c r="AZ19" i="4"/>
  <c r="AZ18" i="4"/>
  <c r="AZ17" i="4"/>
  <c r="AZ14" i="4"/>
  <c r="AZ13" i="4"/>
  <c r="AZ12" i="4"/>
  <c r="AZ11" i="4"/>
  <c r="AZ10" i="4"/>
  <c r="AZ9" i="4"/>
  <c r="AZ8" i="4"/>
  <c r="AZ7" i="4"/>
  <c r="BC59" i="16"/>
  <c r="BC58" i="16"/>
  <c r="BC57" i="16"/>
  <c r="BC56" i="16"/>
  <c r="BC55" i="16"/>
  <c r="BC54" i="16"/>
  <c r="BC53" i="16"/>
  <c r="BC52" i="16"/>
  <c r="BC51" i="16"/>
  <c r="BC59" i="15"/>
  <c r="BC58" i="15"/>
  <c r="BC57" i="15"/>
  <c r="BC56" i="15"/>
  <c r="BC55" i="15"/>
  <c r="BC54" i="15"/>
  <c r="BC53" i="15"/>
  <c r="BC52" i="15"/>
  <c r="BC51" i="15"/>
  <c r="BC59" i="2"/>
  <c r="BC58" i="2"/>
  <c r="BC57" i="2"/>
  <c r="BC56" i="2"/>
  <c r="BC55" i="2"/>
  <c r="BC54" i="2"/>
  <c r="BC53" i="2"/>
  <c r="BC52" i="2"/>
  <c r="BC51" i="2"/>
  <c r="H128" i="4"/>
  <c r="H129" i="4"/>
  <c r="T112" i="3" s="1"/>
  <c r="C97" i="4"/>
  <c r="BC66" i="4"/>
  <c r="BC65" i="4"/>
  <c r="BC64" i="4"/>
  <c r="BC63" i="4"/>
  <c r="BB66" i="4"/>
  <c r="BB65" i="4"/>
  <c r="BB64" i="4"/>
  <c r="BB63" i="4"/>
  <c r="AR126" i="4"/>
  <c r="AD34" i="4"/>
  <c r="AD33" i="4"/>
  <c r="AD32" i="4"/>
  <c r="AD31" i="4"/>
  <c r="AD30" i="4"/>
  <c r="AD29" i="4"/>
  <c r="AD28" i="4"/>
  <c r="AD19" i="4"/>
  <c r="AD20" i="4"/>
  <c r="AD21" i="4"/>
  <c r="AD22" i="4"/>
  <c r="AD18" i="4"/>
  <c r="I92" i="4"/>
  <c r="AR7" i="4"/>
  <c r="C19" i="1"/>
  <c r="C18" i="1"/>
  <c r="C17" i="1"/>
  <c r="C16" i="1"/>
  <c r="C15" i="1"/>
  <c r="C14" i="1"/>
  <c r="C13" i="1"/>
  <c r="C12" i="1"/>
  <c r="C11" i="1"/>
  <c r="C10" i="1"/>
  <c r="C9" i="1"/>
  <c r="C8" i="1"/>
  <c r="C7" i="1"/>
  <c r="C6" i="1"/>
  <c r="C5" i="1"/>
  <c r="C4" i="1"/>
  <c r="C3" i="1"/>
  <c r="C43" i="1"/>
  <c r="C42" i="1"/>
  <c r="C41" i="1"/>
  <c r="C40" i="1"/>
  <c r="C39" i="1"/>
  <c r="C38" i="1"/>
  <c r="C37" i="1"/>
  <c r="C36" i="1"/>
  <c r="C35" i="1"/>
  <c r="C34" i="1"/>
  <c r="C33" i="1"/>
  <c r="C32" i="1"/>
  <c r="C31" i="1"/>
  <c r="C30" i="1"/>
  <c r="C29" i="1"/>
  <c r="C28" i="1"/>
  <c r="C27" i="1"/>
  <c r="C26" i="1"/>
  <c r="C25" i="1"/>
  <c r="C24" i="1"/>
  <c r="C23" i="1"/>
  <c r="C44" i="1"/>
  <c r="A147" i="4"/>
  <c r="A148" i="4"/>
  <c r="A149" i="4"/>
  <c r="A150" i="4"/>
  <c r="U150" i="4"/>
  <c r="A151" i="4"/>
  <c r="A152" i="4"/>
  <c r="A146" i="4"/>
  <c r="A137" i="4"/>
  <c r="A138" i="4"/>
  <c r="A139" i="4"/>
  <c r="A140" i="4"/>
  <c r="A141" i="4"/>
  <c r="A142" i="4"/>
  <c r="A136" i="4"/>
  <c r="A127" i="4"/>
  <c r="A128" i="4"/>
  <c r="A129" i="4"/>
  <c r="A130" i="4"/>
  <c r="U130" i="4"/>
  <c r="A131" i="4"/>
  <c r="A132" i="4"/>
  <c r="AW129" i="4"/>
  <c r="A126" i="4"/>
  <c r="A117" i="4"/>
  <c r="U117" i="4"/>
  <c r="A118" i="4"/>
  <c r="U118" i="4"/>
  <c r="A119" i="4"/>
  <c r="A120" i="4"/>
  <c r="A121" i="4"/>
  <c r="U121" i="4"/>
  <c r="A122" i="4"/>
  <c r="U122" i="4"/>
  <c r="A116" i="4"/>
  <c r="U119" i="4"/>
  <c r="U120" i="4"/>
  <c r="U116" i="4"/>
  <c r="V115" i="4"/>
  <c r="U115" i="4"/>
  <c r="A35" i="3"/>
  <c r="A78" i="3"/>
  <c r="A77" i="3"/>
  <c r="A76" i="3"/>
  <c r="A75" i="3"/>
  <c r="A74" i="3"/>
  <c r="A73" i="3"/>
  <c r="A72" i="3"/>
  <c r="B71" i="3"/>
  <c r="A71" i="3"/>
  <c r="B70" i="3"/>
  <c r="A70" i="3"/>
  <c r="A69" i="3"/>
  <c r="A68" i="3"/>
  <c r="A67" i="3"/>
  <c r="A66" i="3"/>
  <c r="A65" i="3"/>
  <c r="A64" i="3"/>
  <c r="A63" i="3"/>
  <c r="A60" i="3"/>
  <c r="A59" i="3"/>
  <c r="A58" i="3"/>
  <c r="A57" i="3"/>
  <c r="A56" i="3"/>
  <c r="A55" i="3"/>
  <c r="A54" i="3"/>
  <c r="AK140" i="4"/>
  <c r="AK137" i="4"/>
  <c r="V124" i="4"/>
  <c r="AW119" i="4"/>
  <c r="BG101" i="4"/>
  <c r="BF101" i="4"/>
  <c r="BE101" i="4"/>
  <c r="BD101" i="4"/>
  <c r="BC101" i="4"/>
  <c r="BB101" i="4"/>
  <c r="BA101" i="4"/>
  <c r="AY101" i="4"/>
  <c r="AR101" i="4"/>
  <c r="AQ101" i="4"/>
  <c r="AP101" i="4"/>
  <c r="AO101" i="4"/>
  <c r="AN101" i="4"/>
  <c r="AM101" i="4"/>
  <c r="AL101" i="4"/>
  <c r="AK101" i="4"/>
  <c r="AJ101" i="4"/>
  <c r="AI101" i="4"/>
  <c r="AH101" i="4"/>
  <c r="AG101" i="4"/>
  <c r="AF101" i="4"/>
  <c r="AE101" i="4"/>
  <c r="AD101" i="4"/>
  <c r="AC101" i="4"/>
  <c r="X101" i="4"/>
  <c r="W101" i="4"/>
  <c r="S101" i="4"/>
  <c r="R101" i="4"/>
  <c r="Q101" i="4"/>
  <c r="P101" i="4"/>
  <c r="O101" i="4"/>
  <c r="N101" i="4"/>
  <c r="M101" i="4"/>
  <c r="L101" i="4"/>
  <c r="K101" i="4"/>
  <c r="J101" i="4"/>
  <c r="I101" i="4"/>
  <c r="H101" i="4"/>
  <c r="G101" i="4"/>
  <c r="F101" i="4"/>
  <c r="E101" i="4"/>
  <c r="D101" i="4"/>
  <c r="C101" i="4"/>
  <c r="BG108" i="4"/>
  <c r="BF108" i="4"/>
  <c r="BE108" i="4"/>
  <c r="BD108" i="4"/>
  <c r="BC108" i="4"/>
  <c r="BB108" i="4"/>
  <c r="BA108" i="4"/>
  <c r="AY108" i="4"/>
  <c r="AR108" i="4"/>
  <c r="AQ108" i="4"/>
  <c r="AP108" i="4"/>
  <c r="AO108" i="4"/>
  <c r="AN108" i="4"/>
  <c r="AM108" i="4"/>
  <c r="AL108" i="4"/>
  <c r="AK108" i="4"/>
  <c r="AJ108" i="4"/>
  <c r="AI108" i="4"/>
  <c r="AH108" i="4"/>
  <c r="AG108" i="4"/>
  <c r="AF108" i="4"/>
  <c r="AE108" i="4"/>
  <c r="AD108" i="4"/>
  <c r="AC108" i="4"/>
  <c r="X108" i="4"/>
  <c r="W108" i="4"/>
  <c r="S108" i="4"/>
  <c r="R108" i="4"/>
  <c r="Q108" i="4"/>
  <c r="P108" i="4"/>
  <c r="O108" i="4"/>
  <c r="N108" i="4"/>
  <c r="M108" i="4"/>
  <c r="L108" i="4"/>
  <c r="K108" i="4"/>
  <c r="J108" i="4"/>
  <c r="I108" i="4"/>
  <c r="H108" i="4"/>
  <c r="G108" i="4"/>
  <c r="F108" i="4"/>
  <c r="E108" i="4"/>
  <c r="D108" i="4"/>
  <c r="C108" i="4"/>
  <c r="BG107" i="4"/>
  <c r="BF107" i="4"/>
  <c r="BE107" i="4"/>
  <c r="BD107" i="4"/>
  <c r="BC107" i="4"/>
  <c r="BB107" i="4"/>
  <c r="BA107" i="4"/>
  <c r="AY107" i="4"/>
  <c r="AR107" i="4"/>
  <c r="AQ107" i="4"/>
  <c r="AP107" i="4"/>
  <c r="AO107" i="4"/>
  <c r="AN107" i="4"/>
  <c r="AM107" i="4"/>
  <c r="AL107" i="4"/>
  <c r="AK107" i="4"/>
  <c r="AJ107" i="4"/>
  <c r="AI107" i="4"/>
  <c r="AH107" i="4"/>
  <c r="AG107" i="4"/>
  <c r="AF107" i="4"/>
  <c r="AE107" i="4"/>
  <c r="AD107" i="4"/>
  <c r="AC107" i="4"/>
  <c r="X107" i="4"/>
  <c r="W107" i="4"/>
  <c r="S107" i="4"/>
  <c r="R107" i="4"/>
  <c r="Q107" i="4"/>
  <c r="P107" i="4"/>
  <c r="O107" i="4"/>
  <c r="N107" i="4"/>
  <c r="M107" i="4"/>
  <c r="L107" i="4"/>
  <c r="K107" i="4"/>
  <c r="J107" i="4"/>
  <c r="I107" i="4"/>
  <c r="H107" i="4"/>
  <c r="G107" i="4"/>
  <c r="F107" i="4"/>
  <c r="E107" i="4"/>
  <c r="D107" i="4"/>
  <c r="C107" i="4"/>
  <c r="BG106" i="4"/>
  <c r="BF106" i="4"/>
  <c r="BE106" i="4"/>
  <c r="BD106" i="4"/>
  <c r="BC106" i="4"/>
  <c r="BB106" i="4"/>
  <c r="BA106" i="4"/>
  <c r="AY106" i="4"/>
  <c r="AR106" i="4"/>
  <c r="AQ106" i="4"/>
  <c r="AP106" i="4"/>
  <c r="AO106" i="4"/>
  <c r="AN106" i="4"/>
  <c r="AM106" i="4"/>
  <c r="AL106" i="4"/>
  <c r="AK106" i="4"/>
  <c r="AJ106" i="4"/>
  <c r="AI106" i="4"/>
  <c r="AH106" i="4"/>
  <c r="AG106" i="4"/>
  <c r="AF106" i="4"/>
  <c r="AE106" i="4"/>
  <c r="AD106" i="4"/>
  <c r="AC106" i="4"/>
  <c r="X106" i="4"/>
  <c r="W106" i="4"/>
  <c r="S106" i="4"/>
  <c r="R106" i="4"/>
  <c r="Q106" i="4"/>
  <c r="P106" i="4"/>
  <c r="O106" i="4"/>
  <c r="N106" i="4"/>
  <c r="M106" i="4"/>
  <c r="L106" i="4"/>
  <c r="K106" i="4"/>
  <c r="J106" i="4"/>
  <c r="I106" i="4"/>
  <c r="H106" i="4"/>
  <c r="G106" i="4"/>
  <c r="F106" i="4"/>
  <c r="E106" i="4"/>
  <c r="D106" i="4"/>
  <c r="C106" i="4"/>
  <c r="BG105" i="4"/>
  <c r="BF105" i="4"/>
  <c r="BE105" i="4"/>
  <c r="BD105" i="4"/>
  <c r="BC105" i="4"/>
  <c r="BB105" i="4"/>
  <c r="BA105" i="4"/>
  <c r="AY105" i="4"/>
  <c r="AR105" i="4"/>
  <c r="AQ105" i="4"/>
  <c r="AP105" i="4"/>
  <c r="AO105" i="4"/>
  <c r="AN105" i="4"/>
  <c r="AM105" i="4"/>
  <c r="AL105" i="4"/>
  <c r="AK105" i="4"/>
  <c r="AJ105" i="4"/>
  <c r="AI105" i="4"/>
  <c r="AH105" i="4"/>
  <c r="AG105" i="4"/>
  <c r="AF105" i="4"/>
  <c r="AE105" i="4"/>
  <c r="AD105" i="4"/>
  <c r="AC105" i="4"/>
  <c r="X105" i="4"/>
  <c r="W105" i="4"/>
  <c r="S105" i="4"/>
  <c r="R105" i="4"/>
  <c r="Q105" i="4"/>
  <c r="P105" i="4"/>
  <c r="O105" i="4"/>
  <c r="N105" i="4"/>
  <c r="M105" i="4"/>
  <c r="L105" i="4"/>
  <c r="K105" i="4"/>
  <c r="J105" i="4"/>
  <c r="I105" i="4"/>
  <c r="H105" i="4"/>
  <c r="G105" i="4"/>
  <c r="F105" i="4"/>
  <c r="E105" i="4"/>
  <c r="D105" i="4"/>
  <c r="C105" i="4"/>
  <c r="BG104" i="4"/>
  <c r="BF104" i="4"/>
  <c r="BE104" i="4"/>
  <c r="BD104" i="4"/>
  <c r="BC104" i="4"/>
  <c r="BB104" i="4"/>
  <c r="BA104" i="4"/>
  <c r="AY104" i="4"/>
  <c r="AR104" i="4"/>
  <c r="AQ104" i="4"/>
  <c r="AP104" i="4"/>
  <c r="AO104" i="4"/>
  <c r="AN104" i="4"/>
  <c r="AM104" i="4"/>
  <c r="AL104" i="4"/>
  <c r="AK104" i="4"/>
  <c r="AJ104" i="4"/>
  <c r="AI104" i="4"/>
  <c r="AH104" i="4"/>
  <c r="AG104" i="4"/>
  <c r="AF104" i="4"/>
  <c r="AE104" i="4"/>
  <c r="AD104" i="4"/>
  <c r="AC104" i="4"/>
  <c r="X104" i="4"/>
  <c r="W104" i="4"/>
  <c r="S104" i="4"/>
  <c r="R104" i="4"/>
  <c r="Q104" i="4"/>
  <c r="P104" i="4"/>
  <c r="O104" i="4"/>
  <c r="N104" i="4"/>
  <c r="M104" i="4"/>
  <c r="L104" i="4"/>
  <c r="K104" i="4"/>
  <c r="J104" i="4"/>
  <c r="I104" i="4"/>
  <c r="H104" i="4"/>
  <c r="G104" i="4"/>
  <c r="F104" i="4"/>
  <c r="E104" i="4"/>
  <c r="D104" i="4"/>
  <c r="C104" i="4"/>
  <c r="BG103" i="4"/>
  <c r="BF103" i="4"/>
  <c r="BE103" i="4"/>
  <c r="BD103" i="4"/>
  <c r="BC103" i="4"/>
  <c r="BB103" i="4"/>
  <c r="BA103" i="4"/>
  <c r="AY103" i="4"/>
  <c r="AR103" i="4"/>
  <c r="AQ103" i="4"/>
  <c r="AP103" i="4"/>
  <c r="AO103" i="4"/>
  <c r="AN103" i="4"/>
  <c r="AM103" i="4"/>
  <c r="AL103" i="4"/>
  <c r="AK103" i="4"/>
  <c r="AJ103" i="4"/>
  <c r="AI103" i="4"/>
  <c r="AH103" i="4"/>
  <c r="AG103" i="4"/>
  <c r="AF103" i="4"/>
  <c r="AE103" i="4"/>
  <c r="AD103" i="4"/>
  <c r="AC103" i="4"/>
  <c r="X103" i="4"/>
  <c r="W103" i="4"/>
  <c r="S103" i="4"/>
  <c r="R103" i="4"/>
  <c r="Q103" i="4"/>
  <c r="P103" i="4"/>
  <c r="O103" i="4"/>
  <c r="N103" i="4"/>
  <c r="M103" i="4"/>
  <c r="L103" i="4"/>
  <c r="K103" i="4"/>
  <c r="J103" i="4"/>
  <c r="I103" i="4"/>
  <c r="H103" i="4"/>
  <c r="G103" i="4"/>
  <c r="F103" i="4"/>
  <c r="E103" i="4"/>
  <c r="D103" i="4"/>
  <c r="C103" i="4"/>
  <c r="BG102" i="4"/>
  <c r="BF102" i="4"/>
  <c r="BE102" i="4"/>
  <c r="BD102" i="4"/>
  <c r="BC102" i="4"/>
  <c r="BB102" i="4"/>
  <c r="BA102" i="4"/>
  <c r="AY102" i="4"/>
  <c r="AR102" i="4"/>
  <c r="AQ102" i="4"/>
  <c r="AP102" i="4"/>
  <c r="AO102" i="4"/>
  <c r="AN102" i="4"/>
  <c r="AM102" i="4"/>
  <c r="AL102" i="4"/>
  <c r="AK102" i="4"/>
  <c r="AJ102" i="4"/>
  <c r="AI102" i="4"/>
  <c r="AH102" i="4"/>
  <c r="AG102" i="4"/>
  <c r="AF102" i="4"/>
  <c r="AE102" i="4"/>
  <c r="AD102" i="4"/>
  <c r="AC102" i="4"/>
  <c r="X102" i="4"/>
  <c r="W102" i="4"/>
  <c r="S102" i="4"/>
  <c r="R102" i="4"/>
  <c r="Q102" i="4"/>
  <c r="P102" i="4"/>
  <c r="O102" i="4"/>
  <c r="N102" i="4"/>
  <c r="M102" i="4"/>
  <c r="L102" i="4"/>
  <c r="K102" i="4"/>
  <c r="J102" i="4"/>
  <c r="I102" i="4"/>
  <c r="H102" i="4"/>
  <c r="G102" i="4"/>
  <c r="F102" i="4"/>
  <c r="E102" i="4"/>
  <c r="D102" i="4"/>
  <c r="C102" i="4"/>
  <c r="AQ81" i="4"/>
  <c r="AQ82" i="4"/>
  <c r="BG61" i="4"/>
  <c r="BG30" i="4"/>
  <c r="BF30" i="4"/>
  <c r="BE30" i="4"/>
  <c r="BD30" i="4"/>
  <c r="BC30" i="4"/>
  <c r="BB30" i="4"/>
  <c r="BA30" i="4"/>
  <c r="AY30" i="4"/>
  <c r="AR30" i="4"/>
  <c r="AQ30" i="4"/>
  <c r="AP30" i="4"/>
  <c r="AO30" i="4"/>
  <c r="AN30" i="4"/>
  <c r="AM30" i="4"/>
  <c r="AL30" i="4"/>
  <c r="AK30" i="4"/>
  <c r="AJ30" i="4"/>
  <c r="AI30" i="4"/>
  <c r="AH30" i="4"/>
  <c r="AG30" i="4"/>
  <c r="AF30" i="4"/>
  <c r="AE30" i="4"/>
  <c r="AC30" i="4"/>
  <c r="X30" i="4"/>
  <c r="S30" i="4"/>
  <c r="R30" i="4"/>
  <c r="Q30" i="4"/>
  <c r="C30" i="4"/>
  <c r="AP93" i="4"/>
  <c r="BG54" i="4"/>
  <c r="BF54" i="4"/>
  <c r="BE54" i="4"/>
  <c r="BD54" i="4"/>
  <c r="BC54" i="4"/>
  <c r="BB54" i="4"/>
  <c r="BA54" i="4"/>
  <c r="AY54" i="4"/>
  <c r="AR54" i="4"/>
  <c r="AQ54" i="4"/>
  <c r="AP54" i="4"/>
  <c r="AO54" i="4"/>
  <c r="AN54" i="4"/>
  <c r="AM54" i="4"/>
  <c r="AL54" i="4"/>
  <c r="AK54" i="4"/>
  <c r="AJ54" i="4"/>
  <c r="AI54" i="4"/>
  <c r="AH54" i="4"/>
  <c r="AG54" i="4"/>
  <c r="AF54" i="4"/>
  <c r="AE54" i="4"/>
  <c r="AD54" i="4"/>
  <c r="AC54" i="4"/>
  <c r="X54" i="4"/>
  <c r="W54" i="4"/>
  <c r="S54" i="4"/>
  <c r="R54" i="4"/>
  <c r="Q54" i="4"/>
  <c r="P54" i="4"/>
  <c r="O54" i="4"/>
  <c r="N54" i="4"/>
  <c r="M54" i="4"/>
  <c r="L54" i="4"/>
  <c r="K54" i="4"/>
  <c r="J54" i="4"/>
  <c r="I54" i="4"/>
  <c r="H54" i="4"/>
  <c r="G54" i="4"/>
  <c r="F54" i="4"/>
  <c r="E54" i="4"/>
  <c r="D54" i="4"/>
  <c r="C54" i="4"/>
  <c r="BG53" i="4"/>
  <c r="BF53" i="4"/>
  <c r="BE53" i="4"/>
  <c r="BD53" i="4"/>
  <c r="BC53" i="4"/>
  <c r="BB53" i="4"/>
  <c r="BA53" i="4"/>
  <c r="AY53" i="4"/>
  <c r="AR53" i="4"/>
  <c r="AQ53" i="4"/>
  <c r="AP53" i="4"/>
  <c r="AO53" i="4"/>
  <c r="AN53" i="4"/>
  <c r="AM53" i="4"/>
  <c r="AL53" i="4"/>
  <c r="AK53" i="4"/>
  <c r="AJ53" i="4"/>
  <c r="AI53" i="4"/>
  <c r="AH53" i="4"/>
  <c r="AG53" i="4"/>
  <c r="AF53" i="4"/>
  <c r="AE53" i="4"/>
  <c r="AD53" i="4"/>
  <c r="AC53" i="4"/>
  <c r="X53" i="4"/>
  <c r="W53" i="4"/>
  <c r="S53" i="4"/>
  <c r="R53" i="4"/>
  <c r="Q53" i="4"/>
  <c r="P53" i="4"/>
  <c r="O53" i="4"/>
  <c r="N53" i="4"/>
  <c r="M53" i="4"/>
  <c r="L53" i="4"/>
  <c r="K53" i="4"/>
  <c r="J53" i="4"/>
  <c r="I53" i="4"/>
  <c r="H53" i="4"/>
  <c r="G53" i="4"/>
  <c r="F53" i="4"/>
  <c r="E53" i="4"/>
  <c r="D53" i="4"/>
  <c r="C53" i="4"/>
  <c r="BG52" i="4"/>
  <c r="BF52" i="4"/>
  <c r="BE52" i="4"/>
  <c r="BD52" i="4"/>
  <c r="BC52" i="4"/>
  <c r="BB52" i="4"/>
  <c r="BA52" i="4"/>
  <c r="AY52" i="4"/>
  <c r="AR52" i="4"/>
  <c r="AQ52" i="4"/>
  <c r="AP52" i="4"/>
  <c r="AO52" i="4"/>
  <c r="AN52" i="4"/>
  <c r="AM52" i="4"/>
  <c r="AL52" i="4"/>
  <c r="AK52" i="4"/>
  <c r="AJ52" i="4"/>
  <c r="AI52" i="4"/>
  <c r="AH52" i="4"/>
  <c r="AG52" i="4"/>
  <c r="AF52" i="4"/>
  <c r="AE52" i="4"/>
  <c r="AD52" i="4"/>
  <c r="AC52" i="4"/>
  <c r="X52" i="4"/>
  <c r="W52" i="4"/>
  <c r="S52" i="4"/>
  <c r="R52" i="4"/>
  <c r="Q52" i="4"/>
  <c r="P52" i="4"/>
  <c r="O52" i="4"/>
  <c r="N52" i="4"/>
  <c r="M52" i="4"/>
  <c r="L52" i="4"/>
  <c r="K52" i="4"/>
  <c r="J52" i="4"/>
  <c r="I52" i="4"/>
  <c r="H52" i="4"/>
  <c r="G52" i="4"/>
  <c r="F52" i="4"/>
  <c r="E52" i="4"/>
  <c r="D52" i="4"/>
  <c r="C52" i="4"/>
  <c r="BG51" i="4"/>
  <c r="BF51" i="4"/>
  <c r="BE51" i="4"/>
  <c r="BD51" i="4"/>
  <c r="BC51" i="4"/>
  <c r="BB51" i="4"/>
  <c r="BA51" i="4"/>
  <c r="AY51" i="4"/>
  <c r="AR51" i="4"/>
  <c r="AQ51" i="4"/>
  <c r="AP51" i="4"/>
  <c r="AO51" i="4"/>
  <c r="AN51" i="4"/>
  <c r="AM51" i="4"/>
  <c r="AL51" i="4"/>
  <c r="AK51" i="4"/>
  <c r="AJ51" i="4"/>
  <c r="AI51" i="4"/>
  <c r="AH51" i="4"/>
  <c r="AG51" i="4"/>
  <c r="AF51" i="4"/>
  <c r="AE51" i="4"/>
  <c r="AD51" i="4"/>
  <c r="AC51" i="4"/>
  <c r="X51" i="4"/>
  <c r="W51" i="4"/>
  <c r="S51" i="4"/>
  <c r="R51" i="4"/>
  <c r="Q51" i="4"/>
  <c r="P51" i="4"/>
  <c r="O51" i="4"/>
  <c r="N51" i="4"/>
  <c r="M51" i="4"/>
  <c r="L51" i="4"/>
  <c r="K51" i="4"/>
  <c r="J51" i="4"/>
  <c r="I51" i="4"/>
  <c r="H51" i="4"/>
  <c r="G51" i="4"/>
  <c r="F51" i="4"/>
  <c r="E51" i="4"/>
  <c r="D51" i="4"/>
  <c r="C51" i="4"/>
  <c r="BG50" i="4"/>
  <c r="BF50" i="4"/>
  <c r="BE50" i="4"/>
  <c r="BD50" i="4"/>
  <c r="BC50" i="4"/>
  <c r="BB50" i="4"/>
  <c r="BA50" i="4"/>
  <c r="AY50" i="4"/>
  <c r="AR50" i="4"/>
  <c r="AQ50" i="4"/>
  <c r="AP50" i="4"/>
  <c r="AO50" i="4"/>
  <c r="AN50" i="4"/>
  <c r="AM50" i="4"/>
  <c r="AL50" i="4"/>
  <c r="AK50" i="4"/>
  <c r="AJ50" i="4"/>
  <c r="AI50" i="4"/>
  <c r="AH50" i="4"/>
  <c r="AG50" i="4"/>
  <c r="AF50" i="4"/>
  <c r="AE50" i="4"/>
  <c r="AD50" i="4"/>
  <c r="AC50" i="4"/>
  <c r="X50" i="4"/>
  <c r="W50" i="4"/>
  <c r="S50" i="4"/>
  <c r="R50" i="4"/>
  <c r="Q50" i="4"/>
  <c r="P50" i="4"/>
  <c r="O50" i="4"/>
  <c r="N50" i="4"/>
  <c r="M50" i="4"/>
  <c r="L50" i="4"/>
  <c r="K50" i="4"/>
  <c r="J50" i="4"/>
  <c r="I50" i="4"/>
  <c r="H50" i="4"/>
  <c r="G50" i="4"/>
  <c r="F50" i="4"/>
  <c r="E50" i="4"/>
  <c r="D50" i="4"/>
  <c r="C50" i="4"/>
  <c r="BG49" i="4"/>
  <c r="BF49" i="4"/>
  <c r="BE49" i="4"/>
  <c r="BD49" i="4"/>
  <c r="BC49" i="4"/>
  <c r="BB49" i="4"/>
  <c r="BA49" i="4"/>
  <c r="AY49" i="4"/>
  <c r="AR49" i="4"/>
  <c r="AQ49" i="4"/>
  <c r="AP49" i="4"/>
  <c r="AO49" i="4"/>
  <c r="AN49" i="4"/>
  <c r="AM49" i="4"/>
  <c r="AL49" i="4"/>
  <c r="AK49" i="4"/>
  <c r="AJ49" i="4"/>
  <c r="AI49" i="4"/>
  <c r="AH49" i="4"/>
  <c r="AG49" i="4"/>
  <c r="AF49" i="4"/>
  <c r="AE49" i="4"/>
  <c r="AD49" i="4"/>
  <c r="AC49" i="4"/>
  <c r="X49" i="4"/>
  <c r="W49" i="4"/>
  <c r="S49" i="4"/>
  <c r="R49" i="4"/>
  <c r="Q49" i="4"/>
  <c r="P49" i="4"/>
  <c r="O49" i="4"/>
  <c r="N49" i="4"/>
  <c r="M49" i="4"/>
  <c r="L49" i="4"/>
  <c r="K49" i="4"/>
  <c r="J49" i="4"/>
  <c r="I49" i="4"/>
  <c r="H49" i="4"/>
  <c r="G49" i="4"/>
  <c r="F49" i="4"/>
  <c r="E49" i="4"/>
  <c r="D49" i="4"/>
  <c r="C49" i="4"/>
  <c r="BG48" i="4"/>
  <c r="BF48" i="4"/>
  <c r="BE48" i="4"/>
  <c r="BD48" i="4"/>
  <c r="BC48" i="4"/>
  <c r="BB48" i="4"/>
  <c r="BA48" i="4"/>
  <c r="AY48" i="4"/>
  <c r="AR48" i="4"/>
  <c r="AQ48" i="4"/>
  <c r="AP48" i="4"/>
  <c r="AO48" i="4"/>
  <c r="AN48" i="4"/>
  <c r="AM48" i="4"/>
  <c r="AL48" i="4"/>
  <c r="AK48" i="4"/>
  <c r="AJ48" i="4"/>
  <c r="AI48" i="4"/>
  <c r="AH48" i="4"/>
  <c r="AG48" i="4"/>
  <c r="AF48" i="4"/>
  <c r="AE48" i="4"/>
  <c r="AD48" i="4"/>
  <c r="AC48" i="4"/>
  <c r="X48" i="4"/>
  <c r="W48" i="4"/>
  <c r="S48" i="4"/>
  <c r="R48" i="4"/>
  <c r="Q48" i="4"/>
  <c r="P48" i="4"/>
  <c r="O48" i="4"/>
  <c r="N48" i="4"/>
  <c r="M48" i="4"/>
  <c r="L48" i="4"/>
  <c r="K48" i="4"/>
  <c r="J48" i="4"/>
  <c r="I48" i="4"/>
  <c r="H48" i="4"/>
  <c r="G48" i="4"/>
  <c r="F48" i="4"/>
  <c r="E48" i="4"/>
  <c r="D48" i="4"/>
  <c r="C48" i="4"/>
  <c r="BG47" i="4"/>
  <c r="BF47" i="4"/>
  <c r="BE47" i="4"/>
  <c r="BD47" i="4"/>
  <c r="BC47" i="4"/>
  <c r="BB47" i="4"/>
  <c r="BA47" i="4"/>
  <c r="AY47" i="4"/>
  <c r="AR47" i="4"/>
  <c r="AQ47" i="4"/>
  <c r="AP47" i="4"/>
  <c r="AO47" i="4"/>
  <c r="AN47" i="4"/>
  <c r="AM47" i="4"/>
  <c r="AL47" i="4"/>
  <c r="AK47" i="4"/>
  <c r="AJ47" i="4"/>
  <c r="AI47" i="4"/>
  <c r="AH47" i="4"/>
  <c r="AG47" i="4"/>
  <c r="AF47" i="4"/>
  <c r="AE47" i="4"/>
  <c r="AD47" i="4"/>
  <c r="AC47" i="4"/>
  <c r="X47" i="4"/>
  <c r="W47" i="4"/>
  <c r="S47" i="4"/>
  <c r="R47" i="4"/>
  <c r="Q47" i="4"/>
  <c r="P47" i="4"/>
  <c r="O47" i="4"/>
  <c r="N47" i="4"/>
  <c r="M47" i="4"/>
  <c r="L47" i="4"/>
  <c r="K47" i="4"/>
  <c r="J47" i="4"/>
  <c r="I47" i="4"/>
  <c r="H47" i="4"/>
  <c r="G47" i="4"/>
  <c r="F47" i="4"/>
  <c r="E47" i="4"/>
  <c r="D47" i="4"/>
  <c r="C47" i="4"/>
  <c r="BG44" i="4"/>
  <c r="BF44" i="4"/>
  <c r="BE44" i="4"/>
  <c r="BD44" i="4"/>
  <c r="BC44" i="4"/>
  <c r="BB44" i="4"/>
  <c r="BA44" i="4"/>
  <c r="AY44" i="4"/>
  <c r="AR44" i="4"/>
  <c r="AQ44" i="4"/>
  <c r="AP44" i="4"/>
  <c r="AO44" i="4"/>
  <c r="AN44" i="4"/>
  <c r="AM44" i="4"/>
  <c r="AL44" i="4"/>
  <c r="AK44" i="4"/>
  <c r="AJ44" i="4"/>
  <c r="AI44" i="4"/>
  <c r="AH44" i="4"/>
  <c r="AG44" i="4"/>
  <c r="AF44" i="4"/>
  <c r="AE44" i="4"/>
  <c r="AD44" i="4"/>
  <c r="AC44" i="4"/>
  <c r="X44" i="4"/>
  <c r="W44" i="4"/>
  <c r="S44" i="4"/>
  <c r="R44" i="4"/>
  <c r="Q44" i="4"/>
  <c r="P44" i="4"/>
  <c r="O44" i="4"/>
  <c r="N44" i="4"/>
  <c r="M44" i="4"/>
  <c r="L44" i="4"/>
  <c r="K44" i="4"/>
  <c r="J44" i="4"/>
  <c r="I44" i="4"/>
  <c r="H44" i="4"/>
  <c r="G44" i="4"/>
  <c r="F44" i="4"/>
  <c r="E44" i="4"/>
  <c r="D44" i="4"/>
  <c r="C44" i="4"/>
  <c r="BG43" i="4"/>
  <c r="BF43" i="4"/>
  <c r="BE43" i="4"/>
  <c r="BD43" i="4"/>
  <c r="BC43" i="4"/>
  <c r="BB43" i="4"/>
  <c r="BA43" i="4"/>
  <c r="AY43" i="4"/>
  <c r="AR43" i="4"/>
  <c r="AQ43" i="4"/>
  <c r="AP43" i="4"/>
  <c r="AO43" i="4"/>
  <c r="AN43" i="4"/>
  <c r="AM43" i="4"/>
  <c r="AL43" i="4"/>
  <c r="AK43" i="4"/>
  <c r="AJ43" i="4"/>
  <c r="AI43" i="4"/>
  <c r="AH43" i="4"/>
  <c r="AG43" i="4"/>
  <c r="AF43" i="4"/>
  <c r="AE43" i="4"/>
  <c r="AD43" i="4"/>
  <c r="AC43" i="4"/>
  <c r="X43" i="4"/>
  <c r="W43" i="4"/>
  <c r="S43" i="4"/>
  <c r="R43" i="4"/>
  <c r="Q43" i="4"/>
  <c r="P43" i="4"/>
  <c r="O43" i="4"/>
  <c r="N43" i="4"/>
  <c r="M43" i="4"/>
  <c r="L43" i="4"/>
  <c r="K43" i="4"/>
  <c r="J43" i="4"/>
  <c r="I43" i="4"/>
  <c r="H43" i="4"/>
  <c r="G43" i="4"/>
  <c r="F43" i="4"/>
  <c r="E43" i="4"/>
  <c r="D43" i="4"/>
  <c r="C43" i="4"/>
  <c r="BG42" i="4"/>
  <c r="BF42" i="4"/>
  <c r="BE42" i="4"/>
  <c r="BD42" i="4"/>
  <c r="BC42" i="4"/>
  <c r="BB42" i="4"/>
  <c r="BA42" i="4"/>
  <c r="AY42" i="4"/>
  <c r="AR42" i="4"/>
  <c r="AQ42" i="4"/>
  <c r="AP42" i="4"/>
  <c r="AO42" i="4"/>
  <c r="AN42" i="4"/>
  <c r="AM42" i="4"/>
  <c r="AL42" i="4"/>
  <c r="AK42" i="4"/>
  <c r="AJ42" i="4"/>
  <c r="AI42" i="4"/>
  <c r="AH42" i="4"/>
  <c r="AG42" i="4"/>
  <c r="AF42" i="4"/>
  <c r="AE42" i="4"/>
  <c r="AD42" i="4"/>
  <c r="AC42" i="4"/>
  <c r="X42" i="4"/>
  <c r="W42" i="4"/>
  <c r="S42" i="4"/>
  <c r="R42" i="4"/>
  <c r="Q42" i="4"/>
  <c r="P42" i="4"/>
  <c r="O42" i="4"/>
  <c r="N42" i="4"/>
  <c r="M42" i="4"/>
  <c r="L42" i="4"/>
  <c r="K42" i="4"/>
  <c r="J42" i="4"/>
  <c r="I42" i="4"/>
  <c r="H42" i="4"/>
  <c r="G42" i="4"/>
  <c r="F42" i="4"/>
  <c r="E42" i="4"/>
  <c r="D42" i="4"/>
  <c r="C42" i="4"/>
  <c r="BG41" i="4"/>
  <c r="BF41" i="4"/>
  <c r="BE41" i="4"/>
  <c r="BD41" i="4"/>
  <c r="BC41" i="4"/>
  <c r="BB41" i="4"/>
  <c r="BA41" i="4"/>
  <c r="AY41" i="4"/>
  <c r="AR41" i="4"/>
  <c r="AQ41" i="4"/>
  <c r="AP41" i="4"/>
  <c r="AO41" i="4"/>
  <c r="AN41" i="4"/>
  <c r="AM41" i="4"/>
  <c r="AL41" i="4"/>
  <c r="AK41" i="4"/>
  <c r="AJ41" i="4"/>
  <c r="AI41" i="4"/>
  <c r="AH41" i="4"/>
  <c r="AG41" i="4"/>
  <c r="AF41" i="4"/>
  <c r="AE41" i="4"/>
  <c r="AD41" i="4"/>
  <c r="AC41" i="4"/>
  <c r="X41" i="4"/>
  <c r="W41" i="4"/>
  <c r="S41" i="4"/>
  <c r="R41" i="4"/>
  <c r="Q41" i="4"/>
  <c r="P41" i="4"/>
  <c r="O41" i="4"/>
  <c r="N41" i="4"/>
  <c r="M41" i="4"/>
  <c r="L41" i="4"/>
  <c r="K41" i="4"/>
  <c r="J41" i="4"/>
  <c r="I41" i="4"/>
  <c r="H41" i="4"/>
  <c r="G41" i="4"/>
  <c r="F41" i="4"/>
  <c r="E41" i="4"/>
  <c r="D41" i="4"/>
  <c r="C41" i="4"/>
  <c r="BG40" i="4"/>
  <c r="BF40" i="4"/>
  <c r="BE40" i="4"/>
  <c r="BD40" i="4"/>
  <c r="BC40" i="4"/>
  <c r="BB40" i="4"/>
  <c r="BA40" i="4"/>
  <c r="AY40" i="4"/>
  <c r="AR40" i="4"/>
  <c r="AQ40" i="4"/>
  <c r="AP40" i="4"/>
  <c r="AO40" i="4"/>
  <c r="AN40" i="4"/>
  <c r="AM40" i="4"/>
  <c r="AL40" i="4"/>
  <c r="AK40" i="4"/>
  <c r="AJ40" i="4"/>
  <c r="AI40" i="4"/>
  <c r="AH40" i="4"/>
  <c r="AG40" i="4"/>
  <c r="AF40" i="4"/>
  <c r="AE40" i="4"/>
  <c r="AD40" i="4"/>
  <c r="AC40" i="4"/>
  <c r="X40" i="4"/>
  <c r="W40" i="4"/>
  <c r="S40" i="4"/>
  <c r="R40" i="4"/>
  <c r="Q40" i="4"/>
  <c r="P40" i="4"/>
  <c r="O40" i="4"/>
  <c r="N40" i="4"/>
  <c r="M40" i="4"/>
  <c r="L40" i="4"/>
  <c r="K40" i="4"/>
  <c r="J40" i="4"/>
  <c r="I40" i="4"/>
  <c r="H40" i="4"/>
  <c r="G40" i="4"/>
  <c r="F40" i="4"/>
  <c r="E40" i="4"/>
  <c r="D40" i="4"/>
  <c r="C40" i="4"/>
  <c r="BG39" i="4"/>
  <c r="BF39" i="4"/>
  <c r="BE39" i="4"/>
  <c r="BD39" i="4"/>
  <c r="BC39" i="4"/>
  <c r="BB39" i="4"/>
  <c r="BA39" i="4"/>
  <c r="AY39" i="4"/>
  <c r="AR39" i="4"/>
  <c r="AQ39" i="4"/>
  <c r="AP39" i="4"/>
  <c r="AO39" i="4"/>
  <c r="AN39" i="4"/>
  <c r="AM39" i="4"/>
  <c r="AL39" i="4"/>
  <c r="AK39" i="4"/>
  <c r="AJ39" i="4"/>
  <c r="AI39" i="4"/>
  <c r="AH39" i="4"/>
  <c r="AG39" i="4"/>
  <c r="AF39" i="4"/>
  <c r="AE39" i="4"/>
  <c r="AD39" i="4"/>
  <c r="AC39" i="4"/>
  <c r="X39" i="4"/>
  <c r="W39" i="4"/>
  <c r="S39" i="4"/>
  <c r="R39" i="4"/>
  <c r="Q39" i="4"/>
  <c r="P39" i="4"/>
  <c r="O39" i="4"/>
  <c r="N39" i="4"/>
  <c r="M39" i="4"/>
  <c r="L39" i="4"/>
  <c r="K39" i="4"/>
  <c r="J39" i="4"/>
  <c r="I39" i="4"/>
  <c r="H39" i="4"/>
  <c r="G39" i="4"/>
  <c r="F39" i="4"/>
  <c r="E39" i="4"/>
  <c r="D39" i="4"/>
  <c r="C39" i="4"/>
  <c r="BG38" i="4"/>
  <c r="BF38" i="4"/>
  <c r="BE38" i="4"/>
  <c r="BD38" i="4"/>
  <c r="BC38" i="4"/>
  <c r="BB38" i="4"/>
  <c r="BA38" i="4"/>
  <c r="AY38" i="4"/>
  <c r="AR38" i="4"/>
  <c r="AQ38" i="4"/>
  <c r="AP38" i="4"/>
  <c r="AO38" i="4"/>
  <c r="AN38" i="4"/>
  <c r="AM38" i="4"/>
  <c r="AL38" i="4"/>
  <c r="AK38" i="4"/>
  <c r="AJ38" i="4"/>
  <c r="AI38" i="4"/>
  <c r="AH38" i="4"/>
  <c r="AG38" i="4"/>
  <c r="AF38" i="4"/>
  <c r="AE38" i="4"/>
  <c r="AD38" i="4"/>
  <c r="AC38" i="4"/>
  <c r="X38" i="4"/>
  <c r="W38" i="4"/>
  <c r="S38" i="4"/>
  <c r="R38" i="4"/>
  <c r="Q38" i="4"/>
  <c r="P38" i="4"/>
  <c r="O38" i="4"/>
  <c r="N38" i="4"/>
  <c r="M38" i="4"/>
  <c r="L38" i="4"/>
  <c r="K38" i="4"/>
  <c r="J38" i="4"/>
  <c r="I38" i="4"/>
  <c r="H38" i="4"/>
  <c r="G38" i="4"/>
  <c r="F38" i="4"/>
  <c r="E38" i="4"/>
  <c r="D38" i="4"/>
  <c r="C38" i="4"/>
  <c r="BG37" i="4"/>
  <c r="BF37" i="4"/>
  <c r="BE37" i="4"/>
  <c r="BD37" i="4"/>
  <c r="BC37" i="4"/>
  <c r="BB37" i="4"/>
  <c r="BA37" i="4"/>
  <c r="AY37" i="4"/>
  <c r="AR37" i="4"/>
  <c r="AQ37" i="4"/>
  <c r="AP37" i="4"/>
  <c r="AO37" i="4"/>
  <c r="AN37" i="4"/>
  <c r="AM37" i="4"/>
  <c r="AL37" i="4"/>
  <c r="AK37" i="4"/>
  <c r="AJ37" i="4"/>
  <c r="AI37" i="4"/>
  <c r="AH37" i="4"/>
  <c r="AG37" i="4"/>
  <c r="AF37" i="4"/>
  <c r="AE37" i="4"/>
  <c r="AD37" i="4"/>
  <c r="AC37" i="4"/>
  <c r="X37" i="4"/>
  <c r="W37" i="4"/>
  <c r="S37" i="4"/>
  <c r="R37" i="4"/>
  <c r="Q37" i="4"/>
  <c r="P37" i="4"/>
  <c r="O37" i="4"/>
  <c r="N37" i="4"/>
  <c r="M37" i="4"/>
  <c r="L37" i="4"/>
  <c r="K37" i="4"/>
  <c r="J37" i="4"/>
  <c r="I37" i="4"/>
  <c r="H37" i="4"/>
  <c r="G37" i="4"/>
  <c r="F37" i="4"/>
  <c r="E37" i="4"/>
  <c r="D37" i="4"/>
  <c r="C37" i="4"/>
  <c r="BG162" i="4"/>
  <c r="BF162" i="4"/>
  <c r="BE162" i="4"/>
  <c r="BD162" i="4"/>
  <c r="BC162" i="4"/>
  <c r="BB162" i="4"/>
  <c r="BA162" i="4"/>
  <c r="AY162" i="4"/>
  <c r="AR162" i="4"/>
  <c r="AQ162" i="4"/>
  <c r="AP162" i="4"/>
  <c r="AO162" i="4"/>
  <c r="AN162" i="4"/>
  <c r="AM162" i="4"/>
  <c r="AL162" i="4"/>
  <c r="AK162" i="4"/>
  <c r="AJ162" i="4"/>
  <c r="AI162" i="4"/>
  <c r="AH162" i="4"/>
  <c r="AG162" i="4"/>
  <c r="AF162" i="4"/>
  <c r="AE162" i="4"/>
  <c r="AD162" i="4"/>
  <c r="AC162" i="4"/>
  <c r="X162" i="4"/>
  <c r="W162" i="4"/>
  <c r="S162" i="4"/>
  <c r="R162" i="4"/>
  <c r="Q162" i="4"/>
  <c r="P162" i="4"/>
  <c r="O162" i="4"/>
  <c r="N162" i="4"/>
  <c r="M162" i="4"/>
  <c r="L162" i="4"/>
  <c r="K162" i="4"/>
  <c r="J162" i="4"/>
  <c r="I162" i="4"/>
  <c r="H162" i="4"/>
  <c r="G162" i="4"/>
  <c r="F162" i="4"/>
  <c r="E162" i="4"/>
  <c r="D162" i="4"/>
  <c r="C162" i="4"/>
  <c r="BG161" i="4"/>
  <c r="BF161" i="4"/>
  <c r="BE161" i="4"/>
  <c r="BD161" i="4"/>
  <c r="BC161" i="4"/>
  <c r="BB161" i="4"/>
  <c r="BA161" i="4"/>
  <c r="AY161" i="4"/>
  <c r="AR161" i="4"/>
  <c r="AQ161" i="4"/>
  <c r="AP161" i="4"/>
  <c r="AO161" i="4"/>
  <c r="AN161" i="4"/>
  <c r="AM161" i="4"/>
  <c r="AL161" i="4"/>
  <c r="AK161" i="4"/>
  <c r="AJ161" i="4"/>
  <c r="AI161" i="4"/>
  <c r="AH161" i="4"/>
  <c r="AG161" i="4"/>
  <c r="AF161" i="4"/>
  <c r="AE161" i="4"/>
  <c r="AD161" i="4"/>
  <c r="AC161" i="4"/>
  <c r="X161" i="4"/>
  <c r="W161" i="4"/>
  <c r="S161" i="4"/>
  <c r="R161" i="4"/>
  <c r="Q161" i="4"/>
  <c r="P161" i="4"/>
  <c r="O161" i="4"/>
  <c r="N161" i="4"/>
  <c r="M161" i="4"/>
  <c r="L161" i="4"/>
  <c r="K161" i="4"/>
  <c r="J161" i="4"/>
  <c r="I161" i="4"/>
  <c r="H161" i="4"/>
  <c r="G161" i="4"/>
  <c r="F161" i="4"/>
  <c r="E161" i="4"/>
  <c r="D161" i="4"/>
  <c r="C161" i="4"/>
  <c r="BG160" i="4"/>
  <c r="BF160" i="4"/>
  <c r="BE160" i="4"/>
  <c r="BD160" i="4"/>
  <c r="BC160" i="4"/>
  <c r="BB160" i="4"/>
  <c r="BA160" i="4"/>
  <c r="AY160" i="4"/>
  <c r="AR160" i="4"/>
  <c r="AQ160" i="4"/>
  <c r="AP160" i="4"/>
  <c r="AO160" i="4"/>
  <c r="AN160" i="4"/>
  <c r="AM160" i="4"/>
  <c r="AL160" i="4"/>
  <c r="AK160" i="4"/>
  <c r="AJ160" i="4"/>
  <c r="AI160" i="4"/>
  <c r="AH160" i="4"/>
  <c r="AG160" i="4"/>
  <c r="AF160" i="4"/>
  <c r="AE160" i="4"/>
  <c r="AD160" i="4"/>
  <c r="AC160" i="4"/>
  <c r="X160" i="4"/>
  <c r="W160" i="4"/>
  <c r="S160" i="4"/>
  <c r="R160" i="4"/>
  <c r="Q160" i="4"/>
  <c r="P160" i="4"/>
  <c r="O160" i="4"/>
  <c r="N160" i="4"/>
  <c r="M160" i="4"/>
  <c r="L160" i="4"/>
  <c r="K160" i="4"/>
  <c r="J160" i="4"/>
  <c r="I160" i="4"/>
  <c r="H160" i="4"/>
  <c r="G160" i="4"/>
  <c r="F160" i="4"/>
  <c r="E160" i="4"/>
  <c r="D160" i="4"/>
  <c r="C160" i="4"/>
  <c r="BG159" i="4"/>
  <c r="BF159" i="4"/>
  <c r="BE159" i="4"/>
  <c r="BD159" i="4"/>
  <c r="BC159" i="4"/>
  <c r="BB159" i="4"/>
  <c r="BA159" i="4"/>
  <c r="AY159" i="4"/>
  <c r="AR159" i="4"/>
  <c r="AQ159" i="4"/>
  <c r="AP159" i="4"/>
  <c r="AO159" i="4"/>
  <c r="AN159" i="4"/>
  <c r="AM159" i="4"/>
  <c r="AL159" i="4"/>
  <c r="AK159" i="4"/>
  <c r="AJ159" i="4"/>
  <c r="AI159" i="4"/>
  <c r="AH159" i="4"/>
  <c r="AG159" i="4"/>
  <c r="AF159" i="4"/>
  <c r="AE159" i="4"/>
  <c r="AD159" i="4"/>
  <c r="AC159" i="4"/>
  <c r="X159" i="4"/>
  <c r="W159" i="4"/>
  <c r="S159" i="4"/>
  <c r="R159" i="4"/>
  <c r="Q159" i="4"/>
  <c r="P159" i="4"/>
  <c r="O159" i="4"/>
  <c r="N159" i="4"/>
  <c r="M159" i="4"/>
  <c r="L159" i="4"/>
  <c r="K159" i="4"/>
  <c r="J159" i="4"/>
  <c r="I159" i="4"/>
  <c r="H159" i="4"/>
  <c r="G159" i="4"/>
  <c r="F159" i="4"/>
  <c r="E159" i="4"/>
  <c r="D159" i="4"/>
  <c r="C159" i="4"/>
  <c r="BG158" i="4"/>
  <c r="BF158" i="4"/>
  <c r="BE158" i="4"/>
  <c r="BD158" i="4"/>
  <c r="BC158" i="4"/>
  <c r="BB158" i="4"/>
  <c r="BA158" i="4"/>
  <c r="AY158" i="4"/>
  <c r="AR158" i="4"/>
  <c r="AQ158" i="4"/>
  <c r="AP158" i="4"/>
  <c r="AO158" i="4"/>
  <c r="AN158" i="4"/>
  <c r="AM158" i="4"/>
  <c r="AL158" i="4"/>
  <c r="AK158" i="4"/>
  <c r="AJ158" i="4"/>
  <c r="AI158" i="4"/>
  <c r="AH158" i="4"/>
  <c r="AG158" i="4"/>
  <c r="AF158" i="4"/>
  <c r="AE158" i="4"/>
  <c r="AD158" i="4"/>
  <c r="AC158" i="4"/>
  <c r="X158" i="4"/>
  <c r="W158" i="4"/>
  <c r="S158" i="4"/>
  <c r="R158" i="4"/>
  <c r="Q158" i="4"/>
  <c r="P158" i="4"/>
  <c r="O158" i="4"/>
  <c r="N158" i="4"/>
  <c r="M158" i="4"/>
  <c r="L158" i="4"/>
  <c r="K158" i="4"/>
  <c r="J158" i="4"/>
  <c r="I158" i="4"/>
  <c r="H158" i="4"/>
  <c r="G158" i="4"/>
  <c r="F158" i="4"/>
  <c r="E158" i="4"/>
  <c r="D158" i="4"/>
  <c r="C158" i="4"/>
  <c r="BG157" i="4"/>
  <c r="BF157" i="4"/>
  <c r="BE157" i="4"/>
  <c r="BD157" i="4"/>
  <c r="BC157" i="4"/>
  <c r="BB157" i="4"/>
  <c r="BA157" i="4"/>
  <c r="AY157" i="4"/>
  <c r="AR157" i="4"/>
  <c r="AQ157" i="4"/>
  <c r="AP157" i="4"/>
  <c r="AO157" i="4"/>
  <c r="AN157" i="4"/>
  <c r="AM157" i="4"/>
  <c r="AL157" i="4"/>
  <c r="AK157" i="4"/>
  <c r="AJ157" i="4"/>
  <c r="AI157" i="4"/>
  <c r="AH157" i="4"/>
  <c r="AG157" i="4"/>
  <c r="AF157" i="4"/>
  <c r="AE157" i="4"/>
  <c r="AD157" i="4"/>
  <c r="AC157" i="4"/>
  <c r="X157" i="4"/>
  <c r="W157" i="4"/>
  <c r="S157" i="4"/>
  <c r="R157" i="4"/>
  <c r="Q157" i="4"/>
  <c r="P157" i="4"/>
  <c r="O157" i="4"/>
  <c r="N157" i="4"/>
  <c r="M157" i="4"/>
  <c r="L157" i="4"/>
  <c r="K157" i="4"/>
  <c r="J157" i="4"/>
  <c r="I157" i="4"/>
  <c r="H157" i="4"/>
  <c r="G157" i="4"/>
  <c r="F157" i="4"/>
  <c r="E157" i="4"/>
  <c r="D157" i="4"/>
  <c r="C157" i="4"/>
  <c r="BG156" i="4"/>
  <c r="BF156" i="4"/>
  <c r="BE156" i="4"/>
  <c r="BD156" i="4"/>
  <c r="BC156" i="4"/>
  <c r="BB156" i="4"/>
  <c r="BA156" i="4"/>
  <c r="AY156" i="4"/>
  <c r="AR156" i="4"/>
  <c r="AQ156" i="4"/>
  <c r="AP156" i="4"/>
  <c r="AO156" i="4"/>
  <c r="AN156" i="4"/>
  <c r="AM156" i="4"/>
  <c r="AL156" i="4"/>
  <c r="AK156" i="4"/>
  <c r="AJ156" i="4"/>
  <c r="AI156" i="4"/>
  <c r="AH156" i="4"/>
  <c r="AG156" i="4"/>
  <c r="AF156" i="4"/>
  <c r="AE156" i="4"/>
  <c r="AD156" i="4"/>
  <c r="AC156" i="4"/>
  <c r="X156" i="4"/>
  <c r="W156" i="4"/>
  <c r="S156" i="4"/>
  <c r="R156" i="4"/>
  <c r="Q156" i="4"/>
  <c r="P156" i="4"/>
  <c r="O156" i="4"/>
  <c r="N156" i="4"/>
  <c r="M156" i="4"/>
  <c r="L156" i="4"/>
  <c r="K156" i="4"/>
  <c r="J156" i="4"/>
  <c r="I156" i="4"/>
  <c r="H156" i="4"/>
  <c r="G156" i="4"/>
  <c r="F156" i="4"/>
  <c r="E156" i="4"/>
  <c r="D156" i="4"/>
  <c r="C156" i="4"/>
  <c r="BG155" i="4"/>
  <c r="BF155" i="4"/>
  <c r="BE155" i="4"/>
  <c r="BD155" i="4"/>
  <c r="BC155" i="4"/>
  <c r="BB155" i="4"/>
  <c r="BA155" i="4"/>
  <c r="AY155" i="4"/>
  <c r="AR155" i="4"/>
  <c r="AQ155" i="4"/>
  <c r="AP155" i="4"/>
  <c r="AO155" i="4"/>
  <c r="AN155" i="4"/>
  <c r="AM155" i="4"/>
  <c r="AL155" i="4"/>
  <c r="AK155" i="4"/>
  <c r="AJ155" i="4"/>
  <c r="AI155" i="4"/>
  <c r="AH155" i="4"/>
  <c r="AG155" i="4"/>
  <c r="AF155" i="4"/>
  <c r="AE155" i="4"/>
  <c r="AD155" i="4"/>
  <c r="AC155" i="4"/>
  <c r="X155" i="4"/>
  <c r="W155" i="4"/>
  <c r="S155" i="4"/>
  <c r="R155" i="4"/>
  <c r="Q155" i="4"/>
  <c r="P155" i="4"/>
  <c r="O155" i="4"/>
  <c r="N155" i="4"/>
  <c r="M155" i="4"/>
  <c r="L155" i="4"/>
  <c r="K155" i="4"/>
  <c r="J155" i="4"/>
  <c r="I155" i="4"/>
  <c r="H155" i="4"/>
  <c r="G155" i="4"/>
  <c r="F155" i="4"/>
  <c r="E155" i="4"/>
  <c r="D155" i="4"/>
  <c r="C155" i="4"/>
  <c r="BG152" i="4"/>
  <c r="BF152" i="4"/>
  <c r="BE152" i="4"/>
  <c r="BD152" i="4"/>
  <c r="BC152" i="4"/>
  <c r="BB152" i="4"/>
  <c r="BA152" i="4"/>
  <c r="AY152" i="4"/>
  <c r="AR152" i="4"/>
  <c r="AQ152" i="4"/>
  <c r="AP152" i="4"/>
  <c r="AO152" i="4"/>
  <c r="AN152" i="4"/>
  <c r="AM152" i="4"/>
  <c r="AL152" i="4"/>
  <c r="AK152" i="4"/>
  <c r="AJ152" i="4"/>
  <c r="AI152" i="4"/>
  <c r="AH152" i="4"/>
  <c r="AG152" i="4"/>
  <c r="AF152" i="4"/>
  <c r="AE152" i="4"/>
  <c r="AD152" i="4"/>
  <c r="AC152" i="4"/>
  <c r="X152" i="4"/>
  <c r="W152" i="4"/>
  <c r="S152" i="4"/>
  <c r="R152" i="4"/>
  <c r="Q152" i="4"/>
  <c r="P152" i="4"/>
  <c r="O152" i="4"/>
  <c r="N152" i="4"/>
  <c r="M152" i="4"/>
  <c r="L152" i="4"/>
  <c r="K152" i="4"/>
  <c r="J152" i="4"/>
  <c r="I152" i="4"/>
  <c r="H152" i="4"/>
  <c r="G152" i="4"/>
  <c r="F152" i="4"/>
  <c r="E152" i="4"/>
  <c r="D152" i="4"/>
  <c r="C152" i="4"/>
  <c r="BG151" i="4"/>
  <c r="BF151" i="4"/>
  <c r="BE151" i="4"/>
  <c r="BD151" i="4"/>
  <c r="BC151" i="4"/>
  <c r="BB151" i="4"/>
  <c r="BA151" i="4"/>
  <c r="AY151" i="4"/>
  <c r="AR151" i="4"/>
  <c r="AQ151" i="4"/>
  <c r="AP151" i="4"/>
  <c r="AO151" i="4"/>
  <c r="AN151" i="4"/>
  <c r="AM151" i="4"/>
  <c r="AL151" i="4"/>
  <c r="AK151" i="4"/>
  <c r="AJ151" i="4"/>
  <c r="AI151" i="4"/>
  <c r="AH151" i="4"/>
  <c r="AG151" i="4"/>
  <c r="AF151" i="4"/>
  <c r="AE151" i="4"/>
  <c r="AD151" i="4"/>
  <c r="AC151" i="4"/>
  <c r="X151" i="4"/>
  <c r="W151" i="4"/>
  <c r="S151" i="4"/>
  <c r="R151" i="4"/>
  <c r="Q151" i="4"/>
  <c r="P151" i="4"/>
  <c r="O151" i="4"/>
  <c r="N151" i="4"/>
  <c r="M151" i="4"/>
  <c r="L151" i="4"/>
  <c r="K151" i="4"/>
  <c r="J151" i="4"/>
  <c r="I151" i="4"/>
  <c r="H151" i="4"/>
  <c r="G151" i="4"/>
  <c r="F151" i="4"/>
  <c r="E151" i="4"/>
  <c r="D151" i="4"/>
  <c r="C151" i="4"/>
  <c r="BG150" i="4"/>
  <c r="BF150" i="4"/>
  <c r="BE150" i="4"/>
  <c r="BD150" i="4"/>
  <c r="BC150" i="4"/>
  <c r="BB150" i="4"/>
  <c r="BA150" i="4"/>
  <c r="AY150" i="4"/>
  <c r="AR150" i="4"/>
  <c r="AQ150" i="4"/>
  <c r="AP150" i="4"/>
  <c r="AO150" i="4"/>
  <c r="AN150" i="4"/>
  <c r="AM150" i="4"/>
  <c r="AL150" i="4"/>
  <c r="AK150" i="4"/>
  <c r="AJ150" i="4"/>
  <c r="AI150" i="4"/>
  <c r="AH150" i="4"/>
  <c r="AG150" i="4"/>
  <c r="AF150" i="4"/>
  <c r="AE150" i="4"/>
  <c r="AD150" i="4"/>
  <c r="AC150" i="4"/>
  <c r="X150" i="4"/>
  <c r="W150" i="4"/>
  <c r="S150" i="4"/>
  <c r="R150" i="4"/>
  <c r="Q150" i="4"/>
  <c r="P150" i="4"/>
  <c r="O150" i="4"/>
  <c r="N150" i="4"/>
  <c r="M150" i="4"/>
  <c r="L150" i="4"/>
  <c r="K150" i="4"/>
  <c r="J150" i="4"/>
  <c r="I150" i="4"/>
  <c r="H150" i="4"/>
  <c r="G150" i="4"/>
  <c r="F150" i="4"/>
  <c r="E150" i="4"/>
  <c r="D150" i="4"/>
  <c r="C150" i="4"/>
  <c r="BG149" i="4"/>
  <c r="BF149" i="4"/>
  <c r="BE149" i="4"/>
  <c r="BD149" i="4"/>
  <c r="BC149" i="4"/>
  <c r="BB149" i="4"/>
  <c r="BA149" i="4"/>
  <c r="AY149" i="4"/>
  <c r="AR149" i="4"/>
  <c r="AQ149" i="4"/>
  <c r="AP149" i="4"/>
  <c r="AO149" i="4"/>
  <c r="AN149" i="4"/>
  <c r="AM149" i="4"/>
  <c r="AL149" i="4"/>
  <c r="AK149" i="4"/>
  <c r="AJ149" i="4"/>
  <c r="AI149" i="4"/>
  <c r="AH149" i="4"/>
  <c r="AG149" i="4"/>
  <c r="AF149" i="4"/>
  <c r="AE149" i="4"/>
  <c r="AD149" i="4"/>
  <c r="AC149" i="4"/>
  <c r="X149" i="4"/>
  <c r="W149" i="4"/>
  <c r="S149" i="4"/>
  <c r="R149" i="4"/>
  <c r="Q149" i="4"/>
  <c r="P149" i="4"/>
  <c r="O149" i="4"/>
  <c r="N149" i="4"/>
  <c r="M149" i="4"/>
  <c r="L149" i="4"/>
  <c r="K149" i="4"/>
  <c r="J149" i="4"/>
  <c r="I149" i="4"/>
  <c r="H149" i="4"/>
  <c r="G149" i="4"/>
  <c r="F149" i="4"/>
  <c r="E149" i="4"/>
  <c r="D149" i="4"/>
  <c r="C149" i="4"/>
  <c r="BG148" i="4"/>
  <c r="BF148" i="4"/>
  <c r="BE148" i="4"/>
  <c r="BD148" i="4"/>
  <c r="BC148" i="4"/>
  <c r="BB148" i="4"/>
  <c r="BA148" i="4"/>
  <c r="AY148" i="4"/>
  <c r="AR148" i="4"/>
  <c r="AQ148" i="4"/>
  <c r="AP148" i="4"/>
  <c r="AO148" i="4"/>
  <c r="AN148" i="4"/>
  <c r="AM148" i="4"/>
  <c r="AL148" i="4"/>
  <c r="AK148" i="4"/>
  <c r="AJ148" i="4"/>
  <c r="AI148" i="4"/>
  <c r="AH148" i="4"/>
  <c r="AG148" i="4"/>
  <c r="AF148" i="4"/>
  <c r="AE148" i="4"/>
  <c r="AD148" i="4"/>
  <c r="AC148" i="4"/>
  <c r="X148" i="4"/>
  <c r="W148" i="4"/>
  <c r="S148" i="4"/>
  <c r="R148" i="4"/>
  <c r="Q148" i="4"/>
  <c r="P148" i="4"/>
  <c r="O148" i="4"/>
  <c r="N148" i="4"/>
  <c r="M148" i="4"/>
  <c r="L148" i="4"/>
  <c r="K148" i="4"/>
  <c r="J148" i="4"/>
  <c r="I148" i="4"/>
  <c r="H148" i="4"/>
  <c r="G148" i="4"/>
  <c r="F148" i="4"/>
  <c r="E148" i="4"/>
  <c r="D148" i="4"/>
  <c r="C148" i="4"/>
  <c r="BG147" i="4"/>
  <c r="BF147" i="4"/>
  <c r="BE147" i="4"/>
  <c r="BD147" i="4"/>
  <c r="BC147" i="4"/>
  <c r="BB147" i="4"/>
  <c r="BA147" i="4"/>
  <c r="AY147" i="4"/>
  <c r="AR147" i="4"/>
  <c r="AQ147" i="4"/>
  <c r="AP147" i="4"/>
  <c r="AO147" i="4"/>
  <c r="AN147" i="4"/>
  <c r="AM147" i="4"/>
  <c r="AL147" i="4"/>
  <c r="AK147" i="4"/>
  <c r="AJ147" i="4"/>
  <c r="AI147" i="4"/>
  <c r="AH147" i="4"/>
  <c r="AG147" i="4"/>
  <c r="AF147" i="4"/>
  <c r="AE147" i="4"/>
  <c r="AD147" i="4"/>
  <c r="AC147" i="4"/>
  <c r="X147" i="4"/>
  <c r="W147" i="4"/>
  <c r="S147" i="4"/>
  <c r="R147" i="4"/>
  <c r="Q147" i="4"/>
  <c r="P147" i="4"/>
  <c r="O147" i="4"/>
  <c r="N147" i="4"/>
  <c r="M147" i="4"/>
  <c r="L147" i="4"/>
  <c r="K147" i="4"/>
  <c r="J147" i="4"/>
  <c r="I147" i="4"/>
  <c r="H147" i="4"/>
  <c r="G147" i="4"/>
  <c r="F147" i="4"/>
  <c r="E147" i="4"/>
  <c r="D147" i="4"/>
  <c r="C147" i="4"/>
  <c r="BG146" i="4"/>
  <c r="BF146" i="4"/>
  <c r="BE146" i="4"/>
  <c r="BD146" i="4"/>
  <c r="BC146" i="4"/>
  <c r="BB146" i="4"/>
  <c r="BA146" i="4"/>
  <c r="AY146" i="4"/>
  <c r="AR146" i="4"/>
  <c r="AQ146" i="4"/>
  <c r="AP146" i="4"/>
  <c r="AO146" i="4"/>
  <c r="AN146" i="4"/>
  <c r="AM146" i="4"/>
  <c r="AL146" i="4"/>
  <c r="AK146" i="4"/>
  <c r="AJ146" i="4"/>
  <c r="AI146" i="4"/>
  <c r="AH146" i="4"/>
  <c r="AG146" i="4"/>
  <c r="AF146" i="4"/>
  <c r="AE146" i="4"/>
  <c r="AD146" i="4"/>
  <c r="AC146" i="4"/>
  <c r="X146" i="4"/>
  <c r="W146" i="4"/>
  <c r="S146" i="4"/>
  <c r="R146" i="4"/>
  <c r="Q146" i="4"/>
  <c r="P146" i="4"/>
  <c r="O146" i="4"/>
  <c r="N146" i="4"/>
  <c r="M146" i="4"/>
  <c r="L146" i="4"/>
  <c r="K146" i="4"/>
  <c r="J146" i="4"/>
  <c r="I146" i="4"/>
  <c r="H146" i="4"/>
  <c r="G146" i="4"/>
  <c r="F146" i="4"/>
  <c r="E146" i="4"/>
  <c r="D146" i="4"/>
  <c r="C146" i="4"/>
  <c r="BG145" i="4"/>
  <c r="BF145" i="4"/>
  <c r="BE145" i="4"/>
  <c r="BD145" i="4"/>
  <c r="BC145" i="4"/>
  <c r="BB145" i="4"/>
  <c r="BA145" i="4"/>
  <c r="AY145" i="4"/>
  <c r="AR145" i="4"/>
  <c r="AQ145" i="4"/>
  <c r="AP145" i="4"/>
  <c r="AO145" i="4"/>
  <c r="AN145" i="4"/>
  <c r="AM145" i="4"/>
  <c r="AL145" i="4"/>
  <c r="AK145" i="4"/>
  <c r="AJ145" i="4"/>
  <c r="AI145" i="4"/>
  <c r="AH145" i="4"/>
  <c r="AG145" i="4"/>
  <c r="AF145" i="4"/>
  <c r="AE145" i="4"/>
  <c r="AD145" i="4"/>
  <c r="AC145" i="4"/>
  <c r="X145" i="4"/>
  <c r="W145" i="4"/>
  <c r="S145" i="4"/>
  <c r="R145" i="4"/>
  <c r="Q145" i="4"/>
  <c r="P145" i="4"/>
  <c r="O145" i="4"/>
  <c r="N145" i="4"/>
  <c r="M145" i="4"/>
  <c r="L145" i="4"/>
  <c r="K145" i="4"/>
  <c r="J145" i="4"/>
  <c r="I145" i="4"/>
  <c r="H145" i="4"/>
  <c r="G145" i="4"/>
  <c r="F145" i="4"/>
  <c r="E145" i="4"/>
  <c r="D145" i="4"/>
  <c r="C145" i="4"/>
  <c r="BG142" i="4"/>
  <c r="BF142" i="4"/>
  <c r="BE142" i="4"/>
  <c r="BD142" i="4"/>
  <c r="BC142" i="4"/>
  <c r="BB142" i="4"/>
  <c r="BA142" i="4"/>
  <c r="AY142" i="4"/>
  <c r="AR142" i="4"/>
  <c r="AQ142" i="4"/>
  <c r="AP142" i="4"/>
  <c r="AO142" i="4"/>
  <c r="AN142" i="4"/>
  <c r="G124" i="3" s="1"/>
  <c r="AM142" i="4"/>
  <c r="AL142" i="4"/>
  <c r="AK142" i="4"/>
  <c r="AJ142" i="4"/>
  <c r="AI142" i="4"/>
  <c r="AH142" i="4"/>
  <c r="AG142" i="4"/>
  <c r="AF142" i="4"/>
  <c r="AE142" i="4"/>
  <c r="AD142" i="4"/>
  <c r="AC142" i="4"/>
  <c r="X142" i="4"/>
  <c r="W142" i="4"/>
  <c r="S142" i="4"/>
  <c r="R142" i="4"/>
  <c r="Q142" i="4"/>
  <c r="P142" i="4"/>
  <c r="O142" i="4"/>
  <c r="N142" i="4"/>
  <c r="M142" i="4"/>
  <c r="L142" i="4"/>
  <c r="K142" i="4"/>
  <c r="J142" i="4"/>
  <c r="I142" i="4"/>
  <c r="H142" i="4"/>
  <c r="G142" i="4"/>
  <c r="F142" i="4"/>
  <c r="E142" i="4"/>
  <c r="D142" i="4"/>
  <c r="C142" i="4"/>
  <c r="BG141" i="4"/>
  <c r="BF141" i="4"/>
  <c r="BE141" i="4"/>
  <c r="BD141" i="4"/>
  <c r="BC141" i="4"/>
  <c r="BB141" i="4"/>
  <c r="BA141" i="4"/>
  <c r="AY141" i="4"/>
  <c r="AR141" i="4"/>
  <c r="AQ141" i="4"/>
  <c r="AP141" i="4"/>
  <c r="AO141" i="4"/>
  <c r="AN141" i="4"/>
  <c r="AM141" i="4"/>
  <c r="AL141" i="4"/>
  <c r="AK141" i="4"/>
  <c r="AJ141" i="4"/>
  <c r="AI141" i="4"/>
  <c r="AT141" i="4" s="1"/>
  <c r="AH141" i="4"/>
  <c r="AG141" i="4"/>
  <c r="AF141" i="4"/>
  <c r="AE141" i="4"/>
  <c r="AD141" i="4"/>
  <c r="AC141" i="4"/>
  <c r="X141" i="4"/>
  <c r="W141" i="4"/>
  <c r="S141" i="4"/>
  <c r="R141" i="4"/>
  <c r="Q141" i="4"/>
  <c r="P141" i="4"/>
  <c r="O141" i="4"/>
  <c r="N141" i="4"/>
  <c r="M141" i="4"/>
  <c r="L141" i="4"/>
  <c r="R123" i="3" s="1"/>
  <c r="K141" i="4"/>
  <c r="J141" i="4"/>
  <c r="I141" i="4"/>
  <c r="H141" i="4"/>
  <c r="G141" i="4"/>
  <c r="F141" i="4"/>
  <c r="E141" i="4"/>
  <c r="D141" i="4"/>
  <c r="C141" i="4"/>
  <c r="BG140" i="4"/>
  <c r="BF140" i="4"/>
  <c r="BE140" i="4"/>
  <c r="BD140" i="4"/>
  <c r="BC140" i="4"/>
  <c r="BB140" i="4"/>
  <c r="BA140" i="4"/>
  <c r="AY140" i="4"/>
  <c r="AR140" i="4"/>
  <c r="AQ140" i="4"/>
  <c r="AP140" i="4"/>
  <c r="AO140" i="4"/>
  <c r="AN140" i="4"/>
  <c r="AM140" i="4"/>
  <c r="AL140" i="4"/>
  <c r="AJ140" i="4"/>
  <c r="AI140" i="4"/>
  <c r="AH140" i="4"/>
  <c r="AG140" i="4"/>
  <c r="AF140" i="4"/>
  <c r="AE140" i="4"/>
  <c r="AD140" i="4"/>
  <c r="AC140" i="4"/>
  <c r="X140" i="4"/>
  <c r="W140" i="4"/>
  <c r="S140" i="4"/>
  <c r="R140" i="4"/>
  <c r="Q140" i="4"/>
  <c r="P140" i="4"/>
  <c r="O140" i="4"/>
  <c r="N140" i="4"/>
  <c r="M140" i="4"/>
  <c r="L140" i="4"/>
  <c r="K140" i="4"/>
  <c r="J140" i="4"/>
  <c r="I140" i="4"/>
  <c r="H140" i="4"/>
  <c r="G140" i="4"/>
  <c r="F140" i="4"/>
  <c r="E140" i="4"/>
  <c r="D140" i="4"/>
  <c r="C140" i="4"/>
  <c r="BG139" i="4"/>
  <c r="BF139" i="4"/>
  <c r="BE139" i="4"/>
  <c r="BD139" i="4"/>
  <c r="BC139" i="4"/>
  <c r="BB139" i="4"/>
  <c r="BA139" i="4"/>
  <c r="AY139" i="4"/>
  <c r="AR139" i="4"/>
  <c r="AQ139" i="4"/>
  <c r="AP139" i="4"/>
  <c r="AO139" i="4"/>
  <c r="AN139" i="4"/>
  <c r="AM139" i="4"/>
  <c r="AL139" i="4"/>
  <c r="AK139" i="4"/>
  <c r="AJ139" i="4"/>
  <c r="AI139" i="4"/>
  <c r="AH139" i="4"/>
  <c r="AG139" i="4"/>
  <c r="AF139" i="4"/>
  <c r="AE139" i="4"/>
  <c r="AD139" i="4"/>
  <c r="AC139" i="4"/>
  <c r="X139" i="4"/>
  <c r="W139" i="4"/>
  <c r="S139" i="4"/>
  <c r="R139" i="4"/>
  <c r="Q139" i="4"/>
  <c r="P139" i="4"/>
  <c r="O139" i="4"/>
  <c r="N139" i="4"/>
  <c r="M139" i="4"/>
  <c r="L139" i="4"/>
  <c r="K139" i="4"/>
  <c r="J139" i="4"/>
  <c r="I139" i="4"/>
  <c r="H139" i="4"/>
  <c r="G139" i="4"/>
  <c r="F139" i="4"/>
  <c r="E139" i="4"/>
  <c r="D139" i="4"/>
  <c r="C139" i="4"/>
  <c r="BG138" i="4"/>
  <c r="BF138" i="4"/>
  <c r="BE138" i="4"/>
  <c r="BD138" i="4"/>
  <c r="BC138" i="4"/>
  <c r="BB138" i="4"/>
  <c r="BA138" i="4"/>
  <c r="AY138" i="4"/>
  <c r="AR138" i="4"/>
  <c r="AQ138" i="4"/>
  <c r="AP138" i="4"/>
  <c r="AO138" i="4"/>
  <c r="AN138" i="4"/>
  <c r="AM138" i="4"/>
  <c r="AL138" i="4"/>
  <c r="AK138" i="4"/>
  <c r="AJ138" i="4"/>
  <c r="AI138" i="4"/>
  <c r="U120" i="3" s="1"/>
  <c r="AH138" i="4"/>
  <c r="AG138" i="4"/>
  <c r="AF138" i="4"/>
  <c r="AE138" i="4"/>
  <c r="AD138" i="4"/>
  <c r="AC138" i="4"/>
  <c r="X138" i="4"/>
  <c r="W138" i="4"/>
  <c r="S138" i="4"/>
  <c r="R138" i="4"/>
  <c r="Q138" i="4"/>
  <c r="P138" i="4"/>
  <c r="O138" i="4"/>
  <c r="N138" i="4"/>
  <c r="M138" i="4"/>
  <c r="L138" i="4"/>
  <c r="V120" i="3" s="1"/>
  <c r="K138" i="4"/>
  <c r="J138" i="4"/>
  <c r="I138" i="4"/>
  <c r="H138" i="4"/>
  <c r="G138" i="4"/>
  <c r="F138" i="4"/>
  <c r="E138" i="4"/>
  <c r="D138" i="4"/>
  <c r="C138" i="4"/>
  <c r="BG137" i="4"/>
  <c r="BF137" i="4"/>
  <c r="BE137" i="4"/>
  <c r="BD137" i="4"/>
  <c r="BC137" i="4"/>
  <c r="BB137" i="4"/>
  <c r="BA137" i="4"/>
  <c r="AY137" i="4"/>
  <c r="AR137" i="4"/>
  <c r="AQ137" i="4"/>
  <c r="AP137" i="4"/>
  <c r="AO137" i="4"/>
  <c r="AN137" i="4"/>
  <c r="AM137" i="4"/>
  <c r="AL137" i="4"/>
  <c r="AJ137" i="4"/>
  <c r="AI137" i="4"/>
  <c r="AH137" i="4"/>
  <c r="AG137" i="4"/>
  <c r="AF137" i="4"/>
  <c r="AE137" i="4"/>
  <c r="AD137" i="4"/>
  <c r="AC137" i="4"/>
  <c r="X137" i="4"/>
  <c r="W137" i="4"/>
  <c r="S137" i="4"/>
  <c r="R137" i="4"/>
  <c r="Q137" i="4"/>
  <c r="P137" i="4"/>
  <c r="O137" i="4"/>
  <c r="N137" i="4"/>
  <c r="M137" i="4"/>
  <c r="L137" i="4"/>
  <c r="K137" i="4"/>
  <c r="J137" i="4"/>
  <c r="I137" i="4"/>
  <c r="H137" i="4"/>
  <c r="G137" i="4"/>
  <c r="F137" i="4"/>
  <c r="E137" i="4"/>
  <c r="D137" i="4"/>
  <c r="C137" i="4"/>
  <c r="BG136" i="4"/>
  <c r="BF136" i="4"/>
  <c r="BE136" i="4"/>
  <c r="BD136" i="4"/>
  <c r="BC136" i="4"/>
  <c r="BB136" i="4"/>
  <c r="BA136" i="4"/>
  <c r="AY136" i="4"/>
  <c r="AR136" i="4"/>
  <c r="AQ136" i="4"/>
  <c r="AP136" i="4"/>
  <c r="AO136" i="4"/>
  <c r="AN136" i="4"/>
  <c r="R118" i="3" s="1"/>
  <c r="AM136" i="4"/>
  <c r="AL136" i="4"/>
  <c r="AK136" i="4"/>
  <c r="AJ136" i="4"/>
  <c r="AI136" i="4"/>
  <c r="AH136" i="4"/>
  <c r="AG136" i="4"/>
  <c r="AF136" i="4"/>
  <c r="AE136" i="4"/>
  <c r="AD136" i="4"/>
  <c r="AC136" i="4"/>
  <c r="X136" i="4"/>
  <c r="W136" i="4"/>
  <c r="S136" i="4"/>
  <c r="R136" i="4"/>
  <c r="Q136" i="4"/>
  <c r="P136" i="4"/>
  <c r="O136" i="4"/>
  <c r="N136" i="4"/>
  <c r="M136" i="4"/>
  <c r="L136" i="4"/>
  <c r="K136" i="4"/>
  <c r="J136" i="4"/>
  <c r="I136" i="4"/>
  <c r="H136" i="4"/>
  <c r="G136" i="4"/>
  <c r="F136" i="4"/>
  <c r="E136" i="4"/>
  <c r="D136" i="4"/>
  <c r="C136" i="4"/>
  <c r="N118" i="3" s="1"/>
  <c r="BG135" i="4"/>
  <c r="BF135" i="4"/>
  <c r="BE135" i="4"/>
  <c r="BD135" i="4"/>
  <c r="BC135" i="4"/>
  <c r="BB135" i="4"/>
  <c r="BA135" i="4"/>
  <c r="AY135" i="4"/>
  <c r="AR135" i="4"/>
  <c r="AQ135" i="4"/>
  <c r="AP135" i="4"/>
  <c r="AO135" i="4"/>
  <c r="AN135" i="4"/>
  <c r="AM135" i="4"/>
  <c r="AL135" i="4"/>
  <c r="AK135" i="4"/>
  <c r="AJ135" i="4"/>
  <c r="AI135" i="4"/>
  <c r="X117" i="3" s="1"/>
  <c r="AH135" i="4"/>
  <c r="AF135" i="4"/>
  <c r="AE135" i="4"/>
  <c r="AD135" i="4"/>
  <c r="AC135" i="4"/>
  <c r="X135" i="4"/>
  <c r="W135" i="4"/>
  <c r="S135" i="4"/>
  <c r="R135" i="4"/>
  <c r="Q135" i="4"/>
  <c r="P135" i="4"/>
  <c r="O135" i="4"/>
  <c r="N135" i="4"/>
  <c r="M135" i="4"/>
  <c r="L135" i="4"/>
  <c r="K135" i="4"/>
  <c r="J135" i="4"/>
  <c r="I135" i="4"/>
  <c r="H135" i="4"/>
  <c r="G135" i="4"/>
  <c r="F135" i="4"/>
  <c r="E135" i="4"/>
  <c r="D135" i="4"/>
  <c r="C135" i="4"/>
  <c r="BG132" i="4"/>
  <c r="BF132" i="4"/>
  <c r="BE132" i="4"/>
  <c r="BD132" i="4"/>
  <c r="BC132" i="4"/>
  <c r="BB132" i="4"/>
  <c r="BA132" i="4"/>
  <c r="AY132" i="4"/>
  <c r="AR132" i="4"/>
  <c r="AQ132" i="4"/>
  <c r="AP132" i="4"/>
  <c r="AO132" i="4"/>
  <c r="AN132" i="4"/>
  <c r="AM132" i="4"/>
  <c r="AL132" i="4"/>
  <c r="AK132" i="4"/>
  <c r="AJ132" i="4"/>
  <c r="AI132" i="4"/>
  <c r="AH132" i="4"/>
  <c r="AG132" i="4"/>
  <c r="AF132" i="4"/>
  <c r="AE132" i="4"/>
  <c r="AD132" i="4"/>
  <c r="AC132" i="4"/>
  <c r="X132" i="4"/>
  <c r="W132" i="4"/>
  <c r="S132" i="4"/>
  <c r="R132" i="4"/>
  <c r="Q132" i="4"/>
  <c r="P132" i="4"/>
  <c r="O132" i="4"/>
  <c r="N132" i="4"/>
  <c r="M132" i="4"/>
  <c r="L132" i="4"/>
  <c r="K132" i="4"/>
  <c r="J132" i="4"/>
  <c r="I132" i="4"/>
  <c r="H132" i="4"/>
  <c r="G132" i="4"/>
  <c r="F132" i="4"/>
  <c r="E132" i="4"/>
  <c r="D132" i="4"/>
  <c r="C132" i="4"/>
  <c r="BG131" i="4"/>
  <c r="BF131" i="4"/>
  <c r="BE131" i="4"/>
  <c r="BD131" i="4"/>
  <c r="BC131" i="4"/>
  <c r="BB131" i="4"/>
  <c r="BA131" i="4"/>
  <c r="AY131" i="4"/>
  <c r="AR131" i="4"/>
  <c r="AQ131" i="4"/>
  <c r="AP131" i="4"/>
  <c r="AO131" i="4"/>
  <c r="AN131" i="4"/>
  <c r="AM131" i="4"/>
  <c r="AL131" i="4"/>
  <c r="AK131" i="4"/>
  <c r="AJ131" i="4"/>
  <c r="AI131" i="4"/>
  <c r="AH131" i="4"/>
  <c r="AG131" i="4"/>
  <c r="AF131" i="4"/>
  <c r="AE131" i="4"/>
  <c r="AD131" i="4"/>
  <c r="AC131" i="4"/>
  <c r="X131" i="4"/>
  <c r="W131" i="4"/>
  <c r="S131" i="4"/>
  <c r="R131" i="4"/>
  <c r="Q131" i="4"/>
  <c r="P131" i="4"/>
  <c r="O131" i="4"/>
  <c r="N131" i="4"/>
  <c r="M131" i="4"/>
  <c r="L131" i="4"/>
  <c r="K131" i="4"/>
  <c r="J131" i="4"/>
  <c r="I131" i="4"/>
  <c r="H131" i="4"/>
  <c r="G131" i="4"/>
  <c r="F131" i="4"/>
  <c r="E131" i="4"/>
  <c r="D131" i="4"/>
  <c r="C131" i="4"/>
  <c r="BG130" i="4"/>
  <c r="BF130" i="4"/>
  <c r="BE130" i="4"/>
  <c r="BD130" i="4"/>
  <c r="BC130" i="4"/>
  <c r="BB130" i="4"/>
  <c r="BA130" i="4"/>
  <c r="AY130" i="4"/>
  <c r="AR130" i="4"/>
  <c r="AQ130" i="4"/>
  <c r="AP130" i="4"/>
  <c r="AO130" i="4"/>
  <c r="AN130" i="4"/>
  <c r="AM130" i="4"/>
  <c r="AL130" i="4"/>
  <c r="AK130" i="4"/>
  <c r="AJ130" i="4"/>
  <c r="AI130" i="4"/>
  <c r="AH130" i="4"/>
  <c r="AG130" i="4"/>
  <c r="AF130" i="4"/>
  <c r="AE130" i="4"/>
  <c r="AD130" i="4"/>
  <c r="AC130" i="4"/>
  <c r="X130" i="4"/>
  <c r="W130" i="4"/>
  <c r="S130" i="4"/>
  <c r="R130" i="4"/>
  <c r="Q130" i="4"/>
  <c r="P130" i="4"/>
  <c r="O130" i="4"/>
  <c r="N130" i="4"/>
  <c r="M130" i="4"/>
  <c r="L130" i="4"/>
  <c r="K130" i="4"/>
  <c r="J130" i="4"/>
  <c r="I130" i="4"/>
  <c r="H130" i="4"/>
  <c r="G130" i="4"/>
  <c r="F130" i="4"/>
  <c r="E130" i="4"/>
  <c r="D130" i="4"/>
  <c r="C130" i="4"/>
  <c r="BG129" i="4"/>
  <c r="BF129" i="4"/>
  <c r="BE129" i="4"/>
  <c r="BD129" i="4"/>
  <c r="BC129" i="4"/>
  <c r="BB129" i="4"/>
  <c r="BA129" i="4"/>
  <c r="AY129" i="4"/>
  <c r="AR129" i="4"/>
  <c r="AQ129" i="4"/>
  <c r="AP129" i="4"/>
  <c r="AO129" i="4"/>
  <c r="AN129" i="4"/>
  <c r="AM129" i="4"/>
  <c r="AL129" i="4"/>
  <c r="AK129" i="4"/>
  <c r="AJ129" i="4"/>
  <c r="AI129" i="4"/>
  <c r="AH129" i="4"/>
  <c r="AG129" i="4"/>
  <c r="AF129" i="4"/>
  <c r="AE129" i="4"/>
  <c r="AD129" i="4"/>
  <c r="AC129" i="4"/>
  <c r="X129" i="4"/>
  <c r="W129" i="4"/>
  <c r="S129" i="4"/>
  <c r="R129" i="4"/>
  <c r="Q129" i="4"/>
  <c r="P129" i="4"/>
  <c r="O129" i="4"/>
  <c r="N129" i="4"/>
  <c r="M129" i="4"/>
  <c r="L129" i="4"/>
  <c r="K129" i="4"/>
  <c r="J129" i="4"/>
  <c r="I129" i="4"/>
  <c r="G129" i="4"/>
  <c r="F129" i="4"/>
  <c r="E129" i="4"/>
  <c r="D129" i="4"/>
  <c r="C129" i="4"/>
  <c r="BG128" i="4"/>
  <c r="BF128" i="4"/>
  <c r="BE128" i="4"/>
  <c r="BD128" i="4"/>
  <c r="BC128" i="4"/>
  <c r="BB128" i="4"/>
  <c r="BA128" i="4"/>
  <c r="AY128" i="4"/>
  <c r="AR128" i="4"/>
  <c r="AQ128" i="4"/>
  <c r="AP128" i="4"/>
  <c r="AO128" i="4"/>
  <c r="AN128" i="4"/>
  <c r="AM128" i="4"/>
  <c r="AL128" i="4"/>
  <c r="AK128" i="4"/>
  <c r="AJ128" i="4"/>
  <c r="AI128" i="4"/>
  <c r="AH128" i="4"/>
  <c r="AG128" i="4"/>
  <c r="AF128" i="4"/>
  <c r="AE128" i="4"/>
  <c r="AD128" i="4"/>
  <c r="AC128" i="4"/>
  <c r="X128" i="4"/>
  <c r="W128" i="4"/>
  <c r="S128" i="4"/>
  <c r="R128" i="4"/>
  <c r="Q128" i="4"/>
  <c r="P128" i="4"/>
  <c r="O128" i="4"/>
  <c r="N128" i="4"/>
  <c r="M128" i="4"/>
  <c r="L128" i="4"/>
  <c r="K128" i="4"/>
  <c r="J128" i="4"/>
  <c r="I128" i="4"/>
  <c r="G128" i="4"/>
  <c r="F128" i="4"/>
  <c r="E128" i="4"/>
  <c r="F111" i="3" s="1"/>
  <c r="D128" i="4"/>
  <c r="C128" i="4"/>
  <c r="AT128" i="4" s="1"/>
  <c r="BG127" i="4"/>
  <c r="BF127" i="4"/>
  <c r="BE127" i="4"/>
  <c r="BD127" i="4"/>
  <c r="BC127" i="4"/>
  <c r="BB127" i="4"/>
  <c r="BA127" i="4"/>
  <c r="AY127" i="4"/>
  <c r="AR127" i="4"/>
  <c r="AQ127" i="4"/>
  <c r="AP127" i="4"/>
  <c r="AO127" i="4"/>
  <c r="AN127" i="4"/>
  <c r="AM127" i="4"/>
  <c r="AL127" i="4"/>
  <c r="AK127" i="4"/>
  <c r="AJ127" i="4"/>
  <c r="AI127" i="4"/>
  <c r="AH127" i="4"/>
  <c r="AG127" i="4"/>
  <c r="AF127" i="4"/>
  <c r="AE127" i="4"/>
  <c r="AD127" i="4"/>
  <c r="AC127" i="4"/>
  <c r="X127" i="4"/>
  <c r="W127" i="4"/>
  <c r="S127" i="4"/>
  <c r="R127" i="4"/>
  <c r="Q127" i="4"/>
  <c r="P127" i="4"/>
  <c r="O127" i="4"/>
  <c r="N127" i="4"/>
  <c r="M127" i="4"/>
  <c r="L127" i="4"/>
  <c r="K127" i="4"/>
  <c r="M110" i="3" s="1"/>
  <c r="J127" i="4"/>
  <c r="I127" i="4"/>
  <c r="H127" i="4"/>
  <c r="G127" i="4"/>
  <c r="F127" i="4"/>
  <c r="E127" i="4"/>
  <c r="D127" i="4"/>
  <c r="C127" i="4"/>
  <c r="BG126" i="4"/>
  <c r="BF126" i="4"/>
  <c r="BE126" i="4"/>
  <c r="BD126" i="4"/>
  <c r="BC126" i="4"/>
  <c r="BB126" i="4"/>
  <c r="BA126" i="4"/>
  <c r="AY126" i="4"/>
  <c r="AQ126" i="4"/>
  <c r="AP126" i="4"/>
  <c r="AO126" i="4"/>
  <c r="AN126" i="4"/>
  <c r="AM126" i="4"/>
  <c r="AL126" i="4"/>
  <c r="AK126" i="4"/>
  <c r="AJ126" i="4"/>
  <c r="AI126" i="4"/>
  <c r="AH126" i="4"/>
  <c r="AG126" i="4"/>
  <c r="AF126" i="4"/>
  <c r="AE126" i="4"/>
  <c r="AD126" i="4"/>
  <c r="AC126" i="4"/>
  <c r="X126" i="4"/>
  <c r="W126" i="4"/>
  <c r="S126" i="4"/>
  <c r="R126" i="4"/>
  <c r="Q126" i="4"/>
  <c r="P126" i="4"/>
  <c r="O126" i="4"/>
  <c r="N126" i="4"/>
  <c r="M126" i="4"/>
  <c r="L126" i="4"/>
  <c r="K126" i="4"/>
  <c r="J126" i="4"/>
  <c r="I126" i="4"/>
  <c r="H126" i="4"/>
  <c r="G126" i="4"/>
  <c r="F126" i="4"/>
  <c r="E126" i="4"/>
  <c r="D126" i="4"/>
  <c r="C126" i="4"/>
  <c r="BG125" i="4"/>
  <c r="BF125" i="4"/>
  <c r="BE125" i="4"/>
  <c r="BD125" i="4"/>
  <c r="BC125" i="4"/>
  <c r="BB125" i="4"/>
  <c r="BA125" i="4"/>
  <c r="AY125" i="4"/>
  <c r="AR125" i="4"/>
  <c r="AQ125" i="4"/>
  <c r="AP125" i="4"/>
  <c r="AO125" i="4"/>
  <c r="AN125" i="4"/>
  <c r="AM125" i="4"/>
  <c r="AL125" i="4"/>
  <c r="AK125" i="4"/>
  <c r="AJ125" i="4"/>
  <c r="AH125" i="4"/>
  <c r="AG125" i="4"/>
  <c r="AF125" i="4"/>
  <c r="AE125" i="4"/>
  <c r="AD125" i="4"/>
  <c r="AC125" i="4"/>
  <c r="X125" i="4"/>
  <c r="W125" i="4"/>
  <c r="S125" i="4"/>
  <c r="R125" i="4"/>
  <c r="Q125" i="4"/>
  <c r="P125" i="4"/>
  <c r="O125" i="4"/>
  <c r="N125" i="4"/>
  <c r="M125" i="4"/>
  <c r="L125" i="4"/>
  <c r="K125" i="4"/>
  <c r="J125" i="4"/>
  <c r="I125" i="4"/>
  <c r="H125" i="4"/>
  <c r="G125" i="4"/>
  <c r="F125" i="4"/>
  <c r="E125" i="4"/>
  <c r="D125" i="4"/>
  <c r="Z108" i="3" s="1"/>
  <c r="C125" i="4"/>
  <c r="BG122" i="4"/>
  <c r="BF122" i="4"/>
  <c r="BE122" i="4"/>
  <c r="BD122" i="4"/>
  <c r="BC122" i="4"/>
  <c r="BB122" i="4"/>
  <c r="BA122" i="4"/>
  <c r="AY122" i="4"/>
  <c r="AR122" i="4"/>
  <c r="AQ122" i="4"/>
  <c r="AP122" i="4"/>
  <c r="AO122" i="4"/>
  <c r="AN122" i="4"/>
  <c r="AM122" i="4"/>
  <c r="AL122" i="4"/>
  <c r="AK122" i="4"/>
  <c r="AJ122" i="4"/>
  <c r="AI122" i="4"/>
  <c r="AH122" i="4"/>
  <c r="AG122" i="4"/>
  <c r="AF122" i="4"/>
  <c r="AE122" i="4"/>
  <c r="AD122" i="4"/>
  <c r="AC122" i="4"/>
  <c r="X122" i="4"/>
  <c r="W122" i="4"/>
  <c r="S122" i="4"/>
  <c r="R122" i="4"/>
  <c r="Q122" i="4"/>
  <c r="P122" i="4"/>
  <c r="O122" i="4"/>
  <c r="N122" i="4"/>
  <c r="M122" i="4"/>
  <c r="L122" i="4"/>
  <c r="K122" i="4"/>
  <c r="J122" i="4"/>
  <c r="L106" i="3" s="1"/>
  <c r="I122" i="4"/>
  <c r="H122" i="4"/>
  <c r="G122" i="4"/>
  <c r="F122" i="4"/>
  <c r="E122" i="4"/>
  <c r="D122" i="4"/>
  <c r="C122" i="4"/>
  <c r="BG121" i="4"/>
  <c r="BF121" i="4"/>
  <c r="BE121" i="4"/>
  <c r="BD121" i="4"/>
  <c r="BC121" i="4"/>
  <c r="BB121" i="4"/>
  <c r="BA121" i="4"/>
  <c r="AY121" i="4"/>
  <c r="AR121" i="4"/>
  <c r="AQ121" i="4"/>
  <c r="AP121" i="4"/>
  <c r="AO121" i="4"/>
  <c r="AN121" i="4"/>
  <c r="AM121" i="4"/>
  <c r="AL121" i="4"/>
  <c r="AK121" i="4"/>
  <c r="AJ121" i="4"/>
  <c r="AI121" i="4"/>
  <c r="AH121" i="4"/>
  <c r="AG121" i="4"/>
  <c r="AF121" i="4"/>
  <c r="AE121" i="4"/>
  <c r="AD121" i="4"/>
  <c r="AC121" i="4"/>
  <c r="X121" i="4"/>
  <c r="W121" i="4"/>
  <c r="S121" i="4"/>
  <c r="R121" i="4"/>
  <c r="Q121" i="4"/>
  <c r="P121" i="4"/>
  <c r="O121" i="4"/>
  <c r="N121" i="4"/>
  <c r="M121" i="4"/>
  <c r="L121" i="4"/>
  <c r="K121" i="4"/>
  <c r="J121" i="4"/>
  <c r="I121" i="4"/>
  <c r="H121" i="4"/>
  <c r="G121" i="4"/>
  <c r="F121" i="4"/>
  <c r="E121" i="4"/>
  <c r="D121" i="4"/>
  <c r="C121" i="4"/>
  <c r="BG120" i="4"/>
  <c r="BF120" i="4"/>
  <c r="BE120" i="4"/>
  <c r="BD120" i="4"/>
  <c r="BC120" i="4"/>
  <c r="BB120" i="4"/>
  <c r="BA120" i="4"/>
  <c r="AY120" i="4"/>
  <c r="AR120" i="4"/>
  <c r="AQ120" i="4"/>
  <c r="AP120" i="4"/>
  <c r="AO120" i="4"/>
  <c r="AN120" i="4"/>
  <c r="AM120" i="4"/>
  <c r="AL120" i="4"/>
  <c r="AK120" i="4"/>
  <c r="AJ120" i="4"/>
  <c r="AI120" i="4"/>
  <c r="AH120" i="4"/>
  <c r="AG120" i="4"/>
  <c r="AF120" i="4"/>
  <c r="AE120" i="4"/>
  <c r="AD120" i="4"/>
  <c r="AC120" i="4"/>
  <c r="X120" i="4"/>
  <c r="W120" i="4"/>
  <c r="S120" i="4"/>
  <c r="R120" i="4"/>
  <c r="Q120" i="4"/>
  <c r="P120" i="4"/>
  <c r="O120" i="4"/>
  <c r="N120" i="4"/>
  <c r="M120" i="4"/>
  <c r="L120" i="4"/>
  <c r="K120" i="4"/>
  <c r="J120" i="4"/>
  <c r="I120" i="4"/>
  <c r="H120" i="4"/>
  <c r="G120" i="4"/>
  <c r="F120" i="4"/>
  <c r="E120" i="4"/>
  <c r="D120" i="4"/>
  <c r="C120" i="4"/>
  <c r="BG119" i="4"/>
  <c r="BF119" i="4"/>
  <c r="BE119" i="4"/>
  <c r="BD119" i="4"/>
  <c r="BC119" i="4"/>
  <c r="BB119" i="4"/>
  <c r="BA119" i="4"/>
  <c r="AY119" i="4"/>
  <c r="AR119" i="4"/>
  <c r="AQ119" i="4"/>
  <c r="AP119" i="4"/>
  <c r="AO119" i="4"/>
  <c r="AN119" i="4"/>
  <c r="AM119" i="4"/>
  <c r="AL119" i="4"/>
  <c r="AK119" i="4"/>
  <c r="AJ119" i="4"/>
  <c r="AI119" i="4"/>
  <c r="AH119" i="4"/>
  <c r="AG119" i="4"/>
  <c r="AF119" i="4"/>
  <c r="AE119" i="4"/>
  <c r="AD119" i="4"/>
  <c r="AC119" i="4"/>
  <c r="X119" i="4"/>
  <c r="W119" i="4"/>
  <c r="S119" i="4"/>
  <c r="R119" i="4"/>
  <c r="Q119" i="4"/>
  <c r="P119" i="4"/>
  <c r="O119" i="4"/>
  <c r="N119" i="4"/>
  <c r="M119" i="4"/>
  <c r="L119" i="4"/>
  <c r="K119" i="4"/>
  <c r="J119" i="4"/>
  <c r="I119" i="4"/>
  <c r="H119" i="4"/>
  <c r="G119" i="4"/>
  <c r="F119" i="4"/>
  <c r="E119" i="4"/>
  <c r="D119" i="4"/>
  <c r="C119" i="4"/>
  <c r="BG118" i="4"/>
  <c r="BF118" i="4"/>
  <c r="BE118" i="4"/>
  <c r="BD118" i="4"/>
  <c r="BC118" i="4"/>
  <c r="BB118" i="4"/>
  <c r="BA118" i="4"/>
  <c r="AY118" i="4"/>
  <c r="AR118" i="4"/>
  <c r="AQ118" i="4"/>
  <c r="AP118" i="4"/>
  <c r="AO118" i="4"/>
  <c r="AN118" i="4"/>
  <c r="AM118" i="4"/>
  <c r="AL118" i="4"/>
  <c r="AK118" i="4"/>
  <c r="AJ118" i="4"/>
  <c r="AI118" i="4"/>
  <c r="AH118" i="4"/>
  <c r="AG118" i="4"/>
  <c r="AF118" i="4"/>
  <c r="AE118" i="4"/>
  <c r="AD118" i="4"/>
  <c r="AC118" i="4"/>
  <c r="X118" i="4"/>
  <c r="W118" i="4"/>
  <c r="S118" i="4"/>
  <c r="R118" i="4"/>
  <c r="Q118" i="4"/>
  <c r="P118" i="4"/>
  <c r="O118" i="4"/>
  <c r="N118" i="4"/>
  <c r="M118" i="4"/>
  <c r="L118" i="4"/>
  <c r="K118" i="4"/>
  <c r="J118" i="4"/>
  <c r="I118" i="4"/>
  <c r="H118" i="4"/>
  <c r="G118" i="4"/>
  <c r="F118" i="4"/>
  <c r="E118" i="4"/>
  <c r="D118" i="4"/>
  <c r="C118" i="4"/>
  <c r="BG117" i="4"/>
  <c r="BF117" i="4"/>
  <c r="BE117" i="4"/>
  <c r="BD117" i="4"/>
  <c r="BC117" i="4"/>
  <c r="BB117" i="4"/>
  <c r="BA117" i="4"/>
  <c r="AY117" i="4"/>
  <c r="AR117" i="4"/>
  <c r="AQ117" i="4"/>
  <c r="AP117" i="4"/>
  <c r="AO117" i="4"/>
  <c r="AN117" i="4"/>
  <c r="AM117" i="4"/>
  <c r="AL117" i="4"/>
  <c r="AK117" i="4"/>
  <c r="AJ117" i="4"/>
  <c r="AI117" i="4"/>
  <c r="AH117" i="4"/>
  <c r="AG117" i="4"/>
  <c r="AF117" i="4"/>
  <c r="AE117" i="4"/>
  <c r="AD117" i="4"/>
  <c r="AC117" i="4"/>
  <c r="X117" i="4"/>
  <c r="W117" i="4"/>
  <c r="S117" i="4"/>
  <c r="R117" i="4"/>
  <c r="Q117" i="4"/>
  <c r="P117" i="4"/>
  <c r="O117" i="4"/>
  <c r="N117" i="4"/>
  <c r="M117" i="4"/>
  <c r="L117" i="4"/>
  <c r="K117" i="4"/>
  <c r="J117" i="4"/>
  <c r="I117" i="4"/>
  <c r="H117" i="4"/>
  <c r="G117" i="4"/>
  <c r="F117" i="4"/>
  <c r="E117" i="4"/>
  <c r="D117" i="4"/>
  <c r="C117" i="4"/>
  <c r="BG116" i="4"/>
  <c r="BF116" i="4"/>
  <c r="BE116" i="4"/>
  <c r="BD116" i="4"/>
  <c r="BC116" i="4"/>
  <c r="BB116" i="4"/>
  <c r="BA116" i="4"/>
  <c r="AY116" i="4"/>
  <c r="AR116" i="4"/>
  <c r="AQ116" i="4"/>
  <c r="AP116" i="4"/>
  <c r="AO116" i="4"/>
  <c r="AN116" i="4"/>
  <c r="AM116" i="4"/>
  <c r="AL116" i="4"/>
  <c r="AK116" i="4"/>
  <c r="AJ116" i="4"/>
  <c r="AI116" i="4"/>
  <c r="AH116" i="4"/>
  <c r="AG116" i="4"/>
  <c r="AF116" i="4"/>
  <c r="AE116" i="4"/>
  <c r="AD116" i="4"/>
  <c r="AC116" i="4"/>
  <c r="X116" i="4"/>
  <c r="W116" i="4"/>
  <c r="S116" i="4"/>
  <c r="R116" i="4"/>
  <c r="Q116" i="4"/>
  <c r="P116" i="4"/>
  <c r="O116" i="4"/>
  <c r="N116" i="4"/>
  <c r="M116" i="4"/>
  <c r="L116" i="4"/>
  <c r="K116" i="4"/>
  <c r="J116" i="4"/>
  <c r="I116" i="4"/>
  <c r="H116" i="4"/>
  <c r="G116" i="4"/>
  <c r="F116" i="4"/>
  <c r="E116" i="4"/>
  <c r="D116" i="4"/>
  <c r="C116" i="4"/>
  <c r="BG115" i="4"/>
  <c r="BF115" i="4"/>
  <c r="BE115" i="4"/>
  <c r="BD115" i="4"/>
  <c r="BC115" i="4"/>
  <c r="BB115" i="4"/>
  <c r="BA115" i="4"/>
  <c r="AY115" i="4"/>
  <c r="AR115" i="4"/>
  <c r="AQ115" i="4"/>
  <c r="AP115" i="4"/>
  <c r="AO115" i="4"/>
  <c r="AN115" i="4"/>
  <c r="AM115" i="4"/>
  <c r="AL115" i="4"/>
  <c r="AK115" i="4"/>
  <c r="AJ115" i="4"/>
  <c r="AI115" i="4"/>
  <c r="AH115" i="4"/>
  <c r="AG115" i="4"/>
  <c r="AF115" i="4"/>
  <c r="AE115" i="4"/>
  <c r="AD115" i="4"/>
  <c r="X99" i="3" s="1"/>
  <c r="AC115" i="4"/>
  <c r="X115" i="4"/>
  <c r="W115" i="4"/>
  <c r="S115" i="4"/>
  <c r="R115" i="4"/>
  <c r="Q115" i="4"/>
  <c r="P115" i="4"/>
  <c r="O115" i="4"/>
  <c r="N115" i="4"/>
  <c r="M115" i="4"/>
  <c r="L115" i="4"/>
  <c r="K115" i="4"/>
  <c r="J115" i="4"/>
  <c r="I115" i="4"/>
  <c r="H115" i="4"/>
  <c r="G115" i="4"/>
  <c r="F115" i="4"/>
  <c r="E115" i="4"/>
  <c r="D115" i="4"/>
  <c r="C115" i="4"/>
  <c r="BG98" i="4"/>
  <c r="BF98" i="4"/>
  <c r="BE98" i="4"/>
  <c r="BD98" i="4"/>
  <c r="BC98" i="4"/>
  <c r="BB98" i="4"/>
  <c r="BA98" i="4"/>
  <c r="AY98" i="4"/>
  <c r="AR98" i="4"/>
  <c r="AQ98" i="4"/>
  <c r="AP98" i="4"/>
  <c r="AO98" i="4"/>
  <c r="AN98" i="4"/>
  <c r="AM98" i="4"/>
  <c r="AL98" i="4"/>
  <c r="AK98" i="4"/>
  <c r="AJ98" i="4"/>
  <c r="AI98" i="4"/>
  <c r="AH98" i="4"/>
  <c r="AG98" i="4"/>
  <c r="AF98" i="4"/>
  <c r="AE98" i="4"/>
  <c r="AD98" i="4"/>
  <c r="AC98" i="4"/>
  <c r="X98" i="4"/>
  <c r="W98" i="4"/>
  <c r="S98" i="4"/>
  <c r="R98" i="4"/>
  <c r="Q98" i="4"/>
  <c r="P98" i="4"/>
  <c r="O98" i="4"/>
  <c r="N98" i="4"/>
  <c r="M98" i="4"/>
  <c r="L98" i="4"/>
  <c r="K98" i="4"/>
  <c r="J98" i="4"/>
  <c r="I98" i="4"/>
  <c r="H98" i="4"/>
  <c r="G98" i="4"/>
  <c r="F98" i="4"/>
  <c r="E98" i="4"/>
  <c r="D98" i="4"/>
  <c r="C98" i="4"/>
  <c r="BG97" i="4"/>
  <c r="BF97" i="4"/>
  <c r="BE97" i="4"/>
  <c r="BD97" i="4"/>
  <c r="BC97" i="4"/>
  <c r="BB97" i="4"/>
  <c r="BA97" i="4"/>
  <c r="AY97" i="4"/>
  <c r="AR97" i="4"/>
  <c r="AQ97" i="4"/>
  <c r="AP97" i="4"/>
  <c r="AO97" i="4"/>
  <c r="AN97" i="4"/>
  <c r="AM97" i="4"/>
  <c r="AL97" i="4"/>
  <c r="AK97" i="4"/>
  <c r="AJ97" i="4"/>
  <c r="AI97" i="4"/>
  <c r="AH97" i="4"/>
  <c r="AG97" i="4"/>
  <c r="AF97" i="4"/>
  <c r="AE97" i="4"/>
  <c r="AD97" i="4"/>
  <c r="AC97" i="4"/>
  <c r="X97" i="4"/>
  <c r="W97" i="4"/>
  <c r="S97" i="4"/>
  <c r="R97" i="4"/>
  <c r="Q97" i="4"/>
  <c r="P97" i="4"/>
  <c r="O97" i="4"/>
  <c r="N97" i="4"/>
  <c r="M97" i="4"/>
  <c r="L97" i="4"/>
  <c r="K97" i="4"/>
  <c r="J97" i="4"/>
  <c r="I97" i="4"/>
  <c r="H97" i="4"/>
  <c r="G97" i="4"/>
  <c r="F97" i="4"/>
  <c r="E97" i="4"/>
  <c r="D97" i="4"/>
  <c r="BG96" i="4"/>
  <c r="BF96" i="4"/>
  <c r="BE96" i="4"/>
  <c r="BD96" i="4"/>
  <c r="BC96" i="4"/>
  <c r="BB96" i="4"/>
  <c r="BA96" i="4"/>
  <c r="AY96" i="4"/>
  <c r="AR96" i="4"/>
  <c r="AQ96" i="4"/>
  <c r="AP96" i="4"/>
  <c r="AO96" i="4"/>
  <c r="AN96" i="4"/>
  <c r="AM96" i="4"/>
  <c r="AL96" i="4"/>
  <c r="AK96" i="4"/>
  <c r="AJ96" i="4"/>
  <c r="AI96" i="4"/>
  <c r="AH96" i="4"/>
  <c r="AG96" i="4"/>
  <c r="AF96" i="4"/>
  <c r="AE96" i="4"/>
  <c r="AD96" i="4"/>
  <c r="AC96" i="4"/>
  <c r="X96" i="4"/>
  <c r="W96" i="4"/>
  <c r="S96" i="4"/>
  <c r="R96" i="4"/>
  <c r="Q96" i="4"/>
  <c r="P96" i="4"/>
  <c r="O96" i="4"/>
  <c r="N96" i="4"/>
  <c r="M96" i="4"/>
  <c r="L96" i="4"/>
  <c r="K96" i="4"/>
  <c r="J96" i="4"/>
  <c r="I96" i="4"/>
  <c r="H96" i="4"/>
  <c r="G96" i="4"/>
  <c r="F96" i="4"/>
  <c r="E96" i="4"/>
  <c r="D96" i="4"/>
  <c r="C96" i="4"/>
  <c r="BG95" i="4"/>
  <c r="BF95" i="4"/>
  <c r="BE95" i="4"/>
  <c r="BD95" i="4"/>
  <c r="BC95" i="4"/>
  <c r="BB95" i="4"/>
  <c r="BA95" i="4"/>
  <c r="AY95" i="4"/>
  <c r="AR95" i="4"/>
  <c r="AQ95" i="4"/>
  <c r="AP95" i="4"/>
  <c r="AO95" i="4"/>
  <c r="AN95" i="4"/>
  <c r="AM95" i="4"/>
  <c r="AL95" i="4"/>
  <c r="AK95" i="4"/>
  <c r="AJ95" i="4"/>
  <c r="AI95" i="4"/>
  <c r="AH95" i="4"/>
  <c r="AG95" i="4"/>
  <c r="AF95" i="4"/>
  <c r="AE95" i="4"/>
  <c r="AD95" i="4"/>
  <c r="AC95" i="4"/>
  <c r="X95" i="4"/>
  <c r="W95" i="4"/>
  <c r="S95" i="4"/>
  <c r="R95" i="4"/>
  <c r="Q95" i="4"/>
  <c r="P95" i="4"/>
  <c r="O95" i="4"/>
  <c r="N95" i="4"/>
  <c r="M95" i="4"/>
  <c r="L95" i="4"/>
  <c r="K95" i="4"/>
  <c r="J95" i="4"/>
  <c r="I95" i="4"/>
  <c r="H95" i="4"/>
  <c r="G95" i="4"/>
  <c r="F95" i="4"/>
  <c r="E95" i="4"/>
  <c r="D95" i="4"/>
  <c r="C95" i="4"/>
  <c r="BG94" i="4"/>
  <c r="BF94" i="4"/>
  <c r="BE94" i="4"/>
  <c r="BD94" i="4"/>
  <c r="BC94" i="4"/>
  <c r="BB94" i="4"/>
  <c r="BA94" i="4"/>
  <c r="AY94" i="4"/>
  <c r="AR94" i="4"/>
  <c r="AQ94" i="4"/>
  <c r="AP94" i="4"/>
  <c r="AO94" i="4"/>
  <c r="AN94" i="4"/>
  <c r="AM94" i="4"/>
  <c r="AL94" i="4"/>
  <c r="AK94" i="4"/>
  <c r="AJ94" i="4"/>
  <c r="AI94" i="4"/>
  <c r="AH94" i="4"/>
  <c r="AG94" i="4"/>
  <c r="AF94" i="4"/>
  <c r="AE94" i="4"/>
  <c r="AD94" i="4"/>
  <c r="AC94" i="4"/>
  <c r="X94" i="4"/>
  <c r="W94" i="4"/>
  <c r="S94" i="4"/>
  <c r="R94" i="4"/>
  <c r="Q94" i="4"/>
  <c r="P94" i="4"/>
  <c r="O94" i="4"/>
  <c r="N94" i="4"/>
  <c r="M94" i="4"/>
  <c r="L94" i="4"/>
  <c r="K94" i="4"/>
  <c r="J94" i="4"/>
  <c r="I94" i="4"/>
  <c r="H94" i="4"/>
  <c r="G94" i="4"/>
  <c r="F94" i="4"/>
  <c r="E94" i="4"/>
  <c r="D94" i="4"/>
  <c r="C94" i="4"/>
  <c r="BG93" i="4"/>
  <c r="BF93" i="4"/>
  <c r="BE93" i="4"/>
  <c r="BD93" i="4"/>
  <c r="BC93" i="4"/>
  <c r="BB93" i="4"/>
  <c r="BA93" i="4"/>
  <c r="AY93" i="4"/>
  <c r="AR93" i="4"/>
  <c r="AQ93" i="4"/>
  <c r="AO93" i="4"/>
  <c r="AN93" i="4"/>
  <c r="AM93" i="4"/>
  <c r="AL93" i="4"/>
  <c r="AK93" i="4"/>
  <c r="AJ93" i="4"/>
  <c r="AI93" i="4"/>
  <c r="AH93" i="4"/>
  <c r="AG93" i="4"/>
  <c r="AF93" i="4"/>
  <c r="AE93" i="4"/>
  <c r="AC93" i="4"/>
  <c r="X93" i="4"/>
  <c r="W93" i="4"/>
  <c r="S93" i="4"/>
  <c r="R93" i="4"/>
  <c r="Q93" i="4"/>
  <c r="P93" i="4"/>
  <c r="O93" i="4"/>
  <c r="N93" i="4"/>
  <c r="M93" i="4"/>
  <c r="L93" i="4"/>
  <c r="K93" i="4"/>
  <c r="J93" i="4"/>
  <c r="I93" i="4"/>
  <c r="H93" i="4"/>
  <c r="G93" i="4"/>
  <c r="F93" i="4"/>
  <c r="E93" i="4"/>
  <c r="D93" i="4"/>
  <c r="C93" i="4"/>
  <c r="BG92" i="4"/>
  <c r="BF92" i="4"/>
  <c r="BE92" i="4"/>
  <c r="BD92" i="4"/>
  <c r="BC92" i="4"/>
  <c r="BB92" i="4"/>
  <c r="BA92" i="4"/>
  <c r="AY92" i="4"/>
  <c r="AR92" i="4"/>
  <c r="AQ92" i="4"/>
  <c r="AO92" i="4"/>
  <c r="AN92" i="4"/>
  <c r="AM92" i="4"/>
  <c r="AL92" i="4"/>
  <c r="AK92" i="4"/>
  <c r="AJ92" i="4"/>
  <c r="AI92" i="4"/>
  <c r="AH92" i="4"/>
  <c r="AG92" i="4"/>
  <c r="AF92" i="4"/>
  <c r="AE92" i="4"/>
  <c r="AC92" i="4"/>
  <c r="X92" i="4"/>
  <c r="W92" i="4"/>
  <c r="S92" i="4"/>
  <c r="R92" i="4"/>
  <c r="Q92" i="4"/>
  <c r="P92" i="4"/>
  <c r="O92" i="4"/>
  <c r="N92" i="4"/>
  <c r="M92" i="4"/>
  <c r="L92" i="4"/>
  <c r="K92" i="4"/>
  <c r="J92" i="4"/>
  <c r="H92" i="4"/>
  <c r="G92" i="4"/>
  <c r="F92" i="4"/>
  <c r="E92" i="4"/>
  <c r="D92" i="4"/>
  <c r="C92" i="4"/>
  <c r="BG91" i="4"/>
  <c r="BF91" i="4"/>
  <c r="BE91" i="4"/>
  <c r="BD91" i="4"/>
  <c r="BC91" i="4"/>
  <c r="BB91" i="4"/>
  <c r="BA91" i="4"/>
  <c r="AY91" i="4"/>
  <c r="AR91" i="4"/>
  <c r="AQ91" i="4"/>
  <c r="AP91" i="4"/>
  <c r="AO91" i="4"/>
  <c r="AN91" i="4"/>
  <c r="AM91" i="4"/>
  <c r="AL91" i="4"/>
  <c r="AK91" i="4"/>
  <c r="AI91" i="4"/>
  <c r="AH91" i="4"/>
  <c r="AG91" i="4"/>
  <c r="AF91" i="4"/>
  <c r="AE91" i="4"/>
  <c r="AD91" i="4"/>
  <c r="AC91" i="4"/>
  <c r="X91" i="4"/>
  <c r="W91" i="4"/>
  <c r="S91" i="4"/>
  <c r="R91" i="4"/>
  <c r="Q91" i="4"/>
  <c r="P91" i="4"/>
  <c r="N91" i="4"/>
  <c r="M91" i="4"/>
  <c r="L91" i="4"/>
  <c r="K91" i="4"/>
  <c r="J91" i="4"/>
  <c r="I91" i="4"/>
  <c r="H91" i="4"/>
  <c r="G91" i="4"/>
  <c r="F91" i="4"/>
  <c r="E91" i="4"/>
  <c r="D91" i="4"/>
  <c r="C91" i="4"/>
  <c r="BG88" i="4"/>
  <c r="BF88" i="4"/>
  <c r="BE88" i="4"/>
  <c r="BD88" i="4"/>
  <c r="BC88" i="4"/>
  <c r="BB88" i="4"/>
  <c r="BA88" i="4"/>
  <c r="AY88" i="4"/>
  <c r="AR88" i="4"/>
  <c r="AQ88" i="4"/>
  <c r="AP88" i="4"/>
  <c r="AO88" i="4"/>
  <c r="S78" i="3" s="1"/>
  <c r="AN88" i="4"/>
  <c r="AM88" i="4"/>
  <c r="AL88" i="4"/>
  <c r="AK88" i="4"/>
  <c r="AJ88" i="4"/>
  <c r="AI88" i="4"/>
  <c r="AH88" i="4"/>
  <c r="AG88" i="4"/>
  <c r="AF88" i="4"/>
  <c r="AE88" i="4"/>
  <c r="AD88" i="4"/>
  <c r="AC88" i="4"/>
  <c r="X88" i="4"/>
  <c r="W88" i="4"/>
  <c r="S88" i="4"/>
  <c r="R88" i="4"/>
  <c r="Q88" i="4"/>
  <c r="P88" i="4"/>
  <c r="O88" i="4"/>
  <c r="N88" i="4"/>
  <c r="M88" i="4"/>
  <c r="L88" i="4"/>
  <c r="K88" i="4"/>
  <c r="J88" i="4"/>
  <c r="I88" i="4"/>
  <c r="H88" i="4"/>
  <c r="G88" i="4"/>
  <c r="F88" i="4"/>
  <c r="E88" i="4"/>
  <c r="D88" i="4"/>
  <c r="C88" i="4"/>
  <c r="BG87" i="4"/>
  <c r="BF87" i="4"/>
  <c r="BE87" i="4"/>
  <c r="BD87" i="4"/>
  <c r="BC87" i="4"/>
  <c r="BB87" i="4"/>
  <c r="BA87" i="4"/>
  <c r="AY87" i="4"/>
  <c r="AR87" i="4"/>
  <c r="AQ87" i="4"/>
  <c r="AP87" i="4"/>
  <c r="AO87" i="4"/>
  <c r="AN87" i="4"/>
  <c r="AM87" i="4"/>
  <c r="AL87" i="4"/>
  <c r="AK87" i="4"/>
  <c r="AJ87" i="4"/>
  <c r="AI87" i="4"/>
  <c r="AH87" i="4"/>
  <c r="AG87" i="4"/>
  <c r="AF87" i="4"/>
  <c r="AE87" i="4"/>
  <c r="AD87" i="4"/>
  <c r="AC87" i="4"/>
  <c r="X87" i="4"/>
  <c r="W87" i="4"/>
  <c r="S87" i="4"/>
  <c r="R87" i="4"/>
  <c r="Q87" i="4"/>
  <c r="P87" i="4"/>
  <c r="O87" i="4"/>
  <c r="N87" i="4"/>
  <c r="M87" i="4"/>
  <c r="L87" i="4"/>
  <c r="K87" i="4"/>
  <c r="J87" i="4"/>
  <c r="I87" i="4"/>
  <c r="H87" i="4"/>
  <c r="G87" i="4"/>
  <c r="F87" i="4"/>
  <c r="E87" i="4"/>
  <c r="D87" i="4"/>
  <c r="C87" i="4"/>
  <c r="BG86" i="4"/>
  <c r="BF86" i="4"/>
  <c r="BE86" i="4"/>
  <c r="BD86" i="4"/>
  <c r="BC86" i="4"/>
  <c r="BB86" i="4"/>
  <c r="BA86" i="4"/>
  <c r="AY86" i="4"/>
  <c r="AR86" i="4"/>
  <c r="AQ86" i="4"/>
  <c r="AP86" i="4"/>
  <c r="AO86" i="4"/>
  <c r="AN86" i="4"/>
  <c r="AM86" i="4"/>
  <c r="AL86" i="4"/>
  <c r="AK86" i="4"/>
  <c r="AJ86" i="4"/>
  <c r="AI86" i="4"/>
  <c r="AH86" i="4"/>
  <c r="AG86" i="4"/>
  <c r="AF86" i="4"/>
  <c r="AE86" i="4"/>
  <c r="AD86" i="4"/>
  <c r="AC86" i="4"/>
  <c r="X86" i="4"/>
  <c r="W86" i="4"/>
  <c r="S86" i="4"/>
  <c r="R86" i="4"/>
  <c r="Q86" i="4"/>
  <c r="P86" i="4"/>
  <c r="O86" i="4"/>
  <c r="N86" i="4"/>
  <c r="M86" i="4"/>
  <c r="L86" i="4"/>
  <c r="K86" i="4"/>
  <c r="J86" i="4"/>
  <c r="I86" i="4"/>
  <c r="H86" i="4"/>
  <c r="G86" i="4"/>
  <c r="F86" i="4"/>
  <c r="E86" i="4"/>
  <c r="D86" i="4"/>
  <c r="C86" i="4"/>
  <c r="BG85" i="4"/>
  <c r="BF85" i="4"/>
  <c r="BE85" i="4"/>
  <c r="BD85" i="4"/>
  <c r="BC85" i="4"/>
  <c r="BB85" i="4"/>
  <c r="BA85" i="4"/>
  <c r="AY85" i="4"/>
  <c r="AR85" i="4"/>
  <c r="AQ85" i="4"/>
  <c r="AP85" i="4"/>
  <c r="AO85" i="4"/>
  <c r="AN85" i="4"/>
  <c r="AM85" i="4"/>
  <c r="AL85" i="4"/>
  <c r="AK85" i="4"/>
  <c r="AJ85" i="4"/>
  <c r="AI85" i="4"/>
  <c r="AH85" i="4"/>
  <c r="AG85" i="4"/>
  <c r="AF85" i="4"/>
  <c r="AE85" i="4"/>
  <c r="AD85" i="4"/>
  <c r="AC85" i="4"/>
  <c r="X85" i="4"/>
  <c r="W85" i="4"/>
  <c r="S85" i="4"/>
  <c r="R85" i="4"/>
  <c r="Q85" i="4"/>
  <c r="P85" i="4"/>
  <c r="O85" i="4"/>
  <c r="N85" i="4"/>
  <c r="M85" i="4"/>
  <c r="L85" i="4"/>
  <c r="K85" i="4"/>
  <c r="J85" i="4"/>
  <c r="I85" i="4"/>
  <c r="H85" i="4"/>
  <c r="G85" i="4"/>
  <c r="F85" i="4"/>
  <c r="E85" i="4"/>
  <c r="D85" i="4"/>
  <c r="C85" i="4"/>
  <c r="BG84" i="4"/>
  <c r="BF84" i="4"/>
  <c r="BE84" i="4"/>
  <c r="BD84" i="4"/>
  <c r="BC84" i="4"/>
  <c r="BB84" i="4"/>
  <c r="BA84" i="4"/>
  <c r="AY84" i="4"/>
  <c r="AR84" i="4"/>
  <c r="AQ84" i="4"/>
  <c r="AO84" i="4"/>
  <c r="AN84" i="4"/>
  <c r="AM84" i="4"/>
  <c r="AL84" i="4"/>
  <c r="AK84" i="4"/>
  <c r="AJ84" i="4"/>
  <c r="AI84" i="4"/>
  <c r="AH84" i="4"/>
  <c r="AG84" i="4"/>
  <c r="AF84" i="4"/>
  <c r="AE84" i="4"/>
  <c r="AD84" i="4"/>
  <c r="AC84" i="4"/>
  <c r="X84" i="4"/>
  <c r="W84" i="4"/>
  <c r="S84" i="4"/>
  <c r="R84" i="4"/>
  <c r="Q84" i="4"/>
  <c r="P84" i="4"/>
  <c r="O84" i="4"/>
  <c r="N84" i="4"/>
  <c r="M84" i="4"/>
  <c r="L84" i="4"/>
  <c r="K84" i="4"/>
  <c r="J84" i="4"/>
  <c r="I84" i="4"/>
  <c r="H84" i="4"/>
  <c r="G84" i="4"/>
  <c r="F84" i="4"/>
  <c r="E84" i="4"/>
  <c r="D84" i="4"/>
  <c r="C84" i="4"/>
  <c r="BG83" i="4"/>
  <c r="BF83" i="4"/>
  <c r="BE83" i="4"/>
  <c r="BD83" i="4"/>
  <c r="BC83" i="4"/>
  <c r="BB83" i="4"/>
  <c r="BA83" i="4"/>
  <c r="AY83" i="4"/>
  <c r="AR83" i="4"/>
  <c r="AQ83" i="4"/>
  <c r="AP83" i="4"/>
  <c r="AO83" i="4"/>
  <c r="AN83" i="4"/>
  <c r="AM83" i="4"/>
  <c r="AL83" i="4"/>
  <c r="AK83" i="4"/>
  <c r="AJ83" i="4"/>
  <c r="AI83" i="4"/>
  <c r="AH83" i="4"/>
  <c r="AG83" i="4"/>
  <c r="AF83" i="4"/>
  <c r="AE83" i="4"/>
  <c r="AD83" i="4"/>
  <c r="AC83" i="4"/>
  <c r="X83" i="4"/>
  <c r="W83" i="4"/>
  <c r="S83" i="4"/>
  <c r="R83" i="4"/>
  <c r="Q83" i="4"/>
  <c r="P83" i="4"/>
  <c r="O83" i="4"/>
  <c r="N83" i="4"/>
  <c r="M83" i="4"/>
  <c r="L83" i="4"/>
  <c r="K83" i="4"/>
  <c r="J83" i="4"/>
  <c r="I83" i="4"/>
  <c r="H83" i="4"/>
  <c r="G83" i="4"/>
  <c r="F83" i="4"/>
  <c r="E83" i="4"/>
  <c r="D83" i="4"/>
  <c r="C83" i="4"/>
  <c r="BG82" i="4"/>
  <c r="BF82" i="4"/>
  <c r="BE82" i="4"/>
  <c r="BD82" i="4"/>
  <c r="BC82" i="4"/>
  <c r="BB82" i="4"/>
  <c r="BA82" i="4"/>
  <c r="AY82" i="4"/>
  <c r="AR82" i="4"/>
  <c r="AP82" i="4"/>
  <c r="AO82" i="4"/>
  <c r="AN82" i="4"/>
  <c r="AM82" i="4"/>
  <c r="AL82" i="4"/>
  <c r="AK82" i="4"/>
  <c r="AJ82" i="4"/>
  <c r="AI82" i="4"/>
  <c r="AH82" i="4"/>
  <c r="AG82" i="4"/>
  <c r="AF82" i="4"/>
  <c r="AE82" i="4"/>
  <c r="AD82" i="4"/>
  <c r="AC82" i="4"/>
  <c r="X82" i="4"/>
  <c r="W82" i="4"/>
  <c r="S82" i="4"/>
  <c r="R82" i="4"/>
  <c r="Q82" i="4"/>
  <c r="P82" i="4"/>
  <c r="O82" i="4"/>
  <c r="N82" i="4"/>
  <c r="M82" i="4"/>
  <c r="L82" i="4"/>
  <c r="K82" i="4"/>
  <c r="J82" i="4"/>
  <c r="I82" i="4"/>
  <c r="H82" i="4"/>
  <c r="G82" i="4"/>
  <c r="F82" i="4"/>
  <c r="E82" i="4"/>
  <c r="D82" i="4"/>
  <c r="C82" i="4"/>
  <c r="BG81" i="4"/>
  <c r="BF81" i="4"/>
  <c r="BE81" i="4"/>
  <c r="BD81" i="4"/>
  <c r="BC81" i="4"/>
  <c r="BB81" i="4"/>
  <c r="BA81" i="4"/>
  <c r="AY81" i="4"/>
  <c r="AR81" i="4"/>
  <c r="AP81" i="4"/>
  <c r="AO81" i="4"/>
  <c r="AN81" i="4"/>
  <c r="AM81" i="4"/>
  <c r="AL81" i="4"/>
  <c r="AK81" i="4"/>
  <c r="AJ81" i="4"/>
  <c r="AI81" i="4"/>
  <c r="AH81" i="4"/>
  <c r="AG81" i="4"/>
  <c r="AF81" i="4"/>
  <c r="AE81" i="4"/>
  <c r="AD81" i="4"/>
  <c r="AC81" i="4"/>
  <c r="X81" i="4"/>
  <c r="W81" i="4"/>
  <c r="S81" i="4"/>
  <c r="R81" i="4"/>
  <c r="Q81" i="4"/>
  <c r="P81" i="4"/>
  <c r="N81" i="4"/>
  <c r="M81" i="4"/>
  <c r="L81" i="4"/>
  <c r="K81" i="4"/>
  <c r="J81" i="4"/>
  <c r="I81" i="4"/>
  <c r="H81" i="4"/>
  <c r="G81" i="4"/>
  <c r="F81" i="4"/>
  <c r="E81" i="4"/>
  <c r="C81" i="4"/>
  <c r="BG78" i="4"/>
  <c r="BF78" i="4"/>
  <c r="BE78" i="4"/>
  <c r="BD78" i="4"/>
  <c r="BC78" i="4"/>
  <c r="BB78" i="4"/>
  <c r="BA78" i="4"/>
  <c r="AY78" i="4"/>
  <c r="AR78" i="4"/>
  <c r="AQ78" i="4"/>
  <c r="AP78" i="4"/>
  <c r="AO78" i="4"/>
  <c r="AN78" i="4"/>
  <c r="AM78" i="4"/>
  <c r="AL78" i="4"/>
  <c r="AK78" i="4"/>
  <c r="AJ78" i="4"/>
  <c r="AI78" i="4"/>
  <c r="AH78" i="4"/>
  <c r="AG78" i="4"/>
  <c r="AF78" i="4"/>
  <c r="AE78" i="4"/>
  <c r="AD78" i="4"/>
  <c r="AC78" i="4"/>
  <c r="X78" i="4"/>
  <c r="W78" i="4"/>
  <c r="S78" i="4"/>
  <c r="R78" i="4"/>
  <c r="Q78" i="4"/>
  <c r="P78" i="4"/>
  <c r="O78" i="4"/>
  <c r="N78" i="4"/>
  <c r="M78" i="4"/>
  <c r="L78" i="4"/>
  <c r="K78" i="4"/>
  <c r="J78" i="4"/>
  <c r="I78" i="4"/>
  <c r="H78" i="4"/>
  <c r="G78" i="4"/>
  <c r="F78" i="4"/>
  <c r="E78" i="4"/>
  <c r="D78" i="4"/>
  <c r="C78" i="4"/>
  <c r="BG77" i="4"/>
  <c r="BF77" i="4"/>
  <c r="BE77" i="4"/>
  <c r="BD77" i="4"/>
  <c r="BC77" i="4"/>
  <c r="BB77" i="4"/>
  <c r="BA77" i="4"/>
  <c r="AY77" i="4"/>
  <c r="AR77" i="4"/>
  <c r="AQ77" i="4"/>
  <c r="AP77" i="4"/>
  <c r="AO77" i="4"/>
  <c r="L68" i="3" s="1"/>
  <c r="AN77" i="4"/>
  <c r="AM77" i="4"/>
  <c r="AL77" i="4"/>
  <c r="AK77" i="4"/>
  <c r="AJ77" i="4"/>
  <c r="AI77" i="4"/>
  <c r="AH77" i="4"/>
  <c r="AG77" i="4"/>
  <c r="AF77" i="4"/>
  <c r="AE77" i="4"/>
  <c r="AD77" i="4"/>
  <c r="AC77" i="4"/>
  <c r="X77" i="4"/>
  <c r="W77" i="4"/>
  <c r="S77" i="4"/>
  <c r="R77" i="4"/>
  <c r="Q77" i="4"/>
  <c r="P77" i="4"/>
  <c r="O77" i="4"/>
  <c r="N77" i="4"/>
  <c r="M77" i="4"/>
  <c r="L77" i="4"/>
  <c r="K77" i="4"/>
  <c r="J77" i="4"/>
  <c r="I77" i="4"/>
  <c r="H77" i="4"/>
  <c r="G77" i="4"/>
  <c r="F77" i="4"/>
  <c r="E77" i="4"/>
  <c r="D77" i="4"/>
  <c r="C77" i="4"/>
  <c r="BG76" i="4"/>
  <c r="BF76" i="4"/>
  <c r="BE76" i="4"/>
  <c r="BD76" i="4"/>
  <c r="BC76" i="4"/>
  <c r="BB76" i="4"/>
  <c r="BA76" i="4"/>
  <c r="AY76" i="4"/>
  <c r="AR76" i="4"/>
  <c r="AQ76" i="4"/>
  <c r="AP76" i="4"/>
  <c r="AO76" i="4"/>
  <c r="AN76" i="4"/>
  <c r="AM76" i="4"/>
  <c r="AL76" i="4"/>
  <c r="AK76" i="4"/>
  <c r="AJ76" i="4"/>
  <c r="AI76" i="4"/>
  <c r="AH76" i="4"/>
  <c r="AG76" i="4"/>
  <c r="AF76" i="4"/>
  <c r="AE76" i="4"/>
  <c r="AD76" i="4"/>
  <c r="AC76" i="4"/>
  <c r="X76" i="4"/>
  <c r="W76" i="4"/>
  <c r="S76" i="4"/>
  <c r="R76" i="4"/>
  <c r="Q76" i="4"/>
  <c r="P76" i="4"/>
  <c r="O76" i="4"/>
  <c r="N76" i="4"/>
  <c r="M76" i="4"/>
  <c r="L76" i="4"/>
  <c r="K76" i="4"/>
  <c r="J76" i="4"/>
  <c r="I76" i="4"/>
  <c r="H76" i="4"/>
  <c r="G76" i="4"/>
  <c r="F76" i="4"/>
  <c r="E76" i="4"/>
  <c r="D76" i="4"/>
  <c r="C76" i="4"/>
  <c r="BG75" i="4"/>
  <c r="BF75" i="4"/>
  <c r="BE75" i="4"/>
  <c r="BD75" i="4"/>
  <c r="BC75" i="4"/>
  <c r="BB75" i="4"/>
  <c r="BA75" i="4"/>
  <c r="AY75" i="4"/>
  <c r="AR75" i="4"/>
  <c r="AQ75" i="4"/>
  <c r="AP75" i="4"/>
  <c r="AO75" i="4"/>
  <c r="AN75" i="4"/>
  <c r="AM75" i="4"/>
  <c r="AL75" i="4"/>
  <c r="AK75" i="4"/>
  <c r="AJ75" i="4"/>
  <c r="AI75" i="4"/>
  <c r="AH75" i="4"/>
  <c r="AG75" i="4"/>
  <c r="AF75" i="4"/>
  <c r="AE75" i="4"/>
  <c r="K66" i="3" s="1"/>
  <c r="AD75" i="4"/>
  <c r="AC75" i="4"/>
  <c r="X75" i="4"/>
  <c r="W75" i="4"/>
  <c r="S75" i="4"/>
  <c r="R75" i="4"/>
  <c r="Q75" i="4"/>
  <c r="P75" i="4"/>
  <c r="O75" i="4"/>
  <c r="N75" i="4"/>
  <c r="M75" i="4"/>
  <c r="L75" i="4"/>
  <c r="K75" i="4"/>
  <c r="J75" i="4"/>
  <c r="I75" i="4"/>
  <c r="H75" i="4"/>
  <c r="F66" i="3" s="1"/>
  <c r="G75" i="4"/>
  <c r="F75" i="4"/>
  <c r="E75" i="4"/>
  <c r="D75" i="4"/>
  <c r="C75" i="4"/>
  <c r="BG74" i="4"/>
  <c r="BF74" i="4"/>
  <c r="BE74" i="4"/>
  <c r="BD74" i="4"/>
  <c r="BC74" i="4"/>
  <c r="BB74" i="4"/>
  <c r="BA74" i="4"/>
  <c r="AY74" i="4"/>
  <c r="AR74" i="4"/>
  <c r="AQ74" i="4"/>
  <c r="AP74" i="4"/>
  <c r="AO74" i="4"/>
  <c r="AN74" i="4"/>
  <c r="AM74" i="4"/>
  <c r="AL74" i="4"/>
  <c r="AK74" i="4"/>
  <c r="AJ74" i="4"/>
  <c r="AI74" i="4"/>
  <c r="AH74" i="4"/>
  <c r="AG74" i="4"/>
  <c r="AF74" i="4"/>
  <c r="AE74" i="4"/>
  <c r="AD74" i="4"/>
  <c r="AC74" i="4"/>
  <c r="X74" i="4"/>
  <c r="W74" i="4"/>
  <c r="S74" i="4"/>
  <c r="R74" i="4"/>
  <c r="Q74" i="4"/>
  <c r="P74" i="4"/>
  <c r="O74" i="4"/>
  <c r="N74" i="4"/>
  <c r="M74" i="4"/>
  <c r="L74" i="4"/>
  <c r="K74" i="4"/>
  <c r="J74" i="4"/>
  <c r="I74" i="4"/>
  <c r="H74" i="4"/>
  <c r="G74" i="4"/>
  <c r="F74" i="4"/>
  <c r="E74" i="4"/>
  <c r="D74" i="4"/>
  <c r="C74" i="4"/>
  <c r="H65" i="3" s="1"/>
  <c r="BG73" i="4"/>
  <c r="BF73" i="4"/>
  <c r="BE73" i="4"/>
  <c r="BD73" i="4"/>
  <c r="BC73" i="4"/>
  <c r="BB73" i="4"/>
  <c r="BA73" i="4"/>
  <c r="AY73" i="4"/>
  <c r="AR73" i="4"/>
  <c r="AQ73" i="4"/>
  <c r="AP73" i="4"/>
  <c r="AO73" i="4"/>
  <c r="AN73" i="4"/>
  <c r="AM73" i="4"/>
  <c r="AL73" i="4"/>
  <c r="AK73" i="4"/>
  <c r="AJ73" i="4"/>
  <c r="AI73" i="4"/>
  <c r="AH73" i="4"/>
  <c r="AG73" i="4"/>
  <c r="AF73" i="4"/>
  <c r="AE73" i="4"/>
  <c r="AD73" i="4"/>
  <c r="AC73" i="4"/>
  <c r="X73" i="4"/>
  <c r="W73" i="4"/>
  <c r="S73" i="4"/>
  <c r="R73" i="4"/>
  <c r="Q73" i="4"/>
  <c r="P73" i="4"/>
  <c r="O73" i="4"/>
  <c r="N73" i="4"/>
  <c r="N64" i="3" s="1"/>
  <c r="M73" i="4"/>
  <c r="L73" i="4"/>
  <c r="K73" i="4"/>
  <c r="J73" i="4"/>
  <c r="I73" i="4"/>
  <c r="H73" i="4"/>
  <c r="G73" i="4"/>
  <c r="F73" i="4"/>
  <c r="E73" i="4"/>
  <c r="D73" i="4"/>
  <c r="C73" i="4"/>
  <c r="BG72" i="4"/>
  <c r="BF72" i="4"/>
  <c r="BE72" i="4"/>
  <c r="BD72" i="4"/>
  <c r="BC72" i="4"/>
  <c r="BB72" i="4"/>
  <c r="BA72" i="4"/>
  <c r="AY72" i="4"/>
  <c r="AR72" i="4"/>
  <c r="AQ72" i="4"/>
  <c r="AP72" i="4"/>
  <c r="AO72" i="4"/>
  <c r="AN72" i="4"/>
  <c r="AM72" i="4"/>
  <c r="AL72" i="4"/>
  <c r="AK72" i="4"/>
  <c r="AJ72" i="4"/>
  <c r="AI72" i="4"/>
  <c r="AH72" i="4"/>
  <c r="AG72" i="4"/>
  <c r="AF72" i="4"/>
  <c r="AE72" i="4"/>
  <c r="AD72" i="4"/>
  <c r="AC72" i="4"/>
  <c r="X72" i="4"/>
  <c r="W72" i="4"/>
  <c r="S72" i="4"/>
  <c r="R72" i="4"/>
  <c r="Q72" i="4"/>
  <c r="P72" i="4"/>
  <c r="O72" i="4"/>
  <c r="N72" i="4"/>
  <c r="M72" i="4"/>
  <c r="L72" i="4"/>
  <c r="K72" i="4"/>
  <c r="J72" i="4"/>
  <c r="I72" i="4"/>
  <c r="T63" i="3" s="1"/>
  <c r="H72" i="4"/>
  <c r="G72" i="4"/>
  <c r="F72" i="4"/>
  <c r="E72" i="4"/>
  <c r="D72" i="4"/>
  <c r="C72" i="4"/>
  <c r="BG71" i="4"/>
  <c r="BF71" i="4"/>
  <c r="BE71" i="4"/>
  <c r="BD71" i="4"/>
  <c r="BC71" i="4"/>
  <c r="BB71" i="4"/>
  <c r="BA71" i="4"/>
  <c r="AY71" i="4"/>
  <c r="AR71" i="4"/>
  <c r="AQ71" i="4"/>
  <c r="AP71" i="4"/>
  <c r="AO71" i="4"/>
  <c r="AN71" i="4"/>
  <c r="AM71" i="4"/>
  <c r="AL71" i="4"/>
  <c r="AK71" i="4"/>
  <c r="AJ71" i="4"/>
  <c r="AI71" i="4"/>
  <c r="AH71" i="4"/>
  <c r="AG71" i="4"/>
  <c r="AF71" i="4"/>
  <c r="AE71" i="4"/>
  <c r="AD71" i="4"/>
  <c r="AC71" i="4"/>
  <c r="X71" i="4"/>
  <c r="W71" i="4"/>
  <c r="Z62" i="3" s="1"/>
  <c r="S71" i="4"/>
  <c r="R71" i="4"/>
  <c r="Q71" i="4"/>
  <c r="P71" i="4"/>
  <c r="O71" i="4"/>
  <c r="N71" i="4"/>
  <c r="M71" i="4"/>
  <c r="L71" i="4"/>
  <c r="K71" i="4"/>
  <c r="J71" i="4"/>
  <c r="I71" i="4"/>
  <c r="H71" i="4"/>
  <c r="G71" i="4"/>
  <c r="F71" i="4"/>
  <c r="E71" i="4"/>
  <c r="D71" i="4"/>
  <c r="C71" i="4"/>
  <c r="BG68" i="4"/>
  <c r="BF68" i="4"/>
  <c r="BE68" i="4"/>
  <c r="BD68" i="4"/>
  <c r="BC68" i="4"/>
  <c r="BB68" i="4"/>
  <c r="BA68" i="4"/>
  <c r="AY68" i="4"/>
  <c r="AR68" i="4"/>
  <c r="AQ68" i="4"/>
  <c r="AP68" i="4"/>
  <c r="AO68" i="4"/>
  <c r="AN68" i="4"/>
  <c r="AM68" i="4"/>
  <c r="AL68" i="4"/>
  <c r="AK68" i="4"/>
  <c r="AJ68" i="4"/>
  <c r="AI68" i="4"/>
  <c r="AH68" i="4"/>
  <c r="AG68" i="4"/>
  <c r="AF68" i="4"/>
  <c r="AE68" i="4"/>
  <c r="AD68" i="4"/>
  <c r="AC68" i="4"/>
  <c r="X68" i="4"/>
  <c r="W68" i="4"/>
  <c r="S68" i="4"/>
  <c r="R68" i="4"/>
  <c r="Q68" i="4"/>
  <c r="P68" i="4"/>
  <c r="O68" i="4"/>
  <c r="N68" i="4"/>
  <c r="M68" i="4"/>
  <c r="T60" i="3" s="1"/>
  <c r="H68" i="4"/>
  <c r="F68" i="4"/>
  <c r="E68" i="4"/>
  <c r="D68" i="4"/>
  <c r="C68" i="4"/>
  <c r="BG67" i="4"/>
  <c r="BF67" i="4"/>
  <c r="BE67" i="4"/>
  <c r="BD67" i="4"/>
  <c r="BC67" i="4"/>
  <c r="BB67" i="4"/>
  <c r="BA67" i="4"/>
  <c r="AY67" i="4"/>
  <c r="AR67" i="4"/>
  <c r="AQ67" i="4"/>
  <c r="AP67" i="4"/>
  <c r="AO67" i="4"/>
  <c r="AN67" i="4"/>
  <c r="AM67" i="4"/>
  <c r="AL67" i="4"/>
  <c r="AK67" i="4"/>
  <c r="AJ67" i="4"/>
  <c r="AI67" i="4"/>
  <c r="AH67" i="4"/>
  <c r="AG67" i="4"/>
  <c r="AF67" i="4"/>
  <c r="AE67" i="4"/>
  <c r="AD67" i="4"/>
  <c r="AC67" i="4"/>
  <c r="X67" i="4"/>
  <c r="W67" i="4"/>
  <c r="S67" i="4"/>
  <c r="R67" i="4"/>
  <c r="Q67" i="4"/>
  <c r="P67" i="4"/>
  <c r="O67" i="4"/>
  <c r="N67" i="4"/>
  <c r="M67" i="4"/>
  <c r="H67" i="4"/>
  <c r="F67" i="4"/>
  <c r="E67" i="4"/>
  <c r="D67" i="4"/>
  <c r="C67" i="4"/>
  <c r="BG66" i="4"/>
  <c r="BF66" i="4"/>
  <c r="BE66" i="4"/>
  <c r="BD66" i="4"/>
  <c r="BA66" i="4"/>
  <c r="AR66" i="4"/>
  <c r="AQ66" i="4"/>
  <c r="AP66" i="4"/>
  <c r="AO66" i="4"/>
  <c r="AN66" i="4"/>
  <c r="AM66" i="4"/>
  <c r="AL66" i="4"/>
  <c r="AK66" i="4"/>
  <c r="AJ66" i="4"/>
  <c r="AI66" i="4"/>
  <c r="AH66" i="4"/>
  <c r="AG66" i="4"/>
  <c r="AF66" i="4"/>
  <c r="AE66" i="4"/>
  <c r="AD66" i="4"/>
  <c r="AC66" i="4"/>
  <c r="X66" i="4"/>
  <c r="W66" i="4"/>
  <c r="S66" i="4"/>
  <c r="R66" i="4"/>
  <c r="Q66" i="4"/>
  <c r="P66" i="4"/>
  <c r="O66" i="4"/>
  <c r="N66" i="4"/>
  <c r="M66" i="4"/>
  <c r="H66" i="4"/>
  <c r="F66" i="4"/>
  <c r="E66" i="4"/>
  <c r="D66" i="4"/>
  <c r="C66" i="4"/>
  <c r="BG65" i="4"/>
  <c r="BF65" i="4"/>
  <c r="BE65" i="4"/>
  <c r="BD65" i="4"/>
  <c r="BA65" i="4"/>
  <c r="AR65" i="4"/>
  <c r="AQ65" i="4"/>
  <c r="AP65" i="4"/>
  <c r="AO65" i="4"/>
  <c r="AN65" i="4"/>
  <c r="AM65" i="4"/>
  <c r="AL65" i="4"/>
  <c r="AK65" i="4"/>
  <c r="AJ65" i="4"/>
  <c r="AI65" i="4"/>
  <c r="AH65" i="4"/>
  <c r="AG65" i="4"/>
  <c r="AF65" i="4"/>
  <c r="AE65" i="4"/>
  <c r="AD65" i="4"/>
  <c r="AC65" i="4"/>
  <c r="X65" i="4"/>
  <c r="W65" i="4"/>
  <c r="S65" i="4"/>
  <c r="R65" i="4"/>
  <c r="Q65" i="4"/>
  <c r="P65" i="4"/>
  <c r="O65" i="4"/>
  <c r="N65" i="4"/>
  <c r="M65" i="4"/>
  <c r="H65" i="4"/>
  <c r="F65" i="4"/>
  <c r="E65" i="4"/>
  <c r="D65" i="4"/>
  <c r="C65" i="4"/>
  <c r="BG64" i="4"/>
  <c r="BF64" i="4"/>
  <c r="BE64" i="4"/>
  <c r="BD64" i="4"/>
  <c r="BA64" i="4"/>
  <c r="AR64" i="4"/>
  <c r="AQ64" i="4"/>
  <c r="AP64" i="4"/>
  <c r="AO64" i="4"/>
  <c r="AN64" i="4"/>
  <c r="AM64" i="4"/>
  <c r="AL64" i="4"/>
  <c r="AK64" i="4"/>
  <c r="AJ64" i="4"/>
  <c r="AI64" i="4"/>
  <c r="AH64" i="4"/>
  <c r="AG64" i="4"/>
  <c r="AF64" i="4"/>
  <c r="AE64" i="4"/>
  <c r="AD64" i="4"/>
  <c r="AC64" i="4"/>
  <c r="X64" i="4"/>
  <c r="W64" i="4"/>
  <c r="S64" i="4"/>
  <c r="R64" i="4"/>
  <c r="Q64" i="4"/>
  <c r="P64" i="4"/>
  <c r="O64" i="4"/>
  <c r="N64" i="4"/>
  <c r="M64" i="4"/>
  <c r="H64" i="4"/>
  <c r="F64" i="4"/>
  <c r="E64" i="4"/>
  <c r="D64" i="4"/>
  <c r="C64" i="4"/>
  <c r="BG63" i="4"/>
  <c r="BF63" i="4"/>
  <c r="BE63" i="4"/>
  <c r="BD63" i="4"/>
  <c r="BA63" i="4"/>
  <c r="AR63" i="4"/>
  <c r="AQ63" i="4"/>
  <c r="AP63" i="4"/>
  <c r="AO63" i="4"/>
  <c r="AN63" i="4"/>
  <c r="AM63" i="4"/>
  <c r="AL63" i="4"/>
  <c r="AK63" i="4"/>
  <c r="AJ63" i="4"/>
  <c r="AI63" i="4"/>
  <c r="AH63" i="4"/>
  <c r="AG63" i="4"/>
  <c r="AF63" i="4"/>
  <c r="AE63" i="4"/>
  <c r="AD63" i="4"/>
  <c r="AC63" i="4"/>
  <c r="X63" i="4"/>
  <c r="W63" i="4"/>
  <c r="S63" i="4"/>
  <c r="R63" i="4"/>
  <c r="Q63" i="4"/>
  <c r="P63" i="4"/>
  <c r="O63" i="4"/>
  <c r="N63" i="4"/>
  <c r="M63" i="4"/>
  <c r="H63" i="4"/>
  <c r="F63" i="4"/>
  <c r="E63" i="4"/>
  <c r="D63" i="4"/>
  <c r="C63" i="4"/>
  <c r="BG62" i="4"/>
  <c r="BF62" i="4"/>
  <c r="BE62" i="4"/>
  <c r="BD62" i="4"/>
  <c r="BC62" i="4"/>
  <c r="BB62" i="4"/>
  <c r="BA62" i="4"/>
  <c r="AR62" i="4"/>
  <c r="AQ62" i="4"/>
  <c r="AP62" i="4"/>
  <c r="AO62" i="4"/>
  <c r="AN62" i="4"/>
  <c r="AM62" i="4"/>
  <c r="AL62" i="4"/>
  <c r="AK62" i="4"/>
  <c r="AJ62" i="4"/>
  <c r="AI62" i="4"/>
  <c r="AH62" i="4"/>
  <c r="AG62" i="4"/>
  <c r="AF62" i="4"/>
  <c r="AE62" i="4"/>
  <c r="AD62" i="4"/>
  <c r="AC62" i="4"/>
  <c r="X62" i="4"/>
  <c r="W62" i="4"/>
  <c r="S62" i="4"/>
  <c r="R62" i="4"/>
  <c r="Q62" i="4"/>
  <c r="P62" i="4"/>
  <c r="O62" i="4"/>
  <c r="N62" i="4"/>
  <c r="M62" i="4"/>
  <c r="H62" i="4"/>
  <c r="F62" i="4"/>
  <c r="E62" i="4"/>
  <c r="D62" i="4"/>
  <c r="C62" i="4"/>
  <c r="BF61" i="4"/>
  <c r="BE61" i="4"/>
  <c r="BD61" i="4"/>
  <c r="BC61" i="4"/>
  <c r="BB61" i="4"/>
  <c r="BA61" i="4"/>
  <c r="AR61" i="4"/>
  <c r="AQ61" i="4"/>
  <c r="AP61" i="4"/>
  <c r="AL61" i="4"/>
  <c r="AK61" i="4"/>
  <c r="AJ61" i="4"/>
  <c r="AI61" i="4"/>
  <c r="AH61" i="4"/>
  <c r="AF61" i="4"/>
  <c r="AE61" i="4"/>
  <c r="AD61" i="4"/>
  <c r="X61" i="4"/>
  <c r="W61" i="4"/>
  <c r="S61" i="4"/>
  <c r="R61" i="4"/>
  <c r="Q61" i="4"/>
  <c r="P61" i="4"/>
  <c r="O61" i="4"/>
  <c r="N61" i="4"/>
  <c r="M61" i="4"/>
  <c r="H61" i="4"/>
  <c r="F61" i="4"/>
  <c r="E61" i="4"/>
  <c r="D61" i="4"/>
  <c r="BG34" i="4"/>
  <c r="BF34" i="4"/>
  <c r="BE34" i="4"/>
  <c r="BD34" i="4"/>
  <c r="BC34" i="4"/>
  <c r="BB34" i="4"/>
  <c r="BA34" i="4"/>
  <c r="AY34" i="4"/>
  <c r="AR34" i="4"/>
  <c r="AQ34" i="4"/>
  <c r="AP34" i="4"/>
  <c r="AO34" i="4"/>
  <c r="AN34" i="4"/>
  <c r="AM34" i="4"/>
  <c r="AL34" i="4"/>
  <c r="AK34" i="4"/>
  <c r="AJ34" i="4"/>
  <c r="AI34" i="4"/>
  <c r="AH34" i="4"/>
  <c r="AG34" i="4"/>
  <c r="AF34" i="4"/>
  <c r="AE34" i="4"/>
  <c r="AC34" i="4"/>
  <c r="X34" i="4"/>
  <c r="S34" i="4"/>
  <c r="R34" i="4"/>
  <c r="Q34" i="4"/>
  <c r="I32" i="3"/>
  <c r="C34" i="4"/>
  <c r="BG33" i="4"/>
  <c r="BF33" i="4"/>
  <c r="BE33" i="4"/>
  <c r="BD33" i="4"/>
  <c r="BC33" i="4"/>
  <c r="BB33" i="4"/>
  <c r="BA33" i="4"/>
  <c r="AY33" i="4"/>
  <c r="AR33" i="4"/>
  <c r="AQ33" i="4"/>
  <c r="AP33" i="4"/>
  <c r="AO33" i="4"/>
  <c r="AN33" i="4"/>
  <c r="AM33" i="4"/>
  <c r="AL33" i="4"/>
  <c r="AK33" i="4"/>
  <c r="AJ33" i="4"/>
  <c r="AI33" i="4"/>
  <c r="AH33" i="4"/>
  <c r="AG33" i="4"/>
  <c r="AF33" i="4"/>
  <c r="AE33" i="4"/>
  <c r="AC33" i="4"/>
  <c r="X33" i="4"/>
  <c r="S33" i="4"/>
  <c r="R33" i="4"/>
  <c r="Q33" i="4"/>
  <c r="C33" i="4"/>
  <c r="BG32" i="4"/>
  <c r="BF32" i="4"/>
  <c r="BE32" i="4"/>
  <c r="BD32" i="4"/>
  <c r="BC32" i="4"/>
  <c r="BB32" i="4"/>
  <c r="BA32" i="4"/>
  <c r="AY32" i="4"/>
  <c r="AR32" i="4"/>
  <c r="AQ32" i="4"/>
  <c r="AP32" i="4"/>
  <c r="AO32" i="4"/>
  <c r="AN32" i="4"/>
  <c r="AM32" i="4"/>
  <c r="AL32" i="4"/>
  <c r="AK32" i="4"/>
  <c r="AJ32" i="4"/>
  <c r="AI32" i="4"/>
  <c r="AH32" i="4"/>
  <c r="AG32" i="4"/>
  <c r="AF32" i="4"/>
  <c r="AE32" i="4"/>
  <c r="AC32" i="4"/>
  <c r="X32" i="4"/>
  <c r="S32" i="4"/>
  <c r="R32" i="4"/>
  <c r="Q32" i="4"/>
  <c r="C32" i="4"/>
  <c r="BG31" i="4"/>
  <c r="BF31" i="4"/>
  <c r="BE31" i="4"/>
  <c r="BD31" i="4"/>
  <c r="BC31" i="4"/>
  <c r="BB31" i="4"/>
  <c r="BA31" i="4"/>
  <c r="AY31" i="4"/>
  <c r="AR31" i="4"/>
  <c r="AQ31" i="4"/>
  <c r="AP31" i="4"/>
  <c r="AO31" i="4"/>
  <c r="AN31" i="4"/>
  <c r="AM31" i="4"/>
  <c r="AL31" i="4"/>
  <c r="AK31" i="4"/>
  <c r="AJ31" i="4"/>
  <c r="AI31" i="4"/>
  <c r="AH31" i="4"/>
  <c r="AG31" i="4"/>
  <c r="AF31" i="4"/>
  <c r="AE31" i="4"/>
  <c r="AC31" i="4"/>
  <c r="X31" i="4"/>
  <c r="S31" i="4"/>
  <c r="R31" i="4"/>
  <c r="Q31" i="4"/>
  <c r="C31" i="4"/>
  <c r="BG29" i="4"/>
  <c r="BF29" i="4"/>
  <c r="BE29" i="4"/>
  <c r="BD29" i="4"/>
  <c r="BB29" i="4"/>
  <c r="BA29" i="4"/>
  <c r="AY29" i="4"/>
  <c r="AR29" i="4"/>
  <c r="AQ29" i="4"/>
  <c r="AP29" i="4"/>
  <c r="AO29" i="4"/>
  <c r="AN29" i="4"/>
  <c r="AM29" i="4"/>
  <c r="AL29" i="4"/>
  <c r="AK29" i="4"/>
  <c r="AJ29" i="4"/>
  <c r="AI29" i="4"/>
  <c r="AH29" i="4"/>
  <c r="AG29" i="4"/>
  <c r="AF29" i="4"/>
  <c r="AE29" i="4"/>
  <c r="AC29" i="4"/>
  <c r="X29" i="4"/>
  <c r="S29" i="4"/>
  <c r="R29" i="4"/>
  <c r="Q29" i="4"/>
  <c r="C29" i="4"/>
  <c r="BG28" i="4"/>
  <c r="BF28" i="4"/>
  <c r="BE28" i="4"/>
  <c r="BD28" i="4"/>
  <c r="BC28" i="4"/>
  <c r="BB28" i="4"/>
  <c r="BA28" i="4"/>
  <c r="AY28" i="4"/>
  <c r="AR28" i="4"/>
  <c r="AQ28" i="4"/>
  <c r="AP28" i="4"/>
  <c r="AO28" i="4"/>
  <c r="AN28" i="4"/>
  <c r="AM28" i="4"/>
  <c r="AL28" i="4"/>
  <c r="AK28" i="4"/>
  <c r="AJ28" i="4"/>
  <c r="AI28" i="4"/>
  <c r="AH28" i="4"/>
  <c r="AG28" i="4"/>
  <c r="AF28" i="4"/>
  <c r="AE28" i="4"/>
  <c r="AC28" i="4"/>
  <c r="X28" i="4"/>
  <c r="S28" i="4"/>
  <c r="R28" i="4"/>
  <c r="Q28" i="4"/>
  <c r="C28" i="4"/>
  <c r="BG27" i="4"/>
  <c r="BF27" i="4"/>
  <c r="BE27" i="4"/>
  <c r="BD27" i="4"/>
  <c r="BC27" i="4"/>
  <c r="BB27" i="4"/>
  <c r="BA27" i="4"/>
  <c r="AY27" i="4"/>
  <c r="AR27" i="4"/>
  <c r="AQ27" i="4"/>
  <c r="AP27" i="4"/>
  <c r="AO27" i="4"/>
  <c r="AN27" i="4"/>
  <c r="AM27" i="4"/>
  <c r="AL27" i="4"/>
  <c r="AK27" i="4"/>
  <c r="AJ27" i="4"/>
  <c r="AI27" i="4"/>
  <c r="AH27" i="4"/>
  <c r="AG27" i="4"/>
  <c r="AF27" i="4"/>
  <c r="AE27" i="4"/>
  <c r="AC27" i="4"/>
  <c r="X27" i="4"/>
  <c r="S27" i="4"/>
  <c r="R27" i="4"/>
  <c r="Q27" i="4"/>
  <c r="C27" i="4"/>
  <c r="BG24" i="4"/>
  <c r="BF24" i="4"/>
  <c r="BE24" i="4"/>
  <c r="BD24" i="4"/>
  <c r="BC24" i="4"/>
  <c r="BB24" i="4"/>
  <c r="BA24" i="4"/>
  <c r="AY24" i="4"/>
  <c r="AR24" i="4"/>
  <c r="AQ24" i="4"/>
  <c r="AP24" i="4"/>
  <c r="AO24" i="4"/>
  <c r="AN24" i="4"/>
  <c r="AM24" i="4"/>
  <c r="AL24" i="4"/>
  <c r="AK24" i="4"/>
  <c r="AJ24" i="4"/>
  <c r="AI24" i="4"/>
  <c r="AH24" i="4"/>
  <c r="AG24" i="4"/>
  <c r="AF24" i="4"/>
  <c r="AE24" i="4"/>
  <c r="AD24" i="4"/>
  <c r="AC24" i="4"/>
  <c r="X24" i="4"/>
  <c r="W24" i="4"/>
  <c r="S24" i="4"/>
  <c r="R24" i="4"/>
  <c r="Q24" i="4"/>
  <c r="P24" i="4"/>
  <c r="O24" i="4"/>
  <c r="N24" i="4"/>
  <c r="M24" i="4"/>
  <c r="C24" i="4"/>
  <c r="BG23" i="4"/>
  <c r="BF23" i="4"/>
  <c r="BE23" i="4"/>
  <c r="BD23" i="4"/>
  <c r="BC23" i="4"/>
  <c r="BB23" i="4"/>
  <c r="BA23" i="4"/>
  <c r="AY23" i="4"/>
  <c r="AR23" i="4"/>
  <c r="AQ23" i="4"/>
  <c r="AP23" i="4"/>
  <c r="AO23" i="4"/>
  <c r="AN23" i="4"/>
  <c r="AM23" i="4"/>
  <c r="AL23" i="4"/>
  <c r="AK23" i="4"/>
  <c r="AJ23" i="4"/>
  <c r="AI23" i="4"/>
  <c r="AH23" i="4"/>
  <c r="AG23" i="4"/>
  <c r="AF23" i="4"/>
  <c r="AE23" i="4"/>
  <c r="AD23" i="4"/>
  <c r="AC23" i="4"/>
  <c r="X23" i="4"/>
  <c r="W23" i="4"/>
  <c r="S23" i="4"/>
  <c r="R23" i="4"/>
  <c r="Q23" i="4"/>
  <c r="P23" i="4"/>
  <c r="O23" i="4"/>
  <c r="N23" i="4"/>
  <c r="M23" i="4"/>
  <c r="C23" i="4"/>
  <c r="BG22" i="4"/>
  <c r="BF22" i="4"/>
  <c r="BE22" i="4"/>
  <c r="BD22" i="4"/>
  <c r="BC22" i="4"/>
  <c r="BB22" i="4"/>
  <c r="BA22" i="4"/>
  <c r="AY22" i="4"/>
  <c r="AR22" i="4"/>
  <c r="AQ22" i="4"/>
  <c r="AP22" i="4"/>
  <c r="AO22" i="4"/>
  <c r="AN22" i="4"/>
  <c r="AM22" i="4"/>
  <c r="AL22" i="4"/>
  <c r="AK22" i="4"/>
  <c r="AJ22" i="4"/>
  <c r="AI22" i="4"/>
  <c r="AH22" i="4"/>
  <c r="AG22" i="4"/>
  <c r="AF22" i="4"/>
  <c r="AE22" i="4"/>
  <c r="AC22" i="4"/>
  <c r="X22" i="4"/>
  <c r="W22" i="4"/>
  <c r="S22" i="4"/>
  <c r="R22" i="4"/>
  <c r="Q22" i="4"/>
  <c r="P22" i="4"/>
  <c r="O22" i="4"/>
  <c r="N22" i="4"/>
  <c r="M22" i="4"/>
  <c r="C22" i="4"/>
  <c r="BG21" i="4"/>
  <c r="BF21" i="4"/>
  <c r="BE21" i="4"/>
  <c r="BD21" i="4"/>
  <c r="BC21" i="4"/>
  <c r="BB21" i="4"/>
  <c r="BA21" i="4"/>
  <c r="AY21" i="4"/>
  <c r="AR21" i="4"/>
  <c r="AQ21" i="4"/>
  <c r="AP21" i="4"/>
  <c r="AO21" i="4"/>
  <c r="AN21" i="4"/>
  <c r="AM21" i="4"/>
  <c r="AL21" i="4"/>
  <c r="AK21" i="4"/>
  <c r="AJ21" i="4"/>
  <c r="AI21" i="4"/>
  <c r="AH21" i="4"/>
  <c r="AG21" i="4"/>
  <c r="AF21" i="4"/>
  <c r="AE21" i="4"/>
  <c r="AC21" i="4"/>
  <c r="X21" i="4"/>
  <c r="W21" i="4"/>
  <c r="S21" i="4"/>
  <c r="R21" i="4"/>
  <c r="Q21" i="4"/>
  <c r="P21" i="4"/>
  <c r="O21" i="4"/>
  <c r="N21" i="4"/>
  <c r="M21" i="4"/>
  <c r="C21" i="4"/>
  <c r="BG20" i="4"/>
  <c r="BF20" i="4"/>
  <c r="BE20" i="4"/>
  <c r="BD20" i="4"/>
  <c r="BC20" i="4"/>
  <c r="BB20" i="4"/>
  <c r="BA20" i="4"/>
  <c r="AY20" i="4"/>
  <c r="AR20" i="4"/>
  <c r="AQ20" i="4"/>
  <c r="AP20" i="4"/>
  <c r="AO20" i="4"/>
  <c r="AN20" i="4"/>
  <c r="AM20" i="4"/>
  <c r="AL20" i="4"/>
  <c r="AK20" i="4"/>
  <c r="AJ20" i="4"/>
  <c r="AI20" i="4"/>
  <c r="AH20" i="4"/>
  <c r="AG20" i="4"/>
  <c r="AF20" i="4"/>
  <c r="AE20" i="4"/>
  <c r="AC20" i="4"/>
  <c r="X20" i="4"/>
  <c r="W20" i="4"/>
  <c r="S20" i="4"/>
  <c r="R20" i="4"/>
  <c r="Q20" i="4"/>
  <c r="P20" i="4"/>
  <c r="O20" i="4"/>
  <c r="N20" i="4"/>
  <c r="M20" i="4"/>
  <c r="C20" i="4"/>
  <c r="BG19" i="4"/>
  <c r="BF19" i="4"/>
  <c r="BE19" i="4"/>
  <c r="BD19" i="4"/>
  <c r="BC19" i="4"/>
  <c r="BB19" i="4"/>
  <c r="AY19" i="4"/>
  <c r="AR19" i="4"/>
  <c r="AQ19" i="4"/>
  <c r="AP19" i="4"/>
  <c r="AO19" i="4"/>
  <c r="AN19" i="4"/>
  <c r="AM19" i="4"/>
  <c r="AL19" i="4"/>
  <c r="AK19" i="4"/>
  <c r="AJ19" i="4"/>
  <c r="AI19" i="4"/>
  <c r="AH19" i="4"/>
  <c r="AG19" i="4"/>
  <c r="AF19" i="4"/>
  <c r="AE19" i="4"/>
  <c r="AC19" i="4"/>
  <c r="X19" i="4"/>
  <c r="W19" i="4"/>
  <c r="S19" i="4"/>
  <c r="R19" i="4"/>
  <c r="Q19" i="4"/>
  <c r="P19" i="4"/>
  <c r="O19" i="4"/>
  <c r="N19" i="4"/>
  <c r="M19" i="4"/>
  <c r="C19" i="4"/>
  <c r="BG18" i="4"/>
  <c r="BF18" i="4"/>
  <c r="BE18" i="4"/>
  <c r="BD18" i="4"/>
  <c r="BC18" i="4"/>
  <c r="BB18" i="4"/>
  <c r="BA18" i="4"/>
  <c r="AY18" i="4"/>
  <c r="AR18" i="4"/>
  <c r="AQ18" i="4"/>
  <c r="AP18" i="4"/>
  <c r="AO18" i="4"/>
  <c r="AN18" i="4"/>
  <c r="AM18" i="4"/>
  <c r="AL18" i="4"/>
  <c r="AK18" i="4"/>
  <c r="V17" i="3" s="1"/>
  <c r="AJ18" i="4"/>
  <c r="AI18" i="4"/>
  <c r="AH18" i="4"/>
  <c r="AG18" i="4"/>
  <c r="AF18" i="4"/>
  <c r="AE18" i="4"/>
  <c r="AC18" i="4"/>
  <c r="X18" i="4"/>
  <c r="W18" i="4"/>
  <c r="S18" i="4"/>
  <c r="R18" i="4"/>
  <c r="Q18" i="4"/>
  <c r="P18" i="4"/>
  <c r="O18" i="4"/>
  <c r="N18" i="4"/>
  <c r="M18" i="4"/>
  <c r="C18" i="4"/>
  <c r="BG17" i="4"/>
  <c r="BF17" i="4"/>
  <c r="BE17" i="4"/>
  <c r="BD17" i="4"/>
  <c r="BC17" i="4"/>
  <c r="BB17" i="4"/>
  <c r="BA17" i="4"/>
  <c r="AY17" i="4"/>
  <c r="AR17" i="4"/>
  <c r="AQ17" i="4"/>
  <c r="AP17" i="4"/>
  <c r="AO17" i="4"/>
  <c r="AN17" i="4"/>
  <c r="AM17" i="4"/>
  <c r="AL17" i="4"/>
  <c r="AK17" i="4"/>
  <c r="AJ17" i="4"/>
  <c r="AI17" i="4"/>
  <c r="AH17" i="4"/>
  <c r="AG17" i="4"/>
  <c r="AF17" i="4"/>
  <c r="AE17" i="4"/>
  <c r="AD17" i="4"/>
  <c r="AC17" i="4"/>
  <c r="X17" i="4"/>
  <c r="W17" i="4"/>
  <c r="S17" i="4"/>
  <c r="R17" i="4"/>
  <c r="Q17" i="4"/>
  <c r="P17" i="4"/>
  <c r="O17" i="4"/>
  <c r="N17" i="4"/>
  <c r="M17" i="4"/>
  <c r="C17" i="4"/>
  <c r="BG14" i="4"/>
  <c r="BF14" i="4"/>
  <c r="BE14" i="4"/>
  <c r="BD14" i="4"/>
  <c r="BC14" i="4"/>
  <c r="BB14" i="4"/>
  <c r="BA14" i="4"/>
  <c r="AY14" i="4"/>
  <c r="AR14" i="4"/>
  <c r="AQ14" i="4"/>
  <c r="AP14" i="4"/>
  <c r="AO14" i="4"/>
  <c r="AN14" i="4"/>
  <c r="AM14" i="4"/>
  <c r="AL14" i="4"/>
  <c r="AK14" i="4"/>
  <c r="AJ14" i="4"/>
  <c r="AI14" i="4"/>
  <c r="AH14" i="4"/>
  <c r="AG14" i="4"/>
  <c r="AF14" i="4"/>
  <c r="AE14" i="4"/>
  <c r="AD14" i="4"/>
  <c r="AC14" i="4"/>
  <c r="X14" i="4"/>
  <c r="W14" i="4"/>
  <c r="S14" i="4"/>
  <c r="R14" i="4"/>
  <c r="Q14" i="4"/>
  <c r="P14" i="4"/>
  <c r="O14" i="4"/>
  <c r="N14" i="4"/>
  <c r="M14" i="4"/>
  <c r="L14" i="4"/>
  <c r="K14" i="4"/>
  <c r="J14" i="4"/>
  <c r="I14" i="4"/>
  <c r="H14" i="4"/>
  <c r="G14" i="4"/>
  <c r="F14" i="4"/>
  <c r="E14" i="4"/>
  <c r="D14" i="4"/>
  <c r="C14" i="4"/>
  <c r="BG13" i="4"/>
  <c r="BF13" i="4"/>
  <c r="BE13" i="4"/>
  <c r="BD13" i="4"/>
  <c r="BC13" i="4"/>
  <c r="BB13" i="4"/>
  <c r="BA13" i="4"/>
  <c r="AY13" i="4"/>
  <c r="AR13" i="4"/>
  <c r="AQ13" i="4"/>
  <c r="AP13" i="4"/>
  <c r="AO13" i="4"/>
  <c r="AN13" i="4"/>
  <c r="AM13" i="4"/>
  <c r="AL13" i="4"/>
  <c r="AK13" i="4"/>
  <c r="AJ13" i="4"/>
  <c r="AI13" i="4"/>
  <c r="AH13" i="4"/>
  <c r="AG13" i="4"/>
  <c r="AF13" i="4"/>
  <c r="AE13" i="4"/>
  <c r="AD13" i="4"/>
  <c r="AC13" i="4"/>
  <c r="X13" i="4"/>
  <c r="W13" i="4"/>
  <c r="S13" i="4"/>
  <c r="R13" i="4"/>
  <c r="Q13" i="4"/>
  <c r="P13" i="4"/>
  <c r="O13" i="4"/>
  <c r="N13" i="4"/>
  <c r="M13" i="4"/>
  <c r="L13" i="4"/>
  <c r="K13" i="4"/>
  <c r="J13" i="4"/>
  <c r="I13" i="4"/>
  <c r="H13" i="4"/>
  <c r="G13" i="4"/>
  <c r="F13" i="4"/>
  <c r="E13" i="4"/>
  <c r="D13" i="4"/>
  <c r="C13" i="4"/>
  <c r="BG12" i="4"/>
  <c r="BF12" i="4"/>
  <c r="BE12" i="4"/>
  <c r="BD12" i="4"/>
  <c r="BC12" i="4"/>
  <c r="BB12" i="4"/>
  <c r="BA12" i="4"/>
  <c r="AY12" i="4"/>
  <c r="AR12" i="4"/>
  <c r="AQ12" i="4"/>
  <c r="AP12" i="4"/>
  <c r="AO12" i="4"/>
  <c r="AN12" i="4"/>
  <c r="AM12" i="4"/>
  <c r="AL12" i="4"/>
  <c r="AK12" i="4"/>
  <c r="AJ12" i="4"/>
  <c r="AI12" i="4"/>
  <c r="AH12" i="4"/>
  <c r="AG12" i="4"/>
  <c r="AF12" i="4"/>
  <c r="AE12" i="4"/>
  <c r="AD12" i="4"/>
  <c r="AC12" i="4"/>
  <c r="X12" i="4"/>
  <c r="W12" i="4"/>
  <c r="S12" i="4"/>
  <c r="R12" i="4"/>
  <c r="Q12" i="4"/>
  <c r="P12" i="4"/>
  <c r="O12" i="4"/>
  <c r="N12" i="4"/>
  <c r="M12" i="4"/>
  <c r="L12" i="4"/>
  <c r="K12" i="4"/>
  <c r="J12" i="4"/>
  <c r="I12" i="4"/>
  <c r="H12" i="4"/>
  <c r="G12" i="4"/>
  <c r="F12" i="4"/>
  <c r="E12" i="4"/>
  <c r="D12" i="4"/>
  <c r="C12" i="4"/>
  <c r="BG11" i="4"/>
  <c r="BF11" i="4"/>
  <c r="BE11" i="4"/>
  <c r="BD11" i="4"/>
  <c r="BC11" i="4"/>
  <c r="BB11" i="4"/>
  <c r="BA11" i="4"/>
  <c r="AY11" i="4"/>
  <c r="AR11" i="4"/>
  <c r="AQ11" i="4"/>
  <c r="AP11" i="4"/>
  <c r="AO11" i="4"/>
  <c r="AN11" i="4"/>
  <c r="AM11" i="4"/>
  <c r="AL11" i="4"/>
  <c r="AK11" i="4"/>
  <c r="AJ11" i="4"/>
  <c r="AI11" i="4"/>
  <c r="AH11" i="4"/>
  <c r="AG11" i="4"/>
  <c r="AF11" i="4"/>
  <c r="AE11" i="4"/>
  <c r="AD11" i="4"/>
  <c r="AC11" i="4"/>
  <c r="X11" i="4"/>
  <c r="W11" i="4"/>
  <c r="S11" i="4"/>
  <c r="R11" i="4"/>
  <c r="Q11" i="4"/>
  <c r="P11" i="4"/>
  <c r="O11" i="4"/>
  <c r="N11" i="4"/>
  <c r="M11" i="4"/>
  <c r="L11" i="4"/>
  <c r="K11" i="4"/>
  <c r="J11" i="4"/>
  <c r="I11" i="4"/>
  <c r="H11" i="4"/>
  <c r="G11" i="4"/>
  <c r="F11" i="4"/>
  <c r="E11" i="4"/>
  <c r="D11" i="4"/>
  <c r="C11" i="4"/>
  <c r="BG10" i="4"/>
  <c r="BF10" i="4"/>
  <c r="BE10" i="4"/>
  <c r="BD10" i="4"/>
  <c r="BC10" i="4"/>
  <c r="BB10" i="4"/>
  <c r="BA10" i="4"/>
  <c r="AY10" i="4"/>
  <c r="AR10" i="4"/>
  <c r="AQ10" i="4"/>
  <c r="AP10" i="4"/>
  <c r="AO10" i="4"/>
  <c r="AN10" i="4"/>
  <c r="AM10" i="4"/>
  <c r="AL10" i="4"/>
  <c r="AK10" i="4"/>
  <c r="AJ10" i="4"/>
  <c r="AI10" i="4"/>
  <c r="AH10" i="4"/>
  <c r="AG10" i="4"/>
  <c r="AF10" i="4"/>
  <c r="AE10" i="4"/>
  <c r="AC10" i="4"/>
  <c r="X10" i="4"/>
  <c r="W10" i="4"/>
  <c r="S10" i="4"/>
  <c r="R10" i="4"/>
  <c r="Q10" i="4"/>
  <c r="P10" i="4"/>
  <c r="O10" i="4"/>
  <c r="N10" i="4"/>
  <c r="M10" i="4"/>
  <c r="K10" i="4"/>
  <c r="J10" i="4"/>
  <c r="I10" i="4"/>
  <c r="H10" i="4"/>
  <c r="G10" i="4"/>
  <c r="F10" i="4"/>
  <c r="E10" i="4"/>
  <c r="D10" i="4"/>
  <c r="C10" i="4"/>
  <c r="BG9" i="4"/>
  <c r="BF9" i="4"/>
  <c r="BE9" i="4"/>
  <c r="BD9" i="4"/>
  <c r="BC9" i="4"/>
  <c r="BB9" i="4"/>
  <c r="BA9" i="4"/>
  <c r="AY9" i="4"/>
  <c r="AR9" i="4"/>
  <c r="AQ9" i="4"/>
  <c r="AP9" i="4"/>
  <c r="AO9" i="4"/>
  <c r="AN9" i="4"/>
  <c r="AM9" i="4"/>
  <c r="AL9" i="4"/>
  <c r="AJ9" i="4"/>
  <c r="AI9" i="4"/>
  <c r="AH9" i="4"/>
  <c r="AG9" i="4"/>
  <c r="AE9" i="4"/>
  <c r="AC9" i="4"/>
  <c r="X9" i="4"/>
  <c r="W9" i="4"/>
  <c r="S9" i="4"/>
  <c r="R9" i="4"/>
  <c r="Q9" i="4"/>
  <c r="P9" i="4"/>
  <c r="O9" i="4"/>
  <c r="N9" i="4"/>
  <c r="M9" i="4"/>
  <c r="K9" i="4"/>
  <c r="J9" i="4"/>
  <c r="I9" i="4"/>
  <c r="H9" i="4"/>
  <c r="G9" i="4"/>
  <c r="F9" i="4"/>
  <c r="E9" i="4"/>
  <c r="D9" i="4"/>
  <c r="C9" i="4"/>
  <c r="BG8" i="4"/>
  <c r="BF8" i="4"/>
  <c r="BE8" i="4"/>
  <c r="BD8" i="4"/>
  <c r="BC8" i="4"/>
  <c r="BB8" i="4"/>
  <c r="BA8" i="4"/>
  <c r="AY8" i="4"/>
  <c r="AR8" i="4"/>
  <c r="AQ8" i="4"/>
  <c r="AP8" i="4"/>
  <c r="AO8" i="4"/>
  <c r="AN8" i="4"/>
  <c r="AM8" i="4"/>
  <c r="AL8" i="4"/>
  <c r="AK8" i="4"/>
  <c r="AJ8" i="4"/>
  <c r="AI8" i="4"/>
  <c r="AH8" i="4"/>
  <c r="AG8" i="4"/>
  <c r="AF8" i="4"/>
  <c r="AE8" i="4"/>
  <c r="AC8" i="4"/>
  <c r="X8" i="4"/>
  <c r="W8" i="4"/>
  <c r="S8" i="4"/>
  <c r="R8" i="4"/>
  <c r="Q8" i="4"/>
  <c r="P8" i="4"/>
  <c r="O8" i="4"/>
  <c r="N8" i="4"/>
  <c r="M8" i="4"/>
  <c r="K8" i="4"/>
  <c r="J8" i="4"/>
  <c r="I8" i="4"/>
  <c r="H8" i="4"/>
  <c r="F8" i="4"/>
  <c r="E8" i="4"/>
  <c r="D8" i="4"/>
  <c r="C8" i="4"/>
  <c r="BG7" i="4"/>
  <c r="BF7" i="4"/>
  <c r="BE7" i="4"/>
  <c r="BD7" i="4"/>
  <c r="BC7" i="4"/>
  <c r="BB7" i="4"/>
  <c r="BA7" i="4"/>
  <c r="AY7" i="4"/>
  <c r="AQ7" i="4"/>
  <c r="AP7" i="4"/>
  <c r="AO7" i="4"/>
  <c r="AN7" i="4"/>
  <c r="AM7" i="4"/>
  <c r="AL7" i="4"/>
  <c r="AK7" i="4"/>
  <c r="AJ7" i="4"/>
  <c r="AI7" i="4"/>
  <c r="AH7" i="4"/>
  <c r="AG7" i="4"/>
  <c r="AF7" i="4"/>
  <c r="AE7" i="4"/>
  <c r="AD7" i="4"/>
  <c r="AC7" i="4"/>
  <c r="X7" i="4"/>
  <c r="S7" i="4"/>
  <c r="R7" i="4"/>
  <c r="Q7" i="4"/>
  <c r="P7" i="4"/>
  <c r="O7" i="4"/>
  <c r="N7" i="4"/>
  <c r="M7" i="4"/>
  <c r="L7" i="4"/>
  <c r="K7" i="4"/>
  <c r="J7" i="4"/>
  <c r="I7" i="4"/>
  <c r="H7" i="4"/>
  <c r="G7" i="4"/>
  <c r="F7" i="4"/>
  <c r="E7" i="4"/>
  <c r="D7" i="4"/>
  <c r="C7" i="4"/>
  <c r="AW118" i="4"/>
  <c r="AW116" i="4"/>
  <c r="B103" i="4"/>
  <c r="A103" i="4"/>
  <c r="AW103" i="4"/>
  <c r="A108" i="4"/>
  <c r="B108" i="4"/>
  <c r="A104" i="4"/>
  <c r="AW104" i="4"/>
  <c r="B104" i="4"/>
  <c r="A105" i="4"/>
  <c r="B105" i="4"/>
  <c r="A106" i="4"/>
  <c r="B106" i="4"/>
  <c r="A107" i="4"/>
  <c r="AW107" i="4"/>
  <c r="B107" i="4"/>
  <c r="B102" i="4"/>
  <c r="A102" i="4"/>
  <c r="A73" i="4"/>
  <c r="A74" i="4"/>
  <c r="A75" i="4"/>
  <c r="A76" i="4"/>
  <c r="U76" i="4"/>
  <c r="A77" i="4"/>
  <c r="A78" i="4"/>
  <c r="A72" i="4"/>
  <c r="AW72" i="4"/>
  <c r="A93" i="4"/>
  <c r="U93" i="4"/>
  <c r="A94" i="4"/>
  <c r="A95" i="4"/>
  <c r="AW95" i="4"/>
  <c r="A96" i="4"/>
  <c r="A97" i="4"/>
  <c r="AW97" i="4"/>
  <c r="A98" i="4"/>
  <c r="A92" i="4"/>
  <c r="A83" i="4"/>
  <c r="AW83" i="4"/>
  <c r="A84" i="4"/>
  <c r="U84" i="4"/>
  <c r="A85" i="4"/>
  <c r="A86" i="4"/>
  <c r="AW86" i="4"/>
  <c r="A87" i="4"/>
  <c r="A88" i="4"/>
  <c r="U88" i="4"/>
  <c r="A82" i="4"/>
  <c r="A63" i="4"/>
  <c r="U63" i="4"/>
  <c r="A64" i="4"/>
  <c r="A65" i="4"/>
  <c r="A66" i="4"/>
  <c r="A67" i="4"/>
  <c r="A68" i="4"/>
  <c r="A69" i="4"/>
  <c r="B69" i="4"/>
  <c r="V70" i="4"/>
  <c r="A62" i="4"/>
  <c r="U62" i="4"/>
  <c r="V100" i="4"/>
  <c r="V79" i="4"/>
  <c r="A44" i="4"/>
  <c r="U44" i="4"/>
  <c r="A43" i="4"/>
  <c r="A42" i="4"/>
  <c r="U42" i="4"/>
  <c r="A41" i="4"/>
  <c r="AW41" i="4"/>
  <c r="A40" i="4"/>
  <c r="U40" i="4"/>
  <c r="F41" i="3" s="1"/>
  <c r="A39" i="4"/>
  <c r="AW39" i="4"/>
  <c r="A38" i="4"/>
  <c r="A34" i="4"/>
  <c r="A33" i="4"/>
  <c r="A32" i="4"/>
  <c r="A31" i="4"/>
  <c r="U31" i="4"/>
  <c r="A30" i="4"/>
  <c r="A29" i="4"/>
  <c r="A28" i="4"/>
  <c r="A24" i="4"/>
  <c r="A23" i="4"/>
  <c r="A22" i="4"/>
  <c r="A21" i="4"/>
  <c r="A20" i="4"/>
  <c r="A19" i="4"/>
  <c r="A18" i="4"/>
  <c r="A49" i="4"/>
  <c r="AW49" i="4"/>
  <c r="B49" i="4"/>
  <c r="A50" i="4"/>
  <c r="AW50" i="4"/>
  <c r="B50" i="4"/>
  <c r="A51" i="4"/>
  <c r="B51" i="4"/>
  <c r="A52" i="4"/>
  <c r="AW52" i="4"/>
  <c r="B52" i="4"/>
  <c r="A53" i="4"/>
  <c r="U53" i="4"/>
  <c r="B53" i="4"/>
  <c r="A54" i="4"/>
  <c r="AW54" i="4"/>
  <c r="B54" i="4"/>
  <c r="B48" i="4"/>
  <c r="A48" i="4"/>
  <c r="AW48" i="4"/>
  <c r="U47" i="4"/>
  <c r="A9" i="4"/>
  <c r="A10" i="4"/>
  <c r="A11" i="4"/>
  <c r="A12" i="4"/>
  <c r="A13" i="4"/>
  <c r="A14" i="4"/>
  <c r="A15" i="4"/>
  <c r="B15" i="4"/>
  <c r="A25" i="4"/>
  <c r="B25" i="4"/>
  <c r="V36" i="4"/>
  <c r="A8" i="4"/>
  <c r="B7" i="16"/>
  <c r="B116" i="4"/>
  <c r="V116" i="4"/>
  <c r="B7" i="15"/>
  <c r="AV7" i="15"/>
  <c r="AU42" i="16"/>
  <c r="AU33" i="16"/>
  <c r="AU24" i="16"/>
  <c r="AU15" i="16"/>
  <c r="AU6" i="16"/>
  <c r="AU42" i="15"/>
  <c r="AU33" i="15"/>
  <c r="AU24" i="15"/>
  <c r="AU15" i="15"/>
  <c r="AU6" i="15"/>
  <c r="AU15" i="2"/>
  <c r="AU24" i="2"/>
  <c r="AU33" i="2"/>
  <c r="AU42" i="2"/>
  <c r="BJ59" i="16"/>
  <c r="BI59" i="16"/>
  <c r="BH59" i="16"/>
  <c r="BG59" i="16"/>
  <c r="BF59" i="16"/>
  <c r="BE59" i="16"/>
  <c r="BD59" i="16"/>
  <c r="BB59" i="16"/>
  <c r="AR59" i="16"/>
  <c r="AQ59" i="16"/>
  <c r="AP59" i="16"/>
  <c r="AO59" i="16"/>
  <c r="AN59" i="16"/>
  <c r="AM59" i="16"/>
  <c r="AL59" i="16"/>
  <c r="AK59" i="16"/>
  <c r="AJ59" i="16"/>
  <c r="AI59" i="16"/>
  <c r="AH59" i="16"/>
  <c r="AG59" i="16"/>
  <c r="AF59" i="16"/>
  <c r="AE59" i="16"/>
  <c r="AD59" i="16"/>
  <c r="AC59" i="16"/>
  <c r="X59" i="16"/>
  <c r="W59" i="16"/>
  <c r="S59" i="16"/>
  <c r="R59" i="16"/>
  <c r="Q59" i="16"/>
  <c r="P59" i="16"/>
  <c r="O59" i="16"/>
  <c r="N59" i="16"/>
  <c r="M59" i="16"/>
  <c r="L59" i="16"/>
  <c r="K59" i="16"/>
  <c r="J59" i="16"/>
  <c r="I59" i="16"/>
  <c r="H59" i="16"/>
  <c r="G59" i="16"/>
  <c r="F59" i="16"/>
  <c r="E59" i="16"/>
  <c r="D59" i="16"/>
  <c r="C59" i="16"/>
  <c r="BJ58" i="16"/>
  <c r="BI58" i="16"/>
  <c r="BH58" i="16"/>
  <c r="BG58" i="16"/>
  <c r="BF58" i="16"/>
  <c r="BE58" i="16"/>
  <c r="BD58" i="16"/>
  <c r="BB58" i="16"/>
  <c r="AR58" i="16"/>
  <c r="AQ58" i="16"/>
  <c r="AP58" i="16"/>
  <c r="AO58" i="16"/>
  <c r="AN58" i="16"/>
  <c r="AM58" i="16"/>
  <c r="AL58" i="16"/>
  <c r="AK58" i="16"/>
  <c r="AJ58" i="16"/>
  <c r="AI58" i="16"/>
  <c r="AH58" i="16"/>
  <c r="AG58" i="16"/>
  <c r="AF58" i="16"/>
  <c r="AE58" i="16"/>
  <c r="AD58" i="16"/>
  <c r="AC58" i="16"/>
  <c r="X58" i="16"/>
  <c r="W58" i="16"/>
  <c r="S58" i="16"/>
  <c r="R58" i="16"/>
  <c r="Q58" i="16"/>
  <c r="P58" i="16"/>
  <c r="O58" i="16"/>
  <c r="N58" i="16"/>
  <c r="M58" i="16"/>
  <c r="L58" i="16"/>
  <c r="K58" i="16"/>
  <c r="J58" i="16"/>
  <c r="I58" i="16"/>
  <c r="H58" i="16"/>
  <c r="G58" i="16"/>
  <c r="F58" i="16"/>
  <c r="E58" i="16"/>
  <c r="D58" i="16"/>
  <c r="C58" i="16"/>
  <c r="BJ57" i="16"/>
  <c r="BI57" i="16"/>
  <c r="BH57" i="16"/>
  <c r="BG57" i="16"/>
  <c r="BF57" i="16"/>
  <c r="BE57" i="16"/>
  <c r="BD57" i="16"/>
  <c r="BB57" i="16"/>
  <c r="AR57" i="16"/>
  <c r="AQ57" i="16"/>
  <c r="AP57" i="16"/>
  <c r="AO57" i="16"/>
  <c r="AN57" i="16"/>
  <c r="AM57" i="16"/>
  <c r="AL57" i="16"/>
  <c r="AK57" i="16"/>
  <c r="AJ57" i="16"/>
  <c r="AI57" i="16"/>
  <c r="AH57" i="16"/>
  <c r="AG57" i="16"/>
  <c r="AF57" i="16"/>
  <c r="AE57" i="16"/>
  <c r="AD57" i="16"/>
  <c r="AC57" i="16"/>
  <c r="X57" i="16"/>
  <c r="W57" i="16"/>
  <c r="S57" i="16"/>
  <c r="R57" i="16"/>
  <c r="Q57" i="16"/>
  <c r="P57" i="16"/>
  <c r="O57" i="16"/>
  <c r="N57" i="16"/>
  <c r="M57" i="16"/>
  <c r="L57" i="16"/>
  <c r="K57" i="16"/>
  <c r="J57" i="16"/>
  <c r="I57" i="16"/>
  <c r="H57" i="16"/>
  <c r="G57" i="16"/>
  <c r="F57" i="16"/>
  <c r="E57" i="16"/>
  <c r="D57" i="16"/>
  <c r="C57" i="16"/>
  <c r="BJ56" i="16"/>
  <c r="BI56" i="16"/>
  <c r="BH56" i="16"/>
  <c r="BG56" i="16"/>
  <c r="BF56" i="16"/>
  <c r="BE56" i="16"/>
  <c r="BD56" i="16"/>
  <c r="BB56" i="16"/>
  <c r="AR56" i="16"/>
  <c r="AQ56" i="16"/>
  <c r="AP56" i="16"/>
  <c r="AO56" i="16"/>
  <c r="AN56" i="16"/>
  <c r="AM56" i="16"/>
  <c r="AL56" i="16"/>
  <c r="AK56" i="16"/>
  <c r="AJ56" i="16"/>
  <c r="AI56" i="16"/>
  <c r="AH56" i="16"/>
  <c r="AG56" i="16"/>
  <c r="AF56" i="16"/>
  <c r="AE56" i="16"/>
  <c r="AD56" i="16"/>
  <c r="AC56" i="16"/>
  <c r="X56" i="16"/>
  <c r="W56" i="16"/>
  <c r="S56" i="16"/>
  <c r="R56" i="16"/>
  <c r="Q56" i="16"/>
  <c r="P56" i="16"/>
  <c r="O56" i="16"/>
  <c r="N56" i="16"/>
  <c r="M56" i="16"/>
  <c r="L56" i="16"/>
  <c r="K56" i="16"/>
  <c r="J56" i="16"/>
  <c r="I56" i="16"/>
  <c r="H56" i="16"/>
  <c r="G56" i="16"/>
  <c r="F56" i="16"/>
  <c r="E56" i="16"/>
  <c r="D56" i="16"/>
  <c r="C56" i="16"/>
  <c r="BJ55" i="16"/>
  <c r="BI55" i="16"/>
  <c r="BH55" i="16"/>
  <c r="BG55" i="16"/>
  <c r="BF55" i="16"/>
  <c r="BE55" i="16"/>
  <c r="BD55" i="16"/>
  <c r="BB55" i="16"/>
  <c r="AR55" i="16"/>
  <c r="AQ55" i="16"/>
  <c r="AP55" i="16"/>
  <c r="AO55" i="16"/>
  <c r="AN55" i="16"/>
  <c r="AM55" i="16"/>
  <c r="AL55" i="16"/>
  <c r="AK55" i="16"/>
  <c r="AJ55" i="16"/>
  <c r="AI55" i="16"/>
  <c r="AH55" i="16"/>
  <c r="AG55" i="16"/>
  <c r="AF55" i="16"/>
  <c r="AE55" i="16"/>
  <c r="AD55" i="16"/>
  <c r="AC55" i="16"/>
  <c r="X55" i="16"/>
  <c r="W55" i="16"/>
  <c r="S55" i="16"/>
  <c r="R55" i="16"/>
  <c r="Q55" i="16"/>
  <c r="P55" i="16"/>
  <c r="O55" i="16"/>
  <c r="N55" i="16"/>
  <c r="M55" i="16"/>
  <c r="L55" i="16"/>
  <c r="K55" i="16"/>
  <c r="J55" i="16"/>
  <c r="I55" i="16"/>
  <c r="H55" i="16"/>
  <c r="G55" i="16"/>
  <c r="F55" i="16"/>
  <c r="E55" i="16"/>
  <c r="D55" i="16"/>
  <c r="C55" i="16"/>
  <c r="BJ54" i="16"/>
  <c r="BI54" i="16"/>
  <c r="BH54" i="16"/>
  <c r="BG54" i="16"/>
  <c r="BF54" i="16"/>
  <c r="BE54" i="16"/>
  <c r="BD54" i="16"/>
  <c r="BB54" i="16"/>
  <c r="AR54" i="16"/>
  <c r="AQ54" i="16"/>
  <c r="AP54" i="16"/>
  <c r="AO54" i="16"/>
  <c r="AN54" i="16"/>
  <c r="AM54" i="16"/>
  <c r="AL54" i="16"/>
  <c r="AK54" i="16"/>
  <c r="AJ54" i="16"/>
  <c r="AI54" i="16"/>
  <c r="AH54" i="16"/>
  <c r="AG54" i="16"/>
  <c r="AF54" i="16"/>
  <c r="AE54" i="16"/>
  <c r="AD54" i="16"/>
  <c r="AC54" i="16"/>
  <c r="X54" i="16"/>
  <c r="W54" i="16"/>
  <c r="S54" i="16"/>
  <c r="R54" i="16"/>
  <c r="Q54" i="16"/>
  <c r="P54" i="16"/>
  <c r="O54" i="16"/>
  <c r="N54" i="16"/>
  <c r="M54" i="16"/>
  <c r="L54" i="16"/>
  <c r="K54" i="16"/>
  <c r="J54" i="16"/>
  <c r="I54" i="16"/>
  <c r="H54" i="16"/>
  <c r="G54" i="16"/>
  <c r="F54" i="16"/>
  <c r="E54" i="16"/>
  <c r="D54" i="16"/>
  <c r="C54" i="16"/>
  <c r="BJ53" i="16"/>
  <c r="BI53" i="16"/>
  <c r="BH53" i="16"/>
  <c r="BG53" i="16"/>
  <c r="BF53" i="16"/>
  <c r="BE53" i="16"/>
  <c r="BD53" i="16"/>
  <c r="BB53" i="16"/>
  <c r="AR53" i="16"/>
  <c r="AQ53" i="16"/>
  <c r="AP53" i="16"/>
  <c r="AO53" i="16"/>
  <c r="AN53" i="16"/>
  <c r="AM53" i="16"/>
  <c r="AL53" i="16"/>
  <c r="AK53" i="16"/>
  <c r="AJ53" i="16"/>
  <c r="AI53" i="16"/>
  <c r="AH53" i="16"/>
  <c r="AG53" i="16"/>
  <c r="AF53" i="16"/>
  <c r="AE53" i="16"/>
  <c r="AD53" i="16"/>
  <c r="AC53" i="16"/>
  <c r="X53" i="16"/>
  <c r="W53" i="16"/>
  <c r="S53" i="16"/>
  <c r="R53" i="16"/>
  <c r="Q53" i="16"/>
  <c r="P53" i="16"/>
  <c r="O53" i="16"/>
  <c r="N53" i="16"/>
  <c r="M53" i="16"/>
  <c r="L53" i="16"/>
  <c r="K53" i="16"/>
  <c r="J53" i="16"/>
  <c r="I53" i="16"/>
  <c r="H53" i="16"/>
  <c r="G53" i="16"/>
  <c r="F53" i="16"/>
  <c r="E53" i="16"/>
  <c r="D53" i="16"/>
  <c r="C53" i="16"/>
  <c r="BJ52" i="16"/>
  <c r="BI52" i="16"/>
  <c r="BH52" i="16"/>
  <c r="BG52" i="16"/>
  <c r="BF52" i="16"/>
  <c r="BE52" i="16"/>
  <c r="BD52" i="16"/>
  <c r="BB52" i="16"/>
  <c r="AR52" i="16"/>
  <c r="AQ52" i="16"/>
  <c r="AP52" i="16"/>
  <c r="AO52" i="16"/>
  <c r="AN52" i="16"/>
  <c r="AM52" i="16"/>
  <c r="AL52" i="16"/>
  <c r="AK52" i="16"/>
  <c r="AJ52" i="16"/>
  <c r="AI52" i="16"/>
  <c r="AH52" i="16"/>
  <c r="AG52" i="16"/>
  <c r="AF52" i="16"/>
  <c r="AE52" i="16"/>
  <c r="AD52" i="16"/>
  <c r="AC52" i="16"/>
  <c r="X52" i="16"/>
  <c r="W52" i="16"/>
  <c r="S52" i="16"/>
  <c r="R52" i="16"/>
  <c r="Q52" i="16"/>
  <c r="P52" i="16"/>
  <c r="O52" i="16"/>
  <c r="N52" i="16"/>
  <c r="M52" i="16"/>
  <c r="L52" i="16"/>
  <c r="K52" i="16"/>
  <c r="J52" i="16"/>
  <c r="I52" i="16"/>
  <c r="H52" i="16"/>
  <c r="G52" i="16"/>
  <c r="F52" i="16"/>
  <c r="E52" i="16"/>
  <c r="D52" i="16"/>
  <c r="C52" i="16"/>
  <c r="BJ51" i="16"/>
  <c r="BI51" i="16"/>
  <c r="BH51" i="16"/>
  <c r="BG51" i="16"/>
  <c r="BF51" i="16"/>
  <c r="BE51" i="16"/>
  <c r="BD51" i="16"/>
  <c r="BB51" i="16"/>
  <c r="AR51" i="16"/>
  <c r="AQ51" i="16"/>
  <c r="AP51" i="16"/>
  <c r="AO51" i="16"/>
  <c r="AN51" i="16"/>
  <c r="AM51" i="16"/>
  <c r="AL51" i="16"/>
  <c r="AK51" i="16"/>
  <c r="AJ51" i="16"/>
  <c r="AI51" i="16"/>
  <c r="AH51" i="16"/>
  <c r="AG51" i="16"/>
  <c r="AF51" i="16"/>
  <c r="AE51" i="16"/>
  <c r="AD51" i="16"/>
  <c r="AC51" i="16"/>
  <c r="X51" i="16"/>
  <c r="W51" i="16"/>
  <c r="S51" i="16"/>
  <c r="R51" i="16"/>
  <c r="Q51" i="16"/>
  <c r="P51" i="16"/>
  <c r="O51" i="16"/>
  <c r="N51" i="16"/>
  <c r="M51" i="16"/>
  <c r="L51" i="16"/>
  <c r="K51" i="16"/>
  <c r="J51" i="16"/>
  <c r="I51" i="16"/>
  <c r="H51" i="16"/>
  <c r="G51" i="16"/>
  <c r="F51" i="16"/>
  <c r="E51" i="16"/>
  <c r="D51" i="16"/>
  <c r="C51" i="16"/>
  <c r="BJ59" i="15"/>
  <c r="BI59" i="15"/>
  <c r="BH59" i="15"/>
  <c r="BG59" i="15"/>
  <c r="BF59" i="15"/>
  <c r="BE59" i="15"/>
  <c r="BD59" i="15"/>
  <c r="BB59" i="15"/>
  <c r="AR59" i="15"/>
  <c r="AQ59" i="15"/>
  <c r="AP59" i="15"/>
  <c r="AO59" i="15"/>
  <c r="AN59" i="15"/>
  <c r="AM59" i="15"/>
  <c r="AL59" i="15"/>
  <c r="AK59" i="15"/>
  <c r="AJ59" i="15"/>
  <c r="AI59" i="15"/>
  <c r="AH59" i="15"/>
  <c r="AG59" i="15"/>
  <c r="AF59" i="15"/>
  <c r="AE59" i="15"/>
  <c r="AD59" i="15"/>
  <c r="AC59" i="15"/>
  <c r="X59" i="15"/>
  <c r="W59" i="15"/>
  <c r="S59" i="15"/>
  <c r="R59" i="15"/>
  <c r="Q59" i="15"/>
  <c r="P59" i="15"/>
  <c r="O59" i="15"/>
  <c r="N59" i="15"/>
  <c r="M59" i="15"/>
  <c r="L59" i="15"/>
  <c r="K59" i="15"/>
  <c r="J59" i="15"/>
  <c r="I59" i="15"/>
  <c r="H59" i="15"/>
  <c r="G59" i="15"/>
  <c r="F59" i="15"/>
  <c r="E59" i="15"/>
  <c r="D59" i="15"/>
  <c r="C59" i="15"/>
  <c r="BJ58" i="15"/>
  <c r="BI58" i="15"/>
  <c r="BH58" i="15"/>
  <c r="BG58" i="15"/>
  <c r="BF58" i="15"/>
  <c r="BE58" i="15"/>
  <c r="BD58" i="15"/>
  <c r="BB58" i="15"/>
  <c r="AR58" i="15"/>
  <c r="AQ58" i="15"/>
  <c r="AP58" i="15"/>
  <c r="AO58" i="15"/>
  <c r="AN58" i="15"/>
  <c r="AM58" i="15"/>
  <c r="AL58" i="15"/>
  <c r="AK58" i="15"/>
  <c r="AJ58" i="15"/>
  <c r="AI58" i="15"/>
  <c r="AH58" i="15"/>
  <c r="AG58" i="15"/>
  <c r="AF58" i="15"/>
  <c r="AE58" i="15"/>
  <c r="AD58" i="15"/>
  <c r="AC58" i="15"/>
  <c r="X58" i="15"/>
  <c r="W58" i="15"/>
  <c r="S58" i="15"/>
  <c r="R58" i="15"/>
  <c r="Q58" i="15"/>
  <c r="P58" i="15"/>
  <c r="O58" i="15"/>
  <c r="N58" i="15"/>
  <c r="M58" i="15"/>
  <c r="L58" i="15"/>
  <c r="K58" i="15"/>
  <c r="J58" i="15"/>
  <c r="I58" i="15"/>
  <c r="H58" i="15"/>
  <c r="G58" i="15"/>
  <c r="F58" i="15"/>
  <c r="E58" i="15"/>
  <c r="D58" i="15"/>
  <c r="C58" i="15"/>
  <c r="BJ57" i="15"/>
  <c r="BI57" i="15"/>
  <c r="BH57" i="15"/>
  <c r="BG57" i="15"/>
  <c r="BF57" i="15"/>
  <c r="BE57" i="15"/>
  <c r="BD57" i="15"/>
  <c r="BB57" i="15"/>
  <c r="AR57" i="15"/>
  <c r="AQ57" i="15"/>
  <c r="AP57" i="15"/>
  <c r="AO57" i="15"/>
  <c r="AN57" i="15"/>
  <c r="AM57" i="15"/>
  <c r="AL57" i="15"/>
  <c r="AK57" i="15"/>
  <c r="AJ57" i="15"/>
  <c r="AI57" i="15"/>
  <c r="AH57" i="15"/>
  <c r="AG57" i="15"/>
  <c r="AF57" i="15"/>
  <c r="AE57" i="15"/>
  <c r="AD57" i="15"/>
  <c r="AC57" i="15"/>
  <c r="X57" i="15"/>
  <c r="W57" i="15"/>
  <c r="S57" i="15"/>
  <c r="R57" i="15"/>
  <c r="Q57" i="15"/>
  <c r="P57" i="15"/>
  <c r="O57" i="15"/>
  <c r="N57" i="15"/>
  <c r="M57" i="15"/>
  <c r="L57" i="15"/>
  <c r="K57" i="15"/>
  <c r="J57" i="15"/>
  <c r="I57" i="15"/>
  <c r="H57" i="15"/>
  <c r="G57" i="15"/>
  <c r="F57" i="15"/>
  <c r="E57" i="15"/>
  <c r="D57" i="15"/>
  <c r="C57" i="15"/>
  <c r="BJ56" i="15"/>
  <c r="BI56" i="15"/>
  <c r="BH56" i="15"/>
  <c r="BG56" i="15"/>
  <c r="BF56" i="15"/>
  <c r="BE56" i="15"/>
  <c r="BD56" i="15"/>
  <c r="BB56" i="15"/>
  <c r="AR56" i="15"/>
  <c r="AQ56" i="15"/>
  <c r="AP56" i="15"/>
  <c r="AO56" i="15"/>
  <c r="AN56" i="15"/>
  <c r="AM56" i="15"/>
  <c r="AL56" i="15"/>
  <c r="AK56" i="15"/>
  <c r="AJ56" i="15"/>
  <c r="AI56" i="15"/>
  <c r="AH56" i="15"/>
  <c r="AG56" i="15"/>
  <c r="AF56" i="15"/>
  <c r="AE56" i="15"/>
  <c r="AD56" i="15"/>
  <c r="AC56" i="15"/>
  <c r="X56" i="15"/>
  <c r="W56" i="15"/>
  <c r="S56" i="15"/>
  <c r="R56" i="15"/>
  <c r="Q56" i="15"/>
  <c r="P56" i="15"/>
  <c r="O56" i="15"/>
  <c r="N56" i="15"/>
  <c r="M56" i="15"/>
  <c r="L56" i="15"/>
  <c r="K56" i="15"/>
  <c r="J56" i="15"/>
  <c r="I56" i="15"/>
  <c r="H56" i="15"/>
  <c r="G56" i="15"/>
  <c r="F56" i="15"/>
  <c r="E56" i="15"/>
  <c r="D56" i="15"/>
  <c r="C56" i="15"/>
  <c r="BJ55" i="15"/>
  <c r="BI55" i="15"/>
  <c r="BH55" i="15"/>
  <c r="BG55" i="15"/>
  <c r="BF55" i="15"/>
  <c r="BE55" i="15"/>
  <c r="BD55" i="15"/>
  <c r="BB55" i="15"/>
  <c r="AR55" i="15"/>
  <c r="AQ55" i="15"/>
  <c r="AP55" i="15"/>
  <c r="AO55" i="15"/>
  <c r="AN55" i="15"/>
  <c r="AM55" i="15"/>
  <c r="AL55" i="15"/>
  <c r="AK55" i="15"/>
  <c r="AJ55" i="15"/>
  <c r="AI55" i="15"/>
  <c r="AH55" i="15"/>
  <c r="AG55" i="15"/>
  <c r="AF55" i="15"/>
  <c r="AE55" i="15"/>
  <c r="AD55" i="15"/>
  <c r="AC55" i="15"/>
  <c r="X55" i="15"/>
  <c r="W55" i="15"/>
  <c r="S55" i="15"/>
  <c r="R55" i="15"/>
  <c r="Q55" i="15"/>
  <c r="P55" i="15"/>
  <c r="O55" i="15"/>
  <c r="N55" i="15"/>
  <c r="M55" i="15"/>
  <c r="L55" i="15"/>
  <c r="K55" i="15"/>
  <c r="J55" i="15"/>
  <c r="I55" i="15"/>
  <c r="H55" i="15"/>
  <c r="G55" i="15"/>
  <c r="F55" i="15"/>
  <c r="E55" i="15"/>
  <c r="D55" i="15"/>
  <c r="C55" i="15"/>
  <c r="BJ54" i="15"/>
  <c r="BI54" i="15"/>
  <c r="BH54" i="15"/>
  <c r="BG54" i="15"/>
  <c r="BF54" i="15"/>
  <c r="BE54" i="15"/>
  <c r="BD54" i="15"/>
  <c r="BB54" i="15"/>
  <c r="AR54" i="15"/>
  <c r="AQ54" i="15"/>
  <c r="AP54" i="15"/>
  <c r="AO54" i="15"/>
  <c r="AN54" i="15"/>
  <c r="AM54" i="15"/>
  <c r="AL54" i="15"/>
  <c r="AK54" i="15"/>
  <c r="AJ54" i="15"/>
  <c r="AI54" i="15"/>
  <c r="AH54" i="15"/>
  <c r="AG54" i="15"/>
  <c r="AF54" i="15"/>
  <c r="AE54" i="15"/>
  <c r="AD54" i="15"/>
  <c r="AC54" i="15"/>
  <c r="X54" i="15"/>
  <c r="W54" i="15"/>
  <c r="S54" i="15"/>
  <c r="R54" i="15"/>
  <c r="Q54" i="15"/>
  <c r="P54" i="15"/>
  <c r="O54" i="15"/>
  <c r="N54" i="15"/>
  <c r="M54" i="15"/>
  <c r="L54" i="15"/>
  <c r="K54" i="15"/>
  <c r="J54" i="15"/>
  <c r="I54" i="15"/>
  <c r="H54" i="15"/>
  <c r="G54" i="15"/>
  <c r="F54" i="15"/>
  <c r="E54" i="15"/>
  <c r="D54" i="15"/>
  <c r="C54" i="15"/>
  <c r="BJ53" i="15"/>
  <c r="BI53" i="15"/>
  <c r="BH53" i="15"/>
  <c r="BG53" i="15"/>
  <c r="BF53" i="15"/>
  <c r="BE53" i="15"/>
  <c r="BD53" i="15"/>
  <c r="BB53" i="15"/>
  <c r="AR53" i="15"/>
  <c r="AQ53" i="15"/>
  <c r="AP53" i="15"/>
  <c r="AO53" i="15"/>
  <c r="AN53" i="15"/>
  <c r="AM53" i="15"/>
  <c r="AL53" i="15"/>
  <c r="AK53" i="15"/>
  <c r="AJ53" i="15"/>
  <c r="AI53" i="15"/>
  <c r="AH53" i="15"/>
  <c r="AG53" i="15"/>
  <c r="AF53" i="15"/>
  <c r="AE53" i="15"/>
  <c r="AD53" i="15"/>
  <c r="AC53" i="15"/>
  <c r="X53" i="15"/>
  <c r="W53" i="15"/>
  <c r="S53" i="15"/>
  <c r="R53" i="15"/>
  <c r="Q53" i="15"/>
  <c r="P53" i="15"/>
  <c r="O53" i="15"/>
  <c r="N53" i="15"/>
  <c r="M53" i="15"/>
  <c r="L53" i="15"/>
  <c r="K53" i="15"/>
  <c r="J53" i="15"/>
  <c r="I53" i="15"/>
  <c r="H53" i="15"/>
  <c r="G53" i="15"/>
  <c r="F53" i="15"/>
  <c r="E53" i="15"/>
  <c r="D53" i="15"/>
  <c r="C53" i="15"/>
  <c r="BJ52" i="15"/>
  <c r="BI52" i="15"/>
  <c r="BH52" i="15"/>
  <c r="BG52" i="15"/>
  <c r="BF52" i="15"/>
  <c r="BE52" i="15"/>
  <c r="BD52" i="15"/>
  <c r="BB52" i="15"/>
  <c r="AR52" i="15"/>
  <c r="AQ52" i="15"/>
  <c r="AP52" i="15"/>
  <c r="AO52" i="15"/>
  <c r="AN52" i="15"/>
  <c r="AM52" i="15"/>
  <c r="AL52" i="15"/>
  <c r="AK52" i="15"/>
  <c r="AJ52" i="15"/>
  <c r="AI52" i="15"/>
  <c r="AH52" i="15"/>
  <c r="AG52" i="15"/>
  <c r="AF52" i="15"/>
  <c r="AE52" i="15"/>
  <c r="AD52" i="15"/>
  <c r="AC52" i="15"/>
  <c r="X52" i="15"/>
  <c r="W52" i="15"/>
  <c r="S52" i="15"/>
  <c r="R52" i="15"/>
  <c r="Q52" i="15"/>
  <c r="P52" i="15"/>
  <c r="O52" i="15"/>
  <c r="N52" i="15"/>
  <c r="M52" i="15"/>
  <c r="L52" i="15"/>
  <c r="K52" i="15"/>
  <c r="J52" i="15"/>
  <c r="I52" i="15"/>
  <c r="H52" i="15"/>
  <c r="G52" i="15"/>
  <c r="F52" i="15"/>
  <c r="E52" i="15"/>
  <c r="D52" i="15"/>
  <c r="C52" i="15"/>
  <c r="BJ51" i="15"/>
  <c r="BI51" i="15"/>
  <c r="BH51" i="15"/>
  <c r="BG51" i="15"/>
  <c r="BF51" i="15"/>
  <c r="BE51" i="15"/>
  <c r="BD51" i="15"/>
  <c r="BB51" i="15"/>
  <c r="AR51" i="15"/>
  <c r="AQ51" i="15"/>
  <c r="AP51" i="15"/>
  <c r="AO51" i="15"/>
  <c r="AN51" i="15"/>
  <c r="AM51" i="15"/>
  <c r="AL51" i="15"/>
  <c r="AK51" i="15"/>
  <c r="AJ51" i="15"/>
  <c r="AI51" i="15"/>
  <c r="AH51" i="15"/>
  <c r="AG51" i="15"/>
  <c r="AF51" i="15"/>
  <c r="AE51" i="15"/>
  <c r="AD51" i="15"/>
  <c r="AC51" i="15"/>
  <c r="X51" i="15"/>
  <c r="W51" i="15"/>
  <c r="S51" i="15"/>
  <c r="R51" i="15"/>
  <c r="Q51" i="15"/>
  <c r="P51" i="15"/>
  <c r="O51" i="15"/>
  <c r="N51" i="15"/>
  <c r="M51" i="15"/>
  <c r="L51" i="15"/>
  <c r="K51" i="15"/>
  <c r="J51" i="15"/>
  <c r="I51" i="15"/>
  <c r="H51" i="15"/>
  <c r="G51" i="15"/>
  <c r="F51" i="15"/>
  <c r="E51" i="15"/>
  <c r="D51" i="15"/>
  <c r="C51" i="15"/>
  <c r="BD51" i="2"/>
  <c r="BE51" i="2"/>
  <c r="BF51" i="2"/>
  <c r="BG51" i="2"/>
  <c r="BH51" i="2"/>
  <c r="BI51" i="2"/>
  <c r="BJ51" i="2"/>
  <c r="BD52" i="2"/>
  <c r="BE52" i="2"/>
  <c r="BF52" i="2"/>
  <c r="BG52" i="2"/>
  <c r="BH52" i="2"/>
  <c r="BI52" i="2"/>
  <c r="BJ52" i="2"/>
  <c r="BD53" i="2"/>
  <c r="BE53" i="2"/>
  <c r="BF53" i="2"/>
  <c r="BG53" i="2"/>
  <c r="BH53" i="2"/>
  <c r="BI53" i="2"/>
  <c r="BJ53" i="2"/>
  <c r="BD54" i="2"/>
  <c r="BE54" i="2"/>
  <c r="BF54" i="2"/>
  <c r="BG54" i="2"/>
  <c r="BH54" i="2"/>
  <c r="BI54" i="2"/>
  <c r="BJ54" i="2"/>
  <c r="BD55" i="2"/>
  <c r="BE55" i="2"/>
  <c r="BF55" i="2"/>
  <c r="BG55" i="2"/>
  <c r="BH55" i="2"/>
  <c r="BI55" i="2"/>
  <c r="BJ55" i="2"/>
  <c r="BD56" i="2"/>
  <c r="BE56" i="2"/>
  <c r="BF56" i="2"/>
  <c r="BG56" i="2"/>
  <c r="BH56" i="2"/>
  <c r="BI56" i="2"/>
  <c r="BJ56" i="2"/>
  <c r="BD57" i="2"/>
  <c r="BE57" i="2"/>
  <c r="BF57" i="2"/>
  <c r="BG57" i="2"/>
  <c r="BH57" i="2"/>
  <c r="BI57" i="2"/>
  <c r="BJ57" i="2"/>
  <c r="BD58" i="2"/>
  <c r="BE58" i="2"/>
  <c r="BF58" i="2"/>
  <c r="BG58" i="2"/>
  <c r="BH58" i="2"/>
  <c r="BI58" i="2"/>
  <c r="BJ58" i="2"/>
  <c r="BD59" i="2"/>
  <c r="BE59" i="2"/>
  <c r="BF59" i="2"/>
  <c r="BG59" i="2"/>
  <c r="BH59" i="2"/>
  <c r="BI59" i="2"/>
  <c r="BJ59" i="2"/>
  <c r="BB59" i="2"/>
  <c r="BB58" i="2"/>
  <c r="BB57" i="2"/>
  <c r="BB56" i="2"/>
  <c r="BB55" i="2"/>
  <c r="BB54" i="2"/>
  <c r="BB53" i="2"/>
  <c r="BB52" i="2"/>
  <c r="BB51" i="2"/>
  <c r="X51" i="2"/>
  <c r="AC51" i="2"/>
  <c r="AD51" i="2"/>
  <c r="AE51" i="2"/>
  <c r="AF51" i="2"/>
  <c r="AG51" i="2"/>
  <c r="AH51" i="2"/>
  <c r="AI51" i="2"/>
  <c r="AJ51" i="2"/>
  <c r="AK51" i="2"/>
  <c r="AL51" i="2"/>
  <c r="AM51" i="2"/>
  <c r="AN51" i="2"/>
  <c r="AO51" i="2"/>
  <c r="AP51" i="2"/>
  <c r="AQ51" i="2"/>
  <c r="AR51" i="2"/>
  <c r="X52" i="2"/>
  <c r="AC52" i="2"/>
  <c r="AD52" i="2"/>
  <c r="AE52" i="2"/>
  <c r="AF52" i="2"/>
  <c r="AG52" i="2"/>
  <c r="AH52" i="2"/>
  <c r="AI52" i="2"/>
  <c r="AJ52" i="2"/>
  <c r="AK52" i="2"/>
  <c r="AL52" i="2"/>
  <c r="AM52" i="2"/>
  <c r="AN52" i="2"/>
  <c r="AO52" i="2"/>
  <c r="AP52" i="2"/>
  <c r="AQ52" i="2"/>
  <c r="AR52" i="2"/>
  <c r="X53" i="2"/>
  <c r="AC53" i="2"/>
  <c r="AD53" i="2"/>
  <c r="AE53" i="2"/>
  <c r="AF53" i="2"/>
  <c r="AG53" i="2"/>
  <c r="AH53" i="2"/>
  <c r="AI53" i="2"/>
  <c r="AJ53" i="2"/>
  <c r="AK53" i="2"/>
  <c r="AL53" i="2"/>
  <c r="AM53" i="2"/>
  <c r="AN53" i="2"/>
  <c r="AO53" i="2"/>
  <c r="AP53" i="2"/>
  <c r="AQ53" i="2"/>
  <c r="AR53" i="2"/>
  <c r="X54" i="2"/>
  <c r="AC54" i="2"/>
  <c r="AD54" i="2"/>
  <c r="AE54" i="2"/>
  <c r="AF54" i="2"/>
  <c r="AG54" i="2"/>
  <c r="AH54" i="2"/>
  <c r="AI54" i="2"/>
  <c r="AJ54" i="2"/>
  <c r="AK54" i="2"/>
  <c r="AL54" i="2"/>
  <c r="AM54" i="2"/>
  <c r="AN54" i="2"/>
  <c r="AO54" i="2"/>
  <c r="AP54" i="2"/>
  <c r="AQ54" i="2"/>
  <c r="AR54" i="2"/>
  <c r="X55" i="2"/>
  <c r="AC55" i="2"/>
  <c r="AD55" i="2"/>
  <c r="AE55" i="2"/>
  <c r="AF55" i="2"/>
  <c r="AG55" i="2"/>
  <c r="AH55" i="2"/>
  <c r="AI55" i="2"/>
  <c r="AJ55" i="2"/>
  <c r="AK55" i="2"/>
  <c r="AL55" i="2"/>
  <c r="AM55" i="2"/>
  <c r="AN55" i="2"/>
  <c r="AO55" i="2"/>
  <c r="AP55" i="2"/>
  <c r="AQ55" i="2"/>
  <c r="AR55" i="2"/>
  <c r="X56" i="2"/>
  <c r="AC56" i="2"/>
  <c r="AD56" i="2"/>
  <c r="AE56" i="2"/>
  <c r="AF56" i="2"/>
  <c r="AG56" i="2"/>
  <c r="AH56" i="2"/>
  <c r="AI56" i="2"/>
  <c r="AJ56" i="2"/>
  <c r="AK56" i="2"/>
  <c r="AL56" i="2"/>
  <c r="AM56" i="2"/>
  <c r="AN56" i="2"/>
  <c r="AO56" i="2"/>
  <c r="AP56" i="2"/>
  <c r="AQ56" i="2"/>
  <c r="AR56" i="2"/>
  <c r="X57" i="2"/>
  <c r="AC57" i="2"/>
  <c r="AD57" i="2"/>
  <c r="AE57" i="2"/>
  <c r="AF57" i="2"/>
  <c r="AG57" i="2"/>
  <c r="AH57" i="2"/>
  <c r="AI57" i="2"/>
  <c r="AJ57" i="2"/>
  <c r="AK57" i="2"/>
  <c r="AL57" i="2"/>
  <c r="AM57" i="2"/>
  <c r="AN57" i="2"/>
  <c r="AO57" i="2"/>
  <c r="AP57" i="2"/>
  <c r="AQ57" i="2"/>
  <c r="AR57" i="2"/>
  <c r="X58" i="2"/>
  <c r="AC58" i="2"/>
  <c r="AD58" i="2"/>
  <c r="AE58" i="2"/>
  <c r="AF58" i="2"/>
  <c r="AG58" i="2"/>
  <c r="AH58" i="2"/>
  <c r="AI58" i="2"/>
  <c r="AJ58" i="2"/>
  <c r="AK58" i="2"/>
  <c r="AL58" i="2"/>
  <c r="AM58" i="2"/>
  <c r="AN58" i="2"/>
  <c r="AO58" i="2"/>
  <c r="AP58" i="2"/>
  <c r="AQ58" i="2"/>
  <c r="AR58" i="2"/>
  <c r="X59" i="2"/>
  <c r="AC59" i="2"/>
  <c r="AD59" i="2"/>
  <c r="AE59" i="2"/>
  <c r="AF59" i="2"/>
  <c r="AG59" i="2"/>
  <c r="AH59" i="2"/>
  <c r="AI59" i="2"/>
  <c r="AJ59" i="2"/>
  <c r="AK59" i="2"/>
  <c r="AL59" i="2"/>
  <c r="AM59" i="2"/>
  <c r="AN59" i="2"/>
  <c r="AO59" i="2"/>
  <c r="AP59" i="2"/>
  <c r="AQ59" i="2"/>
  <c r="AR59" i="2"/>
  <c r="W59" i="2"/>
  <c r="W58" i="2"/>
  <c r="W57" i="2"/>
  <c r="W56" i="2"/>
  <c r="W55" i="2"/>
  <c r="W54" i="2"/>
  <c r="W53" i="2"/>
  <c r="W52" i="2"/>
  <c r="W51" i="2"/>
  <c r="E51" i="2"/>
  <c r="F51" i="2"/>
  <c r="G51" i="2"/>
  <c r="H51" i="2"/>
  <c r="I51" i="2"/>
  <c r="J51" i="2"/>
  <c r="K51" i="2"/>
  <c r="L51" i="2"/>
  <c r="M51" i="2"/>
  <c r="N51" i="2"/>
  <c r="O51" i="2"/>
  <c r="P51" i="2"/>
  <c r="Q51" i="2"/>
  <c r="R51" i="2"/>
  <c r="S51" i="2"/>
  <c r="E52" i="2"/>
  <c r="F52" i="2"/>
  <c r="G52" i="2"/>
  <c r="H52" i="2"/>
  <c r="I52" i="2"/>
  <c r="J52" i="2"/>
  <c r="K52" i="2"/>
  <c r="L52" i="2"/>
  <c r="M52" i="2"/>
  <c r="N52" i="2"/>
  <c r="O52" i="2"/>
  <c r="P52" i="2"/>
  <c r="Q52" i="2"/>
  <c r="R52" i="2"/>
  <c r="S52" i="2"/>
  <c r="E53" i="2"/>
  <c r="F53" i="2"/>
  <c r="G53" i="2"/>
  <c r="H53" i="2"/>
  <c r="I53" i="2"/>
  <c r="J53" i="2"/>
  <c r="K53" i="2"/>
  <c r="L53" i="2"/>
  <c r="M53" i="2"/>
  <c r="N53" i="2"/>
  <c r="O53" i="2"/>
  <c r="P53" i="2"/>
  <c r="Q53" i="2"/>
  <c r="R53" i="2"/>
  <c r="S53" i="2"/>
  <c r="E54" i="2"/>
  <c r="F54" i="2"/>
  <c r="G54" i="2"/>
  <c r="H54" i="2"/>
  <c r="I54" i="2"/>
  <c r="J54" i="2"/>
  <c r="K54" i="2"/>
  <c r="L54" i="2"/>
  <c r="M54" i="2"/>
  <c r="N54" i="2"/>
  <c r="O54" i="2"/>
  <c r="P54" i="2"/>
  <c r="Q54" i="2"/>
  <c r="R54" i="2"/>
  <c r="S54" i="2"/>
  <c r="E55" i="2"/>
  <c r="F55" i="2"/>
  <c r="G55" i="2"/>
  <c r="H55" i="2"/>
  <c r="I55" i="2"/>
  <c r="J55" i="2"/>
  <c r="K55" i="2"/>
  <c r="L55" i="2"/>
  <c r="M55" i="2"/>
  <c r="N55" i="2"/>
  <c r="O55" i="2"/>
  <c r="P55" i="2"/>
  <c r="Q55" i="2"/>
  <c r="R55" i="2"/>
  <c r="S55" i="2"/>
  <c r="E56" i="2"/>
  <c r="F56" i="2"/>
  <c r="G56" i="2"/>
  <c r="H56" i="2"/>
  <c r="I56" i="2"/>
  <c r="J56" i="2"/>
  <c r="K56" i="2"/>
  <c r="L56" i="2"/>
  <c r="M56" i="2"/>
  <c r="N56" i="2"/>
  <c r="O56" i="2"/>
  <c r="P56" i="2"/>
  <c r="Q56" i="2"/>
  <c r="R56" i="2"/>
  <c r="S56" i="2"/>
  <c r="E57" i="2"/>
  <c r="F57" i="2"/>
  <c r="G57" i="2"/>
  <c r="H57" i="2"/>
  <c r="I57" i="2"/>
  <c r="J57" i="2"/>
  <c r="K57" i="2"/>
  <c r="L57" i="2"/>
  <c r="M57" i="2"/>
  <c r="N57" i="2"/>
  <c r="O57" i="2"/>
  <c r="P57" i="2"/>
  <c r="Q57" i="2"/>
  <c r="R57" i="2"/>
  <c r="S57" i="2"/>
  <c r="E58" i="2"/>
  <c r="F58" i="2"/>
  <c r="G58" i="2"/>
  <c r="H58" i="2"/>
  <c r="I58" i="2"/>
  <c r="J58" i="2"/>
  <c r="K58" i="2"/>
  <c r="L58" i="2"/>
  <c r="M58" i="2"/>
  <c r="N58" i="2"/>
  <c r="O58" i="2"/>
  <c r="P58" i="2"/>
  <c r="Q58" i="2"/>
  <c r="R58" i="2"/>
  <c r="S58" i="2"/>
  <c r="E59" i="2"/>
  <c r="F59" i="2"/>
  <c r="G59" i="2"/>
  <c r="H59" i="2"/>
  <c r="I59" i="2"/>
  <c r="J59" i="2"/>
  <c r="K59" i="2"/>
  <c r="L59" i="2"/>
  <c r="M59" i="2"/>
  <c r="N59" i="2"/>
  <c r="O59" i="2"/>
  <c r="P59" i="2"/>
  <c r="Q59" i="2"/>
  <c r="R59" i="2"/>
  <c r="S59" i="2"/>
  <c r="D59" i="2"/>
  <c r="D58" i="2"/>
  <c r="D57" i="2"/>
  <c r="D56" i="2"/>
  <c r="D55" i="2"/>
  <c r="D54" i="2"/>
  <c r="D53" i="2"/>
  <c r="D52" i="2"/>
  <c r="D51" i="2"/>
  <c r="C59" i="2"/>
  <c r="C58" i="2"/>
  <c r="C57" i="2"/>
  <c r="C56" i="2"/>
  <c r="C55" i="2"/>
  <c r="C54" i="2"/>
  <c r="C53" i="2"/>
  <c r="C52" i="2"/>
  <c r="C51" i="2"/>
  <c r="AR57" i="4"/>
  <c r="AQ57" i="4"/>
  <c r="AP57" i="4"/>
  <c r="AO57" i="4"/>
  <c r="AN57" i="4"/>
  <c r="AM57" i="4"/>
  <c r="AL57" i="4"/>
  <c r="AK57" i="4"/>
  <c r="AJ57" i="4"/>
  <c r="AI57" i="4"/>
  <c r="AH57" i="4"/>
  <c r="AG57" i="4"/>
  <c r="AF57" i="4"/>
  <c r="AE57" i="4"/>
  <c r="AD57" i="4"/>
  <c r="AC57" i="4"/>
  <c r="X57" i="4"/>
  <c r="W57" i="4"/>
  <c r="S57" i="4"/>
  <c r="R57" i="4"/>
  <c r="Q57" i="4"/>
  <c r="P57" i="4"/>
  <c r="O57" i="4"/>
  <c r="N57" i="4"/>
  <c r="M57" i="4"/>
  <c r="L57" i="4"/>
  <c r="K57" i="4"/>
  <c r="J57" i="4"/>
  <c r="I57" i="4"/>
  <c r="H57" i="4"/>
  <c r="G57" i="4"/>
  <c r="F57" i="4"/>
  <c r="E57" i="4"/>
  <c r="D57" i="4"/>
  <c r="C57" i="4"/>
  <c r="AR111" i="4"/>
  <c r="AQ111" i="4"/>
  <c r="AP111" i="4"/>
  <c r="AO111" i="4"/>
  <c r="AN111" i="4"/>
  <c r="AM111" i="4"/>
  <c r="AL111" i="4"/>
  <c r="AK111" i="4"/>
  <c r="AJ111" i="4"/>
  <c r="AI111" i="4"/>
  <c r="AH111" i="4"/>
  <c r="AG111" i="4"/>
  <c r="AF111" i="4"/>
  <c r="AE111" i="4"/>
  <c r="AD111" i="4"/>
  <c r="AC111" i="4"/>
  <c r="X111" i="4"/>
  <c r="W111" i="4"/>
  <c r="S111" i="4"/>
  <c r="R111" i="4"/>
  <c r="Q111" i="4"/>
  <c r="P111" i="4"/>
  <c r="O111" i="4"/>
  <c r="N111" i="4"/>
  <c r="M111" i="4"/>
  <c r="L111" i="4"/>
  <c r="K111" i="4"/>
  <c r="J111" i="4"/>
  <c r="I111" i="4"/>
  <c r="H111" i="4"/>
  <c r="G111" i="4"/>
  <c r="F111" i="4"/>
  <c r="E111" i="4"/>
  <c r="D111" i="4"/>
  <c r="C111" i="4"/>
  <c r="AX163" i="4"/>
  <c r="AW163" i="4"/>
  <c r="V163" i="4"/>
  <c r="U163" i="4"/>
  <c r="AX109" i="4"/>
  <c r="AW109" i="4"/>
  <c r="V109" i="4"/>
  <c r="U109" i="4"/>
  <c r="U113" i="4"/>
  <c r="V114" i="4"/>
  <c r="AW117" i="4"/>
  <c r="AW120" i="4"/>
  <c r="AW121" i="4"/>
  <c r="AW122" i="4"/>
  <c r="U123" i="4"/>
  <c r="V123" i="4"/>
  <c r="AW123" i="4"/>
  <c r="AX123" i="4"/>
  <c r="U125" i="4"/>
  <c r="V125" i="4"/>
  <c r="AW125" i="4"/>
  <c r="AX125" i="4"/>
  <c r="U126" i="4"/>
  <c r="AW126" i="4"/>
  <c r="U127" i="4"/>
  <c r="AW127" i="4"/>
  <c r="U128" i="4"/>
  <c r="AW128" i="4"/>
  <c r="U129" i="4"/>
  <c r="U131" i="4"/>
  <c r="AW131" i="4"/>
  <c r="U132" i="4"/>
  <c r="AW132" i="4"/>
  <c r="U133" i="4"/>
  <c r="V133" i="4"/>
  <c r="AW133" i="4"/>
  <c r="AX133" i="4"/>
  <c r="U134" i="4"/>
  <c r="V134" i="4"/>
  <c r="AW134" i="4"/>
  <c r="U135" i="4"/>
  <c r="V135" i="4"/>
  <c r="AW135" i="4"/>
  <c r="AX135" i="4"/>
  <c r="U136" i="4"/>
  <c r="AW136" i="4"/>
  <c r="U137" i="4"/>
  <c r="AW137" i="4"/>
  <c r="U138" i="4"/>
  <c r="AW138" i="4"/>
  <c r="U139" i="4"/>
  <c r="AW139" i="4"/>
  <c r="U140" i="4"/>
  <c r="AW140" i="4"/>
  <c r="U141" i="4"/>
  <c r="AW141" i="4"/>
  <c r="U142" i="4"/>
  <c r="AW142" i="4"/>
  <c r="U143" i="4"/>
  <c r="V143" i="4"/>
  <c r="AW143" i="4"/>
  <c r="AX143" i="4"/>
  <c r="U144" i="4"/>
  <c r="V144" i="4"/>
  <c r="AW144" i="4"/>
  <c r="U145" i="4"/>
  <c r="V145" i="4"/>
  <c r="AW145" i="4"/>
  <c r="AX145" i="4"/>
  <c r="U146" i="4"/>
  <c r="AW146" i="4"/>
  <c r="U147" i="4"/>
  <c r="AW147" i="4"/>
  <c r="U148" i="4"/>
  <c r="AW148" i="4"/>
  <c r="U149" i="4"/>
  <c r="AW149" i="4"/>
  <c r="AW150" i="4"/>
  <c r="U151" i="4"/>
  <c r="AW151" i="4"/>
  <c r="U152" i="4"/>
  <c r="AW152" i="4"/>
  <c r="U153" i="4"/>
  <c r="V153" i="4"/>
  <c r="AW153" i="4"/>
  <c r="AX153" i="4"/>
  <c r="U154" i="4"/>
  <c r="V154" i="4"/>
  <c r="AW154" i="4"/>
  <c r="U155" i="4"/>
  <c r="V155" i="4"/>
  <c r="AW155" i="4"/>
  <c r="AX155" i="4"/>
  <c r="U156" i="4"/>
  <c r="AW156" i="4"/>
  <c r="U157" i="4"/>
  <c r="AW157" i="4"/>
  <c r="U158" i="4"/>
  <c r="AW158" i="4"/>
  <c r="U159" i="4"/>
  <c r="AW159" i="4"/>
  <c r="U160" i="4"/>
  <c r="AW160" i="4"/>
  <c r="U161" i="4"/>
  <c r="AW161" i="4"/>
  <c r="U162" i="4"/>
  <c r="AW162" i="4"/>
  <c r="AW108" i="4"/>
  <c r="U108" i="4"/>
  <c r="U107" i="4"/>
  <c r="AW106" i="4"/>
  <c r="U106" i="4"/>
  <c r="AW105" i="4"/>
  <c r="U105" i="4"/>
  <c r="U103" i="4"/>
  <c r="AW102" i="4"/>
  <c r="U102" i="4"/>
  <c r="AX101" i="4"/>
  <c r="AW101" i="4"/>
  <c r="V101" i="4"/>
  <c r="U101" i="4"/>
  <c r="AW100" i="4"/>
  <c r="U100" i="4"/>
  <c r="AX99" i="4"/>
  <c r="AW99" i="4"/>
  <c r="V99" i="4"/>
  <c r="U99" i="4"/>
  <c r="U59" i="4"/>
  <c r="V60" i="4"/>
  <c r="U61" i="4"/>
  <c r="V61" i="4"/>
  <c r="AW61" i="4"/>
  <c r="AX61" i="4"/>
  <c r="U64" i="4"/>
  <c r="AW64" i="4"/>
  <c r="U65" i="4"/>
  <c r="AW65" i="4"/>
  <c r="U66" i="4"/>
  <c r="AW66" i="4"/>
  <c r="U67" i="4"/>
  <c r="AW67" i="4"/>
  <c r="U68" i="4"/>
  <c r="AW68" i="4"/>
  <c r="U69" i="4"/>
  <c r="V69" i="4"/>
  <c r="AW69" i="4"/>
  <c r="AX69" i="4"/>
  <c r="U71" i="4"/>
  <c r="V71" i="4"/>
  <c r="AW71" i="4"/>
  <c r="AX71" i="4"/>
  <c r="U73" i="4"/>
  <c r="AW73" i="4"/>
  <c r="U74" i="4"/>
  <c r="AW74" i="4"/>
  <c r="U75" i="4"/>
  <c r="AW75" i="4"/>
  <c r="U77" i="4"/>
  <c r="AW77" i="4"/>
  <c r="U78" i="4"/>
  <c r="AW78" i="4"/>
  <c r="U79" i="4"/>
  <c r="AW79" i="4"/>
  <c r="U80" i="4"/>
  <c r="V80" i="4"/>
  <c r="AW80" i="4"/>
  <c r="U81" i="4"/>
  <c r="V81" i="4"/>
  <c r="AW81" i="4"/>
  <c r="AX81" i="4"/>
  <c r="U82" i="4"/>
  <c r="AW82" i="4"/>
  <c r="U83" i="4"/>
  <c r="U85" i="4"/>
  <c r="AW85" i="4"/>
  <c r="U87" i="4"/>
  <c r="AW87" i="4"/>
  <c r="U89" i="4"/>
  <c r="V89" i="4"/>
  <c r="AW89" i="4"/>
  <c r="AX89" i="4"/>
  <c r="U91" i="4"/>
  <c r="V91" i="4"/>
  <c r="AW91" i="4"/>
  <c r="AX91" i="4"/>
  <c r="U92" i="4"/>
  <c r="AW92" i="4"/>
  <c r="U94" i="4"/>
  <c r="AW94" i="4"/>
  <c r="U96" i="4"/>
  <c r="AW96" i="4"/>
  <c r="U97" i="4"/>
  <c r="U98" i="4"/>
  <c r="AW98" i="4"/>
  <c r="AZ49" i="16"/>
  <c r="U49" i="16"/>
  <c r="AZ48" i="16"/>
  <c r="U48" i="16"/>
  <c r="AZ47" i="16"/>
  <c r="U47" i="16"/>
  <c r="AZ46" i="16"/>
  <c r="U46" i="16"/>
  <c r="AZ45" i="16"/>
  <c r="U45" i="16"/>
  <c r="AZ44" i="16"/>
  <c r="U44" i="16"/>
  <c r="AZ43" i="16"/>
  <c r="U43" i="16"/>
  <c r="AZ40" i="16"/>
  <c r="U40" i="16"/>
  <c r="AZ39" i="16"/>
  <c r="U39" i="16"/>
  <c r="AZ38" i="16"/>
  <c r="U38" i="16"/>
  <c r="AZ37" i="16"/>
  <c r="U37" i="16"/>
  <c r="AZ36" i="16"/>
  <c r="U36" i="16"/>
  <c r="AZ35" i="16"/>
  <c r="U35" i="16"/>
  <c r="AZ34" i="16"/>
  <c r="U34" i="16"/>
  <c r="AZ31" i="16"/>
  <c r="U31" i="16"/>
  <c r="AZ30" i="16"/>
  <c r="U30" i="16"/>
  <c r="AZ29" i="16"/>
  <c r="U29" i="16"/>
  <c r="AZ28" i="16"/>
  <c r="U28" i="16"/>
  <c r="AZ27" i="16"/>
  <c r="U27" i="16"/>
  <c r="AZ26" i="16"/>
  <c r="U26" i="16"/>
  <c r="AZ25" i="16"/>
  <c r="U25" i="16"/>
  <c r="AZ22" i="16"/>
  <c r="U22" i="16"/>
  <c r="AZ21" i="16"/>
  <c r="U21" i="16"/>
  <c r="AZ20" i="16"/>
  <c r="U20" i="16"/>
  <c r="AZ19" i="16"/>
  <c r="U19" i="16"/>
  <c r="AZ18" i="16"/>
  <c r="U18" i="16"/>
  <c r="AZ17" i="16"/>
  <c r="U17" i="16"/>
  <c r="AZ16" i="16"/>
  <c r="U16" i="16"/>
  <c r="AZ13" i="16"/>
  <c r="U13" i="16"/>
  <c r="AZ12" i="16"/>
  <c r="U12" i="16"/>
  <c r="AZ11" i="16"/>
  <c r="U11" i="16"/>
  <c r="AZ10" i="16"/>
  <c r="U10" i="16"/>
  <c r="AZ9" i="16"/>
  <c r="U9" i="16"/>
  <c r="AZ8" i="16"/>
  <c r="U8" i="16"/>
  <c r="AZ7" i="16"/>
  <c r="V7" i="16"/>
  <c r="U7" i="16"/>
  <c r="B8" i="16"/>
  <c r="AV8" i="16"/>
  <c r="U5" i="16"/>
  <c r="AR1" i="16"/>
  <c r="AZ49" i="15"/>
  <c r="U49" i="15"/>
  <c r="AZ48" i="15"/>
  <c r="U48" i="15"/>
  <c r="AZ47" i="15"/>
  <c r="U47" i="15"/>
  <c r="AZ46" i="15"/>
  <c r="U46" i="15"/>
  <c r="AZ45" i="15"/>
  <c r="U45" i="15"/>
  <c r="AZ44" i="15"/>
  <c r="U44" i="15"/>
  <c r="AZ43" i="15"/>
  <c r="U43" i="15"/>
  <c r="AZ40" i="15"/>
  <c r="U40" i="15"/>
  <c r="AZ39" i="15"/>
  <c r="U39" i="15"/>
  <c r="AZ38" i="15"/>
  <c r="U38" i="15"/>
  <c r="AZ37" i="15"/>
  <c r="U37" i="15"/>
  <c r="AZ36" i="15"/>
  <c r="U36" i="15"/>
  <c r="AZ35" i="15"/>
  <c r="U35" i="15"/>
  <c r="AZ34" i="15"/>
  <c r="U34" i="15"/>
  <c r="AZ31" i="15"/>
  <c r="U31" i="15"/>
  <c r="AZ30" i="15"/>
  <c r="U30" i="15"/>
  <c r="AZ29" i="15"/>
  <c r="U29" i="15"/>
  <c r="AZ28" i="15"/>
  <c r="U28" i="15"/>
  <c r="AZ27" i="15"/>
  <c r="U27" i="15"/>
  <c r="AZ26" i="15"/>
  <c r="U26" i="15"/>
  <c r="AZ25" i="15"/>
  <c r="U25" i="15"/>
  <c r="AZ22" i="15"/>
  <c r="U22" i="15"/>
  <c r="AZ21" i="15"/>
  <c r="U21" i="15"/>
  <c r="AZ20" i="15"/>
  <c r="U20" i="15"/>
  <c r="AZ19" i="15"/>
  <c r="U19" i="15"/>
  <c r="AZ18" i="15"/>
  <c r="U18" i="15"/>
  <c r="AZ17" i="15"/>
  <c r="U17" i="15"/>
  <c r="AZ16" i="15"/>
  <c r="U16" i="15"/>
  <c r="AZ13" i="15"/>
  <c r="U13" i="15"/>
  <c r="AZ12" i="15"/>
  <c r="U12" i="15"/>
  <c r="AZ11" i="15"/>
  <c r="U11" i="15"/>
  <c r="AZ10" i="15"/>
  <c r="U10" i="15"/>
  <c r="AZ9" i="15"/>
  <c r="U9" i="15"/>
  <c r="AZ8" i="15"/>
  <c r="U8" i="15"/>
  <c r="AZ7" i="15"/>
  <c r="U7" i="15"/>
  <c r="U5" i="15"/>
  <c r="AR1" i="15"/>
  <c r="AZ49" i="2"/>
  <c r="U49" i="2"/>
  <c r="AZ48" i="2"/>
  <c r="U48" i="2"/>
  <c r="AZ47" i="2"/>
  <c r="U47" i="2"/>
  <c r="AZ46" i="2"/>
  <c r="U46" i="2"/>
  <c r="AZ45" i="2"/>
  <c r="U45" i="2"/>
  <c r="AZ44" i="2"/>
  <c r="U44" i="2"/>
  <c r="AZ43" i="2"/>
  <c r="U43" i="2"/>
  <c r="AZ40" i="2"/>
  <c r="U40" i="2"/>
  <c r="AZ39" i="2"/>
  <c r="U39" i="2"/>
  <c r="AZ38" i="2"/>
  <c r="U38" i="2"/>
  <c r="AZ37" i="2"/>
  <c r="U37" i="2"/>
  <c r="AZ36" i="2"/>
  <c r="U36" i="2"/>
  <c r="AZ35" i="2"/>
  <c r="U35" i="2"/>
  <c r="AZ34" i="2"/>
  <c r="U34" i="2"/>
  <c r="AW53" i="4"/>
  <c r="AW51" i="4"/>
  <c r="U51" i="4"/>
  <c r="U50" i="4"/>
  <c r="U49" i="4"/>
  <c r="AX47" i="4"/>
  <c r="V47" i="4"/>
  <c r="AW46" i="4"/>
  <c r="V46" i="4"/>
  <c r="U46" i="4"/>
  <c r="AW43" i="4"/>
  <c r="U43" i="4"/>
  <c r="U39" i="4"/>
  <c r="AW38" i="4"/>
  <c r="U38" i="4"/>
  <c r="AX37" i="4"/>
  <c r="AW37" i="4"/>
  <c r="V37" i="4"/>
  <c r="U37" i="4"/>
  <c r="AW36" i="4"/>
  <c r="U36" i="4"/>
  <c r="AX35" i="4"/>
  <c r="AW35" i="4"/>
  <c r="V35" i="4"/>
  <c r="U35" i="4"/>
  <c r="B7" i="2"/>
  <c r="B8" i="4"/>
  <c r="AM2" i="2"/>
  <c r="AN2" i="2"/>
  <c r="AW7" i="16"/>
  <c r="U72" i="4"/>
  <c r="AW63" i="4"/>
  <c r="AW42" i="4"/>
  <c r="AW62" i="4"/>
  <c r="AW84" i="4"/>
  <c r="B54" i="3"/>
  <c r="AW88" i="4"/>
  <c r="B62" i="4"/>
  <c r="AX62" i="4"/>
  <c r="AW93" i="4"/>
  <c r="U104" i="4"/>
  <c r="AV7" i="16"/>
  <c r="B117" i="4"/>
  <c r="V117" i="4"/>
  <c r="AW130" i="4"/>
  <c r="U54" i="4"/>
  <c r="AX116" i="4"/>
  <c r="AW76" i="4"/>
  <c r="AW47" i="4"/>
  <c r="U86" i="4"/>
  <c r="U95" i="4"/>
  <c r="AX79" i="4"/>
  <c r="V62" i="4"/>
  <c r="U41" i="4"/>
  <c r="AW40" i="4"/>
  <c r="AW44" i="4"/>
  <c r="U48" i="4"/>
  <c r="U52" i="4"/>
  <c r="AU7" i="16"/>
  <c r="AT7" i="16" s="1"/>
  <c r="V8" i="16"/>
  <c r="B9" i="16"/>
  <c r="BA8" i="16"/>
  <c r="BA7" i="16"/>
  <c r="BA7" i="15"/>
  <c r="B8" i="15"/>
  <c r="V7" i="15"/>
  <c r="AV8" i="15"/>
  <c r="B55" i="3"/>
  <c r="B63" i="4"/>
  <c r="AV9" i="16"/>
  <c r="B118" i="4"/>
  <c r="V118" i="4"/>
  <c r="AX117" i="4"/>
  <c r="AW8" i="16"/>
  <c r="AU8" i="16"/>
  <c r="AT8" i="16"/>
  <c r="AW7" i="15"/>
  <c r="AU7" i="15"/>
  <c r="AT7" i="15" s="1"/>
  <c r="V9" i="16"/>
  <c r="B10" i="16"/>
  <c r="BA9" i="16"/>
  <c r="V8" i="15"/>
  <c r="B9" i="15"/>
  <c r="BA8" i="15"/>
  <c r="V6" i="4"/>
  <c r="A96" i="3"/>
  <c r="P96" i="3"/>
  <c r="P56" i="3"/>
  <c r="P57" i="3"/>
  <c r="P58" i="3"/>
  <c r="P60" i="3"/>
  <c r="P63" i="3"/>
  <c r="P66" i="3"/>
  <c r="P67" i="3"/>
  <c r="P68" i="3"/>
  <c r="P69" i="3"/>
  <c r="P70" i="3"/>
  <c r="Q70" i="3"/>
  <c r="P72" i="3"/>
  <c r="P73" i="3"/>
  <c r="P74" i="3"/>
  <c r="P75" i="3"/>
  <c r="P76" i="3"/>
  <c r="P77" i="3"/>
  <c r="B79" i="3"/>
  <c r="A80" i="3"/>
  <c r="P80" i="3"/>
  <c r="B80" i="3"/>
  <c r="Q80" i="3"/>
  <c r="A87" i="3"/>
  <c r="P87" i="3"/>
  <c r="B88" i="3"/>
  <c r="A89" i="3"/>
  <c r="P89" i="3"/>
  <c r="B89" i="3"/>
  <c r="Q89" i="3"/>
  <c r="A100" i="3"/>
  <c r="P100" i="3"/>
  <c r="A101" i="3"/>
  <c r="A102" i="3"/>
  <c r="P102" i="3"/>
  <c r="A103" i="3"/>
  <c r="P103" i="3"/>
  <c r="A104" i="3"/>
  <c r="A105" i="3"/>
  <c r="A106" i="3"/>
  <c r="P106" i="3"/>
  <c r="A109" i="3"/>
  <c r="P109" i="3"/>
  <c r="A110" i="3"/>
  <c r="A111" i="3"/>
  <c r="P111" i="3"/>
  <c r="A112" i="3"/>
  <c r="P112" i="3"/>
  <c r="A113" i="3"/>
  <c r="P113" i="3"/>
  <c r="A114" i="3"/>
  <c r="P114" i="3"/>
  <c r="A115" i="3"/>
  <c r="P115" i="3"/>
  <c r="A116" i="3"/>
  <c r="P116" i="3"/>
  <c r="B116" i="3"/>
  <c r="Q116" i="3"/>
  <c r="A117" i="3"/>
  <c r="B117" i="3"/>
  <c r="A118" i="3"/>
  <c r="P118" i="3"/>
  <c r="A119" i="3"/>
  <c r="P119" i="3"/>
  <c r="A120" i="3"/>
  <c r="P120" i="3"/>
  <c r="A121" i="3"/>
  <c r="A122" i="3"/>
  <c r="P122" i="3"/>
  <c r="A123" i="3"/>
  <c r="P123" i="3"/>
  <c r="A124" i="3"/>
  <c r="P124" i="3"/>
  <c r="B125" i="3"/>
  <c r="A126" i="3"/>
  <c r="P126" i="3"/>
  <c r="B126" i="3"/>
  <c r="Q126" i="3"/>
  <c r="A133" i="3"/>
  <c r="P133" i="3"/>
  <c r="B134" i="3"/>
  <c r="A135" i="3"/>
  <c r="P135" i="3"/>
  <c r="B135" i="3"/>
  <c r="Q135" i="3"/>
  <c r="A142" i="3"/>
  <c r="P142" i="3"/>
  <c r="Q142" i="3"/>
  <c r="Q141" i="3"/>
  <c r="P141" i="3"/>
  <c r="Q140" i="3"/>
  <c r="P140" i="3"/>
  <c r="Q139" i="3"/>
  <c r="P139" i="3"/>
  <c r="Q138" i="3"/>
  <c r="P138" i="3"/>
  <c r="Q137" i="3"/>
  <c r="P137" i="3"/>
  <c r="Q136" i="3"/>
  <c r="P136" i="3"/>
  <c r="P134" i="3"/>
  <c r="Q134" i="3"/>
  <c r="Q133" i="3"/>
  <c r="Q132" i="3"/>
  <c r="P132" i="3"/>
  <c r="Q131" i="3"/>
  <c r="P131" i="3"/>
  <c r="Q130" i="3"/>
  <c r="P130" i="3"/>
  <c r="Q129" i="3"/>
  <c r="P129" i="3"/>
  <c r="Q128" i="3"/>
  <c r="P128" i="3"/>
  <c r="Q127" i="3"/>
  <c r="P127" i="3"/>
  <c r="P125" i="3"/>
  <c r="Q125" i="3"/>
  <c r="P121" i="3"/>
  <c r="Q117" i="3"/>
  <c r="P117" i="3"/>
  <c r="P110" i="3"/>
  <c r="Q108" i="3"/>
  <c r="P108" i="3"/>
  <c r="P105" i="3"/>
  <c r="P104" i="3"/>
  <c r="P101" i="3"/>
  <c r="Q96" i="3"/>
  <c r="Q95" i="3"/>
  <c r="P95" i="3"/>
  <c r="Q94" i="3"/>
  <c r="P94" i="3"/>
  <c r="Q93" i="3"/>
  <c r="P93" i="3"/>
  <c r="Q92" i="3"/>
  <c r="P92" i="3"/>
  <c r="Q91" i="3"/>
  <c r="P91" i="3"/>
  <c r="Q90" i="3"/>
  <c r="P90" i="3"/>
  <c r="P88" i="3"/>
  <c r="Q88" i="3"/>
  <c r="Q87" i="3"/>
  <c r="Q86" i="3"/>
  <c r="P86" i="3"/>
  <c r="Q85" i="3"/>
  <c r="P85" i="3"/>
  <c r="Q84" i="3"/>
  <c r="P84" i="3"/>
  <c r="Q83" i="3"/>
  <c r="P83" i="3"/>
  <c r="Q82" i="3"/>
  <c r="P82" i="3"/>
  <c r="Q81" i="3"/>
  <c r="P81" i="3"/>
  <c r="P79" i="3"/>
  <c r="Q79" i="3"/>
  <c r="P78" i="3"/>
  <c r="Q71" i="3"/>
  <c r="P71" i="3"/>
  <c r="P65" i="3"/>
  <c r="P64" i="3"/>
  <c r="Q62" i="3"/>
  <c r="P62" i="3"/>
  <c r="P59" i="3"/>
  <c r="P55" i="3"/>
  <c r="P54" i="3"/>
  <c r="A8" i="3"/>
  <c r="P8" i="3"/>
  <c r="B98" i="3"/>
  <c r="A98" i="3"/>
  <c r="B52" i="3"/>
  <c r="A52" i="3"/>
  <c r="A50" i="3"/>
  <c r="P50" i="3"/>
  <c r="B43" i="3"/>
  <c r="A43" i="3"/>
  <c r="B42" i="3"/>
  <c r="Q42" i="3"/>
  <c r="A41" i="3"/>
  <c r="P41" i="3"/>
  <c r="Q34" i="3"/>
  <c r="P34" i="3"/>
  <c r="A32" i="3"/>
  <c r="A31" i="3"/>
  <c r="A30" i="3"/>
  <c r="A29" i="3"/>
  <c r="A28" i="3"/>
  <c r="A27" i="3"/>
  <c r="P27" i="3"/>
  <c r="A26" i="3"/>
  <c r="P26" i="3"/>
  <c r="B25" i="3"/>
  <c r="Q25" i="3"/>
  <c r="A25" i="3"/>
  <c r="B24" i="3"/>
  <c r="Q24" i="3"/>
  <c r="A24" i="3"/>
  <c r="A23" i="3"/>
  <c r="A22" i="3"/>
  <c r="A21" i="3"/>
  <c r="P21" i="3"/>
  <c r="A20" i="3"/>
  <c r="A19" i="3"/>
  <c r="A18" i="3"/>
  <c r="A17" i="3"/>
  <c r="A14" i="3"/>
  <c r="P14" i="3"/>
  <c r="A13" i="3"/>
  <c r="P13" i="3"/>
  <c r="A12" i="3"/>
  <c r="P12" i="3"/>
  <c r="A11" i="3"/>
  <c r="P11" i="3"/>
  <c r="A10" i="3"/>
  <c r="P10" i="3"/>
  <c r="A9" i="3"/>
  <c r="P9" i="3"/>
  <c r="Q143" i="3"/>
  <c r="P143" i="3"/>
  <c r="Q97" i="3"/>
  <c r="P97" i="3"/>
  <c r="Q51" i="3"/>
  <c r="P51" i="3"/>
  <c r="C6" i="3"/>
  <c r="Q41" i="3"/>
  <c r="Q40" i="3"/>
  <c r="P40" i="3"/>
  <c r="Q39" i="3"/>
  <c r="P39" i="3"/>
  <c r="Q38" i="3"/>
  <c r="P38" i="3"/>
  <c r="Q37" i="3"/>
  <c r="P37" i="3"/>
  <c r="Q36" i="3"/>
  <c r="P36" i="3"/>
  <c r="P35" i="3"/>
  <c r="P33" i="3"/>
  <c r="Q33" i="3"/>
  <c r="P16" i="3"/>
  <c r="Q16" i="3"/>
  <c r="P42" i="3"/>
  <c r="P44" i="3"/>
  <c r="Q44" i="3"/>
  <c r="P45" i="3"/>
  <c r="Q45" i="3"/>
  <c r="P46" i="3"/>
  <c r="Q46" i="3"/>
  <c r="P47" i="3"/>
  <c r="Q47" i="3"/>
  <c r="P48" i="3"/>
  <c r="Q48" i="3"/>
  <c r="P49" i="3"/>
  <c r="Q49" i="3"/>
  <c r="Q50" i="3"/>
  <c r="U55" i="4"/>
  <c r="V55" i="4"/>
  <c r="B100" i="3"/>
  <c r="Q100" i="3"/>
  <c r="AU6" i="2"/>
  <c r="U7" i="2"/>
  <c r="U8" i="2"/>
  <c r="U9" i="2"/>
  <c r="U10" i="2"/>
  <c r="U11" i="2"/>
  <c r="U12" i="2"/>
  <c r="AX63" i="4"/>
  <c r="V63" i="4"/>
  <c r="AV9" i="15"/>
  <c r="B56" i="3"/>
  <c r="B64" i="4"/>
  <c r="AV10" i="16"/>
  <c r="B119" i="4"/>
  <c r="V119" i="4"/>
  <c r="AW9" i="16"/>
  <c r="AU9" i="16"/>
  <c r="AT9" i="16" s="1"/>
  <c r="AW8" i="15"/>
  <c r="AU8" i="15"/>
  <c r="AT8" i="15" s="1"/>
  <c r="V10" i="16"/>
  <c r="B11" i="16"/>
  <c r="BA10" i="16"/>
  <c r="V9" i="15"/>
  <c r="B10" i="15"/>
  <c r="BA9" i="15"/>
  <c r="R47" i="3"/>
  <c r="S47" i="3"/>
  <c r="W47" i="3" s="1"/>
  <c r="T47" i="3"/>
  <c r="U47" i="3"/>
  <c r="V47" i="3"/>
  <c r="F47" i="3"/>
  <c r="G47" i="3"/>
  <c r="H47" i="3"/>
  <c r="I47" i="3"/>
  <c r="J47" i="3"/>
  <c r="K47" i="3"/>
  <c r="L47" i="3"/>
  <c r="M47" i="3"/>
  <c r="N47" i="3"/>
  <c r="R46" i="3"/>
  <c r="S46" i="3"/>
  <c r="T46" i="3"/>
  <c r="U46" i="3"/>
  <c r="W46" i="3" s="1"/>
  <c r="V46" i="3"/>
  <c r="F46" i="3"/>
  <c r="G46" i="3"/>
  <c r="H46" i="3"/>
  <c r="I46" i="3"/>
  <c r="J46" i="3"/>
  <c r="K46" i="3"/>
  <c r="L46" i="3"/>
  <c r="M46" i="3"/>
  <c r="N46" i="3"/>
  <c r="R45" i="3"/>
  <c r="S45" i="3"/>
  <c r="T45" i="3"/>
  <c r="U45" i="3"/>
  <c r="V45" i="3"/>
  <c r="F45" i="3"/>
  <c r="G45" i="3"/>
  <c r="H45" i="3"/>
  <c r="I45" i="3"/>
  <c r="J45" i="3"/>
  <c r="K45" i="3"/>
  <c r="L45" i="3"/>
  <c r="M45" i="3"/>
  <c r="N45" i="3"/>
  <c r="R37" i="3"/>
  <c r="S37" i="3"/>
  <c r="T37" i="3"/>
  <c r="U37" i="3"/>
  <c r="V37" i="3"/>
  <c r="R40" i="3"/>
  <c r="S40" i="3"/>
  <c r="T40" i="3"/>
  <c r="W40" i="3" s="1"/>
  <c r="U40" i="3"/>
  <c r="V40" i="3"/>
  <c r="F37" i="3"/>
  <c r="G37" i="3"/>
  <c r="H37" i="3"/>
  <c r="I37" i="3"/>
  <c r="J37" i="3"/>
  <c r="K37" i="3"/>
  <c r="L37" i="3"/>
  <c r="M37" i="3"/>
  <c r="N37" i="3"/>
  <c r="R36" i="3"/>
  <c r="S36" i="3"/>
  <c r="T36" i="3"/>
  <c r="U36" i="3"/>
  <c r="V36" i="3"/>
  <c r="W36" i="3" s="1"/>
  <c r="R39" i="3"/>
  <c r="W39" i="3" s="1"/>
  <c r="S39" i="3"/>
  <c r="T39" i="3"/>
  <c r="U39" i="3"/>
  <c r="V39" i="3"/>
  <c r="F36" i="3"/>
  <c r="G36" i="3"/>
  <c r="H36" i="3"/>
  <c r="I36" i="3"/>
  <c r="J36" i="3"/>
  <c r="K36" i="3"/>
  <c r="L36" i="3"/>
  <c r="M36" i="3"/>
  <c r="N36" i="3"/>
  <c r="S35" i="3"/>
  <c r="T35" i="3"/>
  <c r="U35" i="3"/>
  <c r="V35" i="3"/>
  <c r="R38" i="3"/>
  <c r="W38" i="3"/>
  <c r="S38" i="3"/>
  <c r="T38" i="3"/>
  <c r="U38" i="3"/>
  <c r="V38" i="3"/>
  <c r="R41" i="3"/>
  <c r="W41" i="3"/>
  <c r="S41" i="3"/>
  <c r="T41" i="3"/>
  <c r="U41" i="3"/>
  <c r="V41" i="3"/>
  <c r="R35" i="3"/>
  <c r="W35" i="3"/>
  <c r="F35" i="3"/>
  <c r="G35" i="3"/>
  <c r="H35" i="3"/>
  <c r="I35" i="3"/>
  <c r="J35" i="3"/>
  <c r="K35" i="3"/>
  <c r="L35" i="3"/>
  <c r="M35" i="3"/>
  <c r="N35" i="3"/>
  <c r="Z34" i="3"/>
  <c r="AA34" i="3"/>
  <c r="X34" i="3"/>
  <c r="F91" i="3"/>
  <c r="G91" i="3"/>
  <c r="H91" i="3"/>
  <c r="I91" i="3"/>
  <c r="J91" i="3"/>
  <c r="K91" i="3"/>
  <c r="L91" i="3"/>
  <c r="M91" i="3"/>
  <c r="N91" i="3"/>
  <c r="R91" i="3"/>
  <c r="W91" i="3"/>
  <c r="S91" i="3"/>
  <c r="T91" i="3"/>
  <c r="U91" i="3"/>
  <c r="V91" i="3"/>
  <c r="F92" i="3"/>
  <c r="G92" i="3"/>
  <c r="H92" i="3"/>
  <c r="I92" i="3"/>
  <c r="J92" i="3"/>
  <c r="K92" i="3"/>
  <c r="L92" i="3"/>
  <c r="M92" i="3"/>
  <c r="N92" i="3"/>
  <c r="R92" i="3"/>
  <c r="S92" i="3"/>
  <c r="T92" i="3"/>
  <c r="W92" i="3"/>
  <c r="U92" i="3"/>
  <c r="V92" i="3"/>
  <c r="F93" i="3"/>
  <c r="G93" i="3"/>
  <c r="H93" i="3"/>
  <c r="I93" i="3"/>
  <c r="J93" i="3"/>
  <c r="K93" i="3"/>
  <c r="L93" i="3"/>
  <c r="M93" i="3"/>
  <c r="N93" i="3"/>
  <c r="R93" i="3"/>
  <c r="W93" i="3"/>
  <c r="S93" i="3"/>
  <c r="T93" i="3"/>
  <c r="U93" i="3"/>
  <c r="V93" i="3"/>
  <c r="F94" i="3"/>
  <c r="G94" i="3"/>
  <c r="H94" i="3"/>
  <c r="I94" i="3"/>
  <c r="J94" i="3"/>
  <c r="K94" i="3"/>
  <c r="L94" i="3"/>
  <c r="M94" i="3"/>
  <c r="N94" i="3"/>
  <c r="R94" i="3"/>
  <c r="S94" i="3"/>
  <c r="T94" i="3"/>
  <c r="W94" i="3"/>
  <c r="U94" i="3"/>
  <c r="V94" i="3"/>
  <c r="F95" i="3"/>
  <c r="G95" i="3"/>
  <c r="H95" i="3"/>
  <c r="I95" i="3"/>
  <c r="J95" i="3"/>
  <c r="K95" i="3"/>
  <c r="L95" i="3"/>
  <c r="M95" i="3"/>
  <c r="N95" i="3"/>
  <c r="R95" i="3"/>
  <c r="W95" i="3"/>
  <c r="S95" i="3"/>
  <c r="T95" i="3"/>
  <c r="U95" i="3"/>
  <c r="V95" i="3"/>
  <c r="F96" i="3"/>
  <c r="G96" i="3"/>
  <c r="H96" i="3"/>
  <c r="I96" i="3"/>
  <c r="J96" i="3"/>
  <c r="K96" i="3"/>
  <c r="L96" i="3"/>
  <c r="M96" i="3"/>
  <c r="N96" i="3"/>
  <c r="R96" i="3"/>
  <c r="S96" i="3"/>
  <c r="T96" i="3"/>
  <c r="W96" i="3"/>
  <c r="U96" i="3"/>
  <c r="V96" i="3"/>
  <c r="X89" i="3"/>
  <c r="Z89" i="3"/>
  <c r="AA89" i="3"/>
  <c r="F90" i="3"/>
  <c r="G90" i="3"/>
  <c r="H90" i="3"/>
  <c r="I90" i="3"/>
  <c r="J90" i="3"/>
  <c r="K90" i="3"/>
  <c r="L90" i="3"/>
  <c r="M90" i="3"/>
  <c r="N90" i="3"/>
  <c r="R90" i="3"/>
  <c r="S90" i="3"/>
  <c r="T90" i="3"/>
  <c r="U90" i="3"/>
  <c r="V90" i="3"/>
  <c r="B8" i="3"/>
  <c r="BA7" i="2"/>
  <c r="Q54" i="3"/>
  <c r="B101" i="3"/>
  <c r="AX118" i="4"/>
  <c r="AX64" i="4"/>
  <c r="V64" i="4"/>
  <c r="AV10" i="15"/>
  <c r="B65" i="4"/>
  <c r="B57" i="3"/>
  <c r="AV11" i="16"/>
  <c r="B120" i="4"/>
  <c r="AX120" i="4"/>
  <c r="AU10" i="16"/>
  <c r="AT10" i="16" s="1"/>
  <c r="AW10" i="16"/>
  <c r="AU9" i="15"/>
  <c r="AT9" i="15" s="1"/>
  <c r="AW9" i="15"/>
  <c r="W90" i="3"/>
  <c r="W37" i="3"/>
  <c r="W45" i="3"/>
  <c r="V11" i="16"/>
  <c r="B12" i="16"/>
  <c r="BA11" i="16"/>
  <c r="V10" i="15"/>
  <c r="B11" i="15"/>
  <c r="BA10" i="15"/>
  <c r="E90" i="3"/>
  <c r="D90" i="3"/>
  <c r="E96" i="3"/>
  <c r="D96" i="3"/>
  <c r="E95" i="3"/>
  <c r="D95" i="3"/>
  <c r="E94" i="3"/>
  <c r="D94" i="3"/>
  <c r="E93" i="3"/>
  <c r="D93" i="3"/>
  <c r="E92" i="3"/>
  <c r="D92" i="3"/>
  <c r="E91" i="3"/>
  <c r="D91" i="3"/>
  <c r="E36" i="3"/>
  <c r="D36" i="3" s="1"/>
  <c r="E37" i="3"/>
  <c r="D37" i="3" s="1"/>
  <c r="E45" i="3"/>
  <c r="D45" i="3"/>
  <c r="E46" i="3"/>
  <c r="D46" i="3"/>
  <c r="E47" i="3"/>
  <c r="D47" i="3"/>
  <c r="B102" i="3"/>
  <c r="V120" i="4"/>
  <c r="AX119" i="4"/>
  <c r="AV11" i="15"/>
  <c r="B66" i="4"/>
  <c r="B58" i="3"/>
  <c r="V65" i="4"/>
  <c r="AX65" i="4"/>
  <c r="AV12" i="16"/>
  <c r="B121" i="4"/>
  <c r="AW11" i="16"/>
  <c r="AU11" i="16"/>
  <c r="AT11" i="16" s="1"/>
  <c r="AW10" i="15"/>
  <c r="AU10" i="15"/>
  <c r="AT10" i="15" s="1"/>
  <c r="B13" i="16"/>
  <c r="B122" i="4"/>
  <c r="BA12" i="16"/>
  <c r="V12" i="16"/>
  <c r="V11" i="15"/>
  <c r="B12" i="15"/>
  <c r="BA11" i="15"/>
  <c r="B103" i="3"/>
  <c r="V122" i="4"/>
  <c r="AX66" i="4"/>
  <c r="V66" i="4"/>
  <c r="AV12" i="15"/>
  <c r="B59" i="3"/>
  <c r="B67" i="4"/>
  <c r="AX122" i="4"/>
  <c r="V121" i="4"/>
  <c r="AX121" i="4"/>
  <c r="AW12" i="16"/>
  <c r="AU12" i="16"/>
  <c r="AT12" i="16" s="1"/>
  <c r="AW11" i="15"/>
  <c r="AU11" i="15"/>
  <c r="AT11" i="15" s="1"/>
  <c r="BA13" i="16"/>
  <c r="B16" i="16"/>
  <c r="V13" i="16"/>
  <c r="B13" i="15"/>
  <c r="BA12" i="15"/>
  <c r="V12" i="15"/>
  <c r="B104" i="3"/>
  <c r="B60" i="3"/>
  <c r="B68" i="4"/>
  <c r="AX67" i="4"/>
  <c r="V67" i="4"/>
  <c r="AV16" i="16"/>
  <c r="B126" i="4"/>
  <c r="AW12" i="15"/>
  <c r="AU12" i="15"/>
  <c r="AT12" i="15" s="1"/>
  <c r="V16" i="16"/>
  <c r="B17" i="16"/>
  <c r="BA16" i="16"/>
  <c r="BA13" i="15"/>
  <c r="B16" i="15"/>
  <c r="V13" i="15"/>
  <c r="B105" i="3"/>
  <c r="AX68" i="4"/>
  <c r="V68" i="4"/>
  <c r="AV16" i="15"/>
  <c r="B72" i="4"/>
  <c r="B63" i="3"/>
  <c r="AV17" i="16"/>
  <c r="B127" i="4"/>
  <c r="AX126" i="4"/>
  <c r="V126" i="4"/>
  <c r="AW16" i="16"/>
  <c r="AU16" i="16"/>
  <c r="AT16" i="16"/>
  <c r="V17" i="16"/>
  <c r="B18" i="16"/>
  <c r="BA17" i="16"/>
  <c r="V16" i="15"/>
  <c r="B17" i="15"/>
  <c r="BA16" i="15"/>
  <c r="E35" i="3"/>
  <c r="D35" i="3"/>
  <c r="B106" i="3"/>
  <c r="V72" i="4"/>
  <c r="AX72" i="4"/>
  <c r="AV17" i="15"/>
  <c r="B73" i="4"/>
  <c r="B64" i="3"/>
  <c r="AV18" i="16"/>
  <c r="B128" i="4"/>
  <c r="V127" i="4"/>
  <c r="AX127" i="4"/>
  <c r="AW17" i="16"/>
  <c r="AU17" i="16"/>
  <c r="AT17" i="16"/>
  <c r="AW16" i="15"/>
  <c r="AU16" i="15"/>
  <c r="AT16" i="15" s="1"/>
  <c r="V18" i="16"/>
  <c r="B19" i="16"/>
  <c r="BA18" i="16"/>
  <c r="V17" i="15"/>
  <c r="B18" i="15"/>
  <c r="BA17" i="15"/>
  <c r="B109" i="3"/>
  <c r="AX15" i="4"/>
  <c r="AW15" i="4"/>
  <c r="V15" i="4"/>
  <c r="U15" i="4"/>
  <c r="AW14" i="4"/>
  <c r="U14" i="4"/>
  <c r="AW13" i="4"/>
  <c r="U13" i="4"/>
  <c r="AW12" i="4"/>
  <c r="U12" i="4"/>
  <c r="AW11" i="4"/>
  <c r="U11" i="4"/>
  <c r="AW10" i="4"/>
  <c r="U10" i="4"/>
  <c r="AW9" i="4"/>
  <c r="U9" i="4"/>
  <c r="AW8" i="4"/>
  <c r="U8" i="4"/>
  <c r="AX7" i="4"/>
  <c r="AW7" i="4"/>
  <c r="V7" i="4"/>
  <c r="U7" i="4"/>
  <c r="AZ13" i="2"/>
  <c r="U13" i="2"/>
  <c r="AZ12" i="2"/>
  <c r="AZ11" i="2"/>
  <c r="AZ10" i="2"/>
  <c r="AZ9" i="2"/>
  <c r="AZ8" i="2"/>
  <c r="AZ7" i="2"/>
  <c r="AV18" i="15"/>
  <c r="B65" i="3"/>
  <c r="B74" i="4"/>
  <c r="V73" i="4"/>
  <c r="AX73" i="4"/>
  <c r="AV19" i="16"/>
  <c r="B129" i="4"/>
  <c r="AX128" i="4"/>
  <c r="V128" i="4"/>
  <c r="AU18" i="16"/>
  <c r="AT18" i="16"/>
  <c r="AW18" i="16"/>
  <c r="AW17" i="15"/>
  <c r="AU17" i="15"/>
  <c r="AT17" i="15" s="1"/>
  <c r="V19" i="16"/>
  <c r="B20" i="16"/>
  <c r="BA19" i="16"/>
  <c r="V18" i="15"/>
  <c r="B19" i="15"/>
  <c r="BA18" i="15"/>
  <c r="V7" i="2"/>
  <c r="AU7" i="2"/>
  <c r="Q8" i="3"/>
  <c r="B110" i="3"/>
  <c r="AX8" i="4"/>
  <c r="V8" i="4"/>
  <c r="B8" i="2"/>
  <c r="AV7" i="2"/>
  <c r="Q101" i="3"/>
  <c r="B9" i="4"/>
  <c r="AX74" i="4"/>
  <c r="V74" i="4"/>
  <c r="AV19" i="15"/>
  <c r="B66" i="3"/>
  <c r="B75" i="4"/>
  <c r="AX129" i="4"/>
  <c r="V129" i="4"/>
  <c r="AV20" i="16"/>
  <c r="B130" i="4"/>
  <c r="AW19" i="16"/>
  <c r="AU19" i="16"/>
  <c r="AT19" i="16"/>
  <c r="AW18" i="15"/>
  <c r="AU18" i="15"/>
  <c r="AT18" i="15" s="1"/>
  <c r="AW7" i="2"/>
  <c r="V20" i="16"/>
  <c r="B21" i="16"/>
  <c r="BA20" i="16"/>
  <c r="V19" i="15"/>
  <c r="B20" i="15"/>
  <c r="BA19" i="15"/>
  <c r="B9" i="3"/>
  <c r="Q9" i="3"/>
  <c r="Q55" i="3"/>
  <c r="V8" i="2"/>
  <c r="B111" i="3"/>
  <c r="AX9" i="4"/>
  <c r="V9" i="4"/>
  <c r="B9" i="2"/>
  <c r="BA8" i="2"/>
  <c r="AV8" i="2"/>
  <c r="Q102" i="3"/>
  <c r="B10" i="4"/>
  <c r="V75" i="4"/>
  <c r="AX75" i="4"/>
  <c r="AV20" i="15"/>
  <c r="B76" i="4"/>
  <c r="B67" i="3"/>
  <c r="AX130" i="4"/>
  <c r="V130" i="4"/>
  <c r="AV21" i="16"/>
  <c r="B131" i="4"/>
  <c r="AU8" i="2"/>
  <c r="AT8" i="2" s="1"/>
  <c r="AW8" i="2"/>
  <c r="AU20" i="16"/>
  <c r="AT20" i="16"/>
  <c r="AW20" i="16"/>
  <c r="AU19" i="15"/>
  <c r="AT19" i="15" s="1"/>
  <c r="AW19" i="15"/>
  <c r="B22" i="16"/>
  <c r="B132" i="4"/>
  <c r="V132" i="4"/>
  <c r="BA21" i="16"/>
  <c r="V21" i="16"/>
  <c r="V20" i="15"/>
  <c r="B21" i="15"/>
  <c r="BA20" i="15"/>
  <c r="F9" i="3"/>
  <c r="B10" i="3"/>
  <c r="Q10" i="3"/>
  <c r="Q56" i="3"/>
  <c r="V9" i="2"/>
  <c r="B112" i="3"/>
  <c r="AX10" i="4"/>
  <c r="V10" i="4"/>
  <c r="B10" i="2"/>
  <c r="BA9" i="2"/>
  <c r="AV9" i="2"/>
  <c r="Q103" i="3"/>
  <c r="B11" i="4"/>
  <c r="AX76" i="4"/>
  <c r="V76" i="4"/>
  <c r="AV21" i="15"/>
  <c r="B77" i="4"/>
  <c r="B68" i="3"/>
  <c r="AX132" i="4"/>
  <c r="AX131" i="4"/>
  <c r="V131" i="4"/>
  <c r="AU9" i="2"/>
  <c r="AT9" i="2" s="1"/>
  <c r="AW9" i="2"/>
  <c r="AW21" i="16"/>
  <c r="AU21" i="16"/>
  <c r="AT21" i="16"/>
  <c r="AW20" i="15"/>
  <c r="AU20" i="15"/>
  <c r="AT20" i="15" s="1"/>
  <c r="B25" i="16"/>
  <c r="BA22" i="16"/>
  <c r="V22" i="16"/>
  <c r="B22" i="15"/>
  <c r="BA21" i="15"/>
  <c r="V21" i="15"/>
  <c r="B11" i="3"/>
  <c r="Q11" i="3"/>
  <c r="Q57" i="3"/>
  <c r="V10" i="2"/>
  <c r="B113" i="3"/>
  <c r="AX11" i="4"/>
  <c r="V11" i="4"/>
  <c r="B11" i="2"/>
  <c r="BA10" i="2"/>
  <c r="AV10" i="2"/>
  <c r="Q104" i="3"/>
  <c r="B12" i="4"/>
  <c r="AX77" i="4"/>
  <c r="V77" i="4"/>
  <c r="B69" i="3"/>
  <c r="B78" i="4"/>
  <c r="AV25" i="16"/>
  <c r="B136" i="4"/>
  <c r="AU10" i="2"/>
  <c r="AT10" i="2" s="1"/>
  <c r="AW10" i="2"/>
  <c r="AU21" i="15"/>
  <c r="AT21" i="15" s="1"/>
  <c r="AW21" i="15"/>
  <c r="V25" i="16"/>
  <c r="B26" i="16"/>
  <c r="BA25" i="16"/>
  <c r="V22" i="15"/>
  <c r="B25" i="15"/>
  <c r="BA22" i="15"/>
  <c r="M11" i="3"/>
  <c r="B12" i="3"/>
  <c r="Q12" i="3"/>
  <c r="Q58" i="3"/>
  <c r="V11" i="2"/>
  <c r="B114" i="3"/>
  <c r="AX12" i="4"/>
  <c r="V12" i="4"/>
  <c r="B12" i="2"/>
  <c r="BA11" i="2"/>
  <c r="AV11" i="2"/>
  <c r="Q105" i="3"/>
  <c r="B13" i="4"/>
  <c r="V13" i="4"/>
  <c r="V78" i="4"/>
  <c r="AX78" i="4"/>
  <c r="AV25" i="15"/>
  <c r="B82" i="4"/>
  <c r="B72" i="3"/>
  <c r="AV26" i="16"/>
  <c r="B137" i="4"/>
  <c r="AX136" i="4"/>
  <c r="V136" i="4"/>
  <c r="AW11" i="2"/>
  <c r="AU11" i="2"/>
  <c r="AT11" i="2" s="1"/>
  <c r="AU25" i="16"/>
  <c r="AT25" i="16"/>
  <c r="AW25" i="16"/>
  <c r="V26" i="16"/>
  <c r="B27" i="16"/>
  <c r="BA26" i="16"/>
  <c r="V25" i="15"/>
  <c r="B26" i="15"/>
  <c r="BA25" i="15"/>
  <c r="R113" i="3"/>
  <c r="B13" i="3"/>
  <c r="Q13" i="3"/>
  <c r="Q59" i="3"/>
  <c r="V12" i="2"/>
  <c r="B115" i="3"/>
  <c r="AX13" i="4"/>
  <c r="B13" i="2"/>
  <c r="BA12" i="2"/>
  <c r="AV12" i="2"/>
  <c r="Q106" i="3"/>
  <c r="B14" i="4"/>
  <c r="AV26" i="15"/>
  <c r="B73" i="3"/>
  <c r="B83" i="4"/>
  <c r="AX82" i="4"/>
  <c r="V82" i="4"/>
  <c r="AV27" i="16"/>
  <c r="B138" i="4"/>
  <c r="AX137" i="4"/>
  <c r="V137" i="4"/>
  <c r="AW12" i="2"/>
  <c r="AU12" i="2"/>
  <c r="AT12" i="2" s="1"/>
  <c r="AW26" i="16"/>
  <c r="AU26" i="16"/>
  <c r="AT26" i="16"/>
  <c r="AW25" i="15"/>
  <c r="AU25" i="15"/>
  <c r="AT25" i="15" s="1"/>
  <c r="B28" i="16"/>
  <c r="BA27" i="16"/>
  <c r="V27" i="16"/>
  <c r="V26" i="15"/>
  <c r="B27" i="15"/>
  <c r="BA26" i="15"/>
  <c r="I114" i="3"/>
  <c r="B14" i="3"/>
  <c r="Q14" i="3"/>
  <c r="Q60" i="3"/>
  <c r="B16" i="2"/>
  <c r="B118" i="3"/>
  <c r="AX14" i="4"/>
  <c r="V14" i="4"/>
  <c r="BA13" i="2"/>
  <c r="V13" i="2"/>
  <c r="Q109" i="3"/>
  <c r="B18" i="4"/>
  <c r="V83" i="4"/>
  <c r="AX83" i="4"/>
  <c r="AV27" i="15"/>
  <c r="B84" i="4"/>
  <c r="B74" i="3"/>
  <c r="AV28" i="16"/>
  <c r="B139" i="4"/>
  <c r="AX138" i="4"/>
  <c r="V138" i="4"/>
  <c r="AW27" i="16"/>
  <c r="AU27" i="16"/>
  <c r="AT27" i="16"/>
  <c r="AW26" i="15"/>
  <c r="AU26" i="15"/>
  <c r="AT26" i="15" s="1"/>
  <c r="BA28" i="16"/>
  <c r="B29" i="16"/>
  <c r="V28" i="16"/>
  <c r="B28" i="15"/>
  <c r="BA27" i="15"/>
  <c r="V27" i="15"/>
  <c r="B17" i="3"/>
  <c r="Q17" i="3"/>
  <c r="Q63" i="3"/>
  <c r="B119" i="3"/>
  <c r="AV28" i="15"/>
  <c r="B85" i="4"/>
  <c r="B75" i="3"/>
  <c r="AX84" i="4"/>
  <c r="V84" i="4"/>
  <c r="AX139" i="4"/>
  <c r="V139" i="4"/>
  <c r="AV29" i="16"/>
  <c r="B140" i="4"/>
  <c r="AU28" i="16"/>
  <c r="AT28" i="16"/>
  <c r="AW28" i="16"/>
  <c r="AW27" i="15"/>
  <c r="AU27" i="15"/>
  <c r="AT27" i="15" s="1"/>
  <c r="V29" i="16"/>
  <c r="BA29" i="16"/>
  <c r="B30" i="16"/>
  <c r="BA28" i="15"/>
  <c r="V28" i="15"/>
  <c r="B29" i="15"/>
  <c r="B120" i="3"/>
  <c r="AW26" i="4"/>
  <c r="V26" i="4"/>
  <c r="U26" i="4"/>
  <c r="V16" i="4"/>
  <c r="AV29" i="15"/>
  <c r="B86" i="4"/>
  <c r="B76" i="3"/>
  <c r="AX85" i="4"/>
  <c r="V85" i="4"/>
  <c r="AX140" i="4"/>
  <c r="V140" i="4"/>
  <c r="AV30" i="16"/>
  <c r="B141" i="4"/>
  <c r="AW29" i="16"/>
  <c r="AU29" i="16"/>
  <c r="AT29" i="16"/>
  <c r="AW28" i="15"/>
  <c r="AU28" i="15"/>
  <c r="AT28" i="15" s="1"/>
  <c r="V30" i="16"/>
  <c r="B31" i="16"/>
  <c r="BA30" i="16"/>
  <c r="B30" i="15"/>
  <c r="V29" i="15"/>
  <c r="BA29" i="15"/>
  <c r="B121" i="3"/>
  <c r="AW34" i="4"/>
  <c r="U34" i="4"/>
  <c r="AW33" i="4"/>
  <c r="U33" i="4"/>
  <c r="AW32" i="4"/>
  <c r="U32" i="4"/>
  <c r="AW31" i="4"/>
  <c r="AW30" i="4"/>
  <c r="U30" i="4"/>
  <c r="AW29" i="4"/>
  <c r="U29" i="4"/>
  <c r="AW28" i="4"/>
  <c r="U28" i="4"/>
  <c r="AX27" i="4"/>
  <c r="AW27" i="4"/>
  <c r="V27" i="4"/>
  <c r="U27" i="4"/>
  <c r="AX25" i="4"/>
  <c r="AW25" i="4"/>
  <c r="V25" i="4"/>
  <c r="U25" i="4"/>
  <c r="AW24" i="4"/>
  <c r="U24" i="4"/>
  <c r="AW23" i="4"/>
  <c r="U23" i="4"/>
  <c r="AW22" i="4"/>
  <c r="U22" i="4"/>
  <c r="AW21" i="4"/>
  <c r="U21" i="4"/>
  <c r="AW20" i="4"/>
  <c r="U20" i="4"/>
  <c r="AW19" i="4"/>
  <c r="U19" i="4"/>
  <c r="AX18" i="4"/>
  <c r="AW18" i="4"/>
  <c r="V18" i="4"/>
  <c r="U18" i="4"/>
  <c r="AX17" i="4"/>
  <c r="AW17" i="4"/>
  <c r="V17" i="4"/>
  <c r="U17" i="4"/>
  <c r="U5" i="4"/>
  <c r="AR1" i="4"/>
  <c r="Q43" i="3"/>
  <c r="P43" i="3"/>
  <c r="P32" i="3"/>
  <c r="P31" i="3"/>
  <c r="P30" i="3"/>
  <c r="P29" i="3"/>
  <c r="P28" i="3"/>
  <c r="P25" i="3"/>
  <c r="P24" i="3"/>
  <c r="P23" i="3"/>
  <c r="P22" i="3"/>
  <c r="P20" i="3"/>
  <c r="P19" i="3"/>
  <c r="P18" i="3"/>
  <c r="P17" i="3"/>
  <c r="AZ31" i="2"/>
  <c r="U31" i="2"/>
  <c r="AZ30" i="2"/>
  <c r="U30" i="2"/>
  <c r="AZ29" i="2"/>
  <c r="U29" i="2"/>
  <c r="AZ28" i="2"/>
  <c r="U28" i="2"/>
  <c r="AZ27" i="2"/>
  <c r="U27" i="2"/>
  <c r="AZ26" i="2"/>
  <c r="U26" i="2"/>
  <c r="AZ25" i="2"/>
  <c r="U25" i="2"/>
  <c r="AZ22" i="2"/>
  <c r="U22" i="2"/>
  <c r="AZ21" i="2"/>
  <c r="U21" i="2"/>
  <c r="AZ20" i="2"/>
  <c r="U20" i="2"/>
  <c r="AZ19" i="2"/>
  <c r="U19" i="2"/>
  <c r="AZ18" i="2"/>
  <c r="U18" i="2"/>
  <c r="AZ17" i="2"/>
  <c r="U17" i="2"/>
  <c r="B17" i="2"/>
  <c r="BA16" i="2"/>
  <c r="AZ16" i="2"/>
  <c r="AV16" i="2"/>
  <c r="V16" i="2"/>
  <c r="U16" i="2"/>
  <c r="U5" i="2"/>
  <c r="C2" i="2"/>
  <c r="AR1" i="2"/>
  <c r="F89" i="1"/>
  <c r="F88" i="1"/>
  <c r="F87" i="1"/>
  <c r="F86" i="1"/>
  <c r="F85" i="1"/>
  <c r="C110" i="4"/>
  <c r="C56" i="4"/>
  <c r="W110" i="4"/>
  <c r="W56" i="4"/>
  <c r="Q110" i="3"/>
  <c r="B19" i="4"/>
  <c r="AX19" i="4"/>
  <c r="AV30" i="15"/>
  <c r="B77" i="3"/>
  <c r="B87" i="4"/>
  <c r="V86" i="4"/>
  <c r="AX86" i="4"/>
  <c r="AX141" i="4"/>
  <c r="V141" i="4"/>
  <c r="B34" i="16"/>
  <c r="B142" i="4"/>
  <c r="AW16" i="2"/>
  <c r="AU16" i="2"/>
  <c r="AT16" i="2"/>
  <c r="AW30" i="16"/>
  <c r="AU30" i="16"/>
  <c r="AT30" i="16"/>
  <c r="AU29" i="15"/>
  <c r="AT29" i="15" s="1"/>
  <c r="AW29" i="15"/>
  <c r="AV34" i="16"/>
  <c r="BA31" i="16"/>
  <c r="V31" i="16"/>
  <c r="V30" i="15"/>
  <c r="B31" i="15"/>
  <c r="BA30" i="15"/>
  <c r="B18" i="3"/>
  <c r="Q18" i="3"/>
  <c r="Q64" i="3"/>
  <c r="B122" i="3"/>
  <c r="B18" i="2"/>
  <c r="V17" i="2"/>
  <c r="AV17" i="2"/>
  <c r="BA17" i="2"/>
  <c r="D2" i="2"/>
  <c r="V19" i="4"/>
  <c r="G18" i="3" s="1"/>
  <c r="D110" i="4"/>
  <c r="D56" i="4"/>
  <c r="Q111" i="3"/>
  <c r="B20" i="4"/>
  <c r="V20" i="4"/>
  <c r="B88" i="4"/>
  <c r="B78" i="3"/>
  <c r="AX87" i="4"/>
  <c r="V87" i="4"/>
  <c r="AX142" i="4"/>
  <c r="V142" i="4"/>
  <c r="B35" i="16"/>
  <c r="B36" i="16"/>
  <c r="B37" i="16"/>
  <c r="B38" i="16"/>
  <c r="B39" i="16"/>
  <c r="B40" i="16"/>
  <c r="B43" i="16"/>
  <c r="B44" i="16"/>
  <c r="B45" i="16"/>
  <c r="B46" i="16"/>
  <c r="B47" i="16"/>
  <c r="B48" i="16"/>
  <c r="B49" i="16"/>
  <c r="B146" i="4"/>
  <c r="AW17" i="2"/>
  <c r="AU17" i="2"/>
  <c r="AT17" i="2" s="1"/>
  <c r="AW30" i="15"/>
  <c r="AU30" i="15"/>
  <c r="AT30" i="15" s="1"/>
  <c r="BA34" i="16"/>
  <c r="AV35" i="16"/>
  <c r="V34" i="16"/>
  <c r="B34" i="15"/>
  <c r="BA31" i="15"/>
  <c r="V31" i="15"/>
  <c r="AV18" i="2"/>
  <c r="V18" i="2"/>
  <c r="B19" i="2"/>
  <c r="Q66" i="3"/>
  <c r="B19" i="3"/>
  <c r="Q19" i="3"/>
  <c r="Q65" i="3"/>
  <c r="BA18" i="2"/>
  <c r="B123" i="3"/>
  <c r="AX20" i="4"/>
  <c r="Q112" i="3"/>
  <c r="B21" i="4"/>
  <c r="AV34" i="15"/>
  <c r="B92" i="4"/>
  <c r="V88" i="4"/>
  <c r="AX88" i="4"/>
  <c r="AX146" i="4"/>
  <c r="V146" i="4"/>
  <c r="B147" i="4"/>
  <c r="AU18" i="2"/>
  <c r="AT18" i="2" s="1"/>
  <c r="AW18" i="2"/>
  <c r="AW34" i="16"/>
  <c r="AU34" i="16"/>
  <c r="AT34" i="16"/>
  <c r="V35" i="16"/>
  <c r="BA35" i="16"/>
  <c r="AV36" i="16"/>
  <c r="BA34" i="15"/>
  <c r="V34" i="15"/>
  <c r="B35" i="15"/>
  <c r="BA19" i="2"/>
  <c r="V19" i="2"/>
  <c r="AV19" i="2"/>
  <c r="B20" i="2"/>
  <c r="B20" i="3"/>
  <c r="Q20" i="3"/>
  <c r="K19" i="3"/>
  <c r="Q67" i="3"/>
  <c r="B124" i="3"/>
  <c r="AX21" i="4"/>
  <c r="V21" i="4"/>
  <c r="Q113" i="3"/>
  <c r="B22" i="4"/>
  <c r="AV35" i="15"/>
  <c r="B93" i="4"/>
  <c r="AX92" i="4"/>
  <c r="V92" i="4"/>
  <c r="V147" i="4"/>
  <c r="AX147" i="4"/>
  <c r="B148" i="4"/>
  <c r="AU19" i="2"/>
  <c r="AT19" i="2" s="1"/>
  <c r="AW19" i="2"/>
  <c r="AW35" i="16"/>
  <c r="AU35" i="16"/>
  <c r="AT35" i="16"/>
  <c r="AU34" i="15"/>
  <c r="AT34" i="15" s="1"/>
  <c r="AW34" i="15"/>
  <c r="V36" i="16"/>
  <c r="AV37" i="16"/>
  <c r="BA36" i="16"/>
  <c r="B36" i="15"/>
  <c r="V35" i="15"/>
  <c r="BA35" i="15"/>
  <c r="AV20" i="2"/>
  <c r="BA20" i="2"/>
  <c r="B21" i="2"/>
  <c r="B21" i="3"/>
  <c r="Q21" i="3"/>
  <c r="V20" i="2"/>
  <c r="Q68" i="3"/>
  <c r="V22" i="4"/>
  <c r="AX22" i="4"/>
  <c r="Q114" i="3"/>
  <c r="B23" i="4"/>
  <c r="AV36" i="15"/>
  <c r="B94" i="4"/>
  <c r="AX93" i="4"/>
  <c r="V93" i="4"/>
  <c r="AX148" i="4"/>
  <c r="V148" i="4"/>
  <c r="B149" i="4"/>
  <c r="AU20" i="2"/>
  <c r="AT20" i="2" s="1"/>
  <c r="AW20" i="2"/>
  <c r="AU36" i="16"/>
  <c r="AT36" i="16"/>
  <c r="AW36" i="16"/>
  <c r="AW35" i="15"/>
  <c r="AU35" i="15"/>
  <c r="AT35" i="15" s="1"/>
  <c r="V37" i="16"/>
  <c r="AV38" i="16"/>
  <c r="BA37" i="16"/>
  <c r="BA36" i="15"/>
  <c r="V36" i="15"/>
  <c r="B37" i="15"/>
  <c r="V21" i="2"/>
  <c r="B22" i="2"/>
  <c r="AV21" i="2"/>
  <c r="BA21" i="2"/>
  <c r="B22" i="3"/>
  <c r="Q22" i="3"/>
  <c r="F124" i="3"/>
  <c r="Q69" i="3"/>
  <c r="AX23" i="4"/>
  <c r="V23" i="4"/>
  <c r="Q115" i="3"/>
  <c r="B24" i="4"/>
  <c r="AX94" i="4"/>
  <c r="V94" i="4"/>
  <c r="AV37" i="15"/>
  <c r="B95" i="4"/>
  <c r="AX149" i="4"/>
  <c r="V149" i="4"/>
  <c r="B150" i="4"/>
  <c r="AU21" i="2"/>
  <c r="AT21" i="2"/>
  <c r="AW21" i="2"/>
  <c r="AW37" i="16"/>
  <c r="AU37" i="16"/>
  <c r="AT37" i="16"/>
  <c r="AW36" i="15"/>
  <c r="AU36" i="15"/>
  <c r="AT36" i="15" s="1"/>
  <c r="V38" i="16"/>
  <c r="AV39" i="16"/>
  <c r="BA38" i="16"/>
  <c r="V37" i="15"/>
  <c r="B38" i="15"/>
  <c r="BA37" i="15"/>
  <c r="BA22" i="2"/>
  <c r="V22" i="2"/>
  <c r="B25" i="2"/>
  <c r="B23" i="3"/>
  <c r="Q23" i="3"/>
  <c r="Q72" i="3"/>
  <c r="V24" i="4"/>
  <c r="AX24" i="4"/>
  <c r="B28" i="4"/>
  <c r="B35" i="3"/>
  <c r="Q35" i="3"/>
  <c r="AV38" i="15"/>
  <c r="B96" i="4"/>
  <c r="V95" i="4"/>
  <c r="AX95" i="4"/>
  <c r="AX150" i="4"/>
  <c r="V150" i="4"/>
  <c r="B152" i="4"/>
  <c r="V152" i="4"/>
  <c r="B151" i="4"/>
  <c r="Q118" i="3"/>
  <c r="AV25" i="2"/>
  <c r="AW38" i="16"/>
  <c r="AU38" i="16"/>
  <c r="AT38" i="16"/>
  <c r="AW37" i="15"/>
  <c r="AU37" i="15"/>
  <c r="AT37" i="15" s="1"/>
  <c r="V39" i="16"/>
  <c r="BA39" i="16"/>
  <c r="V38" i="15"/>
  <c r="B39" i="15"/>
  <c r="BA38" i="15"/>
  <c r="B26" i="2"/>
  <c r="BA25" i="2"/>
  <c r="V25" i="2"/>
  <c r="B26" i="3"/>
  <c r="Q26" i="3"/>
  <c r="Q73" i="3"/>
  <c r="AX28" i="4"/>
  <c r="V28" i="4"/>
  <c r="Q119" i="3"/>
  <c r="B29" i="4"/>
  <c r="AX29" i="4"/>
  <c r="AV39" i="15"/>
  <c r="B97" i="4"/>
  <c r="V96" i="4"/>
  <c r="AX96" i="4"/>
  <c r="AX151" i="4"/>
  <c r="V151" i="4"/>
  <c r="B156" i="4"/>
  <c r="AX156" i="4" s="1"/>
  <c r="V156" i="4"/>
  <c r="AX152" i="4"/>
  <c r="AU25" i="2"/>
  <c r="AT25" i="2" s="1"/>
  <c r="AW25" i="2"/>
  <c r="AW39" i="16"/>
  <c r="AU39" i="16"/>
  <c r="AT39" i="16"/>
  <c r="AW38" i="15"/>
  <c r="AU38" i="15"/>
  <c r="AT38" i="15" s="1"/>
  <c r="V40" i="16"/>
  <c r="AV43" i="16"/>
  <c r="BA40" i="16"/>
  <c r="V39" i="15"/>
  <c r="B40" i="15"/>
  <c r="B98" i="4"/>
  <c r="V98" i="4"/>
  <c r="BA39" i="15"/>
  <c r="BA26" i="2"/>
  <c r="V26" i="2"/>
  <c r="AV26" i="2"/>
  <c r="B27" i="3"/>
  <c r="Q27" i="3"/>
  <c r="B27" i="2"/>
  <c r="Q74" i="3"/>
  <c r="V29" i="4"/>
  <c r="Q120" i="3"/>
  <c r="B30" i="4"/>
  <c r="AX30" i="4"/>
  <c r="AX98" i="4"/>
  <c r="V97" i="4"/>
  <c r="AX97" i="4"/>
  <c r="B157" i="4"/>
  <c r="V157" i="4" s="1"/>
  <c r="AX102" i="4"/>
  <c r="V102" i="4"/>
  <c r="AT102" i="4"/>
  <c r="AW26" i="2"/>
  <c r="AU26" i="2"/>
  <c r="AT26" i="2" s="1"/>
  <c r="AU39" i="15"/>
  <c r="AT39" i="15" s="1"/>
  <c r="AW39" i="15"/>
  <c r="V43" i="16"/>
  <c r="AV44" i="16"/>
  <c r="BA43" i="16"/>
  <c r="V40" i="15"/>
  <c r="BA40" i="15"/>
  <c r="AV43" i="15"/>
  <c r="V27" i="2"/>
  <c r="B28" i="3"/>
  <c r="Q28" i="3"/>
  <c r="B28" i="2"/>
  <c r="AV27" i="2"/>
  <c r="BA27" i="2"/>
  <c r="Q75" i="3"/>
  <c r="BA28" i="2"/>
  <c r="V30" i="4"/>
  <c r="Q121" i="3"/>
  <c r="B31" i="4"/>
  <c r="V31" i="4"/>
  <c r="AX103" i="4"/>
  <c r="V103" i="4"/>
  <c r="AT103" i="4"/>
  <c r="AW27" i="2"/>
  <c r="AU27" i="2"/>
  <c r="AT27" i="2" s="1"/>
  <c r="AW43" i="16"/>
  <c r="AU43" i="16"/>
  <c r="AT43" i="16"/>
  <c r="V44" i="16"/>
  <c r="AV45" i="16"/>
  <c r="BA44" i="16"/>
  <c r="V43" i="15"/>
  <c r="AV44" i="15"/>
  <c r="BA43" i="15"/>
  <c r="B29" i="2"/>
  <c r="V28" i="2"/>
  <c r="AV28" i="2"/>
  <c r="B29" i="3"/>
  <c r="Q29" i="3"/>
  <c r="Q76" i="3"/>
  <c r="AX31" i="4"/>
  <c r="Q122" i="3"/>
  <c r="B32" i="4"/>
  <c r="AX104" i="4"/>
  <c r="V104" i="4"/>
  <c r="AT104" i="4"/>
  <c r="AW28" i="2"/>
  <c r="AU28" i="2"/>
  <c r="AT28" i="2" s="1"/>
  <c r="AU44" i="16"/>
  <c r="AT44" i="16"/>
  <c r="AW44" i="16"/>
  <c r="AW43" i="15"/>
  <c r="AU43" i="15"/>
  <c r="AT43" i="15"/>
  <c r="V45" i="16"/>
  <c r="AV46" i="16"/>
  <c r="BA45" i="16"/>
  <c r="V44" i="15"/>
  <c r="AV45" i="15"/>
  <c r="BA44" i="15"/>
  <c r="B30" i="2"/>
  <c r="V29" i="2"/>
  <c r="AV29" i="2"/>
  <c r="BA29" i="2"/>
  <c r="B30" i="3"/>
  <c r="Q30" i="3"/>
  <c r="Q77" i="3"/>
  <c r="B31" i="2"/>
  <c r="B34" i="4"/>
  <c r="AV30" i="2"/>
  <c r="AX32" i="4"/>
  <c r="V32" i="4"/>
  <c r="Q123" i="3"/>
  <c r="B33" i="4"/>
  <c r="AX105" i="4"/>
  <c r="V105" i="4"/>
  <c r="AT105" i="4"/>
  <c r="AW29" i="2"/>
  <c r="AU29" i="2"/>
  <c r="AT29" i="2" s="1"/>
  <c r="AW45" i="16"/>
  <c r="AU45" i="16"/>
  <c r="AT45" i="16"/>
  <c r="AU44" i="15"/>
  <c r="AT44" i="15"/>
  <c r="AW44" i="15"/>
  <c r="V46" i="16"/>
  <c r="AV47" i="16"/>
  <c r="BA46" i="16"/>
  <c r="V45" i="15"/>
  <c r="AV46" i="15"/>
  <c r="BA45" i="15"/>
  <c r="Q124" i="3"/>
  <c r="B34" i="2"/>
  <c r="B38" i="4"/>
  <c r="V30" i="2"/>
  <c r="BA30" i="2"/>
  <c r="B31" i="3"/>
  <c r="Q31" i="3"/>
  <c r="H87" i="3"/>
  <c r="B32" i="3"/>
  <c r="Q32" i="3"/>
  <c r="Q78" i="3"/>
  <c r="V33" i="4"/>
  <c r="AX33" i="4"/>
  <c r="V31" i="2"/>
  <c r="BA31" i="2"/>
  <c r="V106" i="4"/>
  <c r="AT106" i="4" s="1"/>
  <c r="AX106" i="4"/>
  <c r="AU30" i="2"/>
  <c r="AT30" i="2"/>
  <c r="AW30" i="2"/>
  <c r="AW46" i="16"/>
  <c r="AU46" i="16"/>
  <c r="AT46" i="16"/>
  <c r="AW45" i="15"/>
  <c r="AU45" i="15"/>
  <c r="AT45" i="15"/>
  <c r="AX38" i="4"/>
  <c r="V38" i="4"/>
  <c r="AV48" i="16"/>
  <c r="BA47" i="16"/>
  <c r="V47" i="16"/>
  <c r="V46" i="15"/>
  <c r="AV47" i="15"/>
  <c r="BA46" i="15"/>
  <c r="BA34" i="2"/>
  <c r="B35" i="2"/>
  <c r="B39" i="4"/>
  <c r="AV34" i="2"/>
  <c r="V34" i="2"/>
  <c r="AX34" i="4"/>
  <c r="V34" i="4"/>
  <c r="V107" i="4"/>
  <c r="AT107" i="4"/>
  <c r="AX107" i="4"/>
  <c r="AU34" i="2"/>
  <c r="AT34" i="2"/>
  <c r="AW34" i="2"/>
  <c r="AW47" i="16"/>
  <c r="AU47" i="16"/>
  <c r="AT47" i="16"/>
  <c r="AW46" i="15"/>
  <c r="AU46" i="15"/>
  <c r="AT46" i="15"/>
  <c r="V39" i="4"/>
  <c r="AX39" i="4"/>
  <c r="BA48" i="16"/>
  <c r="V48" i="16"/>
  <c r="AV48" i="15"/>
  <c r="BA47" i="15"/>
  <c r="V47" i="15"/>
  <c r="B36" i="2"/>
  <c r="B40" i="4"/>
  <c r="AV35" i="2"/>
  <c r="V35" i="2"/>
  <c r="BA35" i="2"/>
  <c r="V108" i="4"/>
  <c r="AX108" i="4"/>
  <c r="AU35" i="2"/>
  <c r="AT35" i="2"/>
  <c r="AW35" i="2"/>
  <c r="AW48" i="16"/>
  <c r="AU48" i="16"/>
  <c r="AT48" i="16"/>
  <c r="AU47" i="15"/>
  <c r="AT47" i="15"/>
  <c r="AW47" i="15"/>
  <c r="AT39" i="4"/>
  <c r="G40" i="3"/>
  <c r="N40" i="3"/>
  <c r="F40" i="3"/>
  <c r="M40" i="3"/>
  <c r="L40" i="3"/>
  <c r="E40" i="3" s="1"/>
  <c r="D40" i="3" s="1"/>
  <c r="K40" i="3"/>
  <c r="J40" i="3"/>
  <c r="I40" i="3"/>
  <c r="H40" i="3"/>
  <c r="V40" i="4"/>
  <c r="AX40" i="4"/>
  <c r="BA49" i="16"/>
  <c r="V49" i="16"/>
  <c r="BA48" i="15"/>
  <c r="V48" i="15"/>
  <c r="BA36" i="2"/>
  <c r="AV36" i="2"/>
  <c r="V36" i="2"/>
  <c r="B37" i="2"/>
  <c r="B41" i="4"/>
  <c r="AU36" i="2"/>
  <c r="AT36" i="2"/>
  <c r="AW36" i="2"/>
  <c r="AW48" i="15"/>
  <c r="AU48" i="15"/>
  <c r="AT48" i="15"/>
  <c r="I41" i="3"/>
  <c r="V41" i="4"/>
  <c r="AX41" i="4"/>
  <c r="BA49" i="15"/>
  <c r="V49" i="15"/>
  <c r="AV37" i="2"/>
  <c r="V37" i="2"/>
  <c r="B38" i="2"/>
  <c r="B42" i="4"/>
  <c r="BA37" i="2"/>
  <c r="AT41" i="4"/>
  <c r="AW37" i="2"/>
  <c r="AU37" i="2"/>
  <c r="AT37" i="2"/>
  <c r="V42" i="4"/>
  <c r="AT42" i="4"/>
  <c r="AX42" i="4"/>
  <c r="AV38" i="2"/>
  <c r="V38" i="2"/>
  <c r="B39" i="2"/>
  <c r="B43" i="4"/>
  <c r="BA38" i="2"/>
  <c r="AW38" i="2"/>
  <c r="AU38" i="2"/>
  <c r="AT38" i="2"/>
  <c r="V43" i="4"/>
  <c r="AX43" i="4"/>
  <c r="V39" i="2"/>
  <c r="B40" i="2"/>
  <c r="B44" i="4"/>
  <c r="BA39" i="2"/>
  <c r="AV39" i="2"/>
  <c r="AW39" i="2"/>
  <c r="AU39" i="2"/>
  <c r="AT39" i="2"/>
  <c r="AX44" i="4"/>
  <c r="V44" i="4"/>
  <c r="V44" i="3" s="1"/>
  <c r="AT43" i="4"/>
  <c r="Z43" i="3"/>
  <c r="AA43" i="3"/>
  <c r="X43" i="3"/>
  <c r="BA40" i="2"/>
  <c r="V40" i="2"/>
  <c r="J44" i="3"/>
  <c r="K44" i="3"/>
  <c r="AX48" i="4"/>
  <c r="V48" i="4"/>
  <c r="V43" i="2"/>
  <c r="AV43" i="2"/>
  <c r="BA43" i="2"/>
  <c r="AW43" i="2"/>
  <c r="AU43" i="2"/>
  <c r="AT43" i="2"/>
  <c r="V49" i="4"/>
  <c r="AX49" i="4"/>
  <c r="AT48" i="4"/>
  <c r="R48" i="3"/>
  <c r="W48" i="3" s="1"/>
  <c r="I48" i="3"/>
  <c r="E48" i="3" s="1"/>
  <c r="D48" i="3" s="1"/>
  <c r="S48" i="3"/>
  <c r="J48" i="3"/>
  <c r="T48" i="3"/>
  <c r="K48" i="3"/>
  <c r="U48" i="3"/>
  <c r="L48" i="3"/>
  <c r="V48" i="3"/>
  <c r="M48" i="3"/>
  <c r="F48" i="3"/>
  <c r="N48" i="3"/>
  <c r="G48" i="3"/>
  <c r="H48" i="3"/>
  <c r="BA44" i="2"/>
  <c r="AV44" i="2"/>
  <c r="V44" i="2"/>
  <c r="AU44" i="2"/>
  <c r="AT44" i="2"/>
  <c r="AW44" i="2"/>
  <c r="AT49" i="4"/>
  <c r="G49" i="3"/>
  <c r="H49" i="3"/>
  <c r="R49" i="3"/>
  <c r="I49" i="3"/>
  <c r="S49" i="3"/>
  <c r="J49" i="3"/>
  <c r="T49" i="3"/>
  <c r="K49" i="3"/>
  <c r="E49" i="3" s="1"/>
  <c r="D49" i="3" s="1"/>
  <c r="U49" i="3"/>
  <c r="L49" i="3"/>
  <c r="V49" i="3"/>
  <c r="M49" i="3"/>
  <c r="F49" i="3"/>
  <c r="N49" i="3"/>
  <c r="V50" i="4"/>
  <c r="AX50" i="4"/>
  <c r="AV45" i="2"/>
  <c r="V45" i="2"/>
  <c r="BA45" i="2"/>
  <c r="AU45" i="2"/>
  <c r="AT45" i="2"/>
  <c r="AW45" i="2"/>
  <c r="W49" i="3"/>
  <c r="AX51" i="4"/>
  <c r="V51" i="4"/>
  <c r="AT51" i="4"/>
  <c r="AT50" i="4"/>
  <c r="V50" i="3"/>
  <c r="M50" i="3"/>
  <c r="F50" i="3"/>
  <c r="N50" i="3"/>
  <c r="G50" i="3"/>
  <c r="H50" i="3"/>
  <c r="R50" i="3"/>
  <c r="I50" i="3"/>
  <c r="S50" i="3"/>
  <c r="W50" i="3" s="1"/>
  <c r="J50" i="3"/>
  <c r="E50" i="3" s="1"/>
  <c r="D50" i="3" s="1"/>
  <c r="T50" i="3"/>
  <c r="K50" i="3"/>
  <c r="U50" i="3"/>
  <c r="L50" i="3"/>
  <c r="AV46" i="2"/>
  <c r="V46" i="2"/>
  <c r="BA46" i="2"/>
  <c r="AU46" i="2"/>
  <c r="AT46" i="2"/>
  <c r="AW46" i="2"/>
  <c r="AX52" i="4"/>
  <c r="V52" i="4"/>
  <c r="AT52" i="4"/>
  <c r="V47" i="2"/>
  <c r="BA47" i="2"/>
  <c r="AV47" i="2"/>
  <c r="AU47" i="2"/>
  <c r="AT47" i="2"/>
  <c r="AW47" i="2"/>
  <c r="V53" i="4"/>
  <c r="AT53" i="4"/>
  <c r="AX53" i="4"/>
  <c r="BA48" i="2"/>
  <c r="AV48" i="2"/>
  <c r="V48" i="2"/>
  <c r="AW48" i="2"/>
  <c r="AU48" i="2"/>
  <c r="AT48" i="2"/>
  <c r="AX54" i="4"/>
  <c r="V54" i="4"/>
  <c r="V49" i="2"/>
  <c r="BA49" i="2"/>
  <c r="H39" i="3"/>
  <c r="I39" i="3"/>
  <c r="M39" i="3"/>
  <c r="L39" i="3"/>
  <c r="J39" i="3"/>
  <c r="F39" i="3"/>
  <c r="E39" i="3" s="1"/>
  <c r="D39" i="3" s="1"/>
  <c r="G39" i="3"/>
  <c r="AT38" i="4"/>
  <c r="N39" i="3"/>
  <c r="K39" i="3"/>
  <c r="I38" i="3"/>
  <c r="K38" i="3"/>
  <c r="J38" i="3"/>
  <c r="M38" i="3"/>
  <c r="N38" i="3"/>
  <c r="F38" i="3"/>
  <c r="H38" i="3"/>
  <c r="L38" i="3"/>
  <c r="G38" i="3"/>
  <c r="E38" i="3"/>
  <c r="D38" i="3" s="1"/>
  <c r="AT7" i="2"/>
  <c r="R44" i="3" l="1"/>
  <c r="H44" i="3"/>
  <c r="N41" i="3"/>
  <c r="M41" i="3"/>
  <c r="L44" i="3"/>
  <c r="L41" i="3"/>
  <c r="B158" i="4"/>
  <c r="T44" i="3"/>
  <c r="K41" i="3"/>
  <c r="G44" i="3"/>
  <c r="J41" i="3"/>
  <c r="T121" i="3"/>
  <c r="I122" i="3"/>
  <c r="J122" i="3"/>
  <c r="F127" i="3"/>
  <c r="AT147" i="4"/>
  <c r="S129" i="3"/>
  <c r="N131" i="3"/>
  <c r="I132" i="3"/>
  <c r="J132" i="3"/>
  <c r="N44" i="3"/>
  <c r="H41" i="3"/>
  <c r="J58" i="3"/>
  <c r="V67" i="3"/>
  <c r="H69" i="3"/>
  <c r="AT82" i="4"/>
  <c r="R78" i="3"/>
  <c r="I101" i="3"/>
  <c r="N104" i="3"/>
  <c r="G41" i="3"/>
  <c r="E41" i="3" s="1"/>
  <c r="D41" i="3" s="1"/>
  <c r="F44" i="3"/>
  <c r="AT40" i="4"/>
  <c r="S44" i="3"/>
  <c r="U44" i="3"/>
  <c r="AX157" i="4"/>
  <c r="M44" i="3"/>
  <c r="Y43" i="3"/>
  <c r="I44" i="3"/>
  <c r="F2" i="4"/>
  <c r="E110" i="4"/>
  <c r="E56" i="4"/>
  <c r="X56" i="4"/>
  <c r="Y2" i="4"/>
  <c r="X110" i="4"/>
  <c r="T100" i="3"/>
  <c r="T102" i="3"/>
  <c r="F102" i="3"/>
  <c r="R104" i="3"/>
  <c r="J101" i="3"/>
  <c r="J82" i="3"/>
  <c r="G84" i="3"/>
  <c r="H86" i="3"/>
  <c r="J63" i="3"/>
  <c r="V81" i="3"/>
  <c r="U83" i="3"/>
  <c r="G85" i="3"/>
  <c r="T73" i="3"/>
  <c r="R74" i="3"/>
  <c r="S74" i="3"/>
  <c r="S75" i="3"/>
  <c r="U75" i="3"/>
  <c r="T76" i="3"/>
  <c r="H77" i="3"/>
  <c r="AT77" i="4"/>
  <c r="N68" i="3"/>
  <c r="F54" i="3"/>
  <c r="M55" i="3"/>
  <c r="S57" i="3"/>
  <c r="R59" i="3"/>
  <c r="J8" i="3"/>
  <c r="H10" i="3"/>
  <c r="AT12" i="4"/>
  <c r="AT13" i="4"/>
  <c r="N11" i="3"/>
  <c r="G9" i="3"/>
  <c r="L20" i="3"/>
  <c r="U31" i="3"/>
  <c r="F29" i="3"/>
  <c r="V30" i="3"/>
  <c r="G28" i="3"/>
  <c r="S26" i="3"/>
  <c r="I27" i="3"/>
  <c r="X16" i="3"/>
  <c r="H18" i="3"/>
  <c r="L19" i="3"/>
  <c r="M20" i="3"/>
  <c r="R23" i="3"/>
  <c r="R21" i="3"/>
  <c r="R22" i="3"/>
  <c r="R17" i="3"/>
  <c r="Y25" i="3"/>
  <c r="U26" i="3"/>
  <c r="H27" i="3"/>
  <c r="G29" i="3"/>
  <c r="F30" i="3"/>
  <c r="J32" i="3"/>
  <c r="H28" i="3"/>
  <c r="T54" i="3"/>
  <c r="T56" i="3"/>
  <c r="U57" i="3"/>
  <c r="N59" i="3"/>
  <c r="X53" i="3"/>
  <c r="G63" i="3"/>
  <c r="H66" i="3"/>
  <c r="J65" i="3"/>
  <c r="M65" i="3"/>
  <c r="U68" i="3"/>
  <c r="T64" i="3"/>
  <c r="M69" i="3"/>
  <c r="J69" i="3"/>
  <c r="S64" i="3"/>
  <c r="G67" i="3"/>
  <c r="X71" i="3"/>
  <c r="I77" i="3"/>
  <c r="S72" i="3"/>
  <c r="R72" i="3"/>
  <c r="U81" i="3"/>
  <c r="M82" i="3"/>
  <c r="T83" i="3"/>
  <c r="J84" i="3"/>
  <c r="G86" i="3"/>
  <c r="K87" i="3"/>
  <c r="X80" i="3"/>
  <c r="J85" i="3"/>
  <c r="T87" i="3"/>
  <c r="K86" i="3"/>
  <c r="F105" i="3"/>
  <c r="M106" i="3"/>
  <c r="T103" i="3"/>
  <c r="AA108" i="3"/>
  <c r="T109" i="3"/>
  <c r="N110" i="3"/>
  <c r="G111" i="3"/>
  <c r="F112" i="3"/>
  <c r="J114" i="3"/>
  <c r="T115" i="3"/>
  <c r="S113" i="3"/>
  <c r="T119" i="3"/>
  <c r="T120" i="3"/>
  <c r="K122" i="3"/>
  <c r="H128" i="3"/>
  <c r="G128" i="3"/>
  <c r="X126" i="3"/>
  <c r="F131" i="3"/>
  <c r="I130" i="3"/>
  <c r="V130" i="3"/>
  <c r="G127" i="3"/>
  <c r="U129" i="3"/>
  <c r="M133" i="3"/>
  <c r="T136" i="3"/>
  <c r="T137" i="3"/>
  <c r="X135" i="3"/>
  <c r="V136" i="3"/>
  <c r="U137" i="3"/>
  <c r="U136" i="3"/>
  <c r="S137" i="3"/>
  <c r="AT157" i="4"/>
  <c r="V137" i="3"/>
  <c r="S136" i="3"/>
  <c r="R137" i="3"/>
  <c r="R136" i="3"/>
  <c r="N137" i="3"/>
  <c r="N136" i="3"/>
  <c r="M137" i="3"/>
  <c r="M136" i="3"/>
  <c r="L137" i="3"/>
  <c r="L136" i="3"/>
  <c r="K137" i="3"/>
  <c r="K136" i="3"/>
  <c r="AT156" i="4"/>
  <c r="AA135" i="3"/>
  <c r="J137" i="3"/>
  <c r="J136" i="3"/>
  <c r="I137" i="3"/>
  <c r="I136" i="3"/>
  <c r="Z135" i="3"/>
  <c r="H137" i="3"/>
  <c r="H136" i="3"/>
  <c r="G137" i="3"/>
  <c r="G136" i="3"/>
  <c r="F137" i="3"/>
  <c r="F136" i="3"/>
  <c r="M131" i="3"/>
  <c r="T133" i="3"/>
  <c r="G132" i="3"/>
  <c r="L131" i="3"/>
  <c r="N129" i="3"/>
  <c r="U131" i="3"/>
  <c r="T131" i="3"/>
  <c r="S130" i="3"/>
  <c r="T130" i="3"/>
  <c r="K131" i="3"/>
  <c r="M129" i="3"/>
  <c r="S131" i="3"/>
  <c r="T128" i="3"/>
  <c r="R130" i="3"/>
  <c r="T127" i="3"/>
  <c r="R129" i="3"/>
  <c r="F132" i="3"/>
  <c r="N130" i="3"/>
  <c r="AT151" i="4"/>
  <c r="L129" i="3"/>
  <c r="R131" i="3"/>
  <c r="V127" i="3"/>
  <c r="U130" i="3"/>
  <c r="J131" i="3"/>
  <c r="N133" i="3"/>
  <c r="I131" i="3"/>
  <c r="M130" i="3"/>
  <c r="K129" i="3"/>
  <c r="V128" i="3"/>
  <c r="U127" i="3"/>
  <c r="F128" i="3"/>
  <c r="AT150" i="4"/>
  <c r="U128" i="3"/>
  <c r="AT149" i="4"/>
  <c r="S127" i="3"/>
  <c r="L130" i="3"/>
  <c r="J129" i="3"/>
  <c r="L133" i="3"/>
  <c r="G131" i="3"/>
  <c r="K130" i="3"/>
  <c r="I129" i="3"/>
  <c r="S128" i="3"/>
  <c r="R127" i="3"/>
  <c r="AA126" i="3"/>
  <c r="V131" i="3"/>
  <c r="H131" i="3"/>
  <c r="K133" i="3"/>
  <c r="J130" i="3"/>
  <c r="H129" i="3"/>
  <c r="R128" i="3"/>
  <c r="N127" i="3"/>
  <c r="AT148" i="4"/>
  <c r="Z126" i="3"/>
  <c r="J133" i="3"/>
  <c r="AT146" i="4"/>
  <c r="G129" i="3"/>
  <c r="M127" i="3"/>
  <c r="I133" i="3"/>
  <c r="H130" i="3"/>
  <c r="V132" i="3"/>
  <c r="F129" i="3"/>
  <c r="M128" i="3"/>
  <c r="L127" i="3"/>
  <c r="H133" i="3"/>
  <c r="N132" i="3"/>
  <c r="G130" i="3"/>
  <c r="U132" i="3"/>
  <c r="T132" i="3"/>
  <c r="L128" i="3"/>
  <c r="K127" i="3"/>
  <c r="F130" i="3"/>
  <c r="S132" i="3"/>
  <c r="T129" i="3"/>
  <c r="K128" i="3"/>
  <c r="V133" i="3"/>
  <c r="J127" i="3"/>
  <c r="H132" i="3"/>
  <c r="G133" i="3"/>
  <c r="F133" i="3"/>
  <c r="L132" i="3"/>
  <c r="R132" i="3"/>
  <c r="J128" i="3"/>
  <c r="U133" i="3"/>
  <c r="I127" i="3"/>
  <c r="M132" i="3"/>
  <c r="K132" i="3"/>
  <c r="V129" i="3"/>
  <c r="I128" i="3"/>
  <c r="S133" i="3"/>
  <c r="H127" i="3"/>
  <c r="N128" i="3"/>
  <c r="R133" i="3"/>
  <c r="T124" i="3"/>
  <c r="M123" i="3"/>
  <c r="G122" i="3"/>
  <c r="V121" i="3"/>
  <c r="S120" i="3"/>
  <c r="V119" i="3"/>
  <c r="L118" i="3"/>
  <c r="L123" i="3"/>
  <c r="F122" i="3"/>
  <c r="U121" i="3"/>
  <c r="R120" i="3"/>
  <c r="U119" i="3"/>
  <c r="K118" i="3"/>
  <c r="AA117" i="3"/>
  <c r="V124" i="3"/>
  <c r="K123" i="3"/>
  <c r="T122" i="3"/>
  <c r="S121" i="3"/>
  <c r="N120" i="3"/>
  <c r="S119" i="3"/>
  <c r="J118" i="3"/>
  <c r="Z117" i="3"/>
  <c r="U124" i="3"/>
  <c r="J123" i="3"/>
  <c r="R121" i="3"/>
  <c r="M120" i="3"/>
  <c r="R119" i="3"/>
  <c r="I118" i="3"/>
  <c r="Y117" i="3"/>
  <c r="N121" i="3"/>
  <c r="H118" i="3"/>
  <c r="AT137" i="4"/>
  <c r="I123" i="3"/>
  <c r="L120" i="3"/>
  <c r="R124" i="3"/>
  <c r="H123" i="3"/>
  <c r="V122" i="3"/>
  <c r="M121" i="3"/>
  <c r="K120" i="3"/>
  <c r="M119" i="3"/>
  <c r="G118" i="3"/>
  <c r="S124" i="3"/>
  <c r="N119" i="3"/>
  <c r="N124" i="3"/>
  <c r="G123" i="3"/>
  <c r="U122" i="3"/>
  <c r="L121" i="3"/>
  <c r="J120" i="3"/>
  <c r="L119" i="3"/>
  <c r="F118" i="3"/>
  <c r="F123" i="3"/>
  <c r="S122" i="3"/>
  <c r="K121" i="3"/>
  <c r="I120" i="3"/>
  <c r="K119" i="3"/>
  <c r="T118" i="3"/>
  <c r="M124" i="3"/>
  <c r="L124" i="3"/>
  <c r="T123" i="3"/>
  <c r="R122" i="3"/>
  <c r="J121" i="3"/>
  <c r="H120" i="3"/>
  <c r="J119" i="3"/>
  <c r="AT138" i="4"/>
  <c r="AT136" i="4"/>
  <c r="H122" i="3"/>
  <c r="N122" i="3"/>
  <c r="G120" i="3"/>
  <c r="I119" i="3"/>
  <c r="J124" i="3"/>
  <c r="M122" i="3"/>
  <c r="H121" i="3"/>
  <c r="F120" i="3"/>
  <c r="H119" i="3"/>
  <c r="V118" i="3"/>
  <c r="N123" i="3"/>
  <c r="M118" i="3"/>
  <c r="K124" i="3"/>
  <c r="I121" i="3"/>
  <c r="I124" i="3"/>
  <c r="V123" i="3"/>
  <c r="L122" i="3"/>
  <c r="G121" i="3"/>
  <c r="AT140" i="4"/>
  <c r="G119" i="3"/>
  <c r="U118" i="3"/>
  <c r="H124" i="3"/>
  <c r="U123" i="3"/>
  <c r="F121" i="3"/>
  <c r="F119" i="3"/>
  <c r="AT139" i="4"/>
  <c r="S118" i="3"/>
  <c r="S123" i="3"/>
  <c r="H114" i="3"/>
  <c r="N113" i="3"/>
  <c r="T111" i="3"/>
  <c r="L110" i="3"/>
  <c r="V109" i="3"/>
  <c r="Y108" i="3"/>
  <c r="AT127" i="4"/>
  <c r="X108" i="3"/>
  <c r="AT130" i="4"/>
  <c r="U115" i="3"/>
  <c r="F114" i="3"/>
  <c r="L113" i="3"/>
  <c r="V112" i="3"/>
  <c r="J110" i="3"/>
  <c r="S109" i="3"/>
  <c r="V115" i="3"/>
  <c r="K110" i="3"/>
  <c r="S115" i="3"/>
  <c r="T114" i="3"/>
  <c r="K113" i="3"/>
  <c r="U112" i="3"/>
  <c r="V111" i="3"/>
  <c r="I110" i="3"/>
  <c r="R109" i="3"/>
  <c r="G114" i="3"/>
  <c r="M113" i="3"/>
  <c r="U109" i="3"/>
  <c r="R115" i="3"/>
  <c r="J113" i="3"/>
  <c r="S112" i="3"/>
  <c r="U111" i="3"/>
  <c r="H110" i="3"/>
  <c r="N109" i="3"/>
  <c r="R112" i="3"/>
  <c r="G110" i="3"/>
  <c r="M109" i="3"/>
  <c r="AT126" i="4"/>
  <c r="S111" i="3"/>
  <c r="M115" i="3"/>
  <c r="V114" i="3"/>
  <c r="H113" i="3"/>
  <c r="N112" i="3"/>
  <c r="R111" i="3"/>
  <c r="F110" i="3"/>
  <c r="L109" i="3"/>
  <c r="N115" i="3"/>
  <c r="L115" i="3"/>
  <c r="U114" i="3"/>
  <c r="G113" i="3"/>
  <c r="M112" i="3"/>
  <c r="N111" i="3"/>
  <c r="T110" i="3"/>
  <c r="K109" i="3"/>
  <c r="I113" i="3"/>
  <c r="K115" i="3"/>
  <c r="S114" i="3"/>
  <c r="F113" i="3"/>
  <c r="L112" i="3"/>
  <c r="M111" i="3"/>
  <c r="J109" i="3"/>
  <c r="J115" i="3"/>
  <c r="R114" i="3"/>
  <c r="T113" i="3"/>
  <c r="K112" i="3"/>
  <c r="L111" i="3"/>
  <c r="I109" i="3"/>
  <c r="K111" i="3"/>
  <c r="AT129" i="4"/>
  <c r="H109" i="3"/>
  <c r="N114" i="3"/>
  <c r="V110" i="3"/>
  <c r="H115" i="3"/>
  <c r="M114" i="3"/>
  <c r="I112" i="3"/>
  <c r="J111" i="3"/>
  <c r="U110" i="3"/>
  <c r="G109" i="3"/>
  <c r="I115" i="3"/>
  <c r="J112" i="3"/>
  <c r="G115" i="3"/>
  <c r="L114" i="3"/>
  <c r="V113" i="3"/>
  <c r="H112" i="3"/>
  <c r="I111" i="3"/>
  <c r="S110" i="3"/>
  <c r="F109" i="3"/>
  <c r="AT131" i="4"/>
  <c r="H111" i="3"/>
  <c r="R110" i="3"/>
  <c r="F115" i="3"/>
  <c r="K114" i="3"/>
  <c r="U113" i="3"/>
  <c r="G112" i="3"/>
  <c r="K106" i="3"/>
  <c r="V105" i="3"/>
  <c r="M104" i="3"/>
  <c r="V103" i="3"/>
  <c r="H101" i="3"/>
  <c r="J106" i="3"/>
  <c r="U103" i="3"/>
  <c r="G101" i="3"/>
  <c r="V100" i="3"/>
  <c r="AT116" i="4"/>
  <c r="I106" i="3"/>
  <c r="S105" i="3"/>
  <c r="K104" i="3"/>
  <c r="S103" i="3"/>
  <c r="V102" i="3"/>
  <c r="F101" i="3"/>
  <c r="U100" i="3"/>
  <c r="AT119" i="4"/>
  <c r="U105" i="3"/>
  <c r="H106" i="3"/>
  <c r="R105" i="3"/>
  <c r="J104" i="3"/>
  <c r="R103" i="3"/>
  <c r="U102" i="3"/>
  <c r="T101" i="3"/>
  <c r="S100" i="3"/>
  <c r="G106" i="3"/>
  <c r="N105" i="3"/>
  <c r="I104" i="3"/>
  <c r="N103" i="3"/>
  <c r="S102" i="3"/>
  <c r="R100" i="3"/>
  <c r="L104" i="3"/>
  <c r="F106" i="3"/>
  <c r="M105" i="3"/>
  <c r="H104" i="3"/>
  <c r="M103" i="3"/>
  <c r="R102" i="3"/>
  <c r="N100" i="3"/>
  <c r="T106" i="3"/>
  <c r="L105" i="3"/>
  <c r="G104" i="3"/>
  <c r="L103" i="3"/>
  <c r="N102" i="3"/>
  <c r="V101" i="3"/>
  <c r="M100" i="3"/>
  <c r="Y135" i="3"/>
  <c r="K105" i="3"/>
  <c r="F104" i="3"/>
  <c r="K103" i="3"/>
  <c r="AT121" i="4"/>
  <c r="M102" i="3"/>
  <c r="U101" i="3"/>
  <c r="L100" i="3"/>
  <c r="Y126" i="3"/>
  <c r="J105" i="3"/>
  <c r="T104" i="3"/>
  <c r="J103" i="3"/>
  <c r="L102" i="3"/>
  <c r="S101" i="3"/>
  <c r="K100" i="3"/>
  <c r="AA99" i="3"/>
  <c r="V106" i="3"/>
  <c r="I105" i="3"/>
  <c r="I103" i="3"/>
  <c r="K102" i="3"/>
  <c r="R101" i="3"/>
  <c r="J100" i="3"/>
  <c r="Z99" i="3"/>
  <c r="U106" i="3"/>
  <c r="H105" i="3"/>
  <c r="H103" i="3"/>
  <c r="J102" i="3"/>
  <c r="N101" i="3"/>
  <c r="I100" i="3"/>
  <c r="Y99" i="3"/>
  <c r="S106" i="3"/>
  <c r="G105" i="3"/>
  <c r="V104" i="3"/>
  <c r="G103" i="3"/>
  <c r="I102" i="3"/>
  <c r="M101" i="3"/>
  <c r="H100" i="3"/>
  <c r="AT117" i="4"/>
  <c r="U104" i="3"/>
  <c r="F103" i="3"/>
  <c r="AT120" i="4"/>
  <c r="G100" i="3"/>
  <c r="AT118" i="4"/>
  <c r="L101" i="3"/>
  <c r="T105" i="3"/>
  <c r="S104" i="3"/>
  <c r="G102" i="3"/>
  <c r="K101" i="3"/>
  <c r="F100" i="3"/>
  <c r="R106" i="3"/>
  <c r="H102" i="3"/>
  <c r="N106" i="3"/>
  <c r="M86" i="3"/>
  <c r="L87" i="3"/>
  <c r="J87" i="3"/>
  <c r="J86" i="3"/>
  <c r="I85" i="3"/>
  <c r="I84" i="3"/>
  <c r="R86" i="3"/>
  <c r="L82" i="3"/>
  <c r="S84" i="3"/>
  <c r="T84" i="3"/>
  <c r="I82" i="3"/>
  <c r="I87" i="3"/>
  <c r="I86" i="3"/>
  <c r="H85" i="3"/>
  <c r="H84" i="3"/>
  <c r="V83" i="3"/>
  <c r="K82" i="3"/>
  <c r="AT94" i="4"/>
  <c r="R84" i="3"/>
  <c r="T81" i="3"/>
  <c r="F85" i="3"/>
  <c r="F87" i="3"/>
  <c r="F86" i="3"/>
  <c r="R83" i="3"/>
  <c r="H82" i="3"/>
  <c r="S81" i="3"/>
  <c r="N83" i="3"/>
  <c r="G82" i="3"/>
  <c r="R81" i="3"/>
  <c r="G87" i="3"/>
  <c r="M83" i="3"/>
  <c r="V85" i="3"/>
  <c r="F82" i="3"/>
  <c r="N81" i="3"/>
  <c r="AA80" i="3"/>
  <c r="F84" i="3"/>
  <c r="L83" i="3"/>
  <c r="U85" i="3"/>
  <c r="T85" i="3"/>
  <c r="M81" i="3"/>
  <c r="AT92" i="4"/>
  <c r="Z80" i="3"/>
  <c r="AT97" i="4"/>
  <c r="K83" i="3"/>
  <c r="S85" i="3"/>
  <c r="T82" i="3"/>
  <c r="L81" i="3"/>
  <c r="J83" i="3"/>
  <c r="R85" i="3"/>
  <c r="K81" i="3"/>
  <c r="AT95" i="4"/>
  <c r="V87" i="3"/>
  <c r="J81" i="3"/>
  <c r="S83" i="3"/>
  <c r="I83" i="3"/>
  <c r="V82" i="3"/>
  <c r="N85" i="3"/>
  <c r="N84" i="3"/>
  <c r="H83" i="3"/>
  <c r="U82" i="3"/>
  <c r="U87" i="3"/>
  <c r="I81" i="3"/>
  <c r="N87" i="3"/>
  <c r="N86" i="3"/>
  <c r="M85" i="3"/>
  <c r="M84" i="3"/>
  <c r="G83" i="3"/>
  <c r="S82" i="3"/>
  <c r="S87" i="3"/>
  <c r="H81" i="3"/>
  <c r="AT96" i="4"/>
  <c r="V86" i="3"/>
  <c r="F83" i="3"/>
  <c r="R82" i="3"/>
  <c r="R87" i="3"/>
  <c r="G81" i="3"/>
  <c r="AT93" i="4"/>
  <c r="M87" i="3"/>
  <c r="K85" i="3"/>
  <c r="K84" i="3"/>
  <c r="U86" i="3"/>
  <c r="T86" i="3"/>
  <c r="N82" i="3"/>
  <c r="V84" i="3"/>
  <c r="F81" i="3"/>
  <c r="L85" i="3"/>
  <c r="L84" i="3"/>
  <c r="L86" i="3"/>
  <c r="S86" i="3"/>
  <c r="U84" i="3"/>
  <c r="N78" i="3"/>
  <c r="G77" i="3"/>
  <c r="R75" i="3"/>
  <c r="N74" i="3"/>
  <c r="N72" i="3"/>
  <c r="V76" i="3"/>
  <c r="N75" i="3"/>
  <c r="AT86" i="4"/>
  <c r="M74" i="3"/>
  <c r="V73" i="3"/>
  <c r="M72" i="3"/>
  <c r="AA71" i="3"/>
  <c r="AT85" i="4"/>
  <c r="U73" i="3"/>
  <c r="L72" i="3"/>
  <c r="Z71" i="3"/>
  <c r="T77" i="3"/>
  <c r="U76" i="3"/>
  <c r="M75" i="3"/>
  <c r="L74" i="3"/>
  <c r="K78" i="3"/>
  <c r="S76" i="3"/>
  <c r="L75" i="3"/>
  <c r="K74" i="3"/>
  <c r="S73" i="3"/>
  <c r="K72" i="3"/>
  <c r="Y71" i="3"/>
  <c r="J78" i="3"/>
  <c r="R76" i="3"/>
  <c r="K75" i="3"/>
  <c r="J74" i="3"/>
  <c r="R73" i="3"/>
  <c r="J72" i="3"/>
  <c r="L78" i="3"/>
  <c r="I78" i="3"/>
  <c r="V77" i="3"/>
  <c r="N76" i="3"/>
  <c r="J75" i="3"/>
  <c r="I74" i="3"/>
  <c r="N73" i="3"/>
  <c r="I72" i="3"/>
  <c r="M76" i="3"/>
  <c r="AT84" i="4"/>
  <c r="H72" i="3"/>
  <c r="U77" i="3"/>
  <c r="G78" i="3"/>
  <c r="S77" i="3"/>
  <c r="L76" i="3"/>
  <c r="H75" i="3"/>
  <c r="G74" i="3"/>
  <c r="L73" i="3"/>
  <c r="G72" i="3"/>
  <c r="H78" i="3"/>
  <c r="R77" i="3"/>
  <c r="K76" i="3"/>
  <c r="AT87" i="4"/>
  <c r="G75" i="3"/>
  <c r="F74" i="3"/>
  <c r="K73" i="3"/>
  <c r="F72" i="3"/>
  <c r="M73" i="3"/>
  <c r="T78" i="3"/>
  <c r="N77" i="3"/>
  <c r="J76" i="3"/>
  <c r="F75" i="3"/>
  <c r="T74" i="3"/>
  <c r="J73" i="3"/>
  <c r="T72" i="3"/>
  <c r="F77" i="3"/>
  <c r="I75" i="3"/>
  <c r="M77" i="3"/>
  <c r="I76" i="3"/>
  <c r="T75" i="3"/>
  <c r="I73" i="3"/>
  <c r="M78" i="3"/>
  <c r="H74" i="3"/>
  <c r="F78" i="3"/>
  <c r="L77" i="3"/>
  <c r="H76" i="3"/>
  <c r="H73" i="3"/>
  <c r="V78" i="3"/>
  <c r="K77" i="3"/>
  <c r="V74" i="3"/>
  <c r="G73" i="3"/>
  <c r="V72" i="3"/>
  <c r="AT83" i="4"/>
  <c r="G76" i="3"/>
  <c r="U78" i="3"/>
  <c r="J77" i="3"/>
  <c r="F76" i="3"/>
  <c r="V75" i="3"/>
  <c r="U74" i="3"/>
  <c r="F73" i="3"/>
  <c r="U72" i="3"/>
  <c r="L69" i="3"/>
  <c r="S68" i="3"/>
  <c r="F67" i="3"/>
  <c r="J66" i="3"/>
  <c r="L65" i="3"/>
  <c r="V64" i="3"/>
  <c r="I63" i="3"/>
  <c r="Y62" i="3"/>
  <c r="U69" i="3"/>
  <c r="K69" i="3"/>
  <c r="R68" i="3"/>
  <c r="T67" i="3"/>
  <c r="I66" i="3"/>
  <c r="K65" i="3"/>
  <c r="U64" i="3"/>
  <c r="H63" i="3"/>
  <c r="X62" i="3"/>
  <c r="I69" i="3"/>
  <c r="M68" i="3"/>
  <c r="G66" i="3"/>
  <c r="I65" i="3"/>
  <c r="R64" i="3"/>
  <c r="F63" i="3"/>
  <c r="G69" i="3"/>
  <c r="T66" i="3"/>
  <c r="G65" i="3"/>
  <c r="M64" i="3"/>
  <c r="AT74" i="4"/>
  <c r="K68" i="3"/>
  <c r="F69" i="3"/>
  <c r="J68" i="3"/>
  <c r="S67" i="3"/>
  <c r="F65" i="3"/>
  <c r="L64" i="3"/>
  <c r="U67" i="3"/>
  <c r="T69" i="3"/>
  <c r="I68" i="3"/>
  <c r="R67" i="3"/>
  <c r="T65" i="3"/>
  <c r="K64" i="3"/>
  <c r="V63" i="3"/>
  <c r="H68" i="3"/>
  <c r="V66" i="3"/>
  <c r="AT76" i="4"/>
  <c r="J64" i="3"/>
  <c r="U63" i="3"/>
  <c r="N67" i="3"/>
  <c r="G68" i="3"/>
  <c r="M67" i="3"/>
  <c r="U66" i="3"/>
  <c r="I64" i="3"/>
  <c r="S63" i="3"/>
  <c r="V69" i="3"/>
  <c r="F68" i="3"/>
  <c r="L67" i="3"/>
  <c r="S66" i="3"/>
  <c r="V65" i="3"/>
  <c r="H64" i="3"/>
  <c r="R63" i="3"/>
  <c r="AT75" i="4"/>
  <c r="G64" i="3"/>
  <c r="N63" i="3"/>
  <c r="AT73" i="4"/>
  <c r="T68" i="3"/>
  <c r="K67" i="3"/>
  <c r="R66" i="3"/>
  <c r="U65" i="3"/>
  <c r="S69" i="3"/>
  <c r="J67" i="3"/>
  <c r="N66" i="3"/>
  <c r="S65" i="3"/>
  <c r="F64" i="3"/>
  <c r="M63" i="3"/>
  <c r="R69" i="3"/>
  <c r="M66" i="3"/>
  <c r="R65" i="3"/>
  <c r="L63" i="3"/>
  <c r="AT72" i="4"/>
  <c r="I67" i="3"/>
  <c r="N69" i="3"/>
  <c r="V68" i="3"/>
  <c r="H67" i="3"/>
  <c r="L66" i="3"/>
  <c r="N65" i="3"/>
  <c r="K63" i="3"/>
  <c r="AA62" i="3"/>
  <c r="S59" i="3"/>
  <c r="G54" i="3"/>
  <c r="F60" i="3"/>
  <c r="N55" i="3"/>
  <c r="K58" i="3"/>
  <c r="L55" i="3"/>
  <c r="Y80" i="3"/>
  <c r="M59" i="3"/>
  <c r="H58" i="3"/>
  <c r="N57" i="3"/>
  <c r="V56" i="3"/>
  <c r="K55" i="3"/>
  <c r="I58" i="3"/>
  <c r="V60" i="3"/>
  <c r="L59" i="3"/>
  <c r="G58" i="3"/>
  <c r="M57" i="3"/>
  <c r="U56" i="3"/>
  <c r="J55" i="3"/>
  <c r="U60" i="3"/>
  <c r="K59" i="3"/>
  <c r="F58" i="3"/>
  <c r="L57" i="3"/>
  <c r="S56" i="3"/>
  <c r="I55" i="3"/>
  <c r="V54" i="3"/>
  <c r="S60" i="3"/>
  <c r="J59" i="3"/>
  <c r="T58" i="3"/>
  <c r="K57" i="3"/>
  <c r="R56" i="3"/>
  <c r="AT65" i="4"/>
  <c r="H55" i="3"/>
  <c r="U54" i="3"/>
  <c r="Y89" i="3"/>
  <c r="R60" i="3"/>
  <c r="I59" i="3"/>
  <c r="J57" i="3"/>
  <c r="N56" i="3"/>
  <c r="G55" i="3"/>
  <c r="S54" i="3"/>
  <c r="N60" i="3"/>
  <c r="H59" i="3"/>
  <c r="I57" i="3"/>
  <c r="M56" i="3"/>
  <c r="F55" i="3"/>
  <c r="R54" i="3"/>
  <c r="R57" i="3"/>
  <c r="M60" i="3"/>
  <c r="G59" i="3"/>
  <c r="V58" i="3"/>
  <c r="H57" i="3"/>
  <c r="L56" i="3"/>
  <c r="T55" i="3"/>
  <c r="N54" i="3"/>
  <c r="AT62" i="4"/>
  <c r="AT66" i="4"/>
  <c r="AT64" i="4"/>
  <c r="M54" i="3"/>
  <c r="AA53" i="3"/>
  <c r="AT63" i="4"/>
  <c r="U58" i="3"/>
  <c r="K60" i="3"/>
  <c r="T59" i="3"/>
  <c r="S58" i="3"/>
  <c r="F57" i="3"/>
  <c r="J56" i="3"/>
  <c r="L54" i="3"/>
  <c r="Z53" i="3"/>
  <c r="L60" i="3"/>
  <c r="J60" i="3"/>
  <c r="R58" i="3"/>
  <c r="T57" i="3"/>
  <c r="I56" i="3"/>
  <c r="V55" i="3"/>
  <c r="K54" i="3"/>
  <c r="Y53" i="3"/>
  <c r="K56" i="3"/>
  <c r="I60" i="3"/>
  <c r="N58" i="3"/>
  <c r="H56" i="3"/>
  <c r="U55" i="3"/>
  <c r="J54" i="3"/>
  <c r="G57" i="3"/>
  <c r="H60" i="3"/>
  <c r="V59" i="3"/>
  <c r="M58" i="3"/>
  <c r="G56" i="3"/>
  <c r="S55" i="3"/>
  <c r="I54" i="3"/>
  <c r="F59" i="3"/>
  <c r="G60" i="3"/>
  <c r="U59" i="3"/>
  <c r="L58" i="3"/>
  <c r="V57" i="3"/>
  <c r="F56" i="3"/>
  <c r="R55" i="3"/>
  <c r="H54" i="3"/>
  <c r="AT67" i="4"/>
  <c r="H32" i="3"/>
  <c r="T31" i="3"/>
  <c r="U30" i="3"/>
  <c r="V29" i="3"/>
  <c r="F28" i="3"/>
  <c r="V27" i="3"/>
  <c r="R26" i="3"/>
  <c r="G32" i="3"/>
  <c r="N31" i="3"/>
  <c r="S30" i="3"/>
  <c r="U29" i="3"/>
  <c r="T28" i="3"/>
  <c r="R27" i="3"/>
  <c r="T27" i="3"/>
  <c r="F32" i="3"/>
  <c r="M31" i="3"/>
  <c r="R30" i="3"/>
  <c r="S29" i="3"/>
  <c r="V28" i="3"/>
  <c r="J27" i="3"/>
  <c r="N27" i="3"/>
  <c r="AT29" i="4"/>
  <c r="G27" i="3"/>
  <c r="T26" i="3"/>
  <c r="AT31" i="4"/>
  <c r="R29" i="3"/>
  <c r="U28" i="3"/>
  <c r="U32" i="3"/>
  <c r="K31" i="3"/>
  <c r="S28" i="3"/>
  <c r="S27" i="3"/>
  <c r="F26" i="3"/>
  <c r="AT32" i="4"/>
  <c r="T30" i="3"/>
  <c r="R28" i="3"/>
  <c r="K27" i="3"/>
  <c r="N26" i="3"/>
  <c r="S32" i="3"/>
  <c r="I31" i="3"/>
  <c r="N30" i="3"/>
  <c r="T29" i="3"/>
  <c r="L27" i="3"/>
  <c r="M26" i="3"/>
  <c r="L31" i="3"/>
  <c r="J31" i="3"/>
  <c r="R32" i="3"/>
  <c r="H31" i="3"/>
  <c r="M30" i="3"/>
  <c r="N29" i="3"/>
  <c r="M27" i="3"/>
  <c r="L26" i="3"/>
  <c r="G31" i="3"/>
  <c r="M29" i="3"/>
  <c r="N28" i="3"/>
  <c r="U27" i="3"/>
  <c r="K26" i="3"/>
  <c r="X25" i="3"/>
  <c r="V32" i="3"/>
  <c r="L30" i="3"/>
  <c r="T32" i="3"/>
  <c r="F31" i="3"/>
  <c r="K30" i="3"/>
  <c r="L29" i="3"/>
  <c r="M28" i="3"/>
  <c r="F27" i="3"/>
  <c r="J26" i="3"/>
  <c r="AA25" i="3"/>
  <c r="AT28" i="4"/>
  <c r="I26" i="3"/>
  <c r="Z25" i="3"/>
  <c r="AT30" i="4"/>
  <c r="K28" i="3"/>
  <c r="H26" i="3"/>
  <c r="V31" i="3"/>
  <c r="L28" i="3"/>
  <c r="M32" i="3"/>
  <c r="I30" i="3"/>
  <c r="AT33" i="4"/>
  <c r="S31" i="3"/>
  <c r="H30" i="3"/>
  <c r="I29" i="3"/>
  <c r="J28" i="3"/>
  <c r="G26" i="3"/>
  <c r="K29" i="3"/>
  <c r="J29" i="3"/>
  <c r="K32" i="3"/>
  <c r="R31" i="3"/>
  <c r="G30" i="3"/>
  <c r="H29" i="3"/>
  <c r="I28" i="3"/>
  <c r="V26" i="3"/>
  <c r="N32" i="3"/>
  <c r="J30" i="3"/>
  <c r="L32" i="3"/>
  <c r="AT23" i="4"/>
  <c r="T22" i="3"/>
  <c r="K20" i="3"/>
  <c r="J19" i="3"/>
  <c r="F18" i="3"/>
  <c r="U17" i="3"/>
  <c r="T23" i="3"/>
  <c r="N23" i="3"/>
  <c r="N22" i="3"/>
  <c r="T21" i="3"/>
  <c r="J20" i="3"/>
  <c r="I19" i="3"/>
  <c r="V18" i="3"/>
  <c r="S17" i="3"/>
  <c r="M23" i="3"/>
  <c r="M22" i="3"/>
  <c r="N21" i="3"/>
  <c r="I20" i="3"/>
  <c r="H19" i="3"/>
  <c r="U18" i="3"/>
  <c r="T17" i="3"/>
  <c r="L23" i="3"/>
  <c r="L22" i="3"/>
  <c r="M21" i="3"/>
  <c r="H20" i="3"/>
  <c r="G19" i="3"/>
  <c r="S18" i="3"/>
  <c r="AT20" i="4"/>
  <c r="F19" i="3"/>
  <c r="R18" i="3"/>
  <c r="L21" i="3"/>
  <c r="G20" i="3"/>
  <c r="J23" i="3"/>
  <c r="J22" i="3"/>
  <c r="K21" i="3"/>
  <c r="F20" i="3"/>
  <c r="V19" i="3"/>
  <c r="N17" i="3"/>
  <c r="AT21" i="4"/>
  <c r="V20" i="3"/>
  <c r="U19" i="3"/>
  <c r="M17" i="3"/>
  <c r="K22" i="3"/>
  <c r="H23" i="3"/>
  <c r="H22" i="3"/>
  <c r="I21" i="3"/>
  <c r="U20" i="3"/>
  <c r="S19" i="3"/>
  <c r="T18" i="3"/>
  <c r="L17" i="3"/>
  <c r="K23" i="3"/>
  <c r="I22" i="3"/>
  <c r="G23" i="3"/>
  <c r="G22" i="3"/>
  <c r="H21" i="3"/>
  <c r="S20" i="3"/>
  <c r="R19" i="3"/>
  <c r="N18" i="3"/>
  <c r="K17" i="3"/>
  <c r="AA16" i="3"/>
  <c r="I23" i="3"/>
  <c r="J21" i="3"/>
  <c r="F23" i="3"/>
  <c r="F22" i="3"/>
  <c r="G21" i="3"/>
  <c r="R20" i="3"/>
  <c r="M18" i="3"/>
  <c r="J17" i="3"/>
  <c r="Z16" i="3"/>
  <c r="F21" i="3"/>
  <c r="L18" i="3"/>
  <c r="AT18" i="4"/>
  <c r="I17" i="3"/>
  <c r="Y16" i="3"/>
  <c r="AT22" i="4"/>
  <c r="V21" i="3"/>
  <c r="T19" i="3"/>
  <c r="K18" i="3"/>
  <c r="H17" i="3"/>
  <c r="U22" i="3"/>
  <c r="S23" i="3"/>
  <c r="S22" i="3"/>
  <c r="U21" i="3"/>
  <c r="T20" i="3"/>
  <c r="N19" i="3"/>
  <c r="J18" i="3"/>
  <c r="G17" i="3"/>
  <c r="V22" i="3"/>
  <c r="U23" i="3"/>
  <c r="S21" i="3"/>
  <c r="N20" i="3"/>
  <c r="M19" i="3"/>
  <c r="AT19" i="4"/>
  <c r="I18" i="3"/>
  <c r="F17" i="3"/>
  <c r="V23" i="3"/>
  <c r="S12" i="3"/>
  <c r="K11" i="3"/>
  <c r="V9" i="3"/>
  <c r="AA7" i="3"/>
  <c r="S8" i="3"/>
  <c r="S10" i="3"/>
  <c r="H12" i="3"/>
  <c r="U13" i="3"/>
  <c r="J14" i="3"/>
  <c r="L11" i="3"/>
  <c r="V14" i="3"/>
  <c r="R13" i="3"/>
  <c r="K12" i="3"/>
  <c r="J11" i="3"/>
  <c r="U9" i="3"/>
  <c r="N14" i="3"/>
  <c r="N13" i="3"/>
  <c r="I12" i="3"/>
  <c r="I11" i="3"/>
  <c r="M13" i="3"/>
  <c r="AT10" i="4"/>
  <c r="AT11" i="4"/>
  <c r="K14" i="3"/>
  <c r="K13" i="3"/>
  <c r="U12" i="3"/>
  <c r="G11" i="3"/>
  <c r="S9" i="3"/>
  <c r="T12" i="3"/>
  <c r="H11" i="3"/>
  <c r="I14" i="3"/>
  <c r="J13" i="3"/>
  <c r="F11" i="3"/>
  <c r="R9" i="3"/>
  <c r="G14" i="3"/>
  <c r="I13" i="3"/>
  <c r="T11" i="3"/>
  <c r="N9" i="3"/>
  <c r="V12" i="3"/>
  <c r="M14" i="3"/>
  <c r="F14" i="3"/>
  <c r="T13" i="3"/>
  <c r="U11" i="3"/>
  <c r="M9" i="3"/>
  <c r="T14" i="3"/>
  <c r="L9" i="3"/>
  <c r="U14" i="3"/>
  <c r="K9" i="3"/>
  <c r="Y34" i="3"/>
  <c r="V11" i="3"/>
  <c r="M10" i="3"/>
  <c r="J9" i="3"/>
  <c r="S11" i="3"/>
  <c r="I10" i="3"/>
  <c r="I9" i="3"/>
  <c r="N8" i="3"/>
  <c r="R11" i="3"/>
  <c r="H9" i="3"/>
  <c r="T9" i="3"/>
  <c r="AT9" i="4"/>
  <c r="V13" i="3"/>
  <c r="G12" i="3"/>
  <c r="R10" i="3"/>
  <c r="R8" i="3"/>
  <c r="H14" i="3"/>
  <c r="S13" i="3"/>
  <c r="F12" i="3"/>
  <c r="N10" i="3"/>
  <c r="F8" i="3"/>
  <c r="L10" i="3"/>
  <c r="M8" i="3"/>
  <c r="K10" i="3"/>
  <c r="L8" i="3"/>
  <c r="L13" i="3"/>
  <c r="J10" i="3"/>
  <c r="K8" i="3"/>
  <c r="X7" i="3"/>
  <c r="AT8" i="4"/>
  <c r="I8" i="3"/>
  <c r="Z7" i="3"/>
  <c r="R12" i="3"/>
  <c r="G10" i="3"/>
  <c r="H8" i="3"/>
  <c r="S14" i="3"/>
  <c r="H13" i="3"/>
  <c r="N12" i="3"/>
  <c r="F10" i="3"/>
  <c r="G8" i="3"/>
  <c r="R14" i="3"/>
  <c r="G13" i="3"/>
  <c r="M12" i="3"/>
  <c r="T10" i="3"/>
  <c r="T8" i="3"/>
  <c r="F13" i="3"/>
  <c r="L12" i="3"/>
  <c r="U10" i="3"/>
  <c r="U8" i="3"/>
  <c r="L14" i="3"/>
  <c r="J12" i="3"/>
  <c r="V10" i="3"/>
  <c r="V8" i="3"/>
  <c r="E10" i="3" l="1"/>
  <c r="D10" i="3" s="1"/>
  <c r="W130" i="3"/>
  <c r="W13" i="3"/>
  <c r="V158" i="4"/>
  <c r="B159" i="4"/>
  <c r="AX158" i="4"/>
  <c r="E9" i="3"/>
  <c r="D9" i="3" s="1"/>
  <c r="E112" i="3"/>
  <c r="D112" i="3" s="1"/>
  <c r="W115" i="3"/>
  <c r="E44" i="3"/>
  <c r="D44" i="3" s="1"/>
  <c r="W44" i="3"/>
  <c r="E111" i="3"/>
  <c r="D111" i="3" s="1"/>
  <c r="Z2" i="4"/>
  <c r="Y110" i="4"/>
  <c r="Y56" i="4"/>
  <c r="F110" i="4"/>
  <c r="G2" i="4"/>
  <c r="F56" i="4"/>
  <c r="W104" i="3"/>
  <c r="E81" i="3"/>
  <c r="D81" i="3" s="1"/>
  <c r="W81" i="3"/>
  <c r="W84" i="3"/>
  <c r="W82" i="3"/>
  <c r="W74" i="3"/>
  <c r="W64" i="3"/>
  <c r="E29" i="3"/>
  <c r="D29" i="3" s="1"/>
  <c r="W17" i="3"/>
  <c r="W21" i="3"/>
  <c r="W19" i="3"/>
  <c r="W22" i="3"/>
  <c r="W23" i="3"/>
  <c r="E27" i="3"/>
  <c r="D27" i="3" s="1"/>
  <c r="W32" i="3"/>
  <c r="E30" i="3"/>
  <c r="D30" i="3" s="1"/>
  <c r="W57" i="3"/>
  <c r="E64" i="3"/>
  <c r="D64" i="3" s="1"/>
  <c r="W63" i="3"/>
  <c r="W73" i="3"/>
  <c r="W78" i="3"/>
  <c r="W76" i="3"/>
  <c r="E78" i="3"/>
  <c r="D78" i="3" s="1"/>
  <c r="W72" i="3"/>
  <c r="W87" i="3"/>
  <c r="W103" i="3"/>
  <c r="E105" i="3"/>
  <c r="D105" i="3" s="1"/>
  <c r="E102" i="3"/>
  <c r="D102" i="3" s="1"/>
  <c r="W111" i="3"/>
  <c r="W113" i="3"/>
  <c r="W123" i="3"/>
  <c r="W118" i="3"/>
  <c r="W120" i="3"/>
  <c r="E119" i="3"/>
  <c r="D119" i="3" s="1"/>
  <c r="E124" i="3"/>
  <c r="D124" i="3" s="1"/>
  <c r="E127" i="3"/>
  <c r="D127" i="3" s="1"/>
  <c r="E129" i="3"/>
  <c r="D129" i="3" s="1"/>
  <c r="E131" i="3"/>
  <c r="D131" i="3" s="1"/>
  <c r="E137" i="3"/>
  <c r="D137" i="3" s="1"/>
  <c r="W136" i="3"/>
  <c r="E136" i="3"/>
  <c r="D136" i="3" s="1"/>
  <c r="W137" i="3"/>
  <c r="W133" i="3"/>
  <c r="W127" i="3"/>
  <c r="E130" i="3"/>
  <c r="D130" i="3" s="1"/>
  <c r="W131" i="3"/>
  <c r="W128" i="3"/>
  <c r="W132" i="3"/>
  <c r="E132" i="3"/>
  <c r="D132" i="3" s="1"/>
  <c r="W129" i="3"/>
  <c r="E133" i="3"/>
  <c r="D133" i="3" s="1"/>
  <c r="E128" i="3"/>
  <c r="D128" i="3" s="1"/>
  <c r="W122" i="3"/>
  <c r="W119" i="3"/>
  <c r="E121" i="3"/>
  <c r="D121" i="3" s="1"/>
  <c r="E120" i="3"/>
  <c r="D120" i="3" s="1"/>
  <c r="W121" i="3"/>
  <c r="E122" i="3"/>
  <c r="D122" i="3" s="1"/>
  <c r="E123" i="3"/>
  <c r="D123" i="3" s="1"/>
  <c r="W124" i="3"/>
  <c r="E118" i="3"/>
  <c r="D118" i="3" s="1"/>
  <c r="E110" i="3"/>
  <c r="D110" i="3" s="1"/>
  <c r="E114" i="3"/>
  <c r="D114" i="3" s="1"/>
  <c r="E115" i="3"/>
  <c r="D115" i="3" s="1"/>
  <c r="E113" i="3"/>
  <c r="D113" i="3" s="1"/>
  <c r="W109" i="3"/>
  <c r="E109" i="3"/>
  <c r="D109" i="3" s="1"/>
  <c r="W112" i="3"/>
  <c r="W110" i="3"/>
  <c r="W114" i="3"/>
  <c r="E103" i="3"/>
  <c r="D103" i="3" s="1"/>
  <c r="W102" i="3"/>
  <c r="W105" i="3"/>
  <c r="W101" i="3"/>
  <c r="E104" i="3"/>
  <c r="D104" i="3" s="1"/>
  <c r="E106" i="3"/>
  <c r="D106" i="3" s="1"/>
  <c r="W106" i="3"/>
  <c r="W100" i="3"/>
  <c r="E101" i="3"/>
  <c r="D101" i="3" s="1"/>
  <c r="E100" i="3"/>
  <c r="D100" i="3" s="1"/>
  <c r="E83" i="3"/>
  <c r="D83" i="3" s="1"/>
  <c r="W83" i="3"/>
  <c r="E86" i="3"/>
  <c r="D86" i="3" s="1"/>
  <c r="W86" i="3"/>
  <c r="E87" i="3"/>
  <c r="D87" i="3" s="1"/>
  <c r="E85" i="3"/>
  <c r="D85" i="3" s="1"/>
  <c r="E84" i="3"/>
  <c r="D84" i="3" s="1"/>
  <c r="W85" i="3"/>
  <c r="E82" i="3"/>
  <c r="D82" i="3" s="1"/>
  <c r="E72" i="3"/>
  <c r="D72" i="3" s="1"/>
  <c r="E76" i="3"/>
  <c r="D76" i="3" s="1"/>
  <c r="E74" i="3"/>
  <c r="D74" i="3" s="1"/>
  <c r="E73" i="3"/>
  <c r="D73" i="3" s="1"/>
  <c r="W77" i="3"/>
  <c r="E77" i="3"/>
  <c r="D77" i="3" s="1"/>
  <c r="W75" i="3"/>
  <c r="E75" i="3"/>
  <c r="D75" i="3" s="1"/>
  <c r="E69" i="3"/>
  <c r="D69" i="3" s="1"/>
  <c r="W68" i="3"/>
  <c r="W69" i="3"/>
  <c r="E63" i="3"/>
  <c r="D63" i="3" s="1"/>
  <c r="W65" i="3"/>
  <c r="E68" i="3"/>
  <c r="D68" i="3" s="1"/>
  <c r="W67" i="3"/>
  <c r="E66" i="3"/>
  <c r="D66" i="3" s="1"/>
  <c r="E67" i="3"/>
  <c r="D67" i="3" s="1"/>
  <c r="W66" i="3"/>
  <c r="E65" i="3"/>
  <c r="D65" i="3" s="1"/>
  <c r="E54" i="3"/>
  <c r="D54" i="3" s="1"/>
  <c r="E57" i="3"/>
  <c r="D57" i="3" s="1"/>
  <c r="W59" i="3"/>
  <c r="E55" i="3"/>
  <c r="D55" i="3" s="1"/>
  <c r="E60" i="3"/>
  <c r="D60" i="3" s="1"/>
  <c r="W55" i="3"/>
  <c r="W54" i="3"/>
  <c r="W56" i="3"/>
  <c r="E56" i="3"/>
  <c r="D56" i="3" s="1"/>
  <c r="W58" i="3"/>
  <c r="E58" i="3"/>
  <c r="D58" i="3" s="1"/>
  <c r="E59" i="3"/>
  <c r="D59" i="3" s="1"/>
  <c r="W60" i="3"/>
  <c r="E31" i="3"/>
  <c r="D31" i="3" s="1"/>
  <c r="W27" i="3"/>
  <c r="W29" i="3"/>
  <c r="W26" i="3"/>
  <c r="W31" i="3"/>
  <c r="E28" i="3"/>
  <c r="D28" i="3" s="1"/>
  <c r="W28" i="3"/>
  <c r="W30" i="3"/>
  <c r="E26" i="3"/>
  <c r="D26" i="3" s="1"/>
  <c r="E32" i="3"/>
  <c r="D32" i="3" s="1"/>
  <c r="E21" i="3"/>
  <c r="D21" i="3" s="1"/>
  <c r="E18" i="3"/>
  <c r="D18" i="3" s="1"/>
  <c r="E20" i="3"/>
  <c r="D20" i="3" s="1"/>
  <c r="W20" i="3"/>
  <c r="E22" i="3"/>
  <c r="D22" i="3" s="1"/>
  <c r="E17" i="3"/>
  <c r="D17" i="3" s="1"/>
  <c r="E23" i="3"/>
  <c r="D23" i="3" s="1"/>
  <c r="W18" i="3"/>
  <c r="E19" i="3"/>
  <c r="D19" i="3" s="1"/>
  <c r="W9" i="3"/>
  <c r="W11" i="3"/>
  <c r="E14" i="3"/>
  <c r="D14" i="3" s="1"/>
  <c r="W12" i="3"/>
  <c r="W14" i="3"/>
  <c r="E11" i="3"/>
  <c r="D11" i="3" s="1"/>
  <c r="E13" i="3"/>
  <c r="D13" i="3" s="1"/>
  <c r="E8" i="3"/>
  <c r="D8" i="3" s="1"/>
  <c r="E12" i="3"/>
  <c r="D12" i="3" s="1"/>
  <c r="W8" i="3"/>
  <c r="W10" i="3"/>
  <c r="B160" i="4" l="1"/>
  <c r="V159" i="4"/>
  <c r="AX159" i="4"/>
  <c r="F138" i="3"/>
  <c r="M138" i="3"/>
  <c r="N138" i="3"/>
  <c r="L138" i="3"/>
  <c r="H138" i="3"/>
  <c r="U138" i="3"/>
  <c r="AT158" i="4"/>
  <c r="J138" i="3"/>
  <c r="T138" i="3"/>
  <c r="R138" i="3"/>
  <c r="K138" i="3"/>
  <c r="G138" i="3"/>
  <c r="V138" i="3"/>
  <c r="S138" i="3"/>
  <c r="I138" i="3"/>
  <c r="H2" i="4"/>
  <c r="G110" i="4"/>
  <c r="G56" i="4"/>
  <c r="AA2" i="4"/>
  <c r="Z56" i="4"/>
  <c r="Z110" i="4"/>
  <c r="W138" i="3" l="1"/>
  <c r="E138" i="3"/>
  <c r="D138" i="3" s="1"/>
  <c r="U139" i="3"/>
  <c r="L139" i="3"/>
  <c r="F139" i="3"/>
  <c r="H139" i="3"/>
  <c r="R139" i="3"/>
  <c r="J139" i="3"/>
  <c r="N139" i="3"/>
  <c r="T139" i="3"/>
  <c r="AT159" i="4"/>
  <c r="S139" i="3"/>
  <c r="G139" i="3"/>
  <c r="M139" i="3"/>
  <c r="I139" i="3"/>
  <c r="V139" i="3"/>
  <c r="K139" i="3"/>
  <c r="AX160" i="4"/>
  <c r="V160" i="4"/>
  <c r="B161" i="4"/>
  <c r="AB2" i="4"/>
  <c r="AA56" i="4"/>
  <c r="AA110" i="4"/>
  <c r="I2" i="4"/>
  <c r="H110" i="4"/>
  <c r="H56" i="4"/>
  <c r="W139" i="3" l="1"/>
  <c r="E139" i="3"/>
  <c r="D139" i="3" s="1"/>
  <c r="V161" i="4"/>
  <c r="AX161" i="4"/>
  <c r="B162" i="4"/>
  <c r="R140" i="3"/>
  <c r="T140" i="3"/>
  <c r="G140" i="3"/>
  <c r="N140" i="3"/>
  <c r="I140" i="3"/>
  <c r="V140" i="3"/>
  <c r="K140" i="3"/>
  <c r="F140" i="3"/>
  <c r="L140" i="3"/>
  <c r="H140" i="3"/>
  <c r="M140" i="3"/>
  <c r="U140" i="3"/>
  <c r="S140" i="3"/>
  <c r="J140" i="3"/>
  <c r="AT160" i="4"/>
  <c r="I110" i="4"/>
  <c r="I56" i="4"/>
  <c r="J2" i="4"/>
  <c r="AC2" i="4"/>
  <c r="AB110" i="4"/>
  <c r="AB56" i="4"/>
  <c r="E140" i="3" l="1"/>
  <c r="D140" i="3" s="1"/>
  <c r="W140" i="3"/>
  <c r="AX162" i="4"/>
  <c r="V162" i="4"/>
  <c r="L141" i="3"/>
  <c r="J141" i="3"/>
  <c r="N141" i="3"/>
  <c r="G141" i="3"/>
  <c r="I141" i="3"/>
  <c r="S141" i="3"/>
  <c r="K141" i="3"/>
  <c r="V141" i="3"/>
  <c r="U141" i="3"/>
  <c r="M141" i="3"/>
  <c r="F141" i="3"/>
  <c r="E141" i="3" s="1"/>
  <c r="D141" i="3" s="1"/>
  <c r="R141" i="3"/>
  <c r="H141" i="3"/>
  <c r="AT161" i="4"/>
  <c r="T141" i="3"/>
  <c r="AC110" i="4"/>
  <c r="AC56" i="4"/>
  <c r="AD2" i="4"/>
  <c r="J56" i="4"/>
  <c r="J110" i="4"/>
  <c r="K2" i="4"/>
  <c r="W141" i="3" l="1"/>
  <c r="H142" i="3"/>
  <c r="T142" i="3"/>
  <c r="N142" i="3"/>
  <c r="G142" i="3"/>
  <c r="V142" i="3"/>
  <c r="K142" i="3"/>
  <c r="F142" i="3"/>
  <c r="M142" i="3"/>
  <c r="R142" i="3"/>
  <c r="U142" i="3"/>
  <c r="J142" i="3"/>
  <c r="S142" i="3"/>
  <c r="L142" i="3"/>
  <c r="I142" i="3"/>
  <c r="K110" i="4"/>
  <c r="K56" i="4"/>
  <c r="L2" i="4"/>
  <c r="AD110" i="4"/>
  <c r="AD56" i="4"/>
  <c r="AE2" i="4"/>
  <c r="W142" i="3" l="1"/>
  <c r="E142" i="3"/>
  <c r="D142" i="3" s="1"/>
  <c r="AE56" i="4"/>
  <c r="AF2" i="4"/>
  <c r="AE110" i="4"/>
  <c r="L110" i="4"/>
  <c r="L56" i="4"/>
  <c r="M2" i="4"/>
  <c r="M110" i="4" l="1"/>
  <c r="M56" i="4"/>
  <c r="N2" i="4"/>
  <c r="AF56" i="4"/>
  <c r="AG2" i="4"/>
  <c r="AF110" i="4"/>
  <c r="AG110" i="4" l="1"/>
  <c r="AG56" i="4"/>
  <c r="AH2" i="4"/>
  <c r="N110" i="4"/>
  <c r="N56" i="4"/>
  <c r="O2" i="4"/>
  <c r="O110" i="4" l="1"/>
  <c r="O56" i="4"/>
  <c r="P2" i="4"/>
  <c r="AH110" i="4"/>
  <c r="AI2" i="4"/>
  <c r="AH56" i="4"/>
  <c r="AJ2" i="4" l="1"/>
  <c r="AI110" i="4"/>
  <c r="AI56" i="4"/>
  <c r="Q2" i="4"/>
  <c r="R2" i="4" s="1"/>
  <c r="S2" i="4" s="1"/>
  <c r="P110" i="4"/>
  <c r="P56" i="4"/>
  <c r="AJ110" i="4" l="1"/>
  <c r="AJ56" i="4"/>
  <c r="AK2" i="4"/>
  <c r="AL2" i="4" l="1"/>
  <c r="AK110" i="4"/>
  <c r="AK56" i="4"/>
  <c r="AL56" i="4" l="1"/>
  <c r="AM2" i="4"/>
  <c r="AL110" i="4"/>
  <c r="AN2" i="4" l="1"/>
  <c r="AM56" i="4"/>
  <c r="AM110" i="4"/>
  <c r="AO2" i="4" l="1"/>
  <c r="AN110" i="4"/>
  <c r="AN56" i="4"/>
  <c r="AP2" i="4" l="1"/>
  <c r="AO56" i="4"/>
  <c r="AO110" i="4"/>
  <c r="AQ2" i="4" l="1"/>
  <c r="AP110" i="4"/>
  <c r="AP56" i="4"/>
  <c r="AR2" i="4" l="1"/>
  <c r="AQ56" i="4"/>
  <c r="AQ110" i="4"/>
  <c r="AR110" i="4" l="1"/>
  <c r="AR56" i="4"/>
</calcChain>
</file>

<file path=xl/sharedStrings.xml><?xml version="1.0" encoding="utf-8"?>
<sst xmlns="http://schemas.openxmlformats.org/spreadsheetml/2006/main" count="1917" uniqueCount="303">
  <si>
    <t xml:space="preserve">TOTALE OPERATORI </t>
  </si>
  <si>
    <t>CINZIA CARFAGNO</t>
  </si>
  <si>
    <t>MARIA     CARRABS</t>
  </si>
  <si>
    <t>SALVATORE       DE MASI</t>
  </si>
  <si>
    <t>ALESSANDRA   DE PIANO</t>
  </si>
  <si>
    <t>TIZIANA             DE PIANO</t>
  </si>
  <si>
    <t>TONIA               DE VITO</t>
  </si>
  <si>
    <t>MICHELE D'ONOFRIO</t>
  </si>
  <si>
    <t>MANFREDO FAMOSO</t>
  </si>
  <si>
    <t>ANDREA      GAETA</t>
  </si>
  <si>
    <t>M.ANTONIETTA GAITA</t>
  </si>
  <si>
    <t>VINCENZO LOMBARDI</t>
  </si>
  <si>
    <t>GERARDO MAZZA</t>
  </si>
  <si>
    <t>HERMANN MAGLIACANE</t>
  </si>
  <si>
    <t>TINA            PRIZIO</t>
  </si>
  <si>
    <t>ANGELO     RUSSO</t>
  </si>
  <si>
    <t>FRANCESCA RUSSO</t>
  </si>
  <si>
    <t>AMBRA SCALZULLO</t>
  </si>
  <si>
    <t>IOLE SCALZULLO</t>
  </si>
  <si>
    <t>TULLIO SPINAZZOLA</t>
  </si>
  <si>
    <t>DANIELA ZAMBRANO</t>
  </si>
  <si>
    <t>Assenti</t>
  </si>
  <si>
    <t>Prec. SERE:</t>
  </si>
  <si>
    <t>Turno</t>
  </si>
  <si>
    <t>Assente</t>
  </si>
  <si>
    <t>lun</t>
  </si>
  <si>
    <t>mar</t>
  </si>
  <si>
    <t>mer</t>
  </si>
  <si>
    <t>gio</t>
  </si>
  <si>
    <t>ven</t>
  </si>
  <si>
    <t>sab</t>
  </si>
  <si>
    <t>FRANCESCA BORSELLI</t>
  </si>
  <si>
    <t>GIULIO BRESSAN</t>
  </si>
  <si>
    <t>FLAVIA CAVIGLIOLI</t>
  </si>
  <si>
    <t>MARTINA LAZZERI</t>
  </si>
  <si>
    <t>FRANCESCO MANETTI</t>
  </si>
  <si>
    <t>SIMONE MARGHERI</t>
  </si>
  <si>
    <t>FRANCESCO MENICACCI</t>
  </si>
  <si>
    <t>LUCA MISTRETTA</t>
  </si>
  <si>
    <t>MIRIANA RAKOVIC</t>
  </si>
  <si>
    <t>Orario Ridotto</t>
  </si>
  <si>
    <t>Note richieste ( "Nome: nota" )</t>
  </si>
  <si>
    <t>Note richieste ( Nome: nota )</t>
  </si>
  <si>
    <t>Totale Assenti</t>
  </si>
  <si>
    <t>Min. Previsti</t>
  </si>
  <si>
    <t>DOMENICA</t>
  </si>
  <si>
    <t>Completo:</t>
  </si>
  <si>
    <t>-</t>
  </si>
  <si>
    <t>Aspettativa</t>
  </si>
  <si>
    <t>Ex-accordo</t>
  </si>
  <si>
    <t>Ferie</t>
  </si>
  <si>
    <t>Ridotto Ex-Acc</t>
  </si>
  <si>
    <t>Ridotto Ferie</t>
  </si>
  <si>
    <t>Ridotto Maternità</t>
  </si>
  <si>
    <t>Malattia</t>
  </si>
  <si>
    <t>Esame</t>
  </si>
  <si>
    <t>Altro</t>
  </si>
  <si>
    <t>TRINCI EMANELE</t>
  </si>
  <si>
    <t>Presenti previsti</t>
  </si>
  <si>
    <t>8.30 - 17:30</t>
  </si>
  <si>
    <t>9:00 - 18:00</t>
  </si>
  <si>
    <t>9:30 - 18.30</t>
  </si>
  <si>
    <t>lun: 09.30 – 18.30 , 10.30 – 18.30 , sab: 09:00 – 13.00</t>
  </si>
  <si>
    <t>lun: 10.30- 19.30, 11.30- 19.30 ,       sab: 9.00 - 13.00</t>
  </si>
  <si>
    <t>TOTALE</t>
  </si>
  <si>
    <t>PAUSA PRANZO</t>
  </si>
  <si>
    <t>Ex-Accordo</t>
  </si>
  <si>
    <t>Maternità</t>
  </si>
  <si>
    <t>12:30 - 13:30</t>
  </si>
  <si>
    <t>13:00 - 14:00</t>
  </si>
  <si>
    <t>13:30 - 14:30</t>
  </si>
  <si>
    <t>Pausa vuota</t>
  </si>
  <si>
    <t>Mese1</t>
  </si>
  <si>
    <t>Mese2</t>
  </si>
  <si>
    <t>Mese3</t>
  </si>
  <si>
    <t>Lucia: esce alle 16</t>
  </si>
  <si>
    <t>Guenda: esce alle 14</t>
  </si>
  <si>
    <t>Deb: uscire ore 13:00</t>
  </si>
  <si>
    <t>Francesca S. : uscire alle 13</t>
  </si>
  <si>
    <t>Guenda esce alle 17</t>
  </si>
  <si>
    <t>Guenda: esce alle 13</t>
  </si>
  <si>
    <t>Lucia: esce alle 13</t>
  </si>
  <si>
    <t>Deb: uscire ore 13:00 Guenda: esce alle 14</t>
  </si>
  <si>
    <t>Ɣ COMPLETO</t>
  </si>
  <si>
    <t>t_vuoto0</t>
  </si>
  <si>
    <t>t_vuoto1</t>
  </si>
  <si>
    <t>t_vuoto2</t>
  </si>
  <si>
    <t>t_vuoto3</t>
  </si>
  <si>
    <t>t_vuoto4</t>
  </si>
  <si>
    <t>t_vuoto5</t>
  </si>
  <si>
    <t>t_vuoto6</t>
  </si>
  <si>
    <t>t_vuoto7</t>
  </si>
  <si>
    <t>t_vuoto8</t>
  </si>
  <si>
    <t>t_vuoto9</t>
  </si>
  <si>
    <t>t_vuoto10</t>
  </si>
  <si>
    <t xml:space="preserve">1 2 : 3 0 </t>
  </si>
  <si>
    <t>1 3 : 0 0</t>
  </si>
  <si>
    <t>1 3 : 3 0</t>
  </si>
  <si>
    <t>.</t>
  </si>
  <si>
    <t>09.00 – 15.00</t>
  </si>
  <si>
    <t>08.30 – 14.30 </t>
  </si>
  <si>
    <t xml:space="preserve">08:30 – 17.30 </t>
  </si>
  <si>
    <t>08.30 – 17.30</t>
  </si>
  <si>
    <t>09.00 – 18.00</t>
  </si>
  <si>
    <t>09.00 – 16.00</t>
  </si>
  <si>
    <t>09:30 – 18.30</t>
  </si>
  <si>
    <t xml:space="preserve">09.00 – 15.00  </t>
  </si>
  <si>
    <t>08.30 -15:30</t>
  </si>
  <si>
    <t xml:space="preserve">08.30 – 17:30 </t>
  </si>
  <si>
    <t>09.00 -16.00</t>
  </si>
  <si>
    <t>09.30 – 18.30 </t>
  </si>
  <si>
    <t>10.30 – 19.30</t>
  </si>
  <si>
    <t xml:space="preserve">08.30 – 16.30 </t>
  </si>
  <si>
    <t xml:space="preserve">08.30 – 16:30 </t>
  </si>
  <si>
    <t>09.00 – 17.00</t>
  </si>
  <si>
    <t>10.00 – 18.00</t>
  </si>
  <si>
    <t>10.30 – 18.30 </t>
  </si>
  <si>
    <t>11.30 – 19.30</t>
  </si>
  <si>
    <r>
      <t xml:space="preserve">09.00 – 18.00 </t>
    </r>
    <r>
      <rPr>
        <sz val="7"/>
        <color rgb="FFFF6600"/>
        <rFont val="Arial"/>
        <family val="2"/>
        <charset val="1"/>
      </rPr>
      <t xml:space="preserve"> </t>
    </r>
  </si>
  <si>
    <t xml:space="preserve">10.30 – 18.30 </t>
  </si>
  <si>
    <t>08.30 -17.30</t>
  </si>
  <si>
    <t>RIPOSO</t>
  </si>
  <si>
    <t>09.00 – 13:00</t>
  </si>
  <si>
    <t>09.00 -13:00</t>
  </si>
  <si>
    <t>09.00 - 13:00</t>
  </si>
  <si>
    <t>09.00 -13.00</t>
  </si>
  <si>
    <t xml:space="preserve">09:00 – 13.00 </t>
  </si>
  <si>
    <t>09.00 – 13.00</t>
  </si>
  <si>
    <t>*</t>
  </si>
  <si>
    <t>Dario</t>
  </si>
  <si>
    <t>ASSENZE</t>
  </si>
  <si>
    <t>NO PAUSA</t>
  </si>
  <si>
    <t>Pausa 12:30</t>
  </si>
  <si>
    <t>Covid-19 - pausa 13:00 senza sabato</t>
  </si>
  <si>
    <t>Covid-19 - pausa 13:00 con sabato</t>
  </si>
  <si>
    <t>Pausa 13:30</t>
  </si>
  <si>
    <t>Orari atipici o ad-hoc</t>
  </si>
  <si>
    <t>ISTRUZIONI INSERIMENTO RICHIESTE PERMESSI</t>
  </si>
  <si>
    <t>1) Completare il foglio RICHIESTE con le opzioni previste dal menù a tendina, tenendo in considerazione delle REGOLE nell'opportuno foglio, che verranno evidenziate nel file "RICHIESTE" dall'opportuno ALERT indicato con "!!!" di colore rosso. Rispetto al foglio "Regole" fanno fede le comunicazioni inviate dal Responsabile Diretto</t>
  </si>
  <si>
    <t>2) Se necessario, inserire nel file RICHIESTE una nota per quel giorno (esempio: "Hermann: uscita alle 15:00 il 3 dic"), dopo aver inserito la richiesta di permesso nell'opportuna cella</t>
  </si>
  <si>
    <t>3) Nel foglio RICHIESTE, sia se si specificano i giorni di permesso sia se non si necessitano, bisogna impostare "Ɣ COMPLETO" nell'opportuna riga gialla. Così il file può essere prelevato anche prima della scadenza se non ci sono ulteriori richieste da attendere.</t>
  </si>
  <si>
    <t>4) NON bisogna modificare altri fogli oltre "RICHIESTE" e/o formule.</t>
  </si>
  <si>
    <t>5) ORARIO: i giorni trascorsi vengono marcati con " ! "</t>
  </si>
  <si>
    <t>ISTRUZIONI MODIFICA Responsabile Diretto</t>
  </si>
  <si>
    <t xml:space="preserve"> - Dal foglio "Orario" è possibile specificare il turno tra quelli presenti in "Tipologie". Nel foglio "Tipologie" è possibile aggiungere anche altri turni nelle celle vuote previste. Può essere utile creare un turno personalizzato nel caso di scambio turni tra colleghi. Es. Hermann solo l'11nov fa 8:30-17:30</t>
  </si>
  <si>
    <t xml:space="preserve"> - Dal foglio REGOLE è possibile configurare il giorno di inizio del calendario per il mese. [Fig. (4)]</t>
  </si>
  <si>
    <t xml:space="preserve"> - Dal foglio REGOLE è possibile impostare dei criteri di avviso al superamento numero assenti, la regola delle festività[fig. (1)] ha priorità maggiore rispetto alla regola del giorno[fig. (5)].</t>
  </si>
  <si>
    <t>Ad esempio si può specificare che il 24/12/2020 devono essere presenti almeno 15 operatori o che il lunedì possono essere assenti massimo 2 operatori.</t>
  </si>
  <si>
    <t xml:space="preserve">(1) Regole festività numero minimo presenti. Ha priorità rispetto alta a Regole Settimana(5). </t>
  </si>
  <si>
    <t>(2) Legenda colori foglio REGOLE</t>
  </si>
  <si>
    <t>(3) Promemoria quantità Riduzione Orario Lavorativo da consumare</t>
  </si>
  <si>
    <t>(4) Variabili varie</t>
  </si>
  <si>
    <t>(5) Regole settimana: definisce il numero massimo di assenti settimanali. Ha priorità più bassa rispetto a regole festività.</t>
  </si>
  <si>
    <t>(6) Regole testuali generiche.</t>
  </si>
  <si>
    <t>w_X_n_q9nUq1lf9oMplF77eUTaX-34tImQK0QZF7pKpUNzdCNVdCV0xMS1VJOUY4VUpERVZDR0g5TS4u</t>
  </si>
  <si>
    <t>Form1</t>
  </si>
  <si>
    <t>{cf6eff52-8cd7-4ced-bf98-c0fe76a7b340}</t>
  </si>
  <si>
    <t>REGOLE FESTIVITA’</t>
  </si>
  <si>
    <t>Legenda</t>
  </si>
  <si>
    <t>data</t>
  </si>
  <si>
    <t>presenti</t>
  </si>
  <si>
    <t>campo da modificare</t>
  </si>
  <si>
    <t>campo da non modificare</t>
  </si>
  <si>
    <t>ore ROL</t>
  </si>
  <si>
    <t>primo trimestre:      gen-mar   24 ore = 3 giorni</t>
  </si>
  <si>
    <t>secondo trimestre: apr-giu     32 ore = 4 giorni</t>
  </si>
  <si>
    <t>terzo trimestre:       lug-set      32 ore = 4 giorni</t>
  </si>
  <si>
    <t>quarto trimestre:     ott-dic      24 ore = 3 giorni</t>
  </si>
  <si>
    <t>=CERCA.VERT(GIORNO.SETTIMANA($B7);Regole!$C$19:$D$25;'Regole'!D252;0</t>
  </si>
  <si>
    <t>Totale Operatori 1Liv</t>
  </si>
  <si>
    <t>Totale Operatori 2Liv</t>
  </si>
  <si>
    <t>Data prelievo file richieste:</t>
  </si>
  <si>
    <t>Data inizio calendario mese1(lunedì):</t>
  </si>
  <si>
    <t>Data inizio calendario mese2(lunedì):</t>
  </si>
  <si>
    <t>Data inizio calendario mese3(lunedì):</t>
  </si>
  <si>
    <t>REGOLE SETTIMANA</t>
  </si>
  <si>
    <t>giorno settimana</t>
  </si>
  <si>
    <t>Max assenti</t>
  </si>
  <si>
    <t>domenica</t>
  </si>
  <si>
    <t>lunedì</t>
  </si>
  <si>
    <t>martedì</t>
  </si>
  <si>
    <t>mercoledì</t>
  </si>
  <si>
    <t>giovedì</t>
  </si>
  <si>
    <t>venerdì</t>
  </si>
  <si>
    <t>sabato</t>
  </si>
  <si>
    <t>II livello</t>
  </si>
  <si>
    <t>Tutti devono usufruire nel periodo di 2 settimane di ferie + i 4 giorni di ex-accordo. Le settimane non possono essere spezzate</t>
  </si>
  <si>
    <t>Almeno 2 settimane nel mese di Agosto non necessariamente consecutive purchè siano garantiti i seguenti scambi</t>
  </si>
  <si>
    <t>Guenda si scambia con Lucia</t>
  </si>
  <si>
    <t>Francesca si scambia con Veronica</t>
  </si>
  <si>
    <t>Noè si scambia con Stefania</t>
  </si>
  <si>
    <t>Ramona si scambia con Mirko</t>
  </si>
  <si>
    <t>Debora  fa da Jolly</t>
  </si>
  <si>
    <t>Compilare il file inserendo:</t>
  </si>
  <si>
    <t> =  se si intende prendere 1 giornata intera di ex-accordo </t>
  </si>
  <si>
    <t> =  2 settimane</t>
  </si>
  <si>
    <t xml:space="preserve"> = se si smaltiranno le 2 ore come ex-accordo </t>
  </si>
  <si>
    <t xml:space="preserve"> = se si smaltiranno le 2 ore come Ferie </t>
  </si>
  <si>
    <t> = se si smaltiranno le 2 ore come Maternità</t>
  </si>
  <si>
    <t xml:space="preserve"> = se si smaltiranno le 2 ore come Maternità</t>
  </si>
  <si>
    <t>REGOLE</t>
  </si>
  <si>
    <t>Tutti devono usufruire nel periodo di 2 settimane di ferie + i 4 giorni di ex-accordo</t>
  </si>
  <si>
    <t>Le settimana non devono essere necessarimente consecutive ma non possono essere spezzate, deve sempre essere rispettato il numero di assenti  indicato nella colonna C</t>
  </si>
  <si>
    <t>I livello</t>
  </si>
  <si>
    <t>Settimane</t>
  </si>
  <si>
    <t>Presenti</t>
  </si>
  <si>
    <t>operatori in totale</t>
  </si>
  <si>
    <t>Orario</t>
  </si>
  <si>
    <t>dal 1 al 14 luglio 2019</t>
  </si>
  <si>
    <t>8.30 - 18.30 + sabato</t>
  </si>
  <si>
    <t>dal 15 al 28 luglio 2019</t>
  </si>
  <si>
    <t xml:space="preserve">8.30 - 18.30 </t>
  </si>
  <si>
    <t>dal 29 luglio  al 09 agosto 2019</t>
  </si>
  <si>
    <t xml:space="preserve">9.00 - 18.00 </t>
  </si>
  <si>
    <t>dal 12 al 25 agosto 2019</t>
  </si>
  <si>
    <t xml:space="preserve">9.00 - 13.00 - 14.00 18.00 </t>
  </si>
  <si>
    <t>dal 26 al 01 settembre 2019</t>
  </si>
  <si>
    <t>dal 2 al 30 settembre 2019</t>
  </si>
  <si>
    <t>Orario normale</t>
  </si>
  <si>
    <t>dal 23 dicembre 2019 al 06 gennaio 2020</t>
  </si>
  <si>
    <t>9.00 - 18.00</t>
  </si>
  <si>
    <t>martedì 24 dicembre 2019</t>
  </si>
  <si>
    <t>9.00 - 13.00</t>
  </si>
  <si>
    <t>martedì 31 dicembre 2019</t>
  </si>
  <si>
    <t>sabato 28 dicembre 2019</t>
  </si>
  <si>
    <t>chiusura</t>
  </si>
  <si>
    <t>sabato 04 gennaio 2020</t>
  </si>
  <si>
    <t>1° Livello FI</t>
  </si>
  <si>
    <t>1° Livello AV</t>
  </si>
  <si>
    <t>2° Livello</t>
  </si>
  <si>
    <t>LUCA         ANANIA</t>
  </si>
  <si>
    <t>Lucia    BENEFORTI</t>
  </si>
  <si>
    <t>Domenico         DE LUCA</t>
  </si>
  <si>
    <t>Stefania    DELLA SALA</t>
  </si>
  <si>
    <t>Davide              DI LUZIO</t>
  </si>
  <si>
    <t>DARIO        GOZZI</t>
  </si>
  <si>
    <t>Guendalina    FANTONI</t>
  </si>
  <si>
    <t>Ramona        MARINO</t>
  </si>
  <si>
    <t>Debora        MANI</t>
  </si>
  <si>
    <t>Noè    MOLLICA</t>
  </si>
  <si>
    <t>Mirko            NALDONI</t>
  </si>
  <si>
    <t>Francesca   SCRO</t>
  </si>
  <si>
    <t>FELICE       VIGNATI</t>
  </si>
  <si>
    <t>Aggiunto in data 18/02/2022 pulsante di RESET nelle pagine delle richieste per pulire le celle solo da Excel (non online).</t>
  </si>
  <si>
    <t>Operatore1</t>
  </si>
  <si>
    <t>Operatore2</t>
  </si>
  <si>
    <t>Operatore3</t>
  </si>
  <si>
    <t>Operatore4</t>
  </si>
  <si>
    <t>Operatore5</t>
  </si>
  <si>
    <t>Operatore6</t>
  </si>
  <si>
    <t>Operatore7</t>
  </si>
  <si>
    <t>Operatore8</t>
  </si>
  <si>
    <t>Operatore9</t>
  </si>
  <si>
    <t>Operatore10</t>
  </si>
  <si>
    <t>Operatore11</t>
  </si>
  <si>
    <t>Operatore12</t>
  </si>
  <si>
    <t>Operatore13</t>
  </si>
  <si>
    <t>Operatore14</t>
  </si>
  <si>
    <t>Operatore15</t>
  </si>
  <si>
    <t>Operatore16</t>
  </si>
  <si>
    <t>Operatore17</t>
  </si>
  <si>
    <t>Operatore18</t>
  </si>
  <si>
    <t>Operatore19</t>
  </si>
  <si>
    <t>Operatore20</t>
  </si>
  <si>
    <t>Operatore21</t>
  </si>
  <si>
    <t>Operatore22</t>
  </si>
  <si>
    <t>Operatore23</t>
  </si>
  <si>
    <t>Operatore24</t>
  </si>
  <si>
    <t>Operatore25</t>
  </si>
  <si>
    <t>Operatore26</t>
  </si>
  <si>
    <t>Operatore27</t>
  </si>
  <si>
    <t>Operatore28</t>
  </si>
  <si>
    <t>Operatore29</t>
  </si>
  <si>
    <t>Operatore30</t>
  </si>
  <si>
    <t>Operatore31</t>
  </si>
  <si>
    <t>Operatore32</t>
  </si>
  <si>
    <t>Operatore33</t>
  </si>
  <si>
    <t>Operatore34</t>
  </si>
  <si>
    <t>Operatore35</t>
  </si>
  <si>
    <t>Operatore36</t>
  </si>
  <si>
    <t>Operatore37</t>
  </si>
  <si>
    <t>Operatore38</t>
  </si>
  <si>
    <t>Operatore39</t>
  </si>
  <si>
    <t>Tutor1</t>
  </si>
  <si>
    <t>Tutor2</t>
  </si>
  <si>
    <t>Tutor3</t>
  </si>
  <si>
    <t>Tutor4</t>
  </si>
  <si>
    <t>Tutor5</t>
  </si>
  <si>
    <t>Tutor6</t>
  </si>
  <si>
    <t>Tutor7</t>
  </si>
  <si>
    <t>Tutor8</t>
  </si>
  <si>
    <t>Tutor9</t>
  </si>
  <si>
    <t>Tutor10</t>
  </si>
  <si>
    <t>Il presente file è distribuito sotto licenza Creative Commons BY-NC-SA 3.0</t>
  </si>
  <si>
    <t>La paternità dell'opera è dell'autore:</t>
  </si>
  <si>
    <t>Sei libero di:</t>
  </si>
  <si>
    <r>
      <t>Condividere</t>
    </r>
    <r>
      <rPr>
        <sz val="11"/>
        <color rgb="FF333333"/>
        <rFont val="Source Sans Pro"/>
        <family val="2"/>
      </rPr>
      <t> — riprodurre, distribuire, comunicare al pubblico, esporre in pubblico, rappresentare, eseguire e recitare questo materiale con qualsiasi mezzo e formato</t>
    </r>
  </si>
  <si>
    <r>
      <rPr>
        <b/>
        <sz val="10"/>
        <color rgb="FF000000"/>
        <rFont val="Arial"/>
        <family val="2"/>
      </rPr>
      <t xml:space="preserve">Modificare </t>
    </r>
    <r>
      <rPr>
        <sz val="10"/>
        <color rgb="FF000000"/>
        <rFont val="Arial"/>
        <family val="2"/>
        <charset val="1"/>
      </rPr>
      <t>— remixare, trasformare il materiale e basarti su di esso per le tue opere</t>
    </r>
  </si>
  <si>
    <t>Alle seguenti condizioni:</t>
  </si>
  <si>
    <r>
      <rPr>
        <b/>
        <sz val="10"/>
        <color rgb="FF000000"/>
        <rFont val="Arial"/>
        <family val="2"/>
      </rPr>
      <t xml:space="preserve">Attribuzione </t>
    </r>
    <r>
      <rPr>
        <sz val="10"/>
        <color rgb="FF000000"/>
        <rFont val="Arial"/>
        <family val="2"/>
        <charset val="1"/>
      </rPr>
      <t>— Devi riconoscere una menzione di paternità adeguata, fornire un link alla licenza e indicare se sono state effettuate delle modifiche. Puoi fare ciò in qualsiasi maniera ragionevole possibile, ma non con modalità tali da suggerire che il licenziante avalli te o il tuo utilizzo del materiale.</t>
    </r>
  </si>
  <si>
    <r>
      <rPr>
        <b/>
        <sz val="10"/>
        <color rgb="FF000000"/>
        <rFont val="Arial"/>
        <family val="2"/>
      </rPr>
      <t>NonCommerciale</t>
    </r>
    <r>
      <rPr>
        <sz val="10"/>
        <color rgb="FF000000"/>
        <rFont val="Arial"/>
        <family val="2"/>
        <charset val="1"/>
      </rPr>
      <t xml:space="preserve"> — Non puoi utilizzare il materiale per scopi commerciali.</t>
    </r>
  </si>
  <si>
    <r>
      <rPr>
        <b/>
        <sz val="10"/>
        <color rgb="FF000000"/>
        <rFont val="Arial"/>
        <family val="2"/>
      </rPr>
      <t>StessaLicenza</t>
    </r>
    <r>
      <rPr>
        <sz val="10"/>
        <color rgb="FF000000"/>
        <rFont val="Arial"/>
        <family val="2"/>
        <charset val="1"/>
      </rPr>
      <t xml:space="preserve"> — Se remixi, trasformi il materiale o ti basi su di esso, devi distribuire i tuoi contributi con la stessa licenza del materiale originario.</t>
    </r>
  </si>
  <si>
    <r>
      <rPr>
        <b/>
        <sz val="10"/>
        <color rgb="FF000000"/>
        <rFont val="Arial"/>
        <family val="2"/>
      </rPr>
      <t>Divieto di restrizioni aggiuntive</t>
    </r>
    <r>
      <rPr>
        <sz val="10"/>
        <color rgb="FF000000"/>
        <rFont val="Arial"/>
        <family val="2"/>
        <charset val="1"/>
      </rPr>
      <t xml:space="preserve"> — Non puoi applicare termini legali o misure tecnologiche che impongano ad altri soggetti dei vincoli giuridici su quanto la licenza consente loro di fare.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</si>
</sst>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quot;, &quot;mmmm\ dd&quot;, &quot;yyyy"/>
  </numFmts>
  <fonts count="28" x14ac:knownFonts="1">
    <font>
      <sz val="10"/>
      <color rgb="FF000000"/>
      <name val="Arial"/>
      <family val="2"/>
      <charset val="1"/>
    </font>
    <font>
      <b/>
      <sz val="10"/>
      <color rgb="FF000000"/>
      <name val="Arial"/>
      <family val="2"/>
      <charset val="1"/>
    </font>
    <font>
      <b/>
      <sz val="8"/>
      <color rgb="FF000000"/>
      <name val="Arial"/>
      <family val="2"/>
      <charset val="1"/>
    </font>
    <font>
      <b/>
      <sz val="10"/>
      <color rgb="FFFFFFFF"/>
      <name val="Arial"/>
      <family val="2"/>
      <charset val="1"/>
    </font>
    <font>
      <sz val="11"/>
      <color rgb="FF000000"/>
      <name val="Calibri"/>
      <family val="2"/>
      <charset val="1"/>
    </font>
    <font>
      <sz val="11"/>
      <color rgb="FFFF0000"/>
      <name val="Calibri"/>
      <family val="2"/>
      <charset val="1"/>
    </font>
    <font>
      <sz val="9"/>
      <color rgb="FF000000"/>
      <name val="Arial"/>
      <family val="2"/>
      <charset val="1"/>
    </font>
    <font>
      <b/>
      <sz val="7"/>
      <color rgb="FF000000"/>
      <name val="Arial"/>
      <family val="2"/>
      <charset val="1"/>
    </font>
    <font>
      <b/>
      <sz val="8"/>
      <color rgb="FFFF0000"/>
      <name val="Arial"/>
      <family val="2"/>
      <charset val="1"/>
    </font>
    <font>
      <sz val="8"/>
      <color rgb="FF000000"/>
      <name val="Arial"/>
      <family val="2"/>
      <charset val="1"/>
    </font>
    <font>
      <sz val="8"/>
      <color rgb="FFFF0000"/>
      <name val="Arial"/>
      <family val="2"/>
      <charset val="1"/>
    </font>
    <font>
      <sz val="8"/>
      <color rgb="FFC00000"/>
      <name val="Arial"/>
      <family val="2"/>
      <charset val="1"/>
    </font>
    <font>
      <b/>
      <sz val="7"/>
      <color rgb="FFFFFFFF"/>
      <name val="Arial"/>
      <family val="2"/>
      <charset val="1"/>
    </font>
    <font>
      <b/>
      <sz val="8"/>
      <color rgb="FFFFFFFF"/>
      <name val="Arial"/>
      <family val="2"/>
      <charset val="1"/>
    </font>
    <font>
      <sz val="8"/>
      <color rgb="FFFFFFFF"/>
      <name val="Arial"/>
      <family val="2"/>
      <charset val="1"/>
    </font>
    <font>
      <sz val="7"/>
      <color rgb="FFFF6600"/>
      <name val="Arial"/>
      <family val="2"/>
      <charset val="1"/>
    </font>
    <font>
      <b/>
      <sz val="9"/>
      <color rgb="FF000000"/>
      <name val="Arial"/>
      <family val="2"/>
      <charset val="1"/>
    </font>
    <font>
      <sz val="11"/>
      <color rgb="FF444444"/>
      <name val="Calibri"/>
      <family val="2"/>
      <charset val="1"/>
    </font>
    <font>
      <sz val="10"/>
      <color rgb="FFFFFFFF"/>
      <name val="Arial"/>
      <family val="2"/>
      <charset val="1"/>
    </font>
    <font>
      <b/>
      <sz val="8"/>
      <color rgb="FF000000"/>
      <name val="Arial"/>
      <family val="2"/>
    </font>
    <font>
      <b/>
      <sz val="10"/>
      <color rgb="FF000000"/>
      <name val="Arial"/>
      <family val="2"/>
    </font>
    <font>
      <sz val="8"/>
      <name val="Arial"/>
      <family val="2"/>
      <charset val="1"/>
    </font>
    <font>
      <sz val="12"/>
      <color rgb="FF000000"/>
      <name val="Arial"/>
      <family val="2"/>
      <charset val="1"/>
    </font>
    <font>
      <u/>
      <sz val="10"/>
      <color theme="10"/>
      <name val="Arial"/>
      <family val="2"/>
      <charset val="1"/>
    </font>
    <font>
      <u/>
      <sz val="9"/>
      <color theme="10"/>
      <name val="Arial"/>
      <family val="2"/>
      <charset val="1"/>
    </font>
    <font>
      <b/>
      <sz val="11"/>
      <color rgb="FF222222"/>
      <name val="Source Sans Pro"/>
      <family val="2"/>
    </font>
    <font>
      <sz val="11"/>
      <color rgb="FF333333"/>
      <name val="Source Sans Pro"/>
      <family val="2"/>
    </font>
    <font>
      <sz val="10"/>
      <color rgb="FF000000"/>
      <name val="Arial"/>
      <family val="2"/>
    </font>
  </fonts>
  <fills count="38">
    <fill>
      <patternFill patternType="none"/>
    </fill>
    <fill>
      <patternFill patternType="gray125"/>
    </fill>
    <fill>
      <patternFill patternType="solid">
        <fgColor rgb="FFD9D9D9"/>
        <bgColor rgb="FFD5D5D5"/>
      </patternFill>
    </fill>
    <fill>
      <patternFill patternType="solid">
        <fgColor rgb="FFFFFFFF"/>
        <bgColor rgb="FFF2F2F2"/>
      </patternFill>
    </fill>
    <fill>
      <patternFill patternType="solid">
        <fgColor rgb="FFA9D08E"/>
        <bgColor rgb="FFC6E0B4"/>
      </patternFill>
    </fill>
    <fill>
      <patternFill patternType="solid">
        <fgColor rgb="FFF4B084"/>
        <bgColor rgb="FFFF99CC"/>
      </patternFill>
    </fill>
    <fill>
      <patternFill patternType="solid">
        <fgColor rgb="FFFFF2CC"/>
        <bgColor rgb="FFF2F2F2"/>
      </patternFill>
    </fill>
    <fill>
      <patternFill patternType="solid">
        <fgColor rgb="FF305496"/>
        <bgColor rgb="FF666699"/>
      </patternFill>
    </fill>
    <fill>
      <patternFill patternType="solid">
        <fgColor rgb="FFE2EFDA"/>
        <bgColor rgb="FFE2F0D9"/>
      </patternFill>
    </fill>
    <fill>
      <patternFill patternType="solid">
        <fgColor rgb="FFFFFF00"/>
        <bgColor rgb="FFFFD966"/>
      </patternFill>
    </fill>
    <fill>
      <patternFill patternType="solid">
        <fgColor rgb="FFD5D5D5"/>
        <bgColor rgb="FFD9D9D9"/>
      </patternFill>
    </fill>
    <fill>
      <patternFill patternType="solid">
        <fgColor rgb="FFC00000"/>
        <bgColor rgb="FFFF0000"/>
      </patternFill>
    </fill>
    <fill>
      <patternFill patternType="solid">
        <fgColor rgb="FFBFBFBF"/>
        <bgColor rgb="FFD5D5D5"/>
      </patternFill>
    </fill>
    <fill>
      <patternFill patternType="solid">
        <fgColor rgb="FFD9E1F2"/>
        <bgColor rgb="FFDEEBF7"/>
      </patternFill>
    </fill>
    <fill>
      <patternFill patternType="solid">
        <fgColor rgb="FFF2F2F2"/>
        <bgColor rgb="FFE2EFDA"/>
      </patternFill>
    </fill>
    <fill>
      <patternFill patternType="solid">
        <fgColor rgb="FF339966"/>
        <bgColor rgb="FF008080"/>
      </patternFill>
    </fill>
    <fill>
      <patternFill patternType="solid">
        <fgColor rgb="FFFF0000"/>
        <bgColor rgb="FFC00000"/>
      </patternFill>
    </fill>
    <fill>
      <patternFill patternType="solid">
        <fgColor rgb="FFFF99CC"/>
        <bgColor rgb="FFF4B084"/>
      </patternFill>
    </fill>
    <fill>
      <patternFill patternType="solid">
        <fgColor rgb="FFCC99FF"/>
        <bgColor rgb="FFFF99CC"/>
      </patternFill>
    </fill>
    <fill>
      <patternFill patternType="solid">
        <fgColor rgb="FFFFFF99"/>
        <bgColor rgb="FFFFF2CC"/>
      </patternFill>
    </fill>
    <fill>
      <patternFill patternType="solid">
        <fgColor rgb="FFE2F0D9"/>
        <bgColor rgb="FFE2EFDA"/>
      </patternFill>
    </fill>
    <fill>
      <patternFill patternType="solid">
        <fgColor rgb="FFC6E0B4"/>
        <bgColor rgb="FFC6EFCE"/>
      </patternFill>
    </fill>
    <fill>
      <patternFill patternType="solid">
        <fgColor rgb="FFFFFFFF"/>
        <bgColor indexed="64"/>
      </patternFill>
    </fill>
    <fill>
      <patternFill patternType="solid">
        <fgColor rgb="FF4472C4"/>
        <bgColor indexed="64"/>
      </patternFill>
    </fill>
    <fill>
      <patternFill patternType="solid">
        <fgColor rgb="FFDDEBF7"/>
        <bgColor indexed="64"/>
      </patternFill>
    </fill>
    <fill>
      <patternFill patternType="solid">
        <fgColor rgb="FFA6A6A6"/>
        <bgColor indexed="64"/>
      </patternFill>
    </fill>
    <fill>
      <patternFill patternType="solid">
        <fgColor rgb="FFFFF2CC"/>
        <bgColor indexed="64"/>
      </patternFill>
    </fill>
    <fill>
      <patternFill patternType="solid">
        <fgColor rgb="FFC9C9C9"/>
        <bgColor indexed="64"/>
      </patternFill>
    </fill>
    <fill>
      <patternFill patternType="solid">
        <fgColor rgb="FFFF0000"/>
        <bgColor indexed="64"/>
      </patternFill>
    </fill>
    <fill>
      <patternFill patternType="solid">
        <fgColor rgb="FFEDEDED"/>
        <bgColor rgb="FF000000"/>
      </patternFill>
    </fill>
    <fill>
      <patternFill patternType="solid">
        <fgColor rgb="FFFFFFFF"/>
        <bgColor rgb="FF000000"/>
      </patternFill>
    </fill>
    <fill>
      <patternFill patternType="solid">
        <fgColor rgb="FFF2F2F2"/>
        <bgColor rgb="FFD9D9D9"/>
      </patternFill>
    </fill>
    <fill>
      <patternFill patternType="solid">
        <fgColor rgb="FF4472C4"/>
        <bgColor rgb="FF000000"/>
      </patternFill>
    </fill>
    <fill>
      <patternFill patternType="solid">
        <fgColor rgb="FFFF0000"/>
        <bgColor rgb="FF000000"/>
      </patternFill>
    </fill>
    <fill>
      <patternFill patternType="solid">
        <fgColor rgb="FF70AD47"/>
        <bgColor rgb="FF000000"/>
      </patternFill>
    </fill>
    <fill>
      <patternFill patternType="solid">
        <fgColor rgb="FFE7E6E6"/>
        <bgColor rgb="FF000000"/>
      </patternFill>
    </fill>
    <fill>
      <patternFill patternType="solid">
        <fgColor rgb="FFFFFF00"/>
        <bgColor indexed="64"/>
      </patternFill>
    </fill>
    <fill>
      <patternFill patternType="solid">
        <fgColor rgb="FFF4B084"/>
        <bgColor indexed="64"/>
      </patternFill>
    </fill>
  </fills>
  <borders count="5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auto="1"/>
      </top>
      <bottom/>
      <diagonal/>
    </border>
    <border>
      <left/>
      <right style="thin">
        <color rgb="FF000000"/>
      </right>
      <top style="thin">
        <color rgb="FF000000"/>
      </top>
      <bottom style="thin">
        <color rgb="FF000000"/>
      </bottom>
      <diagonal/>
    </border>
    <border>
      <left style="dotted">
        <color rgb="FF000000"/>
      </left>
      <right/>
      <top style="dotted">
        <color rgb="FF000000"/>
      </top>
      <bottom style="dotted">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auto="1"/>
      </left>
      <right style="thin">
        <color auto="1"/>
      </right>
      <top/>
      <bottom style="thin">
        <color rgb="FF000000"/>
      </bottom>
      <diagonal/>
    </border>
  </borders>
  <cellStyleXfs count="2">
    <xf numFmtId="0" fontId="0" fillId="0" borderId="0"/>
    <xf numFmtId="0" fontId="23" fillId="0" borderId="0" applyNumberFormat="0" applyFill="0" applyBorder="0" applyAlignment="0" applyProtection="0"/>
  </cellStyleXfs>
  <cellXfs count="302">
    <xf numFmtId="0" fontId="0" fillId="0" borderId="0" xfId="0"/>
    <xf numFmtId="0" fontId="1" fillId="3" borderId="1" xfId="0" applyFont="1" applyFill="1" applyBorder="1" applyAlignment="1">
      <alignment horizontal="center"/>
    </xf>
    <xf numFmtId="0" fontId="1" fillId="2" borderId="1" xfId="0" applyFont="1" applyFill="1" applyBorder="1"/>
    <xf numFmtId="0" fontId="0" fillId="4" borderId="1" xfId="0" applyFill="1" applyBorder="1"/>
    <xf numFmtId="164" fontId="0" fillId="4" borderId="1" xfId="0" applyNumberFormat="1" applyFill="1" applyBorder="1" applyAlignment="1">
      <alignment horizontal="left"/>
    </xf>
    <xf numFmtId="0" fontId="0" fillId="2" borderId="1" xfId="0" applyFill="1" applyBorder="1"/>
    <xf numFmtId="0" fontId="0" fillId="0" borderId="1" xfId="0" applyBorder="1"/>
    <xf numFmtId="0" fontId="0" fillId="0" borderId="1" xfId="0" applyBorder="1" applyAlignment="1">
      <alignment horizontal="center"/>
    </xf>
    <xf numFmtId="0" fontId="1" fillId="4" borderId="2" xfId="0" applyFont="1" applyFill="1" applyBorder="1" applyAlignment="1">
      <alignment horizontal="center"/>
    </xf>
    <xf numFmtId="164" fontId="1" fillId="4" borderId="2" xfId="0" applyNumberFormat="1" applyFont="1" applyFill="1" applyBorder="1" applyAlignment="1">
      <alignment horizontal="center"/>
    </xf>
    <xf numFmtId="0" fontId="2" fillId="2" borderId="1" xfId="0" applyFont="1" applyFill="1" applyBorder="1"/>
    <xf numFmtId="0" fontId="1" fillId="5" borderId="3" xfId="0" applyFont="1" applyFill="1" applyBorder="1"/>
    <xf numFmtId="0" fontId="0" fillId="5" borderId="4" xfId="0" applyFill="1" applyBorder="1"/>
    <xf numFmtId="0" fontId="0" fillId="5" borderId="5" xfId="0" applyFill="1" applyBorder="1"/>
    <xf numFmtId="0" fontId="0" fillId="0" borderId="6" xfId="0" applyBorder="1"/>
    <xf numFmtId="0" fontId="0" fillId="0" borderId="7" xfId="0" applyBorder="1"/>
    <xf numFmtId="0" fontId="1" fillId="6" borderId="6" xfId="0" applyFont="1" applyFill="1" applyBorder="1"/>
    <xf numFmtId="0" fontId="0" fillId="6" borderId="0" xfId="0" applyFill="1"/>
    <xf numFmtId="0" fontId="0" fillId="6" borderId="7" xfId="0" applyFill="1" applyBorder="1"/>
    <xf numFmtId="0" fontId="0" fillId="0" borderId="8" xfId="0" applyBorder="1"/>
    <xf numFmtId="0" fontId="0" fillId="0" borderId="9" xfId="0" applyBorder="1"/>
    <xf numFmtId="0" fontId="0" fillId="0" borderId="10" xfId="0" applyBorder="1"/>
    <xf numFmtId="0" fontId="0" fillId="3" borderId="0" xfId="0" applyFill="1"/>
    <xf numFmtId="0" fontId="6" fillId="0" borderId="6" xfId="0" applyFont="1" applyBorder="1"/>
    <xf numFmtId="0" fontId="1" fillId="0" borderId="11" xfId="0" applyFont="1" applyBorder="1"/>
    <xf numFmtId="0" fontId="0" fillId="8" borderId="12" xfId="0" applyFill="1" applyBorder="1"/>
    <xf numFmtId="0" fontId="0" fillId="8" borderId="13" xfId="0" applyFill="1" applyBorder="1"/>
    <xf numFmtId="0" fontId="0" fillId="8" borderId="14" xfId="0" applyFill="1" applyBorder="1"/>
    <xf numFmtId="0" fontId="0" fillId="0" borderId="15" xfId="0" applyBorder="1"/>
    <xf numFmtId="0" fontId="0" fillId="0" borderId="16" xfId="0" applyBorder="1"/>
    <xf numFmtId="0" fontId="0" fillId="0" borderId="17" xfId="0" applyBorder="1"/>
    <xf numFmtId="0" fontId="0" fillId="9" borderId="15" xfId="0" applyFill="1" applyBorder="1"/>
    <xf numFmtId="0" fontId="0" fillId="9" borderId="1" xfId="0" applyFill="1" applyBorder="1"/>
    <xf numFmtId="0" fontId="0" fillId="9" borderId="16" xfId="0" applyFill="1" applyBorder="1"/>
    <xf numFmtId="0" fontId="0" fillId="9" borderId="17" xfId="0" applyFill="1" applyBorder="1"/>
    <xf numFmtId="0" fontId="0" fillId="3" borderId="15" xfId="0" applyFill="1" applyBorder="1"/>
    <xf numFmtId="0" fontId="0" fillId="3" borderId="1" xfId="0" applyFill="1" applyBorder="1"/>
    <xf numFmtId="0" fontId="0" fillId="3" borderId="18" xfId="0" applyFill="1" applyBorder="1"/>
    <xf numFmtId="0" fontId="0" fillId="3" borderId="19" xfId="0"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9" borderId="19" xfId="0" applyFill="1" applyBorder="1"/>
    <xf numFmtId="0" fontId="7" fillId="0" borderId="0" xfId="0" applyFont="1" applyAlignment="1">
      <alignment horizontal="center" vertical="center" wrapText="1"/>
    </xf>
    <xf numFmtId="0" fontId="2" fillId="10" borderId="1" xfId="0" applyFont="1" applyFill="1" applyBorder="1" applyAlignment="1">
      <alignment vertical="center" wrapText="1"/>
    </xf>
    <xf numFmtId="0" fontId="0" fillId="0" borderId="30" xfId="0" applyBorder="1"/>
    <xf numFmtId="0" fontId="9" fillId="0" borderId="0" xfId="0" applyFont="1"/>
    <xf numFmtId="0" fontId="9" fillId="0" borderId="27" xfId="0" applyFont="1" applyBorder="1" applyAlignment="1">
      <alignment vertical="center" wrapText="1"/>
    </xf>
    <xf numFmtId="0" fontId="2" fillId="10" borderId="30" xfId="0" applyFont="1" applyFill="1" applyBorder="1" applyAlignment="1">
      <alignment horizontal="center" vertical="center"/>
    </xf>
    <xf numFmtId="0" fontId="8" fillId="10" borderId="1" xfId="0" applyFont="1" applyFill="1" applyBorder="1" applyAlignment="1">
      <alignment horizontal="center" vertical="center"/>
    </xf>
    <xf numFmtId="0" fontId="10" fillId="0" borderId="32" xfId="0" applyFont="1" applyBorder="1" applyAlignment="1">
      <alignment horizontal="center"/>
    </xf>
    <xf numFmtId="0" fontId="13" fillId="0" borderId="32" xfId="0" applyFont="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vertical="center"/>
    </xf>
    <xf numFmtId="0" fontId="9" fillId="0" borderId="0" xfId="0" applyFont="1" applyAlignment="1">
      <alignment horizontal="center"/>
    </xf>
    <xf numFmtId="0" fontId="14" fillId="0" borderId="32" xfId="0" applyFont="1" applyBorder="1" applyAlignment="1">
      <alignment horizontal="center"/>
    </xf>
    <xf numFmtId="0" fontId="9" fillId="0" borderId="1" xfId="0" applyFont="1" applyBorder="1" applyAlignment="1">
      <alignment horizontal="center"/>
    </xf>
    <xf numFmtId="0" fontId="0" fillId="0" borderId="0" xfId="0" applyAlignment="1">
      <alignment horizontal="center"/>
    </xf>
    <xf numFmtId="0" fontId="13" fillId="11" borderId="1" xfId="0" applyFont="1" applyFill="1" applyBorder="1" applyAlignment="1">
      <alignment horizontal="center" vertical="center"/>
    </xf>
    <xf numFmtId="0" fontId="0" fillId="0" borderId="32" xfId="0" applyBorder="1"/>
    <xf numFmtId="0" fontId="0" fillId="0" borderId="33" xfId="0" applyBorder="1"/>
    <xf numFmtId="0" fontId="2" fillId="9" borderId="0" xfId="0" applyFont="1" applyFill="1" applyAlignment="1">
      <alignment horizontal="center"/>
    </xf>
    <xf numFmtId="0" fontId="0" fillId="0" borderId="27" xfId="0" applyBorder="1"/>
    <xf numFmtId="0" fontId="0" fillId="0" borderId="2" xfId="0" applyBorder="1"/>
    <xf numFmtId="0" fontId="0" fillId="0" borderId="31" xfId="0" applyBorder="1"/>
    <xf numFmtId="0" fontId="0" fillId="13" borderId="1" xfId="0" applyFill="1" applyBorder="1"/>
    <xf numFmtId="0" fontId="0" fillId="14" borderId="1" xfId="0" applyFill="1" applyBorder="1"/>
    <xf numFmtId="0" fontId="0" fillId="13" borderId="19" xfId="0" applyFill="1" applyBorder="1"/>
    <xf numFmtId="0" fontId="0" fillId="14" borderId="19" xfId="0" applyFill="1" applyBorder="1"/>
    <xf numFmtId="0" fontId="12" fillId="11" borderId="34" xfId="0" applyFont="1" applyFill="1" applyBorder="1" applyAlignment="1">
      <alignment vertical="center"/>
    </xf>
    <xf numFmtId="0" fontId="0" fillId="0" borderId="0" xfId="0" applyAlignment="1">
      <alignment wrapText="1"/>
    </xf>
    <xf numFmtId="0" fontId="13" fillId="11" borderId="34" xfId="0" applyFont="1" applyFill="1" applyBorder="1" applyAlignment="1">
      <alignment horizontal="center" vertical="center"/>
    </xf>
    <xf numFmtId="16" fontId="9" fillId="0" borderId="0" xfId="0" applyNumberFormat="1" applyFont="1" applyAlignment="1">
      <alignment horizontal="right" vertical="center" wrapText="1"/>
    </xf>
    <xf numFmtId="0" fontId="13" fillId="11" borderId="2" xfId="0" applyFont="1" applyFill="1" applyBorder="1" applyAlignment="1">
      <alignment horizontal="center" vertical="center"/>
    </xf>
    <xf numFmtId="0" fontId="2" fillId="0" borderId="0" xfId="0" applyFont="1" applyAlignment="1">
      <alignment horizontal="center" vertical="center"/>
    </xf>
    <xf numFmtId="16" fontId="9" fillId="0" borderId="1" xfId="0" applyNumberFormat="1" applyFont="1" applyBorder="1" applyAlignment="1">
      <alignment horizontal="right" vertical="center"/>
    </xf>
    <xf numFmtId="16" fontId="9" fillId="0" borderId="16" xfId="0" applyNumberFormat="1" applyFont="1" applyBorder="1" applyAlignment="1">
      <alignment horizontal="right" vertical="center"/>
    </xf>
    <xf numFmtId="0" fontId="2" fillId="0" borderId="1" xfId="0" applyFont="1" applyBorder="1" applyAlignment="1">
      <alignment horizontal="center"/>
    </xf>
    <xf numFmtId="16" fontId="11" fillId="0" borderId="16" xfId="0" applyNumberFormat="1" applyFont="1" applyBorder="1" applyAlignment="1">
      <alignment horizontal="right" vertical="center"/>
    </xf>
    <xf numFmtId="0" fontId="0" fillId="3" borderId="1" xfId="0" applyFill="1" applyBorder="1" applyAlignment="1">
      <alignment horizontal="center"/>
    </xf>
    <xf numFmtId="0" fontId="1" fillId="21" borderId="1" xfId="0" applyFont="1" applyFill="1" applyBorder="1" applyAlignment="1">
      <alignment horizontal="center"/>
    </xf>
    <xf numFmtId="0" fontId="0" fillId="0" borderId="35" xfId="0" applyBorder="1"/>
    <xf numFmtId="0" fontId="2" fillId="2" borderId="16" xfId="0" applyFont="1" applyFill="1" applyBorder="1"/>
    <xf numFmtId="0" fontId="0" fillId="4" borderId="16" xfId="0" applyFill="1" applyBorder="1"/>
    <xf numFmtId="0" fontId="1" fillId="0" borderId="36" xfId="0" applyFont="1" applyBorder="1" applyAlignment="1">
      <alignment horizontal="center"/>
    </xf>
    <xf numFmtId="0" fontId="2" fillId="0" borderId="36" xfId="0" applyFont="1" applyBorder="1"/>
    <xf numFmtId="0" fontId="0" fillId="0" borderId="36" xfId="0" applyBorder="1"/>
    <xf numFmtId="0" fontId="0" fillId="22" borderId="30" xfId="0" applyFill="1" applyBorder="1"/>
    <xf numFmtId="0" fontId="2" fillId="10" borderId="19" xfId="0" applyFont="1" applyFill="1" applyBorder="1" applyAlignment="1">
      <alignment horizontal="center" vertical="center"/>
    </xf>
    <xf numFmtId="0" fontId="2" fillId="3" borderId="0" xfId="0" applyFont="1" applyFill="1" applyAlignment="1">
      <alignment horizontal="center" vertical="center"/>
    </xf>
    <xf numFmtId="0" fontId="2" fillId="3" borderId="37" xfId="0" applyFont="1" applyFill="1" applyBorder="1" applyAlignment="1">
      <alignment horizontal="center" vertical="center"/>
    </xf>
    <xf numFmtId="0" fontId="2" fillId="3" borderId="38" xfId="0" applyFont="1" applyFill="1" applyBorder="1" applyAlignment="1">
      <alignment horizontal="center" vertical="center"/>
    </xf>
    <xf numFmtId="0" fontId="2" fillId="22" borderId="0" xfId="0" applyFont="1" applyFill="1" applyAlignment="1">
      <alignment horizontal="center" vertical="center"/>
    </xf>
    <xf numFmtId="0" fontId="0" fillId="22" borderId="0" xfId="0" applyFill="1"/>
    <xf numFmtId="16" fontId="9" fillId="0" borderId="0" xfId="0" applyNumberFormat="1" applyFont="1" applyAlignment="1">
      <alignment horizontal="center" vertical="center"/>
    </xf>
    <xf numFmtId="0" fontId="0" fillId="22" borderId="33" xfId="0" applyFill="1" applyBorder="1"/>
    <xf numFmtId="0" fontId="8" fillId="3" borderId="0" xfId="0" applyFont="1" applyFill="1" applyAlignment="1">
      <alignment horizontal="center" vertical="center"/>
    </xf>
    <xf numFmtId="0" fontId="8" fillId="10" borderId="30" xfId="0" applyFont="1" applyFill="1" applyBorder="1" applyAlignment="1">
      <alignment horizontal="center" vertical="center"/>
    </xf>
    <xf numFmtId="0" fontId="0" fillId="0" borderId="37" xfId="0" applyBorder="1"/>
    <xf numFmtId="0" fontId="0" fillId="0" borderId="38" xfId="0" applyBorder="1"/>
    <xf numFmtId="0" fontId="8" fillId="22" borderId="0" xfId="0" applyFont="1" applyFill="1" applyAlignment="1">
      <alignment horizontal="center" vertical="center"/>
    </xf>
    <xf numFmtId="0" fontId="8" fillId="10" borderId="35" xfId="0" applyFont="1" applyFill="1" applyBorder="1" applyAlignment="1">
      <alignment horizontal="center" vertical="center"/>
    </xf>
    <xf numFmtId="0" fontId="2" fillId="10" borderId="35" xfId="0" applyFont="1" applyFill="1" applyBorder="1" applyAlignment="1">
      <alignment horizontal="center" vertical="center"/>
    </xf>
    <xf numFmtId="0" fontId="2" fillId="0" borderId="0" xfId="0" applyFont="1"/>
    <xf numFmtId="0" fontId="2" fillId="10" borderId="39" xfId="0" applyFont="1" applyFill="1" applyBorder="1" applyAlignment="1">
      <alignment horizontal="center" vertical="center"/>
    </xf>
    <xf numFmtId="0" fontId="0" fillId="0" borderId="39" xfId="0" applyBorder="1"/>
    <xf numFmtId="0" fontId="0" fillId="0" borderId="28" xfId="0" applyBorder="1"/>
    <xf numFmtId="0" fontId="0" fillId="0" borderId="28" xfId="0" applyBorder="1" applyAlignment="1">
      <alignment wrapText="1"/>
    </xf>
    <xf numFmtId="49" fontId="0" fillId="0" borderId="0" xfId="0" applyNumberFormat="1"/>
    <xf numFmtId="0" fontId="4" fillId="0" borderId="40" xfId="0" applyFont="1" applyBorder="1" applyAlignment="1">
      <alignment horizontal="left" vertical="center" indent="1"/>
    </xf>
    <xf numFmtId="0" fontId="5" fillId="0" borderId="40" xfId="0" applyFont="1" applyBorder="1" applyAlignment="1">
      <alignment horizontal="left" vertical="center" indent="1"/>
    </xf>
    <xf numFmtId="0" fontId="4" fillId="0" borderId="41" xfId="0" applyFont="1" applyBorder="1" applyAlignment="1">
      <alignment horizontal="left" vertical="center" indent="1"/>
    </xf>
    <xf numFmtId="0" fontId="0" fillId="0" borderId="42" xfId="0" applyBorder="1"/>
    <xf numFmtId="0" fontId="0" fillId="0" borderId="43" xfId="0" applyBorder="1"/>
    <xf numFmtId="0" fontId="0" fillId="0" borderId="44" xfId="0" applyBorder="1"/>
    <xf numFmtId="0" fontId="4" fillId="0" borderId="45" xfId="0" applyFont="1" applyBorder="1" applyAlignment="1">
      <alignment horizontal="left" vertical="center" indent="1"/>
    </xf>
    <xf numFmtId="0" fontId="0" fillId="0" borderId="46" xfId="0" applyBorder="1"/>
    <xf numFmtId="0" fontId="0" fillId="0" borderId="47" xfId="0" applyBorder="1"/>
    <xf numFmtId="0" fontId="9" fillId="0" borderId="2" xfId="0" applyFont="1" applyBorder="1" applyAlignment="1">
      <alignment horizontal="center"/>
    </xf>
    <xf numFmtId="0" fontId="0" fillId="24" borderId="1" xfId="0" applyFill="1" applyBorder="1"/>
    <xf numFmtId="0" fontId="0" fillId="24" borderId="30" xfId="0" applyFill="1" applyBorder="1"/>
    <xf numFmtId="0" fontId="12" fillId="11" borderId="1" xfId="0" applyFont="1" applyFill="1" applyBorder="1" applyAlignment="1">
      <alignment horizontal="center" vertical="center"/>
    </xf>
    <xf numFmtId="0" fontId="12" fillId="11" borderId="19" xfId="0" applyFont="1" applyFill="1" applyBorder="1" applyAlignment="1">
      <alignment horizontal="center" vertical="center"/>
    </xf>
    <xf numFmtId="0" fontId="12" fillId="11" borderId="20" xfId="0" applyFont="1" applyFill="1" applyBorder="1" applyAlignment="1">
      <alignment horizontal="center" vertical="center"/>
    </xf>
    <xf numFmtId="0" fontId="0" fillId="0" borderId="16" xfId="0" applyBorder="1" applyAlignment="1">
      <alignment horizontal="center"/>
    </xf>
    <xf numFmtId="0" fontId="13" fillId="11" borderId="19" xfId="0" applyFont="1" applyFill="1" applyBorder="1" applyAlignment="1">
      <alignment horizontal="center" vertical="center"/>
    </xf>
    <xf numFmtId="0" fontId="0" fillId="0" borderId="2" xfId="0" applyBorder="1" applyAlignment="1">
      <alignment horizontal="center"/>
    </xf>
    <xf numFmtId="0" fontId="1" fillId="0" borderId="0" xfId="0" applyFont="1"/>
    <xf numFmtId="0" fontId="1" fillId="0" borderId="0" xfId="0" applyFont="1" applyAlignment="1">
      <alignment wrapText="1"/>
    </xf>
    <xf numFmtId="0" fontId="1" fillId="26" borderId="0" xfId="0" applyFont="1" applyFill="1" applyAlignment="1">
      <alignment wrapText="1"/>
    </xf>
    <xf numFmtId="0" fontId="1" fillId="26" borderId="1" xfId="0" applyFont="1" applyFill="1" applyBorder="1"/>
    <xf numFmtId="0" fontId="2" fillId="22" borderId="1" xfId="0" applyFont="1" applyFill="1" applyBorder="1" applyAlignment="1">
      <alignment vertical="center" wrapText="1"/>
    </xf>
    <xf numFmtId="49" fontId="7" fillId="16" borderId="1" xfId="0" applyNumberFormat="1" applyFont="1" applyFill="1" applyBorder="1" applyAlignment="1">
      <alignment horizontal="center" vertical="center" wrapText="1"/>
    </xf>
    <xf numFmtId="49" fontId="12" fillId="23" borderId="1" xfId="0" applyNumberFormat="1" applyFont="1" applyFill="1" applyBorder="1" applyAlignment="1">
      <alignment horizontal="center" vertical="center" wrapText="1"/>
    </xf>
    <xf numFmtId="49" fontId="12" fillId="15" borderId="1" xfId="0" applyNumberFormat="1" applyFont="1" applyFill="1" applyBorder="1" applyAlignment="1">
      <alignment horizontal="center" vertical="center" wrapText="1"/>
    </xf>
    <xf numFmtId="14" fontId="2" fillId="22" borderId="0" xfId="0" applyNumberFormat="1" applyFont="1" applyFill="1" applyAlignment="1">
      <alignment horizontal="center" vertical="center"/>
    </xf>
    <xf numFmtId="0" fontId="1" fillId="14" borderId="1" xfId="0" applyFont="1" applyFill="1" applyBorder="1" applyAlignment="1">
      <alignment horizontal="center"/>
    </xf>
    <xf numFmtId="0" fontId="1" fillId="14" borderId="19" xfId="0" applyFont="1" applyFill="1" applyBorder="1" applyAlignment="1">
      <alignment horizontal="center"/>
    </xf>
    <xf numFmtId="49" fontId="3" fillId="15" borderId="1" xfId="0" applyNumberFormat="1" applyFont="1" applyFill="1" applyBorder="1" applyAlignment="1">
      <alignment horizontal="center" vertical="center" wrapText="1"/>
    </xf>
    <xf numFmtId="0" fontId="0" fillId="28" borderId="1" xfId="0" applyFill="1" applyBorder="1" applyAlignment="1">
      <alignment horizontal="center"/>
    </xf>
    <xf numFmtId="0" fontId="18" fillId="23" borderId="1" xfId="0" applyFont="1" applyFill="1" applyBorder="1" applyAlignment="1">
      <alignment horizontal="center"/>
    </xf>
    <xf numFmtId="16" fontId="11" fillId="0" borderId="1" xfId="0" applyNumberFormat="1" applyFont="1" applyBorder="1" applyAlignment="1">
      <alignment horizontal="right" vertical="center"/>
    </xf>
    <xf numFmtId="0" fontId="19" fillId="29" borderId="50" xfId="0" applyFont="1" applyFill="1" applyBorder="1" applyAlignment="1">
      <alignment horizontal="center" vertical="center"/>
    </xf>
    <xf numFmtId="0" fontId="19" fillId="30" borderId="50" xfId="0" applyFont="1" applyFill="1" applyBorder="1" applyAlignment="1">
      <alignment horizontal="center" vertical="center"/>
    </xf>
    <xf numFmtId="0" fontId="2" fillId="30" borderId="0" xfId="0" applyFont="1" applyFill="1" applyAlignment="1">
      <alignment horizontal="center" vertical="center"/>
    </xf>
    <xf numFmtId="0" fontId="2" fillId="31" borderId="35" xfId="0" applyFont="1" applyFill="1" applyBorder="1" applyAlignment="1">
      <alignment horizontal="center" vertical="center"/>
    </xf>
    <xf numFmtId="0" fontId="2" fillId="31" borderId="1" xfId="0" applyFont="1" applyFill="1" applyBorder="1" applyAlignment="1">
      <alignment horizontal="center" vertical="center"/>
    </xf>
    <xf numFmtId="0" fontId="19" fillId="30" borderId="0" xfId="0" applyFont="1" applyFill="1" applyAlignment="1">
      <alignment horizontal="center" vertical="center"/>
    </xf>
    <xf numFmtId="0" fontId="2" fillId="31" borderId="49" xfId="0" applyFont="1" applyFill="1" applyBorder="1" applyAlignment="1">
      <alignment horizontal="center" vertical="center"/>
    </xf>
    <xf numFmtId="0" fontId="0" fillId="0" borderId="51" xfId="0" applyBorder="1"/>
    <xf numFmtId="0" fontId="0" fillId="0" borderId="29" xfId="0" applyBorder="1"/>
    <xf numFmtId="0" fontId="9" fillId="0" borderId="1" xfId="0" applyFont="1" applyBorder="1" applyAlignment="1">
      <alignment horizontal="right" vertical="center" wrapText="1"/>
    </xf>
    <xf numFmtId="0" fontId="20" fillId="0" borderId="0" xfId="0" applyFont="1" applyAlignment="1">
      <alignment horizontal="center"/>
    </xf>
    <xf numFmtId="0" fontId="0" fillId="17" borderId="1" xfId="0" applyFill="1" applyBorder="1" applyAlignment="1">
      <alignment horizontal="center" vertical="center" wrapText="1"/>
    </xf>
    <xf numFmtId="0" fontId="9" fillId="0" borderId="30" xfId="0" applyFont="1" applyBorder="1" applyAlignment="1">
      <alignment horizontal="center"/>
    </xf>
    <xf numFmtId="0" fontId="2" fillId="0" borderId="26" xfId="0" applyFont="1" applyBorder="1" applyAlignment="1">
      <alignment horizontal="center"/>
    </xf>
    <xf numFmtId="0" fontId="0" fillId="0" borderId="26" xfId="0" applyBorder="1"/>
    <xf numFmtId="0" fontId="7" fillId="3" borderId="0" xfId="0" applyFont="1" applyFill="1" applyAlignment="1">
      <alignment horizontal="center" vertical="center" wrapText="1"/>
    </xf>
    <xf numFmtId="0" fontId="0" fillId="30" borderId="0" xfId="0" applyFill="1"/>
    <xf numFmtId="0" fontId="9" fillId="30" borderId="0" xfId="0" applyFont="1" applyFill="1" applyAlignment="1">
      <alignment horizontal="center"/>
    </xf>
    <xf numFmtId="0" fontId="12" fillId="30" borderId="0" xfId="0" applyFont="1" applyFill="1" applyAlignment="1">
      <alignment horizontal="center" vertical="center"/>
    </xf>
    <xf numFmtId="0" fontId="2" fillId="10" borderId="52" xfId="0" applyFont="1" applyFill="1" applyBorder="1" applyAlignment="1">
      <alignment horizontal="center" vertical="center"/>
    </xf>
    <xf numFmtId="0" fontId="2" fillId="29" borderId="50" xfId="0" applyFont="1" applyFill="1" applyBorder="1" applyAlignment="1">
      <alignment horizontal="center" vertical="center"/>
    </xf>
    <xf numFmtId="0" fontId="2" fillId="30" borderId="50" xfId="0" applyFont="1" applyFill="1" applyBorder="1" applyAlignment="1">
      <alignment horizontal="center" vertical="center"/>
    </xf>
    <xf numFmtId="0" fontId="2" fillId="22" borderId="35" xfId="0" applyFont="1" applyFill="1" applyBorder="1" applyAlignment="1">
      <alignment horizontal="center" vertical="center"/>
    </xf>
    <xf numFmtId="0" fontId="9" fillId="0" borderId="35" xfId="0" applyFont="1" applyBorder="1" applyAlignment="1">
      <alignment horizontal="center"/>
    </xf>
    <xf numFmtId="0" fontId="9" fillId="0" borderId="16" xfId="0" applyFont="1" applyBorder="1" applyAlignment="1">
      <alignment horizontal="center"/>
    </xf>
    <xf numFmtId="0" fontId="12" fillId="11" borderId="30" xfId="0" applyFont="1" applyFill="1" applyBorder="1" applyAlignment="1">
      <alignment horizontal="center" vertical="center"/>
    </xf>
    <xf numFmtId="0" fontId="12" fillId="11" borderId="35" xfId="0" applyFont="1" applyFill="1" applyBorder="1" applyAlignment="1">
      <alignment horizontal="center" vertical="center"/>
    </xf>
    <xf numFmtId="0" fontId="12" fillId="11" borderId="2" xfId="0" applyFont="1" applyFill="1" applyBorder="1" applyAlignment="1">
      <alignment horizontal="center" vertical="center"/>
    </xf>
    <xf numFmtId="0" fontId="2" fillId="10" borderId="1" xfId="0" applyFont="1" applyFill="1" applyBorder="1" applyAlignment="1">
      <alignment horizontal="center" vertical="center"/>
    </xf>
    <xf numFmtId="0" fontId="2" fillId="22" borderId="0" xfId="0" applyFont="1" applyFill="1" applyAlignment="1">
      <alignment horizontal="center" vertical="center" wrapText="1"/>
    </xf>
    <xf numFmtId="0" fontId="0" fillId="0" borderId="32" xfId="0" applyBorder="1" applyAlignment="1">
      <alignment wrapText="1"/>
    </xf>
    <xf numFmtId="0" fontId="22" fillId="0" borderId="0" xfId="0" applyFont="1" applyAlignment="1">
      <alignment horizontal="center"/>
    </xf>
    <xf numFmtId="0" fontId="0" fillId="36" borderId="0" xfId="0" applyFill="1"/>
    <xf numFmtId="0" fontId="0" fillId="0" borderId="40" xfId="0" applyBorder="1"/>
    <xf numFmtId="0" fontId="0" fillId="0" borderId="45" xfId="0" applyBorder="1"/>
    <xf numFmtId="0" fontId="1" fillId="0" borderId="26" xfId="0" applyFont="1" applyBorder="1" applyAlignment="1">
      <alignment horizontal="center"/>
    </xf>
    <xf numFmtId="0" fontId="1" fillId="0" borderId="0" xfId="0" applyFont="1" applyAlignment="1">
      <alignment horizontal="center"/>
    </xf>
    <xf numFmtId="0" fontId="1" fillId="0" borderId="0" xfId="0" applyFont="1" applyAlignment="1">
      <alignment horizontal="left"/>
    </xf>
    <xf numFmtId="0" fontId="0" fillId="0" borderId="44" xfId="0" applyBorder="1" applyAlignment="1">
      <alignment horizontal="left"/>
    </xf>
    <xf numFmtId="0" fontId="0" fillId="0" borderId="47" xfId="0" applyBorder="1" applyAlignment="1">
      <alignment horizontal="left"/>
    </xf>
    <xf numFmtId="0" fontId="2" fillId="37" borderId="0" xfId="0" applyFont="1" applyFill="1" applyAlignment="1">
      <alignment horizontal="center" vertical="center"/>
    </xf>
    <xf numFmtId="0" fontId="9" fillId="37" borderId="0" xfId="0" applyFont="1" applyFill="1" applyAlignment="1">
      <alignment horizontal="center"/>
    </xf>
    <xf numFmtId="0" fontId="0" fillId="37" borderId="0" xfId="0" applyFill="1"/>
    <xf numFmtId="0" fontId="9" fillId="37" borderId="0" xfId="0" applyFont="1" applyFill="1"/>
    <xf numFmtId="16" fontId="9" fillId="37" borderId="0" xfId="0" applyNumberFormat="1" applyFont="1" applyFill="1" applyAlignment="1">
      <alignment horizontal="center" vertical="center"/>
    </xf>
    <xf numFmtId="0" fontId="2" fillId="22" borderId="0" xfId="0" applyFont="1" applyFill="1" applyAlignment="1">
      <alignment horizontal="center" vertical="center"/>
    </xf>
    <xf numFmtId="0" fontId="0" fillId="0" borderId="0" xfId="0" applyAlignment="1">
      <alignment horizontal="center"/>
    </xf>
    <xf numFmtId="0" fontId="2"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2" fillId="10" borderId="19" xfId="0" applyFont="1" applyFill="1" applyBorder="1" applyAlignment="1">
      <alignment horizontal="center" vertical="center" wrapText="1"/>
    </xf>
    <xf numFmtId="0" fontId="2" fillId="10" borderId="53" xfId="0" applyFont="1" applyFill="1" applyBorder="1" applyAlignment="1">
      <alignment horizontal="center" vertical="center" wrapText="1"/>
    </xf>
    <xf numFmtId="0" fontId="0" fillId="0" borderId="0" xfId="0" applyAlignment="1"/>
    <xf numFmtId="0" fontId="0" fillId="0" borderId="29" xfId="0" applyBorder="1" applyAlignment="1"/>
    <xf numFmtId="0" fontId="2" fillId="0" borderId="1" xfId="0" applyFont="1" applyBorder="1" applyAlignment="1">
      <alignment horizontal="center" vertical="center" wrapText="1"/>
    </xf>
    <xf numFmtId="0" fontId="2" fillId="0" borderId="30" xfId="0" applyFont="1" applyBorder="1" applyAlignment="1">
      <alignment horizontal="center" vertical="center"/>
    </xf>
    <xf numFmtId="0" fontId="2" fillId="0" borderId="1" xfId="0" applyFont="1" applyBorder="1" applyAlignment="1">
      <alignment horizontal="center" vertical="center"/>
    </xf>
    <xf numFmtId="0" fontId="7" fillId="3" borderId="1" xfId="0" applyFont="1" applyFill="1" applyBorder="1" applyAlignment="1">
      <alignment horizontal="center" vertical="center" wrapText="1"/>
    </xf>
    <xf numFmtId="0" fontId="0" fillId="9" borderId="1" xfId="0" applyFill="1" applyBorder="1" applyAlignment="1">
      <alignment horizontal="center"/>
    </xf>
    <xf numFmtId="0" fontId="0" fillId="0" borderId="26" xfId="0" applyBorder="1" applyAlignment="1"/>
    <xf numFmtId="0" fontId="0" fillId="0" borderId="27" xfId="0" applyBorder="1" applyAlignment="1"/>
    <xf numFmtId="0" fontId="19" fillId="30" borderId="0" xfId="0" applyFont="1" applyFill="1" applyAlignment="1">
      <alignment horizontal="right" vertical="center"/>
    </xf>
    <xf numFmtId="0" fontId="19" fillId="29" borderId="0" xfId="0" applyFont="1" applyFill="1" applyAlignment="1">
      <alignment horizontal="right" vertical="center"/>
    </xf>
    <xf numFmtId="0" fontId="1" fillId="9" borderId="0" xfId="0" applyFont="1" applyFill="1" applyAlignment="1"/>
    <xf numFmtId="0" fontId="7" fillId="0" borderId="19" xfId="0" applyFont="1" applyBorder="1" applyAlignment="1">
      <alignment horizontal="center" vertical="center" wrapText="1"/>
    </xf>
    <xf numFmtId="0" fontId="7" fillId="0" borderId="30" xfId="0" applyFont="1" applyBorder="1" applyAlignment="1">
      <alignment horizontal="center" vertical="center" wrapText="1"/>
    </xf>
    <xf numFmtId="0" fontId="7" fillId="3" borderId="19"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1" fillId="0" borderId="16" xfId="0" applyFont="1" applyBorder="1" applyAlignment="1">
      <alignment horizontal="center"/>
    </xf>
    <xf numFmtId="0" fontId="1" fillId="0" borderId="20" xfId="0" applyFont="1" applyBorder="1" applyAlignment="1">
      <alignment horizontal="center"/>
    </xf>
    <xf numFmtId="0" fontId="2" fillId="31" borderId="19" xfId="0" applyFont="1" applyFill="1" applyBorder="1" applyAlignment="1">
      <alignment horizontal="center" vertical="center" wrapText="1"/>
    </xf>
    <xf numFmtId="0" fontId="2" fillId="31" borderId="33"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2" fillId="10" borderId="34" xfId="0" applyFont="1" applyFill="1" applyBorder="1" applyAlignment="1">
      <alignment horizontal="center" vertical="center" wrapText="1"/>
    </xf>
    <xf numFmtId="0" fontId="2" fillId="10" borderId="16" xfId="0" applyFont="1" applyFill="1" applyBorder="1" applyAlignment="1">
      <alignment horizontal="center" vertical="center" wrapText="1"/>
    </xf>
    <xf numFmtId="0" fontId="2" fillId="10" borderId="31"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29" borderId="0" xfId="0" applyFont="1" applyFill="1" applyAlignment="1">
      <alignment horizontal="right" vertical="center"/>
    </xf>
    <xf numFmtId="0" fontId="2" fillId="30" borderId="0" xfId="0" applyFont="1" applyFill="1" applyAlignment="1">
      <alignment horizontal="right" vertical="center"/>
    </xf>
    <xf numFmtId="0" fontId="1" fillId="0" borderId="1" xfId="0" applyFont="1" applyBorder="1" applyAlignment="1">
      <alignment horizontal="center"/>
    </xf>
    <xf numFmtId="0" fontId="1" fillId="0" borderId="19" xfId="0" applyFont="1" applyBorder="1" applyAlignment="1">
      <alignment horizontal="center"/>
    </xf>
    <xf numFmtId="0" fontId="2" fillId="12" borderId="1"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2" fillId="12" borderId="3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22" borderId="19"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2" fillId="19" borderId="19" xfId="0" applyFont="1" applyFill="1" applyBorder="1" applyAlignment="1">
      <alignment horizontal="center" vertical="center" wrapText="1"/>
    </xf>
    <xf numFmtId="0" fontId="2" fillId="19" borderId="30"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7" fillId="4" borderId="30" xfId="0" applyFont="1" applyFill="1" applyBorder="1" applyAlignment="1">
      <alignment horizontal="center" vertical="center" wrapText="1"/>
    </xf>
    <xf numFmtId="0" fontId="7" fillId="27" borderId="19" xfId="0" applyFont="1" applyFill="1" applyBorder="1" applyAlignment="1">
      <alignment horizontal="center" vertical="center" wrapText="1"/>
    </xf>
    <xf numFmtId="0" fontId="7" fillId="27" borderId="30"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18" borderId="19" xfId="0" applyFont="1" applyFill="1" applyBorder="1" applyAlignment="1">
      <alignment horizontal="center" vertical="center" wrapText="1"/>
    </xf>
    <xf numFmtId="0" fontId="7" fillId="18" borderId="30" xfId="0" applyFont="1" applyFill="1" applyBorder="1" applyAlignment="1">
      <alignment horizontal="center" vertical="center" wrapText="1"/>
    </xf>
    <xf numFmtId="0" fontId="2" fillId="20" borderId="19" xfId="0" applyFont="1" applyFill="1" applyBorder="1" applyAlignment="1">
      <alignment horizontal="center" vertical="center" wrapText="1"/>
    </xf>
    <xf numFmtId="0" fontId="2" fillId="20" borderId="30" xfId="0" applyFont="1" applyFill="1" applyBorder="1" applyAlignment="1">
      <alignment horizontal="center" vertical="center" wrapText="1"/>
    </xf>
    <xf numFmtId="0" fontId="0" fillId="14" borderId="20" xfId="0" applyFill="1" applyBorder="1" applyAlignment="1">
      <alignment horizontal="center"/>
    </xf>
    <xf numFmtId="0" fontId="0" fillId="14" borderId="48" xfId="0" applyFill="1" applyBorder="1" applyAlignment="1">
      <alignment horizontal="center"/>
    </xf>
    <xf numFmtId="0" fontId="0" fillId="14" borderId="34" xfId="0" applyFill="1" applyBorder="1" applyAlignment="1">
      <alignment horizontal="center"/>
    </xf>
    <xf numFmtId="0" fontId="0" fillId="14" borderId="32" xfId="0" applyFill="1" applyBorder="1" applyAlignment="1">
      <alignment horizontal="center"/>
    </xf>
    <xf numFmtId="0" fontId="0" fillId="14" borderId="0" xfId="0" applyFill="1" applyAlignment="1">
      <alignment horizontal="center"/>
    </xf>
    <xf numFmtId="0" fontId="0" fillId="14" borderId="29" xfId="0" applyFill="1" applyBorder="1" applyAlignment="1">
      <alignment horizontal="center"/>
    </xf>
    <xf numFmtId="0" fontId="0" fillId="14" borderId="28" xfId="0" applyFill="1" applyBorder="1" applyAlignment="1">
      <alignment horizontal="center"/>
    </xf>
    <xf numFmtId="0" fontId="0" fillId="14" borderId="26" xfId="0" applyFill="1" applyBorder="1" applyAlignment="1">
      <alignment horizontal="center"/>
    </xf>
    <xf numFmtId="0" fontId="0" fillId="14" borderId="27" xfId="0" applyFill="1" applyBorder="1" applyAlignment="1">
      <alignment horizontal="center"/>
    </xf>
    <xf numFmtId="0" fontId="1" fillId="25" borderId="32" xfId="0" applyFont="1" applyFill="1" applyBorder="1" applyAlignment="1">
      <alignment horizontal="center"/>
    </xf>
    <xf numFmtId="0" fontId="1" fillId="25" borderId="0" xfId="0" applyFont="1" applyFill="1" applyAlignment="1">
      <alignment horizontal="center"/>
    </xf>
    <xf numFmtId="0" fontId="2" fillId="22" borderId="0" xfId="0" applyFont="1" applyFill="1" applyAlignment="1">
      <alignment horizontal="center" vertical="center"/>
    </xf>
    <xf numFmtId="0" fontId="2" fillId="22" borderId="29" xfId="0" applyFont="1" applyFill="1" applyBorder="1" applyAlignment="1">
      <alignment horizontal="center" vertical="center"/>
    </xf>
    <xf numFmtId="0" fontId="2" fillId="22" borderId="26" xfId="0" applyFont="1" applyFill="1" applyBorder="1" applyAlignment="1">
      <alignment horizontal="center" vertical="center"/>
    </xf>
    <xf numFmtId="0" fontId="2" fillId="22" borderId="27" xfId="0" applyFont="1" applyFill="1" applyBorder="1" applyAlignment="1">
      <alignment horizontal="center" vertical="center"/>
    </xf>
    <xf numFmtId="0" fontId="18" fillId="32" borderId="16" xfId="0" applyFont="1" applyFill="1" applyBorder="1" applyAlignment="1">
      <alignment horizontal="center" vertical="center"/>
    </xf>
    <xf numFmtId="0" fontId="18" fillId="32" borderId="31" xfId="0" applyFont="1" applyFill="1" applyBorder="1" applyAlignment="1">
      <alignment horizontal="center" vertical="center"/>
    </xf>
    <xf numFmtId="0" fontId="18" fillId="32" borderId="2" xfId="0" applyFont="1" applyFill="1" applyBorder="1" applyAlignment="1">
      <alignment horizontal="center" vertical="center"/>
    </xf>
    <xf numFmtId="0" fontId="18" fillId="32" borderId="16" xfId="0" applyFont="1" applyFill="1" applyBorder="1" applyAlignment="1">
      <alignment horizontal="center" vertical="center" wrapText="1"/>
    </xf>
    <xf numFmtId="0" fontId="18" fillId="32" borderId="31" xfId="0" applyFont="1" applyFill="1" applyBorder="1" applyAlignment="1">
      <alignment horizontal="center" vertical="center" wrapText="1"/>
    </xf>
    <xf numFmtId="0" fontId="18" fillId="32" borderId="2" xfId="0" applyFont="1" applyFill="1" applyBorder="1" applyAlignment="1">
      <alignment horizontal="center" vertical="center" wrapText="1"/>
    </xf>
    <xf numFmtId="0" fontId="0" fillId="35" borderId="16" xfId="0" applyFill="1" applyBorder="1" applyAlignment="1">
      <alignment horizontal="center" vertical="center"/>
    </xf>
    <xf numFmtId="0" fontId="0" fillId="35" borderId="31" xfId="0" applyFill="1" applyBorder="1" applyAlignment="1">
      <alignment horizontal="center" vertical="center"/>
    </xf>
    <xf numFmtId="0" fontId="0" fillId="35" borderId="2" xfId="0" applyFill="1" applyBorder="1" applyAlignment="1">
      <alignment horizontal="center" vertical="center"/>
    </xf>
    <xf numFmtId="0" fontId="18" fillId="34" borderId="1" xfId="0" applyFont="1" applyFill="1"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33" borderId="1" xfId="0" applyFill="1" applyBorder="1" applyAlignment="1">
      <alignment horizontal="center" vertical="center"/>
    </xf>
    <xf numFmtId="0" fontId="1" fillId="0" borderId="0" xfId="0" applyFont="1" applyAlignment="1">
      <alignment horizontal="left"/>
    </xf>
    <xf numFmtId="0" fontId="1" fillId="0" borderId="0" xfId="0" applyFont="1" applyAlignment="1">
      <alignment horizontal="center"/>
    </xf>
    <xf numFmtId="0" fontId="16" fillId="0" borderId="0" xfId="0" applyFont="1" applyAlignment="1">
      <alignment horizontal="left"/>
    </xf>
    <xf numFmtId="0" fontId="0" fillId="0" borderId="0" xfId="0" applyAlignment="1">
      <alignment horizontal="left"/>
    </xf>
    <xf numFmtId="0" fontId="17" fillId="0" borderId="0" xfId="0" applyFont="1" applyAlignment="1">
      <alignment horizontal="left"/>
    </xf>
    <xf numFmtId="0" fontId="6" fillId="0" borderId="0" xfId="0" applyFont="1" applyAlignment="1">
      <alignment horizontal="left"/>
    </xf>
    <xf numFmtId="0" fontId="16" fillId="2" borderId="16" xfId="0" applyFont="1" applyFill="1" applyBorder="1" applyAlignment="1">
      <alignment horizontal="center"/>
    </xf>
    <xf numFmtId="0" fontId="16" fillId="2" borderId="2" xfId="0" applyFont="1" applyFill="1" applyBorder="1" applyAlignment="1">
      <alignment horizontal="center"/>
    </xf>
    <xf numFmtId="0" fontId="16" fillId="2" borderId="31" xfId="0" applyFont="1" applyFill="1" applyBorder="1" applyAlignment="1">
      <alignment horizontal="center"/>
    </xf>
    <xf numFmtId="0" fontId="1" fillId="2" borderId="1" xfId="0" applyFont="1" applyFill="1" applyBorder="1" applyAlignment="1">
      <alignment horizontal="center"/>
    </xf>
    <xf numFmtId="0" fontId="2" fillId="2" borderId="16" xfId="0" applyFont="1" applyFill="1" applyBorder="1" applyAlignment="1">
      <alignment horizontal="center"/>
    </xf>
    <xf numFmtId="0" fontId="2" fillId="2" borderId="2" xfId="0" applyFont="1" applyFill="1" applyBorder="1" applyAlignment="1">
      <alignment horizontal="center"/>
    </xf>
    <xf numFmtId="0" fontId="1" fillId="2" borderId="16" xfId="0" applyFont="1" applyFill="1" applyBorder="1" applyAlignment="1">
      <alignment horizontal="center"/>
    </xf>
    <xf numFmtId="0" fontId="1" fillId="2" borderId="2" xfId="0" applyFont="1" applyFill="1" applyBorder="1" applyAlignment="1">
      <alignment horizontal="center"/>
    </xf>
    <xf numFmtId="0" fontId="1" fillId="0" borderId="41" xfId="0" applyFont="1" applyBorder="1" applyAlignment="1">
      <alignment horizontal="center"/>
    </xf>
    <xf numFmtId="0" fontId="1" fillId="0" borderId="43" xfId="0" applyFont="1" applyBorder="1" applyAlignment="1">
      <alignment horizontal="center"/>
    </xf>
    <xf numFmtId="0" fontId="1" fillId="0" borderId="42" xfId="0" applyFont="1" applyBorder="1" applyAlignment="1">
      <alignment horizontal="center"/>
    </xf>
    <xf numFmtId="0" fontId="0" fillId="0" borderId="44" xfId="0" applyBorder="1" applyAlignment="1">
      <alignment horizontal="left"/>
    </xf>
    <xf numFmtId="0" fontId="3" fillId="7" borderId="6" xfId="0" applyFont="1" applyFill="1" applyBorder="1" applyAlignment="1">
      <alignment horizontal="center"/>
    </xf>
    <xf numFmtId="0" fontId="0" fillId="0" borderId="46" xfId="0" applyBorder="1" applyAlignment="1">
      <alignment horizontal="left"/>
    </xf>
    <xf numFmtId="0" fontId="0" fillId="0" borderId="47" xfId="0" applyBorder="1" applyAlignment="1">
      <alignment horizontal="left"/>
    </xf>
    <xf numFmtId="0" fontId="24" fillId="0" borderId="0" xfId="1" applyFont="1"/>
    <xf numFmtId="0" fontId="23" fillId="0" borderId="0" xfId="1"/>
    <xf numFmtId="0" fontId="25" fillId="0" borderId="0" xfId="0" applyFont="1" applyAlignment="1">
      <alignment horizontal="left" vertical="top" wrapText="1"/>
    </xf>
    <xf numFmtId="0" fontId="25" fillId="0" borderId="0" xfId="0" applyFont="1" applyAlignment="1">
      <alignment vertical="top" wrapText="1"/>
    </xf>
    <xf numFmtId="0" fontId="0" fillId="0" borderId="0" xfId="0" applyAlignment="1">
      <alignment vertical="top"/>
    </xf>
    <xf numFmtId="0" fontId="27" fillId="0" borderId="0" xfId="0" applyFont="1" applyAlignment="1">
      <alignment horizontal="left" vertical="top"/>
    </xf>
    <xf numFmtId="0" fontId="0" fillId="0" borderId="0" xfId="0" applyAlignment="1">
      <alignment horizontal="left" vertical="top"/>
    </xf>
    <xf numFmtId="0" fontId="27" fillId="0" borderId="0" xfId="0" applyFont="1" applyAlignment="1">
      <alignment horizontal="left" vertical="top" wrapText="1"/>
    </xf>
    <xf numFmtId="0" fontId="27" fillId="0" borderId="0" xfId="0" applyFont="1" applyAlignment="1">
      <alignment vertical="top" wrapText="1"/>
    </xf>
    <xf numFmtId="0" fontId="27" fillId="0" borderId="0" xfId="0" applyFont="1" applyAlignment="1">
      <alignment vertical="top"/>
    </xf>
  </cellXfs>
  <cellStyles count="2">
    <cellStyle name="Collegamento ipertestuale" xfId="1" builtinId="8"/>
    <cellStyle name="Normale" xfId="0" builtinId="0"/>
  </cellStyles>
  <dxfs count="34166">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rgb="FF92D050"/>
        </patternFill>
      </fill>
    </dxf>
    <dxf>
      <fill>
        <patternFill>
          <bgColor rgb="FF92D050"/>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92D050"/>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3"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3"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3"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3"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3" tint="0.3999450666829432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9C0006"/>
      </font>
      <fill>
        <patternFill>
          <bgColor rgb="FFFFC7CE"/>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FF99CC"/>
        </patternFill>
      </fill>
    </dxf>
    <dxf>
      <fill>
        <patternFill>
          <bgColor theme="7" tint="0.59996337778862885"/>
        </patternFill>
      </fill>
    </dxf>
    <dxf>
      <fill>
        <patternFill>
          <bgColor theme="0"/>
        </patternFill>
      </fill>
    </dxf>
    <dxf>
      <fill>
        <patternFill>
          <bgColor theme="9"/>
        </patternFill>
      </fill>
    </dxf>
    <dxf>
      <fill>
        <patternFill>
          <bgColor theme="9" tint="0.39994506668294322"/>
        </patternFill>
      </fill>
    </dxf>
    <dxf>
      <fill>
        <patternFill>
          <bgColor theme="4" tint="0.59996337778862885"/>
        </patternFill>
      </fill>
    </dxf>
    <dxf>
      <font>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9C5700"/>
      </font>
      <fill>
        <patternFill>
          <bgColor rgb="FFFFEB9C"/>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ill>
        <patternFill>
          <bgColor theme="8"/>
        </patternFill>
      </fill>
    </dxf>
    <dxf>
      <fill>
        <patternFill>
          <bgColor theme="8"/>
        </patternFill>
      </fill>
    </dxf>
    <dxf>
      <fill>
        <patternFill>
          <bgColor theme="8"/>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39994506668294322"/>
        </patternFill>
      </fill>
    </dxf>
    <dxf>
      <fill>
        <patternFill>
          <bgColor rgb="FF00B0F0"/>
        </patternFill>
      </fill>
    </dxf>
    <dxf>
      <fill>
        <patternFill>
          <bgColor rgb="FF00B0F0"/>
        </patternFill>
      </fill>
    </dxf>
    <dxf>
      <fill>
        <patternFill>
          <bgColor rgb="FF00B0F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ont>
        <color theme="0"/>
      </font>
      <fill>
        <patternFill>
          <bgColor rgb="FFFF0000"/>
        </patternFill>
      </fill>
    </dxf>
    <dxf>
      <fill>
        <patternFill>
          <bgColor rgb="FF00B050"/>
        </patternFill>
      </fill>
    </dxf>
    <dxf>
      <fill>
        <patternFill>
          <bgColor rgb="FFFF0000"/>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theme="7" tint="0.39994506668294322"/>
        </patternFill>
      </fill>
    </dxf>
    <dxf>
      <fill>
        <patternFill>
          <bgColor theme="3" tint="0.39994506668294322"/>
        </patternFill>
      </fill>
    </dxf>
    <dxf>
      <fill>
        <patternFill>
          <bgColor rgb="FFFF9B9B"/>
        </patternFill>
      </fill>
    </dxf>
    <dxf>
      <fill>
        <patternFill>
          <bgColor theme="7"/>
        </patternFill>
      </fill>
    </dxf>
    <dxf>
      <fill>
        <patternFill>
          <bgColor theme="7"/>
        </patternFill>
      </fill>
    </dxf>
    <dxf>
      <fill>
        <patternFill>
          <bgColor theme="7"/>
        </patternFill>
      </fill>
    </dxf>
    <dxf>
      <fill>
        <patternFill>
          <bgColor rgb="FFFFFF99"/>
        </patternFill>
      </fill>
    </dxf>
    <dxf>
      <fill>
        <patternFill>
          <bgColor theme="8" tint="0.79998168889431442"/>
        </patternFill>
      </fill>
    </dxf>
    <dxf>
      <fill>
        <patternFill>
          <bgColor theme="6"/>
        </patternFill>
      </fill>
    </dxf>
    <dxf>
      <fill>
        <patternFill>
          <bgColor theme="6"/>
        </patternFill>
      </fill>
    </dxf>
    <dxf>
      <fill>
        <patternFill>
          <bgColor theme="6"/>
        </patternFill>
      </fill>
    </dxf>
    <dxf>
      <fill>
        <patternFill>
          <bgColor rgb="FF92D050"/>
        </patternFill>
      </fill>
    </dxf>
    <dxf>
      <fill>
        <patternFill>
          <bgColor rgb="FF92D050"/>
        </patternFill>
      </fill>
    </dxf>
    <dxf>
      <fill>
        <patternFill>
          <bgColor theme="6" tint="0.79998168889431442"/>
        </patternFill>
      </fill>
    </dxf>
    <dxf>
      <fill>
        <patternFill>
          <bgColor theme="8" tint="0.39994506668294322"/>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F2F2F2"/>
      <rgbColor rgb="FFD9D9D9"/>
      <rgbColor rgb="FF993366"/>
      <rgbColor rgb="FFFFF2CC"/>
      <rgbColor rgb="FFDEEBF7"/>
      <rgbColor rgb="FF660066"/>
      <rgbColor rgb="FFED7D31"/>
      <rgbColor rgb="FF0066CC"/>
      <rgbColor rgb="FFC6D9F1"/>
      <rgbColor rgb="FF000080"/>
      <rgbColor rgb="FFFF00FF"/>
      <rgbColor rgb="FFC6E0B4"/>
      <rgbColor rgb="FF00FFFF"/>
      <rgbColor rgb="FF800080"/>
      <rgbColor rgb="FF800000"/>
      <rgbColor rgb="FF008080"/>
      <rgbColor rgb="FF0000FF"/>
      <rgbColor rgb="FF00CCFF"/>
      <rgbColor rgb="FFE2EFDA"/>
      <rgbColor rgb="FFE2F0D9"/>
      <rgbColor rgb="FFFFFF99"/>
      <rgbColor rgb="FFD5D5D5"/>
      <rgbColor rgb="FFFF99CC"/>
      <rgbColor rgb="FFCC99FF"/>
      <rgbColor rgb="FFFFD966"/>
      <rgbColor rgb="FF3366FF"/>
      <rgbColor rgb="FFD9E1F2"/>
      <rgbColor rgb="FF9BBB59"/>
      <rgbColor rgb="FFFFC000"/>
      <rgbColor rgb="FFF4B084"/>
      <rgbColor rgb="FFFF6600"/>
      <rgbColor rgb="FF666699"/>
      <rgbColor rgb="FFA9D08E"/>
      <rgbColor rgb="FF003366"/>
      <rgbColor rgb="FF339966"/>
      <rgbColor rgb="FF003300"/>
      <rgbColor rgb="FF333300"/>
      <rgbColor rgb="FF993300"/>
      <rgbColor rgb="FF993366"/>
      <rgbColor rgb="FF305496"/>
      <rgbColor rgb="FF333333"/>
      <rgbColor rgb="00003366"/>
      <rgbColor rgb="00339966"/>
      <rgbColor rgb="00003300"/>
      <rgbColor rgb="00333300"/>
      <rgbColor rgb="00993300"/>
      <rgbColor rgb="00993366"/>
      <rgbColor rgb="00333399"/>
      <rgbColor rgb="00333333"/>
    </indexedColors>
    <mruColors>
      <color rgb="FFFFFF99"/>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6</xdr:row>
      <xdr:rowOff>9525</xdr:rowOff>
    </xdr:from>
    <xdr:to>
      <xdr:col>3</xdr:col>
      <xdr:colOff>76200</xdr:colOff>
      <xdr:row>32</xdr:row>
      <xdr:rowOff>152400</xdr:rowOff>
    </xdr:to>
    <xdr:pic>
      <xdr:nvPicPr>
        <xdr:cNvPr id="2" name="Immagine 1">
          <a:extLst>
            <a:ext uri="{FF2B5EF4-FFF2-40B4-BE49-F238E27FC236}">
              <a16:creationId xmlns:a16="http://schemas.microsoft.com/office/drawing/2014/main" id="{1767986C-62E5-4FCA-A7EC-75F7CBE6E9F7}"/>
            </a:ext>
          </a:extLst>
        </xdr:cNvPr>
        <xdr:cNvPicPr>
          <a:picLocks noChangeAspect="1"/>
        </xdr:cNvPicPr>
      </xdr:nvPicPr>
      <xdr:blipFill>
        <a:blip xmlns:r="http://schemas.openxmlformats.org/officeDocument/2006/relationships" r:embed="rId1"/>
        <a:stretch>
          <a:fillRect/>
        </a:stretch>
      </xdr:blipFill>
      <xdr:spPr>
        <a:xfrm>
          <a:off x="209550" y="981075"/>
          <a:ext cx="1695450" cy="4352925"/>
        </a:xfrm>
        <a:prstGeom prst="rect">
          <a:avLst/>
        </a:prstGeom>
      </xdr:spPr>
    </xdr:pic>
    <xdr:clientData/>
  </xdr:twoCellAnchor>
  <xdr:twoCellAnchor editAs="oneCell">
    <xdr:from>
      <xdr:col>3</xdr:col>
      <xdr:colOff>381000</xdr:colOff>
      <xdr:row>8</xdr:row>
      <xdr:rowOff>57150</xdr:rowOff>
    </xdr:from>
    <xdr:to>
      <xdr:col>12</xdr:col>
      <xdr:colOff>590550</xdr:colOff>
      <xdr:row>22</xdr:row>
      <xdr:rowOff>123825</xdr:rowOff>
    </xdr:to>
    <xdr:pic>
      <xdr:nvPicPr>
        <xdr:cNvPr id="3" name="Immagine 2">
          <a:extLst>
            <a:ext uri="{FF2B5EF4-FFF2-40B4-BE49-F238E27FC236}">
              <a16:creationId xmlns:a16="http://schemas.microsoft.com/office/drawing/2014/main" id="{9BE28A5D-8EE2-4176-B4FF-084546C678E7}"/>
            </a:ext>
            <a:ext uri="{147F2762-F138-4A5C-976F-8EAC2B608ADB}">
              <a16:predDERef xmlns:a16="http://schemas.microsoft.com/office/drawing/2014/main" pred="{1767986C-62E5-4FCA-A7EC-75F7CBE6E9F7}"/>
            </a:ext>
          </a:extLst>
        </xdr:cNvPr>
        <xdr:cNvPicPr>
          <a:picLocks noChangeAspect="1"/>
        </xdr:cNvPicPr>
      </xdr:nvPicPr>
      <xdr:blipFill>
        <a:blip xmlns:r="http://schemas.openxmlformats.org/officeDocument/2006/relationships" r:embed="rId2"/>
        <a:stretch>
          <a:fillRect/>
        </a:stretch>
      </xdr:blipFill>
      <xdr:spPr>
        <a:xfrm>
          <a:off x="2209800" y="1352550"/>
          <a:ext cx="5695950" cy="2333625"/>
        </a:xfrm>
        <a:prstGeom prst="rect">
          <a:avLst/>
        </a:prstGeom>
      </xdr:spPr>
    </xdr:pic>
    <xdr:clientData/>
  </xdr:twoCellAnchor>
  <xdr:twoCellAnchor editAs="oneCell">
    <xdr:from>
      <xdr:col>0</xdr:col>
      <xdr:colOff>133350</xdr:colOff>
      <xdr:row>34</xdr:row>
      <xdr:rowOff>76200</xdr:rowOff>
    </xdr:from>
    <xdr:to>
      <xdr:col>5</xdr:col>
      <xdr:colOff>133350</xdr:colOff>
      <xdr:row>47</xdr:row>
      <xdr:rowOff>28575</xdr:rowOff>
    </xdr:to>
    <xdr:pic>
      <xdr:nvPicPr>
        <xdr:cNvPr id="4" name="Immagine 3">
          <a:extLst>
            <a:ext uri="{FF2B5EF4-FFF2-40B4-BE49-F238E27FC236}">
              <a16:creationId xmlns:a16="http://schemas.microsoft.com/office/drawing/2014/main" id="{FAD8585C-6B6B-4829-98DB-607AD55F9351}"/>
            </a:ext>
            <a:ext uri="{147F2762-F138-4A5C-976F-8EAC2B608ADB}">
              <a16:predDERef xmlns:a16="http://schemas.microsoft.com/office/drawing/2014/main" pred="{9BE28A5D-8EE2-4176-B4FF-084546C678E7}"/>
            </a:ext>
          </a:extLst>
        </xdr:cNvPr>
        <xdr:cNvPicPr>
          <a:picLocks noChangeAspect="1"/>
        </xdr:cNvPicPr>
      </xdr:nvPicPr>
      <xdr:blipFill>
        <a:blip xmlns:r="http://schemas.openxmlformats.org/officeDocument/2006/relationships" r:embed="rId3"/>
        <a:stretch>
          <a:fillRect/>
        </a:stretch>
      </xdr:blipFill>
      <xdr:spPr>
        <a:xfrm>
          <a:off x="133350" y="5581650"/>
          <a:ext cx="3048000" cy="2057400"/>
        </a:xfrm>
        <a:prstGeom prst="rect">
          <a:avLst/>
        </a:prstGeom>
      </xdr:spPr>
    </xdr:pic>
    <xdr:clientData/>
  </xdr:twoCellAnchor>
  <xdr:twoCellAnchor editAs="oneCell">
    <xdr:from>
      <xdr:col>0</xdr:col>
      <xdr:colOff>114300</xdr:colOff>
      <xdr:row>87</xdr:row>
      <xdr:rowOff>38100</xdr:rowOff>
    </xdr:from>
    <xdr:to>
      <xdr:col>12</xdr:col>
      <xdr:colOff>257175</xdr:colOff>
      <xdr:row>141</xdr:row>
      <xdr:rowOff>9525</xdr:rowOff>
    </xdr:to>
    <xdr:pic>
      <xdr:nvPicPr>
        <xdr:cNvPr id="5" name="Immagine 4">
          <a:extLst>
            <a:ext uri="{FF2B5EF4-FFF2-40B4-BE49-F238E27FC236}">
              <a16:creationId xmlns:a16="http://schemas.microsoft.com/office/drawing/2014/main" id="{A2D55320-29F7-4BFA-838F-1C63B7176975}"/>
            </a:ext>
            <a:ext uri="{147F2762-F138-4A5C-976F-8EAC2B608ADB}">
              <a16:predDERef xmlns:a16="http://schemas.microsoft.com/office/drawing/2014/main" pred="{FAD8585C-6B6B-4829-98DB-607AD55F9351}"/>
            </a:ext>
          </a:extLst>
        </xdr:cNvPr>
        <xdr:cNvPicPr>
          <a:picLocks noChangeAspect="1"/>
        </xdr:cNvPicPr>
      </xdr:nvPicPr>
      <xdr:blipFill>
        <a:blip xmlns:r="http://schemas.openxmlformats.org/officeDocument/2006/relationships" r:embed="rId4"/>
        <a:stretch>
          <a:fillRect/>
        </a:stretch>
      </xdr:blipFill>
      <xdr:spPr>
        <a:xfrm>
          <a:off x="114300" y="10401300"/>
          <a:ext cx="7458075" cy="8715375"/>
        </a:xfrm>
        <a:prstGeom prst="rect">
          <a:avLst/>
        </a:prstGeom>
      </xdr:spPr>
    </xdr:pic>
    <xdr:clientData/>
  </xdr:twoCellAnchor>
  <xdr:twoCellAnchor editAs="oneCell">
    <xdr:from>
      <xdr:col>1</xdr:col>
      <xdr:colOff>104775</xdr:colOff>
      <xdr:row>69</xdr:row>
      <xdr:rowOff>9525</xdr:rowOff>
    </xdr:from>
    <xdr:to>
      <xdr:col>4</xdr:col>
      <xdr:colOff>219075</xdr:colOff>
      <xdr:row>81</xdr:row>
      <xdr:rowOff>19050</xdr:rowOff>
    </xdr:to>
    <xdr:pic>
      <xdr:nvPicPr>
        <xdr:cNvPr id="6" name="Immagine 5">
          <a:extLst>
            <a:ext uri="{FF2B5EF4-FFF2-40B4-BE49-F238E27FC236}">
              <a16:creationId xmlns:a16="http://schemas.microsoft.com/office/drawing/2014/main" id="{F76B260E-EF57-4201-B8F1-117C1C9CE1A8}"/>
            </a:ext>
            <a:ext uri="{147F2762-F138-4A5C-976F-8EAC2B608ADB}">
              <a16:predDERef xmlns:a16="http://schemas.microsoft.com/office/drawing/2014/main" pred="{A2D55320-29F7-4BFA-838F-1C63B7176975}"/>
            </a:ext>
          </a:extLst>
        </xdr:cNvPr>
        <xdr:cNvPicPr>
          <a:picLocks noChangeAspect="1"/>
        </xdr:cNvPicPr>
      </xdr:nvPicPr>
      <xdr:blipFill>
        <a:blip xmlns:r="http://schemas.openxmlformats.org/officeDocument/2006/relationships" r:embed="rId5"/>
        <a:stretch>
          <a:fillRect/>
        </a:stretch>
      </xdr:blipFill>
      <xdr:spPr>
        <a:xfrm>
          <a:off x="714375" y="9563100"/>
          <a:ext cx="1943100" cy="1952625"/>
        </a:xfrm>
        <a:prstGeom prst="rect">
          <a:avLst/>
        </a:prstGeom>
      </xdr:spPr>
    </xdr:pic>
    <xdr:clientData/>
  </xdr:twoCellAnchor>
  <xdr:twoCellAnchor editAs="oneCell">
    <xdr:from>
      <xdr:col>4</xdr:col>
      <xdr:colOff>523875</xdr:colOff>
      <xdr:row>69</xdr:row>
      <xdr:rowOff>142875</xdr:rowOff>
    </xdr:from>
    <xdr:to>
      <xdr:col>21</xdr:col>
      <xdr:colOff>219075</xdr:colOff>
      <xdr:row>78</xdr:row>
      <xdr:rowOff>38100</xdr:rowOff>
    </xdr:to>
    <xdr:pic>
      <xdr:nvPicPr>
        <xdr:cNvPr id="7" name="Immagine 6">
          <a:extLst>
            <a:ext uri="{FF2B5EF4-FFF2-40B4-BE49-F238E27FC236}">
              <a16:creationId xmlns:a16="http://schemas.microsoft.com/office/drawing/2014/main" id="{311A7454-1AF7-4D86-B41E-8EFA9DB1C4F3}"/>
            </a:ext>
            <a:ext uri="{147F2762-F138-4A5C-976F-8EAC2B608ADB}">
              <a16:predDERef xmlns:a16="http://schemas.microsoft.com/office/drawing/2014/main" pred="{F76B260E-EF57-4201-B8F1-117C1C9CE1A8}"/>
            </a:ext>
          </a:extLst>
        </xdr:cNvPr>
        <xdr:cNvPicPr>
          <a:picLocks noChangeAspect="1"/>
        </xdr:cNvPicPr>
      </xdr:nvPicPr>
      <xdr:blipFill>
        <a:blip xmlns:r="http://schemas.openxmlformats.org/officeDocument/2006/relationships" r:embed="rId6"/>
        <a:stretch>
          <a:fillRect/>
        </a:stretch>
      </xdr:blipFill>
      <xdr:spPr>
        <a:xfrm>
          <a:off x="2962275" y="9696450"/>
          <a:ext cx="10058400" cy="1352550"/>
        </a:xfrm>
        <a:prstGeom prst="rect">
          <a:avLst/>
        </a:prstGeom>
      </xdr:spPr>
    </xdr:pic>
    <xdr:clientData/>
  </xdr:twoCellAnchor>
  <xdr:twoCellAnchor editAs="oneCell">
    <xdr:from>
      <xdr:col>0</xdr:col>
      <xdr:colOff>38100</xdr:colOff>
      <xdr:row>55</xdr:row>
      <xdr:rowOff>0</xdr:rowOff>
    </xdr:from>
    <xdr:to>
      <xdr:col>3</xdr:col>
      <xdr:colOff>106680</xdr:colOff>
      <xdr:row>64</xdr:row>
      <xdr:rowOff>22860</xdr:rowOff>
    </xdr:to>
    <xdr:pic>
      <xdr:nvPicPr>
        <xdr:cNvPr id="8" name="Immagine 7">
          <a:extLst>
            <a:ext uri="{FF2B5EF4-FFF2-40B4-BE49-F238E27FC236}">
              <a16:creationId xmlns:a16="http://schemas.microsoft.com/office/drawing/2014/main" id="{0AE637E0-76DF-4B74-8227-FB4209FF1BC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100" y="9220200"/>
          <a:ext cx="1897380" cy="1531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glio1">
    <tabColor rgb="FFE2EFDA"/>
  </sheetPr>
  <dimension ref="A1:BM96"/>
  <sheetViews>
    <sheetView showGridLines="0" zoomScaleNormal="100" workbookViewId="0">
      <pane xSplit="2" ySplit="4" topLeftCell="C5" activePane="bottomRight" state="frozen"/>
      <selection pane="topRight" activeCell="G1" sqref="G1"/>
      <selection pane="bottomLeft" activeCell="A5" sqref="A5"/>
      <selection pane="bottomRight"/>
    </sheetView>
  </sheetViews>
  <sheetFormatPr defaultColWidth="9.109375" defaultRowHeight="13.2" x14ac:dyDescent="0.25"/>
  <cols>
    <col min="1" max="1" width="3.6640625" customWidth="1"/>
    <col min="2" max="2" width="7.6640625" bestFit="1" customWidth="1"/>
    <col min="3" max="19" width="11.88671875" customWidth="1"/>
    <col min="20" max="20" width="2.33203125" customWidth="1"/>
    <col min="21" max="21" width="3.88671875" customWidth="1"/>
    <col min="22" max="22" width="7.6640625" bestFit="1" customWidth="1"/>
    <col min="23" max="44" width="11.88671875" style="61" customWidth="1"/>
    <col min="45" max="45" width="3.44140625" customWidth="1"/>
    <col min="46" max="46" width="5.44140625" customWidth="1"/>
    <col min="47" max="47" width="8.44140625" customWidth="1"/>
    <col min="48" max="48" width="6.33203125" customWidth="1"/>
    <col min="49" max="49" width="5.6640625" customWidth="1"/>
    <col min="50" max="50" width="35.44140625" style="22" customWidth="1"/>
    <col min="51" max="51" width="3.33203125" customWidth="1"/>
    <col min="52" max="52" width="4.109375" customWidth="1"/>
    <col min="53" max="53" width="7.6640625" bestFit="1" customWidth="1"/>
    <col min="54" max="54" width="13.5546875" bestFit="1" customWidth="1"/>
    <col min="55" max="62" width="11.88671875" customWidth="1"/>
    <col min="63" max="63" width="13.5546875" bestFit="1" customWidth="1"/>
    <col min="64" max="64" width="53.109375" customWidth="1"/>
    <col min="65" max="65" width="9.109375" style="96" customWidth="1"/>
    <col min="66" max="66" width="9.109375" customWidth="1"/>
  </cols>
  <sheetData>
    <row r="1" spans="1:65" x14ac:dyDescent="0.25">
      <c r="A1" s="96"/>
      <c r="B1" s="96"/>
      <c r="C1" s="96"/>
      <c r="D1" s="96"/>
      <c r="E1" s="96"/>
      <c r="F1" s="139"/>
      <c r="G1" s="96"/>
      <c r="H1" s="96"/>
      <c r="I1" s="96"/>
      <c r="J1" s="96"/>
      <c r="K1" s="96"/>
      <c r="L1" s="96"/>
      <c r="M1" s="96"/>
      <c r="N1" s="96"/>
      <c r="O1" s="96"/>
      <c r="P1" s="96"/>
      <c r="Q1" s="96"/>
      <c r="R1" s="96"/>
      <c r="S1" s="96"/>
      <c r="T1" s="96"/>
      <c r="U1" s="96"/>
      <c r="V1" s="96"/>
      <c r="W1" s="96"/>
      <c r="X1"/>
      <c r="Y1"/>
      <c r="Z1"/>
      <c r="AA1"/>
      <c r="AB1"/>
      <c r="AC1"/>
      <c r="AD1"/>
      <c r="AE1"/>
      <c r="AF1"/>
      <c r="AG1"/>
      <c r="AH1"/>
      <c r="AI1"/>
      <c r="AJ1"/>
      <c r="AK1"/>
      <c r="AL1"/>
      <c r="AM1"/>
      <c r="AN1"/>
      <c r="AO1"/>
      <c r="AP1" s="203" t="s">
        <v>0</v>
      </c>
      <c r="AQ1" s="203"/>
      <c r="AR1" s="46">
        <f>Regole!H13</f>
        <v>32</v>
      </c>
      <c r="AS1" s="96"/>
      <c r="AT1" s="96"/>
      <c r="AU1" s="96"/>
      <c r="AV1" s="96"/>
      <c r="AW1" s="148"/>
      <c r="AX1" s="96"/>
      <c r="AY1" s="96"/>
      <c r="AZ1" s="96"/>
      <c r="BA1" s="96"/>
      <c r="BB1" s="96"/>
      <c r="BC1" s="96"/>
      <c r="BD1" s="96"/>
      <c r="BE1" s="96"/>
      <c r="BF1" s="96"/>
      <c r="BG1" s="96"/>
      <c r="BH1" s="96"/>
      <c r="BI1" s="96"/>
      <c r="BJ1" s="96"/>
      <c r="BK1" s="96"/>
      <c r="BL1" s="96"/>
      <c r="BM1"/>
    </row>
    <row r="2" spans="1:65" ht="11.25" customHeight="1" x14ac:dyDescent="0.25">
      <c r="A2" s="96"/>
      <c r="B2" s="96"/>
      <c r="C2" s="6">
        <f t="shared" ref="C2:D2" si="0">B$2+1</f>
        <v>1</v>
      </c>
      <c r="D2" s="6">
        <f t="shared" si="0"/>
        <v>2</v>
      </c>
      <c r="E2" s="6">
        <f t="shared" ref="E2" si="1">D$2+1</f>
        <v>3</v>
      </c>
      <c r="F2" s="6">
        <f t="shared" ref="F2" si="2">E$2+1</f>
        <v>4</v>
      </c>
      <c r="G2" s="6">
        <f t="shared" ref="G2" si="3">F$2+1</f>
        <v>5</v>
      </c>
      <c r="H2" s="6">
        <f t="shared" ref="H2" si="4">G$2+1</f>
        <v>6</v>
      </c>
      <c r="I2" s="6">
        <f t="shared" ref="I2" si="5">H$2+1</f>
        <v>7</v>
      </c>
      <c r="J2" s="6">
        <f t="shared" ref="J2" si="6">I$2+1</f>
        <v>8</v>
      </c>
      <c r="K2" s="6">
        <f t="shared" ref="K2" si="7">J$2+1</f>
        <v>9</v>
      </c>
      <c r="L2" s="6">
        <f t="shared" ref="L2" si="8">K$2+1</f>
        <v>10</v>
      </c>
      <c r="M2" s="6">
        <f t="shared" ref="M2" si="9">L$2+1</f>
        <v>11</v>
      </c>
      <c r="N2" s="6">
        <f t="shared" ref="N2" si="10">M$2+1</f>
        <v>12</v>
      </c>
      <c r="O2" s="6">
        <f t="shared" ref="O2" si="11">N$2+1</f>
        <v>13</v>
      </c>
      <c r="P2" s="6">
        <f t="shared" ref="P2" si="12">O$2+1</f>
        <v>14</v>
      </c>
      <c r="Q2" s="6">
        <f t="shared" ref="Q2" si="13">P$2+1</f>
        <v>15</v>
      </c>
      <c r="R2" s="6">
        <f t="shared" ref="R2" si="14">Q$2+1</f>
        <v>16</v>
      </c>
      <c r="S2" s="6">
        <f t="shared" ref="S2" si="15">R$2+1</f>
        <v>17</v>
      </c>
      <c r="U2" s="96"/>
      <c r="V2" s="96"/>
      <c r="W2" s="6">
        <f t="shared" ref="W2:X2" si="16">V$2+1</f>
        <v>1</v>
      </c>
      <c r="X2" s="6">
        <f t="shared" si="16"/>
        <v>2</v>
      </c>
      <c r="Y2" s="6">
        <f>X$2+1</f>
        <v>3</v>
      </c>
      <c r="Z2" s="6">
        <f t="shared" ref="Z2:AR2" si="17">Y$2+1</f>
        <v>4</v>
      </c>
      <c r="AA2" s="6">
        <f t="shared" si="17"/>
        <v>5</v>
      </c>
      <c r="AB2" s="6">
        <f t="shared" si="17"/>
        <v>6</v>
      </c>
      <c r="AC2" s="6">
        <f t="shared" si="17"/>
        <v>7</v>
      </c>
      <c r="AD2" s="6">
        <f t="shared" si="17"/>
        <v>8</v>
      </c>
      <c r="AE2" s="6">
        <f t="shared" si="17"/>
        <v>9</v>
      </c>
      <c r="AF2" s="6">
        <f t="shared" si="17"/>
        <v>10</v>
      </c>
      <c r="AG2" s="6">
        <f t="shared" si="17"/>
        <v>11</v>
      </c>
      <c r="AH2" s="6">
        <f t="shared" si="17"/>
        <v>12</v>
      </c>
      <c r="AI2" s="6">
        <f t="shared" si="17"/>
        <v>13</v>
      </c>
      <c r="AJ2" s="6">
        <f t="shared" si="17"/>
        <v>14</v>
      </c>
      <c r="AK2" s="6">
        <f t="shared" si="17"/>
        <v>15</v>
      </c>
      <c r="AL2" s="6">
        <f t="shared" si="17"/>
        <v>16</v>
      </c>
      <c r="AM2" s="6">
        <f t="shared" si="17"/>
        <v>17</v>
      </c>
      <c r="AN2" s="6">
        <f t="shared" si="17"/>
        <v>18</v>
      </c>
      <c r="AO2" s="6">
        <f t="shared" ref="AO2" si="18">AN$2+1</f>
        <v>19</v>
      </c>
      <c r="AP2" s="6">
        <f t="shared" ref="AP2" si="19">AO$2+1</f>
        <v>20</v>
      </c>
      <c r="AQ2" s="6">
        <f t="shared" ref="AQ2" si="20">AP$2+1</f>
        <v>21</v>
      </c>
      <c r="AR2" s="6">
        <f t="shared" ref="AR2" si="21">AQ$2+1</f>
        <v>22</v>
      </c>
      <c r="AS2" s="96"/>
      <c r="AT2" s="96"/>
      <c r="AU2" s="96"/>
      <c r="AV2" s="96"/>
      <c r="AW2" s="148"/>
      <c r="AX2" s="96"/>
      <c r="AY2" s="96"/>
      <c r="AZ2" s="96"/>
      <c r="BA2" s="96"/>
      <c r="BD2" s="96"/>
      <c r="BE2" s="96"/>
      <c r="BG2" s="96"/>
      <c r="BH2" s="96"/>
      <c r="BI2" s="96"/>
      <c r="BJ2" s="96"/>
      <c r="BK2" s="96"/>
      <c r="BM2"/>
    </row>
    <row r="3" spans="1:65" ht="11.25" customHeight="1" x14ac:dyDescent="0.25">
      <c r="A3" s="96"/>
      <c r="B3" s="96"/>
      <c r="C3" s="209" t="s">
        <v>244</v>
      </c>
      <c r="D3" s="209" t="s">
        <v>245</v>
      </c>
      <c r="E3" s="209" t="s">
        <v>246</v>
      </c>
      <c r="F3" s="209" t="s">
        <v>247</v>
      </c>
      <c r="G3" s="209" t="s">
        <v>248</v>
      </c>
      <c r="H3" s="209" t="s">
        <v>249</v>
      </c>
      <c r="I3" s="209" t="s">
        <v>250</v>
      </c>
      <c r="J3" s="209" t="s">
        <v>251</v>
      </c>
      <c r="K3" s="209" t="s">
        <v>252</v>
      </c>
      <c r="L3" s="209" t="s">
        <v>253</v>
      </c>
      <c r="M3" s="211" t="s">
        <v>254</v>
      </c>
      <c r="N3" s="211" t="s">
        <v>255</v>
      </c>
      <c r="O3" s="202" t="s">
        <v>256</v>
      </c>
      <c r="P3" s="202" t="s">
        <v>257</v>
      </c>
      <c r="Q3" s="202" t="s">
        <v>258</v>
      </c>
      <c r="R3" s="202" t="s">
        <v>259</v>
      </c>
      <c r="S3" s="202" t="s">
        <v>260</v>
      </c>
      <c r="T3" s="161"/>
      <c r="U3" s="96"/>
      <c r="V3" s="96"/>
      <c r="W3" s="202" t="s">
        <v>261</v>
      </c>
      <c r="X3" s="202" t="s">
        <v>262</v>
      </c>
      <c r="Y3" s="202" t="s">
        <v>263</v>
      </c>
      <c r="Z3" s="202" t="s">
        <v>264</v>
      </c>
      <c r="AA3" s="202" t="s">
        <v>265</v>
      </c>
      <c r="AB3" s="202" t="s">
        <v>266</v>
      </c>
      <c r="AC3" s="202" t="s">
        <v>267</v>
      </c>
      <c r="AD3" s="202" t="s">
        <v>268</v>
      </c>
      <c r="AE3" s="202" t="s">
        <v>269</v>
      </c>
      <c r="AF3" s="202" t="s">
        <v>270</v>
      </c>
      <c r="AG3" s="202" t="s">
        <v>271</v>
      </c>
      <c r="AH3" s="202" t="s">
        <v>272</v>
      </c>
      <c r="AI3" s="202" t="s">
        <v>273</v>
      </c>
      <c r="AJ3" s="202" t="s">
        <v>274</v>
      </c>
      <c r="AK3" s="202" t="s">
        <v>275</v>
      </c>
      <c r="AL3" s="202" t="s">
        <v>276</v>
      </c>
      <c r="AM3" s="202" t="s">
        <v>277</v>
      </c>
      <c r="AN3" s="202" t="s">
        <v>278</v>
      </c>
      <c r="AO3" s="202" t="s">
        <v>279</v>
      </c>
      <c r="AP3" s="194" t="s">
        <v>280</v>
      </c>
      <c r="AQ3" s="194" t="s">
        <v>281</v>
      </c>
      <c r="AR3" s="194" t="s">
        <v>282</v>
      </c>
      <c r="AS3" s="96"/>
      <c r="AT3" s="219" t="s">
        <v>21</v>
      </c>
      <c r="AU3" s="220"/>
      <c r="AV3" s="221"/>
      <c r="AW3" s="215" t="s">
        <v>40</v>
      </c>
      <c r="AX3" s="224" t="s">
        <v>41</v>
      </c>
      <c r="AY3" s="96"/>
      <c r="AZ3" s="96"/>
      <c r="BA3" s="96"/>
      <c r="BB3" s="193" t="s">
        <v>283</v>
      </c>
      <c r="BC3" s="193" t="s">
        <v>284</v>
      </c>
      <c r="BD3" s="193" t="s">
        <v>285</v>
      </c>
      <c r="BE3" s="193" t="s">
        <v>286</v>
      </c>
      <c r="BF3" s="193" t="s">
        <v>287</v>
      </c>
      <c r="BG3" s="193" t="s">
        <v>288</v>
      </c>
      <c r="BH3" s="193" t="s">
        <v>289</v>
      </c>
      <c r="BI3" s="193" t="s">
        <v>290</v>
      </c>
      <c r="BJ3" s="193" t="s">
        <v>291</v>
      </c>
      <c r="BK3" s="193" t="s">
        <v>292</v>
      </c>
      <c r="BL3" s="213" t="s">
        <v>42</v>
      </c>
      <c r="BM3" s="90"/>
    </row>
    <row r="4" spans="1:65" ht="23.25" customHeight="1" x14ac:dyDescent="0.25">
      <c r="A4" s="96"/>
      <c r="B4" s="96"/>
      <c r="C4" s="210"/>
      <c r="D4" s="210"/>
      <c r="E4" s="210"/>
      <c r="F4" s="210"/>
      <c r="G4" s="210"/>
      <c r="H4" s="210"/>
      <c r="I4" s="210"/>
      <c r="J4" s="210"/>
      <c r="K4" s="210"/>
      <c r="L4" s="210"/>
      <c r="M4" s="212"/>
      <c r="N4" s="212"/>
      <c r="O4" s="202"/>
      <c r="P4" s="202"/>
      <c r="Q4" s="202"/>
      <c r="R4" s="202"/>
      <c r="S4" s="202"/>
      <c r="T4" s="161"/>
      <c r="U4" s="96"/>
      <c r="V4" s="96"/>
      <c r="W4" s="202"/>
      <c r="X4" s="202"/>
      <c r="Y4" s="202"/>
      <c r="Z4" s="202"/>
      <c r="AA4" s="202"/>
      <c r="AB4" s="202"/>
      <c r="AC4" s="202"/>
      <c r="AD4" s="202"/>
      <c r="AE4" s="202"/>
      <c r="AF4" s="202"/>
      <c r="AG4" s="202"/>
      <c r="AH4" s="202"/>
      <c r="AI4" s="202"/>
      <c r="AJ4" s="202"/>
      <c r="AK4" s="202"/>
      <c r="AL4" s="202"/>
      <c r="AM4" s="202"/>
      <c r="AN4" s="202"/>
      <c r="AO4" s="202"/>
      <c r="AP4" s="194"/>
      <c r="AQ4" s="194"/>
      <c r="AR4" s="194"/>
      <c r="AS4" s="96"/>
      <c r="AT4" s="217" t="s">
        <v>43</v>
      </c>
      <c r="AU4" s="218"/>
      <c r="AV4" s="48" t="s">
        <v>44</v>
      </c>
      <c r="AW4" s="216"/>
      <c r="AX4" s="225"/>
      <c r="AY4" s="96"/>
      <c r="AZ4" s="96"/>
      <c r="BA4" s="96"/>
      <c r="BB4" s="193"/>
      <c r="BC4" s="193"/>
      <c r="BD4" s="193"/>
      <c r="BE4" s="193"/>
      <c r="BF4" s="193"/>
      <c r="BG4" s="193"/>
      <c r="BH4" s="193"/>
      <c r="BI4" s="193"/>
      <c r="BJ4" s="193"/>
      <c r="BK4" s="193"/>
      <c r="BL4" s="214"/>
      <c r="BM4" s="90"/>
    </row>
    <row r="5" spans="1:65" ht="11.25" customHeight="1" x14ac:dyDescent="0.25">
      <c r="A5" s="199" t="s">
        <v>22</v>
      </c>
      <c r="B5" s="199"/>
      <c r="C5" s="123"/>
      <c r="D5" s="123"/>
      <c r="E5" s="123"/>
      <c r="F5" s="123"/>
      <c r="G5" s="123"/>
      <c r="H5" s="123"/>
      <c r="I5" s="123"/>
      <c r="J5" s="123"/>
      <c r="K5" s="123"/>
      <c r="L5" s="123"/>
      <c r="M5" s="123"/>
      <c r="N5" s="123"/>
      <c r="O5" s="123"/>
      <c r="P5" s="123"/>
      <c r="Q5" s="123"/>
      <c r="R5" s="123"/>
      <c r="S5" s="123"/>
      <c r="T5" s="162"/>
      <c r="U5" s="199" t="str">
        <f>A5</f>
        <v>Prec. SERE:</v>
      </c>
      <c r="V5" s="199"/>
      <c r="W5" s="123"/>
      <c r="X5" s="123"/>
      <c r="Y5" s="123"/>
      <c r="Z5" s="123"/>
      <c r="AA5" s="123"/>
      <c r="AB5" s="123"/>
      <c r="AC5" s="123"/>
      <c r="AD5" s="123"/>
      <c r="AE5" s="123"/>
      <c r="AF5" s="123"/>
      <c r="AG5" s="123"/>
      <c r="AH5" s="123"/>
      <c r="AI5" s="123"/>
      <c r="AJ5" s="123"/>
      <c r="AK5" s="123"/>
      <c r="AL5" s="123"/>
      <c r="AM5" s="123"/>
      <c r="AN5" s="123"/>
      <c r="AO5" s="123"/>
      <c r="AP5" s="123"/>
      <c r="AQ5" s="123"/>
      <c r="AR5" s="124"/>
      <c r="AS5" s="96"/>
      <c r="AT5" s="96"/>
      <c r="AU5" s="96"/>
      <c r="AV5" s="96"/>
      <c r="AW5" s="148"/>
      <c r="AX5" s="96"/>
      <c r="AY5" s="96"/>
      <c r="AZ5" s="96"/>
      <c r="BA5" s="96"/>
      <c r="BB5" s="96"/>
      <c r="BC5" s="96"/>
      <c r="BD5" s="96"/>
      <c r="BE5" s="96"/>
      <c r="BF5" s="96"/>
      <c r="BG5" s="96"/>
      <c r="BH5" s="96"/>
      <c r="BI5" s="96"/>
      <c r="BJ5" s="96"/>
      <c r="BK5" s="96"/>
      <c r="BL5" s="96"/>
      <c r="BM5"/>
    </row>
    <row r="6" spans="1:65" ht="11.25" customHeight="1" x14ac:dyDescent="0.25">
      <c r="A6" s="96"/>
      <c r="B6" s="96"/>
      <c r="C6" s="96"/>
      <c r="D6" s="96"/>
      <c r="E6" s="96"/>
      <c r="F6" s="96"/>
      <c r="G6" s="96"/>
      <c r="H6" s="96"/>
      <c r="I6" s="96"/>
      <c r="J6" s="96"/>
      <c r="K6" s="96"/>
      <c r="L6" s="96"/>
      <c r="M6" s="96"/>
      <c r="N6" s="96"/>
      <c r="O6" s="96"/>
      <c r="P6" s="96"/>
      <c r="Q6" s="96"/>
      <c r="R6" s="96"/>
      <c r="S6" s="96"/>
      <c r="T6" s="151"/>
      <c r="U6" s="96"/>
      <c r="V6" s="96"/>
      <c r="W6" s="96"/>
      <c r="X6" s="96"/>
      <c r="Y6" s="96"/>
      <c r="Z6" s="96"/>
      <c r="AA6" s="96"/>
      <c r="AB6" s="96"/>
      <c r="AC6" s="96"/>
      <c r="AD6" s="96"/>
      <c r="AE6" s="96"/>
      <c r="AF6" s="96"/>
      <c r="AG6" s="96"/>
      <c r="AH6" s="96"/>
      <c r="AI6" s="96"/>
      <c r="AJ6" s="96"/>
      <c r="AK6" s="96"/>
      <c r="AL6" s="96"/>
      <c r="AM6" s="96"/>
      <c r="AN6" s="96"/>
      <c r="AO6" s="96"/>
      <c r="AP6" s="96"/>
      <c r="AQ6" s="96"/>
      <c r="AR6" s="96"/>
      <c r="AS6" s="96"/>
      <c r="AT6" s="100"/>
      <c r="AU6" s="93" t="str">
        <f>IF(   TYPE(VLOOKUP($B6,Regole!#REF!,2,0))=1,   VLOOKUP($B6,Regole!#REF!,2,0),   IF(    TYPE(VLOOKUP(WEEKDAY($B6),Regole!#REF!,2,0))=1,    IF(VLOOKUP(WEEKDAY($B6),Regole!#REF!,2,0)&lt;&gt;0, Regole!#REF!-VLOOKUP(WEEKDAY($B6),Regole!#REF!,2,0), ""),    ""   ) )</f>
        <v/>
      </c>
      <c r="AV6" s="93"/>
      <c r="AW6" s="93"/>
      <c r="AX6"/>
      <c r="AY6" s="96"/>
      <c r="AZ6" s="76"/>
      <c r="BA6" s="96"/>
      <c r="BB6" s="96"/>
      <c r="BC6" s="96"/>
      <c r="BD6" s="96"/>
      <c r="BE6" s="96"/>
      <c r="BF6" s="96"/>
      <c r="BG6" s="96"/>
      <c r="BH6" s="96"/>
      <c r="BI6" s="96"/>
      <c r="BJ6" s="96"/>
      <c r="BK6" s="96"/>
      <c r="BL6" s="103"/>
      <c r="BM6"/>
    </row>
    <row r="7" spans="1:65" ht="11.25" customHeight="1" x14ac:dyDescent="0.25">
      <c r="A7" s="79" t="s">
        <v>25</v>
      </c>
      <c r="B7" s="80">
        <f>Regole!H16</f>
        <v>44571</v>
      </c>
      <c r="C7" s="60"/>
      <c r="D7" s="60"/>
      <c r="E7" s="60"/>
      <c r="F7" s="60"/>
      <c r="G7" s="60"/>
      <c r="H7" s="60"/>
      <c r="I7" s="60"/>
      <c r="J7" s="60"/>
      <c r="K7" s="60"/>
      <c r="L7" s="60"/>
      <c r="M7" s="60"/>
      <c r="N7" s="60"/>
      <c r="O7" s="60"/>
      <c r="P7" s="60"/>
      <c r="Q7" s="60"/>
      <c r="R7" s="60"/>
      <c r="S7" s="60"/>
      <c r="T7" s="163"/>
      <c r="U7" s="79" t="str">
        <f t="shared" ref="U7:U13" si="22">IF($A7&lt;&gt;"",$A7,"")</f>
        <v>lun</v>
      </c>
      <c r="V7" s="80">
        <f t="shared" ref="V7:V13" si="23">IF($B7&lt;&gt;"",$B7,"")</f>
        <v>44571</v>
      </c>
      <c r="W7" s="60"/>
      <c r="X7" s="60"/>
      <c r="Y7" s="60"/>
      <c r="Z7" s="60"/>
      <c r="AA7" s="60"/>
      <c r="AB7" s="60"/>
      <c r="AC7" s="60"/>
      <c r="AD7" s="60"/>
      <c r="AE7" s="60"/>
      <c r="AF7" s="60"/>
      <c r="AG7" s="60"/>
      <c r="AH7" s="60"/>
      <c r="AI7" s="60"/>
      <c r="AJ7" s="60"/>
      <c r="AK7" s="60"/>
      <c r="AL7" s="60"/>
      <c r="AM7" s="60"/>
      <c r="AN7" s="60"/>
      <c r="AO7" s="60"/>
      <c r="AP7" s="60"/>
      <c r="AQ7" s="60"/>
      <c r="AR7" s="60"/>
      <c r="AS7" s="96"/>
      <c r="AT7" s="105" t="str">
        <f>IF(AU7&gt;$AR$1-N(AV7),"!!!","")</f>
        <v/>
      </c>
      <c r="AU7" s="106">
        <f>SUM(COUNTIFS(C7:AR7,{"Aspettativa";"Ex-accordo";"Ferie";"Malattia";"Esame";"Formazione";"Altro"}))</f>
        <v>0</v>
      </c>
      <c r="AV7" s="106">
        <f>IF(  TYPE(VLOOKUP($B7,Regole!$B$3:$C$48,2,0))=1,  VLOOKUP($B7,Regole!$B$3:$C$48,2,0),  IF(   TYPE(VLOOKUP(WEEKDAY($B7),Regole!$C$51:$D$57,2,0))=1,   IF(VLOOKUP(WEEKDAY($B7),Regole!$C$51:$D$57,2,0)&lt;&gt;0,   Regole!$H$13-VLOOKUP(WEEKDAY($B7),Regole!$C$51:$D$57,2,0),   " - "),  " - " )  )</f>
        <v>30</v>
      </c>
      <c r="AW7" s="149">
        <f>SUM(COUNTIFS(C7:AR7,{"Ridotto Ex-Acc";"Ridotto Ferie";"Ridotto Maternità"}))</f>
        <v>0</v>
      </c>
      <c r="AX7" s="85"/>
      <c r="AY7" s="96"/>
      <c r="AZ7" s="79" t="str">
        <f t="shared" ref="AZ7:AZ13" si="24">IF($A7&lt;&gt;"",$A7,"")</f>
        <v>lun</v>
      </c>
      <c r="BA7" s="79">
        <f t="shared" ref="BA7:BA13" si="25">IF($B7&lt;&gt;"",$B7,"")</f>
        <v>44571</v>
      </c>
      <c r="BB7" s="7"/>
      <c r="BC7" s="7"/>
      <c r="BD7" s="7"/>
      <c r="BE7" s="7"/>
      <c r="BF7" s="7"/>
      <c r="BG7" s="7"/>
      <c r="BH7" s="7"/>
      <c r="BI7" s="7"/>
      <c r="BJ7" s="7"/>
      <c r="BK7" s="7"/>
      <c r="BL7" s="39"/>
      <c r="BM7" s="90"/>
    </row>
    <row r="8" spans="1:65" ht="11.25" customHeight="1" x14ac:dyDescent="0.25">
      <c r="A8" s="79" t="s">
        <v>26</v>
      </c>
      <c r="B8" s="80">
        <f t="shared" ref="B8:B13" si="26">B7+1</f>
        <v>44572</v>
      </c>
      <c r="C8" s="60"/>
      <c r="D8" s="60"/>
      <c r="E8" s="60"/>
      <c r="F8" s="60"/>
      <c r="G8" s="60"/>
      <c r="H8" s="60"/>
      <c r="I8" s="60"/>
      <c r="J8" s="60"/>
      <c r="K8" s="60"/>
      <c r="L8" s="60"/>
      <c r="M8" s="60"/>
      <c r="N8" s="60"/>
      <c r="O8" s="60"/>
      <c r="P8" s="60"/>
      <c r="Q8" s="60"/>
      <c r="R8" s="60"/>
      <c r="S8" s="60"/>
      <c r="T8" s="163"/>
      <c r="U8" s="79" t="str">
        <f t="shared" si="22"/>
        <v>mar</v>
      </c>
      <c r="V8" s="80">
        <f t="shared" si="23"/>
        <v>44572</v>
      </c>
      <c r="W8" s="60"/>
      <c r="X8" s="60"/>
      <c r="Y8" s="60"/>
      <c r="Z8" s="60"/>
      <c r="AA8" s="60"/>
      <c r="AB8" s="60"/>
      <c r="AC8" s="60"/>
      <c r="AD8" s="60"/>
      <c r="AE8" s="60"/>
      <c r="AF8" s="60"/>
      <c r="AG8" s="60"/>
      <c r="AH8" s="60"/>
      <c r="AI8" s="60"/>
      <c r="AJ8" s="60"/>
      <c r="AK8" s="60"/>
      <c r="AL8" s="60"/>
      <c r="AM8" s="60"/>
      <c r="AN8" s="60"/>
      <c r="AO8" s="60"/>
      <c r="AP8" s="60"/>
      <c r="AQ8" s="60"/>
      <c r="AR8" s="60"/>
      <c r="AS8" s="96"/>
      <c r="AT8" s="105" t="str">
        <f>IF(AU8&gt;$AR$1-N(AV8),"!!!","")</f>
        <v/>
      </c>
      <c r="AU8" s="106">
        <f>SUM(COUNTIFS(C8:AR8,{"Aspettativa";"Ex-accordo";"Ferie";"Malattia";"Esame";"Formazione";"Altro"}))</f>
        <v>0</v>
      </c>
      <c r="AV8" s="106">
        <f>IF(  TYPE(VLOOKUP($B8,Regole!$B$3:$C$48,2,0))=1,  VLOOKUP($B8,Regole!$B$3:$C$48,2,0),  IF(   TYPE(VLOOKUP(WEEKDAY($B8),Regole!$C$51:$D$57,2,0))=1,   IF(VLOOKUP(WEEKDAY($B8),Regole!$C$51:$D$57,2,0)&lt;&gt;0,   Regole!$H$13-VLOOKUP(WEEKDAY($B8),Regole!$C$51:$D$57,2,0),   " - "),  " - " )  )</f>
        <v>30</v>
      </c>
      <c r="AW8" s="149">
        <f>SUM(COUNTIFS(C8:AR8,{"Ridotto Ex-Acc";"Ridotto Ferie";"Ridotto Maternità"}))</f>
        <v>0</v>
      </c>
      <c r="AX8" s="85"/>
      <c r="AY8" s="96"/>
      <c r="AZ8" s="79" t="str">
        <f t="shared" si="24"/>
        <v>mar</v>
      </c>
      <c r="BA8" s="79">
        <f t="shared" si="25"/>
        <v>44572</v>
      </c>
      <c r="BB8" s="7"/>
      <c r="BC8" s="7"/>
      <c r="BD8" s="7"/>
      <c r="BE8" s="7"/>
      <c r="BF8" s="7"/>
      <c r="BG8" s="7"/>
      <c r="BH8" s="7"/>
      <c r="BI8" s="7"/>
      <c r="BJ8" s="7"/>
      <c r="BL8" s="85"/>
      <c r="BM8"/>
    </row>
    <row r="9" spans="1:65" ht="11.25" customHeight="1" x14ac:dyDescent="0.25">
      <c r="A9" s="79" t="s">
        <v>27</v>
      </c>
      <c r="B9" s="80">
        <f t="shared" si="26"/>
        <v>44573</v>
      </c>
      <c r="C9" s="60"/>
      <c r="D9" s="60"/>
      <c r="E9" s="60"/>
      <c r="F9" s="60"/>
      <c r="G9" s="60"/>
      <c r="H9" s="60"/>
      <c r="I9" s="60"/>
      <c r="J9" s="60"/>
      <c r="K9" s="60"/>
      <c r="L9" s="60"/>
      <c r="M9" s="60"/>
      <c r="N9" s="60"/>
      <c r="O9" s="60"/>
      <c r="P9" s="60"/>
      <c r="Q9" s="60"/>
      <c r="R9" s="60"/>
      <c r="S9" s="60"/>
      <c r="T9" s="163"/>
      <c r="U9" s="79" t="str">
        <f t="shared" si="22"/>
        <v>mer</v>
      </c>
      <c r="V9" s="80">
        <f t="shared" si="23"/>
        <v>44573</v>
      </c>
      <c r="W9" s="60"/>
      <c r="X9" s="60"/>
      <c r="Y9" s="60"/>
      <c r="Z9" s="60"/>
      <c r="AA9" s="60"/>
      <c r="AB9" s="60"/>
      <c r="AC9" s="60"/>
      <c r="AD9" s="60"/>
      <c r="AE9" s="60"/>
      <c r="AF9" s="60"/>
      <c r="AG9" s="60"/>
      <c r="AH9" s="60"/>
      <c r="AI9" s="60"/>
      <c r="AJ9" s="60"/>
      <c r="AK9" s="60"/>
      <c r="AL9" s="60"/>
      <c r="AM9" s="60"/>
      <c r="AN9" s="60"/>
      <c r="AO9" s="60"/>
      <c r="AP9" s="60"/>
      <c r="AQ9" s="60"/>
      <c r="AR9" s="60"/>
      <c r="AS9" s="96"/>
      <c r="AT9" s="105" t="str">
        <f t="shared" ref="AT9:AT12" si="27">IF(AU9&gt;$AR$1-N(AV9),"!!!","")</f>
        <v/>
      </c>
      <c r="AU9" s="106">
        <f>SUM(COUNTIFS(C9:AR9,{"Aspettativa";"Ex-accordo";"Ferie";"Malattia";"Esame";"Formazione";"Altro"}))</f>
        <v>0</v>
      </c>
      <c r="AV9" s="106">
        <f>IF(  TYPE(VLOOKUP($B9,Regole!$B$3:$C$48,2,0))=1,  VLOOKUP($B9,Regole!$B$3:$C$48,2,0),  IF(   TYPE(VLOOKUP(WEEKDAY($B9),Regole!$C$51:$D$57,2,0))=1,   IF(VLOOKUP(WEEKDAY($B9),Regole!$C$51:$D$57,2,0)&lt;&gt;0,   Regole!$H$13-VLOOKUP(WEEKDAY($B9),Regole!$C$51:$D$57,2,0),   " - "),  " - " )  )</f>
        <v>30</v>
      </c>
      <c r="AW9" s="149">
        <f>SUM(COUNTIFS(C9:AR9,{"Ridotto Ex-Acc";"Ridotto Ferie";"Ridotto Maternità"}))</f>
        <v>0</v>
      </c>
      <c r="AX9" s="85"/>
      <c r="AY9" s="96"/>
      <c r="AZ9" s="79" t="str">
        <f t="shared" si="24"/>
        <v>mer</v>
      </c>
      <c r="BA9" s="79">
        <f t="shared" si="25"/>
        <v>44573</v>
      </c>
      <c r="BB9" s="7"/>
      <c r="BC9" s="7"/>
      <c r="BD9" s="7"/>
      <c r="BE9" s="7"/>
      <c r="BF9" s="7"/>
      <c r="BG9" s="7"/>
      <c r="BH9" s="7"/>
      <c r="BI9" s="7"/>
      <c r="BJ9" s="7"/>
      <c r="BK9" s="7"/>
      <c r="BL9" s="110"/>
      <c r="BM9" s="90"/>
    </row>
    <row r="10" spans="1:65" ht="11.25" customHeight="1" x14ac:dyDescent="0.25">
      <c r="A10" s="79" t="s">
        <v>28</v>
      </c>
      <c r="B10" s="80">
        <f t="shared" si="26"/>
        <v>44574</v>
      </c>
      <c r="C10" s="60"/>
      <c r="D10" s="60"/>
      <c r="E10" s="60"/>
      <c r="F10" s="60"/>
      <c r="G10" s="60"/>
      <c r="H10" s="60"/>
      <c r="I10" s="60"/>
      <c r="J10" s="60"/>
      <c r="K10" s="60"/>
      <c r="L10" s="60"/>
      <c r="M10" s="60"/>
      <c r="N10" s="60"/>
      <c r="O10" s="60"/>
      <c r="P10" s="60"/>
      <c r="Q10" s="60"/>
      <c r="R10" s="60"/>
      <c r="S10" s="60"/>
      <c r="T10" s="163"/>
      <c r="U10" s="79" t="str">
        <f t="shared" si="22"/>
        <v>gio</v>
      </c>
      <c r="V10" s="80">
        <f t="shared" si="23"/>
        <v>44574</v>
      </c>
      <c r="W10" s="60"/>
      <c r="X10" s="60"/>
      <c r="Y10" s="60"/>
      <c r="Z10" s="60"/>
      <c r="AA10" s="60"/>
      <c r="AB10" s="60"/>
      <c r="AC10" s="60"/>
      <c r="AD10" s="60"/>
      <c r="AE10" s="60"/>
      <c r="AF10" s="60"/>
      <c r="AG10" s="60"/>
      <c r="AH10" s="60"/>
      <c r="AI10" s="60"/>
      <c r="AJ10" s="60"/>
      <c r="AK10" s="60"/>
      <c r="AL10" s="60"/>
      <c r="AM10" s="60"/>
      <c r="AN10" s="60"/>
      <c r="AO10" s="60"/>
      <c r="AP10" s="60"/>
      <c r="AQ10" s="60"/>
      <c r="AR10" s="60"/>
      <c r="AS10" s="96"/>
      <c r="AT10" s="105" t="str">
        <f t="shared" si="27"/>
        <v/>
      </c>
      <c r="AU10" s="106">
        <f>SUM(COUNTIFS(C10:AR10,{"Aspettativa";"Ex-accordo";"Ferie";"Malattia";"Esame";"Formazione";"Altro"}))</f>
        <v>0</v>
      </c>
      <c r="AV10" s="106">
        <f>IF(  TYPE(VLOOKUP($B10,Regole!$B$3:$C$48,2,0))=1,  VLOOKUP($B10,Regole!$B$3:$C$48,2,0),  IF(   TYPE(VLOOKUP(WEEKDAY($B10),Regole!$C$51:$D$57,2,0))=1,   IF(VLOOKUP(WEEKDAY($B10),Regole!$C$51:$D$57,2,0)&lt;&gt;0,   Regole!$H$13-VLOOKUP(WEEKDAY($B10),Regole!$C$51:$D$57,2,0),   " - "),  " - " )  )</f>
        <v>30</v>
      </c>
      <c r="AW10" s="149">
        <f>SUM(COUNTIFS(C10:AR10,{"Ridotto Ex-Acc";"Ridotto Ferie";"Ridotto Maternità"}))</f>
        <v>0</v>
      </c>
      <c r="AX10" s="85"/>
      <c r="AY10" s="96"/>
      <c r="AZ10" s="79" t="str">
        <f t="shared" si="24"/>
        <v>gio</v>
      </c>
      <c r="BA10" s="79">
        <f t="shared" si="25"/>
        <v>44574</v>
      </c>
      <c r="BB10" s="7"/>
      <c r="BC10" s="7"/>
      <c r="BD10" s="7"/>
      <c r="BE10" s="7"/>
      <c r="BF10" s="7"/>
      <c r="BG10" s="7"/>
      <c r="BH10" s="7"/>
      <c r="BI10" s="7"/>
      <c r="BJ10" s="7"/>
      <c r="BK10" s="128"/>
      <c r="BL10" s="110"/>
      <c r="BM10" s="90"/>
    </row>
    <row r="11" spans="1:65" ht="11.25" customHeight="1" x14ac:dyDescent="0.25">
      <c r="A11" s="79" t="s">
        <v>29</v>
      </c>
      <c r="B11" s="80">
        <f t="shared" si="26"/>
        <v>44575</v>
      </c>
      <c r="C11" s="60"/>
      <c r="D11" s="60"/>
      <c r="E11" s="60"/>
      <c r="F11" s="60"/>
      <c r="G11" s="60"/>
      <c r="H11" s="60"/>
      <c r="I11" s="60"/>
      <c r="J11" s="60"/>
      <c r="K11" s="60"/>
      <c r="L11" s="60"/>
      <c r="M11" s="60"/>
      <c r="N11" s="60"/>
      <c r="O11" s="60"/>
      <c r="P11" s="60"/>
      <c r="Q11" s="60"/>
      <c r="R11" s="60"/>
      <c r="S11" s="60"/>
      <c r="T11" s="163"/>
      <c r="U11" s="79" t="str">
        <f t="shared" si="22"/>
        <v>ven</v>
      </c>
      <c r="V11" s="80">
        <f t="shared" si="23"/>
        <v>44575</v>
      </c>
      <c r="W11" s="60"/>
      <c r="X11" s="60"/>
      <c r="Y11" s="60"/>
      <c r="Z11" s="60"/>
      <c r="AA11" s="60"/>
      <c r="AB11" s="60"/>
      <c r="AC11" s="60"/>
      <c r="AD11" s="60"/>
      <c r="AE11" s="60"/>
      <c r="AF11" s="60"/>
      <c r="AG11" s="60"/>
      <c r="AH11" s="60"/>
      <c r="AI11" s="60"/>
      <c r="AJ11" s="60"/>
      <c r="AK11" s="60"/>
      <c r="AL11" s="60"/>
      <c r="AM11" s="60"/>
      <c r="AN11" s="60"/>
      <c r="AO11" s="60"/>
      <c r="AP11" s="60"/>
      <c r="AQ11" s="60"/>
      <c r="AR11" s="60"/>
      <c r="AS11" s="96"/>
      <c r="AT11" s="105" t="str">
        <f t="shared" si="27"/>
        <v/>
      </c>
      <c r="AU11" s="106">
        <f>SUM(COUNTIFS(C11:AR11,{"Aspettativa";"Ex-accordo";"Ferie";"Malattia";"Esame";"Formazione";"Altro"}))</f>
        <v>0</v>
      </c>
      <c r="AV11" s="106">
        <f>IF(  TYPE(VLOOKUP($B11,Regole!$B$3:$C$48,2,0))=1,  VLOOKUP($B11,Regole!$B$3:$C$48,2,0),  IF(   TYPE(VLOOKUP(WEEKDAY($B11),Regole!$C$51:$D$57,2,0))=1,   IF(VLOOKUP(WEEKDAY($B11),Regole!$C$51:$D$57,2,0)&lt;&gt;0,   Regole!$H$13-VLOOKUP(WEEKDAY($B11),Regole!$C$51:$D$57,2,0),   " - "),  " - " )  )</f>
        <v>30</v>
      </c>
      <c r="AW11" s="149">
        <f>SUM(COUNTIFS(C11:AR11,{"Ridotto Ex-Acc";"Ridotto Ferie";"Ridotto Maternità"}))</f>
        <v>0</v>
      </c>
      <c r="AX11" s="85"/>
      <c r="AY11" s="96"/>
      <c r="AZ11" s="79" t="str">
        <f t="shared" si="24"/>
        <v>ven</v>
      </c>
      <c r="BA11" s="79">
        <f t="shared" si="25"/>
        <v>44575</v>
      </c>
      <c r="BB11" s="7"/>
      <c r="BC11" s="7"/>
      <c r="BD11" s="7"/>
      <c r="BE11" s="7"/>
      <c r="BF11" s="7"/>
      <c r="BG11" s="7"/>
      <c r="BH11" s="7"/>
      <c r="BI11" s="7"/>
      <c r="BJ11" s="7"/>
      <c r="BK11" s="7"/>
      <c r="BL11" s="110"/>
      <c r="BM11" s="90"/>
    </row>
    <row r="12" spans="1:65" ht="11.25" customHeight="1" x14ac:dyDescent="0.25">
      <c r="A12" s="79" t="s">
        <v>30</v>
      </c>
      <c r="B12" s="80">
        <f t="shared" si="26"/>
        <v>44576</v>
      </c>
      <c r="C12" s="60"/>
      <c r="D12" s="60"/>
      <c r="E12" s="60"/>
      <c r="F12" s="60"/>
      <c r="G12" s="60"/>
      <c r="H12" s="60"/>
      <c r="I12" s="60"/>
      <c r="J12" s="60"/>
      <c r="K12" s="60"/>
      <c r="L12" s="60"/>
      <c r="M12" s="60"/>
      <c r="N12" s="60"/>
      <c r="O12" s="60"/>
      <c r="P12" s="60"/>
      <c r="Q12" s="60"/>
      <c r="R12" s="60"/>
      <c r="S12" s="60"/>
      <c r="T12" s="163"/>
      <c r="U12" s="79" t="str">
        <f t="shared" si="22"/>
        <v>sab</v>
      </c>
      <c r="V12" s="80">
        <f t="shared" si="23"/>
        <v>44576</v>
      </c>
      <c r="W12" s="60"/>
      <c r="X12" s="60"/>
      <c r="Y12" s="60"/>
      <c r="Z12" s="60"/>
      <c r="AA12" s="60"/>
      <c r="AB12" s="60"/>
      <c r="AC12" s="60"/>
      <c r="AD12" s="60"/>
      <c r="AE12" s="60"/>
      <c r="AF12" s="60"/>
      <c r="AG12" s="60"/>
      <c r="AH12" s="60"/>
      <c r="AI12" s="60"/>
      <c r="AJ12" s="60"/>
      <c r="AK12" s="60"/>
      <c r="AL12" s="60"/>
      <c r="AM12" s="60"/>
      <c r="AN12" s="60"/>
      <c r="AO12" s="60"/>
      <c r="AP12" s="60"/>
      <c r="AQ12" s="60"/>
      <c r="AR12" s="60"/>
      <c r="AS12" s="96"/>
      <c r="AT12" s="105" t="str">
        <f t="shared" si="27"/>
        <v/>
      </c>
      <c r="AU12" s="106">
        <f>SUM(COUNTIFS(C12:AR12,{"Aspettativa";"Ex-accordo";"Ferie";"Malattia";"Esame";"Formazione";"Altro"}))</f>
        <v>0</v>
      </c>
      <c r="AV12" s="106" t="str">
        <f>IF(  TYPE(VLOOKUP($B12,Regole!$B$3:$C$48,2,0))=1,  VLOOKUP($B12,Regole!$B$3:$C$48,2,0),  IF(   TYPE(VLOOKUP(WEEKDAY($B12),Regole!$C$51:$D$57,2,0))=1,   IF(VLOOKUP(WEEKDAY($B12),Regole!$C$51:$D$57,2,0)&lt;&gt;0,   Regole!$H$13-VLOOKUP(WEEKDAY($B12),Regole!$C$51:$D$57,2,0),   " - "),  " - " )  )</f>
        <v xml:space="preserve"> - </v>
      </c>
      <c r="AW12" s="149">
        <f>SUM(COUNTIFS(C12:AR12,{"Ridotto Ex-Acc";"Ridotto Ferie";"Ridotto Maternità"}))</f>
        <v>0</v>
      </c>
      <c r="AX12" s="85"/>
      <c r="AY12" s="96"/>
      <c r="AZ12" s="79" t="str">
        <f t="shared" si="24"/>
        <v>sab</v>
      </c>
      <c r="BA12" s="79">
        <f t="shared" si="25"/>
        <v>44576</v>
      </c>
      <c r="BB12" s="7"/>
      <c r="BC12" s="7"/>
      <c r="BD12" s="7"/>
      <c r="BE12" s="7"/>
      <c r="BF12" s="7"/>
      <c r="BG12" s="7"/>
      <c r="BH12" s="7"/>
      <c r="BI12" s="7"/>
      <c r="BJ12" s="7"/>
      <c r="BK12" s="7"/>
      <c r="BL12" s="110"/>
      <c r="BM12" s="90"/>
    </row>
    <row r="13" spans="1:65" s="96" customFormat="1" ht="11.25" customHeight="1" x14ac:dyDescent="0.25">
      <c r="A13" s="57"/>
      <c r="B13" s="82">
        <f t="shared" si="26"/>
        <v>44577</v>
      </c>
      <c r="C13" s="125" t="s">
        <v>45</v>
      </c>
      <c r="D13" s="125" t="s">
        <v>45</v>
      </c>
      <c r="E13" s="125" t="s">
        <v>45</v>
      </c>
      <c r="F13" s="125" t="s">
        <v>45</v>
      </c>
      <c r="G13" s="125" t="s">
        <v>45</v>
      </c>
      <c r="H13" s="125" t="s">
        <v>45</v>
      </c>
      <c r="I13" s="125" t="s">
        <v>45</v>
      </c>
      <c r="J13" s="125" t="s">
        <v>45</v>
      </c>
      <c r="K13" s="125" t="s">
        <v>45</v>
      </c>
      <c r="L13" s="125" t="s">
        <v>45</v>
      </c>
      <c r="M13" s="125" t="s">
        <v>45</v>
      </c>
      <c r="N13" s="125" t="s">
        <v>45</v>
      </c>
      <c r="O13" s="125" t="s">
        <v>45</v>
      </c>
      <c r="P13" s="125" t="s">
        <v>45</v>
      </c>
      <c r="Q13" s="125" t="s">
        <v>45</v>
      </c>
      <c r="R13" s="125" t="s">
        <v>45</v>
      </c>
      <c r="S13" s="125" t="s">
        <v>45</v>
      </c>
      <c r="T13" s="164"/>
      <c r="U13" s="57" t="str">
        <f t="shared" si="22"/>
        <v/>
      </c>
      <c r="V13" s="82">
        <f t="shared" si="23"/>
        <v>44577</v>
      </c>
      <c r="W13" s="126" t="s">
        <v>45</v>
      </c>
      <c r="X13" s="126" t="s">
        <v>45</v>
      </c>
      <c r="Y13" s="126" t="s">
        <v>45</v>
      </c>
      <c r="Z13" s="126" t="s">
        <v>45</v>
      </c>
      <c r="AA13" s="126" t="s">
        <v>45</v>
      </c>
      <c r="AB13" s="126" t="s">
        <v>45</v>
      </c>
      <c r="AC13" s="126" t="s">
        <v>45</v>
      </c>
      <c r="AD13" s="126" t="s">
        <v>45</v>
      </c>
      <c r="AE13" s="126" t="s">
        <v>45</v>
      </c>
      <c r="AF13" s="126" t="s">
        <v>45</v>
      </c>
      <c r="AG13" s="126" t="s">
        <v>45</v>
      </c>
      <c r="AH13" s="126" t="s">
        <v>45</v>
      </c>
      <c r="AI13" s="126" t="s">
        <v>45</v>
      </c>
      <c r="AJ13" s="126" t="s">
        <v>45</v>
      </c>
      <c r="AK13" s="126" t="s">
        <v>45</v>
      </c>
      <c r="AL13" s="126" t="s">
        <v>45</v>
      </c>
      <c r="AM13" s="126" t="s">
        <v>45</v>
      </c>
      <c r="AN13" s="126" t="s">
        <v>45</v>
      </c>
      <c r="AO13" s="126" t="s">
        <v>45</v>
      </c>
      <c r="AP13" s="126" t="s">
        <v>45</v>
      </c>
      <c r="AQ13" s="126" t="s">
        <v>45</v>
      </c>
      <c r="AR13" s="127" t="s">
        <v>45</v>
      </c>
      <c r="AV13" s="94"/>
      <c r="AW13" s="94"/>
      <c r="AZ13" s="57" t="str">
        <f t="shared" si="24"/>
        <v/>
      </c>
      <c r="BA13" s="145">
        <f t="shared" si="25"/>
        <v>44577</v>
      </c>
      <c r="BB13" s="129" t="s">
        <v>45</v>
      </c>
      <c r="BC13" s="129" t="s">
        <v>45</v>
      </c>
      <c r="BD13" s="129" t="s">
        <v>45</v>
      </c>
      <c r="BE13" s="129" t="s">
        <v>45</v>
      </c>
      <c r="BF13" s="129" t="s">
        <v>45</v>
      </c>
      <c r="BG13" s="129" t="s">
        <v>45</v>
      </c>
      <c r="BH13" s="129" t="s">
        <v>45</v>
      </c>
      <c r="BI13" s="129" t="s">
        <v>45</v>
      </c>
      <c r="BJ13" s="129" t="s">
        <v>45</v>
      </c>
      <c r="BK13" s="129" t="s">
        <v>45</v>
      </c>
    </row>
    <row r="14" spans="1:65" ht="11.25" customHeight="1" x14ac:dyDescent="0.25">
      <c r="A14" s="96"/>
      <c r="B14" s="96"/>
      <c r="C14" s="96"/>
      <c r="D14" s="96"/>
      <c r="E14" s="96"/>
      <c r="F14" s="96"/>
      <c r="G14" s="96"/>
      <c r="H14" s="96"/>
      <c r="I14" s="96"/>
      <c r="J14" s="96"/>
      <c r="K14" s="96"/>
      <c r="L14" s="96"/>
      <c r="M14" s="96"/>
      <c r="N14" s="96"/>
      <c r="O14" s="96"/>
      <c r="P14" s="96"/>
      <c r="Q14" s="96"/>
      <c r="R14" s="96"/>
      <c r="S14" s="96"/>
      <c r="T14" s="151"/>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104"/>
      <c r="AU14" s="96"/>
      <c r="AV14" s="96"/>
      <c r="AW14" s="96"/>
      <c r="AX14" s="96"/>
      <c r="AY14" s="96"/>
      <c r="AZ14" s="96"/>
      <c r="BA14" s="96"/>
      <c r="BB14" s="96"/>
      <c r="BC14" s="96"/>
      <c r="BD14" s="96"/>
      <c r="BE14" s="96"/>
      <c r="BF14" s="96"/>
      <c r="BG14" s="96"/>
      <c r="BH14" s="96"/>
      <c r="BI14" s="96"/>
      <c r="BJ14" s="96"/>
      <c r="BK14" s="96"/>
      <c r="BL14" s="96"/>
    </row>
    <row r="15" spans="1:65" ht="11.25" customHeight="1" x14ac:dyDescent="0.25">
      <c r="A15" s="96"/>
      <c r="B15" s="96"/>
      <c r="C15" s="96"/>
      <c r="D15" s="96"/>
      <c r="E15" s="96"/>
      <c r="F15" s="96"/>
      <c r="G15" s="96"/>
      <c r="H15" s="96"/>
      <c r="I15" s="96"/>
      <c r="J15" s="96"/>
      <c r="K15" s="96"/>
      <c r="L15" s="96"/>
      <c r="M15" s="96"/>
      <c r="N15" s="96"/>
      <c r="O15" s="96"/>
      <c r="P15" s="96"/>
      <c r="Q15" s="96"/>
      <c r="R15" s="96"/>
      <c r="S15" s="96"/>
      <c r="T15" s="151"/>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100"/>
      <c r="AU15" s="93" t="str">
        <f>IF(   TYPE(VLOOKUP($B15,Regole!#REF!,2,0))=1,   VLOOKUP($B15,Regole!#REF!,2,0),   IF(    TYPE(VLOOKUP(WEEKDAY($B15),Regole!#REF!,2,0))=1,    IF(VLOOKUP(WEEKDAY($B15),Regole!#REF!,2,0)&lt;&gt;0, Regole!#REF!-VLOOKUP(WEEKDAY($B15),Regole!#REF!,2,0), ""),    ""   ) )</f>
        <v/>
      </c>
      <c r="AV15" s="93"/>
      <c r="AW15" s="93"/>
      <c r="AX15" s="96"/>
      <c r="AY15" s="96"/>
      <c r="AZ15" s="96"/>
      <c r="BA15" s="96"/>
      <c r="BB15" s="96"/>
      <c r="BC15" s="96"/>
      <c r="BD15" s="96"/>
      <c r="BE15" s="96"/>
      <c r="BF15" s="96"/>
      <c r="BG15" s="96"/>
      <c r="BH15" s="96"/>
      <c r="BI15" s="96"/>
      <c r="BJ15" s="96"/>
      <c r="BK15" s="96"/>
      <c r="BL15" s="103"/>
    </row>
    <row r="16" spans="1:65" ht="11.25" customHeight="1" x14ac:dyDescent="0.25">
      <c r="A16" s="79" t="s">
        <v>25</v>
      </c>
      <c r="B16" s="80">
        <f>B13+1</f>
        <v>44578</v>
      </c>
      <c r="C16" s="60"/>
      <c r="D16" s="60"/>
      <c r="E16" s="60"/>
      <c r="F16" s="60"/>
      <c r="G16" s="60"/>
      <c r="H16" s="60"/>
      <c r="I16" s="60"/>
      <c r="J16" s="60"/>
      <c r="K16" s="60"/>
      <c r="L16" s="60"/>
      <c r="M16" s="60"/>
      <c r="N16" s="60"/>
      <c r="O16" s="60"/>
      <c r="P16" s="60"/>
      <c r="Q16" s="60"/>
      <c r="R16" s="60"/>
      <c r="S16" s="60"/>
      <c r="T16" s="163"/>
      <c r="U16" s="79" t="str">
        <f t="shared" ref="U16:U31" si="28">IF($A16&lt;&gt;"",$A16,"")</f>
        <v>lun</v>
      </c>
      <c r="V16" s="80">
        <f t="shared" ref="V16:V31" si="29">IF($B16&lt;&gt;"",$B16,"")</f>
        <v>44578</v>
      </c>
      <c r="W16" s="60"/>
      <c r="X16" s="60"/>
      <c r="Y16" s="60"/>
      <c r="Z16" s="60"/>
      <c r="AA16" s="60"/>
      <c r="AB16" s="60"/>
      <c r="AC16" s="60"/>
      <c r="AD16" s="60"/>
      <c r="AE16" s="60"/>
      <c r="AF16" s="60"/>
      <c r="AG16" s="60"/>
      <c r="AH16" s="60"/>
      <c r="AI16" s="60"/>
      <c r="AJ16" s="60"/>
      <c r="AK16" s="60"/>
      <c r="AL16" s="60"/>
      <c r="AM16" s="60"/>
      <c r="AN16" s="60"/>
      <c r="AO16" s="60"/>
      <c r="AP16" s="60"/>
      <c r="AQ16" s="60"/>
      <c r="AR16" s="60"/>
      <c r="AS16" s="96"/>
      <c r="AT16" s="53" t="str">
        <f>IF(AU16&gt;$AR$1-N(AV16),"!!!","")</f>
        <v/>
      </c>
      <c r="AU16" s="174">
        <f>SUM(COUNTIFS(C16:AR16,{"Aspettativa";"Ex-accordo";"Ferie";"Malattia";"Esame";"Formazione";"Altro"}))</f>
        <v>0</v>
      </c>
      <c r="AV16" s="174">
        <f>IF(  TYPE(VLOOKUP($B16,Regole!$B$3:$C$48,2,0))=1,  VLOOKUP($B16,Regole!$B$3:$C$48,2,0),  IF(   TYPE(VLOOKUP(WEEKDAY($B16),Regole!$C$51:$D$57,2,0))=1,   IF(VLOOKUP(WEEKDAY($B16),Regole!$C$51:$D$57,2,0)&lt;&gt;0,   Regole!$H$13-VLOOKUP(WEEKDAY($B16),Regole!$C$51:$D$57,2,0),   " - "),  " - " )  )</f>
        <v>30</v>
      </c>
      <c r="AW16" s="150">
        <f>SUM(COUNTIFS(C16:AR16,{"Ridotto Ex-Acc";"Ridotto Ferie";"Ridotto Maternità"}))</f>
        <v>0</v>
      </c>
      <c r="AX16" s="67"/>
      <c r="AY16" s="96"/>
      <c r="AZ16" s="79" t="str">
        <f t="shared" ref="AZ16:AZ31" si="30">IF($A16&lt;&gt;"",$A16,"")</f>
        <v>lun</v>
      </c>
      <c r="BA16" s="79">
        <f t="shared" ref="BA16:BA31" si="31">IF($B16&lt;&gt;"",$B16,"")</f>
        <v>44578</v>
      </c>
      <c r="BB16" s="7"/>
      <c r="BC16" s="7"/>
      <c r="BD16" s="7"/>
      <c r="BE16" s="7"/>
      <c r="BF16" s="7"/>
      <c r="BG16" s="7"/>
      <c r="BH16" s="7"/>
      <c r="BI16" s="7"/>
      <c r="BJ16" s="7"/>
      <c r="BK16" s="7"/>
      <c r="BL16" s="110"/>
      <c r="BM16" s="90"/>
    </row>
    <row r="17" spans="1:65" ht="11.25" customHeight="1" x14ac:dyDescent="0.25">
      <c r="A17" s="79" t="s">
        <v>26</v>
      </c>
      <c r="B17" s="80">
        <f t="shared" ref="B17:B22" si="32">B16+1</f>
        <v>44579</v>
      </c>
      <c r="C17" s="60"/>
      <c r="D17" s="60"/>
      <c r="E17" s="60"/>
      <c r="F17" s="60"/>
      <c r="G17" s="60"/>
      <c r="H17" s="60"/>
      <c r="I17" s="60"/>
      <c r="J17" s="60"/>
      <c r="K17" s="60"/>
      <c r="L17" s="60"/>
      <c r="M17" s="60"/>
      <c r="N17" s="60"/>
      <c r="O17" s="60"/>
      <c r="P17" s="60"/>
      <c r="Q17" s="60"/>
      <c r="R17" s="60"/>
      <c r="S17" s="60"/>
      <c r="T17" s="163"/>
      <c r="U17" s="79" t="str">
        <f t="shared" si="28"/>
        <v>mar</v>
      </c>
      <c r="V17" s="80">
        <f t="shared" si="29"/>
        <v>44579</v>
      </c>
      <c r="W17" s="60"/>
      <c r="X17" s="60"/>
      <c r="Y17" s="60"/>
      <c r="Z17" s="60"/>
      <c r="AA17" s="60"/>
      <c r="AB17" s="60"/>
      <c r="AC17" s="60"/>
      <c r="AD17" s="60"/>
      <c r="AE17" s="60"/>
      <c r="AF17" s="60"/>
      <c r="AG17" s="60"/>
      <c r="AH17" s="60"/>
      <c r="AI17" s="60"/>
      <c r="AJ17" s="60"/>
      <c r="AK17" s="60"/>
      <c r="AL17" s="60"/>
      <c r="AM17" s="60"/>
      <c r="AN17" s="60"/>
      <c r="AO17" s="60"/>
      <c r="AP17" s="60"/>
      <c r="AQ17" s="60"/>
      <c r="AR17" s="60"/>
      <c r="AS17" s="96"/>
      <c r="AT17" s="53" t="str">
        <f>IF(AU17&gt;$AR$1-N(AV17),"!!!","")</f>
        <v/>
      </c>
      <c r="AU17" s="174">
        <f>SUM(COUNTIFS(C17:AR17,{"Aspettativa";"Ex-accordo";"Ferie";"Malattia";"Esame";"Formazione";"Altro"}))</f>
        <v>0</v>
      </c>
      <c r="AV17" s="174">
        <f>IF(  TYPE(VLOOKUP($B17,Regole!$B$3:$C$48,2,0))=1,  VLOOKUP($B17,Regole!$B$3:$C$48,2,0),  IF(   TYPE(VLOOKUP(WEEKDAY($B17),Regole!$C$51:$D$57,2,0))=1,   IF(VLOOKUP(WEEKDAY($B17),Regole!$C$51:$D$57,2,0)&lt;&gt;0,   Regole!$H$13-VLOOKUP(WEEKDAY($B17),Regole!$C$51:$D$57,2,0),   " - "),  " - " )  )</f>
        <v>30</v>
      </c>
      <c r="AW17" s="150">
        <f>SUM(COUNTIFS(C17:AR17,{"Ridotto Ex-Acc";"Ridotto Ferie";"Ridotto Maternità"}))</f>
        <v>0</v>
      </c>
      <c r="AX17" s="153"/>
      <c r="AY17" s="96"/>
      <c r="AZ17" s="79" t="str">
        <f t="shared" si="30"/>
        <v>mar</v>
      </c>
      <c r="BA17" s="79">
        <f t="shared" si="31"/>
        <v>44579</v>
      </c>
      <c r="BB17" s="7"/>
      <c r="BC17" s="7"/>
      <c r="BD17" s="7"/>
      <c r="BE17" s="7"/>
      <c r="BF17" s="7"/>
      <c r="BG17" s="7"/>
      <c r="BH17" s="7"/>
      <c r="BI17" s="7"/>
      <c r="BJ17" s="7"/>
      <c r="BL17" s="110"/>
      <c r="BM17" s="90"/>
    </row>
    <row r="18" spans="1:65" x14ac:dyDescent="0.25">
      <c r="A18" s="79" t="s">
        <v>27</v>
      </c>
      <c r="B18" s="80">
        <f t="shared" si="32"/>
        <v>44580</v>
      </c>
      <c r="C18" s="60"/>
      <c r="D18" s="60"/>
      <c r="E18" s="60"/>
      <c r="F18" s="60"/>
      <c r="G18" s="60"/>
      <c r="H18" s="60"/>
      <c r="I18" s="60"/>
      <c r="J18" s="60"/>
      <c r="K18" s="60"/>
      <c r="L18" s="60"/>
      <c r="M18" s="60"/>
      <c r="N18" s="60"/>
      <c r="O18" s="60"/>
      <c r="P18" s="60"/>
      <c r="Q18" s="60"/>
      <c r="R18" s="60"/>
      <c r="S18" s="60"/>
      <c r="T18" s="163"/>
      <c r="U18" s="79" t="str">
        <f t="shared" si="28"/>
        <v>mer</v>
      </c>
      <c r="V18" s="80">
        <f t="shared" si="29"/>
        <v>44580</v>
      </c>
      <c r="W18" s="60"/>
      <c r="X18" s="60"/>
      <c r="Y18" s="60"/>
      <c r="Z18" s="60"/>
      <c r="AA18" s="60"/>
      <c r="AB18" s="60"/>
      <c r="AC18" s="60"/>
      <c r="AD18" s="60"/>
      <c r="AE18" s="60"/>
      <c r="AF18" s="60"/>
      <c r="AG18" s="60"/>
      <c r="AH18" s="60"/>
      <c r="AI18" s="60"/>
      <c r="AJ18" s="60"/>
      <c r="AK18" s="60"/>
      <c r="AL18" s="60"/>
      <c r="AM18" s="60"/>
      <c r="AN18" s="60"/>
      <c r="AO18" s="60"/>
      <c r="AP18" s="60"/>
      <c r="AQ18" s="60"/>
      <c r="AR18" s="60"/>
      <c r="AS18" s="96"/>
      <c r="AT18" s="53" t="str">
        <f t="shared" ref="AT18:AT30" si="33">IF(AU18&gt;$AR$1-N(AV18),"!!!","")</f>
        <v/>
      </c>
      <c r="AU18" s="174">
        <f>SUM(COUNTIFS(C18:AR18,{"Aspettativa";"Ex-accordo";"Ferie";"Malattia";"Esame";"Formazione";"Altro"}))</f>
        <v>0</v>
      </c>
      <c r="AV18" s="174">
        <f>IF(  TYPE(VLOOKUP($B18,Regole!$B$3:$C$48,2,0))=1,  VLOOKUP($B18,Regole!$B$3:$C$48,2,0),  IF(   TYPE(VLOOKUP(WEEKDAY($B18),Regole!$C$51:$D$57,2,0))=1,   IF(VLOOKUP(WEEKDAY($B18),Regole!$C$51:$D$57,2,0)&lt;&gt;0,   Regole!$H$13-VLOOKUP(WEEKDAY($B18),Regole!$C$51:$D$57,2,0),   " - "),  " - " )  )</f>
        <v>30</v>
      </c>
      <c r="AW18" s="150">
        <f>SUM(COUNTIFS(C18:AR18,{"Ridotto Ex-Acc";"Ridotto Ferie";"Ridotto Maternità"}))</f>
        <v>0</v>
      </c>
      <c r="AX18" s="66"/>
      <c r="AY18" s="96"/>
      <c r="AZ18" s="79" t="str">
        <f t="shared" si="30"/>
        <v>mer</v>
      </c>
      <c r="BA18" s="79">
        <f t="shared" si="31"/>
        <v>44580</v>
      </c>
      <c r="BB18" s="7"/>
      <c r="BC18" s="7"/>
      <c r="BD18" s="7"/>
      <c r="BE18" s="7"/>
      <c r="BF18" s="7"/>
      <c r="BG18" s="7"/>
      <c r="BH18" s="7"/>
      <c r="BI18" s="7"/>
      <c r="BJ18" s="7"/>
      <c r="BK18" s="7"/>
      <c r="BL18" s="110"/>
      <c r="BM18" s="90"/>
    </row>
    <row r="19" spans="1:65" ht="11.25" customHeight="1" x14ac:dyDescent="0.25">
      <c r="A19" s="79" t="s">
        <v>28</v>
      </c>
      <c r="B19" s="80">
        <f t="shared" si="32"/>
        <v>44581</v>
      </c>
      <c r="C19" s="60"/>
      <c r="D19" s="60"/>
      <c r="E19" s="60"/>
      <c r="F19" s="60"/>
      <c r="G19" s="60"/>
      <c r="H19" s="60"/>
      <c r="I19" s="60"/>
      <c r="J19" s="60"/>
      <c r="K19" s="60"/>
      <c r="L19" s="60"/>
      <c r="M19" s="60"/>
      <c r="N19" s="60"/>
      <c r="O19" s="60"/>
      <c r="P19" s="60"/>
      <c r="Q19" s="60"/>
      <c r="R19" s="60"/>
      <c r="S19" s="60"/>
      <c r="T19" s="163"/>
      <c r="U19" s="79" t="str">
        <f t="shared" si="28"/>
        <v>gio</v>
      </c>
      <c r="V19" s="80">
        <f t="shared" si="29"/>
        <v>44581</v>
      </c>
      <c r="W19" s="60"/>
      <c r="X19" s="60"/>
      <c r="Y19" s="60"/>
      <c r="Z19" s="60"/>
      <c r="AA19" s="60"/>
      <c r="AB19" s="60"/>
      <c r="AC19" s="60"/>
      <c r="AD19" s="60"/>
      <c r="AE19" s="60"/>
      <c r="AF19" s="60"/>
      <c r="AG19" s="60"/>
      <c r="AH19" s="60"/>
      <c r="AI19" s="60"/>
      <c r="AJ19" s="60"/>
      <c r="AK19" s="60"/>
      <c r="AL19" s="60"/>
      <c r="AM19" s="60"/>
      <c r="AN19" s="60"/>
      <c r="AO19" s="60"/>
      <c r="AP19" s="60"/>
      <c r="AQ19" s="60"/>
      <c r="AR19" s="60"/>
      <c r="AS19" s="96"/>
      <c r="AT19" s="53" t="str">
        <f t="shared" si="33"/>
        <v/>
      </c>
      <c r="AU19" s="174">
        <f>SUM(COUNTIFS(C19:AR19,{"Aspettativa";"Ex-accordo";"Ferie";"Malattia";"Esame";"Formazione";"Altro"}))</f>
        <v>0</v>
      </c>
      <c r="AV19" s="174">
        <f>IF(  TYPE(VLOOKUP($B19,Regole!$B$3:$C$48,2,0))=1,  VLOOKUP($B19,Regole!$B$3:$C$48,2,0),  IF(   TYPE(VLOOKUP(WEEKDAY($B19),Regole!$C$51:$D$57,2,0))=1,   IF(VLOOKUP(WEEKDAY($B19),Regole!$C$51:$D$57,2,0)&lt;&gt;0,   Regole!$H$13-VLOOKUP(WEEKDAY($B19),Regole!$C$51:$D$57,2,0),   " - "),  " - " )  )</f>
        <v>30</v>
      </c>
      <c r="AW19" s="150">
        <f>SUM(COUNTIFS(C19:AR19,{"Ridotto Ex-Acc";"Ridotto Ferie";"Ridotto Maternità"}))</f>
        <v>0</v>
      </c>
      <c r="AX19" s="66"/>
      <c r="AY19" s="96"/>
      <c r="AZ19" s="79" t="str">
        <f t="shared" si="30"/>
        <v>gio</v>
      </c>
      <c r="BA19" s="79">
        <f t="shared" si="31"/>
        <v>44581</v>
      </c>
      <c r="BB19" s="7"/>
      <c r="BC19" s="7"/>
      <c r="BD19" s="7"/>
      <c r="BE19" s="7"/>
      <c r="BF19" s="7"/>
      <c r="BG19" s="7"/>
      <c r="BH19" s="7"/>
      <c r="BI19" s="7"/>
      <c r="BJ19" s="7"/>
      <c r="BK19" s="128"/>
      <c r="BL19" s="110"/>
      <c r="BM19" s="90"/>
    </row>
    <row r="20" spans="1:65" ht="11.25" customHeight="1" x14ac:dyDescent="0.25">
      <c r="A20" s="79" t="s">
        <v>29</v>
      </c>
      <c r="B20" s="80">
        <f t="shared" si="32"/>
        <v>44582</v>
      </c>
      <c r="C20" s="60"/>
      <c r="D20" s="60"/>
      <c r="E20" s="60"/>
      <c r="F20" s="60"/>
      <c r="G20" s="60"/>
      <c r="H20" s="60"/>
      <c r="I20" s="60"/>
      <c r="J20" s="60"/>
      <c r="K20" s="60"/>
      <c r="L20" s="60"/>
      <c r="M20" s="60"/>
      <c r="N20" s="60"/>
      <c r="O20" s="60"/>
      <c r="P20" s="60"/>
      <c r="Q20" s="60"/>
      <c r="R20" s="60"/>
      <c r="S20" s="60"/>
      <c r="T20" s="163"/>
      <c r="U20" s="79" t="str">
        <f t="shared" si="28"/>
        <v>ven</v>
      </c>
      <c r="V20" s="80">
        <f t="shared" si="29"/>
        <v>44582</v>
      </c>
      <c r="W20" s="60"/>
      <c r="X20" s="60"/>
      <c r="Y20" s="60"/>
      <c r="Z20" s="60"/>
      <c r="AA20" s="60"/>
      <c r="AB20" s="60"/>
      <c r="AC20" s="60"/>
      <c r="AD20" s="60"/>
      <c r="AE20" s="60"/>
      <c r="AF20" s="60"/>
      <c r="AG20" s="60"/>
      <c r="AH20" s="60"/>
      <c r="AI20" s="60"/>
      <c r="AJ20" s="60"/>
      <c r="AK20" s="60"/>
      <c r="AL20" s="60"/>
      <c r="AM20" s="60"/>
      <c r="AN20" s="60"/>
      <c r="AO20" s="60"/>
      <c r="AP20" s="60"/>
      <c r="AQ20" s="60"/>
      <c r="AR20" s="60"/>
      <c r="AS20" s="96"/>
      <c r="AT20" s="53" t="str">
        <f t="shared" si="33"/>
        <v/>
      </c>
      <c r="AU20" s="174">
        <f>SUM(COUNTIFS(C20:AR20,{"Aspettativa";"Ex-accordo";"Ferie";"Malattia";"Esame";"Formazione";"Altro"}))</f>
        <v>0</v>
      </c>
      <c r="AV20" s="174">
        <f>IF(  TYPE(VLOOKUP($B20,Regole!$B$3:$C$48,2,0))=1,  VLOOKUP($B20,Regole!$B$3:$C$48,2,0),  IF(   TYPE(VLOOKUP(WEEKDAY($B20),Regole!$C$51:$D$57,2,0))=1,   IF(VLOOKUP(WEEKDAY($B20),Regole!$C$51:$D$57,2,0)&lt;&gt;0,   Regole!$H$13-VLOOKUP(WEEKDAY($B20),Regole!$C$51:$D$57,2,0),   " - "),  " - " )  )</f>
        <v>30</v>
      </c>
      <c r="AW20" s="150">
        <f>SUM(COUNTIFS(C20:AR20,{"Ridotto Ex-Acc";"Ridotto Ferie";"Ridotto Maternità"}))</f>
        <v>0</v>
      </c>
      <c r="AX20" s="66"/>
      <c r="AY20" s="96"/>
      <c r="AZ20" s="79" t="str">
        <f t="shared" si="30"/>
        <v>ven</v>
      </c>
      <c r="BA20" s="79">
        <f t="shared" si="31"/>
        <v>44582</v>
      </c>
      <c r="BB20" s="7"/>
      <c r="BC20" s="7"/>
      <c r="BD20" s="7"/>
      <c r="BE20" s="7"/>
      <c r="BF20" s="7"/>
      <c r="BG20" s="7"/>
      <c r="BH20" s="7"/>
      <c r="BI20" s="7"/>
      <c r="BJ20" s="7"/>
      <c r="BK20" s="7"/>
      <c r="BL20" s="111"/>
      <c r="BM20" s="90"/>
    </row>
    <row r="21" spans="1:65" ht="11.25" customHeight="1" x14ac:dyDescent="0.25">
      <c r="A21" s="79" t="s">
        <v>30</v>
      </c>
      <c r="B21" s="80">
        <f t="shared" si="32"/>
        <v>44583</v>
      </c>
      <c r="C21" s="60"/>
      <c r="D21" s="60"/>
      <c r="E21" s="60"/>
      <c r="F21" s="60"/>
      <c r="G21" s="60"/>
      <c r="H21" s="60"/>
      <c r="I21" s="60"/>
      <c r="J21" s="60"/>
      <c r="K21" s="60"/>
      <c r="L21" s="60"/>
      <c r="M21" s="60"/>
      <c r="N21" s="60"/>
      <c r="O21" s="60"/>
      <c r="P21" s="60"/>
      <c r="Q21" s="60"/>
      <c r="R21" s="60"/>
      <c r="S21" s="60"/>
      <c r="T21" s="163"/>
      <c r="U21" s="79" t="str">
        <f t="shared" si="28"/>
        <v>sab</v>
      </c>
      <c r="V21" s="80">
        <f t="shared" si="29"/>
        <v>44583</v>
      </c>
      <c r="W21" s="60"/>
      <c r="X21" s="60"/>
      <c r="Y21" s="60"/>
      <c r="Z21" s="60"/>
      <c r="AA21" s="60"/>
      <c r="AB21" s="60"/>
      <c r="AC21" s="60"/>
      <c r="AD21" s="60"/>
      <c r="AE21" s="60"/>
      <c r="AF21" s="60"/>
      <c r="AG21" s="60"/>
      <c r="AH21" s="60"/>
      <c r="AI21" s="60"/>
      <c r="AJ21" s="60"/>
      <c r="AK21" s="60"/>
      <c r="AL21" s="60"/>
      <c r="AM21" s="60"/>
      <c r="AN21" s="60"/>
      <c r="AO21" s="60"/>
      <c r="AP21" s="60"/>
      <c r="AQ21" s="60"/>
      <c r="AR21" s="60"/>
      <c r="AS21" s="96"/>
      <c r="AT21" s="53" t="str">
        <f t="shared" si="33"/>
        <v/>
      </c>
      <c r="AU21" s="174">
        <f>SUM(COUNTIFS(C21:AR21,{"Aspettativa";"Ex-accordo";"Ferie";"Malattia";"Esame";"Formazione";"Altro"}))</f>
        <v>0</v>
      </c>
      <c r="AV21" s="174" t="str">
        <f>IF(  TYPE(VLOOKUP($B21,Regole!$B$3:$C$48,2,0))=1,  VLOOKUP($B21,Regole!$B$3:$C$48,2,0),  IF(   TYPE(VLOOKUP(WEEKDAY($B21),Regole!$C$51:$D$57,2,0))=1,   IF(VLOOKUP(WEEKDAY($B21),Regole!$C$51:$D$57,2,0)&lt;&gt;0,   Regole!$H$13-VLOOKUP(WEEKDAY($B21),Regole!$C$51:$D$57,2,0),   " - "),  " - " )  )</f>
        <v xml:space="preserve"> - </v>
      </c>
      <c r="AW21" s="150">
        <f>SUM(COUNTIFS(C21:AR21,{"Ridotto Ex-Acc";"Ridotto Ferie";"Ridotto Maternità"}))</f>
        <v>0</v>
      </c>
      <c r="AX21" s="154"/>
      <c r="AY21" s="96"/>
      <c r="AZ21" s="79" t="str">
        <f t="shared" si="30"/>
        <v>sab</v>
      </c>
      <c r="BA21" s="79">
        <f t="shared" si="31"/>
        <v>44583</v>
      </c>
      <c r="BB21" s="7"/>
      <c r="BC21" s="7"/>
      <c r="BD21" s="7"/>
      <c r="BE21" s="7"/>
      <c r="BF21" s="7"/>
      <c r="BG21" s="7"/>
      <c r="BH21" s="7"/>
      <c r="BI21" s="7"/>
      <c r="BJ21" s="7"/>
      <c r="BK21" s="7"/>
      <c r="BL21" s="110"/>
      <c r="BM21" s="90"/>
    </row>
    <row r="22" spans="1:65" ht="11.25" customHeight="1" x14ac:dyDescent="0.25">
      <c r="A22" s="57"/>
      <c r="B22" s="82">
        <f t="shared" si="32"/>
        <v>44584</v>
      </c>
      <c r="C22" s="125" t="s">
        <v>45</v>
      </c>
      <c r="D22" s="125" t="s">
        <v>45</v>
      </c>
      <c r="E22" s="125" t="s">
        <v>45</v>
      </c>
      <c r="F22" s="125" t="s">
        <v>45</v>
      </c>
      <c r="G22" s="125" t="s">
        <v>45</v>
      </c>
      <c r="H22" s="125" t="s">
        <v>45</v>
      </c>
      <c r="I22" s="125" t="s">
        <v>45</v>
      </c>
      <c r="J22" s="125" t="s">
        <v>45</v>
      </c>
      <c r="K22" s="125" t="s">
        <v>45</v>
      </c>
      <c r="L22" s="125" t="s">
        <v>45</v>
      </c>
      <c r="M22" s="125" t="s">
        <v>45</v>
      </c>
      <c r="N22" s="125" t="s">
        <v>45</v>
      </c>
      <c r="O22" s="125" t="s">
        <v>45</v>
      </c>
      <c r="P22" s="125" t="s">
        <v>45</v>
      </c>
      <c r="Q22" s="125" t="s">
        <v>45</v>
      </c>
      <c r="R22" s="125" t="s">
        <v>45</v>
      </c>
      <c r="S22" s="125" t="s">
        <v>45</v>
      </c>
      <c r="T22" s="164"/>
      <c r="U22" s="57" t="str">
        <f t="shared" si="28"/>
        <v/>
      </c>
      <c r="V22" s="82">
        <f t="shared" si="29"/>
        <v>44584</v>
      </c>
      <c r="W22" s="126" t="s">
        <v>45</v>
      </c>
      <c r="X22" s="126" t="s">
        <v>45</v>
      </c>
      <c r="Y22" s="126" t="s">
        <v>45</v>
      </c>
      <c r="Z22" s="126" t="s">
        <v>45</v>
      </c>
      <c r="AA22" s="126" t="s">
        <v>45</v>
      </c>
      <c r="AB22" s="126" t="s">
        <v>45</v>
      </c>
      <c r="AC22" s="126" t="s">
        <v>45</v>
      </c>
      <c r="AD22" s="126" t="s">
        <v>45</v>
      </c>
      <c r="AE22" s="126" t="s">
        <v>45</v>
      </c>
      <c r="AF22" s="126" t="s">
        <v>45</v>
      </c>
      <c r="AG22" s="126" t="s">
        <v>45</v>
      </c>
      <c r="AH22" s="126" t="s">
        <v>45</v>
      </c>
      <c r="AI22" s="126" t="s">
        <v>45</v>
      </c>
      <c r="AJ22" s="126" t="s">
        <v>45</v>
      </c>
      <c r="AK22" s="126" t="s">
        <v>45</v>
      </c>
      <c r="AL22" s="126" t="s">
        <v>45</v>
      </c>
      <c r="AM22" s="126" t="s">
        <v>45</v>
      </c>
      <c r="AN22" s="126" t="s">
        <v>45</v>
      </c>
      <c r="AO22" s="126" t="s">
        <v>45</v>
      </c>
      <c r="AP22" s="126" t="s">
        <v>45</v>
      </c>
      <c r="AQ22" s="126" t="s">
        <v>45</v>
      </c>
      <c r="AR22" s="126" t="s">
        <v>45</v>
      </c>
      <c r="AS22" s="96"/>
      <c r="AT22" s="96"/>
      <c r="AU22" s="96"/>
      <c r="AV22" s="93"/>
      <c r="AW22" s="93"/>
      <c r="AX22" s="102"/>
      <c r="AY22" s="96"/>
      <c r="AZ22" s="57" t="str">
        <f t="shared" si="30"/>
        <v/>
      </c>
      <c r="BA22" s="145">
        <f t="shared" si="31"/>
        <v>44584</v>
      </c>
      <c r="BB22" s="129" t="s">
        <v>45</v>
      </c>
      <c r="BC22" s="129" t="s">
        <v>45</v>
      </c>
      <c r="BD22" s="129" t="s">
        <v>45</v>
      </c>
      <c r="BE22" s="129" t="s">
        <v>45</v>
      </c>
      <c r="BF22" s="129" t="s">
        <v>45</v>
      </c>
      <c r="BG22" s="129" t="s">
        <v>45</v>
      </c>
      <c r="BH22" s="129" t="s">
        <v>45</v>
      </c>
      <c r="BI22" s="129" t="s">
        <v>45</v>
      </c>
      <c r="BJ22" s="129" t="s">
        <v>45</v>
      </c>
      <c r="BK22" s="129" t="s">
        <v>45</v>
      </c>
      <c r="BL22" s="102"/>
    </row>
    <row r="23" spans="1:65" s="96" customFormat="1" ht="11.25" customHeight="1" x14ac:dyDescent="0.25">
      <c r="T23" s="151"/>
      <c r="AT23" s="104"/>
      <c r="AX23" s="97"/>
    </row>
    <row r="24" spans="1:65" s="96" customFormat="1" ht="11.25" customHeight="1" x14ac:dyDescent="0.25">
      <c r="T24" s="151"/>
      <c r="AT24" s="100"/>
      <c r="AU24" s="93" t="str">
        <f>IF(   TYPE(VLOOKUP($B24,Regole!#REF!,2,0))=1,   VLOOKUP($B24,Regole!#REF!,2,0),   IF(    TYPE(VLOOKUP(WEEKDAY($B24),Regole!#REF!,2,0))=1,    IF(VLOOKUP(WEEKDAY($B24),Regole!#REF!,2,0)&lt;&gt;0, Regole!#REF!-VLOOKUP(WEEKDAY($B24),Regole!#REF!,2,0), ""),    ""   ) )</f>
        <v/>
      </c>
      <c r="AV24" s="93"/>
      <c r="AW24" s="93"/>
      <c r="AX24" s="103"/>
    </row>
    <row r="25" spans="1:65" ht="11.25" customHeight="1" x14ac:dyDescent="0.25">
      <c r="A25" s="79" t="s">
        <v>25</v>
      </c>
      <c r="B25" s="80">
        <f>B22+1</f>
        <v>44585</v>
      </c>
      <c r="C25" s="60"/>
      <c r="D25" s="60"/>
      <c r="E25" s="60"/>
      <c r="F25" s="60"/>
      <c r="G25" s="60"/>
      <c r="H25" s="60"/>
      <c r="I25" s="60"/>
      <c r="J25" s="60"/>
      <c r="K25" s="60"/>
      <c r="L25" s="60"/>
      <c r="M25" s="60"/>
      <c r="N25" s="60"/>
      <c r="O25" s="60"/>
      <c r="P25" s="60"/>
      <c r="Q25" s="60"/>
      <c r="R25" s="60"/>
      <c r="S25" s="60"/>
      <c r="T25" s="163"/>
      <c r="U25" s="79" t="str">
        <f t="shared" si="28"/>
        <v>lun</v>
      </c>
      <c r="V25" s="80">
        <f t="shared" si="29"/>
        <v>44585</v>
      </c>
      <c r="W25" s="60"/>
      <c r="X25" s="60"/>
      <c r="Y25" s="60"/>
      <c r="Z25" s="60"/>
      <c r="AA25" s="60"/>
      <c r="AB25" s="60"/>
      <c r="AC25" s="60"/>
      <c r="AD25" s="60"/>
      <c r="AE25" s="60"/>
      <c r="AF25" s="60"/>
      <c r="AG25" s="60"/>
      <c r="AH25" s="60"/>
      <c r="AI25" s="60"/>
      <c r="AJ25" s="60"/>
      <c r="AK25" s="60"/>
      <c r="AL25" s="60"/>
      <c r="AM25" s="60"/>
      <c r="AN25" s="60"/>
      <c r="AO25" s="60"/>
      <c r="AP25" s="60"/>
      <c r="AQ25" s="60"/>
      <c r="AR25" s="60"/>
      <c r="AS25" s="54"/>
      <c r="AT25" s="53" t="str">
        <f t="shared" si="33"/>
        <v/>
      </c>
      <c r="AU25" s="174">
        <f>SUM(COUNTIFS(C25:AR25,{"Aspettativa";"Ex-accordo";"Ferie";"Malattia";"Esame";"Formazione";"Altro"}))</f>
        <v>0</v>
      </c>
      <c r="AV25" s="174">
        <f>IF(  TYPE(VLOOKUP($B25,Regole!$B$3:$C$48,2,0))=1,  VLOOKUP($B25,Regole!$B$3:$C$48,2,0),  IF(   TYPE(VLOOKUP(WEEKDAY($B25),Regole!$C$51:$D$57,2,0))=1,   IF(VLOOKUP(WEEKDAY($B25),Regole!$C$51:$D$57,2,0)&lt;&gt;0,   Regole!$H$13-VLOOKUP(WEEKDAY($B25),Regole!$C$51:$D$57,2,0),   " - "),  " - " )  )</f>
        <v>30</v>
      </c>
      <c r="AW25" s="150">
        <f>SUM(COUNTIFS(C25:AR25,{"Ridotto Ex-Acc";"Ridotto Ferie";"Ridotto Maternità"}))</f>
        <v>0</v>
      </c>
      <c r="AX25" s="49"/>
      <c r="AY25" s="96"/>
      <c r="AZ25" s="79" t="str">
        <f t="shared" si="30"/>
        <v>lun</v>
      </c>
      <c r="BA25" s="79">
        <f t="shared" si="31"/>
        <v>44585</v>
      </c>
      <c r="BB25" s="7"/>
      <c r="BC25" s="7"/>
      <c r="BD25" s="7"/>
      <c r="BE25" s="7"/>
      <c r="BF25" s="7"/>
      <c r="BG25" s="7"/>
      <c r="BH25" s="7"/>
      <c r="BI25" s="7"/>
      <c r="BJ25" s="7"/>
      <c r="BK25" s="7"/>
      <c r="BL25" s="6"/>
      <c r="BM25" s="90"/>
    </row>
    <row r="26" spans="1:65" ht="11.25" customHeight="1" x14ac:dyDescent="0.25">
      <c r="A26" s="79" t="s">
        <v>26</v>
      </c>
      <c r="B26" s="80">
        <f t="shared" ref="B26:B31" si="34">B25+1</f>
        <v>44586</v>
      </c>
      <c r="C26" s="60"/>
      <c r="D26" s="60"/>
      <c r="E26" s="60"/>
      <c r="F26" s="60"/>
      <c r="G26" s="60"/>
      <c r="H26" s="60"/>
      <c r="I26" s="60"/>
      <c r="J26" s="60"/>
      <c r="K26" s="60"/>
      <c r="L26" s="60"/>
      <c r="M26" s="60"/>
      <c r="N26" s="60"/>
      <c r="O26" s="60"/>
      <c r="P26" s="60"/>
      <c r="Q26" s="60"/>
      <c r="R26" s="60"/>
      <c r="S26" s="60"/>
      <c r="T26" s="163"/>
      <c r="U26" s="79" t="str">
        <f t="shared" si="28"/>
        <v>mar</v>
      </c>
      <c r="V26" s="80">
        <f t="shared" si="29"/>
        <v>44586</v>
      </c>
      <c r="W26" s="60"/>
      <c r="X26" s="60"/>
      <c r="Y26" s="60"/>
      <c r="Z26" s="60"/>
      <c r="AA26" s="60"/>
      <c r="AB26" s="60"/>
      <c r="AC26" s="60"/>
      <c r="AD26" s="60"/>
      <c r="AE26" s="60"/>
      <c r="AF26" s="60"/>
      <c r="AG26" s="60"/>
      <c r="AH26" s="60"/>
      <c r="AI26" s="60"/>
      <c r="AJ26" s="60"/>
      <c r="AK26" s="60"/>
      <c r="AL26" s="60"/>
      <c r="AM26" s="60"/>
      <c r="AN26" s="60"/>
      <c r="AO26" s="60"/>
      <c r="AP26" s="60"/>
      <c r="AQ26" s="60"/>
      <c r="AR26" s="60"/>
      <c r="AS26" s="96"/>
      <c r="AT26" s="53" t="str">
        <f t="shared" si="33"/>
        <v/>
      </c>
      <c r="AU26" s="174">
        <f>SUM(COUNTIFS(C26:AR26,{"Aspettativa";"Ex-accordo";"Ferie";"Malattia";"Esame";"Formazione";"Altro"}))</f>
        <v>0</v>
      </c>
      <c r="AV26" s="174">
        <f>IF(  TYPE(VLOOKUP($B26,Regole!$B$3:$C$48,2,0))=1,  VLOOKUP($B26,Regole!$B$3:$C$48,2,0),  IF(   TYPE(VLOOKUP(WEEKDAY($B26),Regole!$C$51:$D$57,2,0))=1,   IF(VLOOKUP(WEEKDAY($B26),Regole!$C$51:$D$57,2,0)&lt;&gt;0,   Regole!$H$13-VLOOKUP(WEEKDAY($B26),Regole!$C$51:$D$57,2,0),   " - "),  " - " )  )</f>
        <v>30</v>
      </c>
      <c r="AW26" s="150">
        <f>SUM(COUNTIFS(C26:AR26,{"Ridotto Ex-Acc";"Ridotto Ferie";"Ridotto Maternità"}))</f>
        <v>0</v>
      </c>
      <c r="AX26" s="49"/>
      <c r="AY26" s="96"/>
      <c r="AZ26" s="79" t="str">
        <f t="shared" si="30"/>
        <v>mar</v>
      </c>
      <c r="BA26" s="79">
        <f t="shared" si="31"/>
        <v>44586</v>
      </c>
      <c r="BB26" s="7"/>
      <c r="BC26" s="7"/>
      <c r="BD26" s="7"/>
      <c r="BE26" s="7"/>
      <c r="BF26" s="7"/>
      <c r="BG26" s="7"/>
      <c r="BH26" s="7"/>
      <c r="BI26" s="7"/>
      <c r="BJ26" s="7"/>
      <c r="BL26" s="110"/>
      <c r="BM26" s="90"/>
    </row>
    <row r="27" spans="1:65" ht="11.25" customHeight="1" x14ac:dyDescent="0.25">
      <c r="A27" s="79" t="s">
        <v>27</v>
      </c>
      <c r="B27" s="80">
        <f t="shared" si="34"/>
        <v>44587</v>
      </c>
      <c r="C27" s="60"/>
      <c r="D27" s="60"/>
      <c r="E27" s="60"/>
      <c r="F27" s="60"/>
      <c r="G27" s="60"/>
      <c r="H27" s="60"/>
      <c r="I27" s="60"/>
      <c r="J27" s="60"/>
      <c r="K27" s="60"/>
      <c r="L27" s="60"/>
      <c r="M27" s="60"/>
      <c r="N27" s="60"/>
      <c r="O27" s="60"/>
      <c r="P27" s="60"/>
      <c r="Q27" s="60"/>
      <c r="R27" s="60"/>
      <c r="S27" s="60"/>
      <c r="T27" s="163"/>
      <c r="U27" s="79" t="str">
        <f t="shared" si="28"/>
        <v>mer</v>
      </c>
      <c r="V27" s="80">
        <f t="shared" si="29"/>
        <v>44587</v>
      </c>
      <c r="W27" s="60"/>
      <c r="X27" s="60"/>
      <c r="Y27" s="60"/>
      <c r="Z27" s="60"/>
      <c r="AA27" s="60"/>
      <c r="AB27" s="60"/>
      <c r="AC27" s="60"/>
      <c r="AD27" s="60"/>
      <c r="AE27" s="60"/>
      <c r="AF27" s="60"/>
      <c r="AG27" s="60"/>
      <c r="AH27" s="60"/>
      <c r="AI27" s="60"/>
      <c r="AJ27" s="60"/>
      <c r="AK27" s="60"/>
      <c r="AL27" s="60"/>
      <c r="AM27" s="60"/>
      <c r="AN27" s="60"/>
      <c r="AO27" s="60"/>
      <c r="AP27" s="60"/>
      <c r="AQ27" s="60"/>
      <c r="AR27" s="60"/>
      <c r="AS27" s="96"/>
      <c r="AT27" s="53" t="str">
        <f t="shared" si="33"/>
        <v/>
      </c>
      <c r="AU27" s="174">
        <f>SUM(COUNTIFS(C27:AR27,{"Aspettativa";"Ex-accordo";"Ferie";"Malattia";"Esame";"Formazione";"Altro"}))</f>
        <v>0</v>
      </c>
      <c r="AV27" s="174">
        <f>IF(  TYPE(VLOOKUP($B27,Regole!$B$3:$C$48,2,0))=1,  VLOOKUP($B27,Regole!$B$3:$C$48,2,0),  IF(   TYPE(VLOOKUP(WEEKDAY($B27),Regole!$C$51:$D$57,2,0))=1,   IF(VLOOKUP(WEEKDAY($B27),Regole!$C$51:$D$57,2,0)&lt;&gt;0,   Regole!$H$13-VLOOKUP(WEEKDAY($B27),Regole!$C$51:$D$57,2,0),   " - "),  " - " )  )</f>
        <v>30</v>
      </c>
      <c r="AW27" s="150">
        <f>SUM(COUNTIFS(C27:AR27,{"Ridotto Ex-Acc";"Ridotto Ferie";"Ridotto Maternità"}))</f>
        <v>0</v>
      </c>
      <c r="AX27" s="49"/>
      <c r="AY27" s="96"/>
      <c r="AZ27" s="79" t="str">
        <f t="shared" si="30"/>
        <v>mer</v>
      </c>
      <c r="BA27" s="79">
        <f t="shared" si="31"/>
        <v>44587</v>
      </c>
      <c r="BB27" s="7"/>
      <c r="BC27" s="7"/>
      <c r="BD27" s="7"/>
      <c r="BE27" s="7"/>
      <c r="BF27" s="7"/>
      <c r="BG27" s="7"/>
      <c r="BH27" s="7"/>
      <c r="BI27" s="7"/>
      <c r="BJ27" s="7"/>
      <c r="BK27" s="7"/>
      <c r="BL27" s="110"/>
      <c r="BM27" s="90"/>
    </row>
    <row r="28" spans="1:65" ht="11.25" customHeight="1" x14ac:dyDescent="0.25">
      <c r="A28" s="79" t="s">
        <v>28</v>
      </c>
      <c r="B28" s="80">
        <f t="shared" si="34"/>
        <v>44588</v>
      </c>
      <c r="C28" s="60"/>
      <c r="D28" s="60"/>
      <c r="E28" s="60"/>
      <c r="F28" s="60"/>
      <c r="G28" s="60"/>
      <c r="H28" s="60"/>
      <c r="I28" s="60"/>
      <c r="J28" s="60"/>
      <c r="K28" s="60"/>
      <c r="L28" s="60"/>
      <c r="M28" s="60"/>
      <c r="N28" s="60"/>
      <c r="O28" s="60"/>
      <c r="P28" s="60"/>
      <c r="Q28" s="60"/>
      <c r="R28" s="60"/>
      <c r="S28" s="60"/>
      <c r="T28" s="163"/>
      <c r="U28" s="79" t="str">
        <f t="shared" si="28"/>
        <v>gio</v>
      </c>
      <c r="V28" s="80">
        <f t="shared" si="29"/>
        <v>44588</v>
      </c>
      <c r="W28" s="60"/>
      <c r="X28" s="60"/>
      <c r="Y28" s="60"/>
      <c r="Z28" s="60"/>
      <c r="AA28" s="60"/>
      <c r="AB28" s="60"/>
      <c r="AC28" s="60"/>
      <c r="AD28" s="60"/>
      <c r="AE28" s="60"/>
      <c r="AF28" s="60"/>
      <c r="AG28" s="60"/>
      <c r="AH28" s="60"/>
      <c r="AI28" s="60"/>
      <c r="AJ28" s="60"/>
      <c r="AK28" s="60"/>
      <c r="AL28" s="60"/>
      <c r="AM28" s="60"/>
      <c r="AN28" s="60"/>
      <c r="AO28" s="60"/>
      <c r="AP28" s="60"/>
      <c r="AQ28" s="60"/>
      <c r="AR28" s="60"/>
      <c r="AS28" s="96"/>
      <c r="AT28" s="53" t="str">
        <f t="shared" si="33"/>
        <v/>
      </c>
      <c r="AU28" s="174">
        <f>SUM(COUNTIFS(C28:AR28,{"Aspettativa";"Ex-accordo";"Ferie";"Malattia";"Esame";"Formazione";"Altro"}))</f>
        <v>0</v>
      </c>
      <c r="AV28" s="174">
        <f>IF(  TYPE(VLOOKUP($B28,Regole!$B$3:$C$48,2,0))=1,  VLOOKUP($B28,Regole!$B$3:$C$48,2,0),  IF(   TYPE(VLOOKUP(WEEKDAY($B28),Regole!$C$51:$D$57,2,0))=1,   IF(VLOOKUP(WEEKDAY($B28),Regole!$C$51:$D$57,2,0)&lt;&gt;0,   Regole!$H$13-VLOOKUP(WEEKDAY($B28),Regole!$C$51:$D$57,2,0),   " - "),  " - " )  )</f>
        <v>30</v>
      </c>
      <c r="AW28" s="150">
        <f>SUM(COUNTIFS(C28:AR28,{"Ridotto Ex-Acc";"Ridotto Ferie";"Ridotto Maternità"}))</f>
        <v>0</v>
      </c>
      <c r="AX28" s="49"/>
      <c r="AY28" s="96"/>
      <c r="AZ28" s="79" t="str">
        <f t="shared" si="30"/>
        <v>gio</v>
      </c>
      <c r="BA28" s="79">
        <f t="shared" si="31"/>
        <v>44588</v>
      </c>
      <c r="BB28" s="7"/>
      <c r="BC28" s="7"/>
      <c r="BD28" s="7"/>
      <c r="BE28" s="7"/>
      <c r="BF28" s="7"/>
      <c r="BG28" s="7"/>
      <c r="BH28" s="7"/>
      <c r="BI28" s="7"/>
      <c r="BJ28" s="7"/>
      <c r="BK28" s="128"/>
      <c r="BL28" s="110"/>
      <c r="BM28" s="90"/>
    </row>
    <row r="29" spans="1:65" ht="11.25" customHeight="1" x14ac:dyDescent="0.25">
      <c r="A29" s="79" t="s">
        <v>29</v>
      </c>
      <c r="B29" s="80">
        <f t="shared" si="34"/>
        <v>44589</v>
      </c>
      <c r="C29" s="60"/>
      <c r="D29" s="60"/>
      <c r="E29" s="60"/>
      <c r="F29" s="60"/>
      <c r="G29" s="60"/>
      <c r="H29" s="60"/>
      <c r="I29" s="60"/>
      <c r="J29" s="60"/>
      <c r="K29" s="60"/>
      <c r="L29" s="60"/>
      <c r="M29" s="60"/>
      <c r="N29" s="60"/>
      <c r="O29" s="60"/>
      <c r="P29" s="60"/>
      <c r="Q29" s="60"/>
      <c r="R29" s="60"/>
      <c r="S29" s="60"/>
      <c r="T29" s="163"/>
      <c r="U29" s="79" t="str">
        <f t="shared" si="28"/>
        <v>ven</v>
      </c>
      <c r="V29" s="80">
        <f t="shared" si="29"/>
        <v>44589</v>
      </c>
      <c r="W29" s="60"/>
      <c r="X29" s="60"/>
      <c r="Y29" s="60"/>
      <c r="Z29" s="60"/>
      <c r="AA29" s="60"/>
      <c r="AB29" s="60"/>
      <c r="AC29" s="60"/>
      <c r="AD29" s="60"/>
      <c r="AE29" s="60"/>
      <c r="AF29" s="60"/>
      <c r="AG29" s="60"/>
      <c r="AH29" s="60"/>
      <c r="AI29" s="60"/>
      <c r="AJ29" s="60"/>
      <c r="AK29" s="60"/>
      <c r="AL29" s="60"/>
      <c r="AM29" s="60"/>
      <c r="AN29" s="60"/>
      <c r="AO29" s="60"/>
      <c r="AP29" s="60"/>
      <c r="AQ29" s="60"/>
      <c r="AR29" s="60"/>
      <c r="AS29" s="96"/>
      <c r="AT29" s="53" t="str">
        <f t="shared" si="33"/>
        <v/>
      </c>
      <c r="AU29" s="174">
        <f>SUM(COUNTIFS(C29:AR29,{"Aspettativa";"Ex-accordo";"Ferie";"Malattia";"Esame";"Formazione";"Altro"}))</f>
        <v>0</v>
      </c>
      <c r="AV29" s="174">
        <f>IF(  TYPE(VLOOKUP($B29,Regole!$B$3:$C$48,2,0))=1,  VLOOKUP($B29,Regole!$B$3:$C$48,2,0),  IF(   TYPE(VLOOKUP(WEEKDAY($B29),Regole!$C$51:$D$57,2,0))=1,   IF(VLOOKUP(WEEKDAY($B29),Regole!$C$51:$D$57,2,0)&lt;&gt;0,   Regole!$H$13-VLOOKUP(WEEKDAY($B29),Regole!$C$51:$D$57,2,0),   " - "),  " - " )  )</f>
        <v>30</v>
      </c>
      <c r="AW29" s="150">
        <f>SUM(COUNTIFS(C29:AR29,{"Ridotto Ex-Acc";"Ridotto Ferie";"Ridotto Maternità"}))</f>
        <v>0</v>
      </c>
      <c r="AX29" s="49"/>
      <c r="AY29" s="96"/>
      <c r="AZ29" s="79" t="str">
        <f t="shared" si="30"/>
        <v>ven</v>
      </c>
      <c r="BA29" s="79">
        <f t="shared" si="31"/>
        <v>44589</v>
      </c>
      <c r="BB29" s="7"/>
      <c r="BC29" s="7"/>
      <c r="BD29" s="7"/>
      <c r="BE29" s="7"/>
      <c r="BF29" s="7"/>
      <c r="BG29" s="7"/>
      <c r="BH29" s="7"/>
      <c r="BI29" s="7"/>
      <c r="BJ29" s="7"/>
      <c r="BK29" s="7"/>
      <c r="BL29" s="110"/>
      <c r="BM29" s="90"/>
    </row>
    <row r="30" spans="1:65" ht="11.25" customHeight="1" x14ac:dyDescent="0.25">
      <c r="A30" s="79" t="s">
        <v>30</v>
      </c>
      <c r="B30" s="80">
        <f t="shared" si="34"/>
        <v>44590</v>
      </c>
      <c r="C30" s="60"/>
      <c r="D30" s="60"/>
      <c r="E30" s="60"/>
      <c r="F30" s="60"/>
      <c r="G30" s="60"/>
      <c r="H30" s="60"/>
      <c r="I30" s="60"/>
      <c r="J30" s="60"/>
      <c r="K30" s="60"/>
      <c r="L30" s="60"/>
      <c r="M30" s="60"/>
      <c r="N30" s="60"/>
      <c r="O30" s="60"/>
      <c r="P30" s="60"/>
      <c r="Q30" s="60"/>
      <c r="R30" s="60"/>
      <c r="S30" s="60"/>
      <c r="T30" s="163"/>
      <c r="U30" s="79" t="str">
        <f t="shared" si="28"/>
        <v>sab</v>
      </c>
      <c r="V30" s="80">
        <f t="shared" si="29"/>
        <v>44590</v>
      </c>
      <c r="W30" s="60"/>
      <c r="X30" s="60"/>
      <c r="Y30" s="60"/>
      <c r="Z30" s="60"/>
      <c r="AA30" s="60"/>
      <c r="AB30" s="60"/>
      <c r="AC30" s="60"/>
      <c r="AD30" s="60"/>
      <c r="AE30" s="60"/>
      <c r="AF30" s="60"/>
      <c r="AG30" s="60"/>
      <c r="AH30" s="60"/>
      <c r="AI30" s="60"/>
      <c r="AJ30" s="60"/>
      <c r="AK30" s="60"/>
      <c r="AL30" s="60"/>
      <c r="AM30" s="60"/>
      <c r="AN30" s="60"/>
      <c r="AO30" s="60"/>
      <c r="AP30" s="60"/>
      <c r="AQ30" s="60"/>
      <c r="AR30" s="60"/>
      <c r="AS30" s="96"/>
      <c r="AT30" s="53" t="str">
        <f t="shared" si="33"/>
        <v/>
      </c>
      <c r="AU30" s="174">
        <f>SUM(COUNTIFS(C30:AR30,{"Aspettativa";"Ex-accordo";"Ferie";"Malattia";"Esame";"Formazione";"Altro"}))</f>
        <v>0</v>
      </c>
      <c r="AV30" s="174" t="str">
        <f>IF(  TYPE(VLOOKUP($B30,Regole!$B$3:$C$48,2,0))=1,  VLOOKUP($B30,Regole!$B$3:$C$48,2,0),  IF(   TYPE(VLOOKUP(WEEKDAY($B30),Regole!$C$51:$D$57,2,0))=1,   IF(VLOOKUP(WEEKDAY($B30),Regole!$C$51:$D$57,2,0)&lt;&gt;0,   Regole!$H$13-VLOOKUP(WEEKDAY($B30),Regole!$C$51:$D$57,2,0),   " - "),  " - " )  )</f>
        <v xml:space="preserve"> - </v>
      </c>
      <c r="AW30" s="150">
        <f>SUM(COUNTIFS(C30:AR30,{"Ridotto Ex-Acc";"Ridotto Ferie";"Ridotto Maternità"}))</f>
        <v>0</v>
      </c>
      <c r="AX30" s="49"/>
      <c r="AY30" s="96"/>
      <c r="AZ30" s="79" t="str">
        <f t="shared" si="30"/>
        <v>sab</v>
      </c>
      <c r="BA30" s="79">
        <f t="shared" si="31"/>
        <v>44590</v>
      </c>
      <c r="BB30" s="7"/>
      <c r="BC30" s="7"/>
      <c r="BD30" s="7"/>
      <c r="BE30" s="7"/>
      <c r="BF30" s="7"/>
      <c r="BG30" s="7"/>
      <c r="BH30" s="7"/>
      <c r="BI30" s="7"/>
      <c r="BJ30" s="7"/>
      <c r="BK30" s="7"/>
      <c r="BL30" s="110"/>
      <c r="BM30" s="90"/>
    </row>
    <row r="31" spans="1:65" ht="11.25" customHeight="1" x14ac:dyDescent="0.25">
      <c r="A31" s="57"/>
      <c r="B31" s="82">
        <f t="shared" si="34"/>
        <v>44591</v>
      </c>
      <c r="C31" s="125" t="s">
        <v>45</v>
      </c>
      <c r="D31" s="125" t="s">
        <v>45</v>
      </c>
      <c r="E31" s="125" t="s">
        <v>45</v>
      </c>
      <c r="F31" s="125" t="s">
        <v>45</v>
      </c>
      <c r="G31" s="125" t="s">
        <v>45</v>
      </c>
      <c r="H31" s="125" t="s">
        <v>45</v>
      </c>
      <c r="I31" s="125" t="s">
        <v>45</v>
      </c>
      <c r="J31" s="125" t="s">
        <v>45</v>
      </c>
      <c r="K31" s="125" t="s">
        <v>45</v>
      </c>
      <c r="L31" s="125" t="s">
        <v>45</v>
      </c>
      <c r="M31" s="125" t="s">
        <v>45</v>
      </c>
      <c r="N31" s="125" t="s">
        <v>45</v>
      </c>
      <c r="O31" s="125" t="s">
        <v>45</v>
      </c>
      <c r="P31" s="125" t="s">
        <v>45</v>
      </c>
      <c r="Q31" s="125" t="s">
        <v>45</v>
      </c>
      <c r="R31" s="125" t="s">
        <v>45</v>
      </c>
      <c r="S31" s="125" t="s">
        <v>45</v>
      </c>
      <c r="T31" s="164"/>
      <c r="U31" s="57" t="str">
        <f t="shared" si="28"/>
        <v/>
      </c>
      <c r="V31" s="82">
        <f t="shared" si="29"/>
        <v>44591</v>
      </c>
      <c r="W31" s="125" t="s">
        <v>45</v>
      </c>
      <c r="X31" s="125" t="s">
        <v>45</v>
      </c>
      <c r="Y31" s="126" t="s">
        <v>45</v>
      </c>
      <c r="Z31" s="125" t="s">
        <v>45</v>
      </c>
      <c r="AA31" s="125" t="s">
        <v>45</v>
      </c>
      <c r="AB31" s="125" t="s">
        <v>45</v>
      </c>
      <c r="AC31" s="125" t="s">
        <v>45</v>
      </c>
      <c r="AD31" s="125" t="s">
        <v>45</v>
      </c>
      <c r="AE31" s="125" t="s">
        <v>45</v>
      </c>
      <c r="AF31" s="125" t="s">
        <v>45</v>
      </c>
      <c r="AG31" s="125" t="s">
        <v>45</v>
      </c>
      <c r="AH31" s="125" t="s">
        <v>45</v>
      </c>
      <c r="AI31" s="125" t="s">
        <v>45</v>
      </c>
      <c r="AJ31" s="125" t="s">
        <v>45</v>
      </c>
      <c r="AK31" s="125" t="s">
        <v>45</v>
      </c>
      <c r="AL31" s="125" t="s">
        <v>45</v>
      </c>
      <c r="AM31" s="126" t="s">
        <v>45</v>
      </c>
      <c r="AN31" s="126" t="s">
        <v>45</v>
      </c>
      <c r="AO31" s="125" t="s">
        <v>45</v>
      </c>
      <c r="AP31" s="125" t="s">
        <v>45</v>
      </c>
      <c r="AQ31" s="125" t="s">
        <v>45</v>
      </c>
      <c r="AR31" s="125" t="s">
        <v>45</v>
      </c>
      <c r="AS31" s="96"/>
      <c r="AT31" s="96"/>
      <c r="AU31" s="96"/>
      <c r="AV31" s="93"/>
      <c r="AW31" s="93"/>
      <c r="AX31" s="102"/>
      <c r="AY31" s="96"/>
      <c r="AZ31" s="57" t="str">
        <f t="shared" si="30"/>
        <v/>
      </c>
      <c r="BA31" s="145">
        <f t="shared" si="31"/>
        <v>44591</v>
      </c>
      <c r="BB31" s="129" t="s">
        <v>45</v>
      </c>
      <c r="BC31" s="129" t="s">
        <v>45</v>
      </c>
      <c r="BD31" s="129" t="s">
        <v>45</v>
      </c>
      <c r="BE31" s="129" t="s">
        <v>45</v>
      </c>
      <c r="BF31" s="129" t="s">
        <v>45</v>
      </c>
      <c r="BG31" s="129" t="s">
        <v>45</v>
      </c>
      <c r="BH31" s="129" t="s">
        <v>45</v>
      </c>
      <c r="BI31" s="129" t="s">
        <v>45</v>
      </c>
      <c r="BJ31" s="129" t="s">
        <v>45</v>
      </c>
      <c r="BK31" s="129" t="s">
        <v>45</v>
      </c>
      <c r="BL31" s="102"/>
    </row>
    <row r="32" spans="1:65" s="96" customFormat="1" ht="11.25" hidden="1" customHeight="1" x14ac:dyDescent="0.25">
      <c r="T32" s="151"/>
      <c r="AT32" s="104"/>
      <c r="AX32" s="97"/>
    </row>
    <row r="33" spans="1:65" s="96" customFormat="1" ht="11.25" hidden="1" customHeight="1" x14ac:dyDescent="0.25">
      <c r="T33" s="151"/>
      <c r="AT33" s="100"/>
      <c r="AU33" s="93" t="str">
        <f>IF(   TYPE(VLOOKUP($B33,Regole!#REF!,2,0))=1,   VLOOKUP($B33,Regole!#REF!,2,0),   IF(    TYPE(VLOOKUP(WEEKDAY($B33),Regole!#REF!,2,0))=1,    IF(VLOOKUP(WEEKDAY($B33),Regole!#REF!,2,0)&lt;&gt;0, Regole!#REF!-VLOOKUP(WEEKDAY($B33),Regole!#REF!,2,0), ""),    ""   ) )</f>
        <v/>
      </c>
      <c r="AV33" s="93"/>
      <c r="AW33" s="93"/>
      <c r="AX33" s="103"/>
    </row>
    <row r="34" spans="1:65" ht="11.25" hidden="1" customHeight="1" x14ac:dyDescent="0.25">
      <c r="A34" s="79" t="s">
        <v>25</v>
      </c>
      <c r="B34" s="80">
        <f>B31+1</f>
        <v>44592</v>
      </c>
      <c r="C34" s="60"/>
      <c r="D34" s="60"/>
      <c r="E34" s="60"/>
      <c r="F34" s="60"/>
      <c r="G34" s="60"/>
      <c r="H34" s="60"/>
      <c r="I34" s="60"/>
      <c r="J34" s="60"/>
      <c r="K34" s="60"/>
      <c r="L34" s="60"/>
      <c r="M34" s="60"/>
      <c r="N34" s="60"/>
      <c r="O34" s="60"/>
      <c r="P34" s="60"/>
      <c r="Q34" s="60"/>
      <c r="R34" s="60"/>
      <c r="S34" s="60"/>
      <c r="T34" s="163"/>
      <c r="U34" s="79" t="str">
        <f t="shared" ref="U34:U40" si="35">IF($A34&lt;&gt;"",$A34,"")</f>
        <v>lun</v>
      </c>
      <c r="V34" s="80">
        <f t="shared" ref="V34:V40" si="36">IF($B34&lt;&gt;"",$B34,"")</f>
        <v>44592</v>
      </c>
      <c r="W34" s="60"/>
      <c r="X34" s="60"/>
      <c r="Y34" s="60"/>
      <c r="Z34" s="60"/>
      <c r="AA34" s="60"/>
      <c r="AB34" s="60"/>
      <c r="AC34" s="60"/>
      <c r="AD34" s="60"/>
      <c r="AE34" s="60"/>
      <c r="AF34" s="60"/>
      <c r="AG34" s="60"/>
      <c r="AH34" s="60"/>
      <c r="AI34" s="60"/>
      <c r="AJ34" s="60"/>
      <c r="AK34" s="60"/>
      <c r="AL34" s="60"/>
      <c r="AM34" s="60"/>
      <c r="AN34" s="60"/>
      <c r="AO34" s="60"/>
      <c r="AP34" s="60"/>
      <c r="AQ34" s="60"/>
      <c r="AR34" s="60"/>
      <c r="AS34" s="54"/>
      <c r="AT34" s="101" t="str">
        <f t="shared" ref="AT34:AT39" si="37">IF(AU34&gt;$AR$1-N(AV34),"!!!","")</f>
        <v/>
      </c>
      <c r="AU34" s="106">
        <f>SUM(COUNTIFS(C34:AR34,{"Aspettativa";"Ex-accordo";"Ferie";"Malattia";"Esame";"Formazione";"Altro"}))</f>
        <v>0</v>
      </c>
      <c r="AV34" s="52">
        <f>IF(  TYPE(VLOOKUP($B34,Regole!$B$3:$C$48,2,0))=1,  VLOOKUP($B34,Regole!$B$3:$C$48,2,0),  IF(   TYPE(VLOOKUP(WEEKDAY($B34),Regole!$C$51:$D$57,2,0))=1,   IF(VLOOKUP(WEEKDAY($B34),Regole!$C$51:$D$57,2,0)&lt;&gt;0,   Regole!$H$13-VLOOKUP(WEEKDAY($B34),Regole!$C$51:$D$57,2,0),   " - "),  " - " )  )</f>
        <v>30</v>
      </c>
      <c r="AW34" s="149">
        <f>SUM(COUNTIFS(C34:AR34,{"Ridotto Ex-Acc";"Ridotto Ferie";"Ridotto Maternità"}))</f>
        <v>0</v>
      </c>
      <c r="AX34" s="49"/>
      <c r="AY34" s="96"/>
      <c r="AZ34" s="79" t="str">
        <f t="shared" ref="AZ34:AZ40" si="38">IF($A34&lt;&gt;"",$A34,"")</f>
        <v>lun</v>
      </c>
      <c r="BA34" s="79">
        <f t="shared" ref="BA34:BA40" si="39">IF($B34&lt;&gt;"",$B34,"")</f>
        <v>44592</v>
      </c>
      <c r="BB34" s="7"/>
      <c r="BC34" s="7"/>
      <c r="BD34" s="7"/>
      <c r="BE34" s="7"/>
      <c r="BF34" s="7"/>
      <c r="BG34" s="7"/>
      <c r="BH34" s="7"/>
      <c r="BI34" s="7"/>
      <c r="BJ34" s="7"/>
      <c r="BK34" s="7"/>
      <c r="BL34" s="6"/>
      <c r="BM34" s="90"/>
    </row>
    <row r="35" spans="1:65" ht="11.25" hidden="1" customHeight="1" x14ac:dyDescent="0.25">
      <c r="A35" s="79" t="s">
        <v>26</v>
      </c>
      <c r="B35" s="80">
        <f t="shared" ref="B35:B40" si="40">B34+1</f>
        <v>44593</v>
      </c>
      <c r="C35" s="60"/>
      <c r="D35" s="60"/>
      <c r="E35" s="60"/>
      <c r="F35" s="60"/>
      <c r="G35" s="60"/>
      <c r="H35" s="60"/>
      <c r="I35" s="60"/>
      <c r="J35" s="60"/>
      <c r="K35" s="60"/>
      <c r="L35" s="60"/>
      <c r="M35" s="60"/>
      <c r="N35" s="60"/>
      <c r="O35" s="60"/>
      <c r="P35" s="60"/>
      <c r="Q35" s="60"/>
      <c r="R35" s="60"/>
      <c r="S35" s="60"/>
      <c r="T35" s="163"/>
      <c r="U35" s="79" t="str">
        <f t="shared" si="35"/>
        <v>mar</v>
      </c>
      <c r="V35" s="80">
        <f t="shared" si="36"/>
        <v>44593</v>
      </c>
      <c r="W35" s="60"/>
      <c r="X35" s="60"/>
      <c r="Y35" s="60"/>
      <c r="Z35" s="60"/>
      <c r="AA35" s="60"/>
      <c r="AB35" s="60"/>
      <c r="AC35" s="60"/>
      <c r="AD35" s="60"/>
      <c r="AE35" s="60"/>
      <c r="AF35" s="60"/>
      <c r="AG35" s="60"/>
      <c r="AH35" s="60"/>
      <c r="AI35" s="60"/>
      <c r="AJ35" s="60"/>
      <c r="AK35" s="60"/>
      <c r="AL35" s="60"/>
      <c r="AM35" s="60"/>
      <c r="AN35" s="60"/>
      <c r="AO35" s="60"/>
      <c r="AP35" s="60"/>
      <c r="AQ35" s="60"/>
      <c r="AR35" s="60"/>
      <c r="AS35" s="96"/>
      <c r="AT35" s="53" t="str">
        <f t="shared" si="37"/>
        <v/>
      </c>
      <c r="AU35" s="106">
        <f>SUM(COUNTIFS(C35:AR35,{"Aspettativa";"Ex-accordo";"Ferie";"Malattia";"Esame";"Formazione";"Altro"}))</f>
        <v>0</v>
      </c>
      <c r="AV35" s="174">
        <f>IF(  TYPE(VLOOKUP($B35,Regole!$B$3:$C$48,2,0))=1,  VLOOKUP($B35,Regole!$B$3:$C$48,2,0),  IF(   TYPE(VLOOKUP(WEEKDAY($B35),Regole!$C$51:$D$57,2,0))=1,   IF(VLOOKUP(WEEKDAY($B35),Regole!$C$51:$D$57,2,0)&lt;&gt;0,   Regole!$H$13-VLOOKUP(WEEKDAY($B35),Regole!$C$51:$D$57,2,0),   " - "),  " - " )  )</f>
        <v>30</v>
      </c>
      <c r="AW35" s="149">
        <f>SUM(COUNTIFS(C35:AR35,{"Ridotto Ex-Acc";"Ridotto Ferie";"Ridotto Maternità"}))</f>
        <v>0</v>
      </c>
      <c r="AX35" s="49"/>
      <c r="AY35" s="96"/>
      <c r="AZ35" s="79" t="str">
        <f t="shared" si="38"/>
        <v>mar</v>
      </c>
      <c r="BA35" s="79">
        <f t="shared" si="39"/>
        <v>44593</v>
      </c>
      <c r="BB35" s="130"/>
      <c r="BC35" s="130"/>
      <c r="BD35" s="7"/>
      <c r="BE35" s="7"/>
      <c r="BF35" s="7"/>
      <c r="BG35" s="7"/>
      <c r="BH35" s="7"/>
      <c r="BI35" s="7"/>
      <c r="BJ35" s="7"/>
      <c r="BK35" s="7"/>
      <c r="BL35" s="110"/>
      <c r="BM35" s="90"/>
    </row>
    <row r="36" spans="1:65" ht="11.25" hidden="1" customHeight="1" x14ac:dyDescent="0.25">
      <c r="A36" s="79" t="s">
        <v>27</v>
      </c>
      <c r="B36" s="80">
        <f t="shared" si="40"/>
        <v>44594</v>
      </c>
      <c r="C36" s="60"/>
      <c r="D36" s="60"/>
      <c r="E36" s="60"/>
      <c r="F36" s="60"/>
      <c r="G36" s="60"/>
      <c r="H36" s="60"/>
      <c r="I36" s="60"/>
      <c r="J36" s="60"/>
      <c r="K36" s="60"/>
      <c r="L36" s="60"/>
      <c r="M36" s="60"/>
      <c r="N36" s="60"/>
      <c r="O36" s="60"/>
      <c r="P36" s="60"/>
      <c r="Q36" s="60"/>
      <c r="R36" s="60"/>
      <c r="S36" s="60"/>
      <c r="T36" s="163"/>
      <c r="U36" s="79" t="str">
        <f t="shared" si="35"/>
        <v>mer</v>
      </c>
      <c r="V36" s="80">
        <f t="shared" si="36"/>
        <v>44594</v>
      </c>
      <c r="W36" s="60"/>
      <c r="X36" s="60"/>
      <c r="Y36" s="60"/>
      <c r="Z36" s="60"/>
      <c r="AA36" s="60"/>
      <c r="AB36" s="60"/>
      <c r="AC36" s="60"/>
      <c r="AD36" s="60"/>
      <c r="AE36" s="60"/>
      <c r="AF36" s="60"/>
      <c r="AG36" s="60"/>
      <c r="AH36" s="60"/>
      <c r="AI36" s="60"/>
      <c r="AJ36" s="60"/>
      <c r="AK36" s="60"/>
      <c r="AL36" s="60"/>
      <c r="AM36" s="60"/>
      <c r="AN36" s="60"/>
      <c r="AO36" s="60"/>
      <c r="AP36" s="60"/>
      <c r="AQ36" s="60"/>
      <c r="AR36" s="60"/>
      <c r="AS36" s="96"/>
      <c r="AT36" s="53" t="str">
        <f t="shared" si="37"/>
        <v/>
      </c>
      <c r="AU36" s="106">
        <f>SUM(COUNTIFS(C36:AR36,{"Aspettativa";"Ex-accordo";"Ferie";"Malattia";"Esame";"Formazione";"Altro"}))</f>
        <v>0</v>
      </c>
      <c r="AV36" s="174">
        <f>IF(  TYPE(VLOOKUP($B36,Regole!$B$3:$C$48,2,0))=1,  VLOOKUP($B36,Regole!$B$3:$C$48,2,0),  IF(   TYPE(VLOOKUP(WEEKDAY($B36),Regole!$C$51:$D$57,2,0))=1,   IF(VLOOKUP(WEEKDAY($B36),Regole!$C$51:$D$57,2,0)&lt;&gt;0,   Regole!$H$13-VLOOKUP(WEEKDAY($B36),Regole!$C$51:$D$57,2,0),   " - "),  " - " )  )</f>
        <v>30</v>
      </c>
      <c r="AW36" s="149">
        <f>SUM(COUNTIFS(C36:AR36,{"Ridotto Ex-Acc";"Ridotto Ferie";"Ridotto Maternità"}))</f>
        <v>0</v>
      </c>
      <c r="AX36" s="49"/>
      <c r="AY36" s="96"/>
      <c r="AZ36" s="79" t="str">
        <f t="shared" si="38"/>
        <v>mer</v>
      </c>
      <c r="BA36" s="79">
        <f t="shared" si="39"/>
        <v>44594</v>
      </c>
      <c r="BB36" s="130"/>
      <c r="BC36" s="130"/>
      <c r="BD36" s="7"/>
      <c r="BE36" s="7"/>
      <c r="BF36" s="7"/>
      <c r="BG36" s="7"/>
      <c r="BH36" s="7"/>
      <c r="BI36" s="7"/>
      <c r="BJ36" s="7"/>
      <c r="BK36" s="7"/>
      <c r="BL36" s="110"/>
      <c r="BM36" s="90"/>
    </row>
    <row r="37" spans="1:65" ht="11.25" hidden="1" customHeight="1" x14ac:dyDescent="0.25">
      <c r="A37" s="79" t="s">
        <v>28</v>
      </c>
      <c r="B37" s="80">
        <f t="shared" si="40"/>
        <v>44595</v>
      </c>
      <c r="C37" s="60"/>
      <c r="D37" s="60"/>
      <c r="E37" s="60"/>
      <c r="F37" s="60"/>
      <c r="G37" s="60"/>
      <c r="H37" s="60"/>
      <c r="I37" s="60"/>
      <c r="J37" s="60"/>
      <c r="K37" s="60"/>
      <c r="L37" s="60"/>
      <c r="M37" s="60"/>
      <c r="N37" s="60"/>
      <c r="O37" s="60"/>
      <c r="P37" s="60"/>
      <c r="Q37" s="60"/>
      <c r="R37" s="60"/>
      <c r="S37" s="60"/>
      <c r="T37" s="163"/>
      <c r="U37" s="79" t="str">
        <f t="shared" si="35"/>
        <v>gio</v>
      </c>
      <c r="V37" s="80">
        <f t="shared" si="36"/>
        <v>44595</v>
      </c>
      <c r="W37" s="60"/>
      <c r="X37" s="60"/>
      <c r="Y37" s="60"/>
      <c r="Z37" s="60"/>
      <c r="AA37" s="60"/>
      <c r="AB37" s="60"/>
      <c r="AC37" s="60"/>
      <c r="AD37" s="60"/>
      <c r="AE37" s="60"/>
      <c r="AF37" s="60"/>
      <c r="AG37" s="60"/>
      <c r="AH37" s="60"/>
      <c r="AI37" s="60"/>
      <c r="AJ37" s="60"/>
      <c r="AK37" s="60"/>
      <c r="AL37" s="60"/>
      <c r="AM37" s="60"/>
      <c r="AN37" s="60"/>
      <c r="AO37" s="60"/>
      <c r="AP37" s="60"/>
      <c r="AQ37" s="60"/>
      <c r="AR37" s="60"/>
      <c r="AS37" s="96"/>
      <c r="AT37" s="53" t="str">
        <f t="shared" si="37"/>
        <v/>
      </c>
      <c r="AU37" s="106">
        <f>SUM(COUNTIFS(C37:AR37,{"Aspettativa";"Ex-accordo";"Ferie";"Malattia";"Esame";"Formazione";"Altro"}))</f>
        <v>0</v>
      </c>
      <c r="AV37" s="174">
        <f>IF(  TYPE(VLOOKUP($B37,Regole!$B$3:$C$48,2,0))=1,  VLOOKUP($B37,Regole!$B$3:$C$48,2,0),  IF(   TYPE(VLOOKUP(WEEKDAY($B37),Regole!$C$51:$D$57,2,0))=1,   IF(VLOOKUP(WEEKDAY($B37),Regole!$C$51:$D$57,2,0)&lt;&gt;0,   Regole!$H$13-VLOOKUP(WEEKDAY($B37),Regole!$C$51:$D$57,2,0),   " - "),  " - " )  )</f>
        <v>30</v>
      </c>
      <c r="AW37" s="149">
        <f>SUM(COUNTIFS(C37:AR37,{"Ridotto Ex-Acc";"Ridotto Ferie";"Ridotto Maternità"}))</f>
        <v>0</v>
      </c>
      <c r="AX37" s="49"/>
      <c r="AY37" s="96"/>
      <c r="AZ37" s="79" t="str">
        <f t="shared" si="38"/>
        <v>gio</v>
      </c>
      <c r="BA37" s="79">
        <f t="shared" si="39"/>
        <v>44595</v>
      </c>
      <c r="BB37" s="130"/>
      <c r="BC37" s="130"/>
      <c r="BD37" s="7"/>
      <c r="BE37" s="61"/>
      <c r="BF37" s="7"/>
      <c r="BG37" s="7"/>
      <c r="BH37" s="7"/>
      <c r="BI37" s="7"/>
      <c r="BJ37" s="7"/>
      <c r="BK37" s="7"/>
      <c r="BL37" s="110"/>
      <c r="BM37" s="90"/>
    </row>
    <row r="38" spans="1:65" ht="11.25" hidden="1" customHeight="1" x14ac:dyDescent="0.25">
      <c r="A38" s="79" t="s">
        <v>29</v>
      </c>
      <c r="B38" s="80">
        <f t="shared" si="40"/>
        <v>44596</v>
      </c>
      <c r="C38" s="60"/>
      <c r="D38" s="60"/>
      <c r="E38" s="60"/>
      <c r="F38" s="60"/>
      <c r="G38" s="60"/>
      <c r="H38" s="60"/>
      <c r="I38" s="60"/>
      <c r="J38" s="60"/>
      <c r="K38" s="60"/>
      <c r="L38" s="60"/>
      <c r="M38" s="60"/>
      <c r="N38" s="60"/>
      <c r="O38" s="60"/>
      <c r="P38" s="60"/>
      <c r="Q38" s="60"/>
      <c r="R38" s="60"/>
      <c r="S38" s="60"/>
      <c r="T38" s="163"/>
      <c r="U38" s="79" t="str">
        <f t="shared" si="35"/>
        <v>ven</v>
      </c>
      <c r="V38" s="80">
        <f t="shared" si="36"/>
        <v>44596</v>
      </c>
      <c r="W38" s="60"/>
      <c r="X38" s="60"/>
      <c r="Y38" s="60"/>
      <c r="Z38" s="60"/>
      <c r="AA38" s="60"/>
      <c r="AB38" s="60"/>
      <c r="AC38" s="60"/>
      <c r="AD38" s="60"/>
      <c r="AE38" s="60"/>
      <c r="AF38" s="60"/>
      <c r="AG38" s="60"/>
      <c r="AH38" s="60"/>
      <c r="AI38" s="60"/>
      <c r="AJ38" s="60"/>
      <c r="AK38" s="60"/>
      <c r="AL38" s="60"/>
      <c r="AM38" s="60"/>
      <c r="AN38" s="60"/>
      <c r="AO38" s="60"/>
      <c r="AP38" s="60"/>
      <c r="AQ38" s="60"/>
      <c r="AR38" s="60"/>
      <c r="AS38" s="96"/>
      <c r="AT38" s="53" t="str">
        <f t="shared" si="37"/>
        <v/>
      </c>
      <c r="AU38" s="106">
        <f>SUM(COUNTIFS(C38:AR38,{"Aspettativa";"Ex-accordo";"Ferie";"Malattia";"Esame";"Formazione";"Altro"}))</f>
        <v>0</v>
      </c>
      <c r="AV38" s="174">
        <f>IF(  TYPE(VLOOKUP($B38,Regole!$B$3:$C$48,2,0))=1,  VLOOKUP($B38,Regole!$B$3:$C$48,2,0),  IF(   TYPE(VLOOKUP(WEEKDAY($B38),Regole!$C$51:$D$57,2,0))=1,   IF(VLOOKUP(WEEKDAY($B38),Regole!$C$51:$D$57,2,0)&lt;&gt;0,   Regole!$H$13-VLOOKUP(WEEKDAY($B38),Regole!$C$51:$D$57,2,0),   " - "),  " - " )  )</f>
        <v>30</v>
      </c>
      <c r="AW38" s="149">
        <f>SUM(COUNTIFS(C38:AR38,{"Ridotto Ex-Acc";"Ridotto Ferie";"Ridotto Maternità"}))</f>
        <v>0</v>
      </c>
      <c r="AX38" s="49"/>
      <c r="AY38" s="96"/>
      <c r="AZ38" s="79" t="str">
        <f t="shared" si="38"/>
        <v>ven</v>
      </c>
      <c r="BA38" s="79">
        <f t="shared" si="39"/>
        <v>44596</v>
      </c>
      <c r="BB38" s="130"/>
      <c r="BC38" s="130"/>
      <c r="BD38" s="7"/>
      <c r="BE38" s="7"/>
      <c r="BF38" s="7"/>
      <c r="BG38" s="7"/>
      <c r="BH38" s="7"/>
      <c r="BI38" s="7"/>
      <c r="BJ38" s="7"/>
      <c r="BK38" s="7"/>
      <c r="BL38" s="110"/>
      <c r="BM38" s="90"/>
    </row>
    <row r="39" spans="1:65" ht="11.25" hidden="1" customHeight="1" x14ac:dyDescent="0.25">
      <c r="A39" s="79" t="s">
        <v>30</v>
      </c>
      <c r="B39" s="80">
        <f t="shared" si="40"/>
        <v>44597</v>
      </c>
      <c r="C39" s="60"/>
      <c r="D39" s="60"/>
      <c r="E39" s="60"/>
      <c r="F39" s="60"/>
      <c r="G39" s="60"/>
      <c r="H39" s="60"/>
      <c r="I39" s="60"/>
      <c r="J39" s="60"/>
      <c r="K39" s="60"/>
      <c r="L39" s="60"/>
      <c r="M39" s="60"/>
      <c r="N39" s="60"/>
      <c r="O39" s="60"/>
      <c r="P39" s="60"/>
      <c r="Q39" s="60"/>
      <c r="R39" s="60"/>
      <c r="S39" s="60"/>
      <c r="T39" s="163"/>
      <c r="U39" s="79" t="str">
        <f t="shared" si="35"/>
        <v>sab</v>
      </c>
      <c r="V39" s="80">
        <f t="shared" si="36"/>
        <v>44597</v>
      </c>
      <c r="W39" s="60"/>
      <c r="X39" s="60"/>
      <c r="Y39" s="60"/>
      <c r="Z39" s="60"/>
      <c r="AA39" s="60"/>
      <c r="AB39" s="60"/>
      <c r="AC39" s="60"/>
      <c r="AD39" s="60"/>
      <c r="AE39" s="60"/>
      <c r="AF39" s="60"/>
      <c r="AG39" s="60"/>
      <c r="AH39" s="60"/>
      <c r="AI39" s="60"/>
      <c r="AJ39" s="60"/>
      <c r="AK39" s="60"/>
      <c r="AL39" s="60"/>
      <c r="AM39" s="60"/>
      <c r="AN39" s="60"/>
      <c r="AO39" s="60"/>
      <c r="AP39" s="60"/>
      <c r="AQ39" s="60"/>
      <c r="AR39" s="60"/>
      <c r="AS39" s="96"/>
      <c r="AT39" s="53" t="str">
        <f t="shared" si="37"/>
        <v/>
      </c>
      <c r="AU39" s="106">
        <f>SUM(COUNTIFS(C39:AR39,{"Aspettativa";"Ex-accordo";"Ferie";"Malattia";"Esame";"Formazione";"Altro"}))</f>
        <v>0</v>
      </c>
      <c r="AV39" s="174" t="str">
        <f>IF(  TYPE(VLOOKUP($B39,Regole!$B$3:$C$48,2,0))=1,  VLOOKUP($B39,Regole!$B$3:$C$48,2,0),  IF(   TYPE(VLOOKUP(WEEKDAY($B39),Regole!$C$51:$D$57,2,0))=1,   IF(VLOOKUP(WEEKDAY($B39),Regole!$C$51:$D$57,2,0)&lt;&gt;0,   Regole!$H$13-VLOOKUP(WEEKDAY($B39),Regole!$C$51:$D$57,2,0),   " - "),  " - " )  )</f>
        <v xml:space="preserve"> - </v>
      </c>
      <c r="AW39" s="149">
        <f>SUM(COUNTIFS(C39:AR39,{"Ridotto Ex-Acc";"Ridotto Ferie";"Ridotto Maternità"}))</f>
        <v>0</v>
      </c>
      <c r="AX39" s="49"/>
      <c r="AY39" s="96"/>
      <c r="AZ39" s="79" t="str">
        <f t="shared" si="38"/>
        <v>sab</v>
      </c>
      <c r="BA39" s="79">
        <f t="shared" si="39"/>
        <v>44597</v>
      </c>
      <c r="BB39" s="130"/>
      <c r="BC39" s="130"/>
      <c r="BD39" s="7"/>
      <c r="BE39" s="7"/>
      <c r="BF39" s="7"/>
      <c r="BG39" s="7"/>
      <c r="BH39" s="7"/>
      <c r="BI39" s="7"/>
      <c r="BJ39" s="7"/>
      <c r="BK39" s="7"/>
      <c r="BL39" s="110"/>
      <c r="BM39" s="90"/>
    </row>
    <row r="40" spans="1:65" ht="11.25" hidden="1" customHeight="1" x14ac:dyDescent="0.25">
      <c r="A40" s="57"/>
      <c r="B40" s="82">
        <f t="shared" si="40"/>
        <v>44598</v>
      </c>
      <c r="C40" s="125" t="s">
        <v>45</v>
      </c>
      <c r="D40" s="125" t="s">
        <v>45</v>
      </c>
      <c r="E40" s="125" t="s">
        <v>45</v>
      </c>
      <c r="F40" s="125" t="s">
        <v>45</v>
      </c>
      <c r="G40" s="125" t="s">
        <v>45</v>
      </c>
      <c r="H40" s="125" t="s">
        <v>45</v>
      </c>
      <c r="I40" s="125" t="s">
        <v>45</v>
      </c>
      <c r="J40" s="125" t="s">
        <v>45</v>
      </c>
      <c r="K40" s="125" t="s">
        <v>45</v>
      </c>
      <c r="L40" s="125" t="s">
        <v>45</v>
      </c>
      <c r="M40" s="125" t="s">
        <v>45</v>
      </c>
      <c r="N40" s="125" t="s">
        <v>45</v>
      </c>
      <c r="O40" s="125" t="s">
        <v>45</v>
      </c>
      <c r="P40" s="125" t="s">
        <v>45</v>
      </c>
      <c r="Q40" s="125" t="s">
        <v>45</v>
      </c>
      <c r="R40" s="125" t="s">
        <v>45</v>
      </c>
      <c r="S40" s="125" t="s">
        <v>45</v>
      </c>
      <c r="T40" s="164"/>
      <c r="U40" s="57" t="str">
        <f t="shared" si="35"/>
        <v/>
      </c>
      <c r="V40" s="82">
        <f t="shared" si="36"/>
        <v>44598</v>
      </c>
      <c r="W40" s="125" t="s">
        <v>45</v>
      </c>
      <c r="X40" s="125" t="s">
        <v>45</v>
      </c>
      <c r="Y40" s="126" t="s">
        <v>45</v>
      </c>
      <c r="Z40" s="125" t="s">
        <v>45</v>
      </c>
      <c r="AA40" s="125" t="s">
        <v>45</v>
      </c>
      <c r="AB40" s="125" t="s">
        <v>45</v>
      </c>
      <c r="AC40" s="125" t="s">
        <v>45</v>
      </c>
      <c r="AD40" s="125" t="s">
        <v>45</v>
      </c>
      <c r="AE40" s="125" t="s">
        <v>45</v>
      </c>
      <c r="AF40" s="125" t="s">
        <v>45</v>
      </c>
      <c r="AG40" s="125" t="s">
        <v>45</v>
      </c>
      <c r="AH40" s="125" t="s">
        <v>45</v>
      </c>
      <c r="AI40" s="125" t="s">
        <v>45</v>
      </c>
      <c r="AJ40" s="125" t="s">
        <v>45</v>
      </c>
      <c r="AK40" s="125" t="s">
        <v>45</v>
      </c>
      <c r="AL40" s="125" t="s">
        <v>45</v>
      </c>
      <c r="AM40" s="126" t="s">
        <v>45</v>
      </c>
      <c r="AN40" s="126" t="s">
        <v>45</v>
      </c>
      <c r="AO40" s="125" t="s">
        <v>45</v>
      </c>
      <c r="AP40" s="125" t="s">
        <v>45</v>
      </c>
      <c r="AQ40" s="125" t="s">
        <v>45</v>
      </c>
      <c r="AR40" s="125" t="s">
        <v>45</v>
      </c>
      <c r="AS40" s="96"/>
      <c r="AT40" s="96"/>
      <c r="AU40" s="96"/>
      <c r="AV40" s="94"/>
      <c r="AW40" s="94"/>
      <c r="AX40" s="102"/>
      <c r="AY40" s="96"/>
      <c r="AZ40" s="57" t="str">
        <f t="shared" si="38"/>
        <v/>
      </c>
      <c r="BA40" s="145">
        <f t="shared" si="39"/>
        <v>44598</v>
      </c>
      <c r="BB40" s="77" t="s">
        <v>45</v>
      </c>
      <c r="BC40" s="77" t="s">
        <v>45</v>
      </c>
      <c r="BD40" s="62" t="s">
        <v>45</v>
      </c>
      <c r="BE40" s="62" t="s">
        <v>45</v>
      </c>
      <c r="BF40" s="62" t="s">
        <v>45</v>
      </c>
      <c r="BG40" s="62" t="s">
        <v>45</v>
      </c>
      <c r="BH40" s="62" t="s">
        <v>45</v>
      </c>
      <c r="BI40" s="62" t="s">
        <v>45</v>
      </c>
      <c r="BJ40" s="62" t="s">
        <v>45</v>
      </c>
      <c r="BK40" s="62" t="s">
        <v>45</v>
      </c>
      <c r="BL40" s="102"/>
    </row>
    <row r="41" spans="1:65" s="96" customFormat="1" ht="11.25" hidden="1" customHeight="1" x14ac:dyDescent="0.25">
      <c r="T41" s="151"/>
      <c r="AT41" s="104"/>
      <c r="AX41" s="97"/>
    </row>
    <row r="42" spans="1:65" s="96" customFormat="1" ht="11.25" hidden="1" customHeight="1" x14ac:dyDescent="0.25">
      <c r="T42" s="151"/>
      <c r="AT42" s="100"/>
      <c r="AU42" s="93" t="str">
        <f>IF(   TYPE(VLOOKUP($B42,Regole!#REF!,2,0))=1,   VLOOKUP($B42,Regole!#REF!,2,0),   IF(    TYPE(VLOOKUP(WEEKDAY($B42),Regole!#REF!,2,0))=1,    IF(VLOOKUP(WEEKDAY($B42),Regole!#REF!,2,0)&lt;&gt;0, Regole!#REF!-VLOOKUP(WEEKDAY($B42),Regole!#REF!,2,0), ""),    ""   ) )</f>
        <v/>
      </c>
      <c r="AV42" s="93"/>
      <c r="AW42" s="93"/>
      <c r="AX42" s="103"/>
    </row>
    <row r="43" spans="1:65" ht="11.25" hidden="1" customHeight="1" x14ac:dyDescent="0.25">
      <c r="A43" s="79" t="s">
        <v>25</v>
      </c>
      <c r="B43" s="80"/>
      <c r="C43" s="60"/>
      <c r="D43" s="60"/>
      <c r="E43" s="60"/>
      <c r="F43" s="60"/>
      <c r="G43" s="60"/>
      <c r="H43" s="60"/>
      <c r="I43" s="60"/>
      <c r="J43" s="60"/>
      <c r="K43" s="60"/>
      <c r="L43" s="60"/>
      <c r="M43" s="60"/>
      <c r="N43" s="60"/>
      <c r="O43" s="60"/>
      <c r="P43" s="60"/>
      <c r="Q43" s="60"/>
      <c r="R43" s="60"/>
      <c r="S43" s="60"/>
      <c r="T43" s="163"/>
      <c r="U43" s="79" t="str">
        <f t="shared" ref="U43:U49" si="41">IF($A43&lt;&gt;"",$A43,"")</f>
        <v>lun</v>
      </c>
      <c r="V43" s="80" t="str">
        <f t="shared" ref="V43:V49" si="42">IF($B43&lt;&gt;"",$B43,"")</f>
        <v/>
      </c>
      <c r="W43" s="60"/>
      <c r="X43" s="60"/>
      <c r="Y43" s="60"/>
      <c r="Z43" s="60"/>
      <c r="AA43" s="60"/>
      <c r="AB43" s="60"/>
      <c r="AC43" s="60"/>
      <c r="AD43" s="60"/>
      <c r="AE43" s="60"/>
      <c r="AF43" s="60"/>
      <c r="AG43" s="60"/>
      <c r="AH43" s="60"/>
      <c r="AI43" s="60"/>
      <c r="AJ43" s="60"/>
      <c r="AK43" s="60"/>
      <c r="AL43" s="60"/>
      <c r="AM43" s="60"/>
      <c r="AN43" s="60"/>
      <c r="AO43" s="60"/>
      <c r="AP43" s="60"/>
      <c r="AQ43" s="60"/>
      <c r="AR43" s="60"/>
      <c r="AS43" s="54"/>
      <c r="AT43" s="53" t="str">
        <f t="shared" ref="AT43:AT48" si="43">IF(AU43&gt;$AR$1-N(AV43),"!!!","")</f>
        <v/>
      </c>
      <c r="AU43" s="174">
        <f>SUM(COUNTIFS(C43:AR43,{"Aspettativa";"Ex-accordo";"Ferie";"Malattia";"Esame";"Formazione";"Altro"}))</f>
        <v>0</v>
      </c>
      <c r="AV43" s="174" t="str">
        <f>IF(  TYPE(VLOOKUP($B43,Regole!$B$3:$C$48,2,0))=1,  VLOOKUP($B43,Regole!$B$3:$C$48,2,0),  IF(   TYPE(VLOOKUP(WEEKDAY($B43),Regole!$C$51:$D$57,2,0))=1,   IF(VLOOKUP(WEEKDAY($B43),Regole!$C$51:$D$57,2,0)&lt;&gt;0,   Regole!$H$13-VLOOKUP(WEEKDAY($B43),Regole!$C$51:$D$57,2,0),   " - "),  " - " )  )</f>
        <v xml:space="preserve"> - </v>
      </c>
      <c r="AW43" s="152">
        <f>SUM(COUNTIFS(C43:AR43,{"Ridotto Ex-Acc";"Ridotto Ferie";"Ridotto Maternità"}))</f>
        <v>0</v>
      </c>
      <c r="AX43" s="49"/>
      <c r="AY43" s="96"/>
      <c r="AZ43" s="79" t="str">
        <f t="shared" ref="AZ43:AZ49" si="44">IF($A43&lt;&gt;"",$A43,"")</f>
        <v>lun</v>
      </c>
      <c r="BA43" s="79" t="str">
        <f t="shared" ref="BA43:BA49" si="45">IF($B43&lt;&gt;"",$B43,"")</f>
        <v/>
      </c>
      <c r="BB43" s="7"/>
      <c r="BC43" s="7"/>
      <c r="BD43" s="7"/>
      <c r="BE43" s="7"/>
      <c r="BF43" s="7"/>
      <c r="BG43" s="7"/>
      <c r="BH43" s="7"/>
      <c r="BI43" s="7"/>
      <c r="BJ43" s="7"/>
      <c r="BK43" s="7"/>
      <c r="BL43" s="6"/>
      <c r="BM43" s="90"/>
    </row>
    <row r="44" spans="1:65" ht="11.25" hidden="1" customHeight="1" x14ac:dyDescent="0.25">
      <c r="A44" s="79" t="s">
        <v>26</v>
      </c>
      <c r="B44" s="80"/>
      <c r="C44" s="60"/>
      <c r="D44" s="60"/>
      <c r="E44" s="60"/>
      <c r="F44" s="60"/>
      <c r="G44" s="60"/>
      <c r="H44" s="60"/>
      <c r="I44" s="60"/>
      <c r="J44" s="60"/>
      <c r="K44" s="60"/>
      <c r="L44" s="60"/>
      <c r="M44" s="60"/>
      <c r="N44" s="60"/>
      <c r="O44" s="60"/>
      <c r="P44" s="60"/>
      <c r="Q44" s="60"/>
      <c r="R44" s="60"/>
      <c r="S44" s="60"/>
      <c r="T44" s="163"/>
      <c r="U44" s="79" t="str">
        <f t="shared" si="41"/>
        <v>mar</v>
      </c>
      <c r="V44" s="80" t="str">
        <f t="shared" si="42"/>
        <v/>
      </c>
      <c r="W44" s="60"/>
      <c r="X44" s="60"/>
      <c r="Y44" s="60"/>
      <c r="Z44" s="60"/>
      <c r="AA44" s="60"/>
      <c r="AB44" s="60"/>
      <c r="AC44" s="60"/>
      <c r="AD44" s="60"/>
      <c r="AE44" s="60"/>
      <c r="AF44" s="60"/>
      <c r="AG44" s="60"/>
      <c r="AH44" s="60"/>
      <c r="AI44" s="60"/>
      <c r="AJ44" s="60"/>
      <c r="AK44" s="60"/>
      <c r="AL44" s="60"/>
      <c r="AM44" s="60"/>
      <c r="AN44" s="60"/>
      <c r="AO44" s="60"/>
      <c r="AP44" s="60"/>
      <c r="AQ44" s="60"/>
      <c r="AR44" s="60"/>
      <c r="AS44" s="96"/>
      <c r="AT44" s="101" t="str">
        <f t="shared" si="43"/>
        <v/>
      </c>
      <c r="AU44" s="108">
        <f>SUM(COUNTIFS(C44:AR44,{"Aspettativa";"Ex-accordo";"Ferie";"Malattia";"Esame";"Formazione";"Altro"}))</f>
        <v>0</v>
      </c>
      <c r="AV44" s="52" t="str">
        <f>IF(  TYPE(VLOOKUP($B44,Regole!$B$3:$C$48,2,0))=1,  VLOOKUP($B44,Regole!$B$3:$C$48,2,0),  IF(   TYPE(VLOOKUP(WEEKDAY($B44),Regole!$C$51:$D$57,2,0))=1,   IF(VLOOKUP(WEEKDAY($B44),Regole!$C$51:$D$57,2,0)&lt;&gt;0,   Regole!$H$13-VLOOKUP(WEEKDAY($B44),Regole!$C$51:$D$57,2,0),   " - "),  " - " )  )</f>
        <v xml:space="preserve"> - </v>
      </c>
      <c r="AW44" s="149">
        <f>SUM(COUNTIFS(C44:AR44,{"Ridotto Ex-Acc";"Ridotto Ferie";"Ridotto Maternità"}))</f>
        <v>0</v>
      </c>
      <c r="AX44" s="49"/>
      <c r="AY44" s="96"/>
      <c r="AZ44" s="79" t="str">
        <f t="shared" si="44"/>
        <v>mar</v>
      </c>
      <c r="BA44" s="79" t="str">
        <f t="shared" si="45"/>
        <v/>
      </c>
      <c r="BB44" s="130"/>
      <c r="BC44" s="130"/>
      <c r="BD44" s="7"/>
      <c r="BE44" s="7"/>
      <c r="BF44" s="7"/>
      <c r="BG44" s="7"/>
      <c r="BH44" s="7"/>
      <c r="BI44" s="7"/>
      <c r="BJ44" s="7"/>
      <c r="BK44" s="7"/>
      <c r="BL44" s="110"/>
      <c r="BM44" s="90"/>
    </row>
    <row r="45" spans="1:65" ht="11.25" hidden="1" customHeight="1" x14ac:dyDescent="0.25">
      <c r="A45" s="79" t="s">
        <v>27</v>
      </c>
      <c r="B45" s="80"/>
      <c r="C45" s="60"/>
      <c r="D45" s="60"/>
      <c r="E45" s="60"/>
      <c r="F45" s="60"/>
      <c r="G45" s="60"/>
      <c r="H45" s="60"/>
      <c r="I45" s="60"/>
      <c r="J45" s="60"/>
      <c r="K45" s="60"/>
      <c r="L45" s="60"/>
      <c r="M45" s="60"/>
      <c r="N45" s="60"/>
      <c r="O45" s="60"/>
      <c r="P45" s="60"/>
      <c r="Q45" s="60"/>
      <c r="R45" s="60"/>
      <c r="S45" s="60"/>
      <c r="T45" s="163"/>
      <c r="U45" s="79" t="str">
        <f t="shared" si="41"/>
        <v>mer</v>
      </c>
      <c r="V45" s="80" t="str">
        <f t="shared" si="42"/>
        <v/>
      </c>
      <c r="W45" s="60"/>
      <c r="X45" s="60"/>
      <c r="Y45" s="60"/>
      <c r="Z45" s="60"/>
      <c r="AA45" s="60"/>
      <c r="AB45" s="60"/>
      <c r="AC45" s="60"/>
      <c r="AD45" s="60"/>
      <c r="AE45" s="60"/>
      <c r="AF45" s="60"/>
      <c r="AG45" s="60"/>
      <c r="AH45" s="60"/>
      <c r="AI45" s="60"/>
      <c r="AJ45" s="60"/>
      <c r="AK45" s="60"/>
      <c r="AL45" s="60"/>
      <c r="AM45" s="60"/>
      <c r="AN45" s="60"/>
      <c r="AO45" s="60"/>
      <c r="AP45" s="60"/>
      <c r="AQ45" s="60"/>
      <c r="AR45" s="60"/>
      <c r="AS45" s="96"/>
      <c r="AT45" s="53" t="str">
        <f t="shared" si="43"/>
        <v/>
      </c>
      <c r="AU45" s="106">
        <f>SUM(COUNTIFS(C45:AR45,{"Aspettativa";"Ex-accordo";"Ferie";"Malattia";"Esame";"Formazione";"Altro"}))</f>
        <v>0</v>
      </c>
      <c r="AV45" s="174" t="str">
        <f>IF(  TYPE(VLOOKUP($B45,Regole!$B$3:$C$48,2,0))=1,  VLOOKUP($B45,Regole!$B$3:$C$48,2,0),  IF(   TYPE(VLOOKUP(WEEKDAY($B45),Regole!$C$51:$D$57,2,0))=1,   IF(VLOOKUP(WEEKDAY($B45),Regole!$C$51:$D$57,2,0)&lt;&gt;0,   Regole!$H$13-VLOOKUP(WEEKDAY($B45),Regole!$C$51:$D$57,2,0),   " - "),  " - " )  )</f>
        <v xml:space="preserve"> - </v>
      </c>
      <c r="AW45" s="149">
        <f>SUM(COUNTIFS(C45:AR45,{"Ridotto Ex-Acc";"Ridotto Ferie";"Ridotto Maternità"}))</f>
        <v>0</v>
      </c>
      <c r="AX45" s="49"/>
      <c r="AY45" s="96"/>
      <c r="AZ45" s="79" t="str">
        <f t="shared" si="44"/>
        <v>mer</v>
      </c>
      <c r="BA45" s="79" t="str">
        <f t="shared" si="45"/>
        <v/>
      </c>
      <c r="BB45" s="130"/>
      <c r="BC45" s="130"/>
      <c r="BD45" s="7"/>
      <c r="BE45" s="7"/>
      <c r="BF45" s="7"/>
      <c r="BG45" s="7"/>
      <c r="BH45" s="7"/>
      <c r="BI45" s="7"/>
      <c r="BJ45" s="7"/>
      <c r="BK45" s="7"/>
      <c r="BL45" s="110"/>
      <c r="BM45" s="90"/>
    </row>
    <row r="46" spans="1:65" ht="11.25" hidden="1" customHeight="1" x14ac:dyDescent="0.25">
      <c r="A46" s="79" t="s">
        <v>28</v>
      </c>
      <c r="B46" s="80"/>
      <c r="C46" s="60"/>
      <c r="D46" s="60"/>
      <c r="E46" s="60"/>
      <c r="F46" s="60"/>
      <c r="G46" s="60"/>
      <c r="H46" s="60"/>
      <c r="I46" s="60"/>
      <c r="J46" s="60"/>
      <c r="K46" s="60"/>
      <c r="L46" s="60"/>
      <c r="M46" s="60"/>
      <c r="N46" s="60"/>
      <c r="O46" s="60"/>
      <c r="P46" s="60"/>
      <c r="Q46" s="60"/>
      <c r="R46" s="60"/>
      <c r="S46" s="60"/>
      <c r="T46" s="163"/>
      <c r="U46" s="79" t="str">
        <f t="shared" si="41"/>
        <v>gio</v>
      </c>
      <c r="V46" s="80" t="str">
        <f t="shared" si="42"/>
        <v/>
      </c>
      <c r="W46" s="60"/>
      <c r="X46" s="60"/>
      <c r="Y46" s="60"/>
      <c r="Z46" s="60"/>
      <c r="AA46" s="60"/>
      <c r="AB46" s="60"/>
      <c r="AC46" s="60"/>
      <c r="AD46" s="60"/>
      <c r="AE46" s="60"/>
      <c r="AF46" s="60"/>
      <c r="AG46" s="60"/>
      <c r="AH46" s="60"/>
      <c r="AI46" s="60"/>
      <c r="AJ46" s="60"/>
      <c r="AK46" s="60"/>
      <c r="AL46" s="60"/>
      <c r="AM46" s="60"/>
      <c r="AN46" s="60"/>
      <c r="AO46" s="60"/>
      <c r="AP46" s="60"/>
      <c r="AQ46" s="60"/>
      <c r="AR46" s="60"/>
      <c r="AS46" s="96"/>
      <c r="AT46" s="53" t="str">
        <f t="shared" si="43"/>
        <v/>
      </c>
      <c r="AU46" s="106">
        <f>SUM(COUNTIFS(C46:AR46,{"Aspettativa";"Ex-accordo";"Ferie";"Malattia";"Esame";"Formazione";"Altro"}))</f>
        <v>0</v>
      </c>
      <c r="AV46" s="174" t="str">
        <f>IF(  TYPE(VLOOKUP($B46,Regole!$B$3:$C$48,2,0))=1,  VLOOKUP($B46,Regole!$B$3:$C$48,2,0),  IF(   TYPE(VLOOKUP(WEEKDAY($B46),Regole!$C$51:$D$57,2,0))=1,   IF(VLOOKUP(WEEKDAY($B46),Regole!$C$51:$D$57,2,0)&lt;&gt;0,   Regole!$H$13-VLOOKUP(WEEKDAY($B46),Regole!$C$51:$D$57,2,0),   " - "),  " - " )  )</f>
        <v xml:space="preserve"> - </v>
      </c>
      <c r="AW46" s="149">
        <f>SUM(COUNTIFS(C46:AR46,{"Ridotto Ex-Acc";"Ridotto Ferie";"Ridotto Maternità"}))</f>
        <v>0</v>
      </c>
      <c r="AX46" s="49"/>
      <c r="AY46" s="96"/>
      <c r="AZ46" s="79" t="str">
        <f t="shared" si="44"/>
        <v>gio</v>
      </c>
      <c r="BA46" s="79" t="str">
        <f t="shared" si="45"/>
        <v/>
      </c>
      <c r="BB46" s="130"/>
      <c r="BC46" s="130"/>
      <c r="BD46" s="7"/>
      <c r="BE46" s="61"/>
      <c r="BF46" s="7"/>
      <c r="BG46" s="7"/>
      <c r="BH46" s="7"/>
      <c r="BI46" s="7"/>
      <c r="BJ46" s="7"/>
      <c r="BK46" s="7"/>
      <c r="BL46" s="110"/>
      <c r="BM46" s="90"/>
    </row>
    <row r="47" spans="1:65" ht="11.25" hidden="1" customHeight="1" x14ac:dyDescent="0.25">
      <c r="A47" s="79" t="s">
        <v>29</v>
      </c>
      <c r="B47" s="80"/>
      <c r="C47" s="60"/>
      <c r="D47" s="60"/>
      <c r="E47" s="60"/>
      <c r="F47" s="60"/>
      <c r="G47" s="60"/>
      <c r="H47" s="60"/>
      <c r="I47" s="60"/>
      <c r="J47" s="60"/>
      <c r="K47" s="60"/>
      <c r="L47" s="60"/>
      <c r="M47" s="60"/>
      <c r="N47" s="60"/>
      <c r="O47" s="60"/>
      <c r="P47" s="60"/>
      <c r="Q47" s="60"/>
      <c r="R47" s="60"/>
      <c r="S47" s="60"/>
      <c r="T47" s="163"/>
      <c r="U47" s="79" t="str">
        <f t="shared" si="41"/>
        <v>ven</v>
      </c>
      <c r="V47" s="80" t="str">
        <f t="shared" si="42"/>
        <v/>
      </c>
      <c r="W47" s="60"/>
      <c r="X47" s="60"/>
      <c r="Y47" s="60"/>
      <c r="Z47" s="60"/>
      <c r="AA47" s="60"/>
      <c r="AB47" s="60"/>
      <c r="AC47" s="60"/>
      <c r="AD47" s="60"/>
      <c r="AE47" s="60"/>
      <c r="AF47" s="60"/>
      <c r="AG47" s="60"/>
      <c r="AH47" s="60"/>
      <c r="AI47" s="60"/>
      <c r="AJ47" s="60"/>
      <c r="AK47" s="60"/>
      <c r="AL47" s="60"/>
      <c r="AM47" s="60"/>
      <c r="AN47" s="60"/>
      <c r="AO47" s="60"/>
      <c r="AP47" s="60"/>
      <c r="AQ47" s="60"/>
      <c r="AR47" s="60"/>
      <c r="AS47" s="96"/>
      <c r="AT47" s="53" t="str">
        <f t="shared" si="43"/>
        <v/>
      </c>
      <c r="AU47" s="106">
        <f>SUM(COUNTIFS(C47:AR47,{"Aspettativa";"Ex-accordo";"Ferie";"Malattia";"Esame";"Formazione";"Altro"}))</f>
        <v>0</v>
      </c>
      <c r="AV47" s="174" t="str">
        <f>IF(  TYPE(VLOOKUP($B47,Regole!$B$3:$C$48,2,0))=1,  VLOOKUP($B47,Regole!$B$3:$C$48,2,0),  IF(   TYPE(VLOOKUP(WEEKDAY($B47),Regole!$C$51:$D$57,2,0))=1,   IF(VLOOKUP(WEEKDAY($B47),Regole!$C$51:$D$57,2,0)&lt;&gt;0,   Regole!$H$13-VLOOKUP(WEEKDAY($B47),Regole!$C$51:$D$57,2,0),   " - "),  " - " )  )</f>
        <v xml:space="preserve"> - </v>
      </c>
      <c r="AW47" s="149">
        <f>SUM(COUNTIFS(C47:AR47,{"Ridotto Ex-Acc";"Ridotto Ferie";"Ridotto Maternità"}))</f>
        <v>0</v>
      </c>
      <c r="AX47" s="49"/>
      <c r="AY47" s="96"/>
      <c r="AZ47" s="79" t="str">
        <f t="shared" si="44"/>
        <v>ven</v>
      </c>
      <c r="BA47" s="79" t="str">
        <f t="shared" si="45"/>
        <v/>
      </c>
      <c r="BB47" s="130"/>
      <c r="BC47" s="130"/>
      <c r="BD47" s="7"/>
      <c r="BE47" s="7"/>
      <c r="BF47" s="7"/>
      <c r="BG47" s="7"/>
      <c r="BH47" s="7"/>
      <c r="BI47" s="7"/>
      <c r="BJ47" s="7"/>
      <c r="BK47" s="7"/>
      <c r="BL47" s="110"/>
      <c r="BM47" s="90"/>
    </row>
    <row r="48" spans="1:65" ht="11.25" hidden="1" customHeight="1" x14ac:dyDescent="0.25">
      <c r="A48" s="79" t="s">
        <v>30</v>
      </c>
      <c r="B48" s="80"/>
      <c r="C48" s="60"/>
      <c r="D48" s="60"/>
      <c r="E48" s="60"/>
      <c r="F48" s="60"/>
      <c r="G48" s="60"/>
      <c r="H48" s="60"/>
      <c r="I48" s="60"/>
      <c r="J48" s="60"/>
      <c r="K48" s="60"/>
      <c r="L48" s="60"/>
      <c r="M48" s="60"/>
      <c r="N48" s="60"/>
      <c r="O48" s="60"/>
      <c r="P48" s="60"/>
      <c r="Q48" s="60"/>
      <c r="R48" s="60"/>
      <c r="S48" s="60"/>
      <c r="T48" s="163"/>
      <c r="U48" s="79" t="str">
        <f t="shared" si="41"/>
        <v>sab</v>
      </c>
      <c r="V48" s="80" t="str">
        <f t="shared" si="42"/>
        <v/>
      </c>
      <c r="W48" s="60"/>
      <c r="X48" s="60"/>
      <c r="Y48" s="60"/>
      <c r="Z48" s="60"/>
      <c r="AA48" s="60"/>
      <c r="AB48" s="60"/>
      <c r="AC48" s="60"/>
      <c r="AD48" s="60"/>
      <c r="AE48" s="60"/>
      <c r="AF48" s="60"/>
      <c r="AG48" s="60"/>
      <c r="AH48" s="60"/>
      <c r="AI48" s="60"/>
      <c r="AJ48" s="60"/>
      <c r="AK48" s="60"/>
      <c r="AL48" s="60"/>
      <c r="AM48" s="60"/>
      <c r="AN48" s="60"/>
      <c r="AO48" s="60"/>
      <c r="AP48" s="60"/>
      <c r="AQ48" s="60"/>
      <c r="AR48" s="60"/>
      <c r="AS48" s="96"/>
      <c r="AT48" s="53" t="str">
        <f t="shared" si="43"/>
        <v/>
      </c>
      <c r="AU48" s="106">
        <f>SUM(COUNTIFS(C48:AR48,{"Aspettativa";"Ex-accordo";"Ferie";"Malattia";"Esame";"Formazione";"Altro"}))</f>
        <v>0</v>
      </c>
      <c r="AV48" s="174" t="str">
        <f>IF(  TYPE(VLOOKUP($B48,Regole!$B$3:$C$48,2,0))=1,  VLOOKUP($B48,Regole!$B$3:$C$48,2,0),  IF(   TYPE(VLOOKUP(WEEKDAY($B48),Regole!$C$51:$D$57,2,0))=1,   IF(VLOOKUP(WEEKDAY($B48),Regole!$C$51:$D$57,2,0)&lt;&gt;0,   Regole!$H$13-VLOOKUP(WEEKDAY($B48),Regole!$C$51:$D$57,2,0),   " - "),  " - " )  )</f>
        <v xml:space="preserve"> - </v>
      </c>
      <c r="AW48" s="149">
        <f>SUM(COUNTIFS(C48:AR48,{"Ridotto Ex-Acc";"Ridotto Ferie";"Ridotto Maternità"}))</f>
        <v>0</v>
      </c>
      <c r="AX48" s="49"/>
      <c r="AY48" s="96"/>
      <c r="AZ48" s="79" t="str">
        <f t="shared" si="44"/>
        <v>sab</v>
      </c>
      <c r="BA48" s="79" t="str">
        <f t="shared" si="45"/>
        <v/>
      </c>
      <c r="BB48" s="130"/>
      <c r="BC48" s="130"/>
      <c r="BD48" s="7"/>
      <c r="BE48" s="7"/>
      <c r="BF48" s="7"/>
      <c r="BG48" s="7"/>
      <c r="BH48" s="7"/>
      <c r="BI48" s="7"/>
      <c r="BJ48" s="7"/>
      <c r="BK48" s="7"/>
      <c r="BL48" s="110"/>
      <c r="BM48" s="90"/>
    </row>
    <row r="49" spans="1:65" ht="11.25" hidden="1" customHeight="1" x14ac:dyDescent="0.25">
      <c r="A49" s="57"/>
      <c r="B49" s="82"/>
      <c r="C49" s="125" t="s">
        <v>45</v>
      </c>
      <c r="D49" s="125" t="s">
        <v>45</v>
      </c>
      <c r="E49" s="125" t="s">
        <v>45</v>
      </c>
      <c r="F49" s="125" t="s">
        <v>45</v>
      </c>
      <c r="G49" s="125" t="s">
        <v>45</v>
      </c>
      <c r="H49" s="125" t="s">
        <v>45</v>
      </c>
      <c r="I49" s="125" t="s">
        <v>45</v>
      </c>
      <c r="J49" s="125" t="s">
        <v>45</v>
      </c>
      <c r="K49" s="125" t="s">
        <v>45</v>
      </c>
      <c r="L49" s="125" t="s">
        <v>45</v>
      </c>
      <c r="M49" s="125" t="s">
        <v>45</v>
      </c>
      <c r="N49" s="125" t="s">
        <v>45</v>
      </c>
      <c r="O49" s="125" t="s">
        <v>45</v>
      </c>
      <c r="P49" s="125" t="s">
        <v>45</v>
      </c>
      <c r="Q49" s="125" t="s">
        <v>45</v>
      </c>
      <c r="R49" s="125" t="s">
        <v>45</v>
      </c>
      <c r="S49" s="125" t="s">
        <v>45</v>
      </c>
      <c r="T49" s="164"/>
      <c r="U49" s="57" t="str">
        <f t="shared" si="41"/>
        <v/>
      </c>
      <c r="V49" s="82" t="str">
        <f t="shared" si="42"/>
        <v/>
      </c>
      <c r="W49" s="125" t="s">
        <v>45</v>
      </c>
      <c r="X49" s="125" t="s">
        <v>45</v>
      </c>
      <c r="Y49" s="126" t="s">
        <v>45</v>
      </c>
      <c r="Z49" s="125" t="s">
        <v>45</v>
      </c>
      <c r="AA49" s="125" t="s">
        <v>45</v>
      </c>
      <c r="AB49" s="125" t="s">
        <v>45</v>
      </c>
      <c r="AC49" s="125" t="s">
        <v>45</v>
      </c>
      <c r="AD49" s="125" t="s">
        <v>45</v>
      </c>
      <c r="AE49" s="125" t="s">
        <v>45</v>
      </c>
      <c r="AF49" s="125" t="s">
        <v>45</v>
      </c>
      <c r="AG49" s="125" t="s">
        <v>45</v>
      </c>
      <c r="AH49" s="125" t="s">
        <v>45</v>
      </c>
      <c r="AI49" s="125" t="s">
        <v>45</v>
      </c>
      <c r="AJ49" s="125" t="s">
        <v>45</v>
      </c>
      <c r="AK49" s="125" t="s">
        <v>45</v>
      </c>
      <c r="AL49" s="125" t="s">
        <v>45</v>
      </c>
      <c r="AM49" s="126" t="s">
        <v>45</v>
      </c>
      <c r="AN49" s="126" t="s">
        <v>45</v>
      </c>
      <c r="AO49" s="125" t="s">
        <v>45</v>
      </c>
      <c r="AP49" s="125" t="s">
        <v>45</v>
      </c>
      <c r="AQ49" s="125" t="s">
        <v>45</v>
      </c>
      <c r="AR49" s="125" t="s">
        <v>45</v>
      </c>
      <c r="AS49" s="96"/>
      <c r="AT49" s="96"/>
      <c r="AU49" s="96"/>
      <c r="AV49" s="94"/>
      <c r="AW49" s="94"/>
      <c r="AX49" s="102"/>
      <c r="AY49" s="96"/>
      <c r="AZ49" s="57" t="str">
        <f t="shared" si="44"/>
        <v/>
      </c>
      <c r="BA49" s="145" t="str">
        <f t="shared" si="45"/>
        <v/>
      </c>
      <c r="BB49" s="77" t="s">
        <v>45</v>
      </c>
      <c r="BC49" s="77" t="s">
        <v>45</v>
      </c>
      <c r="BD49" s="62" t="s">
        <v>45</v>
      </c>
      <c r="BE49" s="62" t="s">
        <v>45</v>
      </c>
      <c r="BF49" s="62" t="s">
        <v>45</v>
      </c>
      <c r="BG49" s="62" t="s">
        <v>45</v>
      </c>
      <c r="BH49" s="62" t="s">
        <v>45</v>
      </c>
      <c r="BI49" s="62" t="s">
        <v>45</v>
      </c>
      <c r="BJ49" s="62" t="s">
        <v>45</v>
      </c>
      <c r="BK49" s="62" t="s">
        <v>45</v>
      </c>
      <c r="BL49" s="102"/>
    </row>
    <row r="50" spans="1:65" s="107" customFormat="1" x14ac:dyDescent="0.25">
      <c r="A50" s="208" t="s">
        <v>46</v>
      </c>
      <c r="B50" s="208"/>
      <c r="C50" s="65" t="s">
        <v>47</v>
      </c>
      <c r="D50" s="65" t="s">
        <v>47</v>
      </c>
      <c r="E50" s="65" t="s">
        <v>47</v>
      </c>
      <c r="F50" s="65" t="s">
        <v>47</v>
      </c>
      <c r="G50" s="65" t="s">
        <v>47</v>
      </c>
      <c r="H50" s="65" t="s">
        <v>47</v>
      </c>
      <c r="I50" s="65" t="s">
        <v>47</v>
      </c>
      <c r="J50" s="65" t="s">
        <v>47</v>
      </c>
      <c r="K50" s="65" t="s">
        <v>47</v>
      </c>
      <c r="L50" s="65" t="s">
        <v>47</v>
      </c>
      <c r="M50" s="65" t="s">
        <v>47</v>
      </c>
      <c r="N50" s="65" t="s">
        <v>47</v>
      </c>
      <c r="O50" s="65" t="s">
        <v>47</v>
      </c>
      <c r="P50" s="65" t="s">
        <v>47</v>
      </c>
      <c r="Q50" s="65" t="s">
        <v>47</v>
      </c>
      <c r="R50" s="65" t="s">
        <v>47</v>
      </c>
      <c r="S50" s="65" t="s">
        <v>47</v>
      </c>
      <c r="T50" s="96"/>
      <c r="U50" s="96"/>
      <c r="V50" s="96"/>
      <c r="W50" s="65" t="s">
        <v>47</v>
      </c>
      <c r="X50" s="65" t="s">
        <v>47</v>
      </c>
      <c r="Y50" s="65" t="s">
        <v>47</v>
      </c>
      <c r="Z50" s="65" t="s">
        <v>47</v>
      </c>
      <c r="AA50" s="65" t="s">
        <v>47</v>
      </c>
      <c r="AB50" s="65" t="s">
        <v>47</v>
      </c>
      <c r="AC50" s="65" t="s">
        <v>47</v>
      </c>
      <c r="AD50" s="65" t="s">
        <v>47</v>
      </c>
      <c r="AE50" s="65" t="s">
        <v>47</v>
      </c>
      <c r="AF50" s="65" t="s">
        <v>47</v>
      </c>
      <c r="AG50" s="65" t="s">
        <v>47</v>
      </c>
      <c r="AH50" s="65" t="s">
        <v>47</v>
      </c>
      <c r="AI50" s="65" t="s">
        <v>47</v>
      </c>
      <c r="AJ50" s="65" t="s">
        <v>47</v>
      </c>
      <c r="AK50" s="65" t="s">
        <v>47</v>
      </c>
      <c r="AL50" s="65" t="s">
        <v>47</v>
      </c>
      <c r="AM50" s="65" t="s">
        <v>47</v>
      </c>
      <c r="AN50" s="65" t="s">
        <v>47</v>
      </c>
      <c r="AO50" s="65" t="s">
        <v>47</v>
      </c>
      <c r="AP50" s="65" t="s">
        <v>47</v>
      </c>
      <c r="AQ50" s="65" t="s">
        <v>47</v>
      </c>
      <c r="AR50" s="65" t="s">
        <v>47</v>
      </c>
      <c r="AS50" s="96"/>
      <c r="AT50" s="96"/>
      <c r="AU50" s="96"/>
      <c r="AV50" s="96"/>
      <c r="AW50" s="96"/>
      <c r="AX50" s="96"/>
      <c r="AY50" s="96"/>
      <c r="AZ50" s="96"/>
      <c r="BA50" s="96"/>
      <c r="BB50" s="65" t="s">
        <v>47</v>
      </c>
      <c r="BC50" s="65" t="s">
        <v>47</v>
      </c>
      <c r="BD50" s="65" t="s">
        <v>47</v>
      </c>
      <c r="BE50" s="65" t="s">
        <v>47</v>
      </c>
      <c r="BF50" s="65" t="s">
        <v>47</v>
      </c>
      <c r="BG50" s="65" t="s">
        <v>47</v>
      </c>
      <c r="BH50" s="65" t="s">
        <v>47</v>
      </c>
      <c r="BI50" s="65" t="s">
        <v>47</v>
      </c>
      <c r="BJ50" s="65" t="s">
        <v>47</v>
      </c>
      <c r="BK50" s="65" t="s">
        <v>47</v>
      </c>
      <c r="BL50" s="96"/>
      <c r="BM50" s="96"/>
    </row>
    <row r="51" spans="1:65" ht="11.25" customHeight="1" x14ac:dyDescent="0.25">
      <c r="A51" s="207" t="s">
        <v>48</v>
      </c>
      <c r="B51" s="207"/>
      <c r="C51" s="146" t="str">
        <f>IF(COUNTIF(C7:C49,"*Aspettativa*")=0,"",COUNTIF(C7:C49,"*Aspettativa*"))</f>
        <v/>
      </c>
      <c r="D51" s="146" t="str">
        <f>IF(COUNTIF(D7:D49,"*Aspettativa*")=0,"",COUNTIF(D7:D49,"*Aspettativa*"))</f>
        <v/>
      </c>
      <c r="E51" s="146" t="str">
        <f t="shared" ref="E51:S51" si="46">IF(COUNTIF(E7:E49,"*Aspettativa*")=0,"",COUNTIF(E7:E49,"*Aspettativa*"))</f>
        <v/>
      </c>
      <c r="F51" s="146" t="str">
        <f t="shared" si="46"/>
        <v/>
      </c>
      <c r="G51" s="146" t="str">
        <f t="shared" si="46"/>
        <v/>
      </c>
      <c r="H51" s="146" t="str">
        <f t="shared" si="46"/>
        <v/>
      </c>
      <c r="I51" s="146" t="str">
        <f t="shared" si="46"/>
        <v/>
      </c>
      <c r="J51" s="146" t="str">
        <f t="shared" si="46"/>
        <v/>
      </c>
      <c r="K51" s="146" t="str">
        <f t="shared" si="46"/>
        <v/>
      </c>
      <c r="L51" s="146" t="str">
        <f t="shared" si="46"/>
        <v/>
      </c>
      <c r="M51" s="146" t="str">
        <f t="shared" si="46"/>
        <v/>
      </c>
      <c r="N51" s="146" t="str">
        <f t="shared" si="46"/>
        <v/>
      </c>
      <c r="O51" s="146" t="str">
        <f t="shared" si="46"/>
        <v/>
      </c>
      <c r="P51" s="146" t="str">
        <f t="shared" si="46"/>
        <v/>
      </c>
      <c r="Q51" s="146" t="str">
        <f t="shared" si="46"/>
        <v/>
      </c>
      <c r="R51" s="146" t="str">
        <f t="shared" si="46"/>
        <v/>
      </c>
      <c r="S51" s="146" t="str">
        <f t="shared" si="46"/>
        <v/>
      </c>
      <c r="T51" s="96"/>
      <c r="U51" s="207" t="s">
        <v>48</v>
      </c>
      <c r="V51" s="207"/>
      <c r="W51" s="146" t="str">
        <f t="shared" ref="W51:AR51" si="47">IF(COUNTIF(W7:W49,"*Aspettativa*")=0,"",COUNTIF(W7:W49,"*Aspettativa*"))</f>
        <v/>
      </c>
      <c r="X51" s="146" t="str">
        <f t="shared" si="47"/>
        <v/>
      </c>
      <c r="Y51" s="146" t="str">
        <f t="shared" ref="Y51" si="48">IF(COUNTIF(Y7:Y49,"*Aspettativa*")=0,"",COUNTIF(Y7:Y49,"*Aspettativa*"))</f>
        <v/>
      </c>
      <c r="Z51" s="146" t="str">
        <f t="shared" ref="Z51:AB51" si="49">IF(COUNTIF(Z7:Z49,"*Aspettativa*")=0,"",COUNTIF(Z7:Z49,"*Aspettativa*"))</f>
        <v/>
      </c>
      <c r="AA51" s="146" t="str">
        <f t="shared" si="49"/>
        <v/>
      </c>
      <c r="AB51" s="146" t="str">
        <f t="shared" si="49"/>
        <v/>
      </c>
      <c r="AC51" s="146" t="str">
        <f t="shared" si="47"/>
        <v/>
      </c>
      <c r="AD51" s="146" t="str">
        <f t="shared" si="47"/>
        <v/>
      </c>
      <c r="AE51" s="146" t="str">
        <f t="shared" si="47"/>
        <v/>
      </c>
      <c r="AF51" s="146" t="str">
        <f t="shared" si="47"/>
        <v/>
      </c>
      <c r="AG51" s="146" t="str">
        <f t="shared" si="47"/>
        <v/>
      </c>
      <c r="AH51" s="146" t="str">
        <f t="shared" si="47"/>
        <v/>
      </c>
      <c r="AI51" s="146" t="str">
        <f t="shared" si="47"/>
        <v/>
      </c>
      <c r="AJ51" s="146" t="str">
        <f t="shared" si="47"/>
        <v/>
      </c>
      <c r="AK51" s="146" t="str">
        <f t="shared" si="47"/>
        <v/>
      </c>
      <c r="AL51" s="146" t="str">
        <f t="shared" si="47"/>
        <v/>
      </c>
      <c r="AM51" s="146" t="str">
        <f t="shared" si="47"/>
        <v/>
      </c>
      <c r="AN51" s="146" t="str">
        <f t="shared" si="47"/>
        <v/>
      </c>
      <c r="AO51" s="146" t="str">
        <f t="shared" si="47"/>
        <v/>
      </c>
      <c r="AP51" s="146" t="str">
        <f t="shared" si="47"/>
        <v/>
      </c>
      <c r="AQ51" s="146" t="str">
        <f t="shared" si="47"/>
        <v/>
      </c>
      <c r="AR51" s="146" t="str">
        <f t="shared" si="47"/>
        <v/>
      </c>
      <c r="AS51" s="96"/>
      <c r="AT51" s="96"/>
      <c r="AU51" s="96"/>
      <c r="AV51" s="96"/>
      <c r="AW51" s="151"/>
      <c r="AX51" s="96"/>
      <c r="AY51" s="96"/>
      <c r="AZ51" s="222" t="s">
        <v>48</v>
      </c>
      <c r="BA51" s="222"/>
      <c r="BB51" s="146" t="str">
        <f t="shared" ref="BB51:BJ51" si="50">IF(COUNTIF(BB7:BB49,"*Aspettativa*")=0,"",COUNTIF(BB7:BB49,"*Aspettativa*"))</f>
        <v/>
      </c>
      <c r="BC51" s="146" t="str">
        <f t="shared" ref="BC51" si="51">IF(COUNTIF(BC7:BC49,"*Aspettativa*")=0,"",COUNTIF(BC7:BC49,"*Aspettativa*"))</f>
        <v/>
      </c>
      <c r="BD51" s="146" t="str">
        <f t="shared" si="50"/>
        <v/>
      </c>
      <c r="BE51" s="146" t="str">
        <f t="shared" si="50"/>
        <v/>
      </c>
      <c r="BF51" s="146" t="str">
        <f t="shared" si="50"/>
        <v/>
      </c>
      <c r="BG51" s="146" t="str">
        <f t="shared" si="50"/>
        <v/>
      </c>
      <c r="BH51" s="146" t="str">
        <f t="shared" si="50"/>
        <v/>
      </c>
      <c r="BI51" s="146" t="str">
        <f t="shared" si="50"/>
        <v/>
      </c>
      <c r="BJ51" s="146" t="str">
        <f t="shared" si="50"/>
        <v/>
      </c>
      <c r="BK51" s="146"/>
      <c r="BL51" s="96"/>
    </row>
    <row r="52" spans="1:65" ht="11.25" customHeight="1" x14ac:dyDescent="0.25">
      <c r="A52" s="206" t="s">
        <v>49</v>
      </c>
      <c r="B52" s="206"/>
      <c r="C52" s="147" t="str">
        <f>IF(COUNTIF(C7:C49,"*Ex-accordo*")=0,"",COUNTIF(C7:C49,"*Ex-accordo*"))</f>
        <v/>
      </c>
      <c r="D52" s="147" t="str">
        <f>IF(COUNTIF(D7:D49,"*Ex-accordo*")=0,"",COUNTIF(D7:D49,"*Ex-accordo*"))</f>
        <v/>
      </c>
      <c r="E52" s="147" t="str">
        <f t="shared" ref="E52:S52" si="52">IF(COUNTIF(E7:E49,"*Ex-accordo*")=0,"",COUNTIF(E7:E49,"*Ex-accordo*"))</f>
        <v/>
      </c>
      <c r="F52" s="147" t="str">
        <f t="shared" si="52"/>
        <v/>
      </c>
      <c r="G52" s="147" t="str">
        <f t="shared" si="52"/>
        <v/>
      </c>
      <c r="H52" s="147" t="str">
        <f t="shared" si="52"/>
        <v/>
      </c>
      <c r="I52" s="147" t="str">
        <f t="shared" si="52"/>
        <v/>
      </c>
      <c r="J52" s="147" t="str">
        <f t="shared" si="52"/>
        <v/>
      </c>
      <c r="K52" s="147" t="str">
        <f t="shared" si="52"/>
        <v/>
      </c>
      <c r="L52" s="147" t="str">
        <f t="shared" si="52"/>
        <v/>
      </c>
      <c r="M52" s="147" t="str">
        <f t="shared" si="52"/>
        <v/>
      </c>
      <c r="N52" s="147" t="str">
        <f t="shared" si="52"/>
        <v/>
      </c>
      <c r="O52" s="147" t="str">
        <f t="shared" si="52"/>
        <v/>
      </c>
      <c r="P52" s="147" t="str">
        <f t="shared" si="52"/>
        <v/>
      </c>
      <c r="Q52" s="147" t="str">
        <f t="shared" si="52"/>
        <v/>
      </c>
      <c r="R52" s="147" t="str">
        <f t="shared" si="52"/>
        <v/>
      </c>
      <c r="S52" s="147" t="str">
        <f t="shared" si="52"/>
        <v/>
      </c>
      <c r="T52" s="96"/>
      <c r="U52" s="206" t="s">
        <v>49</v>
      </c>
      <c r="V52" s="206"/>
      <c r="W52" s="147" t="str">
        <f t="shared" ref="W52:AR52" si="53">IF(COUNTIF(W7:W49,"*Ex-accordo*")=0,"",COUNTIF(W7:W49,"*Ex-accordo*"))</f>
        <v/>
      </c>
      <c r="X52" s="147" t="str">
        <f t="shared" si="53"/>
        <v/>
      </c>
      <c r="Y52" s="147" t="str">
        <f t="shared" ref="Y52" si="54">IF(COUNTIF(Y7:Y49,"*Ex-accordo*")=0,"",COUNTIF(Y7:Y49,"*Ex-accordo*"))</f>
        <v/>
      </c>
      <c r="Z52" s="147" t="str">
        <f t="shared" ref="Z52:AB52" si="55">IF(COUNTIF(Z7:Z49,"*Ex-accordo*")=0,"",COUNTIF(Z7:Z49,"*Ex-accordo*"))</f>
        <v/>
      </c>
      <c r="AA52" s="147" t="str">
        <f t="shared" si="55"/>
        <v/>
      </c>
      <c r="AB52" s="147" t="str">
        <f t="shared" si="55"/>
        <v/>
      </c>
      <c r="AC52" s="147" t="str">
        <f t="shared" si="53"/>
        <v/>
      </c>
      <c r="AD52" s="147" t="str">
        <f t="shared" si="53"/>
        <v/>
      </c>
      <c r="AE52" s="147" t="str">
        <f t="shared" si="53"/>
        <v/>
      </c>
      <c r="AF52" s="147" t="str">
        <f t="shared" si="53"/>
        <v/>
      </c>
      <c r="AG52" s="147" t="str">
        <f t="shared" si="53"/>
        <v/>
      </c>
      <c r="AH52" s="147" t="str">
        <f t="shared" si="53"/>
        <v/>
      </c>
      <c r="AI52" s="147" t="str">
        <f t="shared" si="53"/>
        <v/>
      </c>
      <c r="AJ52" s="147" t="str">
        <f t="shared" si="53"/>
        <v/>
      </c>
      <c r="AK52" s="147" t="str">
        <f t="shared" si="53"/>
        <v/>
      </c>
      <c r="AL52" s="147" t="str">
        <f t="shared" si="53"/>
        <v/>
      </c>
      <c r="AM52" s="147" t="str">
        <f t="shared" si="53"/>
        <v/>
      </c>
      <c r="AN52" s="147" t="str">
        <f t="shared" si="53"/>
        <v/>
      </c>
      <c r="AO52" s="147" t="str">
        <f t="shared" si="53"/>
        <v/>
      </c>
      <c r="AP52" s="147" t="str">
        <f t="shared" si="53"/>
        <v/>
      </c>
      <c r="AQ52" s="147" t="str">
        <f t="shared" si="53"/>
        <v/>
      </c>
      <c r="AR52" s="147" t="str">
        <f t="shared" si="53"/>
        <v/>
      </c>
      <c r="AS52" s="96"/>
      <c r="AT52" s="96"/>
      <c r="AU52" s="96"/>
      <c r="AV52" s="96"/>
      <c r="AW52" s="151"/>
      <c r="AX52" s="96"/>
      <c r="AY52" s="96"/>
      <c r="AZ52" s="223" t="s">
        <v>49</v>
      </c>
      <c r="BA52" s="223"/>
      <c r="BB52" s="147" t="str">
        <f t="shared" ref="BB52:BJ52" si="56">IF(COUNTIF(BB7:BB49,"*Ex-accordo*")=0,"",COUNTIF(BB7:BB49,"*Ex-accordo*"))</f>
        <v/>
      </c>
      <c r="BC52" s="147" t="str">
        <f t="shared" ref="BC52" si="57">IF(COUNTIF(BC7:BC49,"*Ex-accordo*")=0,"",COUNTIF(BC7:BC49,"*Ex-accordo*"))</f>
        <v/>
      </c>
      <c r="BD52" s="147" t="str">
        <f t="shared" si="56"/>
        <v/>
      </c>
      <c r="BE52" s="147" t="str">
        <f t="shared" si="56"/>
        <v/>
      </c>
      <c r="BF52" s="147" t="str">
        <f t="shared" si="56"/>
        <v/>
      </c>
      <c r="BG52" s="147" t="str">
        <f t="shared" si="56"/>
        <v/>
      </c>
      <c r="BH52" s="147" t="str">
        <f t="shared" si="56"/>
        <v/>
      </c>
      <c r="BI52" s="147" t="str">
        <f t="shared" si="56"/>
        <v/>
      </c>
      <c r="BJ52" s="147" t="str">
        <f t="shared" si="56"/>
        <v/>
      </c>
      <c r="BK52" s="147"/>
      <c r="BL52" s="96"/>
    </row>
    <row r="53" spans="1:65" ht="11.25" customHeight="1" x14ac:dyDescent="0.25">
      <c r="A53" s="207" t="s">
        <v>50</v>
      </c>
      <c r="B53" s="207"/>
      <c r="C53" s="146" t="str">
        <f>IF(COUNTIF(C7:C49,"Ferie*")=0,"",COUNTIF(C7:C49,"Ferie*"))</f>
        <v/>
      </c>
      <c r="D53" s="146" t="str">
        <f>IF(COUNTIF(D7:D49,"Ferie*")=0,"",COUNTIF(D7:D49,"Ferie*"))</f>
        <v/>
      </c>
      <c r="E53" s="146" t="str">
        <f t="shared" ref="E53:S53" si="58">IF(COUNTIF(E7:E49,"Ferie*")=0,"",COUNTIF(E7:E49,"Ferie*"))</f>
        <v/>
      </c>
      <c r="F53" s="146" t="str">
        <f t="shared" si="58"/>
        <v/>
      </c>
      <c r="G53" s="146" t="str">
        <f t="shared" si="58"/>
        <v/>
      </c>
      <c r="H53" s="146" t="str">
        <f t="shared" si="58"/>
        <v/>
      </c>
      <c r="I53" s="146" t="str">
        <f t="shared" si="58"/>
        <v/>
      </c>
      <c r="J53" s="146" t="str">
        <f t="shared" si="58"/>
        <v/>
      </c>
      <c r="K53" s="146" t="str">
        <f t="shared" si="58"/>
        <v/>
      </c>
      <c r="L53" s="146" t="str">
        <f t="shared" si="58"/>
        <v/>
      </c>
      <c r="M53" s="146" t="str">
        <f t="shared" si="58"/>
        <v/>
      </c>
      <c r="N53" s="146" t="str">
        <f t="shared" si="58"/>
        <v/>
      </c>
      <c r="O53" s="146" t="str">
        <f t="shared" si="58"/>
        <v/>
      </c>
      <c r="P53" s="146" t="str">
        <f t="shared" si="58"/>
        <v/>
      </c>
      <c r="Q53" s="146" t="str">
        <f t="shared" si="58"/>
        <v/>
      </c>
      <c r="R53" s="146" t="str">
        <f t="shared" si="58"/>
        <v/>
      </c>
      <c r="S53" s="146" t="str">
        <f t="shared" si="58"/>
        <v/>
      </c>
      <c r="T53" s="96"/>
      <c r="U53" s="207" t="s">
        <v>50</v>
      </c>
      <c r="V53" s="207"/>
      <c r="W53" s="146" t="str">
        <f t="shared" ref="W53:AR53" si="59">IF(COUNTIF(W7:W49,"Ferie*")=0,"",COUNTIF(W7:W49,"Ferie*"))</f>
        <v/>
      </c>
      <c r="X53" s="146" t="str">
        <f t="shared" si="59"/>
        <v/>
      </c>
      <c r="Y53" s="146" t="str">
        <f t="shared" ref="Y53" si="60">IF(COUNTIF(Y7:Y49,"Ferie*")=0,"",COUNTIF(Y7:Y49,"Ferie*"))</f>
        <v/>
      </c>
      <c r="Z53" s="146" t="str">
        <f t="shared" ref="Z53:AB53" si="61">IF(COUNTIF(Z7:Z49,"Ferie*")=0,"",COUNTIF(Z7:Z49,"Ferie*"))</f>
        <v/>
      </c>
      <c r="AA53" s="146" t="str">
        <f t="shared" si="61"/>
        <v/>
      </c>
      <c r="AB53" s="146" t="str">
        <f t="shared" si="61"/>
        <v/>
      </c>
      <c r="AC53" s="146" t="str">
        <f t="shared" si="59"/>
        <v/>
      </c>
      <c r="AD53" s="146" t="str">
        <f t="shared" si="59"/>
        <v/>
      </c>
      <c r="AE53" s="146" t="str">
        <f t="shared" si="59"/>
        <v/>
      </c>
      <c r="AF53" s="146" t="str">
        <f t="shared" si="59"/>
        <v/>
      </c>
      <c r="AG53" s="146" t="str">
        <f t="shared" si="59"/>
        <v/>
      </c>
      <c r="AH53" s="146" t="str">
        <f t="shared" si="59"/>
        <v/>
      </c>
      <c r="AI53" s="146" t="str">
        <f t="shared" si="59"/>
        <v/>
      </c>
      <c r="AJ53" s="146" t="str">
        <f t="shared" si="59"/>
        <v/>
      </c>
      <c r="AK53" s="146" t="str">
        <f t="shared" si="59"/>
        <v/>
      </c>
      <c r="AL53" s="146" t="str">
        <f t="shared" si="59"/>
        <v/>
      </c>
      <c r="AM53" s="146" t="str">
        <f t="shared" si="59"/>
        <v/>
      </c>
      <c r="AN53" s="146" t="str">
        <f t="shared" si="59"/>
        <v/>
      </c>
      <c r="AO53" s="146" t="str">
        <f t="shared" si="59"/>
        <v/>
      </c>
      <c r="AP53" s="146" t="str">
        <f t="shared" si="59"/>
        <v/>
      </c>
      <c r="AQ53" s="146" t="str">
        <f t="shared" si="59"/>
        <v/>
      </c>
      <c r="AR53" s="146" t="str">
        <f t="shared" si="59"/>
        <v/>
      </c>
      <c r="AS53" s="96"/>
      <c r="AT53" s="96"/>
      <c r="AU53" s="96"/>
      <c r="AV53" s="96"/>
      <c r="AW53" s="148"/>
      <c r="AX53" s="96"/>
      <c r="AY53" s="96"/>
      <c r="AZ53" s="222" t="s">
        <v>50</v>
      </c>
      <c r="BA53" s="222"/>
      <c r="BB53" s="146" t="str">
        <f t="shared" ref="BB53:BJ53" si="62">IF(COUNTIF(BB7:BB49,"Ferie*")=0,"",COUNTIF(BB7:BB49,"Ferie*"))</f>
        <v/>
      </c>
      <c r="BC53" s="146" t="str">
        <f t="shared" ref="BC53" si="63">IF(COUNTIF(BC7:BC49,"Ferie*")=0,"",COUNTIF(BC7:BC49,"Ferie*"))</f>
        <v/>
      </c>
      <c r="BD53" s="146" t="str">
        <f t="shared" si="62"/>
        <v/>
      </c>
      <c r="BE53" s="146" t="str">
        <f t="shared" si="62"/>
        <v/>
      </c>
      <c r="BF53" s="146" t="str">
        <f t="shared" si="62"/>
        <v/>
      </c>
      <c r="BG53" s="146" t="str">
        <f t="shared" si="62"/>
        <v/>
      </c>
      <c r="BH53" s="146" t="str">
        <f t="shared" si="62"/>
        <v/>
      </c>
      <c r="BI53" s="146" t="str">
        <f t="shared" si="62"/>
        <v/>
      </c>
      <c r="BJ53" s="146" t="str">
        <f t="shared" si="62"/>
        <v/>
      </c>
      <c r="BK53" s="146"/>
      <c r="BL53" s="96"/>
    </row>
    <row r="54" spans="1:65" ht="11.25" customHeight="1" x14ac:dyDescent="0.25">
      <c r="A54" s="206" t="s">
        <v>51</v>
      </c>
      <c r="B54" s="206"/>
      <c r="C54" s="147" t="str">
        <f>IF(COUNTIF(C7:C49,"*Ridotto Ex-Acc*")=0,"",COUNTIF(C7:C49,"*Ridotto Ex-Acc*"))</f>
        <v/>
      </c>
      <c r="D54" s="147" t="str">
        <f>IF(COUNTIF(D7:D49,"*Ridotto Ex-Acc*")=0,"",COUNTIF(D7:D49,"*Ridotto Ex-Acc*"))</f>
        <v/>
      </c>
      <c r="E54" s="147" t="str">
        <f t="shared" ref="E54:S54" si="64">IF(COUNTIF(E7:E49,"*Ridotto Ex-Acc*")=0,"",COUNTIF(E7:E49,"*Ridotto Ex-Acc*"))</f>
        <v/>
      </c>
      <c r="F54" s="147" t="str">
        <f t="shared" si="64"/>
        <v/>
      </c>
      <c r="G54" s="147" t="str">
        <f t="shared" si="64"/>
        <v/>
      </c>
      <c r="H54" s="147" t="str">
        <f t="shared" si="64"/>
        <v/>
      </c>
      <c r="I54" s="147" t="str">
        <f t="shared" si="64"/>
        <v/>
      </c>
      <c r="J54" s="147" t="str">
        <f t="shared" si="64"/>
        <v/>
      </c>
      <c r="K54" s="147" t="str">
        <f t="shared" si="64"/>
        <v/>
      </c>
      <c r="L54" s="147" t="str">
        <f t="shared" si="64"/>
        <v/>
      </c>
      <c r="M54" s="147" t="str">
        <f t="shared" si="64"/>
        <v/>
      </c>
      <c r="N54" s="147" t="str">
        <f t="shared" si="64"/>
        <v/>
      </c>
      <c r="O54" s="147" t="str">
        <f t="shared" si="64"/>
        <v/>
      </c>
      <c r="P54" s="147" t="str">
        <f t="shared" si="64"/>
        <v/>
      </c>
      <c r="Q54" s="147" t="str">
        <f t="shared" si="64"/>
        <v/>
      </c>
      <c r="R54" s="147" t="str">
        <f t="shared" si="64"/>
        <v/>
      </c>
      <c r="S54" s="147" t="str">
        <f t="shared" si="64"/>
        <v/>
      </c>
      <c r="T54" s="96"/>
      <c r="U54" s="206" t="s">
        <v>51</v>
      </c>
      <c r="V54" s="206"/>
      <c r="W54" s="147" t="str">
        <f t="shared" ref="W54:AR54" si="65">IF(COUNTIF(W7:W49,"*Ridotto Ex-Acc*")=0,"",COUNTIF(W7:W49,"*Ridotto Ex-Acc*"))</f>
        <v/>
      </c>
      <c r="X54" s="147" t="str">
        <f t="shared" si="65"/>
        <v/>
      </c>
      <c r="Y54" s="147" t="str">
        <f t="shared" ref="Y54" si="66">IF(COUNTIF(Y7:Y49,"*Ridotto Ex-Acc*")=0,"",COUNTIF(Y7:Y49,"*Ridotto Ex-Acc*"))</f>
        <v/>
      </c>
      <c r="Z54" s="147" t="str">
        <f t="shared" ref="Z54:AB54" si="67">IF(COUNTIF(Z7:Z49,"*Ridotto Ex-Acc*")=0,"",COUNTIF(Z7:Z49,"*Ridotto Ex-Acc*"))</f>
        <v/>
      </c>
      <c r="AA54" s="147" t="str">
        <f t="shared" si="67"/>
        <v/>
      </c>
      <c r="AB54" s="147" t="str">
        <f t="shared" si="67"/>
        <v/>
      </c>
      <c r="AC54" s="147" t="str">
        <f t="shared" si="65"/>
        <v/>
      </c>
      <c r="AD54" s="147" t="str">
        <f t="shared" si="65"/>
        <v/>
      </c>
      <c r="AE54" s="147" t="str">
        <f t="shared" si="65"/>
        <v/>
      </c>
      <c r="AF54" s="147" t="str">
        <f t="shared" si="65"/>
        <v/>
      </c>
      <c r="AG54" s="147" t="str">
        <f t="shared" si="65"/>
        <v/>
      </c>
      <c r="AH54" s="147" t="str">
        <f t="shared" si="65"/>
        <v/>
      </c>
      <c r="AI54" s="147" t="str">
        <f t="shared" si="65"/>
        <v/>
      </c>
      <c r="AJ54" s="147" t="str">
        <f t="shared" si="65"/>
        <v/>
      </c>
      <c r="AK54" s="147" t="str">
        <f t="shared" si="65"/>
        <v/>
      </c>
      <c r="AL54" s="147" t="str">
        <f t="shared" si="65"/>
        <v/>
      </c>
      <c r="AM54" s="147" t="str">
        <f t="shared" si="65"/>
        <v/>
      </c>
      <c r="AN54" s="147" t="str">
        <f t="shared" si="65"/>
        <v/>
      </c>
      <c r="AO54" s="147" t="str">
        <f t="shared" si="65"/>
        <v/>
      </c>
      <c r="AP54" s="147" t="str">
        <f t="shared" si="65"/>
        <v/>
      </c>
      <c r="AQ54" s="147" t="str">
        <f t="shared" si="65"/>
        <v/>
      </c>
      <c r="AR54" s="147" t="str">
        <f t="shared" si="65"/>
        <v/>
      </c>
      <c r="AS54" s="96"/>
      <c r="AT54" s="96"/>
      <c r="AU54" s="96"/>
      <c r="AV54" s="96"/>
      <c r="AW54" s="151"/>
      <c r="AX54" s="96"/>
      <c r="AY54" s="96"/>
      <c r="AZ54" s="223" t="s">
        <v>51</v>
      </c>
      <c r="BA54" s="223"/>
      <c r="BB54" s="147" t="str">
        <f t="shared" ref="BB54:BJ54" si="68">IF(COUNTIF(BB7:BB49,"*Ridotto Ex-Acc*")=0,"",COUNTIF(BB7:BB49,"*Ridotto Ex-Acc*"))</f>
        <v/>
      </c>
      <c r="BC54" s="147" t="str">
        <f t="shared" ref="BC54" si="69">IF(COUNTIF(BC7:BC49,"*Ridotto Ex-Acc*")=0,"",COUNTIF(BC7:BC49,"*Ridotto Ex-Acc*"))</f>
        <v/>
      </c>
      <c r="BD54" s="147" t="str">
        <f t="shared" si="68"/>
        <v/>
      </c>
      <c r="BE54" s="147" t="str">
        <f t="shared" si="68"/>
        <v/>
      </c>
      <c r="BF54" s="147" t="str">
        <f t="shared" si="68"/>
        <v/>
      </c>
      <c r="BG54" s="147" t="str">
        <f t="shared" si="68"/>
        <v/>
      </c>
      <c r="BH54" s="147" t="str">
        <f t="shared" si="68"/>
        <v/>
      </c>
      <c r="BI54" s="147" t="str">
        <f t="shared" si="68"/>
        <v/>
      </c>
      <c r="BJ54" s="147" t="str">
        <f t="shared" si="68"/>
        <v/>
      </c>
      <c r="BK54" s="147"/>
      <c r="BL54" s="96"/>
    </row>
    <row r="55" spans="1:65" ht="11.25" customHeight="1" x14ac:dyDescent="0.25">
      <c r="A55" s="207" t="s">
        <v>52</v>
      </c>
      <c r="B55" s="207"/>
      <c r="C55" s="146" t="str">
        <f>IF(COUNTIF(C7:C49,"*Ridotto Ferie*")=0,"",COUNTIF(C7:C49,"*Ridotto Ferie*"))</f>
        <v/>
      </c>
      <c r="D55" s="146" t="str">
        <f>IF(COUNTIF(D7:D49,"*Ridotto Ferie*")=0,"",COUNTIF(D7:D49,"*Ridotto Ferie*"))</f>
        <v/>
      </c>
      <c r="E55" s="146" t="str">
        <f t="shared" ref="E55:S55" si="70">IF(COUNTIF(E7:E49,"*Ridotto Ferie*")=0,"",COUNTIF(E7:E49,"*Ridotto Ferie*"))</f>
        <v/>
      </c>
      <c r="F55" s="146" t="str">
        <f t="shared" si="70"/>
        <v/>
      </c>
      <c r="G55" s="146" t="str">
        <f t="shared" si="70"/>
        <v/>
      </c>
      <c r="H55" s="146" t="str">
        <f t="shared" si="70"/>
        <v/>
      </c>
      <c r="I55" s="146" t="str">
        <f t="shared" si="70"/>
        <v/>
      </c>
      <c r="J55" s="146" t="str">
        <f t="shared" si="70"/>
        <v/>
      </c>
      <c r="K55" s="146" t="str">
        <f t="shared" si="70"/>
        <v/>
      </c>
      <c r="L55" s="146" t="str">
        <f t="shared" si="70"/>
        <v/>
      </c>
      <c r="M55" s="146" t="str">
        <f t="shared" si="70"/>
        <v/>
      </c>
      <c r="N55" s="146" t="str">
        <f t="shared" si="70"/>
        <v/>
      </c>
      <c r="O55" s="146" t="str">
        <f t="shared" si="70"/>
        <v/>
      </c>
      <c r="P55" s="146" t="str">
        <f t="shared" si="70"/>
        <v/>
      </c>
      <c r="Q55" s="146" t="str">
        <f t="shared" si="70"/>
        <v/>
      </c>
      <c r="R55" s="146" t="str">
        <f t="shared" si="70"/>
        <v/>
      </c>
      <c r="S55" s="146" t="str">
        <f t="shared" si="70"/>
        <v/>
      </c>
      <c r="T55" s="96"/>
      <c r="U55" s="207" t="s">
        <v>52</v>
      </c>
      <c r="V55" s="207"/>
      <c r="W55" s="146" t="str">
        <f t="shared" ref="W55:AR55" si="71">IF(COUNTIF(W7:W49,"*Ridotto Ferie*")=0,"",COUNTIF(W7:W49,"*Ridotto Ferie*"))</f>
        <v/>
      </c>
      <c r="X55" s="146" t="str">
        <f t="shared" si="71"/>
        <v/>
      </c>
      <c r="Y55" s="146" t="str">
        <f t="shared" ref="Y55" si="72">IF(COUNTIF(Y7:Y49,"*Ridotto Ferie*")=0,"",COUNTIF(Y7:Y49,"*Ridotto Ferie*"))</f>
        <v/>
      </c>
      <c r="Z55" s="146" t="str">
        <f t="shared" ref="Z55:AB55" si="73">IF(COUNTIF(Z7:Z49,"*Ridotto Ferie*")=0,"",COUNTIF(Z7:Z49,"*Ridotto Ferie*"))</f>
        <v/>
      </c>
      <c r="AA55" s="146" t="str">
        <f t="shared" si="73"/>
        <v/>
      </c>
      <c r="AB55" s="146" t="str">
        <f t="shared" si="73"/>
        <v/>
      </c>
      <c r="AC55" s="146" t="str">
        <f t="shared" si="71"/>
        <v/>
      </c>
      <c r="AD55" s="146" t="str">
        <f t="shared" si="71"/>
        <v/>
      </c>
      <c r="AE55" s="146" t="str">
        <f t="shared" si="71"/>
        <v/>
      </c>
      <c r="AF55" s="146" t="str">
        <f t="shared" si="71"/>
        <v/>
      </c>
      <c r="AG55" s="146" t="str">
        <f t="shared" si="71"/>
        <v/>
      </c>
      <c r="AH55" s="146" t="str">
        <f t="shared" si="71"/>
        <v/>
      </c>
      <c r="AI55" s="146" t="str">
        <f t="shared" si="71"/>
        <v/>
      </c>
      <c r="AJ55" s="146" t="str">
        <f t="shared" si="71"/>
        <v/>
      </c>
      <c r="AK55" s="146" t="str">
        <f t="shared" si="71"/>
        <v/>
      </c>
      <c r="AL55" s="146" t="str">
        <f t="shared" si="71"/>
        <v/>
      </c>
      <c r="AM55" s="146" t="str">
        <f t="shared" si="71"/>
        <v/>
      </c>
      <c r="AN55" s="146" t="str">
        <f t="shared" si="71"/>
        <v/>
      </c>
      <c r="AO55" s="146" t="str">
        <f t="shared" si="71"/>
        <v/>
      </c>
      <c r="AP55" s="146" t="str">
        <f t="shared" si="71"/>
        <v/>
      </c>
      <c r="AQ55" s="146" t="str">
        <f t="shared" si="71"/>
        <v/>
      </c>
      <c r="AR55" s="146" t="str">
        <f t="shared" si="71"/>
        <v/>
      </c>
      <c r="AS55" s="96"/>
      <c r="AT55" s="96"/>
      <c r="AU55" s="96"/>
      <c r="AV55" s="96"/>
      <c r="AW55" s="151"/>
      <c r="AX55" s="96"/>
      <c r="AY55" s="96"/>
      <c r="AZ55" s="222" t="s">
        <v>52</v>
      </c>
      <c r="BA55" s="222"/>
      <c r="BB55" s="146" t="str">
        <f t="shared" ref="BB55:BJ55" si="74">IF(COUNTIF(BB7:BB49,"*Ridotto Ferie*")=0,"",COUNTIF(BB7:BB49,"*Ridotto Ferie*"))</f>
        <v/>
      </c>
      <c r="BC55" s="146" t="str">
        <f t="shared" ref="BC55" si="75">IF(COUNTIF(BC7:BC49,"*Ridotto Ferie*")=0,"",COUNTIF(BC7:BC49,"*Ridotto Ferie*"))</f>
        <v/>
      </c>
      <c r="BD55" s="146" t="str">
        <f t="shared" si="74"/>
        <v/>
      </c>
      <c r="BE55" s="146" t="str">
        <f t="shared" si="74"/>
        <v/>
      </c>
      <c r="BF55" s="146" t="str">
        <f t="shared" si="74"/>
        <v/>
      </c>
      <c r="BG55" s="146" t="str">
        <f t="shared" si="74"/>
        <v/>
      </c>
      <c r="BH55" s="146" t="str">
        <f t="shared" si="74"/>
        <v/>
      </c>
      <c r="BI55" s="146" t="str">
        <f t="shared" si="74"/>
        <v/>
      </c>
      <c r="BJ55" s="146" t="str">
        <f t="shared" si="74"/>
        <v/>
      </c>
      <c r="BK55" s="146"/>
      <c r="BL55" s="96"/>
    </row>
    <row r="56" spans="1:65" ht="11.25" customHeight="1" x14ac:dyDescent="0.25">
      <c r="A56" s="206" t="s">
        <v>53</v>
      </c>
      <c r="B56" s="206"/>
      <c r="C56" s="147" t="str">
        <f>IF(COUNTIF(C7:C49,"*Ridotto Maternità*")=0,"",COUNTIF(C7:C49,"*Ridotto Maternità*"))</f>
        <v/>
      </c>
      <c r="D56" s="147" t="str">
        <f>IF(COUNTIF(D7:D49,"*Ridotto Maternità*")=0,"",COUNTIF(D7:D49,"*Ridotto Maternità*"))</f>
        <v/>
      </c>
      <c r="E56" s="147" t="str">
        <f t="shared" ref="E56:S56" si="76">IF(COUNTIF(E7:E49,"*Ridotto Maternità*")=0,"",COUNTIF(E7:E49,"*Ridotto Maternità*"))</f>
        <v/>
      </c>
      <c r="F56" s="147" t="str">
        <f t="shared" si="76"/>
        <v/>
      </c>
      <c r="G56" s="147" t="str">
        <f t="shared" si="76"/>
        <v/>
      </c>
      <c r="H56" s="147" t="str">
        <f t="shared" si="76"/>
        <v/>
      </c>
      <c r="I56" s="147" t="str">
        <f t="shared" si="76"/>
        <v/>
      </c>
      <c r="J56" s="147" t="str">
        <f t="shared" si="76"/>
        <v/>
      </c>
      <c r="K56" s="147" t="str">
        <f t="shared" si="76"/>
        <v/>
      </c>
      <c r="L56" s="147" t="str">
        <f t="shared" si="76"/>
        <v/>
      </c>
      <c r="M56" s="147" t="str">
        <f t="shared" si="76"/>
        <v/>
      </c>
      <c r="N56" s="147" t="str">
        <f t="shared" si="76"/>
        <v/>
      </c>
      <c r="O56" s="147" t="str">
        <f t="shared" si="76"/>
        <v/>
      </c>
      <c r="P56" s="147" t="str">
        <f t="shared" si="76"/>
        <v/>
      </c>
      <c r="Q56" s="147" t="str">
        <f t="shared" si="76"/>
        <v/>
      </c>
      <c r="R56" s="147" t="str">
        <f t="shared" si="76"/>
        <v/>
      </c>
      <c r="S56" s="147" t="str">
        <f t="shared" si="76"/>
        <v/>
      </c>
      <c r="T56" s="96"/>
      <c r="U56" s="206" t="s">
        <v>53</v>
      </c>
      <c r="V56" s="206"/>
      <c r="W56" s="147" t="str">
        <f t="shared" ref="W56:AR56" si="77">IF(COUNTIF(W7:W49,"*Ridotto Maternità*")=0,"",COUNTIF(W7:W49,"*Ridotto Maternità*"))</f>
        <v/>
      </c>
      <c r="X56" s="147" t="str">
        <f t="shared" si="77"/>
        <v/>
      </c>
      <c r="Y56" s="147" t="str">
        <f t="shared" ref="Y56" si="78">IF(COUNTIF(Y7:Y49,"*Ridotto Maternità*")=0,"",COUNTIF(Y7:Y49,"*Ridotto Maternità*"))</f>
        <v/>
      </c>
      <c r="Z56" s="147" t="str">
        <f t="shared" ref="Z56:AB56" si="79">IF(COUNTIF(Z7:Z49,"*Ridotto Maternità*")=0,"",COUNTIF(Z7:Z49,"*Ridotto Maternità*"))</f>
        <v/>
      </c>
      <c r="AA56" s="147" t="str">
        <f t="shared" si="79"/>
        <v/>
      </c>
      <c r="AB56" s="147" t="str">
        <f t="shared" si="79"/>
        <v/>
      </c>
      <c r="AC56" s="147" t="str">
        <f t="shared" si="77"/>
        <v/>
      </c>
      <c r="AD56" s="147" t="str">
        <f t="shared" si="77"/>
        <v/>
      </c>
      <c r="AE56" s="147" t="str">
        <f t="shared" si="77"/>
        <v/>
      </c>
      <c r="AF56" s="147" t="str">
        <f t="shared" si="77"/>
        <v/>
      </c>
      <c r="AG56" s="147" t="str">
        <f t="shared" si="77"/>
        <v/>
      </c>
      <c r="AH56" s="147" t="str">
        <f t="shared" si="77"/>
        <v/>
      </c>
      <c r="AI56" s="147" t="str">
        <f t="shared" si="77"/>
        <v/>
      </c>
      <c r="AJ56" s="147" t="str">
        <f t="shared" si="77"/>
        <v/>
      </c>
      <c r="AK56" s="147" t="str">
        <f t="shared" si="77"/>
        <v/>
      </c>
      <c r="AL56" s="147" t="str">
        <f t="shared" si="77"/>
        <v/>
      </c>
      <c r="AM56" s="147" t="str">
        <f t="shared" si="77"/>
        <v/>
      </c>
      <c r="AN56" s="147" t="str">
        <f t="shared" si="77"/>
        <v/>
      </c>
      <c r="AO56" s="147" t="str">
        <f t="shared" si="77"/>
        <v/>
      </c>
      <c r="AP56" s="147" t="str">
        <f t="shared" si="77"/>
        <v/>
      </c>
      <c r="AQ56" s="147" t="str">
        <f t="shared" si="77"/>
        <v/>
      </c>
      <c r="AR56" s="147" t="str">
        <f t="shared" si="77"/>
        <v/>
      </c>
      <c r="AS56" s="96"/>
      <c r="AT56" s="96"/>
      <c r="AU56" s="96"/>
      <c r="AV56" s="96"/>
      <c r="AW56" s="151"/>
      <c r="AX56" s="96"/>
      <c r="AY56" s="96"/>
      <c r="AZ56" s="223" t="s">
        <v>53</v>
      </c>
      <c r="BA56" s="223"/>
      <c r="BB56" s="147" t="str">
        <f t="shared" ref="BB56:BJ56" si="80">IF(COUNTIF(BB7:BB49,"*Ridotto Maternità*")=0,"",COUNTIF(BB7:BB49,"*Ridotto Maternità*"))</f>
        <v/>
      </c>
      <c r="BC56" s="147" t="str">
        <f t="shared" ref="BC56" si="81">IF(COUNTIF(BC7:BC49,"*Ridotto Maternità*")=0,"",COUNTIF(BC7:BC49,"*Ridotto Maternità*"))</f>
        <v/>
      </c>
      <c r="BD56" s="147" t="str">
        <f t="shared" si="80"/>
        <v/>
      </c>
      <c r="BE56" s="147" t="str">
        <f t="shared" si="80"/>
        <v/>
      </c>
      <c r="BF56" s="147" t="str">
        <f t="shared" si="80"/>
        <v/>
      </c>
      <c r="BG56" s="147" t="str">
        <f t="shared" si="80"/>
        <v/>
      </c>
      <c r="BH56" s="147" t="str">
        <f t="shared" si="80"/>
        <v/>
      </c>
      <c r="BI56" s="147" t="str">
        <f t="shared" si="80"/>
        <v/>
      </c>
      <c r="BJ56" s="147" t="str">
        <f t="shared" si="80"/>
        <v/>
      </c>
      <c r="BK56" s="147"/>
      <c r="BL56" s="96"/>
    </row>
    <row r="57" spans="1:65" ht="11.25" customHeight="1" x14ac:dyDescent="0.25">
      <c r="A57" s="207" t="s">
        <v>54</v>
      </c>
      <c r="B57" s="207"/>
      <c r="C57" s="146" t="str">
        <f>IF(COUNTIF(C7:C49,"*Malattia*")=0,"",COUNTIF(C7:C49,"*Malattia*"))</f>
        <v/>
      </c>
      <c r="D57" s="146" t="str">
        <f>IF(COUNTIF(D7:D49,"*Malattia*")=0,"",COUNTIF(D7:D49,"*Malattia*"))</f>
        <v/>
      </c>
      <c r="E57" s="146" t="str">
        <f t="shared" ref="E57:S57" si="82">IF(COUNTIF(E7:E49,"*Malattia*")=0,"",COUNTIF(E7:E49,"*Malattia*"))</f>
        <v/>
      </c>
      <c r="F57" s="146" t="str">
        <f t="shared" si="82"/>
        <v/>
      </c>
      <c r="G57" s="146" t="str">
        <f t="shared" si="82"/>
        <v/>
      </c>
      <c r="H57" s="146" t="str">
        <f t="shared" si="82"/>
        <v/>
      </c>
      <c r="I57" s="146" t="str">
        <f t="shared" si="82"/>
        <v/>
      </c>
      <c r="J57" s="146" t="str">
        <f t="shared" si="82"/>
        <v/>
      </c>
      <c r="K57" s="146" t="str">
        <f t="shared" si="82"/>
        <v/>
      </c>
      <c r="L57" s="146" t="str">
        <f t="shared" si="82"/>
        <v/>
      </c>
      <c r="M57" s="146" t="str">
        <f t="shared" si="82"/>
        <v/>
      </c>
      <c r="N57" s="146" t="str">
        <f t="shared" si="82"/>
        <v/>
      </c>
      <c r="O57" s="146" t="str">
        <f t="shared" si="82"/>
        <v/>
      </c>
      <c r="P57" s="146" t="str">
        <f t="shared" si="82"/>
        <v/>
      </c>
      <c r="Q57" s="146" t="str">
        <f t="shared" si="82"/>
        <v/>
      </c>
      <c r="R57" s="146" t="str">
        <f t="shared" si="82"/>
        <v/>
      </c>
      <c r="S57" s="146" t="str">
        <f t="shared" si="82"/>
        <v/>
      </c>
      <c r="T57" s="96"/>
      <c r="U57" s="207" t="s">
        <v>54</v>
      </c>
      <c r="V57" s="207"/>
      <c r="W57" s="146" t="str">
        <f t="shared" ref="W57:AR57" si="83">IF(COUNTIF(W7:W49,"*Malattia*")=0,"",COUNTIF(W7:W49,"*Malattia*"))</f>
        <v/>
      </c>
      <c r="X57" s="146" t="str">
        <f t="shared" si="83"/>
        <v/>
      </c>
      <c r="Y57" s="146" t="str">
        <f t="shared" ref="Y57" si="84">IF(COUNTIF(Y7:Y49,"*Malattia*")=0,"",COUNTIF(Y7:Y49,"*Malattia*"))</f>
        <v/>
      </c>
      <c r="Z57" s="146" t="str">
        <f t="shared" ref="Z57:AB57" si="85">IF(COUNTIF(Z7:Z49,"*Malattia*")=0,"",COUNTIF(Z7:Z49,"*Malattia*"))</f>
        <v/>
      </c>
      <c r="AA57" s="146" t="str">
        <f t="shared" si="85"/>
        <v/>
      </c>
      <c r="AB57" s="146" t="str">
        <f t="shared" si="85"/>
        <v/>
      </c>
      <c r="AC57" s="146" t="str">
        <f t="shared" si="83"/>
        <v/>
      </c>
      <c r="AD57" s="146" t="str">
        <f t="shared" si="83"/>
        <v/>
      </c>
      <c r="AE57" s="146" t="str">
        <f t="shared" si="83"/>
        <v/>
      </c>
      <c r="AF57" s="146" t="str">
        <f t="shared" si="83"/>
        <v/>
      </c>
      <c r="AG57" s="146" t="str">
        <f t="shared" si="83"/>
        <v/>
      </c>
      <c r="AH57" s="146" t="str">
        <f t="shared" si="83"/>
        <v/>
      </c>
      <c r="AI57" s="146" t="str">
        <f t="shared" si="83"/>
        <v/>
      </c>
      <c r="AJ57" s="146" t="str">
        <f t="shared" si="83"/>
        <v/>
      </c>
      <c r="AK57" s="146" t="str">
        <f t="shared" si="83"/>
        <v/>
      </c>
      <c r="AL57" s="146" t="str">
        <f t="shared" si="83"/>
        <v/>
      </c>
      <c r="AM57" s="146" t="str">
        <f t="shared" si="83"/>
        <v/>
      </c>
      <c r="AN57" s="146" t="str">
        <f t="shared" si="83"/>
        <v/>
      </c>
      <c r="AO57" s="146" t="str">
        <f t="shared" si="83"/>
        <v/>
      </c>
      <c r="AP57" s="146" t="str">
        <f t="shared" si="83"/>
        <v/>
      </c>
      <c r="AQ57" s="146" t="str">
        <f t="shared" si="83"/>
        <v/>
      </c>
      <c r="AR57" s="146" t="str">
        <f t="shared" si="83"/>
        <v/>
      </c>
      <c r="AS57" s="96"/>
      <c r="AT57" s="96"/>
      <c r="AU57" s="96"/>
      <c r="AV57" s="96"/>
      <c r="AW57" s="151"/>
      <c r="AX57" s="96"/>
      <c r="AY57" s="96"/>
      <c r="AZ57" s="222" t="s">
        <v>54</v>
      </c>
      <c r="BA57" s="222"/>
      <c r="BB57" s="146" t="str">
        <f t="shared" ref="BB57:BJ57" si="86">IF(COUNTIF(BB7:BB49,"*Malattia*")=0,"",COUNTIF(BB7:BB49,"*Malattia*"))</f>
        <v/>
      </c>
      <c r="BC57" s="146" t="str">
        <f t="shared" ref="BC57" si="87">IF(COUNTIF(BC7:BC49,"*Malattia*")=0,"",COUNTIF(BC7:BC49,"*Malattia*"))</f>
        <v/>
      </c>
      <c r="BD57" s="146" t="str">
        <f t="shared" si="86"/>
        <v/>
      </c>
      <c r="BE57" s="146" t="str">
        <f t="shared" si="86"/>
        <v/>
      </c>
      <c r="BF57" s="146" t="str">
        <f t="shared" si="86"/>
        <v/>
      </c>
      <c r="BG57" s="146" t="str">
        <f t="shared" si="86"/>
        <v/>
      </c>
      <c r="BH57" s="146" t="str">
        <f t="shared" si="86"/>
        <v/>
      </c>
      <c r="BI57" s="146" t="str">
        <f t="shared" si="86"/>
        <v/>
      </c>
      <c r="BJ57" s="146" t="str">
        <f t="shared" si="86"/>
        <v/>
      </c>
      <c r="BK57" s="146"/>
      <c r="BL57" s="96"/>
    </row>
    <row r="58" spans="1:65" ht="11.25" customHeight="1" x14ac:dyDescent="0.25">
      <c r="A58" s="206" t="s">
        <v>55</v>
      </c>
      <c r="B58" s="206"/>
      <c r="C58" s="147" t="str">
        <f>IF(COUNTIF(C7:C49,"*Esame*")=0,"",COUNTIF(C7:C49,"*Esame*"))</f>
        <v/>
      </c>
      <c r="D58" s="147" t="str">
        <f>IF(COUNTIF(D7:D49,"*Esame*")=0,"",COUNTIF(D7:D49,"*Esame*"))</f>
        <v/>
      </c>
      <c r="E58" s="147" t="str">
        <f t="shared" ref="E58:S58" si="88">IF(COUNTIF(E7:E49,"*Esame*")=0,"",COUNTIF(E7:E49,"*Esame*"))</f>
        <v/>
      </c>
      <c r="F58" s="147" t="str">
        <f t="shared" si="88"/>
        <v/>
      </c>
      <c r="G58" s="147" t="str">
        <f t="shared" si="88"/>
        <v/>
      </c>
      <c r="H58" s="147" t="str">
        <f t="shared" si="88"/>
        <v/>
      </c>
      <c r="I58" s="147" t="str">
        <f t="shared" si="88"/>
        <v/>
      </c>
      <c r="J58" s="147" t="str">
        <f t="shared" si="88"/>
        <v/>
      </c>
      <c r="K58" s="147" t="str">
        <f t="shared" si="88"/>
        <v/>
      </c>
      <c r="L58" s="147" t="str">
        <f t="shared" si="88"/>
        <v/>
      </c>
      <c r="M58" s="147" t="str">
        <f t="shared" si="88"/>
        <v/>
      </c>
      <c r="N58" s="147" t="str">
        <f t="shared" si="88"/>
        <v/>
      </c>
      <c r="O58" s="147" t="str">
        <f t="shared" si="88"/>
        <v/>
      </c>
      <c r="P58" s="147" t="str">
        <f t="shared" si="88"/>
        <v/>
      </c>
      <c r="Q58" s="147" t="str">
        <f t="shared" si="88"/>
        <v/>
      </c>
      <c r="R58" s="147" t="str">
        <f t="shared" si="88"/>
        <v/>
      </c>
      <c r="S58" s="147" t="str">
        <f t="shared" si="88"/>
        <v/>
      </c>
      <c r="T58" s="96"/>
      <c r="U58" s="206" t="s">
        <v>55</v>
      </c>
      <c r="V58" s="206"/>
      <c r="W58" s="147" t="str">
        <f t="shared" ref="W58:AR58" si="89">IF(COUNTIF(W7:W49,"*Esame*")=0,"",COUNTIF(W7:W49,"*Esame*"))</f>
        <v/>
      </c>
      <c r="X58" s="147" t="str">
        <f t="shared" si="89"/>
        <v/>
      </c>
      <c r="Y58" s="147" t="str">
        <f t="shared" ref="Y58" si="90">IF(COUNTIF(Y7:Y49,"*Esame*")=0,"",COUNTIF(Y7:Y49,"*Esame*"))</f>
        <v/>
      </c>
      <c r="Z58" s="147" t="str">
        <f t="shared" ref="Z58:AB58" si="91">IF(COUNTIF(Z7:Z49,"*Esame*")=0,"",COUNTIF(Z7:Z49,"*Esame*"))</f>
        <v/>
      </c>
      <c r="AA58" s="147" t="str">
        <f t="shared" si="91"/>
        <v/>
      </c>
      <c r="AB58" s="147" t="str">
        <f t="shared" si="91"/>
        <v/>
      </c>
      <c r="AC58" s="147" t="str">
        <f t="shared" si="89"/>
        <v/>
      </c>
      <c r="AD58" s="147" t="str">
        <f t="shared" si="89"/>
        <v/>
      </c>
      <c r="AE58" s="147" t="str">
        <f t="shared" si="89"/>
        <v/>
      </c>
      <c r="AF58" s="147" t="str">
        <f t="shared" si="89"/>
        <v/>
      </c>
      <c r="AG58" s="147" t="str">
        <f t="shared" si="89"/>
        <v/>
      </c>
      <c r="AH58" s="147" t="str">
        <f t="shared" si="89"/>
        <v/>
      </c>
      <c r="AI58" s="147" t="str">
        <f t="shared" si="89"/>
        <v/>
      </c>
      <c r="AJ58" s="147" t="str">
        <f t="shared" si="89"/>
        <v/>
      </c>
      <c r="AK58" s="147" t="str">
        <f t="shared" si="89"/>
        <v/>
      </c>
      <c r="AL58" s="147" t="str">
        <f t="shared" si="89"/>
        <v/>
      </c>
      <c r="AM58" s="147" t="str">
        <f t="shared" si="89"/>
        <v/>
      </c>
      <c r="AN58" s="147" t="str">
        <f t="shared" si="89"/>
        <v/>
      </c>
      <c r="AO58" s="147" t="str">
        <f t="shared" si="89"/>
        <v/>
      </c>
      <c r="AP58" s="147" t="str">
        <f t="shared" si="89"/>
        <v/>
      </c>
      <c r="AQ58" s="147" t="str">
        <f t="shared" si="89"/>
        <v/>
      </c>
      <c r="AR58" s="147" t="str">
        <f t="shared" si="89"/>
        <v/>
      </c>
      <c r="AS58" s="96"/>
      <c r="AT58" s="96"/>
      <c r="AU58" s="96"/>
      <c r="AV58" s="96"/>
      <c r="AW58" s="151"/>
      <c r="AX58" s="96"/>
      <c r="AY58" s="96"/>
      <c r="AZ58" s="223" t="s">
        <v>55</v>
      </c>
      <c r="BA58" s="223"/>
      <c r="BB58" s="147" t="str">
        <f t="shared" ref="BB58:BJ58" si="92">IF(COUNTIF(BB7:BB49,"*Esame*")=0,"",COUNTIF(BB7:BB49,"*Esame*"))</f>
        <v/>
      </c>
      <c r="BC58" s="147" t="str">
        <f t="shared" ref="BC58" si="93">IF(COUNTIF(BC7:BC49,"*Esame*")=0,"",COUNTIF(BC7:BC49,"*Esame*"))</f>
        <v/>
      </c>
      <c r="BD58" s="147" t="str">
        <f t="shared" si="92"/>
        <v/>
      </c>
      <c r="BE58" s="147" t="str">
        <f t="shared" si="92"/>
        <v/>
      </c>
      <c r="BF58" s="147" t="str">
        <f t="shared" si="92"/>
        <v/>
      </c>
      <c r="BG58" s="147" t="str">
        <f t="shared" si="92"/>
        <v/>
      </c>
      <c r="BH58" s="147" t="str">
        <f t="shared" si="92"/>
        <v/>
      </c>
      <c r="BI58" s="147" t="str">
        <f t="shared" si="92"/>
        <v/>
      </c>
      <c r="BJ58" s="147" t="str">
        <f t="shared" si="92"/>
        <v/>
      </c>
      <c r="BK58" s="147"/>
      <c r="BL58" s="96"/>
    </row>
    <row r="59" spans="1:65" ht="11.25" customHeight="1" x14ac:dyDescent="0.25">
      <c r="A59" s="207" t="s">
        <v>56</v>
      </c>
      <c r="B59" s="207"/>
      <c r="C59" s="146" t="str">
        <f>IF(COUNTIF(C7:C49,"*Altro*")=0,"",COUNTIF(C7:C49,"*Altro*"))</f>
        <v/>
      </c>
      <c r="D59" s="146" t="str">
        <f>IF(COUNTIF(D7:D49,"*Altro*")=0,"",COUNTIF(D7:D49,"*Altro*"))</f>
        <v/>
      </c>
      <c r="E59" s="146" t="str">
        <f t="shared" ref="E59:S59" si="94">IF(COUNTIF(E7:E49,"*Altro*")=0,"",COUNTIF(E7:E49,"*Altro*"))</f>
        <v/>
      </c>
      <c r="F59" s="146" t="str">
        <f t="shared" si="94"/>
        <v/>
      </c>
      <c r="G59" s="146" t="str">
        <f t="shared" si="94"/>
        <v/>
      </c>
      <c r="H59" s="146" t="str">
        <f t="shared" si="94"/>
        <v/>
      </c>
      <c r="I59" s="146" t="str">
        <f t="shared" si="94"/>
        <v/>
      </c>
      <c r="J59" s="146" t="str">
        <f t="shared" si="94"/>
        <v/>
      </c>
      <c r="K59" s="146" t="str">
        <f t="shared" si="94"/>
        <v/>
      </c>
      <c r="L59" s="146" t="str">
        <f t="shared" si="94"/>
        <v/>
      </c>
      <c r="M59" s="146" t="str">
        <f t="shared" si="94"/>
        <v/>
      </c>
      <c r="N59" s="146" t="str">
        <f t="shared" si="94"/>
        <v/>
      </c>
      <c r="O59" s="146" t="str">
        <f t="shared" si="94"/>
        <v/>
      </c>
      <c r="P59" s="146" t="str">
        <f t="shared" si="94"/>
        <v/>
      </c>
      <c r="Q59" s="146" t="str">
        <f t="shared" si="94"/>
        <v/>
      </c>
      <c r="R59" s="146" t="str">
        <f t="shared" si="94"/>
        <v/>
      </c>
      <c r="S59" s="146" t="str">
        <f t="shared" si="94"/>
        <v/>
      </c>
      <c r="T59" s="96"/>
      <c r="U59" s="207" t="s">
        <v>56</v>
      </c>
      <c r="V59" s="207"/>
      <c r="W59" s="146" t="str">
        <f t="shared" ref="W59:AR59" si="95">IF(COUNTIF(W7:W49,"*Altro*")=0,"",COUNTIF(W7:W49,"*Altro*"))</f>
        <v/>
      </c>
      <c r="X59" s="146" t="str">
        <f t="shared" si="95"/>
        <v/>
      </c>
      <c r="Y59" s="146" t="str">
        <f t="shared" ref="Y59" si="96">IF(COUNTIF(Y7:Y49,"*Altro*")=0,"",COUNTIF(Y7:Y49,"*Altro*"))</f>
        <v/>
      </c>
      <c r="Z59" s="146" t="str">
        <f t="shared" ref="Z59:AB59" si="97">IF(COUNTIF(Z7:Z49,"*Altro*")=0,"",COUNTIF(Z7:Z49,"*Altro*"))</f>
        <v/>
      </c>
      <c r="AA59" s="146" t="str">
        <f t="shared" si="97"/>
        <v/>
      </c>
      <c r="AB59" s="146" t="str">
        <f t="shared" si="97"/>
        <v/>
      </c>
      <c r="AC59" s="146" t="str">
        <f t="shared" si="95"/>
        <v/>
      </c>
      <c r="AD59" s="146" t="str">
        <f t="shared" si="95"/>
        <v/>
      </c>
      <c r="AE59" s="146" t="str">
        <f t="shared" si="95"/>
        <v/>
      </c>
      <c r="AF59" s="146" t="str">
        <f t="shared" si="95"/>
        <v/>
      </c>
      <c r="AG59" s="146" t="str">
        <f t="shared" si="95"/>
        <v/>
      </c>
      <c r="AH59" s="146" t="str">
        <f t="shared" si="95"/>
        <v/>
      </c>
      <c r="AI59" s="146" t="str">
        <f t="shared" si="95"/>
        <v/>
      </c>
      <c r="AJ59" s="146" t="str">
        <f t="shared" si="95"/>
        <v/>
      </c>
      <c r="AK59" s="146" t="str">
        <f t="shared" si="95"/>
        <v/>
      </c>
      <c r="AL59" s="146" t="str">
        <f t="shared" si="95"/>
        <v/>
      </c>
      <c r="AM59" s="146" t="str">
        <f t="shared" si="95"/>
        <v/>
      </c>
      <c r="AN59" s="146" t="str">
        <f t="shared" si="95"/>
        <v/>
      </c>
      <c r="AO59" s="146" t="str">
        <f t="shared" si="95"/>
        <v/>
      </c>
      <c r="AP59" s="146" t="str">
        <f t="shared" si="95"/>
        <v/>
      </c>
      <c r="AQ59" s="146" t="str">
        <f t="shared" si="95"/>
        <v/>
      </c>
      <c r="AR59" s="146" t="str">
        <f t="shared" si="95"/>
        <v/>
      </c>
      <c r="AS59" s="96"/>
      <c r="AT59" s="96"/>
      <c r="AU59" s="96"/>
      <c r="AV59" s="96"/>
      <c r="AW59" s="151"/>
      <c r="AX59" s="96"/>
      <c r="AY59" s="96"/>
      <c r="AZ59" s="222" t="s">
        <v>56</v>
      </c>
      <c r="BA59" s="222"/>
      <c r="BB59" s="146" t="str">
        <f t="shared" ref="BB59:BJ59" si="98">IF(COUNTIF(BB7:BB49,"*Altro*")=0,"",COUNTIF(BB7:BB49,"*Altro*"))</f>
        <v/>
      </c>
      <c r="BC59" s="146" t="str">
        <f t="shared" ref="BC59" si="99">IF(COUNTIF(BC7:BC49,"*Altro*")=0,"",COUNTIF(BC7:BC49,"*Altro*"))</f>
        <v/>
      </c>
      <c r="BD59" s="146" t="str">
        <f t="shared" si="98"/>
        <v/>
      </c>
      <c r="BE59" s="146" t="str">
        <f t="shared" si="98"/>
        <v/>
      </c>
      <c r="BF59" s="146" t="str">
        <f t="shared" si="98"/>
        <v/>
      </c>
      <c r="BG59" s="146" t="str">
        <f t="shared" si="98"/>
        <v/>
      </c>
      <c r="BH59" s="146" t="str">
        <f t="shared" si="98"/>
        <v/>
      </c>
      <c r="BI59" s="146" t="str">
        <f t="shared" si="98"/>
        <v/>
      </c>
      <c r="BJ59" s="146" t="str">
        <f t="shared" si="98"/>
        <v/>
      </c>
      <c r="BK59" s="146"/>
      <c r="BL59" s="96"/>
    </row>
    <row r="60" spans="1:65" ht="11.25" customHeight="1" x14ac:dyDescent="0.25">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151"/>
      <c r="AX60" s="96"/>
      <c r="AY60" s="96"/>
      <c r="AZ60" s="96"/>
      <c r="BA60" s="96"/>
      <c r="BB60" s="96"/>
      <c r="BC60" s="96"/>
      <c r="BD60" s="96"/>
      <c r="BE60" s="96"/>
      <c r="BF60" s="96"/>
      <c r="BG60" s="96"/>
      <c r="BH60" s="96"/>
      <c r="BI60" s="96"/>
      <c r="BJ60" s="96"/>
      <c r="BK60" s="96"/>
      <c r="BL60" s="96"/>
    </row>
    <row r="61" spans="1:65" ht="11.25" customHeight="1" x14ac:dyDescent="0.25">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151"/>
      <c r="AX61" s="96"/>
      <c r="AY61" s="96"/>
      <c r="AZ61" s="96"/>
      <c r="BA61" s="96"/>
      <c r="BB61" s="96"/>
      <c r="BC61" s="96"/>
      <c r="BD61" s="96"/>
      <c r="BE61" s="96"/>
      <c r="BF61" s="96"/>
      <c r="BG61" s="96"/>
      <c r="BH61" s="96"/>
      <c r="BI61" s="96"/>
      <c r="BJ61" s="96"/>
      <c r="BK61" s="96"/>
      <c r="BL61" s="96"/>
    </row>
    <row r="62" spans="1:65" ht="11.25" customHeight="1" x14ac:dyDescent="0.25">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151"/>
      <c r="AX62" s="96"/>
      <c r="AY62" s="96"/>
      <c r="AZ62" s="96"/>
      <c r="BA62" s="96"/>
      <c r="BB62" s="96"/>
      <c r="BC62" s="96"/>
      <c r="BD62" s="96"/>
      <c r="BE62" s="96"/>
      <c r="BF62" s="96"/>
      <c r="BG62" s="96"/>
      <c r="BH62" s="96"/>
      <c r="BI62" s="96"/>
      <c r="BJ62" s="96"/>
      <c r="BK62" s="96"/>
      <c r="BL62" s="96"/>
    </row>
    <row r="63" spans="1:65" ht="11.25" customHeight="1" x14ac:dyDescent="0.25">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148"/>
      <c r="AX63" s="96"/>
      <c r="AY63" s="96"/>
      <c r="AZ63" s="96"/>
      <c r="BA63" s="96"/>
      <c r="BB63" s="96"/>
      <c r="BC63" s="96"/>
      <c r="BD63" s="96"/>
      <c r="BE63" s="96"/>
      <c r="BF63" s="96"/>
      <c r="BG63" s="96"/>
      <c r="BH63" s="96"/>
      <c r="BI63" s="96"/>
      <c r="BJ63" s="96"/>
      <c r="BK63" s="96"/>
      <c r="BL63" s="96"/>
    </row>
    <row r="64" spans="1:65" ht="11.25" customHeight="1" x14ac:dyDescent="0.25">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148"/>
      <c r="AX64" s="96"/>
      <c r="AY64" s="96"/>
      <c r="AZ64" s="96"/>
      <c r="BA64" s="96"/>
      <c r="BB64" s="96"/>
      <c r="BC64" s="96"/>
      <c r="BD64" s="96"/>
      <c r="BE64" s="96"/>
      <c r="BF64" s="96"/>
      <c r="BG64" s="96"/>
      <c r="BH64" s="96"/>
      <c r="BI64" s="96"/>
      <c r="BJ64" s="96"/>
      <c r="BK64" s="96"/>
      <c r="BL64" s="96"/>
    </row>
    <row r="65" spans="1:64" ht="11.25" customHeight="1" x14ac:dyDescent="0.2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148"/>
      <c r="AX65" s="96"/>
      <c r="AY65" s="96"/>
      <c r="AZ65" s="96"/>
      <c r="BA65" s="96"/>
      <c r="BB65" s="96"/>
      <c r="BC65" s="96"/>
      <c r="BD65" s="96"/>
      <c r="BE65" s="96"/>
      <c r="BF65" s="96"/>
      <c r="BG65" s="96"/>
      <c r="BH65" s="96"/>
      <c r="BI65" s="96"/>
      <c r="BJ65" s="96"/>
      <c r="BK65" s="96"/>
      <c r="BL65" s="96"/>
    </row>
    <row r="66" spans="1:64" ht="11.25" customHeight="1" x14ac:dyDescent="0.25">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148"/>
      <c r="AX66" s="96"/>
      <c r="AY66" s="96"/>
      <c r="AZ66" s="96"/>
      <c r="BA66" s="96"/>
      <c r="BB66" s="96"/>
      <c r="BC66" s="96"/>
      <c r="BD66" s="96"/>
      <c r="BE66" s="96"/>
      <c r="BF66" s="96"/>
      <c r="BG66" s="96"/>
      <c r="BH66" s="96"/>
      <c r="BI66" s="96"/>
      <c r="BJ66" s="96"/>
      <c r="BK66" s="96"/>
      <c r="BL66" s="96"/>
    </row>
    <row r="67" spans="1:64" ht="11.25" customHeight="1" x14ac:dyDescent="0.25">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148"/>
      <c r="AX67" s="96"/>
      <c r="AY67" s="96"/>
      <c r="AZ67" s="96"/>
      <c r="BA67" s="96"/>
      <c r="BB67" s="96"/>
      <c r="BC67" s="96"/>
      <c r="BD67" s="96"/>
      <c r="BE67" s="96"/>
      <c r="BF67" s="96"/>
      <c r="BG67" s="96"/>
      <c r="BH67" s="96"/>
      <c r="BI67" s="96"/>
      <c r="BJ67" s="96"/>
      <c r="BK67" s="96"/>
      <c r="BL67" s="96"/>
    </row>
    <row r="68" spans="1:64" ht="11.25" customHeight="1" x14ac:dyDescent="0.25">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148"/>
      <c r="AX68" s="96"/>
      <c r="AY68" s="96"/>
      <c r="AZ68" s="96"/>
      <c r="BA68" s="96"/>
      <c r="BB68" s="96"/>
      <c r="BC68" s="96"/>
      <c r="BD68" s="96"/>
      <c r="BE68" s="96"/>
      <c r="BF68" s="96"/>
      <c r="BG68" s="96"/>
      <c r="BH68" s="96"/>
      <c r="BI68" s="96"/>
      <c r="BJ68" s="96"/>
      <c r="BK68" s="96"/>
      <c r="BL68" s="96"/>
    </row>
    <row r="69" spans="1:64" ht="11.25" customHeight="1" x14ac:dyDescent="0.25">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148"/>
      <c r="AX69" s="96"/>
      <c r="AY69" s="96"/>
      <c r="AZ69" s="96"/>
      <c r="BA69" s="96"/>
      <c r="BB69" s="96"/>
      <c r="BC69" s="96"/>
      <c r="BD69" s="96"/>
      <c r="BE69" s="96"/>
      <c r="BF69" s="96"/>
      <c r="BG69" s="96"/>
      <c r="BH69" s="96"/>
      <c r="BI69" s="96"/>
      <c r="BJ69" s="96"/>
      <c r="BK69" s="96"/>
      <c r="BL69" s="96"/>
    </row>
    <row r="70" spans="1:64" ht="11.25" customHeight="1" x14ac:dyDescent="0.25">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148"/>
      <c r="AX70" s="96"/>
      <c r="AY70" s="96"/>
      <c r="AZ70" s="96"/>
      <c r="BA70" s="96"/>
      <c r="BB70" s="96"/>
      <c r="BC70" s="96"/>
      <c r="BD70" s="96"/>
      <c r="BE70" s="96"/>
      <c r="BF70" s="96"/>
      <c r="BG70" s="96"/>
      <c r="BH70" s="96"/>
      <c r="BI70" s="96"/>
      <c r="BJ70" s="96"/>
      <c r="BK70" s="96"/>
      <c r="BL70" s="96"/>
    </row>
    <row r="71" spans="1:64" ht="11.25" customHeight="1" x14ac:dyDescent="0.25">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148"/>
      <c r="AX71" s="96"/>
      <c r="AY71" s="96"/>
      <c r="AZ71" s="96"/>
      <c r="BA71" s="96"/>
      <c r="BB71" s="96"/>
      <c r="BC71" s="96"/>
      <c r="BD71" s="96"/>
      <c r="BE71" s="96"/>
      <c r="BF71" s="96"/>
      <c r="BG71" s="96"/>
      <c r="BH71" s="96"/>
      <c r="BI71" s="96"/>
      <c r="BJ71" s="96"/>
      <c r="BK71" s="96"/>
      <c r="BL71" s="96"/>
    </row>
    <row r="72" spans="1:64" ht="11.25" customHeight="1" x14ac:dyDescent="0.25">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148"/>
      <c r="AX72" s="96"/>
      <c r="AY72" s="96"/>
      <c r="AZ72" s="96"/>
      <c r="BA72" s="96"/>
      <c r="BB72" s="96"/>
      <c r="BC72" s="96"/>
      <c r="BD72" s="96"/>
      <c r="BE72" s="96"/>
      <c r="BF72" s="96"/>
      <c r="BG72" s="96"/>
      <c r="BH72" s="96"/>
      <c r="BI72" s="96"/>
      <c r="BJ72" s="96"/>
      <c r="BK72" s="96"/>
      <c r="BL72" s="96"/>
    </row>
    <row r="73" spans="1:64" ht="11.25" customHeight="1" x14ac:dyDescent="0.25">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148"/>
      <c r="AX73" s="96"/>
      <c r="AY73" s="96"/>
      <c r="AZ73" s="96"/>
      <c r="BA73" s="96"/>
      <c r="BB73" s="96"/>
      <c r="BC73" s="96"/>
      <c r="BD73" s="96"/>
      <c r="BE73" s="96"/>
      <c r="BF73" s="96"/>
      <c r="BG73" s="96"/>
      <c r="BH73" s="96"/>
      <c r="BI73" s="96"/>
      <c r="BJ73" s="96"/>
      <c r="BK73" s="96"/>
      <c r="BL73" s="96"/>
    </row>
    <row r="74" spans="1:64" ht="11.25" customHeight="1" x14ac:dyDescent="0.25">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148"/>
      <c r="AX74" s="96"/>
      <c r="AY74" s="96"/>
      <c r="AZ74" s="96"/>
      <c r="BA74" s="96"/>
      <c r="BB74" s="96"/>
      <c r="BC74" s="96"/>
      <c r="BD74" s="96"/>
      <c r="BE74" s="96"/>
      <c r="BF74" s="96"/>
      <c r="BG74" s="96"/>
      <c r="BH74" s="96"/>
      <c r="BI74" s="96"/>
      <c r="BJ74" s="96"/>
      <c r="BK74" s="96"/>
      <c r="BL74" s="96"/>
    </row>
    <row r="75" spans="1:64" ht="11.25" customHeight="1" x14ac:dyDescent="0.2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148"/>
      <c r="AX75" s="96"/>
      <c r="AY75" s="96"/>
      <c r="AZ75" s="96"/>
      <c r="BA75" s="96"/>
      <c r="BB75" s="96"/>
      <c r="BC75" s="96"/>
      <c r="BD75" s="96"/>
      <c r="BE75" s="96"/>
      <c r="BF75" s="96"/>
      <c r="BG75" s="96"/>
      <c r="BH75" s="96"/>
      <c r="BI75" s="96"/>
      <c r="BJ75" s="96"/>
      <c r="BK75" s="96"/>
      <c r="BL75" s="96"/>
    </row>
    <row r="76" spans="1:64" ht="11.25" customHeight="1" x14ac:dyDescent="0.25">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148"/>
      <c r="AX76" s="96"/>
      <c r="AY76" s="96"/>
      <c r="AZ76" s="96"/>
      <c r="BA76" s="96"/>
      <c r="BB76" s="96"/>
      <c r="BC76" s="96"/>
      <c r="BD76" s="96"/>
      <c r="BE76" s="96"/>
      <c r="BF76" s="96"/>
      <c r="BG76" s="96"/>
      <c r="BH76" s="96"/>
      <c r="BI76" s="96"/>
      <c r="BJ76" s="96"/>
      <c r="BK76" s="96"/>
      <c r="BL76" s="96"/>
    </row>
    <row r="77" spans="1:64" ht="11.25" customHeight="1" x14ac:dyDescent="0.25">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148"/>
      <c r="AX77" s="96"/>
      <c r="AY77" s="96"/>
      <c r="AZ77" s="96"/>
      <c r="BA77" s="96"/>
      <c r="BB77" s="96"/>
      <c r="BC77" s="96"/>
      <c r="BD77" s="96"/>
      <c r="BE77" s="96"/>
      <c r="BF77" s="96"/>
      <c r="BG77" s="96"/>
      <c r="BH77" s="96"/>
      <c r="BI77" s="96"/>
      <c r="BJ77" s="96"/>
      <c r="BK77" s="96"/>
      <c r="BL77" s="96"/>
    </row>
    <row r="78" spans="1:64" x14ac:dyDescent="0.25">
      <c r="AT78" s="96"/>
      <c r="AU78" s="96"/>
      <c r="AV78" s="96"/>
      <c r="AW78" s="148"/>
      <c r="AX78" s="96"/>
    </row>
    <row r="79" spans="1:64" x14ac:dyDescent="0.25">
      <c r="AT79" s="96"/>
      <c r="AU79" s="96"/>
      <c r="AV79" s="96"/>
      <c r="AW79" s="148"/>
      <c r="AX79" s="96"/>
    </row>
    <row r="80" spans="1:64" x14ac:dyDescent="0.25">
      <c r="AT80" s="96"/>
      <c r="AU80" s="96"/>
      <c r="AV80" s="96"/>
      <c r="AW80" s="148"/>
      <c r="AX80" s="96"/>
    </row>
    <row r="81" spans="46:50" x14ac:dyDescent="0.25">
      <c r="AT81" s="96"/>
      <c r="AU81" s="96"/>
      <c r="AV81" s="96"/>
      <c r="AW81" s="148"/>
      <c r="AX81" s="96"/>
    </row>
    <row r="82" spans="46:50" x14ac:dyDescent="0.25">
      <c r="AT82" s="96"/>
      <c r="AU82" s="96"/>
      <c r="AV82" s="96"/>
      <c r="AW82" s="148"/>
      <c r="AX82" s="96"/>
    </row>
    <row r="83" spans="46:50" x14ac:dyDescent="0.25">
      <c r="AT83" s="96"/>
      <c r="AU83" s="96"/>
      <c r="AV83" s="96"/>
      <c r="AW83" s="148"/>
      <c r="AX83" s="96"/>
    </row>
    <row r="84" spans="46:50" x14ac:dyDescent="0.25">
      <c r="AT84" s="96"/>
      <c r="AU84" s="96"/>
      <c r="AV84" s="96"/>
      <c r="AW84" s="148"/>
      <c r="AX84" s="96"/>
    </row>
    <row r="85" spans="46:50" x14ac:dyDescent="0.25">
      <c r="AT85" s="96"/>
      <c r="AU85" s="96"/>
      <c r="AV85" s="96"/>
      <c r="AW85" s="148"/>
      <c r="AX85" s="96"/>
    </row>
    <row r="86" spans="46:50" x14ac:dyDescent="0.25">
      <c r="AT86" s="96"/>
      <c r="AU86" s="96"/>
      <c r="AV86" s="96"/>
      <c r="AW86" s="148"/>
      <c r="AX86" s="96"/>
    </row>
    <row r="87" spans="46:50" x14ac:dyDescent="0.25">
      <c r="AT87" s="96"/>
      <c r="AU87" s="96"/>
      <c r="AV87" s="96"/>
      <c r="AW87" s="148"/>
      <c r="AX87" s="96"/>
    </row>
    <row r="88" spans="46:50" x14ac:dyDescent="0.25">
      <c r="AT88" s="96"/>
      <c r="AU88" s="96"/>
      <c r="AV88" s="96"/>
      <c r="AW88" s="148"/>
      <c r="AX88" s="96"/>
    </row>
    <row r="89" spans="46:50" x14ac:dyDescent="0.25">
      <c r="AT89" s="96"/>
      <c r="AU89" s="96"/>
      <c r="AV89" s="96"/>
      <c r="AX89" s="96"/>
    </row>
    <row r="90" spans="46:50" x14ac:dyDescent="0.25">
      <c r="AT90" s="96"/>
      <c r="AU90" s="96"/>
      <c r="AV90" s="96"/>
      <c r="AX90" s="96"/>
    </row>
    <row r="91" spans="46:50" x14ac:dyDescent="0.25">
      <c r="AT91" s="96"/>
      <c r="AU91" s="96"/>
      <c r="AV91" s="96"/>
      <c r="AW91" s="96"/>
      <c r="AX91" s="96"/>
    </row>
    <row r="92" spans="46:50" x14ac:dyDescent="0.25">
      <c r="AT92" s="96"/>
      <c r="AU92" s="96"/>
      <c r="AV92" s="96"/>
      <c r="AW92" s="96"/>
      <c r="AX92" s="96"/>
    </row>
    <row r="93" spans="46:50" x14ac:dyDescent="0.25">
      <c r="AT93" s="96"/>
      <c r="AU93" s="96"/>
      <c r="AV93" s="96"/>
      <c r="AW93" s="96"/>
      <c r="AX93" s="96"/>
    </row>
    <row r="94" spans="46:50" x14ac:dyDescent="0.25">
      <c r="AT94" s="96"/>
      <c r="AU94" s="96"/>
      <c r="AV94" s="96"/>
      <c r="AW94" s="96"/>
      <c r="AX94" s="96"/>
    </row>
    <row r="95" spans="46:50" x14ac:dyDescent="0.25">
      <c r="AT95" s="96"/>
      <c r="AU95" s="96"/>
      <c r="AV95" s="96"/>
      <c r="AW95" s="96"/>
      <c r="AX95" s="96"/>
    </row>
    <row r="96" spans="46:50" x14ac:dyDescent="0.25">
      <c r="AT96" s="96"/>
      <c r="AU96" s="96"/>
      <c r="AV96" s="96"/>
      <c r="AW96" s="96"/>
      <c r="AX96" s="96"/>
    </row>
  </sheetData>
  <mergeCells count="85">
    <mergeCell ref="AA3:AA4"/>
    <mergeCell ref="AB3:AB4"/>
    <mergeCell ref="AZ56:BA56"/>
    <mergeCell ref="AZ57:BA57"/>
    <mergeCell ref="AZ58:BA58"/>
    <mergeCell ref="AG3:AG4"/>
    <mergeCell ref="AH3:AH4"/>
    <mergeCell ref="AX3:AX4"/>
    <mergeCell ref="AR3:AR4"/>
    <mergeCell ref="AO3:AO4"/>
    <mergeCell ref="AP3:AP4"/>
    <mergeCell ref="AZ59:BA59"/>
    <mergeCell ref="AZ51:BA51"/>
    <mergeCell ref="AZ52:BA52"/>
    <mergeCell ref="AZ53:BA53"/>
    <mergeCell ref="AZ54:BA54"/>
    <mergeCell ref="AZ55:BA55"/>
    <mergeCell ref="A56:B56"/>
    <mergeCell ref="A57:B57"/>
    <mergeCell ref="A58:B58"/>
    <mergeCell ref="A59:B59"/>
    <mergeCell ref="AW3:AW4"/>
    <mergeCell ref="AT4:AU4"/>
    <mergeCell ref="AT3:AV3"/>
    <mergeCell ref="A51:B51"/>
    <mergeCell ref="A52:B52"/>
    <mergeCell ref="A53:B53"/>
    <mergeCell ref="A54:B54"/>
    <mergeCell ref="A55:B55"/>
    <mergeCell ref="Q3:Q4"/>
    <mergeCell ref="F3:F4"/>
    <mergeCell ref="G3:G4"/>
    <mergeCell ref="H3:H4"/>
    <mergeCell ref="AP1:AQ1"/>
    <mergeCell ref="W3:W4"/>
    <mergeCell ref="X3:X4"/>
    <mergeCell ref="AC3:AC4"/>
    <mergeCell ref="AD3:AD4"/>
    <mergeCell ref="AJ3:AJ4"/>
    <mergeCell ref="AE3:AE4"/>
    <mergeCell ref="AF3:AF4"/>
    <mergeCell ref="AI3:AI4"/>
    <mergeCell ref="AL3:AL4"/>
    <mergeCell ref="AK3:AK4"/>
    <mergeCell ref="AM3:AM4"/>
    <mergeCell ref="Y3:Y4"/>
    <mergeCell ref="Z3:Z4"/>
    <mergeCell ref="AQ3:AQ4"/>
    <mergeCell ref="AN3:AN4"/>
    <mergeCell ref="BK3:BK4"/>
    <mergeCell ref="BL3:BL4"/>
    <mergeCell ref="BB3:BB4"/>
    <mergeCell ref="BD3:BD4"/>
    <mergeCell ref="BE3:BE4"/>
    <mergeCell ref="BF3:BF4"/>
    <mergeCell ref="BG3:BG4"/>
    <mergeCell ref="BH3:BH4"/>
    <mergeCell ref="BI3:BI4"/>
    <mergeCell ref="BJ3:BJ4"/>
    <mergeCell ref="BC3:BC4"/>
    <mergeCell ref="A50:B50"/>
    <mergeCell ref="A5:B5"/>
    <mergeCell ref="U5:V5"/>
    <mergeCell ref="C3:C4"/>
    <mergeCell ref="P3:P4"/>
    <mergeCell ref="S3:S4"/>
    <mergeCell ref="D3:D4"/>
    <mergeCell ref="R3:R4"/>
    <mergeCell ref="M3:M4"/>
    <mergeCell ref="E3:E4"/>
    <mergeCell ref="N3:N4"/>
    <mergeCell ref="O3:O4"/>
    <mergeCell ref="I3:I4"/>
    <mergeCell ref="J3:J4"/>
    <mergeCell ref="K3:K4"/>
    <mergeCell ref="L3:L4"/>
    <mergeCell ref="U56:V56"/>
    <mergeCell ref="U57:V57"/>
    <mergeCell ref="U58:V58"/>
    <mergeCell ref="U59:V59"/>
    <mergeCell ref="U51:V51"/>
    <mergeCell ref="U52:V52"/>
    <mergeCell ref="U53:V53"/>
    <mergeCell ref="U54:V54"/>
    <mergeCell ref="U55:V55"/>
  </mergeCells>
  <conditionalFormatting sqref="AT16:AT21 AT52:AT57 AT61:AT66 AT70:AT75 BM50:BM1048576 AT5:AV5 AS1:AV2 AS14:AS15 AV16:AV21 AT51:AU51 AS50:AW50 AT25:AT30 BJ5:BL5 BB1:BL1 AZ60:BL77 BD23:XFD24 BD32:XFD33 BL41:XFD42">
    <cfRule type="cellIs" dxfId="34165" priority="1125" operator="equal">
      <formula>" "</formula>
    </cfRule>
  </conditionalFormatting>
  <conditionalFormatting sqref="AV76 AT76">
    <cfRule type="cellIs" dxfId="34164" priority="1014" operator="equal">
      <formula>" "</formula>
    </cfRule>
  </conditionalFormatting>
  <conditionalFormatting sqref="AT6:AV12 AU43:AU48 AU34:AU39 AU25:AU30 AU16:AU21">
    <cfRule type="cellIs" dxfId="34163" priority="1100" operator="equal">
      <formula>" "</formula>
    </cfRule>
  </conditionalFormatting>
  <conditionalFormatting sqref="AV25:AV30 AU53:AV57 AU61:AV66 AU70:AV75 AU52">
    <cfRule type="cellIs" dxfId="34162" priority="1188" operator="equal">
      <formula>" "</formula>
    </cfRule>
  </conditionalFormatting>
  <conditionalFormatting sqref="AT8:AT12 AT16:AT21 BB5:BH5 W1 AS16:AS24 AY51:AY76 BN51:XFD51 AT91:AX96 BM31 AX50:AX90 AT5:AV5 AT1:AV2 A2:B4 U1:V4 AS26:AS31 AS1:AS13 AX13 BL51:BL59 A1:S1 A23:S24 A60:S77 U50:V50 A6:S6 A14:S15 BM40 AS35:AS40 A32:S33 AY16:AY49 BM49:BM1048576 AS44:AS77 A41:S42 AV8:AV12 AV16:AV21 AT50:AW50 AT53:AV90 AT51:AU52 AT25:AT30 U41:X42 U32:X33 U14:X15 U6:X6 U60:X77 U23:X24 AC23:AR24 AC60:AR77 AC6:AR6 AC14:AS15 AC32:AS33 AC41:AS42 BJ5:BL5 BB1:BL1 AZ60:BL77 BD23:XFD24 BD32:XFD33 BL41:XFD42">
    <cfRule type="cellIs" dxfId="34161" priority="1190" operator="equal">
      <formula>#REF!</formula>
    </cfRule>
  </conditionalFormatting>
  <conditionalFormatting sqref="AV25:AV30">
    <cfRule type="cellIs" dxfId="34160" priority="1319" operator="equal">
      <formula>#REF!</formula>
    </cfRule>
  </conditionalFormatting>
  <conditionalFormatting sqref="AT8:AT12 AT16:AT21 BB5:BH5 W1 AS16:AS24 AY51:AY76 BN51:XFD51 AT91:AX96 BM31 AX50:AX90 AT5:AV5 AT1:AV2 A2:B4 U1:V4 AS26:AS31 AS1:AS13 AX13 BL51:BL59 A1:S1 A23:S24 A60:S77 U50:V50 A6:S6 A14:S15 BM40 AS35:AS40 A32:S33 AY16:AY49 BM49:BM1048576 AS44:AS77 A41:S42 AV8:AV12 AV16:AV21 AT50:AW50 AT53:AV90 AT51:AU52 AT25:AT30 U41:X42 U32:X33 U14:X15 U6:X6 U60:X77 U23:X24 AC23:AR24 AC60:AR77 AC6:AR6 AC14:AS15 AC32:AS33 AC41:AS42 BJ5:BL5 BB1:BL1 AZ60:BL77 BD23:XFD24 BD32:XFD33 BL41:XFD42">
    <cfRule type="cellIs" dxfId="34159" priority="1453" operator="greaterThan">
      <formula>#REF!</formula>
    </cfRule>
  </conditionalFormatting>
  <conditionalFormatting sqref="AV25:AV30">
    <cfRule type="cellIs" dxfId="34158" priority="1588" operator="greaterThan">
      <formula>#REF!</formula>
    </cfRule>
  </conditionalFormatting>
  <conditionalFormatting sqref="AT7:AV7 AU8:AU12 AU43:AU48 AU34:AU39 AU25:AU30 AU16:AU21">
    <cfRule type="cellIs" dxfId="34157" priority="1102" operator="equal">
      <formula>#REF!</formula>
    </cfRule>
  </conditionalFormatting>
  <conditionalFormatting sqref="AT6">
    <cfRule type="cellIs" dxfId="34156" priority="1107" operator="equal">
      <formula>#REF!</formula>
    </cfRule>
  </conditionalFormatting>
  <conditionalFormatting sqref="AU6">
    <cfRule type="cellIs" dxfId="34155" priority="1108" operator="equal">
      <formula>#REF!</formula>
    </cfRule>
  </conditionalFormatting>
  <conditionalFormatting sqref="AV6">
    <cfRule type="cellIs" dxfId="34154" priority="1109" operator="equal">
      <formula>#REF!</formula>
    </cfRule>
  </conditionalFormatting>
  <conditionalFormatting sqref="AT7:AV7 AU8:AU12 AU43:AU48 AU34:AU39 AU25:AU30 AU16:AU21">
    <cfRule type="cellIs" dxfId="34153" priority="1110" operator="greaterThan">
      <formula>#REF!</formula>
    </cfRule>
  </conditionalFormatting>
  <conditionalFormatting sqref="AT6">
    <cfRule type="cellIs" dxfId="34152" priority="1115" operator="greaterThan">
      <formula>#REF!</formula>
    </cfRule>
  </conditionalFormatting>
  <conditionalFormatting sqref="AU6">
    <cfRule type="cellIs" dxfId="34151" priority="1116" operator="greaterThan">
      <formula>#REF!</formula>
    </cfRule>
  </conditionalFormatting>
  <conditionalFormatting sqref="AV6">
    <cfRule type="cellIs" dxfId="34150" priority="1117" operator="greaterThan">
      <formula>#REF!</formula>
    </cfRule>
  </conditionalFormatting>
  <conditionalFormatting sqref="AV67">
    <cfRule type="cellIs" dxfId="34149" priority="1037" operator="equal">
      <formula>#REF!</formula>
    </cfRule>
  </conditionalFormatting>
  <conditionalFormatting sqref="AV58 AT58:AT60">
    <cfRule type="cellIs" dxfId="34148" priority="1050" operator="equal">
      <formula>" "</formula>
    </cfRule>
  </conditionalFormatting>
  <conditionalFormatting sqref="AV59:AV60">
    <cfRule type="cellIs" dxfId="34147" priority="1051" operator="equal">
      <formula>" "</formula>
    </cfRule>
  </conditionalFormatting>
  <conditionalFormatting sqref="AU58:AU60">
    <cfRule type="cellIs" dxfId="34146" priority="1052" operator="equal">
      <formula>" "</formula>
    </cfRule>
  </conditionalFormatting>
  <conditionalFormatting sqref="AT58:AT60">
    <cfRule type="cellIs" dxfId="34145" priority="1053" operator="equal">
      <formula>#REF!</formula>
    </cfRule>
  </conditionalFormatting>
  <conditionalFormatting sqref="AU58:AU60">
    <cfRule type="cellIs" dxfId="34144" priority="1054" operator="equal">
      <formula>#REF!</formula>
    </cfRule>
  </conditionalFormatting>
  <conditionalFormatting sqref="AV58">
    <cfRule type="cellIs" dxfId="34143" priority="1055" operator="equal">
      <formula>#REF!</formula>
    </cfRule>
  </conditionalFormatting>
  <conditionalFormatting sqref="AV58:AV60">
    <cfRule type="cellIs" dxfId="34142" priority="1056" operator="equal">
      <formula>#REF!</formula>
    </cfRule>
  </conditionalFormatting>
  <conditionalFormatting sqref="AV58">
    <cfRule type="cellIs" dxfId="34141" priority="1057" operator="equal">
      <formula>#REF!</formula>
    </cfRule>
  </conditionalFormatting>
  <conditionalFormatting sqref="AV59:AV60">
    <cfRule type="cellIs" dxfId="34140" priority="1058" operator="equal">
      <formula>#REF!</formula>
    </cfRule>
  </conditionalFormatting>
  <conditionalFormatting sqref="AV59:AV60">
    <cfRule type="cellIs" dxfId="34139" priority="1059" operator="equal">
      <formula>#REF!</formula>
    </cfRule>
  </conditionalFormatting>
  <conditionalFormatting sqref="AT58:AT60">
    <cfRule type="cellIs" dxfId="34138" priority="1060" operator="greaterThan">
      <formula>#REF!</formula>
    </cfRule>
  </conditionalFormatting>
  <conditionalFormatting sqref="AU58:AU60">
    <cfRule type="cellIs" dxfId="34137" priority="1061" operator="greaterThan">
      <formula>#REF!</formula>
    </cfRule>
  </conditionalFormatting>
  <conditionalFormatting sqref="AV58">
    <cfRule type="cellIs" dxfId="34136" priority="1062" operator="greaterThan">
      <formula>#REF!</formula>
    </cfRule>
  </conditionalFormatting>
  <conditionalFormatting sqref="AV58">
    <cfRule type="cellIs" dxfId="34135" priority="1063" operator="greaterThan">
      <formula>#REF!</formula>
    </cfRule>
  </conditionalFormatting>
  <conditionalFormatting sqref="AV58">
    <cfRule type="cellIs" dxfId="34134" priority="1064" operator="greaterThan">
      <formula>#REF!</formula>
    </cfRule>
  </conditionalFormatting>
  <conditionalFormatting sqref="AV59:AV60">
    <cfRule type="cellIs" dxfId="34133" priority="1065" operator="greaterThan">
      <formula>#REF!</formula>
    </cfRule>
  </conditionalFormatting>
  <conditionalFormatting sqref="AV59:AV60">
    <cfRule type="cellIs" dxfId="34132" priority="1066" operator="greaterThan">
      <formula>#REF!</formula>
    </cfRule>
  </conditionalFormatting>
  <conditionalFormatting sqref="AV59:AV60">
    <cfRule type="cellIs" dxfId="34131" priority="1067" operator="greaterThan">
      <formula>#REF!</formula>
    </cfRule>
  </conditionalFormatting>
  <conditionalFormatting sqref="AV67 AT51:AT76">
    <cfRule type="cellIs" dxfId="34130" priority="1032" operator="equal">
      <formula>" "</formula>
    </cfRule>
  </conditionalFormatting>
  <conditionalFormatting sqref="AV53:AV76">
    <cfRule type="cellIs" dxfId="34129" priority="1033" operator="equal">
      <formula>" "</formula>
    </cfRule>
  </conditionalFormatting>
  <conditionalFormatting sqref="AU51:AU76">
    <cfRule type="cellIs" dxfId="34128" priority="1034" operator="equal">
      <formula>" "</formula>
    </cfRule>
  </conditionalFormatting>
  <conditionalFormatting sqref="AT51:AT76">
    <cfRule type="cellIs" dxfId="34127" priority="1035" operator="equal">
      <formula>#REF!</formula>
    </cfRule>
  </conditionalFormatting>
  <conditionalFormatting sqref="AU51:AU76">
    <cfRule type="cellIs" dxfId="34126" priority="1036" operator="equal">
      <formula>#REF!</formula>
    </cfRule>
  </conditionalFormatting>
  <conditionalFormatting sqref="AV53:AV76">
    <cfRule type="cellIs" dxfId="34125" priority="1038" operator="equal">
      <formula>#REF!</formula>
    </cfRule>
  </conditionalFormatting>
  <conditionalFormatting sqref="AV67">
    <cfRule type="cellIs" dxfId="34124" priority="1039" operator="equal">
      <formula>#REF!</formula>
    </cfRule>
  </conditionalFormatting>
  <conditionalFormatting sqref="AV53:AV76">
    <cfRule type="cellIs" dxfId="34123" priority="1040" operator="equal">
      <formula>#REF!</formula>
    </cfRule>
  </conditionalFormatting>
  <conditionalFormatting sqref="AV53:AV76">
    <cfRule type="cellIs" dxfId="34122" priority="1041" operator="equal">
      <formula>#REF!</formula>
    </cfRule>
  </conditionalFormatting>
  <conditionalFormatting sqref="AT51:AT76">
    <cfRule type="cellIs" dxfId="34121" priority="1042" operator="greaterThan">
      <formula>#REF!</formula>
    </cfRule>
  </conditionalFormatting>
  <conditionalFormatting sqref="AU51:AU76">
    <cfRule type="cellIs" dxfId="34120" priority="1043" operator="greaterThan">
      <formula>#REF!</formula>
    </cfRule>
  </conditionalFormatting>
  <conditionalFormatting sqref="AV67">
    <cfRule type="cellIs" dxfId="34119" priority="1044" operator="greaterThan">
      <formula>#REF!</formula>
    </cfRule>
  </conditionalFormatting>
  <conditionalFormatting sqref="AV67">
    <cfRule type="cellIs" dxfId="34118" priority="1045" operator="greaterThan">
      <formula>#REF!</formula>
    </cfRule>
  </conditionalFormatting>
  <conditionalFormatting sqref="AV67">
    <cfRule type="cellIs" dxfId="34117" priority="1046" operator="greaterThan">
      <formula>#REF!</formula>
    </cfRule>
  </conditionalFormatting>
  <conditionalFormatting sqref="AV53:AV76">
    <cfRule type="cellIs" dxfId="34116" priority="1047" operator="greaterThan">
      <formula>#REF!</formula>
    </cfRule>
  </conditionalFormatting>
  <conditionalFormatting sqref="AV53:AV76">
    <cfRule type="cellIs" dxfId="34115" priority="1048" operator="greaterThan">
      <formula>#REF!</formula>
    </cfRule>
  </conditionalFormatting>
  <conditionalFormatting sqref="AV53:AV76">
    <cfRule type="cellIs" dxfId="34114" priority="1049" operator="greaterThan">
      <formula>#REF!</formula>
    </cfRule>
  </conditionalFormatting>
  <conditionalFormatting sqref="AU76">
    <cfRule type="cellIs" dxfId="34113" priority="1016" operator="equal">
      <formula>" "</formula>
    </cfRule>
  </conditionalFormatting>
  <conditionalFormatting sqref="AV76">
    <cfRule type="cellIs" dxfId="34112" priority="1019" operator="equal">
      <formula>#REF!</formula>
    </cfRule>
  </conditionalFormatting>
  <conditionalFormatting sqref="AV76">
    <cfRule type="cellIs" dxfId="34111" priority="1021" operator="equal">
      <formula>#REF!</formula>
    </cfRule>
  </conditionalFormatting>
  <conditionalFormatting sqref="AV76">
    <cfRule type="cellIs" dxfId="34110" priority="1026" operator="greaterThan">
      <formula>#REF!</formula>
    </cfRule>
  </conditionalFormatting>
  <conditionalFormatting sqref="AV76">
    <cfRule type="cellIs" dxfId="34109" priority="1027" operator="greaterThan">
      <formula>#REF!</formula>
    </cfRule>
  </conditionalFormatting>
  <conditionalFormatting sqref="AV76">
    <cfRule type="cellIs" dxfId="34108" priority="1028" operator="greaterThan">
      <formula>#REF!</formula>
    </cfRule>
  </conditionalFormatting>
  <conditionalFormatting sqref="AT51">
    <cfRule type="cellIs" dxfId="34107" priority="930" operator="equal">
      <formula>" "</formula>
    </cfRule>
  </conditionalFormatting>
  <conditionalFormatting sqref="BB5:BH5 AX5">
    <cfRule type="cellIs" dxfId="34106" priority="927" operator="equal">
      <formula>" "</formula>
    </cfRule>
  </conditionalFormatting>
  <conditionalFormatting sqref="AX5">
    <cfRule type="cellIs" dxfId="34105" priority="928" operator="equal">
      <formula>#REF!</formula>
    </cfRule>
  </conditionalFormatting>
  <conditionalFormatting sqref="AX5">
    <cfRule type="cellIs" dxfId="34104" priority="929" operator="greaterThan">
      <formula>#REF!</formula>
    </cfRule>
  </conditionalFormatting>
  <conditionalFormatting sqref="BA6">
    <cfRule type="cellIs" dxfId="34103" priority="921" operator="equal">
      <formula>" "</formula>
    </cfRule>
  </conditionalFormatting>
  <conditionalFormatting sqref="BA6">
    <cfRule type="cellIs" dxfId="34102" priority="922" operator="equal">
      <formula>#REF!</formula>
    </cfRule>
  </conditionalFormatting>
  <conditionalFormatting sqref="BA6">
    <cfRule type="cellIs" dxfId="34101" priority="923" operator="greaterThan">
      <formula>#REF!</formula>
    </cfRule>
  </conditionalFormatting>
  <conditionalFormatting sqref="AX1:AX2">
    <cfRule type="cellIs" dxfId="34100" priority="918" operator="equal">
      <formula>" "</formula>
    </cfRule>
  </conditionalFormatting>
  <conditionalFormatting sqref="AX1:AX2">
    <cfRule type="cellIs" dxfId="34099" priority="919" operator="equal">
      <formula>#REF!</formula>
    </cfRule>
  </conditionalFormatting>
  <conditionalFormatting sqref="AX1:AX2">
    <cfRule type="cellIs" dxfId="34098" priority="920" operator="greaterThan">
      <formula>#REF!</formula>
    </cfRule>
  </conditionalFormatting>
  <conditionalFormatting sqref="AY1:BA5">
    <cfRule type="cellIs" dxfId="34097" priority="912" operator="equal">
      <formula>" "</formula>
    </cfRule>
  </conditionalFormatting>
  <conditionalFormatting sqref="AY1:BA5">
    <cfRule type="cellIs" dxfId="34096" priority="913" operator="equal">
      <formula>#REF!</formula>
    </cfRule>
  </conditionalFormatting>
  <conditionalFormatting sqref="AY1:BA5">
    <cfRule type="cellIs" dxfId="34095" priority="914" operator="greaterThan">
      <formula>#REF!</formula>
    </cfRule>
  </conditionalFormatting>
  <conditionalFormatting sqref="BI5">
    <cfRule type="cellIs" dxfId="34094" priority="909" operator="equal">
      <formula>" "</formula>
    </cfRule>
  </conditionalFormatting>
  <conditionalFormatting sqref="BI5">
    <cfRule type="cellIs" dxfId="34093" priority="910" operator="equal">
      <formula>#REF!</formula>
    </cfRule>
  </conditionalFormatting>
  <conditionalFormatting sqref="BI5">
    <cfRule type="cellIs" dxfId="34092" priority="911" operator="greaterThan">
      <formula>#REF!</formula>
    </cfRule>
  </conditionalFormatting>
  <conditionalFormatting sqref="BB6:BK6">
    <cfRule type="cellIs" dxfId="34091" priority="903" operator="equal">
      <formula>" "</formula>
    </cfRule>
  </conditionalFormatting>
  <conditionalFormatting sqref="BB6:BK6">
    <cfRule type="cellIs" dxfId="34090" priority="904" operator="equal">
      <formula>#REF!</formula>
    </cfRule>
  </conditionalFormatting>
  <conditionalFormatting sqref="BB6:BK6">
    <cfRule type="cellIs" dxfId="34089" priority="905" operator="greaterThan">
      <formula>#REF!</formula>
    </cfRule>
  </conditionalFormatting>
  <conditionalFormatting sqref="BJ2:BK2">
    <cfRule type="cellIs" dxfId="34088" priority="897" operator="equal">
      <formula>" "</formula>
    </cfRule>
  </conditionalFormatting>
  <conditionalFormatting sqref="BJ2:BK2">
    <cfRule type="cellIs" dxfId="34087" priority="898" operator="equal">
      <formula>#REF!</formula>
    </cfRule>
  </conditionalFormatting>
  <conditionalFormatting sqref="BJ2:BK2">
    <cfRule type="cellIs" dxfId="34086" priority="899" operator="greaterThan">
      <formula>#REF!</formula>
    </cfRule>
  </conditionalFormatting>
  <conditionalFormatting sqref="BI2">
    <cfRule type="cellIs" dxfId="34085" priority="894" operator="equal">
      <formula>" "</formula>
    </cfRule>
  </conditionalFormatting>
  <conditionalFormatting sqref="BI2">
    <cfRule type="cellIs" dxfId="34084" priority="895" operator="equal">
      <formula>#REF!</formula>
    </cfRule>
  </conditionalFormatting>
  <conditionalFormatting sqref="BI2">
    <cfRule type="cellIs" dxfId="34083" priority="896" operator="greaterThan">
      <formula>#REF!</formula>
    </cfRule>
  </conditionalFormatting>
  <conditionalFormatting sqref="BH2">
    <cfRule type="cellIs" dxfId="34082" priority="891" operator="equal">
      <formula>" "</formula>
    </cfRule>
  </conditionalFormatting>
  <conditionalFormatting sqref="BH2">
    <cfRule type="cellIs" dxfId="34081" priority="892" operator="equal">
      <formula>#REF!</formula>
    </cfRule>
  </conditionalFormatting>
  <conditionalFormatting sqref="BH2">
    <cfRule type="cellIs" dxfId="34080" priority="893" operator="greaterThan">
      <formula>#REF!</formula>
    </cfRule>
  </conditionalFormatting>
  <conditionalFormatting sqref="BG2">
    <cfRule type="cellIs" dxfId="34079" priority="888" operator="equal">
      <formula>" "</formula>
    </cfRule>
  </conditionalFormatting>
  <conditionalFormatting sqref="BG2">
    <cfRule type="cellIs" dxfId="34078" priority="889" operator="equal">
      <formula>#REF!</formula>
    </cfRule>
  </conditionalFormatting>
  <conditionalFormatting sqref="BG2">
    <cfRule type="cellIs" dxfId="34077" priority="890" operator="greaterThan">
      <formula>#REF!</formula>
    </cfRule>
  </conditionalFormatting>
  <conditionalFormatting sqref="BE2">
    <cfRule type="cellIs" dxfId="34076" priority="885" operator="equal">
      <formula>" "</formula>
    </cfRule>
  </conditionalFormatting>
  <conditionalFormatting sqref="BE2">
    <cfRule type="cellIs" dxfId="34075" priority="886" operator="equal">
      <formula>#REF!</formula>
    </cfRule>
  </conditionalFormatting>
  <conditionalFormatting sqref="BE2">
    <cfRule type="cellIs" dxfId="34074" priority="887" operator="greaterThan">
      <formula>#REF!</formula>
    </cfRule>
  </conditionalFormatting>
  <conditionalFormatting sqref="BD2">
    <cfRule type="cellIs" dxfId="34073" priority="882" operator="equal">
      <formula>" "</formula>
    </cfRule>
  </conditionalFormatting>
  <conditionalFormatting sqref="BD2">
    <cfRule type="cellIs" dxfId="34072" priority="883" operator="equal">
      <formula>#REF!</formula>
    </cfRule>
  </conditionalFormatting>
  <conditionalFormatting sqref="BD2">
    <cfRule type="cellIs" dxfId="34071" priority="884" operator="greaterThan">
      <formula>#REF!</formula>
    </cfRule>
  </conditionalFormatting>
  <conditionalFormatting sqref="BF15:BK15">
    <cfRule type="cellIs" dxfId="34070" priority="879" operator="equal">
      <formula>" "</formula>
    </cfRule>
  </conditionalFormatting>
  <conditionalFormatting sqref="BF15:BK15">
    <cfRule type="cellIs" dxfId="34069" priority="880" operator="equal">
      <formula>#REF!</formula>
    </cfRule>
  </conditionalFormatting>
  <conditionalFormatting sqref="BF15:BK15">
    <cfRule type="cellIs" dxfId="34068" priority="881" operator="greaterThan">
      <formula>#REF!</formula>
    </cfRule>
  </conditionalFormatting>
  <conditionalFormatting sqref="C1:S1 W1">
    <cfRule type="cellIs" dxfId="34067" priority="873" operator="equal">
      <formula>" "</formula>
    </cfRule>
  </conditionalFormatting>
  <conditionalFormatting sqref="A2:B4 A1">
    <cfRule type="cellIs" dxfId="34066" priority="870" operator="equal">
      <formula>" "</formula>
    </cfRule>
  </conditionalFormatting>
  <conditionalFormatting sqref="U1:V4">
    <cfRule type="cellIs" dxfId="34065" priority="867" operator="equal">
      <formula>" "</formula>
    </cfRule>
  </conditionalFormatting>
  <conditionalFormatting sqref="AS26:AS31 AS51:AS76">
    <cfRule type="cellIs" dxfId="34064" priority="854" operator="equal">
      <formula>" "</formula>
    </cfRule>
  </conditionalFormatting>
  <conditionalFormatting sqref="AS3:AS13 AS16:AS24">
    <cfRule type="cellIs" dxfId="34063" priority="848" operator="equal">
      <formula>" "</formula>
    </cfRule>
  </conditionalFormatting>
  <conditionalFormatting sqref="AX13">
    <cfRule type="cellIs" dxfId="34062" priority="845" operator="equal">
      <formula>" "</formula>
    </cfRule>
  </conditionalFormatting>
  <conditionalFormatting sqref="AY6:AY13 AY51:AY76 AY16:AY31">
    <cfRule type="cellIs" dxfId="34061" priority="842" operator="equal">
      <formula>" "</formula>
    </cfRule>
  </conditionalFormatting>
  <conditionalFormatting sqref="AY6:AY13">
    <cfRule type="cellIs" dxfId="34060" priority="843" operator="equal">
      <formula>#REF!</formula>
    </cfRule>
  </conditionalFormatting>
  <conditionalFormatting sqref="AY6:AY13">
    <cfRule type="cellIs" dxfId="34059" priority="844" operator="greaterThan">
      <formula>#REF!</formula>
    </cfRule>
  </conditionalFormatting>
  <conditionalFormatting sqref="BL51:BL59">
    <cfRule type="cellIs" dxfId="34058" priority="833" operator="equal">
      <formula>" "</formula>
    </cfRule>
  </conditionalFormatting>
  <conditionalFormatting sqref="BL59">
    <cfRule type="cellIs" dxfId="34057" priority="827" operator="equal">
      <formula>" "</formula>
    </cfRule>
  </conditionalFormatting>
  <conditionalFormatting sqref="BN51:XFD51 BL51">
    <cfRule type="cellIs" dxfId="34056" priority="824" operator="equal">
      <formula>" "</formula>
    </cfRule>
  </conditionalFormatting>
  <conditionalFormatting sqref="AZ23:BB24">
    <cfRule type="cellIs" dxfId="34055" priority="821" operator="equal">
      <formula>" "</formula>
    </cfRule>
  </conditionalFormatting>
  <conditionalFormatting sqref="AZ23:BB24">
    <cfRule type="cellIs" dxfId="34054" priority="822" operator="equal">
      <formula>#REF!</formula>
    </cfRule>
  </conditionalFormatting>
  <conditionalFormatting sqref="AZ23:BB24">
    <cfRule type="cellIs" dxfId="34053" priority="823" operator="greaterThan">
      <formula>#REF!</formula>
    </cfRule>
  </conditionalFormatting>
  <conditionalFormatting sqref="BM13:XFD13">
    <cfRule type="cellIs" dxfId="34052" priority="818" operator="equal">
      <formula>" "</formula>
    </cfRule>
  </conditionalFormatting>
  <conditionalFormatting sqref="BM13:XFD13">
    <cfRule type="cellIs" dxfId="34051" priority="819" operator="equal">
      <formula>#REF!</formula>
    </cfRule>
  </conditionalFormatting>
  <conditionalFormatting sqref="BM13:XFD13">
    <cfRule type="cellIs" dxfId="34050" priority="820" operator="greaterThan">
      <formula>#REF!</formula>
    </cfRule>
  </conditionalFormatting>
  <conditionalFormatting sqref="A60:S76 U60:X76 AC60:AR76">
    <cfRule type="cellIs" dxfId="34049" priority="812" operator="equal">
      <formula>" "</formula>
    </cfRule>
  </conditionalFormatting>
  <conditionalFormatting sqref="A60:S60 U60:X60 AC60:AR60">
    <cfRule type="cellIs" dxfId="34048" priority="809" operator="equal">
      <formula>" "</formula>
    </cfRule>
  </conditionalFormatting>
  <conditionalFormatting sqref="C23:S24 W23:X24 AC23:AR24">
    <cfRule type="cellIs" dxfId="34047" priority="806" operator="equal">
      <formula>" "</formula>
    </cfRule>
  </conditionalFormatting>
  <conditionalFormatting sqref="B1">
    <cfRule type="cellIs" dxfId="34046" priority="803" operator="equal">
      <formula>" "</formula>
    </cfRule>
  </conditionalFormatting>
  <conditionalFormatting sqref="D15:S15">
    <cfRule type="cellIs" dxfId="34045" priority="794" operator="equal">
      <formula>" "</formula>
    </cfRule>
  </conditionalFormatting>
  <conditionalFormatting sqref="U23:V24">
    <cfRule type="cellIs" dxfId="34044" priority="791" operator="equal">
      <formula>" "</formula>
    </cfRule>
  </conditionalFormatting>
  <conditionalFormatting sqref="A23:B24">
    <cfRule type="cellIs" dxfId="34043" priority="788" operator="equal">
      <formula>" "</formula>
    </cfRule>
  </conditionalFormatting>
  <conditionalFormatting sqref="BL50">
    <cfRule type="cellIs" dxfId="34042" priority="785" operator="equal">
      <formula>" "</formula>
    </cfRule>
  </conditionalFormatting>
  <conditionalFormatting sqref="BL50">
    <cfRule type="cellIs" dxfId="34041" priority="786" operator="equal">
      <formula>#REF!</formula>
    </cfRule>
  </conditionalFormatting>
  <conditionalFormatting sqref="BL50">
    <cfRule type="cellIs" dxfId="34040" priority="787" operator="greaterThan">
      <formula>#REF!</formula>
    </cfRule>
  </conditionalFormatting>
  <conditionalFormatting sqref="AT91:AX96 AX50:AX90 AT50:BA50 AT53:AV90 AT51:AU52">
    <cfRule type="cellIs" dxfId="34039" priority="782" operator="equal">
      <formula>" "</formula>
    </cfRule>
  </conditionalFormatting>
  <conditionalFormatting sqref="AX50:BA50">
    <cfRule type="cellIs" dxfId="34038" priority="783" operator="equal">
      <formula>#REF!</formula>
    </cfRule>
  </conditionalFormatting>
  <conditionalFormatting sqref="AX50:BA50">
    <cfRule type="cellIs" dxfId="34037" priority="784" operator="greaterThan">
      <formula>#REF!</formula>
    </cfRule>
  </conditionalFormatting>
  <conditionalFormatting sqref="AV77 AT77">
    <cfRule type="cellIs" dxfId="34036" priority="760" operator="equal">
      <formula>" "</formula>
    </cfRule>
  </conditionalFormatting>
  <conditionalFormatting sqref="AT77:AV77">
    <cfRule type="cellIs" dxfId="34035" priority="780" operator="equal">
      <formula>#REF!</formula>
    </cfRule>
  </conditionalFormatting>
  <conditionalFormatting sqref="AT77:AU77">
    <cfRule type="cellIs" dxfId="34034" priority="781" operator="greaterThan">
      <formula>#REF!</formula>
    </cfRule>
  </conditionalFormatting>
  <conditionalFormatting sqref="AT77">
    <cfRule type="cellIs" dxfId="34033" priority="767" operator="equal">
      <formula>" "</formula>
    </cfRule>
  </conditionalFormatting>
  <conditionalFormatting sqref="AV77">
    <cfRule type="cellIs" dxfId="34032" priority="768" operator="equal">
      <formula>" "</formula>
    </cfRule>
  </conditionalFormatting>
  <conditionalFormatting sqref="AU77">
    <cfRule type="cellIs" dxfId="34031" priority="769" operator="equal">
      <formula>" "</formula>
    </cfRule>
  </conditionalFormatting>
  <conditionalFormatting sqref="AT77">
    <cfRule type="cellIs" dxfId="34030" priority="770" operator="equal">
      <formula>#REF!</formula>
    </cfRule>
  </conditionalFormatting>
  <conditionalFormatting sqref="AU77">
    <cfRule type="cellIs" dxfId="34029" priority="771" operator="equal">
      <formula>#REF!</formula>
    </cfRule>
  </conditionalFormatting>
  <conditionalFormatting sqref="AV77">
    <cfRule type="cellIs" dxfId="34028" priority="772" operator="equal">
      <formula>#REF!</formula>
    </cfRule>
  </conditionalFormatting>
  <conditionalFormatting sqref="AV77">
    <cfRule type="cellIs" dxfId="34027" priority="773" operator="equal">
      <formula>#REF!</formula>
    </cfRule>
  </conditionalFormatting>
  <conditionalFormatting sqref="AV77">
    <cfRule type="cellIs" dxfId="34026" priority="774" operator="equal">
      <formula>#REF!</formula>
    </cfRule>
  </conditionalFormatting>
  <conditionalFormatting sqref="AT77">
    <cfRule type="cellIs" dxfId="34025" priority="775" operator="greaterThan">
      <formula>#REF!</formula>
    </cfRule>
  </conditionalFormatting>
  <conditionalFormatting sqref="AU77">
    <cfRule type="cellIs" dxfId="34024" priority="776" operator="greaterThan">
      <formula>#REF!</formula>
    </cfRule>
  </conditionalFormatting>
  <conditionalFormatting sqref="AV77">
    <cfRule type="cellIs" dxfId="34023" priority="777" operator="greaterThan">
      <formula>#REF!</formula>
    </cfRule>
  </conditionalFormatting>
  <conditionalFormatting sqref="AV77">
    <cfRule type="cellIs" dxfId="34022" priority="778" operator="greaterThan">
      <formula>#REF!</formula>
    </cfRule>
  </conditionalFormatting>
  <conditionalFormatting sqref="AV77">
    <cfRule type="cellIs" dxfId="34021" priority="779" operator="greaterThan">
      <formula>#REF!</formula>
    </cfRule>
  </conditionalFormatting>
  <conditionalFormatting sqref="AU77">
    <cfRule type="cellIs" dxfId="34020" priority="761" operator="equal">
      <formula>" "</formula>
    </cfRule>
  </conditionalFormatting>
  <conditionalFormatting sqref="AV77">
    <cfRule type="cellIs" dxfId="34019" priority="762" operator="equal">
      <formula>#REF!</formula>
    </cfRule>
  </conditionalFormatting>
  <conditionalFormatting sqref="AV77">
    <cfRule type="cellIs" dxfId="34018" priority="763" operator="equal">
      <formula>#REF!</formula>
    </cfRule>
  </conditionalFormatting>
  <conditionalFormatting sqref="AV77">
    <cfRule type="cellIs" dxfId="34017" priority="764" operator="greaterThan">
      <formula>#REF!</formula>
    </cfRule>
  </conditionalFormatting>
  <conditionalFormatting sqref="AV77">
    <cfRule type="cellIs" dxfId="34016" priority="765" operator="greaterThan">
      <formula>#REF!</formula>
    </cfRule>
  </conditionalFormatting>
  <conditionalFormatting sqref="AV77">
    <cfRule type="cellIs" dxfId="34015" priority="766" operator="greaterThan">
      <formula>#REF!</formula>
    </cfRule>
  </conditionalFormatting>
  <conditionalFormatting sqref="AS77">
    <cfRule type="cellIs" dxfId="34014" priority="757" operator="equal">
      <formula>" "</formula>
    </cfRule>
  </conditionalFormatting>
  <conditionalFormatting sqref="AY77">
    <cfRule type="cellIs" dxfId="34013" priority="754" operator="equal">
      <formula>" "</formula>
    </cfRule>
  </conditionalFormatting>
  <conditionalFormatting sqref="AY77">
    <cfRule type="cellIs" dxfId="34012" priority="755" operator="equal">
      <formula>#REF!</formula>
    </cfRule>
  </conditionalFormatting>
  <conditionalFormatting sqref="AY77">
    <cfRule type="cellIs" dxfId="34011" priority="756" operator="greaterThan">
      <formula>#REF!</formula>
    </cfRule>
  </conditionalFormatting>
  <conditionalFormatting sqref="A77:S77 U77:X77 AC77:AR77">
    <cfRule type="cellIs" dxfId="34010" priority="748" operator="equal">
      <formula>" "</formula>
    </cfRule>
  </conditionalFormatting>
  <conditionalFormatting sqref="U50:V50">
    <cfRule type="cellIs" dxfId="34009" priority="745" operator="equal">
      <formula>" "</formula>
    </cfRule>
  </conditionalFormatting>
  <conditionalFormatting sqref="BM22">
    <cfRule type="cellIs" dxfId="34008" priority="742" operator="equal">
      <formula>" "</formula>
    </cfRule>
  </conditionalFormatting>
  <conditionalFormatting sqref="BM22">
    <cfRule type="cellIs" dxfId="34007" priority="743" operator="equal">
      <formula>#REF!</formula>
    </cfRule>
  </conditionalFormatting>
  <conditionalFormatting sqref="BM22">
    <cfRule type="cellIs" dxfId="34006" priority="744" operator="greaterThan">
      <formula>#REF!</formula>
    </cfRule>
  </conditionalFormatting>
  <conditionalFormatting sqref="BM15">
    <cfRule type="cellIs" dxfId="34005" priority="739" operator="equal">
      <formula>" "</formula>
    </cfRule>
  </conditionalFormatting>
  <conditionalFormatting sqref="BM15">
    <cfRule type="cellIs" dxfId="34004" priority="740" operator="equal">
      <formula>#REF!</formula>
    </cfRule>
  </conditionalFormatting>
  <conditionalFormatting sqref="BM15">
    <cfRule type="cellIs" dxfId="34003" priority="741" operator="greaterThan">
      <formula>#REF!</formula>
    </cfRule>
  </conditionalFormatting>
  <conditionalFormatting sqref="BM31">
    <cfRule type="cellIs" dxfId="34002" priority="736" operator="equal">
      <formula>" "</formula>
    </cfRule>
  </conditionalFormatting>
  <conditionalFormatting sqref="A6:S6 U6:X6 AC6:AR6">
    <cfRule type="cellIs" dxfId="34001" priority="733" operator="equal">
      <formula>" "</formula>
    </cfRule>
  </conditionalFormatting>
  <conditionalFormatting sqref="BF14:BK14">
    <cfRule type="cellIs" dxfId="34000" priority="723" operator="equal">
      <formula>" "</formula>
    </cfRule>
  </conditionalFormatting>
  <conditionalFormatting sqref="BF14:BK14">
    <cfRule type="cellIs" dxfId="33999" priority="724" operator="equal">
      <formula>#REF!</formula>
    </cfRule>
  </conditionalFormatting>
  <conditionalFormatting sqref="BF14:BK14">
    <cfRule type="cellIs" dxfId="33998" priority="725" operator="greaterThan">
      <formula>#REF!</formula>
    </cfRule>
  </conditionalFormatting>
  <conditionalFormatting sqref="D14:S14">
    <cfRule type="cellIs" dxfId="33997" priority="714" operator="equal">
      <formula>" "</formula>
    </cfRule>
  </conditionalFormatting>
  <conditionalFormatting sqref="BM14">
    <cfRule type="cellIs" dxfId="33996" priority="711" operator="equal">
      <formula>" "</formula>
    </cfRule>
  </conditionalFormatting>
  <conditionalFormatting sqref="BM14">
    <cfRule type="cellIs" dxfId="33995" priority="712" operator="equal">
      <formula>#REF!</formula>
    </cfRule>
  </conditionalFormatting>
  <conditionalFormatting sqref="BM14">
    <cfRule type="cellIs" dxfId="33994" priority="713" operator="greaterThan">
      <formula>#REF!</formula>
    </cfRule>
  </conditionalFormatting>
  <conditionalFormatting sqref="BL13">
    <cfRule type="cellIs" dxfId="33993" priority="708" operator="equal">
      <formula>" "</formula>
    </cfRule>
  </conditionalFormatting>
  <conditionalFormatting sqref="BL13">
    <cfRule type="cellIs" dxfId="33992" priority="709" operator="equal">
      <formula>#REF!</formula>
    </cfRule>
  </conditionalFormatting>
  <conditionalFormatting sqref="BL13">
    <cfRule type="cellIs" dxfId="33991" priority="710" operator="greaterThan">
      <formula>#REF!</formula>
    </cfRule>
  </conditionalFormatting>
  <conditionalFormatting sqref="BL14">
    <cfRule type="cellIs" dxfId="33990" priority="705" operator="equal">
      <formula>" "</formula>
    </cfRule>
  </conditionalFormatting>
  <conditionalFormatting sqref="BL14">
    <cfRule type="cellIs" dxfId="33989" priority="706" operator="equal">
      <formula>#REF!</formula>
    </cfRule>
  </conditionalFormatting>
  <conditionalFormatting sqref="BL14">
    <cfRule type="cellIs" dxfId="33988" priority="707" operator="greaterThan">
      <formula>#REF!</formula>
    </cfRule>
  </conditionalFormatting>
  <conditionalFormatting sqref="A7:B13">
    <cfRule type="containsText" dxfId="33987" priority="688" operator="containsText" text="08.30 – 14.30">
      <formula>NOT(ISERROR(SEARCH("08.30 – 14.30",A7)))</formula>
    </cfRule>
    <cfRule type="containsText" dxfId="33986" priority="689" operator="containsText" text="09:30 – 18.30">
      <formula>NOT(ISERROR(SEARCH("09:30 – 18.30",A7)))</formula>
    </cfRule>
    <cfRule type="containsText" dxfId="33985" priority="690" operator="containsText" text="10.30 – 18.30">
      <formula>NOT(ISERROR(SEARCH("10.30 – 18.30",A7)))</formula>
    </cfRule>
    <cfRule type="containsText" dxfId="33984" priority="691" operator="containsText" text="09.30 – 18.30">
      <formula>NOT(ISERROR(SEARCH("09.30 – 18.30",A7)))</formula>
    </cfRule>
    <cfRule type="containsText" dxfId="33983" priority="692" operator="containsText" text="09.00 – 13:00">
      <formula>NOT(ISERROR(SEARCH("09.00 – 13:00",A7)))</formula>
    </cfRule>
    <cfRule type="containsText" dxfId="33982" priority="693" operator="containsText" text="08.30 – 16.30">
      <formula>NOT(ISERROR(SEARCH("08.30 – 16.30",A7)))</formula>
    </cfRule>
    <cfRule type="containsText" dxfId="33981" priority="694" operator="containsText" text="08:30 – 17.30">
      <formula>NOT(ISERROR(SEARCH("08:30 – 17.30",A7)))</formula>
    </cfRule>
    <cfRule type="containsText" dxfId="33980" priority="695" operator="containsText" text="08.30 – 17.30">
      <formula>NOT(ISERROR(SEARCH("08.30 – 17.30",A7)))</formula>
    </cfRule>
    <cfRule type="containsText" dxfId="33979" priority="696" operator="containsText" text="09.00 – 18.00">
      <formula>NOT(ISERROR(SEARCH("09.00 – 18.00",A7)))</formula>
    </cfRule>
    <cfRule type="containsText" dxfId="33978" priority="697" operator="containsText" text="09.00 – 13.00">
      <formula>NOT(ISERROR(SEARCH("09.00 – 13.00",A7)))</formula>
    </cfRule>
    <cfRule type="containsText" dxfId="33977" priority="698" operator="containsText" text="11.30 – 19.30">
      <formula>NOT(ISERROR(SEARCH("11.30 – 19.30",A7)))</formula>
    </cfRule>
    <cfRule type="containsText" dxfId="33976" priority="699" operator="containsText" text="10.30 – 19.30">
      <formula>NOT(ISERROR(SEARCH("10.30 – 19.30",A7)))</formula>
    </cfRule>
    <cfRule type="containsText" dxfId="33975" priority="700" operator="containsText" text="09.00 – 15.00">
      <formula>NOT(ISERROR(SEARCH("09.00 – 15.00",A7)))</formula>
    </cfRule>
    <cfRule type="containsText" dxfId="33974" priority="701" operator="containsText" text="12:30">
      <formula>NOT(ISERROR(SEARCH("12:30",A7)))</formula>
    </cfRule>
    <cfRule type="containsText" dxfId="33973" priority="702" operator="containsText" text="13:30">
      <formula>NOT(ISERROR(SEARCH("13:30",A7)))</formula>
    </cfRule>
    <cfRule type="containsText" dxfId="33972" priority="703" operator="containsText" text="FESTIVITÁ">
      <formula>NOT(ISERROR(SEARCH("FESTIVITÁ",A7)))</formula>
    </cfRule>
    <cfRule type="cellIs" dxfId="33971" priority="704" operator="equal">
      <formula>"DOMENICA"</formula>
    </cfRule>
  </conditionalFormatting>
  <conditionalFormatting sqref="B7:B13">
    <cfRule type="iconSet" priority="687">
      <iconSet iconSet="3Symbols2">
        <cfvo type="percent" val="0"/>
        <cfvo type="percent" val="0"/>
        <cfvo type="formula" val="TODAY()" gte="0"/>
      </iconSet>
    </cfRule>
  </conditionalFormatting>
  <conditionalFormatting sqref="A16:B22">
    <cfRule type="containsText" dxfId="33970" priority="670" operator="containsText" text="08.30 – 14.30">
      <formula>NOT(ISERROR(SEARCH("08.30 – 14.30",A16)))</formula>
    </cfRule>
    <cfRule type="containsText" dxfId="33969" priority="671" operator="containsText" text="09:30 – 18.30">
      <formula>NOT(ISERROR(SEARCH("09:30 – 18.30",A16)))</formula>
    </cfRule>
    <cfRule type="containsText" dxfId="33968" priority="672" operator="containsText" text="10.30 – 18.30">
      <formula>NOT(ISERROR(SEARCH("10.30 – 18.30",A16)))</formula>
    </cfRule>
    <cfRule type="containsText" dxfId="33967" priority="673" operator="containsText" text="09.30 – 18.30">
      <formula>NOT(ISERROR(SEARCH("09.30 – 18.30",A16)))</formula>
    </cfRule>
    <cfRule type="containsText" dxfId="33966" priority="674" operator="containsText" text="09.00 – 13:00">
      <formula>NOT(ISERROR(SEARCH("09.00 – 13:00",A16)))</formula>
    </cfRule>
    <cfRule type="containsText" dxfId="33965" priority="675" operator="containsText" text="08.30 – 16.30">
      <formula>NOT(ISERROR(SEARCH("08.30 – 16.30",A16)))</formula>
    </cfRule>
    <cfRule type="containsText" dxfId="33964" priority="676" operator="containsText" text="08:30 – 17.30">
      <formula>NOT(ISERROR(SEARCH("08:30 – 17.30",A16)))</formula>
    </cfRule>
    <cfRule type="containsText" dxfId="33963" priority="677" operator="containsText" text="08.30 – 17.30">
      <formula>NOT(ISERROR(SEARCH("08.30 – 17.30",A16)))</formula>
    </cfRule>
    <cfRule type="containsText" dxfId="33962" priority="678" operator="containsText" text="09.00 – 18.00">
      <formula>NOT(ISERROR(SEARCH("09.00 – 18.00",A16)))</formula>
    </cfRule>
    <cfRule type="containsText" dxfId="33961" priority="679" operator="containsText" text="09.00 – 13.00">
      <formula>NOT(ISERROR(SEARCH("09.00 – 13.00",A16)))</formula>
    </cfRule>
    <cfRule type="containsText" dxfId="33960" priority="680" operator="containsText" text="11.30 – 19.30">
      <formula>NOT(ISERROR(SEARCH("11.30 – 19.30",A16)))</formula>
    </cfRule>
    <cfRule type="containsText" dxfId="33959" priority="681" operator="containsText" text="10.30 – 19.30">
      <formula>NOT(ISERROR(SEARCH("10.30 – 19.30",A16)))</formula>
    </cfRule>
    <cfRule type="containsText" dxfId="33958" priority="682" operator="containsText" text="09.00 – 15.00">
      <formula>NOT(ISERROR(SEARCH("09.00 – 15.00",A16)))</formula>
    </cfRule>
    <cfRule type="containsText" dxfId="33957" priority="683" operator="containsText" text="12:30">
      <formula>NOT(ISERROR(SEARCH("12:30",A16)))</formula>
    </cfRule>
    <cfRule type="containsText" dxfId="33956" priority="684" operator="containsText" text="13:30">
      <formula>NOT(ISERROR(SEARCH("13:30",A16)))</formula>
    </cfRule>
    <cfRule type="containsText" dxfId="33955" priority="685" operator="containsText" text="FESTIVITÁ">
      <formula>NOT(ISERROR(SEARCH("FESTIVITÁ",A16)))</formula>
    </cfRule>
    <cfRule type="cellIs" dxfId="33954" priority="686" operator="equal">
      <formula>"DOMENICA"</formula>
    </cfRule>
  </conditionalFormatting>
  <conditionalFormatting sqref="B16:B22">
    <cfRule type="iconSet" priority="669">
      <iconSet iconSet="3Symbols2">
        <cfvo type="percent" val="0"/>
        <cfvo type="percent" val="0"/>
        <cfvo type="formula" val="TODAY()" gte="0"/>
      </iconSet>
    </cfRule>
  </conditionalFormatting>
  <conditionalFormatting sqref="A25:B31">
    <cfRule type="containsText" dxfId="33953" priority="652" operator="containsText" text="08.30 – 14.30">
      <formula>NOT(ISERROR(SEARCH("08.30 – 14.30",A25)))</formula>
    </cfRule>
    <cfRule type="containsText" dxfId="33952" priority="653" operator="containsText" text="09:30 – 18.30">
      <formula>NOT(ISERROR(SEARCH("09:30 – 18.30",A25)))</formula>
    </cfRule>
    <cfRule type="containsText" dxfId="33951" priority="654" operator="containsText" text="10.30 – 18.30">
      <formula>NOT(ISERROR(SEARCH("10.30 – 18.30",A25)))</formula>
    </cfRule>
    <cfRule type="containsText" dxfId="33950" priority="655" operator="containsText" text="09.30 – 18.30">
      <formula>NOT(ISERROR(SEARCH("09.30 – 18.30",A25)))</formula>
    </cfRule>
    <cfRule type="containsText" dxfId="33949" priority="656" operator="containsText" text="09.00 – 13:00">
      <formula>NOT(ISERROR(SEARCH("09.00 – 13:00",A25)))</formula>
    </cfRule>
    <cfRule type="containsText" dxfId="33948" priority="657" operator="containsText" text="08.30 – 16.30">
      <formula>NOT(ISERROR(SEARCH("08.30 – 16.30",A25)))</formula>
    </cfRule>
    <cfRule type="containsText" dxfId="33947" priority="658" operator="containsText" text="08:30 – 17.30">
      <formula>NOT(ISERROR(SEARCH("08:30 – 17.30",A25)))</formula>
    </cfRule>
    <cfRule type="containsText" dxfId="33946" priority="659" operator="containsText" text="08.30 – 17.30">
      <formula>NOT(ISERROR(SEARCH("08.30 – 17.30",A25)))</formula>
    </cfRule>
    <cfRule type="containsText" dxfId="33945" priority="660" operator="containsText" text="09.00 – 18.00">
      <formula>NOT(ISERROR(SEARCH("09.00 – 18.00",A25)))</formula>
    </cfRule>
    <cfRule type="containsText" dxfId="33944" priority="661" operator="containsText" text="09.00 – 13.00">
      <formula>NOT(ISERROR(SEARCH("09.00 – 13.00",A25)))</formula>
    </cfRule>
    <cfRule type="containsText" dxfId="33943" priority="662" operator="containsText" text="11.30 – 19.30">
      <formula>NOT(ISERROR(SEARCH("11.30 – 19.30",A25)))</formula>
    </cfRule>
    <cfRule type="containsText" dxfId="33942" priority="663" operator="containsText" text="10.30 – 19.30">
      <formula>NOT(ISERROR(SEARCH("10.30 – 19.30",A25)))</formula>
    </cfRule>
    <cfRule type="containsText" dxfId="33941" priority="664" operator="containsText" text="09.00 – 15.00">
      <formula>NOT(ISERROR(SEARCH("09.00 – 15.00",A25)))</formula>
    </cfRule>
    <cfRule type="containsText" dxfId="33940" priority="665" operator="containsText" text="12:30">
      <formula>NOT(ISERROR(SEARCH("12:30",A25)))</formula>
    </cfRule>
    <cfRule type="containsText" dxfId="33939" priority="666" operator="containsText" text="13:30">
      <formula>NOT(ISERROR(SEARCH("13:30",A25)))</formula>
    </cfRule>
    <cfRule type="containsText" dxfId="33938" priority="667" operator="containsText" text="FESTIVITÁ">
      <formula>NOT(ISERROR(SEARCH("FESTIVITÁ",A25)))</formula>
    </cfRule>
    <cfRule type="cellIs" dxfId="33937" priority="668" operator="equal">
      <formula>"DOMENICA"</formula>
    </cfRule>
  </conditionalFormatting>
  <conditionalFormatting sqref="B14:C15">
    <cfRule type="cellIs" dxfId="33936" priority="648" operator="equal">
      <formula>" "</formula>
    </cfRule>
  </conditionalFormatting>
  <conditionalFormatting sqref="A14:A15">
    <cfRule type="cellIs" dxfId="33935" priority="645" operator="equal">
      <formula>" "</formula>
    </cfRule>
  </conditionalFormatting>
  <conditionalFormatting sqref="AX14:BB15 BD14:BE15">
    <cfRule type="cellIs" dxfId="33934" priority="642" operator="equal">
      <formula>" "</formula>
    </cfRule>
  </conditionalFormatting>
  <conditionalFormatting sqref="AX14:BB15 BD14:BE15">
    <cfRule type="cellIs" dxfId="33933" priority="643" operator="equal">
      <formula>#REF!</formula>
    </cfRule>
  </conditionalFormatting>
  <conditionalFormatting sqref="AX14:BB15 BD14:BE15">
    <cfRule type="cellIs" dxfId="33932" priority="644" operator="greaterThan">
      <formula>#REF!</formula>
    </cfRule>
  </conditionalFormatting>
  <conditionalFormatting sqref="U7:V13">
    <cfRule type="containsText" dxfId="33931" priority="625" operator="containsText" text="08.30 – 14.30">
      <formula>NOT(ISERROR(SEARCH("08.30 – 14.30",U7)))</formula>
    </cfRule>
    <cfRule type="containsText" dxfId="33930" priority="626" operator="containsText" text="09:30 – 18.30">
      <formula>NOT(ISERROR(SEARCH("09:30 – 18.30",U7)))</formula>
    </cfRule>
    <cfRule type="containsText" dxfId="33929" priority="627" operator="containsText" text="10.30 – 18.30">
      <formula>NOT(ISERROR(SEARCH("10.30 – 18.30",U7)))</formula>
    </cfRule>
    <cfRule type="containsText" dxfId="33928" priority="628" operator="containsText" text="09.30 – 18.30">
      <formula>NOT(ISERROR(SEARCH("09.30 – 18.30",U7)))</formula>
    </cfRule>
    <cfRule type="containsText" dxfId="33927" priority="629" operator="containsText" text="09.00 – 13:00">
      <formula>NOT(ISERROR(SEARCH("09.00 – 13:00",U7)))</formula>
    </cfRule>
    <cfRule type="containsText" dxfId="33926" priority="630" operator="containsText" text="08.30 – 16.30">
      <formula>NOT(ISERROR(SEARCH("08.30 – 16.30",U7)))</formula>
    </cfRule>
    <cfRule type="containsText" dxfId="33925" priority="631" operator="containsText" text="08:30 – 17.30">
      <formula>NOT(ISERROR(SEARCH("08:30 – 17.30",U7)))</formula>
    </cfRule>
    <cfRule type="containsText" dxfId="33924" priority="632" operator="containsText" text="08.30 – 17.30">
      <formula>NOT(ISERROR(SEARCH("08.30 – 17.30",U7)))</formula>
    </cfRule>
    <cfRule type="containsText" dxfId="33923" priority="633" operator="containsText" text="09.00 – 18.00">
      <formula>NOT(ISERROR(SEARCH("09.00 – 18.00",U7)))</formula>
    </cfRule>
    <cfRule type="containsText" dxfId="33922" priority="634" operator="containsText" text="09.00 – 13.00">
      <formula>NOT(ISERROR(SEARCH("09.00 – 13.00",U7)))</formula>
    </cfRule>
    <cfRule type="containsText" dxfId="33921" priority="635" operator="containsText" text="11.30 – 19.30">
      <formula>NOT(ISERROR(SEARCH("11.30 – 19.30",U7)))</formula>
    </cfRule>
    <cfRule type="containsText" dxfId="33920" priority="636" operator="containsText" text="10.30 – 19.30">
      <formula>NOT(ISERROR(SEARCH("10.30 – 19.30",U7)))</formula>
    </cfRule>
    <cfRule type="containsText" dxfId="33919" priority="637" operator="containsText" text="09.00 – 15.00">
      <formula>NOT(ISERROR(SEARCH("09.00 – 15.00",U7)))</formula>
    </cfRule>
    <cfRule type="containsText" dxfId="33918" priority="638" operator="containsText" text="12:30">
      <formula>NOT(ISERROR(SEARCH("12:30",U7)))</formula>
    </cfRule>
    <cfRule type="containsText" dxfId="33917" priority="639" operator="containsText" text="13:30">
      <formula>NOT(ISERROR(SEARCH("13:30",U7)))</formula>
    </cfRule>
    <cfRule type="containsText" dxfId="33916" priority="640" operator="containsText" text="FESTIVITÁ">
      <formula>NOT(ISERROR(SEARCH("FESTIVITÁ",U7)))</formula>
    </cfRule>
    <cfRule type="cellIs" dxfId="33915" priority="641" operator="equal">
      <formula>"DOMENICA"</formula>
    </cfRule>
  </conditionalFormatting>
  <conditionalFormatting sqref="V7:V13">
    <cfRule type="iconSet" priority="624">
      <iconSet iconSet="3Symbols2">
        <cfvo type="percent" val="0"/>
        <cfvo type="percent" val="0"/>
        <cfvo type="formula" val="TODAY()" gte="0"/>
      </iconSet>
    </cfRule>
  </conditionalFormatting>
  <conditionalFormatting sqref="U16:V22">
    <cfRule type="containsText" dxfId="33914" priority="607" operator="containsText" text="08.30 – 14.30">
      <formula>NOT(ISERROR(SEARCH("08.30 – 14.30",U16)))</formula>
    </cfRule>
    <cfRule type="containsText" dxfId="33913" priority="608" operator="containsText" text="09:30 – 18.30">
      <formula>NOT(ISERROR(SEARCH("09:30 – 18.30",U16)))</formula>
    </cfRule>
    <cfRule type="containsText" dxfId="33912" priority="609" operator="containsText" text="10.30 – 18.30">
      <formula>NOT(ISERROR(SEARCH("10.30 – 18.30",U16)))</formula>
    </cfRule>
    <cfRule type="containsText" dxfId="33911" priority="610" operator="containsText" text="09.30 – 18.30">
      <formula>NOT(ISERROR(SEARCH("09.30 – 18.30",U16)))</formula>
    </cfRule>
    <cfRule type="containsText" dxfId="33910" priority="611" operator="containsText" text="09.00 – 13:00">
      <formula>NOT(ISERROR(SEARCH("09.00 – 13:00",U16)))</formula>
    </cfRule>
    <cfRule type="containsText" dxfId="33909" priority="612" operator="containsText" text="08.30 – 16.30">
      <formula>NOT(ISERROR(SEARCH("08.30 – 16.30",U16)))</formula>
    </cfRule>
    <cfRule type="containsText" dxfId="33908" priority="613" operator="containsText" text="08:30 – 17.30">
      <formula>NOT(ISERROR(SEARCH("08:30 – 17.30",U16)))</formula>
    </cfRule>
    <cfRule type="containsText" dxfId="33907" priority="614" operator="containsText" text="08.30 – 17.30">
      <formula>NOT(ISERROR(SEARCH("08.30 – 17.30",U16)))</formula>
    </cfRule>
    <cfRule type="containsText" dxfId="33906" priority="615" operator="containsText" text="09.00 – 18.00">
      <formula>NOT(ISERROR(SEARCH("09.00 – 18.00",U16)))</formula>
    </cfRule>
    <cfRule type="containsText" dxfId="33905" priority="616" operator="containsText" text="09.00 – 13.00">
      <formula>NOT(ISERROR(SEARCH("09.00 – 13.00",U16)))</formula>
    </cfRule>
    <cfRule type="containsText" dxfId="33904" priority="617" operator="containsText" text="11.30 – 19.30">
      <formula>NOT(ISERROR(SEARCH("11.30 – 19.30",U16)))</formula>
    </cfRule>
    <cfRule type="containsText" dxfId="33903" priority="618" operator="containsText" text="10.30 – 19.30">
      <formula>NOT(ISERROR(SEARCH("10.30 – 19.30",U16)))</formula>
    </cfRule>
    <cfRule type="containsText" dxfId="33902" priority="619" operator="containsText" text="09.00 – 15.00">
      <formula>NOT(ISERROR(SEARCH("09.00 – 15.00",U16)))</formula>
    </cfRule>
    <cfRule type="containsText" dxfId="33901" priority="620" operator="containsText" text="12:30">
      <formula>NOT(ISERROR(SEARCH("12:30",U16)))</formula>
    </cfRule>
    <cfRule type="containsText" dxfId="33900" priority="621" operator="containsText" text="13:30">
      <formula>NOT(ISERROR(SEARCH("13:30",U16)))</formula>
    </cfRule>
    <cfRule type="containsText" dxfId="33899" priority="622" operator="containsText" text="FESTIVITÁ">
      <formula>NOT(ISERROR(SEARCH("FESTIVITÁ",U16)))</formula>
    </cfRule>
    <cfRule type="cellIs" dxfId="33898" priority="623" operator="equal">
      <formula>"DOMENICA"</formula>
    </cfRule>
  </conditionalFormatting>
  <conditionalFormatting sqref="V16:V22">
    <cfRule type="iconSet" priority="606">
      <iconSet iconSet="3Symbols2">
        <cfvo type="percent" val="0"/>
        <cfvo type="percent" val="0"/>
        <cfvo type="formula" val="TODAY()" gte="0"/>
      </iconSet>
    </cfRule>
  </conditionalFormatting>
  <conditionalFormatting sqref="U25:V31">
    <cfRule type="containsText" dxfId="33897" priority="589" operator="containsText" text="08.30 – 14.30">
      <formula>NOT(ISERROR(SEARCH("08.30 – 14.30",U25)))</formula>
    </cfRule>
    <cfRule type="containsText" dxfId="33896" priority="590" operator="containsText" text="09:30 – 18.30">
      <formula>NOT(ISERROR(SEARCH("09:30 – 18.30",U25)))</formula>
    </cfRule>
    <cfRule type="containsText" dxfId="33895" priority="591" operator="containsText" text="10.30 – 18.30">
      <formula>NOT(ISERROR(SEARCH("10.30 – 18.30",U25)))</formula>
    </cfRule>
    <cfRule type="containsText" dxfId="33894" priority="592" operator="containsText" text="09.30 – 18.30">
      <formula>NOT(ISERROR(SEARCH("09.30 – 18.30",U25)))</formula>
    </cfRule>
    <cfRule type="containsText" dxfId="33893" priority="593" operator="containsText" text="09.00 – 13:00">
      <formula>NOT(ISERROR(SEARCH("09.00 – 13:00",U25)))</formula>
    </cfRule>
    <cfRule type="containsText" dxfId="33892" priority="594" operator="containsText" text="08.30 – 16.30">
      <formula>NOT(ISERROR(SEARCH("08.30 – 16.30",U25)))</formula>
    </cfRule>
    <cfRule type="containsText" dxfId="33891" priority="595" operator="containsText" text="08:30 – 17.30">
      <formula>NOT(ISERROR(SEARCH("08:30 – 17.30",U25)))</formula>
    </cfRule>
    <cfRule type="containsText" dxfId="33890" priority="596" operator="containsText" text="08.30 – 17.30">
      <formula>NOT(ISERROR(SEARCH("08.30 – 17.30",U25)))</formula>
    </cfRule>
    <cfRule type="containsText" dxfId="33889" priority="597" operator="containsText" text="09.00 – 18.00">
      <formula>NOT(ISERROR(SEARCH("09.00 – 18.00",U25)))</formula>
    </cfRule>
    <cfRule type="containsText" dxfId="33888" priority="598" operator="containsText" text="09.00 – 13.00">
      <formula>NOT(ISERROR(SEARCH("09.00 – 13.00",U25)))</formula>
    </cfRule>
    <cfRule type="containsText" dxfId="33887" priority="599" operator="containsText" text="11.30 – 19.30">
      <formula>NOT(ISERROR(SEARCH("11.30 – 19.30",U25)))</formula>
    </cfRule>
    <cfRule type="containsText" dxfId="33886" priority="600" operator="containsText" text="10.30 – 19.30">
      <formula>NOT(ISERROR(SEARCH("10.30 – 19.30",U25)))</formula>
    </cfRule>
    <cfRule type="containsText" dxfId="33885" priority="601" operator="containsText" text="09.00 – 15.00">
      <formula>NOT(ISERROR(SEARCH("09.00 – 15.00",U25)))</formula>
    </cfRule>
    <cfRule type="containsText" dxfId="33884" priority="602" operator="containsText" text="12:30">
      <formula>NOT(ISERROR(SEARCH("12:30",U25)))</formula>
    </cfRule>
    <cfRule type="containsText" dxfId="33883" priority="603" operator="containsText" text="13:30">
      <formula>NOT(ISERROR(SEARCH("13:30",U25)))</formula>
    </cfRule>
    <cfRule type="containsText" dxfId="33882" priority="604" operator="containsText" text="FESTIVITÁ">
      <formula>NOT(ISERROR(SEARCH("FESTIVITÁ",U25)))</formula>
    </cfRule>
    <cfRule type="cellIs" dxfId="33881" priority="605" operator="equal">
      <formula>"DOMENICA"</formula>
    </cfRule>
  </conditionalFormatting>
  <conditionalFormatting sqref="AZ16:BA22">
    <cfRule type="containsText" dxfId="33880" priority="553" operator="containsText" text="08.30 – 14.30">
      <formula>NOT(ISERROR(SEARCH("08.30 – 14.30",AZ16)))</formula>
    </cfRule>
    <cfRule type="containsText" dxfId="33879" priority="554" operator="containsText" text="09:30 – 18.30">
      <formula>NOT(ISERROR(SEARCH("09:30 – 18.30",AZ16)))</formula>
    </cfRule>
    <cfRule type="containsText" dxfId="33878" priority="555" operator="containsText" text="10.30 – 18.30">
      <formula>NOT(ISERROR(SEARCH("10.30 – 18.30",AZ16)))</formula>
    </cfRule>
    <cfRule type="containsText" dxfId="33877" priority="556" operator="containsText" text="09.30 – 18.30">
      <formula>NOT(ISERROR(SEARCH("09.30 – 18.30",AZ16)))</formula>
    </cfRule>
    <cfRule type="containsText" dxfId="33876" priority="557" operator="containsText" text="09.00 – 13:00">
      <formula>NOT(ISERROR(SEARCH("09.00 – 13:00",AZ16)))</formula>
    </cfRule>
    <cfRule type="containsText" dxfId="33875" priority="558" operator="containsText" text="08.30 – 16.30">
      <formula>NOT(ISERROR(SEARCH("08.30 – 16.30",AZ16)))</formula>
    </cfRule>
    <cfRule type="containsText" dxfId="33874" priority="559" operator="containsText" text="08:30 – 17.30">
      <formula>NOT(ISERROR(SEARCH("08:30 – 17.30",AZ16)))</formula>
    </cfRule>
    <cfRule type="containsText" dxfId="33873" priority="560" operator="containsText" text="08.30 – 17.30">
      <formula>NOT(ISERROR(SEARCH("08.30 – 17.30",AZ16)))</formula>
    </cfRule>
    <cfRule type="containsText" dxfId="33872" priority="561" operator="containsText" text="09.00 – 18.00">
      <formula>NOT(ISERROR(SEARCH("09.00 – 18.00",AZ16)))</formula>
    </cfRule>
    <cfRule type="containsText" dxfId="33871" priority="562" operator="containsText" text="09.00 – 13.00">
      <formula>NOT(ISERROR(SEARCH("09.00 – 13.00",AZ16)))</formula>
    </cfRule>
    <cfRule type="containsText" dxfId="33870" priority="563" operator="containsText" text="11.30 – 19.30">
      <formula>NOT(ISERROR(SEARCH("11.30 – 19.30",AZ16)))</formula>
    </cfRule>
    <cfRule type="containsText" dxfId="33869" priority="564" operator="containsText" text="10.30 – 19.30">
      <formula>NOT(ISERROR(SEARCH("10.30 – 19.30",AZ16)))</formula>
    </cfRule>
    <cfRule type="containsText" dxfId="33868" priority="565" operator="containsText" text="09.00 – 15.00">
      <formula>NOT(ISERROR(SEARCH("09.00 – 15.00",AZ16)))</formula>
    </cfRule>
    <cfRule type="containsText" dxfId="33867" priority="566" operator="containsText" text="12:30">
      <formula>NOT(ISERROR(SEARCH("12:30",AZ16)))</formula>
    </cfRule>
    <cfRule type="containsText" dxfId="33866" priority="567" operator="containsText" text="13:30">
      <formula>NOT(ISERROR(SEARCH("13:30",AZ16)))</formula>
    </cfRule>
    <cfRule type="containsText" dxfId="33865" priority="568" operator="containsText" text="FESTIVITÁ">
      <formula>NOT(ISERROR(SEARCH("FESTIVITÁ",AZ16)))</formula>
    </cfRule>
    <cfRule type="cellIs" dxfId="33864" priority="569" operator="equal">
      <formula>"DOMENICA"</formula>
    </cfRule>
  </conditionalFormatting>
  <conditionalFormatting sqref="BA16:BA22">
    <cfRule type="iconSet" priority="552">
      <iconSet iconSet="3Symbols2">
        <cfvo type="percent" val="0"/>
        <cfvo type="percent" val="0"/>
        <cfvo type="formula" val="TODAY()" gte="0"/>
      </iconSet>
    </cfRule>
  </conditionalFormatting>
  <conditionalFormatting sqref="AZ7:BA13">
    <cfRule type="containsText" dxfId="33863" priority="535" operator="containsText" text="08.30 – 14.30">
      <formula>NOT(ISERROR(SEARCH("08.30 – 14.30",AZ7)))</formula>
    </cfRule>
    <cfRule type="containsText" dxfId="33862" priority="536" operator="containsText" text="09:30 – 18.30">
      <formula>NOT(ISERROR(SEARCH("09:30 – 18.30",AZ7)))</formula>
    </cfRule>
    <cfRule type="containsText" dxfId="33861" priority="537" operator="containsText" text="10.30 – 18.30">
      <formula>NOT(ISERROR(SEARCH("10.30 – 18.30",AZ7)))</formula>
    </cfRule>
    <cfRule type="containsText" dxfId="33860" priority="538" operator="containsText" text="09.30 – 18.30">
      <formula>NOT(ISERROR(SEARCH("09.30 – 18.30",AZ7)))</formula>
    </cfRule>
    <cfRule type="containsText" dxfId="33859" priority="539" operator="containsText" text="09.00 – 13:00">
      <formula>NOT(ISERROR(SEARCH("09.00 – 13:00",AZ7)))</formula>
    </cfRule>
    <cfRule type="containsText" dxfId="33858" priority="540" operator="containsText" text="08.30 – 16.30">
      <formula>NOT(ISERROR(SEARCH("08.30 – 16.30",AZ7)))</formula>
    </cfRule>
    <cfRule type="containsText" dxfId="33857" priority="541" operator="containsText" text="08:30 – 17.30">
      <formula>NOT(ISERROR(SEARCH("08:30 – 17.30",AZ7)))</formula>
    </cfRule>
    <cfRule type="containsText" dxfId="33856" priority="542" operator="containsText" text="08.30 – 17.30">
      <formula>NOT(ISERROR(SEARCH("08.30 – 17.30",AZ7)))</formula>
    </cfRule>
    <cfRule type="containsText" dxfId="33855" priority="543" operator="containsText" text="09.00 – 18.00">
      <formula>NOT(ISERROR(SEARCH("09.00 – 18.00",AZ7)))</formula>
    </cfRule>
    <cfRule type="containsText" dxfId="33854" priority="544" operator="containsText" text="09.00 – 13.00">
      <formula>NOT(ISERROR(SEARCH("09.00 – 13.00",AZ7)))</formula>
    </cfRule>
    <cfRule type="containsText" dxfId="33853" priority="545" operator="containsText" text="11.30 – 19.30">
      <formula>NOT(ISERROR(SEARCH("11.30 – 19.30",AZ7)))</formula>
    </cfRule>
    <cfRule type="containsText" dxfId="33852" priority="546" operator="containsText" text="10.30 – 19.30">
      <formula>NOT(ISERROR(SEARCH("10.30 – 19.30",AZ7)))</formula>
    </cfRule>
    <cfRule type="containsText" dxfId="33851" priority="547" operator="containsText" text="09.00 – 15.00">
      <formula>NOT(ISERROR(SEARCH("09.00 – 15.00",AZ7)))</formula>
    </cfRule>
    <cfRule type="containsText" dxfId="33850" priority="548" operator="containsText" text="12:30">
      <formula>NOT(ISERROR(SEARCH("12:30",AZ7)))</formula>
    </cfRule>
    <cfRule type="containsText" dxfId="33849" priority="549" operator="containsText" text="13:30">
      <formula>NOT(ISERROR(SEARCH("13:30",AZ7)))</formula>
    </cfRule>
    <cfRule type="containsText" dxfId="33848" priority="550" operator="containsText" text="FESTIVITÁ">
      <formula>NOT(ISERROR(SEARCH("FESTIVITÁ",AZ7)))</formula>
    </cfRule>
    <cfRule type="cellIs" dxfId="33847" priority="551" operator="equal">
      <formula>"DOMENICA"</formula>
    </cfRule>
  </conditionalFormatting>
  <conditionalFormatting sqref="BA7:BA13">
    <cfRule type="iconSet" priority="534">
      <iconSet iconSet="3Symbols2">
        <cfvo type="percent" val="0"/>
        <cfvo type="percent" val="0"/>
        <cfvo type="formula" val="TODAY()" gte="0"/>
      </iconSet>
    </cfRule>
  </conditionalFormatting>
  <conditionalFormatting sqref="AZ25:BA31">
    <cfRule type="containsText" dxfId="33846" priority="517" operator="containsText" text="08.30 – 14.30">
      <formula>NOT(ISERROR(SEARCH("08.30 – 14.30",AZ25)))</formula>
    </cfRule>
    <cfRule type="containsText" dxfId="33845" priority="518" operator="containsText" text="09:30 – 18.30">
      <formula>NOT(ISERROR(SEARCH("09:30 – 18.30",AZ25)))</formula>
    </cfRule>
    <cfRule type="containsText" dxfId="33844" priority="519" operator="containsText" text="10.30 – 18.30">
      <formula>NOT(ISERROR(SEARCH("10.30 – 18.30",AZ25)))</formula>
    </cfRule>
    <cfRule type="containsText" dxfId="33843" priority="520" operator="containsText" text="09.30 – 18.30">
      <formula>NOT(ISERROR(SEARCH("09.30 – 18.30",AZ25)))</formula>
    </cfRule>
    <cfRule type="containsText" dxfId="33842" priority="521" operator="containsText" text="09.00 – 13:00">
      <formula>NOT(ISERROR(SEARCH("09.00 – 13:00",AZ25)))</formula>
    </cfRule>
    <cfRule type="containsText" dxfId="33841" priority="522" operator="containsText" text="08.30 – 16.30">
      <formula>NOT(ISERROR(SEARCH("08.30 – 16.30",AZ25)))</formula>
    </cfRule>
    <cfRule type="containsText" dxfId="33840" priority="523" operator="containsText" text="08:30 – 17.30">
      <formula>NOT(ISERROR(SEARCH("08:30 – 17.30",AZ25)))</formula>
    </cfRule>
    <cfRule type="containsText" dxfId="33839" priority="524" operator="containsText" text="08.30 – 17.30">
      <formula>NOT(ISERROR(SEARCH("08.30 – 17.30",AZ25)))</formula>
    </cfRule>
    <cfRule type="containsText" dxfId="33838" priority="525" operator="containsText" text="09.00 – 18.00">
      <formula>NOT(ISERROR(SEARCH("09.00 – 18.00",AZ25)))</formula>
    </cfRule>
    <cfRule type="containsText" dxfId="33837" priority="526" operator="containsText" text="09.00 – 13.00">
      <formula>NOT(ISERROR(SEARCH("09.00 – 13.00",AZ25)))</formula>
    </cfRule>
    <cfRule type="containsText" dxfId="33836" priority="527" operator="containsText" text="11.30 – 19.30">
      <formula>NOT(ISERROR(SEARCH("11.30 – 19.30",AZ25)))</formula>
    </cfRule>
    <cfRule type="containsText" dxfId="33835" priority="528" operator="containsText" text="10.30 – 19.30">
      <formula>NOT(ISERROR(SEARCH("10.30 – 19.30",AZ25)))</formula>
    </cfRule>
    <cfRule type="containsText" dxfId="33834" priority="529" operator="containsText" text="09.00 – 15.00">
      <formula>NOT(ISERROR(SEARCH("09.00 – 15.00",AZ25)))</formula>
    </cfRule>
    <cfRule type="containsText" dxfId="33833" priority="530" operator="containsText" text="12:30">
      <formula>NOT(ISERROR(SEARCH("12:30",AZ25)))</formula>
    </cfRule>
    <cfRule type="containsText" dxfId="33832" priority="531" operator="containsText" text="13:30">
      <formula>NOT(ISERROR(SEARCH("13:30",AZ25)))</formula>
    </cfRule>
    <cfRule type="containsText" dxfId="33831" priority="532" operator="containsText" text="FESTIVITÁ">
      <formula>NOT(ISERROR(SEARCH("FESTIVITÁ",AZ25)))</formula>
    </cfRule>
    <cfRule type="cellIs" dxfId="33830" priority="533" operator="equal">
      <formula>"DOMENICA"</formula>
    </cfRule>
  </conditionalFormatting>
  <conditionalFormatting sqref="U15:X15 AC15:AR15">
    <cfRule type="cellIs" dxfId="33829" priority="513" operator="equal">
      <formula>" "</formula>
    </cfRule>
  </conditionalFormatting>
  <conditionalFormatting sqref="U14:X14 AC14:AR14">
    <cfRule type="cellIs" dxfId="33828" priority="510" operator="equal">
      <formula>" "</formula>
    </cfRule>
  </conditionalFormatting>
  <conditionalFormatting sqref="AT34:AT39">
    <cfRule type="cellIs" dxfId="33827" priority="494" operator="equal">
      <formula>" "</formula>
    </cfRule>
  </conditionalFormatting>
  <conditionalFormatting sqref="AV34:AV39">
    <cfRule type="cellIs" dxfId="33826" priority="497" operator="equal">
      <formula>" "</formula>
    </cfRule>
  </conditionalFormatting>
  <conditionalFormatting sqref="AT34:AT39">
    <cfRule type="cellIs" dxfId="33825" priority="498" operator="equal">
      <formula>#REF!</formula>
    </cfRule>
  </conditionalFormatting>
  <conditionalFormatting sqref="AV34:AV39">
    <cfRule type="cellIs" dxfId="33824" priority="503" operator="equal">
      <formula>#REF!</formula>
    </cfRule>
  </conditionalFormatting>
  <conditionalFormatting sqref="AT34:AT39">
    <cfRule type="cellIs" dxfId="33823" priority="504" operator="greaterThan">
      <formula>#REF!</formula>
    </cfRule>
  </conditionalFormatting>
  <conditionalFormatting sqref="AV34:AV39">
    <cfRule type="cellIs" dxfId="33822" priority="509" operator="greaterThan">
      <formula>#REF!</formula>
    </cfRule>
  </conditionalFormatting>
  <conditionalFormatting sqref="AT40">
    <cfRule type="cellIs" dxfId="33821" priority="481" operator="equal">
      <formula>" "</formula>
    </cfRule>
  </conditionalFormatting>
  <conditionalFormatting sqref="AT40">
    <cfRule type="cellIs" dxfId="33820" priority="482" operator="equal">
      <formula>#REF!</formula>
    </cfRule>
  </conditionalFormatting>
  <conditionalFormatting sqref="AT40">
    <cfRule type="cellIs" dxfId="33819" priority="483" operator="greaterThan">
      <formula>#REF!</formula>
    </cfRule>
  </conditionalFormatting>
  <conditionalFormatting sqref="AS35:AS40">
    <cfRule type="cellIs" dxfId="33818" priority="478" operator="equal">
      <formula>" "</formula>
    </cfRule>
  </conditionalFormatting>
  <conditionalFormatting sqref="AS32:AS33">
    <cfRule type="cellIs" dxfId="33817" priority="477" operator="equal">
      <formula>" "</formula>
    </cfRule>
  </conditionalFormatting>
  <conditionalFormatting sqref="AY32:AY40">
    <cfRule type="cellIs" dxfId="33816" priority="476" operator="equal">
      <formula>" "</formula>
    </cfRule>
  </conditionalFormatting>
  <conditionalFormatting sqref="AZ32:BB33">
    <cfRule type="cellIs" dxfId="33815" priority="473" operator="equal">
      <formula>" "</formula>
    </cfRule>
  </conditionalFormatting>
  <conditionalFormatting sqref="AZ32:BB33">
    <cfRule type="cellIs" dxfId="33814" priority="474" operator="equal">
      <formula>#REF!</formula>
    </cfRule>
  </conditionalFormatting>
  <conditionalFormatting sqref="AZ32:BB33">
    <cfRule type="cellIs" dxfId="33813" priority="475" operator="greaterThan">
      <formula>#REF!</formula>
    </cfRule>
  </conditionalFormatting>
  <conditionalFormatting sqref="C32:S33 W32:X33 AC32:AR33">
    <cfRule type="cellIs" dxfId="33812" priority="470" operator="equal">
      <formula>" "</formula>
    </cfRule>
  </conditionalFormatting>
  <conditionalFormatting sqref="U32:V33">
    <cfRule type="cellIs" dxfId="33811" priority="467" operator="equal">
      <formula>" "</formula>
    </cfRule>
  </conditionalFormatting>
  <conditionalFormatting sqref="A32:B33">
    <cfRule type="cellIs" dxfId="33810" priority="464" operator="equal">
      <formula>" "</formula>
    </cfRule>
  </conditionalFormatting>
  <conditionalFormatting sqref="BM40">
    <cfRule type="cellIs" dxfId="33809" priority="463" operator="equal">
      <formula>" "</formula>
    </cfRule>
  </conditionalFormatting>
  <conditionalFormatting sqref="A34:B40">
    <cfRule type="containsText" dxfId="33808" priority="446" operator="containsText" text="08.30 – 14.30">
      <formula>NOT(ISERROR(SEARCH("08.30 – 14.30",A34)))</formula>
    </cfRule>
    <cfRule type="containsText" dxfId="33807" priority="447" operator="containsText" text="09:30 – 18.30">
      <formula>NOT(ISERROR(SEARCH("09:30 – 18.30",A34)))</formula>
    </cfRule>
    <cfRule type="containsText" dxfId="33806" priority="448" operator="containsText" text="10.30 – 18.30">
      <formula>NOT(ISERROR(SEARCH("10.30 – 18.30",A34)))</formula>
    </cfRule>
    <cfRule type="containsText" dxfId="33805" priority="449" operator="containsText" text="09.30 – 18.30">
      <formula>NOT(ISERROR(SEARCH("09.30 – 18.30",A34)))</formula>
    </cfRule>
    <cfRule type="containsText" dxfId="33804" priority="450" operator="containsText" text="09.00 – 13:00">
      <formula>NOT(ISERROR(SEARCH("09.00 – 13:00",A34)))</formula>
    </cfRule>
    <cfRule type="containsText" dxfId="33803" priority="451" operator="containsText" text="08.30 – 16.30">
      <formula>NOT(ISERROR(SEARCH("08.30 – 16.30",A34)))</formula>
    </cfRule>
    <cfRule type="containsText" dxfId="33802" priority="452" operator="containsText" text="08:30 – 17.30">
      <formula>NOT(ISERROR(SEARCH("08:30 – 17.30",A34)))</formula>
    </cfRule>
    <cfRule type="containsText" dxfId="33801" priority="453" operator="containsText" text="08.30 – 17.30">
      <formula>NOT(ISERROR(SEARCH("08.30 – 17.30",A34)))</formula>
    </cfRule>
    <cfRule type="containsText" dxfId="33800" priority="454" operator="containsText" text="09.00 – 18.00">
      <formula>NOT(ISERROR(SEARCH("09.00 – 18.00",A34)))</formula>
    </cfRule>
    <cfRule type="containsText" dxfId="33799" priority="455" operator="containsText" text="09.00 – 13.00">
      <formula>NOT(ISERROR(SEARCH("09.00 – 13.00",A34)))</formula>
    </cfRule>
    <cfRule type="containsText" dxfId="33798" priority="456" operator="containsText" text="11.30 – 19.30">
      <formula>NOT(ISERROR(SEARCH("11.30 – 19.30",A34)))</formula>
    </cfRule>
    <cfRule type="containsText" dxfId="33797" priority="457" operator="containsText" text="10.30 – 19.30">
      <formula>NOT(ISERROR(SEARCH("10.30 – 19.30",A34)))</formula>
    </cfRule>
    <cfRule type="containsText" dxfId="33796" priority="458" operator="containsText" text="09.00 – 15.00">
      <formula>NOT(ISERROR(SEARCH("09.00 – 15.00",A34)))</formula>
    </cfRule>
    <cfRule type="containsText" dxfId="33795" priority="459" operator="containsText" text="12:30">
      <formula>NOT(ISERROR(SEARCH("12:30",A34)))</formula>
    </cfRule>
    <cfRule type="containsText" dxfId="33794" priority="460" operator="containsText" text="13:30">
      <formula>NOT(ISERROR(SEARCH("13:30",A34)))</formula>
    </cfRule>
    <cfRule type="containsText" dxfId="33793" priority="461" operator="containsText" text="FESTIVITÁ">
      <formula>NOT(ISERROR(SEARCH("FESTIVITÁ",A34)))</formula>
    </cfRule>
    <cfRule type="cellIs" dxfId="33792" priority="462" operator="equal">
      <formula>"DOMENICA"</formula>
    </cfRule>
  </conditionalFormatting>
  <conditionalFormatting sqref="B34:B40">
    <cfRule type="iconSet" priority="445">
      <iconSet iconSet="3Symbols2">
        <cfvo type="percent" val="0"/>
        <cfvo type="percent" val="0"/>
        <cfvo type="formula" val="TODAY()" gte="0"/>
      </iconSet>
    </cfRule>
  </conditionalFormatting>
  <conditionalFormatting sqref="U34:V40">
    <cfRule type="containsText" dxfId="33791" priority="428" operator="containsText" text="08.30 – 14.30">
      <formula>NOT(ISERROR(SEARCH("08.30 – 14.30",U34)))</formula>
    </cfRule>
    <cfRule type="containsText" dxfId="33790" priority="429" operator="containsText" text="09:30 – 18.30">
      <formula>NOT(ISERROR(SEARCH("09:30 – 18.30",U34)))</formula>
    </cfRule>
    <cfRule type="containsText" dxfId="33789" priority="430" operator="containsText" text="10.30 – 18.30">
      <formula>NOT(ISERROR(SEARCH("10.30 – 18.30",U34)))</formula>
    </cfRule>
    <cfRule type="containsText" dxfId="33788" priority="431" operator="containsText" text="09.30 – 18.30">
      <formula>NOT(ISERROR(SEARCH("09.30 – 18.30",U34)))</formula>
    </cfRule>
    <cfRule type="containsText" dxfId="33787" priority="432" operator="containsText" text="09.00 – 13:00">
      <formula>NOT(ISERROR(SEARCH("09.00 – 13:00",U34)))</formula>
    </cfRule>
    <cfRule type="containsText" dxfId="33786" priority="433" operator="containsText" text="08.30 – 16.30">
      <formula>NOT(ISERROR(SEARCH("08.30 – 16.30",U34)))</formula>
    </cfRule>
    <cfRule type="containsText" dxfId="33785" priority="434" operator="containsText" text="08:30 – 17.30">
      <formula>NOT(ISERROR(SEARCH("08:30 – 17.30",U34)))</formula>
    </cfRule>
    <cfRule type="containsText" dxfId="33784" priority="435" operator="containsText" text="08.30 – 17.30">
      <formula>NOT(ISERROR(SEARCH("08.30 – 17.30",U34)))</formula>
    </cfRule>
    <cfRule type="containsText" dxfId="33783" priority="436" operator="containsText" text="09.00 – 18.00">
      <formula>NOT(ISERROR(SEARCH("09.00 – 18.00",U34)))</formula>
    </cfRule>
    <cfRule type="containsText" dxfId="33782" priority="437" operator="containsText" text="09.00 – 13.00">
      <formula>NOT(ISERROR(SEARCH("09.00 – 13.00",U34)))</formula>
    </cfRule>
    <cfRule type="containsText" dxfId="33781" priority="438" operator="containsText" text="11.30 – 19.30">
      <formula>NOT(ISERROR(SEARCH("11.30 – 19.30",U34)))</formula>
    </cfRule>
    <cfRule type="containsText" dxfId="33780" priority="439" operator="containsText" text="10.30 – 19.30">
      <formula>NOT(ISERROR(SEARCH("10.30 – 19.30",U34)))</formula>
    </cfRule>
    <cfRule type="containsText" dxfId="33779" priority="440" operator="containsText" text="09.00 – 15.00">
      <formula>NOT(ISERROR(SEARCH("09.00 – 15.00",U34)))</formula>
    </cfRule>
    <cfRule type="containsText" dxfId="33778" priority="441" operator="containsText" text="12:30">
      <formula>NOT(ISERROR(SEARCH("12:30",U34)))</formula>
    </cfRule>
    <cfRule type="containsText" dxfId="33777" priority="442" operator="containsText" text="13:30">
      <formula>NOT(ISERROR(SEARCH("13:30",U34)))</formula>
    </cfRule>
    <cfRule type="containsText" dxfId="33776" priority="443" operator="containsText" text="FESTIVITÁ">
      <formula>NOT(ISERROR(SEARCH("FESTIVITÁ",U34)))</formula>
    </cfRule>
    <cfRule type="cellIs" dxfId="33775" priority="444" operator="equal">
      <formula>"DOMENICA"</formula>
    </cfRule>
  </conditionalFormatting>
  <conditionalFormatting sqref="V34:V40">
    <cfRule type="iconSet" priority="427">
      <iconSet iconSet="3Symbols2">
        <cfvo type="percent" val="0"/>
        <cfvo type="percent" val="0"/>
        <cfvo type="formula" val="TODAY()" gte="0"/>
      </iconSet>
    </cfRule>
  </conditionalFormatting>
  <conditionalFormatting sqref="AZ34:BA40">
    <cfRule type="containsText" dxfId="33774" priority="410" operator="containsText" text="08.30 – 14.30">
      <formula>NOT(ISERROR(SEARCH("08.30 – 14.30",AZ34)))</formula>
    </cfRule>
    <cfRule type="containsText" dxfId="33773" priority="411" operator="containsText" text="09:30 – 18.30">
      <formula>NOT(ISERROR(SEARCH("09:30 – 18.30",AZ34)))</formula>
    </cfRule>
    <cfRule type="containsText" dxfId="33772" priority="412" operator="containsText" text="10.30 – 18.30">
      <formula>NOT(ISERROR(SEARCH("10.30 – 18.30",AZ34)))</formula>
    </cfRule>
    <cfRule type="containsText" dxfId="33771" priority="413" operator="containsText" text="09.30 – 18.30">
      <formula>NOT(ISERROR(SEARCH("09.30 – 18.30",AZ34)))</formula>
    </cfRule>
    <cfRule type="containsText" dxfId="33770" priority="414" operator="containsText" text="09.00 – 13:00">
      <formula>NOT(ISERROR(SEARCH("09.00 – 13:00",AZ34)))</formula>
    </cfRule>
    <cfRule type="containsText" dxfId="33769" priority="415" operator="containsText" text="08.30 – 16.30">
      <formula>NOT(ISERROR(SEARCH("08.30 – 16.30",AZ34)))</formula>
    </cfRule>
    <cfRule type="containsText" dxfId="33768" priority="416" operator="containsText" text="08:30 – 17.30">
      <formula>NOT(ISERROR(SEARCH("08:30 – 17.30",AZ34)))</formula>
    </cfRule>
    <cfRule type="containsText" dxfId="33767" priority="417" operator="containsText" text="08.30 – 17.30">
      <formula>NOT(ISERROR(SEARCH("08.30 – 17.30",AZ34)))</formula>
    </cfRule>
    <cfRule type="containsText" dxfId="33766" priority="418" operator="containsText" text="09.00 – 18.00">
      <formula>NOT(ISERROR(SEARCH("09.00 – 18.00",AZ34)))</formula>
    </cfRule>
    <cfRule type="containsText" dxfId="33765" priority="419" operator="containsText" text="09.00 – 13.00">
      <formula>NOT(ISERROR(SEARCH("09.00 – 13.00",AZ34)))</formula>
    </cfRule>
    <cfRule type="containsText" dxfId="33764" priority="420" operator="containsText" text="11.30 – 19.30">
      <formula>NOT(ISERROR(SEARCH("11.30 – 19.30",AZ34)))</formula>
    </cfRule>
    <cfRule type="containsText" dxfId="33763" priority="421" operator="containsText" text="10.30 – 19.30">
      <formula>NOT(ISERROR(SEARCH("10.30 – 19.30",AZ34)))</formula>
    </cfRule>
    <cfRule type="containsText" dxfId="33762" priority="422" operator="containsText" text="09.00 – 15.00">
      <formula>NOT(ISERROR(SEARCH("09.00 – 15.00",AZ34)))</formula>
    </cfRule>
    <cfRule type="containsText" dxfId="33761" priority="423" operator="containsText" text="12:30">
      <formula>NOT(ISERROR(SEARCH("12:30",AZ34)))</formula>
    </cfRule>
    <cfRule type="containsText" dxfId="33760" priority="424" operator="containsText" text="13:30">
      <formula>NOT(ISERROR(SEARCH("13:30",AZ34)))</formula>
    </cfRule>
    <cfRule type="containsText" dxfId="33759" priority="425" operator="containsText" text="FESTIVITÁ">
      <formula>NOT(ISERROR(SEARCH("FESTIVITÁ",AZ34)))</formula>
    </cfRule>
    <cfRule type="cellIs" dxfId="33758" priority="426" operator="equal">
      <formula>"DOMENICA"</formula>
    </cfRule>
  </conditionalFormatting>
  <conditionalFormatting sqref="BA34:BA40">
    <cfRule type="iconSet" priority="409">
      <iconSet iconSet="3Symbols2">
        <cfvo type="percent" val="0"/>
        <cfvo type="percent" val="0"/>
        <cfvo type="formula" val="TODAY()" gte="0"/>
      </iconSet>
    </cfRule>
  </conditionalFormatting>
  <conditionalFormatting sqref="AT41 AT43:AT48">
    <cfRule type="cellIs" dxfId="33757" priority="393" operator="equal">
      <formula>" "</formula>
    </cfRule>
  </conditionalFormatting>
  <conditionalFormatting sqref="AU23:AW23">
    <cfRule type="cellIs" dxfId="33756" priority="149" operator="equal">
      <formula>" "</formula>
    </cfRule>
  </conditionalFormatting>
  <conditionalFormatting sqref="AV43:AV48">
    <cfRule type="cellIs" dxfId="33755" priority="396" operator="equal">
      <formula>" "</formula>
    </cfRule>
  </conditionalFormatting>
  <conditionalFormatting sqref="AT41 AT43:AT48">
    <cfRule type="cellIs" dxfId="33754" priority="397" operator="equal">
      <formula>#REF!</formula>
    </cfRule>
  </conditionalFormatting>
  <conditionalFormatting sqref="AT31">
    <cfRule type="cellIs" dxfId="33753" priority="197" operator="equal">
      <formula>#REF!</formula>
    </cfRule>
  </conditionalFormatting>
  <conditionalFormatting sqref="AV43:AV48">
    <cfRule type="cellIs" dxfId="33752" priority="402" operator="equal">
      <formula>#REF!</formula>
    </cfRule>
  </conditionalFormatting>
  <conditionalFormatting sqref="AT41 AT43:AT48">
    <cfRule type="cellIs" dxfId="33751" priority="403" operator="greaterThan">
      <formula>#REF!</formula>
    </cfRule>
  </conditionalFormatting>
  <conditionalFormatting sqref="AT22">
    <cfRule type="cellIs" dxfId="33750" priority="158" operator="greaterThan">
      <formula>#REF!</formula>
    </cfRule>
  </conditionalFormatting>
  <conditionalFormatting sqref="AT42">
    <cfRule type="cellIs" dxfId="33749" priority="203" operator="greaterThan">
      <formula>#REF!</formula>
    </cfRule>
  </conditionalFormatting>
  <conditionalFormatting sqref="AU42">
    <cfRule type="cellIs" dxfId="33748" priority="204" operator="greaterThan">
      <formula>#REF!</formula>
    </cfRule>
  </conditionalFormatting>
  <conditionalFormatting sqref="AV42">
    <cfRule type="cellIs" dxfId="33747" priority="205" operator="greaterThan">
      <formula>#REF!</formula>
    </cfRule>
  </conditionalFormatting>
  <conditionalFormatting sqref="AV43:AV48">
    <cfRule type="cellIs" dxfId="33746" priority="408" operator="greaterThan">
      <formula>#REF!</formula>
    </cfRule>
  </conditionalFormatting>
  <conditionalFormatting sqref="AV49">
    <cfRule type="cellIs" dxfId="33745" priority="383" operator="equal">
      <formula>" "</formula>
    </cfRule>
  </conditionalFormatting>
  <conditionalFormatting sqref="AU49">
    <cfRule type="cellIs" dxfId="33744" priority="384" operator="equal">
      <formula>" "</formula>
    </cfRule>
  </conditionalFormatting>
  <conditionalFormatting sqref="AU49">
    <cfRule type="cellIs" dxfId="33743" priority="385" operator="equal">
      <formula>#REF!</formula>
    </cfRule>
  </conditionalFormatting>
  <conditionalFormatting sqref="AV49">
    <cfRule type="cellIs" dxfId="33742" priority="386" operator="equal">
      <formula>#REF!</formula>
    </cfRule>
  </conditionalFormatting>
  <conditionalFormatting sqref="AV49">
    <cfRule type="cellIs" dxfId="33741" priority="387" operator="equal">
      <formula>#REF!</formula>
    </cfRule>
  </conditionalFormatting>
  <conditionalFormatting sqref="AV49">
    <cfRule type="cellIs" dxfId="33740" priority="388" operator="equal">
      <formula>#REF!</formula>
    </cfRule>
  </conditionalFormatting>
  <conditionalFormatting sqref="AU49">
    <cfRule type="cellIs" dxfId="33739" priority="389" operator="greaterThan">
      <formula>#REF!</formula>
    </cfRule>
  </conditionalFormatting>
  <conditionalFormatting sqref="AV49">
    <cfRule type="cellIs" dxfId="33738" priority="390" operator="greaterThan">
      <formula>#REF!</formula>
    </cfRule>
  </conditionalFormatting>
  <conditionalFormatting sqref="AV49">
    <cfRule type="cellIs" dxfId="33737" priority="391" operator="greaterThan">
      <formula>#REF!</formula>
    </cfRule>
  </conditionalFormatting>
  <conditionalFormatting sqref="AV49">
    <cfRule type="cellIs" dxfId="33736" priority="392" operator="greaterThan">
      <formula>#REF!</formula>
    </cfRule>
  </conditionalFormatting>
  <conditionalFormatting sqref="AT49">
    <cfRule type="cellIs" dxfId="33735" priority="380" operator="equal">
      <formula>" "</formula>
    </cfRule>
  </conditionalFormatting>
  <conditionalFormatting sqref="AT49">
    <cfRule type="cellIs" dxfId="33734" priority="381" operator="equal">
      <formula>#REF!</formula>
    </cfRule>
  </conditionalFormatting>
  <conditionalFormatting sqref="AT49">
    <cfRule type="cellIs" dxfId="33733" priority="382" operator="greaterThan">
      <formula>#REF!</formula>
    </cfRule>
  </conditionalFormatting>
  <conditionalFormatting sqref="AS44:AS49">
    <cfRule type="cellIs" dxfId="33732" priority="377" operator="equal">
      <formula>" "</formula>
    </cfRule>
  </conditionalFormatting>
  <conditionalFormatting sqref="AS41:AS42">
    <cfRule type="cellIs" dxfId="33731" priority="376" operator="equal">
      <formula>" "</formula>
    </cfRule>
  </conditionalFormatting>
  <conditionalFormatting sqref="AY41:AY49">
    <cfRule type="cellIs" dxfId="33730" priority="375" operator="equal">
      <formula>" "</formula>
    </cfRule>
  </conditionalFormatting>
  <conditionalFormatting sqref="AZ41:BB42 BD41:BJ42">
    <cfRule type="cellIs" dxfId="33729" priority="372" operator="equal">
      <formula>" "</formula>
    </cfRule>
  </conditionalFormatting>
  <conditionalFormatting sqref="AZ41:BB42 BD41:BJ42">
    <cfRule type="cellIs" dxfId="33728" priority="373" operator="equal">
      <formula>#REF!</formula>
    </cfRule>
  </conditionalFormatting>
  <conditionalFormatting sqref="AZ41:BB42 BD41:BJ42">
    <cfRule type="cellIs" dxfId="33727" priority="374" operator="greaterThan">
      <formula>#REF!</formula>
    </cfRule>
  </conditionalFormatting>
  <conditionalFormatting sqref="C41:S42 W41:X42 AC41:AR42">
    <cfRule type="cellIs" dxfId="33726" priority="369" operator="equal">
      <formula>" "</formula>
    </cfRule>
  </conditionalFormatting>
  <conditionalFormatting sqref="U41:V42">
    <cfRule type="cellIs" dxfId="33725" priority="366" operator="equal">
      <formula>" "</formula>
    </cfRule>
  </conditionalFormatting>
  <conditionalFormatting sqref="A41:B42">
    <cfRule type="cellIs" dxfId="33724" priority="363" operator="equal">
      <formula>" "</formula>
    </cfRule>
  </conditionalFormatting>
  <conditionalFormatting sqref="BM49">
    <cfRule type="cellIs" dxfId="33723" priority="362" operator="equal">
      <formula>" "</formula>
    </cfRule>
  </conditionalFormatting>
  <conditionalFormatting sqref="B43:B49">
    <cfRule type="containsText" dxfId="33722" priority="345" operator="containsText" text="08.30 – 14.30">
      <formula>NOT(ISERROR(SEARCH("08.30 – 14.30",B43)))</formula>
    </cfRule>
    <cfRule type="containsText" dxfId="33721" priority="346" operator="containsText" text="09:30 – 18.30">
      <formula>NOT(ISERROR(SEARCH("09:30 – 18.30",B43)))</formula>
    </cfRule>
    <cfRule type="containsText" dxfId="33720" priority="347" operator="containsText" text="10.30 – 18.30">
      <formula>NOT(ISERROR(SEARCH("10.30 – 18.30",B43)))</formula>
    </cfRule>
    <cfRule type="containsText" dxfId="33719" priority="348" operator="containsText" text="09.30 – 18.30">
      <formula>NOT(ISERROR(SEARCH("09.30 – 18.30",B43)))</formula>
    </cfRule>
    <cfRule type="containsText" dxfId="33718" priority="349" operator="containsText" text="09.00 – 13:00">
      <formula>NOT(ISERROR(SEARCH("09.00 – 13:00",B43)))</formula>
    </cfRule>
    <cfRule type="containsText" dxfId="33717" priority="350" operator="containsText" text="08.30 – 16.30">
      <formula>NOT(ISERROR(SEARCH("08.30 – 16.30",B43)))</formula>
    </cfRule>
    <cfRule type="containsText" dxfId="33716" priority="351" operator="containsText" text="08:30 – 17.30">
      <formula>NOT(ISERROR(SEARCH("08:30 – 17.30",B43)))</formula>
    </cfRule>
    <cfRule type="containsText" dxfId="33715" priority="352" operator="containsText" text="08.30 – 17.30">
      <formula>NOT(ISERROR(SEARCH("08.30 – 17.30",B43)))</formula>
    </cfRule>
    <cfRule type="containsText" dxfId="33714" priority="353" operator="containsText" text="09.00 – 18.00">
      <formula>NOT(ISERROR(SEARCH("09.00 – 18.00",B43)))</formula>
    </cfRule>
    <cfRule type="containsText" dxfId="33713" priority="354" operator="containsText" text="09.00 – 13.00">
      <formula>NOT(ISERROR(SEARCH("09.00 – 13.00",B43)))</formula>
    </cfRule>
    <cfRule type="containsText" dxfId="33712" priority="355" operator="containsText" text="11.30 – 19.30">
      <formula>NOT(ISERROR(SEARCH("11.30 – 19.30",B43)))</formula>
    </cfRule>
    <cfRule type="containsText" dxfId="33711" priority="356" operator="containsText" text="10.30 – 19.30">
      <formula>NOT(ISERROR(SEARCH("10.30 – 19.30",B43)))</formula>
    </cfRule>
    <cfRule type="containsText" dxfId="33710" priority="357" operator="containsText" text="09.00 – 15.00">
      <formula>NOT(ISERROR(SEARCH("09.00 – 15.00",B43)))</formula>
    </cfRule>
    <cfRule type="containsText" dxfId="33709" priority="358" operator="containsText" text="12:30">
      <formula>NOT(ISERROR(SEARCH("12:30",B43)))</formula>
    </cfRule>
    <cfRule type="containsText" dxfId="33708" priority="359" operator="containsText" text="13:30">
      <formula>NOT(ISERROR(SEARCH("13:30",B43)))</formula>
    </cfRule>
    <cfRule type="containsText" dxfId="33707" priority="360" operator="containsText" text="FESTIVITÁ">
      <formula>NOT(ISERROR(SEARCH("FESTIVITÁ",B43)))</formula>
    </cfRule>
    <cfRule type="cellIs" dxfId="33706" priority="361" operator="equal">
      <formula>"DOMENICA"</formula>
    </cfRule>
  </conditionalFormatting>
  <conditionalFormatting sqref="B43:B49">
    <cfRule type="iconSet" priority="344">
      <iconSet iconSet="3Symbols2">
        <cfvo type="percent" val="0"/>
        <cfvo type="percent" val="0"/>
        <cfvo type="formula" val="TODAY()" gte="0"/>
      </iconSet>
    </cfRule>
  </conditionalFormatting>
  <conditionalFormatting sqref="U43:V49">
    <cfRule type="containsText" dxfId="33705" priority="327" operator="containsText" text="08.30 – 14.30">
      <formula>NOT(ISERROR(SEARCH("08.30 – 14.30",U43)))</formula>
    </cfRule>
    <cfRule type="containsText" dxfId="33704" priority="328" operator="containsText" text="09:30 – 18.30">
      <formula>NOT(ISERROR(SEARCH("09:30 – 18.30",U43)))</formula>
    </cfRule>
    <cfRule type="containsText" dxfId="33703" priority="329" operator="containsText" text="10.30 – 18.30">
      <formula>NOT(ISERROR(SEARCH("10.30 – 18.30",U43)))</formula>
    </cfRule>
    <cfRule type="containsText" dxfId="33702" priority="330" operator="containsText" text="09.30 – 18.30">
      <formula>NOT(ISERROR(SEARCH("09.30 – 18.30",U43)))</formula>
    </cfRule>
    <cfRule type="containsText" dxfId="33701" priority="331" operator="containsText" text="09.00 – 13:00">
      <formula>NOT(ISERROR(SEARCH("09.00 – 13:00",U43)))</formula>
    </cfRule>
    <cfRule type="containsText" dxfId="33700" priority="332" operator="containsText" text="08.30 – 16.30">
      <formula>NOT(ISERROR(SEARCH("08.30 – 16.30",U43)))</formula>
    </cfRule>
    <cfRule type="containsText" dxfId="33699" priority="333" operator="containsText" text="08:30 – 17.30">
      <formula>NOT(ISERROR(SEARCH("08:30 – 17.30",U43)))</formula>
    </cfRule>
    <cfRule type="containsText" dxfId="33698" priority="334" operator="containsText" text="08.30 – 17.30">
      <formula>NOT(ISERROR(SEARCH("08.30 – 17.30",U43)))</formula>
    </cfRule>
    <cfRule type="containsText" dxfId="33697" priority="335" operator="containsText" text="09.00 – 18.00">
      <formula>NOT(ISERROR(SEARCH("09.00 – 18.00",U43)))</formula>
    </cfRule>
    <cfRule type="containsText" dxfId="33696" priority="336" operator="containsText" text="09.00 – 13.00">
      <formula>NOT(ISERROR(SEARCH("09.00 – 13.00",U43)))</formula>
    </cfRule>
    <cfRule type="containsText" dxfId="33695" priority="337" operator="containsText" text="11.30 – 19.30">
      <formula>NOT(ISERROR(SEARCH("11.30 – 19.30",U43)))</formula>
    </cfRule>
    <cfRule type="containsText" dxfId="33694" priority="338" operator="containsText" text="10.30 – 19.30">
      <formula>NOT(ISERROR(SEARCH("10.30 – 19.30",U43)))</formula>
    </cfRule>
    <cfRule type="containsText" dxfId="33693" priority="339" operator="containsText" text="09.00 – 15.00">
      <formula>NOT(ISERROR(SEARCH("09.00 – 15.00",U43)))</formula>
    </cfRule>
    <cfRule type="containsText" dxfId="33692" priority="340" operator="containsText" text="12:30">
      <formula>NOT(ISERROR(SEARCH("12:30",U43)))</formula>
    </cfRule>
    <cfRule type="containsText" dxfId="33691" priority="341" operator="containsText" text="13:30">
      <formula>NOT(ISERROR(SEARCH("13:30",U43)))</formula>
    </cfRule>
    <cfRule type="containsText" dxfId="33690" priority="342" operator="containsText" text="FESTIVITÁ">
      <formula>NOT(ISERROR(SEARCH("FESTIVITÁ",U43)))</formula>
    </cfRule>
    <cfRule type="cellIs" dxfId="33689" priority="343" operator="equal">
      <formula>"DOMENICA"</formula>
    </cfRule>
  </conditionalFormatting>
  <conditionalFormatting sqref="V43:V49">
    <cfRule type="iconSet" priority="326">
      <iconSet iconSet="3Symbols2">
        <cfvo type="percent" val="0"/>
        <cfvo type="percent" val="0"/>
        <cfvo type="formula" val="TODAY()" gte="0"/>
      </iconSet>
    </cfRule>
  </conditionalFormatting>
  <conditionalFormatting sqref="AZ43:BA49">
    <cfRule type="containsText" dxfId="33688" priority="309" operator="containsText" text="08.30 – 14.30">
      <formula>NOT(ISERROR(SEARCH("08.30 – 14.30",AZ43)))</formula>
    </cfRule>
    <cfRule type="containsText" dxfId="33687" priority="310" operator="containsText" text="09:30 – 18.30">
      <formula>NOT(ISERROR(SEARCH("09:30 – 18.30",AZ43)))</formula>
    </cfRule>
    <cfRule type="containsText" dxfId="33686" priority="311" operator="containsText" text="10.30 – 18.30">
      <formula>NOT(ISERROR(SEARCH("10.30 – 18.30",AZ43)))</formula>
    </cfRule>
    <cfRule type="containsText" dxfId="33685" priority="312" operator="containsText" text="09.30 – 18.30">
      <formula>NOT(ISERROR(SEARCH("09.30 – 18.30",AZ43)))</formula>
    </cfRule>
    <cfRule type="containsText" dxfId="33684" priority="313" operator="containsText" text="09.00 – 13:00">
      <formula>NOT(ISERROR(SEARCH("09.00 – 13:00",AZ43)))</formula>
    </cfRule>
    <cfRule type="containsText" dxfId="33683" priority="314" operator="containsText" text="08.30 – 16.30">
      <formula>NOT(ISERROR(SEARCH("08.30 – 16.30",AZ43)))</formula>
    </cfRule>
    <cfRule type="containsText" dxfId="33682" priority="315" operator="containsText" text="08:30 – 17.30">
      <formula>NOT(ISERROR(SEARCH("08:30 – 17.30",AZ43)))</formula>
    </cfRule>
    <cfRule type="containsText" dxfId="33681" priority="316" operator="containsText" text="08.30 – 17.30">
      <formula>NOT(ISERROR(SEARCH("08.30 – 17.30",AZ43)))</formula>
    </cfRule>
    <cfRule type="containsText" dxfId="33680" priority="317" operator="containsText" text="09.00 – 18.00">
      <formula>NOT(ISERROR(SEARCH("09.00 – 18.00",AZ43)))</formula>
    </cfRule>
    <cfRule type="containsText" dxfId="33679" priority="318" operator="containsText" text="09.00 – 13.00">
      <formula>NOT(ISERROR(SEARCH("09.00 – 13.00",AZ43)))</formula>
    </cfRule>
    <cfRule type="containsText" dxfId="33678" priority="319" operator="containsText" text="11.30 – 19.30">
      <formula>NOT(ISERROR(SEARCH("11.30 – 19.30",AZ43)))</formula>
    </cfRule>
    <cfRule type="containsText" dxfId="33677" priority="320" operator="containsText" text="10.30 – 19.30">
      <formula>NOT(ISERROR(SEARCH("10.30 – 19.30",AZ43)))</formula>
    </cfRule>
    <cfRule type="containsText" dxfId="33676" priority="321" operator="containsText" text="09.00 – 15.00">
      <formula>NOT(ISERROR(SEARCH("09.00 – 15.00",AZ43)))</formula>
    </cfRule>
    <cfRule type="containsText" dxfId="33675" priority="322" operator="containsText" text="12:30">
      <formula>NOT(ISERROR(SEARCH("12:30",AZ43)))</formula>
    </cfRule>
    <cfRule type="containsText" dxfId="33674" priority="323" operator="containsText" text="13:30">
      <formula>NOT(ISERROR(SEARCH("13:30",AZ43)))</formula>
    </cfRule>
    <cfRule type="containsText" dxfId="33673" priority="324" operator="containsText" text="FESTIVITÁ">
      <formula>NOT(ISERROR(SEARCH("FESTIVITÁ",AZ43)))</formula>
    </cfRule>
    <cfRule type="cellIs" dxfId="33672" priority="325" operator="equal">
      <formula>"DOMENICA"</formula>
    </cfRule>
  </conditionalFormatting>
  <conditionalFormatting sqref="BA43:BA49">
    <cfRule type="iconSet" priority="308">
      <iconSet iconSet="3Symbols2">
        <cfvo type="percent" val="0"/>
        <cfvo type="percent" val="0"/>
        <cfvo type="formula" val="TODAY()" gte="0"/>
      </iconSet>
    </cfRule>
  </conditionalFormatting>
  <conditionalFormatting sqref="B25:B31">
    <cfRule type="iconSet" priority="7144">
      <iconSet iconSet="3Symbols2">
        <cfvo type="percent" val="0"/>
        <cfvo type="percent" val="0"/>
        <cfvo type="formula" val="TODAY()" gte="0"/>
      </iconSet>
    </cfRule>
  </conditionalFormatting>
  <conditionalFormatting sqref="V25:V31">
    <cfRule type="iconSet" priority="7145">
      <iconSet iconSet="3Symbols2">
        <cfvo type="percent" val="0"/>
        <cfvo type="percent" val="0"/>
        <cfvo type="formula" val="TODAY()" gte="0"/>
      </iconSet>
    </cfRule>
  </conditionalFormatting>
  <conditionalFormatting sqref="BA25:BA31">
    <cfRule type="iconSet" priority="7146">
      <iconSet iconSet="3Symbols2">
        <cfvo type="percent" val="0"/>
        <cfvo type="percent" val="0"/>
        <cfvo type="formula" val="TODAY()" gte="0"/>
      </iconSet>
    </cfRule>
  </conditionalFormatting>
  <conditionalFormatting sqref="AW13">
    <cfRule type="cellIs" dxfId="33671" priority="89" operator="equal">
      <formula>" "</formula>
    </cfRule>
  </conditionalFormatting>
  <conditionalFormatting sqref="AV13">
    <cfRule type="cellIs" dxfId="33670" priority="91" operator="equal">
      <formula>#REF!</formula>
    </cfRule>
  </conditionalFormatting>
  <conditionalFormatting sqref="AU51">
    <cfRule type="cellIs" dxfId="33669" priority="289" operator="equal">
      <formula>" "</formula>
    </cfRule>
  </conditionalFormatting>
  <conditionalFormatting sqref="AU51">
    <cfRule type="cellIs" dxfId="33668" priority="292" operator="equal">
      <formula>#REF!</formula>
    </cfRule>
  </conditionalFormatting>
  <conditionalFormatting sqref="AT15">
    <cfRule type="cellIs" dxfId="33667" priority="80" operator="equal">
      <formula>#REF!</formula>
    </cfRule>
  </conditionalFormatting>
  <conditionalFormatting sqref="AU15">
    <cfRule type="cellIs" dxfId="33666" priority="81" operator="equal">
      <formula>#REF!</formula>
    </cfRule>
  </conditionalFormatting>
  <conditionalFormatting sqref="AV15">
    <cfRule type="cellIs" dxfId="33665" priority="82" operator="equal">
      <formula>#REF!</formula>
    </cfRule>
  </conditionalFormatting>
  <conditionalFormatting sqref="AU51">
    <cfRule type="cellIs" dxfId="33664" priority="297" operator="greaterThan">
      <formula>#REF!</formula>
    </cfRule>
  </conditionalFormatting>
  <conditionalFormatting sqref="AV15">
    <cfRule type="cellIs" dxfId="33663" priority="85" operator="greaterThan">
      <formula>#REF!</formula>
    </cfRule>
  </conditionalFormatting>
  <conditionalFormatting sqref="AU13">
    <cfRule type="cellIs" dxfId="33662" priority="88" operator="greaterThan">
      <formula>#REF!</formula>
    </cfRule>
  </conditionalFormatting>
  <conditionalFormatting sqref="AU51">
    <cfRule type="cellIs" dxfId="33661" priority="288" operator="equal">
      <formula>" "</formula>
    </cfRule>
  </conditionalFormatting>
  <conditionalFormatting sqref="AW49">
    <cfRule type="cellIs" dxfId="33660" priority="278" operator="equal">
      <formula>" "</formula>
    </cfRule>
  </conditionalFormatting>
  <conditionalFormatting sqref="AV49">
    <cfRule type="cellIs" dxfId="33659" priority="279" operator="equal">
      <formula>" "</formula>
    </cfRule>
  </conditionalFormatting>
  <conditionalFormatting sqref="AV49">
    <cfRule type="cellIs" dxfId="33658" priority="280" operator="equal">
      <formula>#REF!</formula>
    </cfRule>
  </conditionalFormatting>
  <conditionalFormatting sqref="AW49">
    <cfRule type="cellIs" dxfId="33657" priority="281" operator="equal">
      <formula>#REF!</formula>
    </cfRule>
  </conditionalFormatting>
  <conditionalFormatting sqref="AW49">
    <cfRule type="cellIs" dxfId="33656" priority="282" operator="equal">
      <formula>#REF!</formula>
    </cfRule>
  </conditionalFormatting>
  <conditionalFormatting sqref="AW49">
    <cfRule type="cellIs" dxfId="33655" priority="283" operator="equal">
      <formula>#REF!</formula>
    </cfRule>
  </conditionalFormatting>
  <conditionalFormatting sqref="AV49">
    <cfRule type="cellIs" dxfId="33654" priority="284" operator="greaterThan">
      <formula>#REF!</formula>
    </cfRule>
  </conditionalFormatting>
  <conditionalFormatting sqref="AW49">
    <cfRule type="cellIs" dxfId="33653" priority="285" operator="greaterThan">
      <formula>#REF!</formula>
    </cfRule>
  </conditionalFormatting>
  <conditionalFormatting sqref="AW49">
    <cfRule type="cellIs" dxfId="33652" priority="286" operator="greaterThan">
      <formula>#REF!</formula>
    </cfRule>
  </conditionalFormatting>
  <conditionalFormatting sqref="AW49">
    <cfRule type="cellIs" dxfId="33651" priority="287" operator="greaterThan">
      <formula>#REF!</formula>
    </cfRule>
  </conditionalFormatting>
  <conditionalFormatting sqref="AU49">
    <cfRule type="cellIs" dxfId="33650" priority="275" operator="equal">
      <formula>" "</formula>
    </cfRule>
  </conditionalFormatting>
  <conditionalFormatting sqref="AU49">
    <cfRule type="cellIs" dxfId="33649" priority="276" operator="equal">
      <formula>#REF!</formula>
    </cfRule>
  </conditionalFormatting>
  <conditionalFormatting sqref="AU49">
    <cfRule type="cellIs" dxfId="33648" priority="277" operator="greaterThan">
      <formula>#REF!</formula>
    </cfRule>
  </conditionalFormatting>
  <conditionalFormatting sqref="AV51:AV52">
    <cfRule type="cellIs" dxfId="33647" priority="272" operator="equal">
      <formula>" "</formula>
    </cfRule>
  </conditionalFormatting>
  <conditionalFormatting sqref="AV51:AV52">
    <cfRule type="cellIs" dxfId="33646" priority="273" operator="equal">
      <formula>#REF!</formula>
    </cfRule>
  </conditionalFormatting>
  <conditionalFormatting sqref="AV51:AV52">
    <cfRule type="cellIs" dxfId="33645" priority="274" operator="greaterThan">
      <formula>#REF!</formula>
    </cfRule>
  </conditionalFormatting>
  <conditionalFormatting sqref="AV51:AV52">
    <cfRule type="cellIs" dxfId="33644" priority="265" operator="equal">
      <formula>" "</formula>
    </cfRule>
  </conditionalFormatting>
  <conditionalFormatting sqref="AV51:AV52">
    <cfRule type="cellIs" dxfId="33643" priority="266" operator="equal">
      <formula>#REF!</formula>
    </cfRule>
  </conditionalFormatting>
  <conditionalFormatting sqref="AV51:AV52">
    <cfRule type="cellIs" dxfId="33642" priority="267" operator="equal">
      <formula>#REF!</formula>
    </cfRule>
  </conditionalFormatting>
  <conditionalFormatting sqref="AV51:AV52">
    <cfRule type="cellIs" dxfId="33641" priority="268" operator="equal">
      <formula>#REF!</formula>
    </cfRule>
  </conditionalFormatting>
  <conditionalFormatting sqref="AV51:AV52">
    <cfRule type="cellIs" dxfId="33640" priority="269" operator="greaterThan">
      <formula>#REF!</formula>
    </cfRule>
  </conditionalFormatting>
  <conditionalFormatting sqref="AV51:AV52">
    <cfRule type="cellIs" dxfId="33639" priority="270" operator="greaterThan">
      <formula>#REF!</formula>
    </cfRule>
  </conditionalFormatting>
  <conditionalFormatting sqref="AV51:AV52">
    <cfRule type="cellIs" dxfId="33638" priority="271" operator="greaterThan">
      <formula>#REF!</formula>
    </cfRule>
  </conditionalFormatting>
  <conditionalFormatting sqref="AV51:AV52">
    <cfRule type="cellIs" dxfId="33637" priority="264" operator="equal">
      <formula>" "</formula>
    </cfRule>
  </conditionalFormatting>
  <conditionalFormatting sqref="AU41:AW41">
    <cfRule type="cellIs" dxfId="33636" priority="261" operator="equal">
      <formula>" "</formula>
    </cfRule>
  </conditionalFormatting>
  <conditionalFormatting sqref="AU41:AW41">
    <cfRule type="cellIs" dxfId="33635" priority="262" operator="equal">
      <formula>#REF!</formula>
    </cfRule>
  </conditionalFormatting>
  <conditionalFormatting sqref="AU41:AW41">
    <cfRule type="cellIs" dxfId="33634" priority="263" operator="greaterThan">
      <formula>#REF!</formula>
    </cfRule>
  </conditionalFormatting>
  <conditionalFormatting sqref="AU41:AW41">
    <cfRule type="cellIs" dxfId="33633" priority="257" operator="equal">
      <formula>" "</formula>
    </cfRule>
  </conditionalFormatting>
  <conditionalFormatting sqref="AV40">
    <cfRule type="cellIs" dxfId="33632" priority="247" operator="equal">
      <formula>" "</formula>
    </cfRule>
  </conditionalFormatting>
  <conditionalFormatting sqref="AU40">
    <cfRule type="cellIs" dxfId="33631" priority="248" operator="equal">
      <formula>" "</formula>
    </cfRule>
  </conditionalFormatting>
  <conditionalFormatting sqref="AU40">
    <cfRule type="cellIs" dxfId="33630" priority="249" operator="equal">
      <formula>#REF!</formula>
    </cfRule>
  </conditionalFormatting>
  <conditionalFormatting sqref="AV40">
    <cfRule type="cellIs" dxfId="33629" priority="250" operator="equal">
      <formula>#REF!</formula>
    </cfRule>
  </conditionalFormatting>
  <conditionalFormatting sqref="AV40">
    <cfRule type="cellIs" dxfId="33628" priority="251" operator="equal">
      <formula>#REF!</formula>
    </cfRule>
  </conditionalFormatting>
  <conditionalFormatting sqref="AV40">
    <cfRule type="cellIs" dxfId="33627" priority="252" operator="equal">
      <formula>#REF!</formula>
    </cfRule>
  </conditionalFormatting>
  <conditionalFormatting sqref="AU40">
    <cfRule type="cellIs" dxfId="33626" priority="253" operator="greaterThan">
      <formula>#REF!</formula>
    </cfRule>
  </conditionalFormatting>
  <conditionalFormatting sqref="AV40">
    <cfRule type="cellIs" dxfId="33625" priority="254" operator="greaterThan">
      <formula>#REF!</formula>
    </cfRule>
  </conditionalFormatting>
  <conditionalFormatting sqref="AV40">
    <cfRule type="cellIs" dxfId="33624" priority="255" operator="greaterThan">
      <formula>#REF!</formula>
    </cfRule>
  </conditionalFormatting>
  <conditionalFormatting sqref="AV40">
    <cfRule type="cellIs" dxfId="33623" priority="256" operator="greaterThan">
      <formula>#REF!</formula>
    </cfRule>
  </conditionalFormatting>
  <conditionalFormatting sqref="AU13">
    <cfRule type="cellIs" dxfId="33622" priority="100" operator="equal">
      <formula>" "</formula>
    </cfRule>
  </conditionalFormatting>
  <conditionalFormatting sqref="AU13">
    <cfRule type="cellIs" dxfId="33621" priority="101" operator="equal">
      <formula>#REF!</formula>
    </cfRule>
  </conditionalFormatting>
  <conditionalFormatting sqref="AV13">
    <cfRule type="cellIs" dxfId="33620" priority="99" operator="equal">
      <formula>" "</formula>
    </cfRule>
  </conditionalFormatting>
  <conditionalFormatting sqref="AW40">
    <cfRule type="cellIs" dxfId="33619" priority="233" operator="equal">
      <formula>" "</formula>
    </cfRule>
  </conditionalFormatting>
  <conditionalFormatting sqref="AV40">
    <cfRule type="cellIs" dxfId="33618" priority="234" operator="equal">
      <formula>" "</formula>
    </cfRule>
  </conditionalFormatting>
  <conditionalFormatting sqref="AV40">
    <cfRule type="cellIs" dxfId="33617" priority="235" operator="equal">
      <formula>#REF!</formula>
    </cfRule>
  </conditionalFormatting>
  <conditionalFormatting sqref="AW40">
    <cfRule type="cellIs" dxfId="33616" priority="236" operator="equal">
      <formula>#REF!</formula>
    </cfRule>
  </conditionalFormatting>
  <conditionalFormatting sqref="AW40">
    <cfRule type="cellIs" dxfId="33615" priority="237" operator="equal">
      <formula>#REF!</formula>
    </cfRule>
  </conditionalFormatting>
  <conditionalFormatting sqref="AW40">
    <cfRule type="cellIs" dxfId="33614" priority="238" operator="equal">
      <formula>#REF!</formula>
    </cfRule>
  </conditionalFormatting>
  <conditionalFormatting sqref="AV40">
    <cfRule type="cellIs" dxfId="33613" priority="239" operator="greaterThan">
      <formula>#REF!</formula>
    </cfRule>
  </conditionalFormatting>
  <conditionalFormatting sqref="AW40">
    <cfRule type="cellIs" dxfId="33612" priority="240" operator="greaterThan">
      <formula>#REF!</formula>
    </cfRule>
  </conditionalFormatting>
  <conditionalFormatting sqref="AW40">
    <cfRule type="cellIs" dxfId="33611" priority="241" operator="greaterThan">
      <formula>#REF!</formula>
    </cfRule>
  </conditionalFormatting>
  <conditionalFormatting sqref="AW40">
    <cfRule type="cellIs" dxfId="33610" priority="242" operator="greaterThan">
      <formula>#REF!</formula>
    </cfRule>
  </conditionalFormatting>
  <conditionalFormatting sqref="AU40">
    <cfRule type="cellIs" dxfId="33609" priority="230" operator="equal">
      <formula>" "</formula>
    </cfRule>
  </conditionalFormatting>
  <conditionalFormatting sqref="AU40">
    <cfRule type="cellIs" dxfId="33608" priority="231" operator="equal">
      <formula>#REF!</formula>
    </cfRule>
  </conditionalFormatting>
  <conditionalFormatting sqref="AU40">
    <cfRule type="cellIs" dxfId="33607" priority="232" operator="greaterThan">
      <formula>#REF!</formula>
    </cfRule>
  </conditionalFormatting>
  <conditionalFormatting sqref="AT42:AV42">
    <cfRule type="cellIs" dxfId="33606" priority="199" operator="equal">
      <formula>" "</formula>
    </cfRule>
  </conditionalFormatting>
  <conditionalFormatting sqref="AT42">
    <cfRule type="cellIs" dxfId="33605" priority="200" operator="equal">
      <formula>#REF!</formula>
    </cfRule>
  </conditionalFormatting>
  <conditionalFormatting sqref="AU42">
    <cfRule type="cellIs" dxfId="33604" priority="201" operator="equal">
      <formula>#REF!</formula>
    </cfRule>
  </conditionalFormatting>
  <conditionalFormatting sqref="AV42">
    <cfRule type="cellIs" dxfId="33603" priority="202" operator="equal">
      <formula>#REF!</formula>
    </cfRule>
  </conditionalFormatting>
  <conditionalFormatting sqref="AT31">
    <cfRule type="cellIs" dxfId="33602" priority="196" operator="equal">
      <formula>" "</formula>
    </cfRule>
  </conditionalFormatting>
  <conditionalFormatting sqref="AT31">
    <cfRule type="cellIs" dxfId="33601" priority="198" operator="greaterThan">
      <formula>#REF!</formula>
    </cfRule>
  </conditionalFormatting>
  <conditionalFormatting sqref="AT32">
    <cfRule type="cellIs" dxfId="33600" priority="193" operator="equal">
      <formula>" "</formula>
    </cfRule>
  </conditionalFormatting>
  <conditionalFormatting sqref="AT32">
    <cfRule type="cellIs" dxfId="33599" priority="194" operator="equal">
      <formula>#REF!</formula>
    </cfRule>
  </conditionalFormatting>
  <conditionalFormatting sqref="AT32">
    <cfRule type="cellIs" dxfId="33598" priority="195" operator="greaterThan">
      <formula>#REF!</formula>
    </cfRule>
  </conditionalFormatting>
  <conditionalFormatting sqref="AU32:AW32">
    <cfRule type="cellIs" dxfId="33597" priority="190" operator="equal">
      <formula>" "</formula>
    </cfRule>
  </conditionalFormatting>
  <conditionalFormatting sqref="AU32:AW32">
    <cfRule type="cellIs" dxfId="33596" priority="191" operator="equal">
      <formula>#REF!</formula>
    </cfRule>
  </conditionalFormatting>
  <conditionalFormatting sqref="AU32:AW32">
    <cfRule type="cellIs" dxfId="33595" priority="192" operator="greaterThan">
      <formula>#REF!</formula>
    </cfRule>
  </conditionalFormatting>
  <conditionalFormatting sqref="AU32:AW32">
    <cfRule type="cellIs" dxfId="33594" priority="189" operator="equal">
      <formula>" "</formula>
    </cfRule>
  </conditionalFormatting>
  <conditionalFormatting sqref="AV31">
    <cfRule type="cellIs" dxfId="33593" priority="179" operator="equal">
      <formula>" "</formula>
    </cfRule>
  </conditionalFormatting>
  <conditionalFormatting sqref="AU31">
    <cfRule type="cellIs" dxfId="33592" priority="180" operator="equal">
      <formula>" "</formula>
    </cfRule>
  </conditionalFormatting>
  <conditionalFormatting sqref="AU31">
    <cfRule type="cellIs" dxfId="33591" priority="181" operator="equal">
      <formula>#REF!</formula>
    </cfRule>
  </conditionalFormatting>
  <conditionalFormatting sqref="AV31">
    <cfRule type="cellIs" dxfId="33590" priority="182" operator="equal">
      <formula>#REF!</formula>
    </cfRule>
  </conditionalFormatting>
  <conditionalFormatting sqref="AV31">
    <cfRule type="cellIs" dxfId="33589" priority="183" operator="equal">
      <formula>#REF!</formula>
    </cfRule>
  </conditionalFormatting>
  <conditionalFormatting sqref="AV31">
    <cfRule type="cellIs" dxfId="33588" priority="184" operator="equal">
      <formula>#REF!</formula>
    </cfRule>
  </conditionalFormatting>
  <conditionalFormatting sqref="AU31">
    <cfRule type="cellIs" dxfId="33587" priority="185" operator="greaterThan">
      <formula>#REF!</formula>
    </cfRule>
  </conditionalFormatting>
  <conditionalFormatting sqref="AV31">
    <cfRule type="cellIs" dxfId="33586" priority="186" operator="greaterThan">
      <formula>#REF!</formula>
    </cfRule>
  </conditionalFormatting>
  <conditionalFormatting sqref="AV31">
    <cfRule type="cellIs" dxfId="33585" priority="187" operator="greaterThan">
      <formula>#REF!</formula>
    </cfRule>
  </conditionalFormatting>
  <conditionalFormatting sqref="AV31">
    <cfRule type="cellIs" dxfId="33584" priority="188" operator="greaterThan">
      <formula>#REF!</formula>
    </cfRule>
  </conditionalFormatting>
  <conditionalFormatting sqref="AW31">
    <cfRule type="cellIs" dxfId="33583" priority="169" operator="equal">
      <formula>" "</formula>
    </cfRule>
  </conditionalFormatting>
  <conditionalFormatting sqref="AV31">
    <cfRule type="cellIs" dxfId="33582" priority="170" operator="equal">
      <formula>" "</formula>
    </cfRule>
  </conditionalFormatting>
  <conditionalFormatting sqref="AV31">
    <cfRule type="cellIs" dxfId="33581" priority="171" operator="equal">
      <formula>#REF!</formula>
    </cfRule>
  </conditionalFormatting>
  <conditionalFormatting sqref="AW31">
    <cfRule type="cellIs" dxfId="33580" priority="172" operator="equal">
      <formula>#REF!</formula>
    </cfRule>
  </conditionalFormatting>
  <conditionalFormatting sqref="AW31">
    <cfRule type="cellIs" dxfId="33579" priority="173" operator="equal">
      <formula>#REF!</formula>
    </cfRule>
  </conditionalFormatting>
  <conditionalFormatting sqref="AW31">
    <cfRule type="cellIs" dxfId="33578" priority="174" operator="equal">
      <formula>#REF!</formula>
    </cfRule>
  </conditionalFormatting>
  <conditionalFormatting sqref="AV31">
    <cfRule type="cellIs" dxfId="33577" priority="175" operator="greaterThan">
      <formula>#REF!</formula>
    </cfRule>
  </conditionalFormatting>
  <conditionalFormatting sqref="AW31">
    <cfRule type="cellIs" dxfId="33576" priority="176" operator="greaterThan">
      <formula>#REF!</formula>
    </cfRule>
  </conditionalFormatting>
  <conditionalFormatting sqref="AW31">
    <cfRule type="cellIs" dxfId="33575" priority="177" operator="greaterThan">
      <formula>#REF!</formula>
    </cfRule>
  </conditionalFormatting>
  <conditionalFormatting sqref="AW31">
    <cfRule type="cellIs" dxfId="33574" priority="178" operator="greaterThan">
      <formula>#REF!</formula>
    </cfRule>
  </conditionalFormatting>
  <conditionalFormatting sqref="AU31">
    <cfRule type="cellIs" dxfId="33573" priority="166" operator="equal">
      <formula>" "</formula>
    </cfRule>
  </conditionalFormatting>
  <conditionalFormatting sqref="AU31">
    <cfRule type="cellIs" dxfId="33572" priority="167" operator="equal">
      <formula>#REF!</formula>
    </cfRule>
  </conditionalFormatting>
  <conditionalFormatting sqref="AU31">
    <cfRule type="cellIs" dxfId="33571" priority="168" operator="greaterThan">
      <formula>#REF!</formula>
    </cfRule>
  </conditionalFormatting>
  <conditionalFormatting sqref="AT33:AV33">
    <cfRule type="cellIs" dxfId="33570" priority="159" operator="equal">
      <formula>" "</formula>
    </cfRule>
  </conditionalFormatting>
  <conditionalFormatting sqref="AT33">
    <cfRule type="cellIs" dxfId="33569" priority="160" operator="equal">
      <formula>#REF!</formula>
    </cfRule>
  </conditionalFormatting>
  <conditionalFormatting sqref="AU33">
    <cfRule type="cellIs" dxfId="33568" priority="161" operator="equal">
      <formula>#REF!</formula>
    </cfRule>
  </conditionalFormatting>
  <conditionalFormatting sqref="AV33">
    <cfRule type="cellIs" dxfId="33567" priority="162" operator="equal">
      <formula>#REF!</formula>
    </cfRule>
  </conditionalFormatting>
  <conditionalFormatting sqref="AT33">
    <cfRule type="cellIs" dxfId="33566" priority="163" operator="greaterThan">
      <formula>#REF!</formula>
    </cfRule>
  </conditionalFormatting>
  <conditionalFormatting sqref="AU33">
    <cfRule type="cellIs" dxfId="33565" priority="164" operator="greaterThan">
      <formula>#REF!</formula>
    </cfRule>
  </conditionalFormatting>
  <conditionalFormatting sqref="AV33">
    <cfRule type="cellIs" dxfId="33564" priority="165" operator="greaterThan">
      <formula>#REF!</formula>
    </cfRule>
  </conditionalFormatting>
  <conditionalFormatting sqref="AT22">
    <cfRule type="cellIs" dxfId="33563" priority="156" operator="equal">
      <formula>" "</formula>
    </cfRule>
  </conditionalFormatting>
  <conditionalFormatting sqref="AT22">
    <cfRule type="cellIs" dxfId="33562" priority="157" operator="equal">
      <formula>#REF!</formula>
    </cfRule>
  </conditionalFormatting>
  <conditionalFormatting sqref="AT23">
    <cfRule type="cellIs" dxfId="33561" priority="153" operator="equal">
      <formula>" "</formula>
    </cfRule>
  </conditionalFormatting>
  <conditionalFormatting sqref="AT23">
    <cfRule type="cellIs" dxfId="33560" priority="154" operator="equal">
      <formula>#REF!</formula>
    </cfRule>
  </conditionalFormatting>
  <conditionalFormatting sqref="AT23">
    <cfRule type="cellIs" dxfId="33559" priority="155" operator="greaterThan">
      <formula>#REF!</formula>
    </cfRule>
  </conditionalFormatting>
  <conditionalFormatting sqref="AU23:AW23">
    <cfRule type="cellIs" dxfId="33558" priority="150" operator="equal">
      <formula>" "</formula>
    </cfRule>
  </conditionalFormatting>
  <conditionalFormatting sqref="AU23:AW23">
    <cfRule type="cellIs" dxfId="33557" priority="151" operator="equal">
      <formula>#REF!</formula>
    </cfRule>
  </conditionalFormatting>
  <conditionalFormatting sqref="AU23:AW23">
    <cfRule type="cellIs" dxfId="33556" priority="152" operator="greaterThan">
      <formula>#REF!</formula>
    </cfRule>
  </conditionalFormatting>
  <conditionalFormatting sqref="AV22">
    <cfRule type="cellIs" dxfId="33555" priority="139" operator="equal">
      <formula>" "</formula>
    </cfRule>
  </conditionalFormatting>
  <conditionalFormatting sqref="AU22">
    <cfRule type="cellIs" dxfId="33554" priority="140" operator="equal">
      <formula>" "</formula>
    </cfRule>
  </conditionalFormatting>
  <conditionalFormatting sqref="AU22">
    <cfRule type="cellIs" dxfId="33553" priority="141" operator="equal">
      <formula>#REF!</formula>
    </cfRule>
  </conditionalFormatting>
  <conditionalFormatting sqref="AV22">
    <cfRule type="cellIs" dxfId="33552" priority="142" operator="equal">
      <formula>#REF!</formula>
    </cfRule>
  </conditionalFormatting>
  <conditionalFormatting sqref="AV22">
    <cfRule type="cellIs" dxfId="33551" priority="143" operator="equal">
      <formula>#REF!</formula>
    </cfRule>
  </conditionalFormatting>
  <conditionalFormatting sqref="AV22">
    <cfRule type="cellIs" dxfId="33550" priority="144" operator="equal">
      <formula>#REF!</formula>
    </cfRule>
  </conditionalFormatting>
  <conditionalFormatting sqref="AU22">
    <cfRule type="cellIs" dxfId="33549" priority="145" operator="greaterThan">
      <formula>#REF!</formula>
    </cfRule>
  </conditionalFormatting>
  <conditionalFormatting sqref="AV22">
    <cfRule type="cellIs" dxfId="33548" priority="146" operator="greaterThan">
      <formula>#REF!</formula>
    </cfRule>
  </conditionalFormatting>
  <conditionalFormatting sqref="AV22">
    <cfRule type="cellIs" dxfId="33547" priority="147" operator="greaterThan">
      <formula>#REF!</formula>
    </cfRule>
  </conditionalFormatting>
  <conditionalFormatting sqref="AV22">
    <cfRule type="cellIs" dxfId="33546" priority="148" operator="greaterThan">
      <formula>#REF!</formula>
    </cfRule>
  </conditionalFormatting>
  <conditionalFormatting sqref="AW22">
    <cfRule type="cellIs" dxfId="33545" priority="129" operator="equal">
      <formula>" "</formula>
    </cfRule>
  </conditionalFormatting>
  <conditionalFormatting sqref="AV22">
    <cfRule type="cellIs" dxfId="33544" priority="130" operator="equal">
      <formula>" "</formula>
    </cfRule>
  </conditionalFormatting>
  <conditionalFormatting sqref="AV22">
    <cfRule type="cellIs" dxfId="33543" priority="131" operator="equal">
      <formula>#REF!</formula>
    </cfRule>
  </conditionalFormatting>
  <conditionalFormatting sqref="AW22">
    <cfRule type="cellIs" dxfId="33542" priority="132" operator="equal">
      <formula>#REF!</formula>
    </cfRule>
  </conditionalFormatting>
  <conditionalFormatting sqref="AW22">
    <cfRule type="cellIs" dxfId="33541" priority="133" operator="equal">
      <formula>#REF!</formula>
    </cfRule>
  </conditionalFormatting>
  <conditionalFormatting sqref="AW22">
    <cfRule type="cellIs" dxfId="33540" priority="134" operator="equal">
      <formula>#REF!</formula>
    </cfRule>
  </conditionalFormatting>
  <conditionalFormatting sqref="AV22">
    <cfRule type="cellIs" dxfId="33539" priority="135" operator="greaterThan">
      <formula>#REF!</formula>
    </cfRule>
  </conditionalFormatting>
  <conditionalFormatting sqref="AW22">
    <cfRule type="cellIs" dxfId="33538" priority="136" operator="greaterThan">
      <formula>#REF!</formula>
    </cfRule>
  </conditionalFormatting>
  <conditionalFormatting sqref="AW22">
    <cfRule type="cellIs" dxfId="33537" priority="137" operator="greaterThan">
      <formula>#REF!</formula>
    </cfRule>
  </conditionalFormatting>
  <conditionalFormatting sqref="AW22">
    <cfRule type="cellIs" dxfId="33536" priority="138" operator="greaterThan">
      <formula>#REF!</formula>
    </cfRule>
  </conditionalFormatting>
  <conditionalFormatting sqref="AU22">
    <cfRule type="cellIs" dxfId="33535" priority="126" operator="equal">
      <formula>" "</formula>
    </cfRule>
  </conditionalFormatting>
  <conditionalFormatting sqref="AU22">
    <cfRule type="cellIs" dxfId="33534" priority="127" operator="equal">
      <formula>#REF!</formula>
    </cfRule>
  </conditionalFormatting>
  <conditionalFormatting sqref="AU22">
    <cfRule type="cellIs" dxfId="33533" priority="128" operator="greaterThan">
      <formula>#REF!</formula>
    </cfRule>
  </conditionalFormatting>
  <conditionalFormatting sqref="AT24:AV24">
    <cfRule type="cellIs" dxfId="33532" priority="119" operator="equal">
      <formula>" "</formula>
    </cfRule>
  </conditionalFormatting>
  <conditionalFormatting sqref="AT24">
    <cfRule type="cellIs" dxfId="33531" priority="120" operator="equal">
      <formula>#REF!</formula>
    </cfRule>
  </conditionalFormatting>
  <conditionalFormatting sqref="AU24">
    <cfRule type="cellIs" dxfId="33530" priority="121" operator="equal">
      <formula>#REF!</formula>
    </cfRule>
  </conditionalFormatting>
  <conditionalFormatting sqref="AV24">
    <cfRule type="cellIs" dxfId="33529" priority="122" operator="equal">
      <formula>#REF!</formula>
    </cfRule>
  </conditionalFormatting>
  <conditionalFormatting sqref="AT24">
    <cfRule type="cellIs" dxfId="33528" priority="123" operator="greaterThan">
      <formula>#REF!</formula>
    </cfRule>
  </conditionalFormatting>
  <conditionalFormatting sqref="AU24">
    <cfRule type="cellIs" dxfId="33527" priority="124" operator="greaterThan">
      <formula>#REF!</formula>
    </cfRule>
  </conditionalFormatting>
  <conditionalFormatting sqref="AV24">
    <cfRule type="cellIs" dxfId="33526" priority="125" operator="greaterThan">
      <formula>#REF!</formula>
    </cfRule>
  </conditionalFormatting>
  <conditionalFormatting sqref="AT13">
    <cfRule type="cellIs" dxfId="33525" priority="116" operator="equal">
      <formula>" "</formula>
    </cfRule>
  </conditionalFormatting>
  <conditionalFormatting sqref="AT13">
    <cfRule type="cellIs" dxfId="33524" priority="117" operator="equal">
      <formula>#REF!</formula>
    </cfRule>
  </conditionalFormatting>
  <conditionalFormatting sqref="AT13">
    <cfRule type="cellIs" dxfId="33523" priority="118" operator="greaterThan">
      <formula>#REF!</formula>
    </cfRule>
  </conditionalFormatting>
  <conditionalFormatting sqref="AT14">
    <cfRule type="cellIs" dxfId="33522" priority="113" operator="equal">
      <formula>" "</formula>
    </cfRule>
  </conditionalFormatting>
  <conditionalFormatting sqref="AT14">
    <cfRule type="cellIs" dxfId="33521" priority="114" operator="equal">
      <formula>#REF!</formula>
    </cfRule>
  </conditionalFormatting>
  <conditionalFormatting sqref="AT14">
    <cfRule type="cellIs" dxfId="33520" priority="115" operator="greaterThan">
      <formula>#REF!</formula>
    </cfRule>
  </conditionalFormatting>
  <conditionalFormatting sqref="AU14:AW14">
    <cfRule type="cellIs" dxfId="33519" priority="110" operator="equal">
      <formula>" "</formula>
    </cfRule>
  </conditionalFormatting>
  <conditionalFormatting sqref="AU14:AW14">
    <cfRule type="cellIs" dxfId="33518" priority="111" operator="equal">
      <formula>#REF!</formula>
    </cfRule>
  </conditionalFormatting>
  <conditionalFormatting sqref="AU14:AW14">
    <cfRule type="cellIs" dxfId="33517" priority="112" operator="greaterThan">
      <formula>#REF!</formula>
    </cfRule>
  </conditionalFormatting>
  <conditionalFormatting sqref="AU14:AW14">
    <cfRule type="cellIs" dxfId="33516" priority="109" operator="equal">
      <formula>" "</formula>
    </cfRule>
  </conditionalFormatting>
  <conditionalFormatting sqref="AV13">
    <cfRule type="cellIs" dxfId="33515" priority="102" operator="equal">
      <formula>#REF!</formula>
    </cfRule>
  </conditionalFormatting>
  <conditionalFormatting sqref="AV13">
    <cfRule type="cellIs" dxfId="33514" priority="103" operator="equal">
      <formula>#REF!</formula>
    </cfRule>
  </conditionalFormatting>
  <conditionalFormatting sqref="AV13">
    <cfRule type="cellIs" dxfId="33513" priority="104" operator="equal">
      <formula>#REF!</formula>
    </cfRule>
  </conditionalFormatting>
  <conditionalFormatting sqref="AU13">
    <cfRule type="cellIs" dxfId="33512" priority="105" operator="greaterThan">
      <formula>#REF!</formula>
    </cfRule>
  </conditionalFormatting>
  <conditionalFormatting sqref="AV13">
    <cfRule type="cellIs" dxfId="33511" priority="106" operator="greaterThan">
      <formula>#REF!</formula>
    </cfRule>
  </conditionalFormatting>
  <conditionalFormatting sqref="AV13">
    <cfRule type="cellIs" dxfId="33510" priority="107" operator="greaterThan">
      <formula>#REF!</formula>
    </cfRule>
  </conditionalFormatting>
  <conditionalFormatting sqref="AV13">
    <cfRule type="cellIs" dxfId="33509" priority="108" operator="greaterThan">
      <formula>#REF!</formula>
    </cfRule>
  </conditionalFormatting>
  <conditionalFormatting sqref="AV13">
    <cfRule type="cellIs" dxfId="33508" priority="90" operator="equal">
      <formula>" "</formula>
    </cfRule>
  </conditionalFormatting>
  <conditionalFormatting sqref="AW13">
    <cfRule type="cellIs" dxfId="33507" priority="92" operator="equal">
      <formula>#REF!</formula>
    </cfRule>
  </conditionalFormatting>
  <conditionalFormatting sqref="AW13">
    <cfRule type="cellIs" dxfId="33506" priority="93" operator="equal">
      <formula>#REF!</formula>
    </cfRule>
  </conditionalFormatting>
  <conditionalFormatting sqref="AW13">
    <cfRule type="cellIs" dxfId="33505" priority="94" operator="equal">
      <formula>#REF!</formula>
    </cfRule>
  </conditionalFormatting>
  <conditionalFormatting sqref="AV13">
    <cfRule type="cellIs" dxfId="33504" priority="95" operator="greaterThan">
      <formula>#REF!</formula>
    </cfRule>
  </conditionalFormatting>
  <conditionalFormatting sqref="AW13">
    <cfRule type="cellIs" dxfId="33503" priority="96" operator="greaterThan">
      <formula>#REF!</formula>
    </cfRule>
  </conditionalFormatting>
  <conditionalFormatting sqref="AW13">
    <cfRule type="cellIs" dxfId="33502" priority="97" operator="greaterThan">
      <formula>#REF!</formula>
    </cfRule>
  </conditionalFormatting>
  <conditionalFormatting sqref="AW13">
    <cfRule type="cellIs" dxfId="33501" priority="98" operator="greaterThan">
      <formula>#REF!</formula>
    </cfRule>
  </conditionalFormatting>
  <conditionalFormatting sqref="AU13">
    <cfRule type="cellIs" dxfId="33500" priority="86" operator="equal">
      <formula>" "</formula>
    </cfRule>
  </conditionalFormatting>
  <conditionalFormatting sqref="AU13">
    <cfRule type="cellIs" dxfId="33499" priority="87" operator="equal">
      <formula>#REF!</formula>
    </cfRule>
  </conditionalFormatting>
  <conditionalFormatting sqref="AT15:AV15">
    <cfRule type="cellIs" dxfId="33498" priority="79" operator="equal">
      <formula>" "</formula>
    </cfRule>
  </conditionalFormatting>
  <conditionalFormatting sqref="AT15">
    <cfRule type="cellIs" dxfId="33497" priority="83" operator="greaterThan">
      <formula>#REF!</formula>
    </cfRule>
  </conditionalFormatting>
  <conditionalFormatting sqref="AU15">
    <cfRule type="cellIs" dxfId="33496" priority="84" operator="greaterThan">
      <formula>#REF!</formula>
    </cfRule>
  </conditionalFormatting>
  <conditionalFormatting sqref="A43:A49">
    <cfRule type="containsText" dxfId="33495" priority="62" operator="containsText" text="08.30 – 14.30">
      <formula>NOT(ISERROR(SEARCH("08.30 – 14.30",A43)))</formula>
    </cfRule>
    <cfRule type="containsText" dxfId="33494" priority="63" operator="containsText" text="09:30 – 18.30">
      <formula>NOT(ISERROR(SEARCH("09:30 – 18.30",A43)))</formula>
    </cfRule>
    <cfRule type="containsText" dxfId="33493" priority="64" operator="containsText" text="10.30 – 18.30">
      <formula>NOT(ISERROR(SEARCH("10.30 – 18.30",A43)))</formula>
    </cfRule>
    <cfRule type="containsText" dxfId="33492" priority="65" operator="containsText" text="09.30 – 18.30">
      <formula>NOT(ISERROR(SEARCH("09.30 – 18.30",A43)))</formula>
    </cfRule>
    <cfRule type="containsText" dxfId="33491" priority="66" operator="containsText" text="09.00 – 13:00">
      <formula>NOT(ISERROR(SEARCH("09.00 – 13:00",A43)))</formula>
    </cfRule>
    <cfRule type="containsText" dxfId="33490" priority="67" operator="containsText" text="08.30 – 16.30">
      <formula>NOT(ISERROR(SEARCH("08.30 – 16.30",A43)))</formula>
    </cfRule>
    <cfRule type="containsText" dxfId="33489" priority="68" operator="containsText" text="08:30 – 17.30">
      <formula>NOT(ISERROR(SEARCH("08:30 – 17.30",A43)))</formula>
    </cfRule>
    <cfRule type="containsText" dxfId="33488" priority="69" operator="containsText" text="08.30 – 17.30">
      <formula>NOT(ISERROR(SEARCH("08.30 – 17.30",A43)))</formula>
    </cfRule>
    <cfRule type="containsText" dxfId="33487" priority="70" operator="containsText" text="09.00 – 18.00">
      <formula>NOT(ISERROR(SEARCH("09.00 – 18.00",A43)))</formula>
    </cfRule>
    <cfRule type="containsText" dxfId="33486" priority="71" operator="containsText" text="09.00 – 13.00">
      <formula>NOT(ISERROR(SEARCH("09.00 – 13.00",A43)))</formula>
    </cfRule>
    <cfRule type="containsText" dxfId="33485" priority="72" operator="containsText" text="11.30 – 19.30">
      <formula>NOT(ISERROR(SEARCH("11.30 – 19.30",A43)))</formula>
    </cfRule>
    <cfRule type="containsText" dxfId="33484" priority="73" operator="containsText" text="10.30 – 19.30">
      <formula>NOT(ISERROR(SEARCH("10.30 – 19.30",A43)))</formula>
    </cfRule>
    <cfRule type="containsText" dxfId="33483" priority="74" operator="containsText" text="09.00 – 15.00">
      <formula>NOT(ISERROR(SEARCH("09.00 – 15.00",A43)))</formula>
    </cfRule>
    <cfRule type="containsText" dxfId="33482" priority="75" operator="containsText" text="12:30">
      <formula>NOT(ISERROR(SEARCH("12:30",A43)))</formula>
    </cfRule>
    <cfRule type="containsText" dxfId="33481" priority="76" operator="containsText" text="13:30">
      <formula>NOT(ISERROR(SEARCH("13:30",A43)))</formula>
    </cfRule>
    <cfRule type="containsText" dxfId="33480" priority="77" operator="containsText" text="FESTIVITÁ">
      <formula>NOT(ISERROR(SEARCH("FESTIVITÁ",A43)))</formula>
    </cfRule>
    <cfRule type="cellIs" dxfId="33479" priority="78" operator="equal">
      <formula>"DOMENICA"</formula>
    </cfRule>
  </conditionalFormatting>
  <conditionalFormatting sqref="T1">
    <cfRule type="cellIs" dxfId="33478" priority="59" operator="equal">
      <formula>" "</formula>
    </cfRule>
  </conditionalFormatting>
  <conditionalFormatting sqref="T1">
    <cfRule type="cellIs" dxfId="33477" priority="60" operator="equal">
      <formula>$AT1</formula>
    </cfRule>
  </conditionalFormatting>
  <conditionalFormatting sqref="T1">
    <cfRule type="cellIs" dxfId="33476" priority="61" operator="greaterThan">
      <formula>$AT1</formula>
    </cfRule>
  </conditionalFormatting>
  <conditionalFormatting sqref="T60:T76">
    <cfRule type="cellIs" dxfId="33475" priority="56" operator="equal">
      <formula>" "</formula>
    </cfRule>
  </conditionalFormatting>
  <conditionalFormatting sqref="T60:T76">
    <cfRule type="cellIs" dxfId="33474" priority="57" operator="equal">
      <formula>$AT60</formula>
    </cfRule>
  </conditionalFormatting>
  <conditionalFormatting sqref="T60:T76">
    <cfRule type="cellIs" dxfId="33473" priority="58" operator="greaterThan">
      <formula>$AT60</formula>
    </cfRule>
  </conditionalFormatting>
  <conditionalFormatting sqref="T60">
    <cfRule type="cellIs" dxfId="33472" priority="53" operator="equal">
      <formula>" "</formula>
    </cfRule>
  </conditionalFormatting>
  <conditionalFormatting sqref="T60">
    <cfRule type="cellIs" dxfId="33471" priority="54" operator="equal">
      <formula>$AT60</formula>
    </cfRule>
  </conditionalFormatting>
  <conditionalFormatting sqref="T60">
    <cfRule type="cellIs" dxfId="33470" priority="55" operator="greaterThan">
      <formula>$AT60</formula>
    </cfRule>
  </conditionalFormatting>
  <conditionalFormatting sqref="T77">
    <cfRule type="cellIs" dxfId="33469" priority="50" operator="equal">
      <formula>" "</formula>
    </cfRule>
  </conditionalFormatting>
  <conditionalFormatting sqref="T77">
    <cfRule type="cellIs" dxfId="33468" priority="51" operator="equal">
      <formula>$AT77</formula>
    </cfRule>
  </conditionalFormatting>
  <conditionalFormatting sqref="T77">
    <cfRule type="cellIs" dxfId="33467" priority="52" operator="greaterThan">
      <formula>$AT77</formula>
    </cfRule>
  </conditionalFormatting>
  <conditionalFormatting sqref="T50">
    <cfRule type="cellIs" dxfId="33466" priority="47" operator="equal">
      <formula>" "</formula>
    </cfRule>
  </conditionalFormatting>
  <conditionalFormatting sqref="T50">
    <cfRule type="cellIs" dxfId="33465" priority="48" operator="equal">
      <formula>$AT50</formula>
    </cfRule>
  </conditionalFormatting>
  <conditionalFormatting sqref="T50">
    <cfRule type="cellIs" dxfId="33464" priority="49" operator="greaterThan">
      <formula>$AT50</formula>
    </cfRule>
  </conditionalFormatting>
  <conditionalFormatting sqref="T51">
    <cfRule type="cellIs" dxfId="33463" priority="45" operator="equal">
      <formula>$AT51</formula>
    </cfRule>
  </conditionalFormatting>
  <conditionalFormatting sqref="T51">
    <cfRule type="cellIs" dxfId="33462" priority="46" operator="greaterThan">
      <formula>$AT51</formula>
    </cfRule>
  </conditionalFormatting>
  <conditionalFormatting sqref="T51">
    <cfRule type="cellIs" dxfId="33461" priority="44" operator="equal">
      <formula>" "</formula>
    </cfRule>
  </conditionalFormatting>
  <conditionalFormatting sqref="T51:T59">
    <cfRule type="cellIs" dxfId="33460" priority="41" operator="equal">
      <formula>" "</formula>
    </cfRule>
  </conditionalFormatting>
  <conditionalFormatting sqref="T51:T59">
    <cfRule type="cellIs" dxfId="33459" priority="42" operator="equal">
      <formula>$AT51</formula>
    </cfRule>
  </conditionalFormatting>
  <conditionalFormatting sqref="T51:T59">
    <cfRule type="cellIs" dxfId="33458" priority="43" operator="greaterThan">
      <formula>$AT51</formula>
    </cfRule>
  </conditionalFormatting>
  <conditionalFormatting sqref="T59">
    <cfRule type="cellIs" dxfId="33457" priority="38" operator="equal">
      <formula>" "</formula>
    </cfRule>
  </conditionalFormatting>
  <conditionalFormatting sqref="T59">
    <cfRule type="cellIs" dxfId="33456" priority="39" operator="equal">
      <formula>$AT59</formula>
    </cfRule>
  </conditionalFormatting>
  <conditionalFormatting sqref="T59">
    <cfRule type="cellIs" dxfId="33455" priority="40" operator="greaterThan">
      <formula>$AT59</formula>
    </cfRule>
  </conditionalFormatting>
  <conditionalFormatting sqref="BC23:BC24">
    <cfRule type="cellIs" dxfId="33454" priority="35" operator="equal">
      <formula>" "</formula>
    </cfRule>
  </conditionalFormatting>
  <conditionalFormatting sqref="BC23:BC24">
    <cfRule type="cellIs" dxfId="33453" priority="36" operator="equal">
      <formula>#REF!</formula>
    </cfRule>
  </conditionalFormatting>
  <conditionalFormatting sqref="BC23:BC24">
    <cfRule type="cellIs" dxfId="33452" priority="37" operator="greaterThan">
      <formula>#REF!</formula>
    </cfRule>
  </conditionalFormatting>
  <conditionalFormatting sqref="BC14:BC15">
    <cfRule type="cellIs" dxfId="33451" priority="32" operator="equal">
      <formula>" "</formula>
    </cfRule>
  </conditionalFormatting>
  <conditionalFormatting sqref="BC14:BC15">
    <cfRule type="cellIs" dxfId="33450" priority="33" operator="equal">
      <formula>#REF!</formula>
    </cfRule>
  </conditionalFormatting>
  <conditionalFormatting sqref="BC14:BC15">
    <cfRule type="cellIs" dxfId="33449" priority="34" operator="greaterThan">
      <formula>#REF!</formula>
    </cfRule>
  </conditionalFormatting>
  <conditionalFormatting sqref="BC32:BC33">
    <cfRule type="cellIs" dxfId="33448" priority="29" operator="equal">
      <formula>" "</formula>
    </cfRule>
  </conditionalFormatting>
  <conditionalFormatting sqref="BC32:BC33">
    <cfRule type="cellIs" dxfId="33447" priority="30" operator="equal">
      <formula>#REF!</formula>
    </cfRule>
  </conditionalFormatting>
  <conditionalFormatting sqref="BC32:BC33">
    <cfRule type="cellIs" dxfId="33446" priority="31" operator="greaterThan">
      <formula>#REF!</formula>
    </cfRule>
  </conditionalFormatting>
  <conditionalFormatting sqref="BC41:BC42">
    <cfRule type="cellIs" dxfId="33445" priority="26" operator="equal">
      <formula>" "</formula>
    </cfRule>
  </conditionalFormatting>
  <conditionalFormatting sqref="BC41:BC42">
    <cfRule type="cellIs" dxfId="33444" priority="27" operator="equal">
      <formula>#REF!</formula>
    </cfRule>
  </conditionalFormatting>
  <conditionalFormatting sqref="BC41:BC42">
    <cfRule type="cellIs" dxfId="33443" priority="28" operator="greaterThan">
      <formula>#REF!</formula>
    </cfRule>
  </conditionalFormatting>
  <conditionalFormatting sqref="Z41:AB42 Z32:AB33 Z14:AB15 Z6:AB6 Z60:AB77 Z23:AB24">
    <cfRule type="cellIs" dxfId="33442" priority="24" operator="equal">
      <formula>#REF!</formula>
    </cfRule>
  </conditionalFormatting>
  <conditionalFormatting sqref="Z41:AB42 Z32:AB33 Z14:AB15 Z6:AB6 Z60:AB77 Z23:AB24">
    <cfRule type="cellIs" dxfId="33441" priority="25" operator="greaterThan">
      <formula>#REF!</formula>
    </cfRule>
  </conditionalFormatting>
  <conditionalFormatting sqref="Z60:AB76">
    <cfRule type="cellIs" dxfId="33440" priority="23" operator="equal">
      <formula>" "</formula>
    </cfRule>
  </conditionalFormatting>
  <conditionalFormatting sqref="Z60:AB60">
    <cfRule type="cellIs" dxfId="33439" priority="22" operator="equal">
      <formula>" "</formula>
    </cfRule>
  </conditionalFormatting>
  <conditionalFormatting sqref="Z23:AB24">
    <cfRule type="cellIs" dxfId="33438" priority="21" operator="equal">
      <formula>" "</formula>
    </cfRule>
  </conditionalFormatting>
  <conditionalFormatting sqref="Z77:AB77">
    <cfRule type="cellIs" dxfId="33437" priority="20" operator="equal">
      <formula>" "</formula>
    </cfRule>
  </conditionalFormatting>
  <conditionalFormatting sqref="Z6:AB6">
    <cfRule type="cellIs" dxfId="33436" priority="19" operator="equal">
      <formula>" "</formula>
    </cfRule>
  </conditionalFormatting>
  <conditionalFormatting sqref="Z15:AB15">
    <cfRule type="cellIs" dxfId="33435" priority="18" operator="equal">
      <formula>" "</formula>
    </cfRule>
  </conditionalFormatting>
  <conditionalFormatting sqref="Z14:AB14">
    <cfRule type="cellIs" dxfId="33434" priority="17" operator="equal">
      <formula>" "</formula>
    </cfRule>
  </conditionalFormatting>
  <conditionalFormatting sqref="Z32:AB33">
    <cfRule type="cellIs" dxfId="33433" priority="16" operator="equal">
      <formula>" "</formula>
    </cfRule>
  </conditionalFormatting>
  <conditionalFormatting sqref="Z41:AB42">
    <cfRule type="cellIs" dxfId="33432" priority="15" operator="equal">
      <formula>" "</formula>
    </cfRule>
  </conditionalFormatting>
  <conditionalFormatting sqref="Y23:Y24 Y60:Y77 Y6 Y14:Y15 Y32:Y33 Y41:Y42">
    <cfRule type="cellIs" dxfId="33431" priority="13" operator="equal">
      <formula>#REF!</formula>
    </cfRule>
  </conditionalFormatting>
  <conditionalFormatting sqref="Y23:Y24 Y60:Y77 Y6 Y14:Y15 Y32:Y33 Y41:Y42">
    <cfRule type="cellIs" dxfId="33430" priority="14" operator="greaterThan">
      <formula>#REF!</formula>
    </cfRule>
  </conditionalFormatting>
  <conditionalFormatting sqref="Y60:Y76">
    <cfRule type="cellIs" dxfId="33429" priority="12" operator="equal">
      <formula>" "</formula>
    </cfRule>
  </conditionalFormatting>
  <conditionalFormatting sqref="Y60">
    <cfRule type="cellIs" dxfId="33428" priority="11" operator="equal">
      <formula>" "</formula>
    </cfRule>
  </conditionalFormatting>
  <conditionalFormatting sqref="Y23:Y24">
    <cfRule type="cellIs" dxfId="33427" priority="10" operator="equal">
      <formula>" "</formula>
    </cfRule>
  </conditionalFormatting>
  <conditionalFormatting sqref="Y77">
    <cfRule type="cellIs" dxfId="33426" priority="9" operator="equal">
      <formula>" "</formula>
    </cfRule>
  </conditionalFormatting>
  <conditionalFormatting sqref="Y6">
    <cfRule type="cellIs" dxfId="33425" priority="8" operator="equal">
      <formula>" "</formula>
    </cfRule>
  </conditionalFormatting>
  <conditionalFormatting sqref="Y15">
    <cfRule type="cellIs" dxfId="33424" priority="7" operator="equal">
      <formula>" "</formula>
    </cfRule>
  </conditionalFormatting>
  <conditionalFormatting sqref="Y14">
    <cfRule type="cellIs" dxfId="33423" priority="6" operator="equal">
      <formula>" "</formula>
    </cfRule>
  </conditionalFormatting>
  <conditionalFormatting sqref="Y32:Y33">
    <cfRule type="cellIs" dxfId="33422" priority="5" operator="equal">
      <formula>" "</formula>
    </cfRule>
  </conditionalFormatting>
  <conditionalFormatting sqref="Y41:Y42">
    <cfRule type="cellIs" dxfId="33421" priority="4" operator="equal">
      <formula>" "</formula>
    </cfRule>
  </conditionalFormatting>
  <conditionalFormatting sqref="BK41:BK42">
    <cfRule type="cellIs" dxfId="33420" priority="1" operator="equal">
      <formula>" "</formula>
    </cfRule>
  </conditionalFormatting>
  <conditionalFormatting sqref="BK41:BK42">
    <cfRule type="cellIs" dxfId="33419" priority="2" operator="equal">
      <formula>#REF!</formula>
    </cfRule>
  </conditionalFormatting>
  <conditionalFormatting sqref="BK41:BK42">
    <cfRule type="cellIs" dxfId="33418" priority="3" operator="greaterThan">
      <formula>#REF!</formula>
    </cfRule>
  </conditionalFormatting>
  <dataValidations count="3">
    <dataValidation type="list" allowBlank="1" showErrorMessage="1" errorTitle="Valore errato" error="Inserisci un valore corretto" sqref="BC34:BK36 BC37:BD37 BF37:BK37 BE17:BE21 BC46:BD46 BF18:BK21 BC38:BK38 BB18:BD21 BB46:BB47 BB34:BB38 BB43:BK45 BF46:BK46 BC47:BK47 BB25:BK25 BB27:BK29 BC26:BK26 BB8:BJ8 BB9:BK12" xr:uid="{00000000-0002-0000-0100-000000000000}">
      <formula1>"Aspettativa,Ex-accordo,Ferie,Ridotto Ex-Acc,Ridotto Ferie,Ridotto Maternità,Malattia,Esame,Altro"</formula1>
      <formula2>0</formula2>
    </dataValidation>
    <dataValidation type="list" allowBlank="1" showErrorMessage="1" errorTitle="Valore errato" error="Inserisci un valore corretto" sqref="BB30:BK30 C25:S30 C34:S39 C43:S48 C7:S12 BF16:BK17 C16:S21 BB17 BB39:BK39 BB7:BK7 W43:AR48 W34:AR39 W16:AR21 W7:AR12 BB48:BK48 BD17 BB16:BE16 W25:AR30" xr:uid="{00000000-0002-0000-0100-000001000000}">
      <formula1>"CHIUSURA,FESTIVITÁ,Aspettativa,Ex-accordo,Ferie,Ridotto Ex-Acc,Ridotto Ferie,Ridotto Maternità,Malattia,Esame,Altro"</formula1>
      <formula2>0</formula2>
    </dataValidation>
    <dataValidation type="list" allowBlank="1" sqref="C50:S50 BB50:BK50 W50:AR50" xr:uid="{00000000-0002-0000-0100-000002000000}">
      <formula1>"-,Ɣ COMPLETO"</formula1>
      <formula2>0</formula2>
    </dataValidation>
  </dataValidations>
  <pageMargins left="0.23622047244094491" right="0.23622047244094491" top="0.74803149606299213" bottom="0.74803149606299213" header="0.51181102362204722" footer="0.51181102362204722"/>
  <pageSetup paperSize="9" scale="75" firstPageNumber="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92A69-A525-4BE8-8D83-239FACC08D41}">
  <dimension ref="A2:S32"/>
  <sheetViews>
    <sheetView tabSelected="1" workbookViewId="0">
      <selection sqref="A1:XFD1048576"/>
    </sheetView>
  </sheetViews>
  <sheetFormatPr defaultRowHeight="13.2" x14ac:dyDescent="0.25"/>
  <sheetData>
    <row r="2" spans="1:11" x14ac:dyDescent="0.25">
      <c r="A2" s="268" t="s">
        <v>293</v>
      </c>
      <c r="B2" s="268"/>
      <c r="C2" s="268"/>
      <c r="D2" s="268"/>
      <c r="E2" s="268"/>
      <c r="F2" s="268"/>
      <c r="G2" s="268"/>
    </row>
    <row r="3" spans="1:11" x14ac:dyDescent="0.25">
      <c r="D3" s="292" t="str">
        <f>HYPERLINK("https://creativecommons.org/licenses/by-nc-sa/3.0/it/","https://creativecommons.org/licenses/by-nc-sa/3.0/it/")</f>
        <v>https://creativecommons.org/licenses/by-nc-sa/3.0/it/</v>
      </c>
    </row>
    <row r="5" spans="1:11" x14ac:dyDescent="0.25">
      <c r="A5" s="192"/>
      <c r="B5" s="192"/>
      <c r="C5" s="192"/>
      <c r="D5" s="192"/>
      <c r="E5" s="192"/>
      <c r="F5" s="192"/>
      <c r="G5" s="192"/>
      <c r="H5" s="293"/>
    </row>
    <row r="6" spans="1:11" x14ac:dyDescent="0.25">
      <c r="A6" s="268" t="s">
        <v>294</v>
      </c>
      <c r="B6" s="268"/>
      <c r="C6" s="268"/>
      <c r="D6" s="268"/>
      <c r="E6" s="293" t="str">
        <f>HYPERLINK("https://github.com/AccaEmme/","https://github.com/AccaEmme/")</f>
        <v>https://github.com/AccaEmme/</v>
      </c>
      <c r="H6" s="293"/>
    </row>
    <row r="7" spans="1:11" x14ac:dyDescent="0.25">
      <c r="A7" s="192"/>
      <c r="B7" s="192"/>
      <c r="C7" s="192"/>
      <c r="D7" s="192"/>
      <c r="E7" s="192"/>
      <c r="F7" s="192"/>
      <c r="G7" s="192"/>
      <c r="H7" s="293"/>
    </row>
    <row r="9" spans="1:11" x14ac:dyDescent="0.25">
      <c r="A9" t="s">
        <v>295</v>
      </c>
    </row>
    <row r="10" spans="1:11" ht="14.4" x14ac:dyDescent="0.25">
      <c r="B10" s="294" t="s">
        <v>296</v>
      </c>
      <c r="C10" s="294"/>
      <c r="D10" s="294"/>
      <c r="E10" s="294"/>
      <c r="F10" s="294"/>
      <c r="G10" s="294"/>
      <c r="H10" s="294"/>
      <c r="I10" s="294"/>
      <c r="J10" s="294"/>
      <c r="K10" s="295"/>
    </row>
    <row r="11" spans="1:11" ht="14.4" x14ac:dyDescent="0.25">
      <c r="B11" s="294"/>
      <c r="C11" s="294"/>
      <c r="D11" s="294"/>
      <c r="E11" s="294"/>
      <c r="F11" s="294"/>
      <c r="G11" s="294"/>
      <c r="H11" s="294"/>
      <c r="I11" s="294"/>
      <c r="J11" s="294"/>
      <c r="K11" s="295"/>
    </row>
    <row r="12" spans="1:11" x14ac:dyDescent="0.25">
      <c r="B12" s="294"/>
      <c r="C12" s="294"/>
      <c r="D12" s="294"/>
      <c r="E12" s="294"/>
      <c r="F12" s="294"/>
      <c r="G12" s="294"/>
      <c r="H12" s="294"/>
      <c r="I12" s="294"/>
      <c r="J12" s="294"/>
      <c r="K12" s="296"/>
    </row>
    <row r="13" spans="1:11" x14ac:dyDescent="0.25">
      <c r="B13" s="297" t="s">
        <v>297</v>
      </c>
      <c r="C13" s="297"/>
      <c r="D13" s="297"/>
      <c r="E13" s="297"/>
      <c r="F13" s="297"/>
      <c r="G13" s="297"/>
      <c r="H13" s="297"/>
      <c r="I13" s="297"/>
      <c r="J13" s="297"/>
    </row>
    <row r="14" spans="1:11" x14ac:dyDescent="0.25">
      <c r="B14" s="297"/>
      <c r="C14" s="297"/>
      <c r="D14" s="297"/>
      <c r="E14" s="297"/>
      <c r="F14" s="297"/>
      <c r="G14" s="297"/>
      <c r="H14" s="297"/>
      <c r="I14" s="297"/>
      <c r="J14" s="297"/>
    </row>
    <row r="15" spans="1:11" x14ac:dyDescent="0.25">
      <c r="B15" s="298"/>
      <c r="C15" s="298"/>
      <c r="D15" s="298"/>
      <c r="E15" s="298"/>
      <c r="F15" s="298"/>
      <c r="G15" s="298"/>
      <c r="H15" s="298"/>
      <c r="I15" s="298"/>
      <c r="J15" s="298"/>
      <c r="K15" s="298"/>
    </row>
    <row r="16" spans="1:11" x14ac:dyDescent="0.25">
      <c r="A16" t="s">
        <v>298</v>
      </c>
    </row>
    <row r="17" spans="2:19" ht="13.2" customHeight="1" x14ac:dyDescent="0.25">
      <c r="B17" s="299" t="s">
        <v>299</v>
      </c>
      <c r="C17" s="299"/>
      <c r="D17" s="299"/>
      <c r="E17" s="299"/>
      <c r="F17" s="299"/>
      <c r="G17" s="299"/>
      <c r="H17" s="299"/>
      <c r="I17" s="299"/>
      <c r="J17" s="299"/>
    </row>
    <row r="18" spans="2:19" x14ac:dyDescent="0.25">
      <c r="B18" s="299"/>
      <c r="C18" s="299"/>
      <c r="D18" s="299"/>
      <c r="E18" s="299"/>
      <c r="F18" s="299"/>
      <c r="G18" s="299"/>
      <c r="H18" s="299"/>
      <c r="I18" s="299"/>
      <c r="J18" s="299"/>
      <c r="K18" s="298"/>
    </row>
    <row r="19" spans="2:19" x14ac:dyDescent="0.25">
      <c r="B19" s="299"/>
      <c r="C19" s="299"/>
      <c r="D19" s="299"/>
      <c r="E19" s="299"/>
      <c r="F19" s="299"/>
      <c r="G19" s="299"/>
      <c r="H19" s="299"/>
      <c r="I19" s="299"/>
      <c r="J19" s="299"/>
      <c r="K19" s="300"/>
    </row>
    <row r="20" spans="2:19" x14ac:dyDescent="0.25">
      <c r="B20" s="299"/>
      <c r="C20" s="299"/>
      <c r="D20" s="299"/>
      <c r="E20" s="299"/>
      <c r="F20" s="299"/>
      <c r="G20" s="299"/>
      <c r="H20" s="299"/>
      <c r="I20" s="299"/>
      <c r="J20" s="299"/>
      <c r="K20" s="301"/>
    </row>
    <row r="21" spans="2:19" x14ac:dyDescent="0.25">
      <c r="B21" s="297" t="s">
        <v>300</v>
      </c>
      <c r="C21" s="297"/>
      <c r="D21" s="297"/>
      <c r="E21" s="297"/>
      <c r="F21" s="297"/>
      <c r="G21" s="297"/>
      <c r="H21" s="297"/>
      <c r="I21" s="297"/>
      <c r="J21" s="297"/>
      <c r="K21" s="301"/>
      <c r="L21" s="301"/>
      <c r="M21" s="301"/>
      <c r="N21" s="301"/>
      <c r="O21" s="301"/>
      <c r="P21" s="301"/>
      <c r="Q21" s="301"/>
      <c r="R21" s="301"/>
      <c r="S21" s="301"/>
    </row>
    <row r="22" spans="2:19" ht="13.2" customHeight="1" x14ac:dyDescent="0.25">
      <c r="B22" s="297"/>
      <c r="C22" s="297"/>
      <c r="D22" s="297"/>
      <c r="E22" s="297"/>
      <c r="F22" s="297"/>
      <c r="G22" s="297"/>
      <c r="H22" s="297"/>
      <c r="I22" s="297"/>
      <c r="J22" s="297"/>
      <c r="K22" s="301"/>
      <c r="L22" s="301"/>
      <c r="M22" s="301"/>
      <c r="N22" s="301"/>
      <c r="O22" s="301"/>
      <c r="P22" s="301"/>
      <c r="Q22" s="301"/>
      <c r="R22" s="301"/>
      <c r="S22" s="301"/>
    </row>
    <row r="23" spans="2:19" ht="13.2" customHeight="1" x14ac:dyDescent="0.25">
      <c r="B23" s="299" t="s">
        <v>301</v>
      </c>
      <c r="C23" s="299"/>
      <c r="D23" s="299"/>
      <c r="E23" s="299"/>
      <c r="F23" s="299"/>
      <c r="G23" s="299"/>
      <c r="H23" s="299"/>
      <c r="I23" s="299"/>
      <c r="J23" s="299"/>
      <c r="K23" s="300"/>
      <c r="L23" s="300"/>
      <c r="M23" s="300"/>
      <c r="N23" s="300"/>
      <c r="O23" s="300"/>
      <c r="P23" s="300"/>
      <c r="Q23" s="300"/>
      <c r="R23" s="300"/>
      <c r="S23" s="300"/>
    </row>
    <row r="24" spans="2:19" x14ac:dyDescent="0.25">
      <c r="B24" s="299"/>
      <c r="C24" s="299"/>
      <c r="D24" s="299"/>
      <c r="E24" s="299"/>
      <c r="F24" s="299"/>
      <c r="G24" s="299"/>
      <c r="H24" s="299"/>
      <c r="I24" s="299"/>
      <c r="J24" s="299"/>
      <c r="K24" s="300"/>
      <c r="L24" s="300"/>
      <c r="M24" s="300"/>
      <c r="N24" s="300"/>
      <c r="O24" s="300"/>
      <c r="P24" s="300"/>
      <c r="Q24" s="300"/>
      <c r="R24" s="300"/>
      <c r="S24" s="300"/>
    </row>
    <row r="25" spans="2:19" x14ac:dyDescent="0.25">
      <c r="B25" s="299"/>
      <c r="C25" s="299"/>
      <c r="D25" s="299"/>
      <c r="E25" s="299"/>
      <c r="F25" s="299"/>
      <c r="G25" s="299"/>
      <c r="H25" s="299"/>
      <c r="I25" s="299"/>
      <c r="J25" s="299"/>
      <c r="K25" s="300"/>
      <c r="L25" s="300"/>
      <c r="M25" s="300"/>
      <c r="N25" s="300"/>
      <c r="O25" s="300"/>
      <c r="P25" s="300"/>
      <c r="Q25" s="300"/>
      <c r="R25" s="300"/>
      <c r="S25" s="300"/>
    </row>
    <row r="26" spans="2:19" ht="13.2" customHeight="1" x14ac:dyDescent="0.25">
      <c r="B26" s="299" t="s">
        <v>302</v>
      </c>
      <c r="C26" s="299"/>
      <c r="D26" s="299"/>
      <c r="E26" s="299"/>
      <c r="F26" s="299"/>
      <c r="G26" s="299"/>
      <c r="H26" s="299"/>
      <c r="I26" s="299"/>
      <c r="J26" s="299"/>
      <c r="K26" s="300"/>
      <c r="L26" s="300"/>
      <c r="M26" s="300"/>
      <c r="N26" s="300"/>
      <c r="O26" s="300"/>
      <c r="P26" s="300"/>
      <c r="Q26" s="300"/>
      <c r="R26" s="300"/>
      <c r="S26" s="300"/>
    </row>
    <row r="27" spans="2:19" ht="13.2" customHeight="1" x14ac:dyDescent="0.25">
      <c r="B27" s="299"/>
      <c r="C27" s="299"/>
      <c r="D27" s="299"/>
      <c r="E27" s="299"/>
      <c r="F27" s="299"/>
      <c r="G27" s="299"/>
      <c r="H27" s="299"/>
      <c r="I27" s="299"/>
      <c r="J27" s="299"/>
      <c r="K27" s="300"/>
      <c r="L27" s="300"/>
      <c r="M27" s="300"/>
      <c r="N27" s="300"/>
      <c r="O27" s="300"/>
      <c r="P27" s="300"/>
      <c r="Q27" s="300"/>
      <c r="R27" s="300"/>
      <c r="S27" s="300"/>
    </row>
    <row r="28" spans="2:19" x14ac:dyDescent="0.25">
      <c r="B28" s="299"/>
      <c r="C28" s="299"/>
      <c r="D28" s="299"/>
      <c r="E28" s="299"/>
      <c r="F28" s="299"/>
      <c r="G28" s="299"/>
      <c r="H28" s="299"/>
      <c r="I28" s="299"/>
      <c r="J28" s="299"/>
      <c r="K28" s="300"/>
      <c r="L28" s="300"/>
      <c r="M28" s="300"/>
      <c r="N28" s="300"/>
      <c r="O28" s="300"/>
      <c r="P28" s="300"/>
      <c r="Q28" s="300"/>
      <c r="R28" s="300"/>
      <c r="S28" s="300"/>
    </row>
    <row r="29" spans="2:19" x14ac:dyDescent="0.25">
      <c r="B29" s="300"/>
      <c r="C29" s="300"/>
      <c r="D29" s="300"/>
      <c r="E29" s="300"/>
      <c r="F29" s="300"/>
      <c r="G29" s="300"/>
      <c r="H29" s="300"/>
      <c r="I29" s="300"/>
      <c r="J29" s="300"/>
    </row>
    <row r="30" spans="2:19" ht="13.2" customHeight="1" x14ac:dyDescent="0.25">
      <c r="B30" s="300"/>
      <c r="C30" s="300"/>
      <c r="D30" s="300"/>
      <c r="E30" s="300"/>
      <c r="F30" s="300"/>
      <c r="G30" s="300"/>
      <c r="H30" s="300"/>
      <c r="I30" s="300"/>
      <c r="J30" s="300"/>
      <c r="K30" s="300"/>
    </row>
    <row r="31" spans="2:19" x14ac:dyDescent="0.25">
      <c r="B31" s="300"/>
      <c r="C31" s="300"/>
      <c r="D31" s="300"/>
      <c r="E31" s="300"/>
      <c r="F31" s="300"/>
      <c r="G31" s="300"/>
      <c r="H31" s="300"/>
      <c r="I31" s="300"/>
      <c r="J31" s="300"/>
      <c r="K31" s="300"/>
    </row>
    <row r="32" spans="2:19" x14ac:dyDescent="0.25">
      <c r="B32" s="300"/>
      <c r="C32" s="300"/>
      <c r="D32" s="300"/>
      <c r="E32" s="300"/>
      <c r="F32" s="300"/>
      <c r="G32" s="300"/>
      <c r="H32" s="300"/>
      <c r="I32" s="300"/>
      <c r="J32" s="300"/>
    </row>
  </sheetData>
  <mergeCells count="8">
    <mergeCell ref="B23:J25"/>
    <mergeCell ref="B26:J28"/>
    <mergeCell ref="A2:G2"/>
    <mergeCell ref="A6:D6"/>
    <mergeCell ref="B10:J12"/>
    <mergeCell ref="B13:J14"/>
    <mergeCell ref="B17:J20"/>
    <mergeCell ref="B21:J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glio5">
    <tabColor rgb="FFDBDBDB"/>
  </sheetPr>
  <dimension ref="A1:AA143"/>
  <sheetViews>
    <sheetView workbookViewId="0">
      <pane xSplit="3" ySplit="4" topLeftCell="D5" activePane="bottomRight" state="frozen"/>
      <selection pane="topRight" activeCell="AL8" sqref="AL8"/>
      <selection pane="bottomLeft" activeCell="AL8" sqref="AL8"/>
      <selection pane="bottomRight" activeCell="A2" sqref="A2:A3"/>
    </sheetView>
  </sheetViews>
  <sheetFormatPr defaultRowHeight="13.2" x14ac:dyDescent="0.25"/>
  <cols>
    <col min="1" max="1" width="3.33203125" bestFit="1" customWidth="1"/>
    <col min="2" max="2" width="7.6640625" bestFit="1" customWidth="1"/>
    <col min="3" max="3" width="12" hidden="1" customWidth="1"/>
    <col min="4" max="4" width="7" customWidth="1"/>
    <col min="5" max="14" width="8.6640625" customWidth="1"/>
    <col min="15" max="16" width="3.88671875" customWidth="1"/>
    <col min="17" max="17" width="7.6640625" bestFit="1" customWidth="1"/>
    <col min="18" max="969" width="8.6640625" customWidth="1"/>
    <col min="970" max="970" width="9.109375" customWidth="1"/>
    <col min="971" max="1029" width="8.6640625" customWidth="1"/>
  </cols>
  <sheetData>
    <row r="1" spans="1:27" ht="22.5" customHeight="1" x14ac:dyDescent="0.25"/>
    <row r="2" spans="1:27" ht="12.75" customHeight="1" x14ac:dyDescent="0.25">
      <c r="A2" s="197"/>
      <c r="B2" s="197"/>
      <c r="C2" s="238" t="s">
        <v>57</v>
      </c>
      <c r="D2" s="226" t="s">
        <v>58</v>
      </c>
      <c r="E2" s="226" t="s">
        <v>21</v>
      </c>
      <c r="F2" s="226"/>
      <c r="G2" s="226"/>
      <c r="H2" s="226"/>
      <c r="I2" s="226"/>
      <c r="J2" s="226"/>
      <c r="K2" s="226"/>
      <c r="L2" s="226"/>
      <c r="M2" s="226"/>
      <c r="N2" s="226"/>
      <c r="R2" s="230" t="s">
        <v>59</v>
      </c>
      <c r="S2" s="232" t="s">
        <v>60</v>
      </c>
      <c r="T2" s="241" t="s">
        <v>61</v>
      </c>
      <c r="U2" s="234" t="s">
        <v>62</v>
      </c>
      <c r="V2" s="239" t="s">
        <v>63</v>
      </c>
      <c r="W2" s="236" t="s">
        <v>64</v>
      </c>
      <c r="X2" s="227" t="s">
        <v>65</v>
      </c>
      <c r="Y2" s="228"/>
      <c r="Z2" s="228"/>
      <c r="AA2" s="229"/>
    </row>
    <row r="3" spans="1:27" ht="23.25" customHeight="1" x14ac:dyDescent="0.25">
      <c r="A3" s="197"/>
      <c r="B3" s="197"/>
      <c r="C3" s="238"/>
      <c r="D3" s="226"/>
      <c r="E3" s="226" t="s">
        <v>43</v>
      </c>
      <c r="F3" s="226" t="s">
        <v>48</v>
      </c>
      <c r="G3" s="226" t="s">
        <v>66</v>
      </c>
      <c r="H3" s="226" t="s">
        <v>50</v>
      </c>
      <c r="I3" s="226" t="s">
        <v>67</v>
      </c>
      <c r="J3" s="226" t="s">
        <v>51</v>
      </c>
      <c r="K3" s="226" t="s">
        <v>52</v>
      </c>
      <c r="L3" s="226" t="s">
        <v>53</v>
      </c>
      <c r="M3" s="226" t="s">
        <v>55</v>
      </c>
      <c r="N3" s="226" t="s">
        <v>56</v>
      </c>
      <c r="R3" s="231"/>
      <c r="S3" s="233"/>
      <c r="T3" s="242"/>
      <c r="U3" s="235"/>
      <c r="V3" s="240"/>
      <c r="W3" s="237"/>
      <c r="X3" s="136" t="s">
        <v>68</v>
      </c>
      <c r="Y3" s="137" t="s">
        <v>69</v>
      </c>
      <c r="Z3" s="138" t="s">
        <v>70</v>
      </c>
      <c r="AA3" s="135" t="s">
        <v>71</v>
      </c>
    </row>
    <row r="4" spans="1:27" ht="11.25" customHeight="1" x14ac:dyDescent="0.25">
      <c r="A4" s="197"/>
      <c r="B4" s="197"/>
      <c r="C4" s="68"/>
      <c r="D4" s="226"/>
      <c r="E4" s="226"/>
      <c r="F4" s="226"/>
      <c r="G4" s="226"/>
      <c r="H4" s="226"/>
      <c r="I4" s="226"/>
      <c r="J4" s="226"/>
      <c r="K4" s="226"/>
      <c r="L4" s="226"/>
      <c r="M4" s="226"/>
      <c r="N4" s="226"/>
      <c r="P4" s="58"/>
      <c r="Q4" s="58"/>
    </row>
    <row r="5" spans="1:27" ht="11.25" customHeight="1" x14ac:dyDescent="0.25"/>
    <row r="6" spans="1:27" ht="11.25" customHeight="1" x14ac:dyDescent="0.25">
      <c r="C6" s="6" t="e">
        <f>#REF!+1</f>
        <v>#REF!</v>
      </c>
      <c r="D6" s="252" t="s">
        <v>72</v>
      </c>
      <c r="E6" s="253"/>
      <c r="F6" s="253"/>
      <c r="G6" s="253"/>
      <c r="H6" s="253"/>
      <c r="I6" s="253"/>
      <c r="J6" s="253"/>
      <c r="K6" s="253"/>
      <c r="L6" s="253"/>
      <c r="M6" s="253"/>
      <c r="N6" s="253"/>
      <c r="O6" s="253"/>
      <c r="P6" s="253"/>
      <c r="Q6" s="253"/>
      <c r="R6" s="253"/>
      <c r="S6" s="253"/>
      <c r="T6" s="253"/>
      <c r="U6" s="253"/>
      <c r="V6" s="253"/>
      <c r="W6" s="253"/>
      <c r="X6" s="253"/>
      <c r="Y6" s="253"/>
      <c r="Z6" s="253"/>
      <c r="AA6" s="253"/>
    </row>
    <row r="7" spans="1:27" ht="11.25" customHeight="1" x14ac:dyDescent="0.25">
      <c r="A7" s="50"/>
      <c r="B7" s="51"/>
      <c r="C7" s="67"/>
      <c r="X7" s="143">
        <f>COUNTIF(primotrim2022_ORARIO!$C$7:$AR$7,"12:30")</f>
        <v>0</v>
      </c>
      <c r="Y7" s="144">
        <f>COUNTIF(primotrim2022_ORARIO!$C$7:$AR$7,"13:00")</f>
        <v>0</v>
      </c>
      <c r="Z7" s="142">
        <f>COUNTIF(primotrim2022_ORARIO!$C$7:$AR$7,"13:30")</f>
        <v>0</v>
      </c>
      <c r="AA7" s="83">
        <f>COUNTIF(primotrim2022_ORARIO!$C$7:$AR$7,"-")</f>
        <v>39</v>
      </c>
    </row>
    <row r="8" spans="1:27" ht="11.25" customHeight="1" x14ac:dyDescent="0.25">
      <c r="A8" s="79" t="str">
        <f>IF(Gen2022_RICHIESTE!$A$7&lt;&gt;"",Gen2022_RICHIESTE!$A$7,"")</f>
        <v>lun</v>
      </c>
      <c r="B8" s="79">
        <f>IF(Gen2022_RICHIESTE!$B$7&lt;&gt;"",Gen2022_RICHIESTE!$B$7,"")</f>
        <v>44571</v>
      </c>
      <c r="C8" s="67"/>
      <c r="D8" s="133">
        <f>Regole!$H$13-E8</f>
        <v>32</v>
      </c>
      <c r="E8" s="134">
        <f>SUM(F8:N8)</f>
        <v>0</v>
      </c>
      <c r="F8" s="69">
        <f>COUNTIF(primotrim2022_ORARIO!$C$8:$AR$8,"*Aspettativa*")</f>
        <v>0</v>
      </c>
      <c r="G8" s="69">
        <f>COUNTIF(primotrim2022_ORARIO!$C$8:$AR$8,"*Ex-Accordo*")</f>
        <v>0</v>
      </c>
      <c r="H8" s="69">
        <f>COUNTIF(primotrim2022_ORARIO!$C$8:$AR$8,"*Ferie*")</f>
        <v>0</v>
      </c>
      <c r="I8" s="69">
        <f>COUNTIF(primotrim2022_ORARIO!$C$8:$AR$8,"Maternit*")</f>
        <v>0</v>
      </c>
      <c r="J8" s="69">
        <f>COUNTIF(primotrim2022_ORARIO!$C$8:$AR$8,"*Ex-Acc")</f>
        <v>0</v>
      </c>
      <c r="K8" s="69">
        <f>COUNTIF(primotrim2022_ORARIO!$C$8:$AR$8,"*Ridotto Ferie*")</f>
        <v>0</v>
      </c>
      <c r="L8" s="69">
        <f>COUNTIF(primotrim2022_ORARIO!$C$8:$AR$8,"*Ridotto Maternit*")</f>
        <v>0</v>
      </c>
      <c r="M8" s="69">
        <f>COUNTIF(primotrim2022_ORARIO!$C$8:$AR$8,"Esame")</f>
        <v>0</v>
      </c>
      <c r="N8" s="69">
        <f>COUNTIF(primotrim2022_ORARIO!$C$8:$AR$8,"*Altro*")</f>
        <v>0</v>
      </c>
      <c r="P8" s="79" t="str">
        <f>IF(A8=""," ",A8)</f>
        <v>lun</v>
      </c>
      <c r="Q8" s="79">
        <f>IF(B8=""," ",B8)</f>
        <v>44571</v>
      </c>
      <c r="R8" s="70">
        <f>COUNTIF(primotrim2022_ORARIO!$C$8:$AR$8,"08.30 – 17.30")</f>
        <v>0</v>
      </c>
      <c r="S8" s="70">
        <f>COUNTIF(primotrim2022_ORARIO!$C$8:$AR$8,"09.00 – 18.00")</f>
        <v>0</v>
      </c>
      <c r="T8" s="70">
        <f>COUNTIF(primotrim2022_ORARIO!$D$8:$AS$8,"09:30 – 18.30")</f>
        <v>0</v>
      </c>
      <c r="U8" s="70">
        <f>COUNTIF(primotrim2022_ORARIO!$C$8:$AR$8,"*09.30 – 18.30*")+COUNTIF(primotrim2022_ORARIO!$C$8:$AR$8,"10.30 – 18.30*")+COUNTIF(primotrim2022_ORARIO!$C$8:$AR$8,"*09:00 – 13.00*")</f>
        <v>0</v>
      </c>
      <c r="V8" s="70">
        <f>COUNTIF(primotrim2022_ORARIO!$C$8:$AR$8,"10.30 – 19.30")+COUNTIF(primotrim2022_ORARIO!$C$8:$AR$8,"11.30 – 19.30")+COUNTIF(primotrim2022_ORARIO!$C$8:$AR$8,"09.00 – 13.00")</f>
        <v>0</v>
      </c>
      <c r="W8" s="140">
        <f>SUM(R8:V8)</f>
        <v>0</v>
      </c>
      <c r="X8" s="243"/>
      <c r="Y8" s="244"/>
      <c r="Z8" s="244"/>
      <c r="AA8" s="245"/>
    </row>
    <row r="9" spans="1:27" ht="11.25" customHeight="1" x14ac:dyDescent="0.25">
      <c r="A9" s="79" t="str">
        <f>IF(Gen2022_RICHIESTE!$A$8&lt;&gt;"",Gen2022_RICHIESTE!$A$8,"")</f>
        <v>mar</v>
      </c>
      <c r="B9" s="79">
        <f>IF(Gen2022_RICHIESTE!$B$8&lt;&gt;"",Gen2022_RICHIESTE!$B$8,"")</f>
        <v>44572</v>
      </c>
      <c r="C9" s="67"/>
      <c r="D9" s="133">
        <f>Regole!$H$13-E9</f>
        <v>32</v>
      </c>
      <c r="E9" s="134">
        <f t="shared" ref="E9:E23" si="0">SUM(F9:N9)</f>
        <v>0</v>
      </c>
      <c r="F9" s="69">
        <f>COUNTIF(primotrim2022_ORARIO!$C$9:$AR$9,"*Aspettativa*")</f>
        <v>0</v>
      </c>
      <c r="G9" s="69">
        <f>COUNTIF(primotrim2022_ORARIO!$C$9:$AR$9,"*Ex-Accordo*")</f>
        <v>0</v>
      </c>
      <c r="H9" s="69">
        <f>COUNTIF(primotrim2022_ORARIO!$C$9:$AR$9,"*Ferie*")</f>
        <v>0</v>
      </c>
      <c r="I9" s="69">
        <f>COUNTIF(primotrim2022_ORARIO!$C$9:$AR$9,"Maternit*")</f>
        <v>0</v>
      </c>
      <c r="J9" s="69">
        <f>COUNTIF(primotrim2022_ORARIO!$C$9:$AR$9,"*Ex-Acc")</f>
        <v>0</v>
      </c>
      <c r="K9" s="69">
        <f>COUNTIF(primotrim2022_ORARIO!$C$9:$AR$9,"*Ridotto Ferie*")</f>
        <v>0</v>
      </c>
      <c r="L9" s="69">
        <f>COUNTIF(primotrim2022_ORARIO!$C$9:$AR$9,"*Ridotto Maternit*")</f>
        <v>0</v>
      </c>
      <c r="M9" s="69">
        <f>COUNTIF(primotrim2022_ORARIO!$C$9:$AR$9,"Esame")</f>
        <v>0</v>
      </c>
      <c r="N9" s="69">
        <f>COUNTIF(primotrim2022_ORARIO!$C$9:$AR$9,"*Altro*")</f>
        <v>0</v>
      </c>
      <c r="P9" s="79" t="str">
        <f t="shared" ref="P9:P50" si="1">IF(A9=""," ",A9)</f>
        <v>mar</v>
      </c>
      <c r="Q9" s="79">
        <f t="shared" ref="Q9:Q50" si="2">IF(B9=""," ",B9)</f>
        <v>44572</v>
      </c>
      <c r="R9" s="36">
        <f>COUNTIF(primotrim2022_ORARIO!$C$9:$AR$9,"08.30 – 17.30")</f>
        <v>0</v>
      </c>
      <c r="S9" s="36">
        <f>COUNTIF(primotrim2022_ORARIO!$C$9:$AR$9,"09.00 – 18.00")</f>
        <v>0</v>
      </c>
      <c r="T9" s="36">
        <f>COUNTIF(primotrim2022_ORARIO!$D$9:$AS$9,"09:30 – 18.30")</f>
        <v>0</v>
      </c>
      <c r="U9" s="36">
        <f>COUNTIF(primotrim2022_ORARIO!$C$9:$AR$9,"*09.30 – 18.30*")+COUNTIF(primotrim2022_ORARIO!$C$9:$AR$9,"10.30 – 18.30*")+COUNTIF(primotrim2022_ORARIO!$C$9:$AR$9,"*09:00 – 13.00*")</f>
        <v>0</v>
      </c>
      <c r="V9" s="36">
        <f>COUNTIF(primotrim2022_ORARIO!$C$9:$AR$9,"10.30 – 19.30")+COUNTIF(primotrim2022_ORARIO!$C$9:$AR$9,"11.30 – 19.30")+COUNTIF(primotrim2022_ORARIO!$C$9:$AR$9,"09.00 – 13.00")</f>
        <v>0</v>
      </c>
      <c r="W9" s="1">
        <f t="shared" ref="W9:W50" si="3">SUM(R9:V9)</f>
        <v>0</v>
      </c>
      <c r="X9" s="246"/>
      <c r="Y9" s="247"/>
      <c r="Z9" s="247"/>
      <c r="AA9" s="248"/>
    </row>
    <row r="10" spans="1:27" ht="11.25" customHeight="1" x14ac:dyDescent="0.25">
      <c r="A10" s="79" t="str">
        <f>IF(Gen2022_RICHIESTE!$A$9&lt;&gt;"",Gen2022_RICHIESTE!$A$9,"")</f>
        <v>mer</v>
      </c>
      <c r="B10" s="79">
        <f>IF(Gen2022_RICHIESTE!$B$9&lt;&gt;"",Gen2022_RICHIESTE!$B$9,"")</f>
        <v>44573</v>
      </c>
      <c r="C10" s="67"/>
      <c r="D10" s="133">
        <f>Regole!$H$13-E10</f>
        <v>32</v>
      </c>
      <c r="E10" s="134">
        <f t="shared" si="0"/>
        <v>0</v>
      </c>
      <c r="F10" s="69">
        <f>COUNTIF(primotrim2022_ORARIO!$C$10:$AR$10,"*Aspettativa*")</f>
        <v>0</v>
      </c>
      <c r="G10" s="69">
        <f>COUNTIF(primotrim2022_ORARIO!$C$10:$AR$10,"*Ex-Accordo*")</f>
        <v>0</v>
      </c>
      <c r="H10" s="69">
        <f>COUNTIF(primotrim2022_ORARIO!$C$10:$AR$10,"*Ferie*")</f>
        <v>0</v>
      </c>
      <c r="I10" s="69">
        <f>COUNTIF(primotrim2022_ORARIO!$C$10:$AR$10,"Maternit*")</f>
        <v>0</v>
      </c>
      <c r="J10" s="69">
        <f>COUNTIF(primotrim2022_ORARIO!$C$10:$AR$10,"*Ex-Acc")</f>
        <v>0</v>
      </c>
      <c r="K10" s="69">
        <f>COUNTIF(primotrim2022_ORARIO!$C$10:$AR$10,"*Ridotto Ferie*")</f>
        <v>0</v>
      </c>
      <c r="L10" s="69">
        <f>COUNTIF(primotrim2022_ORARIO!$C$10:$AR$10,"*Ridotto Maternit*")</f>
        <v>0</v>
      </c>
      <c r="M10" s="69">
        <f>COUNTIF(primotrim2022_ORARIO!$C$10:$AR$10,"Esame")</f>
        <v>0</v>
      </c>
      <c r="N10" s="69">
        <f>COUNTIF(primotrim2022_ORARIO!$C$10:$AR$10,"*Altro*")</f>
        <v>0</v>
      </c>
      <c r="P10" s="79" t="str">
        <f t="shared" si="1"/>
        <v>mer</v>
      </c>
      <c r="Q10" s="79">
        <f t="shared" si="2"/>
        <v>44573</v>
      </c>
      <c r="R10" s="70">
        <f>COUNTIF(primotrim2022_ORARIO!$C$10:$AR$10,"08.30 – 17.30")</f>
        <v>0</v>
      </c>
      <c r="S10" s="70">
        <f>COUNTIF(primotrim2022_ORARIO!$C$10:$AR$10,"09.00 – 18.00")</f>
        <v>0</v>
      </c>
      <c r="T10" s="70">
        <f>COUNTIF(primotrim2022_ORARIO!$D$10:$AS$10,"09:30 – 18.30")</f>
        <v>0</v>
      </c>
      <c r="U10" s="70">
        <f>COUNTIF(primotrim2022_ORARIO!$C$10:$AR$10,"*09.30 – 18.30*")+COUNTIF(primotrim2022_ORARIO!$C$10:$AR$10,"10.30 – 18.30*")+COUNTIF(primotrim2022_ORARIO!$C$10:$AR$10,"*09:00 – 13.00*")</f>
        <v>0</v>
      </c>
      <c r="V10" s="70">
        <f>COUNTIF(primotrim2022_ORARIO!$C$10:$AR$10,"10.30 – 19.30")+COUNTIF(primotrim2022_ORARIO!$C$10:$AR$10,"11.30 – 19.30")+COUNTIF(primotrim2022_ORARIO!$C$10:$AR$10,"09.00 – 13.00")</f>
        <v>0</v>
      </c>
      <c r="W10" s="140">
        <f t="shared" si="3"/>
        <v>0</v>
      </c>
      <c r="X10" s="246"/>
      <c r="Y10" s="247"/>
      <c r="Z10" s="247"/>
      <c r="AA10" s="248"/>
    </row>
    <row r="11" spans="1:27" ht="11.25" customHeight="1" x14ac:dyDescent="0.25">
      <c r="A11" s="79" t="str">
        <f>IF(Gen2022_RICHIESTE!$A$10&lt;&gt;"",Gen2022_RICHIESTE!$A$10,"")</f>
        <v>gio</v>
      </c>
      <c r="B11" s="79">
        <f>IF(Gen2022_RICHIESTE!$B$10&lt;&gt;"",Gen2022_RICHIESTE!$B$10,"")</f>
        <v>44574</v>
      </c>
      <c r="C11" s="67"/>
      <c r="D11" s="133">
        <f>Regole!$H$13-E11</f>
        <v>32</v>
      </c>
      <c r="E11" s="134">
        <f t="shared" si="0"/>
        <v>0</v>
      </c>
      <c r="F11" s="69">
        <f>COUNTIF(primotrim2022_ORARIO!$C$11:$AR$11,"*Aspettativa*")</f>
        <v>0</v>
      </c>
      <c r="G11" s="69">
        <f>COUNTIF(primotrim2022_ORARIO!$C$11:$AR$11,"*Ex-Accordo*")</f>
        <v>0</v>
      </c>
      <c r="H11" s="69">
        <f>COUNTIF(primotrim2022_ORARIO!$C$11:$AR$11,"*Ferie*")</f>
        <v>0</v>
      </c>
      <c r="I11" s="69">
        <f>COUNTIF(primotrim2022_ORARIO!$C$11:$AR$11,"Maternit*")</f>
        <v>0</v>
      </c>
      <c r="J11" s="69">
        <f>COUNTIF(primotrim2022_ORARIO!$C$11:$AR$11,"*Ex-Acc")</f>
        <v>0</v>
      </c>
      <c r="K11" s="69">
        <f>COUNTIF(primotrim2022_ORARIO!$C$11:$AR$11,"*Ridotto Ferie*")</f>
        <v>0</v>
      </c>
      <c r="L11" s="69">
        <f>COUNTIF(primotrim2022_ORARIO!$C$11:$AR$11,"*Ridotto Maternit*")</f>
        <v>0</v>
      </c>
      <c r="M11" s="69">
        <f>COUNTIF(primotrim2022_ORARIO!$C$11:$AR$11,"Esame")</f>
        <v>0</v>
      </c>
      <c r="N11" s="69">
        <f>COUNTIF(primotrim2022_ORARIO!$C$11:$AR$11,"*Altro*")</f>
        <v>0</v>
      </c>
      <c r="P11" s="79" t="str">
        <f t="shared" si="1"/>
        <v>gio</v>
      </c>
      <c r="Q11" s="79">
        <f t="shared" si="2"/>
        <v>44574</v>
      </c>
      <c r="R11" s="36">
        <f>COUNTIF(primotrim2022_ORARIO!$C$11:$AR$11,"08.30 – 17.30")</f>
        <v>0</v>
      </c>
      <c r="S11" s="36">
        <f>COUNTIF(primotrim2022_ORARIO!$C$11:$AR$11,"09.00 – 18.00")</f>
        <v>0</v>
      </c>
      <c r="T11" s="36">
        <f>COUNTIF(primotrim2022_ORARIO!$D$11:$AS$11,"09:30 – 18.30")</f>
        <v>0</v>
      </c>
      <c r="U11" s="36">
        <f>COUNTIF(primotrim2022_ORARIO!$C$11:$AR$11,"*09.30 – 18.30*")+COUNTIF(primotrim2022_ORARIO!$C$11:$AR$11,"10.30 – 18.30*")+COUNTIF(primotrim2022_ORARIO!$C$11:$AR$11,"*09:00 – 13.00*")</f>
        <v>0</v>
      </c>
      <c r="V11" s="36">
        <f>COUNTIF(primotrim2022_ORARIO!$C$11:$AR$11,"10.30 – 19.30")+COUNTIF(primotrim2022_ORARIO!$C$11:$AR$11,"11.30 – 19.30")+COUNTIF(primotrim2022_ORARIO!$C$11:$AR$11,"09.00 – 13.00")</f>
        <v>0</v>
      </c>
      <c r="W11" s="1">
        <f t="shared" si="3"/>
        <v>0</v>
      </c>
      <c r="X11" s="246"/>
      <c r="Y11" s="247"/>
      <c r="Z11" s="247"/>
      <c r="AA11" s="248"/>
    </row>
    <row r="12" spans="1:27" ht="11.25" customHeight="1" x14ac:dyDescent="0.25">
      <c r="A12" s="79" t="str">
        <f>IF(Gen2022_RICHIESTE!$A$11&lt;&gt;"",Gen2022_RICHIESTE!$A$11,"")</f>
        <v>ven</v>
      </c>
      <c r="B12" s="79">
        <f>IF(Gen2022_RICHIESTE!$B$11&lt;&gt;"",Gen2022_RICHIESTE!$B$11,"")</f>
        <v>44575</v>
      </c>
      <c r="C12" s="67"/>
      <c r="D12" s="133">
        <f>Regole!$H$13-E12</f>
        <v>32</v>
      </c>
      <c r="E12" s="134">
        <f t="shared" si="0"/>
        <v>0</v>
      </c>
      <c r="F12" s="69">
        <f>COUNTIF(primotrim2022_ORARIO!$C$12:$AR$12,"*Aspettativa*")</f>
        <v>0</v>
      </c>
      <c r="G12" s="69">
        <f>COUNTIF(primotrim2022_ORARIO!$C$12:$AR$12,"*Ex-Accordo*")</f>
        <v>0</v>
      </c>
      <c r="H12" s="69">
        <f>COUNTIF(primotrim2022_ORARIO!$C$12:$AR$12,"*Ferie*")</f>
        <v>0</v>
      </c>
      <c r="I12" s="69">
        <f>COUNTIF(primotrim2022_ORARIO!$C$12:$AR$12,"Maternit*")</f>
        <v>0</v>
      </c>
      <c r="J12" s="69">
        <f>COUNTIF(primotrim2022_ORARIO!$C$12:$AR$12,"*Ex-Acc")</f>
        <v>0</v>
      </c>
      <c r="K12" s="69">
        <f>COUNTIF(primotrim2022_ORARIO!$C$12:$AR$12,"*Ridotto Ferie*")</f>
        <v>0</v>
      </c>
      <c r="L12" s="69">
        <f>COUNTIF(primotrim2022_ORARIO!$C$12:$AR$12,"*Ridotto Maternit*")</f>
        <v>0</v>
      </c>
      <c r="M12" s="69">
        <f>COUNTIF(primotrim2022_ORARIO!$C$12:$AR$12,"Esame")</f>
        <v>0</v>
      </c>
      <c r="N12" s="69">
        <f>COUNTIF(primotrim2022_ORARIO!$C$12:$AR$12,"*Altro*")</f>
        <v>0</v>
      </c>
      <c r="P12" s="79" t="str">
        <f t="shared" si="1"/>
        <v>ven</v>
      </c>
      <c r="Q12" s="79">
        <f t="shared" si="2"/>
        <v>44575</v>
      </c>
      <c r="R12" s="70">
        <f>COUNTIF(primotrim2022_ORARIO!$C$12:$AR$12,"08.30 – 17.30")</f>
        <v>0</v>
      </c>
      <c r="S12" s="70">
        <f>COUNTIF(primotrim2022_ORARIO!$C$12:$AR$12,"09.00 – 18.00")</f>
        <v>0</v>
      </c>
      <c r="T12" s="70">
        <f>COUNTIF(primotrim2022_ORARIO!$D$12:$AS$12,"09:30 – 18.30")</f>
        <v>0</v>
      </c>
      <c r="U12" s="70">
        <f>COUNTIF(primotrim2022_ORARIO!$C$12:$AR$12,"*09.30 – 18.30*")+COUNTIF(primotrim2022_ORARIO!$C$12:$AR$12,"10.30 – 18.30*")+COUNTIF(primotrim2022_ORARIO!$C$12:$AR$12,"*09:00 – 13.00*")</f>
        <v>0</v>
      </c>
      <c r="V12" s="70">
        <f>COUNTIF(primotrim2022_ORARIO!$C$12:$AR$12,"10.30 – 19.30")+COUNTIF(primotrim2022_ORARIO!$C$12:$AR$12,"11.30 – 19.30")+COUNTIF(primotrim2022_ORARIO!$C$12:$AR$12,"09.00 – 13.00")</f>
        <v>0</v>
      </c>
      <c r="W12" s="140">
        <f t="shared" si="3"/>
        <v>0</v>
      </c>
      <c r="X12" s="246"/>
      <c r="Y12" s="247"/>
      <c r="Z12" s="247"/>
      <c r="AA12" s="248"/>
    </row>
    <row r="13" spans="1:27" ht="11.25" customHeight="1" x14ac:dyDescent="0.25">
      <c r="A13" s="79" t="str">
        <f>IF(Gen2022_RICHIESTE!$A$12&lt;&gt;"",Gen2022_RICHIESTE!$A$12,"")</f>
        <v>sab</v>
      </c>
      <c r="B13" s="79">
        <f>IF(Gen2022_RICHIESTE!$B$12&lt;&gt;"",Gen2022_RICHIESTE!$B$12,"")</f>
        <v>44576</v>
      </c>
      <c r="C13" s="67"/>
      <c r="D13" s="133">
        <f>Regole!$H$13-E13</f>
        <v>32</v>
      </c>
      <c r="E13" s="134">
        <f t="shared" si="0"/>
        <v>0</v>
      </c>
      <c r="F13" s="69">
        <f>COUNTIF(primotrim2022_ORARIO!$C$13:$AR$13,"*Aspettativa*")</f>
        <v>0</v>
      </c>
      <c r="G13" s="71">
        <f>COUNTIF(primotrim2022_ORARIO!$C$13:$AR$13,"*Ex-Accordo*")</f>
        <v>0</v>
      </c>
      <c r="H13" s="71">
        <f>COUNTIF(primotrim2022_ORARIO!$C$13:$AR$13,"*Ferie*")</f>
        <v>0</v>
      </c>
      <c r="I13" s="71">
        <f>COUNTIF(primotrim2022_ORARIO!$C$13:$AR$13,"Maternit*")</f>
        <v>0</v>
      </c>
      <c r="J13" s="71">
        <f>COUNTIF(primotrim2022_ORARIO!$C$13:$AR$13,"*Ex-Acc")</f>
        <v>0</v>
      </c>
      <c r="K13" s="71">
        <f>COUNTIF(primotrim2022_ORARIO!$C$13:$AR$13,"*Ridotto Ferie*")</f>
        <v>0</v>
      </c>
      <c r="L13" s="71">
        <f>COUNTIF(primotrim2022_ORARIO!$C$13:$AR$13,"*Ridotto Maternit*")</f>
        <v>0</v>
      </c>
      <c r="M13" s="71">
        <f>COUNTIF(primotrim2022_ORARIO!$C$13:$AR$13,"Esame")</f>
        <v>0</v>
      </c>
      <c r="N13" s="71">
        <f>COUNTIF(primotrim2022_ORARIO!$C$13:$AR$13,"*Altro*")</f>
        <v>0</v>
      </c>
      <c r="P13" s="79" t="str">
        <f t="shared" si="1"/>
        <v>sab</v>
      </c>
      <c r="Q13" s="79">
        <f t="shared" si="2"/>
        <v>44576</v>
      </c>
      <c r="R13" s="36">
        <f>COUNTIF(primotrim2022_ORARIO!$C$13:$AR$13,"08.30 – 17.30")</f>
        <v>0</v>
      </c>
      <c r="S13" s="36">
        <f>COUNTIF(primotrim2022_ORARIO!$C$13:$AR$13,"09.00 – 18.00")</f>
        <v>0</v>
      </c>
      <c r="T13" s="36">
        <f>COUNTIF(primotrim2022_ORARIO!$D$13:$AS$13,"09:30 – 18.30")</f>
        <v>0</v>
      </c>
      <c r="U13" s="36">
        <f>COUNTIF(primotrim2022_ORARIO!$C$13:$AR$13,"*09.30 – 18.30*")+COUNTIF(primotrim2022_ORARIO!$C$13:$AR$13,"10.30 – 18.30*")+COUNTIF(primotrim2022_ORARIO!$C$13:$AR$13,"*09:00 – 13.00*")</f>
        <v>0</v>
      </c>
      <c r="V13" s="36">
        <f>COUNTIF(primotrim2022_ORARIO!$C$13:$AR$13,"10.30 – 19.30")+COUNTIF(primotrim2022_ORARIO!$C$13:$AR$13,"11.30 – 19.30")+COUNTIF(primotrim2022_ORARIO!$C$13:$AR$13,"09.00 – 13.00")</f>
        <v>0</v>
      </c>
      <c r="W13" s="1">
        <f t="shared" si="3"/>
        <v>0</v>
      </c>
      <c r="X13" s="246"/>
      <c r="Y13" s="247"/>
      <c r="Z13" s="247"/>
      <c r="AA13" s="248"/>
    </row>
    <row r="14" spans="1:27" ht="11.25" customHeight="1" x14ac:dyDescent="0.25">
      <c r="A14" s="57" t="str">
        <f>IF(Gen2022_RICHIESTE!$A$13&lt;&gt;"",Gen2022_RICHIESTE!$A$13,"")</f>
        <v/>
      </c>
      <c r="B14" s="145">
        <f>IF(Gen2022_RICHIESTE!$B$13&lt;&gt;"",Gen2022_RICHIESTE!$B$13,"")</f>
        <v>44577</v>
      </c>
      <c r="C14" s="73" t="s">
        <v>45</v>
      </c>
      <c r="D14" s="133">
        <f>Regole!$H$13-E14</f>
        <v>32</v>
      </c>
      <c r="E14" s="134">
        <f t="shared" si="0"/>
        <v>0</v>
      </c>
      <c r="F14" s="69">
        <f>COUNTIF(primotrim2022_ORARIO!$C$14:$AR$14,"*Aspettativa*")</f>
        <v>0</v>
      </c>
      <c r="G14" s="69">
        <f>COUNTIF(primotrim2022_ORARIO!$C$14:$AR$14,"*Ex-Accordo*")</f>
        <v>0</v>
      </c>
      <c r="H14" s="69">
        <f>COUNTIF(primotrim2022_ORARIO!$C$14:$AR$14,"*Ferie*")</f>
        <v>0</v>
      </c>
      <c r="I14" s="69">
        <f>COUNTIF(primotrim2022_ORARIO!$C$14:$AR$14,"Maternit*")</f>
        <v>0</v>
      </c>
      <c r="J14" s="69">
        <f>COUNTIF(primotrim2022_ORARIO!$C$14:$AR$14,"*Ex-Acc")</f>
        <v>0</v>
      </c>
      <c r="K14" s="69">
        <f>COUNTIF(primotrim2022_ORARIO!$C$14:$AR$14,"*Ridotto Ferie*")</f>
        <v>0</v>
      </c>
      <c r="L14" s="69">
        <f>COUNTIF(primotrim2022_ORARIO!$C$14:$AR$14,"*Ridotto Maternit*")</f>
        <v>0</v>
      </c>
      <c r="M14" s="69">
        <f>COUNTIF(primotrim2022_ORARIO!$C$14:$AR$14,"Esame")</f>
        <v>0</v>
      </c>
      <c r="N14" s="69">
        <f>COUNTIF(primotrim2022_ORARIO!$C$14:$AR$14,"*Altro*")</f>
        <v>0</v>
      </c>
      <c r="P14" s="57" t="str">
        <f t="shared" si="1"/>
        <v xml:space="preserve"> </v>
      </c>
      <c r="Q14" s="145">
        <f t="shared" si="2"/>
        <v>44577</v>
      </c>
      <c r="R14" s="70">
        <f>COUNTIF(primotrim2022_ORARIO!$C$14:$AR$14,"08.30 – 17.30")</f>
        <v>0</v>
      </c>
      <c r="S14" s="70">
        <f>COUNTIF(primotrim2022_ORARIO!$C$14:$AR$14,"09.00 – 18.00")</f>
        <v>0</v>
      </c>
      <c r="T14" s="70">
        <f>COUNTIF(primotrim2022_ORARIO!$D$14:$AS$14,"09:30 – 18.30")</f>
        <v>0</v>
      </c>
      <c r="U14" s="70">
        <f>COUNTIF(primotrim2022_ORARIO!$C$14:$AR$14,"*09.30 – 18.30*")+COUNTIF(primotrim2022_ORARIO!$C$14:$AR$14,"10.30 – 18.30*")+COUNTIF(primotrim2022_ORARIO!$C$14:$AR$14,"*09:00 – 13.00*")</f>
        <v>0</v>
      </c>
      <c r="V14" s="70">
        <f>COUNTIF(primotrim2022_ORARIO!$C$14:$AR$14,"10.30 – 19.30")+COUNTIF(primotrim2022_ORARIO!$C$14:$AR$14,"11.30 – 19.30")+COUNTIF(primotrim2022_ORARIO!$C$14:$AR$14,"09.00 – 13.00")</f>
        <v>0</v>
      </c>
      <c r="W14" s="140">
        <f t="shared" si="3"/>
        <v>0</v>
      </c>
      <c r="X14" s="249"/>
      <c r="Y14" s="250"/>
      <c r="Z14" s="250"/>
      <c r="AA14" s="251"/>
    </row>
    <row r="15" spans="1:27" ht="11.25" customHeight="1" x14ac:dyDescent="0.25">
      <c r="C15" s="67"/>
      <c r="D15" s="131"/>
      <c r="E15" s="131"/>
      <c r="W15" s="182"/>
    </row>
    <row r="16" spans="1:27" ht="11.25" customHeight="1" x14ac:dyDescent="0.25">
      <c r="C16" s="67"/>
      <c r="D16" s="131"/>
      <c r="E16" s="131"/>
      <c r="P16" t="str">
        <f t="shared" si="1"/>
        <v xml:space="preserve"> </v>
      </c>
      <c r="Q16" t="str">
        <f t="shared" si="2"/>
        <v xml:space="preserve"> </v>
      </c>
      <c r="W16" s="182"/>
      <c r="X16" s="143">
        <f>COUNTIF(primotrim2022_ORARIO!$C$17:$AR$17,"12:30")</f>
        <v>0</v>
      </c>
      <c r="Y16" s="144">
        <f>COUNTIF(primotrim2022_ORARIO!$C$17:$AR$17,"13:00")</f>
        <v>0</v>
      </c>
      <c r="Z16" s="142">
        <f>COUNTIF(primotrim2022_ORARIO!$C$17:$AR$17,"13:30")</f>
        <v>0</v>
      </c>
      <c r="AA16" s="83">
        <f>COUNTIF(primotrim2022_ORARIO!$C$17:$AR$17,"-")</f>
        <v>39</v>
      </c>
    </row>
    <row r="17" spans="1:27" ht="11.25" customHeight="1" x14ac:dyDescent="0.25">
      <c r="A17" s="79" t="str">
        <f>IF(Gen2022_RICHIESTE!$A$16&lt;&gt;"",Gen2022_RICHIESTE!$A$16,"")</f>
        <v>lun</v>
      </c>
      <c r="B17" s="79">
        <f>IF(Gen2022_RICHIESTE!$B$16&lt;&gt;"",Gen2022_RICHIESTE!$B$16,"")</f>
        <v>44578</v>
      </c>
      <c r="C17" s="67"/>
      <c r="D17" s="133">
        <f>Regole!$H$13-E17</f>
        <v>32</v>
      </c>
      <c r="E17" s="134">
        <f t="shared" si="0"/>
        <v>0</v>
      </c>
      <c r="F17" s="69">
        <f>COUNTIF(primotrim2022_ORARIO!$C$18:$AR$18,"*Aspettativa*")</f>
        <v>0</v>
      </c>
      <c r="G17" s="69">
        <f>COUNTIF(primotrim2022_ORARIO!$C$18:$AR$18,"*Ex-Accordo*")</f>
        <v>0</v>
      </c>
      <c r="H17" s="69">
        <f>COUNTIF(primotrim2022_ORARIO!$C$18:$AR$18,"*Ferie*")</f>
        <v>0</v>
      </c>
      <c r="I17" s="69">
        <f>COUNTIF(primotrim2022_ORARIO!$C$18:$AR$18,"Maternit*")</f>
        <v>0</v>
      </c>
      <c r="J17" s="69">
        <f>COUNTIF(primotrim2022_ORARIO!$C$18:$AR$18,"*Ex-Acc")</f>
        <v>0</v>
      </c>
      <c r="K17" s="69">
        <f>COUNTIF(primotrim2022_ORARIO!$C$18:$AR$18,"*Ridotto Ferie*")</f>
        <v>0</v>
      </c>
      <c r="L17" s="69">
        <f>COUNTIF(primotrim2022_ORARIO!$C$18:$AR$18,"*Ridotto Maternit*")</f>
        <v>0</v>
      </c>
      <c r="M17" s="69">
        <f>COUNTIF(primotrim2022_ORARIO!$C$18:$AR$18,"Esame")</f>
        <v>0</v>
      </c>
      <c r="N17" s="69">
        <f>COUNTIF(primotrim2022_ORARIO!$C$18:$AR$18,"*Altro*")</f>
        <v>0</v>
      </c>
      <c r="P17" s="79" t="str">
        <f t="shared" si="1"/>
        <v>lun</v>
      </c>
      <c r="Q17" s="79">
        <f t="shared" si="2"/>
        <v>44578</v>
      </c>
      <c r="R17" s="70">
        <f>COUNTIF(primotrim2022_ORARIO!$C$18:$AR$18,"08.30 – 17.30")</f>
        <v>0</v>
      </c>
      <c r="S17" s="70">
        <f>COUNTIF(primotrim2022_ORARIO!$C$18:$AR$18,"09.00 – 18.00")</f>
        <v>0</v>
      </c>
      <c r="T17" s="70">
        <f>COUNTIF(primotrim2022_ORARIO!$D$18:$AS$18,"09:30 – 18.30")</f>
        <v>0</v>
      </c>
      <c r="U17" s="70">
        <f>COUNTIF(primotrim2022_ORARIO!$C$18:$AR$18,"*09.30 – 18.30*")+COUNTIF(primotrim2022_ORARIO!$C$18:$AR$18,"10.30 – 18.30*")+COUNTIF(primotrim2022_ORARIO!$C$18:$AR$18,"*09:00 – 13.00*")</f>
        <v>0</v>
      </c>
      <c r="V17" s="70">
        <f>COUNTIF(primotrim2022_ORARIO!$C$18:$AR$18,"10.30 – 19.30")+COUNTIF(primotrim2022_ORARIO!$C$18:$AR$18,"11.30 – 19.30")+COUNTIF(primotrim2022_ORARIO!$C$18:$AR$18,"09.00 – 13.00")</f>
        <v>0</v>
      </c>
      <c r="W17" s="140">
        <f t="shared" si="3"/>
        <v>0</v>
      </c>
      <c r="X17" s="243"/>
      <c r="Y17" s="244"/>
      <c r="Z17" s="244"/>
      <c r="AA17" s="245"/>
    </row>
    <row r="18" spans="1:27" ht="11.25" customHeight="1" x14ac:dyDescent="0.25">
      <c r="A18" s="79" t="str">
        <f>IF(Gen2022_RICHIESTE!$A$17&lt;&gt;"",Gen2022_RICHIESTE!$A$17,"")</f>
        <v>mar</v>
      </c>
      <c r="B18" s="79">
        <f>IF(Gen2022_RICHIESTE!$B$17&lt;&gt;"",Gen2022_RICHIESTE!$B$17,"")</f>
        <v>44579</v>
      </c>
      <c r="C18" s="67"/>
      <c r="D18" s="133">
        <f>Regole!$H$13-E18</f>
        <v>32</v>
      </c>
      <c r="E18" s="134">
        <f t="shared" si="0"/>
        <v>0</v>
      </c>
      <c r="F18" s="69">
        <f>COUNTIF(primotrim2022_ORARIO!$C$19:$AR$19,"*Aspettativa*")</f>
        <v>0</v>
      </c>
      <c r="G18" s="69">
        <f>COUNTIF(primotrim2022_ORARIO!$C$19:$AR$19,"*Ex-Accordo*")</f>
        <v>0</v>
      </c>
      <c r="H18" s="69">
        <f>COUNTIF(primotrim2022_ORARIO!$C$19:$AR$19,"*Ferie*")</f>
        <v>0</v>
      </c>
      <c r="I18" s="69">
        <f>COUNTIF(primotrim2022_ORARIO!$C$19:$AR$19,"Maternit*")</f>
        <v>0</v>
      </c>
      <c r="J18" s="69">
        <f>COUNTIF(primotrim2022_ORARIO!$C$19:$AR$19,"*Ex-Acc")</f>
        <v>0</v>
      </c>
      <c r="K18" s="69">
        <f>COUNTIF(primotrim2022_ORARIO!$C$19:$AR$19,"*Ridotto Ferie*")</f>
        <v>0</v>
      </c>
      <c r="L18" s="69">
        <f>COUNTIF(primotrim2022_ORARIO!$C$19:$AR$19,"*Ridotto Maternit*")</f>
        <v>0</v>
      </c>
      <c r="M18" s="69">
        <f>COUNTIF(primotrim2022_ORARIO!$C$19:$AR$19,"Esame")</f>
        <v>0</v>
      </c>
      <c r="N18" s="69">
        <f>COUNTIF(primotrim2022_ORARIO!$C$19:$AR$19,"*Altro*")</f>
        <v>0</v>
      </c>
      <c r="P18" s="79" t="str">
        <f t="shared" si="1"/>
        <v>mar</v>
      </c>
      <c r="Q18" s="79">
        <f t="shared" si="2"/>
        <v>44579</v>
      </c>
      <c r="R18" s="36">
        <f>COUNTIF(primotrim2022_ORARIO!$C$19:$AR$19,"08.30 – 17.30")</f>
        <v>0</v>
      </c>
      <c r="S18" s="36">
        <f>COUNTIF(primotrim2022_ORARIO!$C$19:$AR$19,"09.00 – 18.00")</f>
        <v>0</v>
      </c>
      <c r="T18" s="36">
        <f>COUNTIF(primotrim2022_ORARIO!$D$19:$AS$19,"09:30 – 18.30")</f>
        <v>0</v>
      </c>
      <c r="U18" s="36">
        <f>COUNTIF(primotrim2022_ORARIO!$C$19:$AR$19,"*09.30 – 18.30*")+COUNTIF(primotrim2022_ORARIO!$C$19:$AR$19,"10.30 – 18.30*")+COUNTIF(primotrim2022_ORARIO!$C$19:$AR$19,"*09:00 – 13.00*")</f>
        <v>0</v>
      </c>
      <c r="V18" s="36">
        <f>COUNTIF(primotrim2022_ORARIO!$C$19:$AR$19,"10.30 – 19.30")+COUNTIF(primotrim2022_ORARIO!$C$19:$AR$19,"11.30 – 19.30")+COUNTIF(primotrim2022_ORARIO!$C$19:$AR$19,"09.00 – 13.00")</f>
        <v>0</v>
      </c>
      <c r="W18" s="1">
        <f t="shared" si="3"/>
        <v>0</v>
      </c>
      <c r="X18" s="246"/>
      <c r="Y18" s="247"/>
      <c r="Z18" s="247"/>
      <c r="AA18" s="248"/>
    </row>
    <row r="19" spans="1:27" ht="11.25" customHeight="1" x14ac:dyDescent="0.25">
      <c r="A19" s="79" t="str">
        <f>IF(Gen2022_RICHIESTE!$A$18&lt;&gt;"",Gen2022_RICHIESTE!$A$18,"")</f>
        <v>mer</v>
      </c>
      <c r="B19" s="79">
        <f>IF(Gen2022_RICHIESTE!$B$18&lt;&gt;"",Gen2022_RICHIESTE!$B$18,"")</f>
        <v>44580</v>
      </c>
      <c r="C19" s="67"/>
      <c r="D19" s="133">
        <f>Regole!$H$13-E19</f>
        <v>32</v>
      </c>
      <c r="E19" s="134">
        <f t="shared" si="0"/>
        <v>0</v>
      </c>
      <c r="F19" s="69">
        <f>COUNTIF(primotrim2022_ORARIO!$C$20:$AR$20,"*Aspettativa*")</f>
        <v>0</v>
      </c>
      <c r="G19" s="69">
        <f>COUNTIF(primotrim2022_ORARIO!$C$20:$AR$20,"*Ex-Accordo*")</f>
        <v>0</v>
      </c>
      <c r="H19" s="69">
        <f>COUNTIF(primotrim2022_ORARIO!$C$20:$AR$20,"*Ferie*")</f>
        <v>0</v>
      </c>
      <c r="I19" s="69">
        <f>COUNTIF(primotrim2022_ORARIO!$C$20:$AR$20,"Maternit*")</f>
        <v>0</v>
      </c>
      <c r="J19" s="69">
        <f>COUNTIF(primotrim2022_ORARIO!$C$20:$AR$20,"*Ex-Acc")</f>
        <v>0</v>
      </c>
      <c r="K19" s="69">
        <f>COUNTIF(primotrim2022_ORARIO!$C$20:$AR$20,"*Ridotto Ferie*")</f>
        <v>0</v>
      </c>
      <c r="L19" s="69">
        <f>COUNTIF(primotrim2022_ORARIO!$C$20:$AR$20,"*Ridotto Maternit*")</f>
        <v>0</v>
      </c>
      <c r="M19" s="69">
        <f>COUNTIF(primotrim2022_ORARIO!$C$20:$AR$20,"Esame")</f>
        <v>0</v>
      </c>
      <c r="N19" s="69">
        <f>COUNTIF(primotrim2022_ORARIO!$C$20:$AR$20,"*Altro*")</f>
        <v>0</v>
      </c>
      <c r="P19" s="79" t="str">
        <f t="shared" si="1"/>
        <v>mer</v>
      </c>
      <c r="Q19" s="79">
        <f t="shared" si="2"/>
        <v>44580</v>
      </c>
      <c r="R19" s="70">
        <f>COUNTIF(primotrim2022_ORARIO!$C$20:$AR$20,"08.30 – 17.30")</f>
        <v>0</v>
      </c>
      <c r="S19" s="70">
        <f>COUNTIF(primotrim2022_ORARIO!$C$20:$AR$20,"09.00 – 18.00")</f>
        <v>0</v>
      </c>
      <c r="T19" s="70">
        <f>COUNTIF(primotrim2022_ORARIO!$D$20:$AS$20,"09:30 – 18.30")</f>
        <v>0</v>
      </c>
      <c r="U19" s="70">
        <f>COUNTIF(primotrim2022_ORARIO!$C$20:$AR$20,"*09.30 – 18.30*")+COUNTIF(primotrim2022_ORARIO!$C$20:$AR$20,"10.30 – 18.30*")+COUNTIF(primotrim2022_ORARIO!$C$20:$AR$20,"*09:00 – 13.00*")</f>
        <v>0</v>
      </c>
      <c r="V19" s="70">
        <f>COUNTIF(primotrim2022_ORARIO!$C$20:$AR$20,"10.30 – 19.30")+COUNTIF(primotrim2022_ORARIO!$C$20:$AR$20,"11.30 – 19.30")+COUNTIF(primotrim2022_ORARIO!$C$20:$AR$20,"09.00 – 13.00")</f>
        <v>0</v>
      </c>
      <c r="W19" s="140">
        <f t="shared" si="3"/>
        <v>0</v>
      </c>
      <c r="X19" s="246"/>
      <c r="Y19" s="247"/>
      <c r="Z19" s="247"/>
      <c r="AA19" s="248"/>
    </row>
    <row r="20" spans="1:27" ht="11.25" customHeight="1" x14ac:dyDescent="0.25">
      <c r="A20" s="79" t="str">
        <f>IF(Gen2022_RICHIESTE!$A$19&lt;&gt;"",Gen2022_RICHIESTE!$A$19,"")</f>
        <v>gio</v>
      </c>
      <c r="B20" s="79">
        <f>IF(Gen2022_RICHIESTE!$B$19&lt;&gt;"",Gen2022_RICHIESTE!$B$19,"")</f>
        <v>44581</v>
      </c>
      <c r="C20" s="67"/>
      <c r="D20" s="133">
        <f>Regole!$H$13-E20</f>
        <v>32</v>
      </c>
      <c r="E20" s="134">
        <f t="shared" si="0"/>
        <v>0</v>
      </c>
      <c r="F20" s="69">
        <f>COUNTIF(primotrim2022_ORARIO!$C$21:$AR$21,"*Aspettativa*")</f>
        <v>0</v>
      </c>
      <c r="G20" s="69">
        <f>COUNTIF(primotrim2022_ORARIO!$C$21:$AR$21,"*Ex-Accordo*")</f>
        <v>0</v>
      </c>
      <c r="H20" s="69">
        <f>COUNTIF(primotrim2022_ORARIO!$C$21:$AR$21,"*Ferie*")</f>
        <v>0</v>
      </c>
      <c r="I20" s="69">
        <f>COUNTIF(primotrim2022_ORARIO!$C$21:$AR$21,"Maternit*")</f>
        <v>0</v>
      </c>
      <c r="J20" s="69">
        <f>COUNTIF(primotrim2022_ORARIO!$C$21:$AR$21,"*Ex-Acc")</f>
        <v>0</v>
      </c>
      <c r="K20" s="69">
        <f>COUNTIF(primotrim2022_ORARIO!$C$21:$AR$21,"*Ridotto Ferie*")</f>
        <v>0</v>
      </c>
      <c r="L20" s="69">
        <f>COUNTIF(primotrim2022_ORARIO!$C$21:$AR$21,"*Ridotto Maternit*")</f>
        <v>0</v>
      </c>
      <c r="M20" s="69">
        <f>COUNTIF(primotrim2022_ORARIO!$C$21:$AR$21,"Esame")</f>
        <v>0</v>
      </c>
      <c r="N20" s="69">
        <f>COUNTIF(primotrim2022_ORARIO!$C$21:$AR$21,"*Altro*")</f>
        <v>0</v>
      </c>
      <c r="P20" s="79" t="str">
        <f t="shared" si="1"/>
        <v>gio</v>
      </c>
      <c r="Q20" s="79">
        <f t="shared" si="2"/>
        <v>44581</v>
      </c>
      <c r="R20" s="36">
        <f>COUNTIF(primotrim2022_ORARIO!$C$21:$AR$21,"08.30 – 17.30")</f>
        <v>0</v>
      </c>
      <c r="S20" s="36">
        <f>COUNTIF(primotrim2022_ORARIO!$C$21:$AR$21,"09.00 – 18.00")</f>
        <v>0</v>
      </c>
      <c r="T20" s="36">
        <f>COUNTIF(primotrim2022_ORARIO!$D$21:$AS$21,"09:30 – 18.30")</f>
        <v>0</v>
      </c>
      <c r="U20" s="36">
        <f>COUNTIF(primotrim2022_ORARIO!$C$21:$AR$21,"*09.30 – 18.30*")+COUNTIF(primotrim2022_ORARIO!$C$21:$AR$21,"10.30 – 18.30*")+COUNTIF(primotrim2022_ORARIO!$C$21:$AR$21,"*09:00 – 13.00*")</f>
        <v>0</v>
      </c>
      <c r="V20" s="36">
        <f>COUNTIF(primotrim2022_ORARIO!$C$21:$AR$21,"10.30 – 19.30")+COUNTIF(primotrim2022_ORARIO!$C$21:$AR$21,"11.30 – 19.30")+COUNTIF(primotrim2022_ORARIO!$C$21:$AR$21,"09.00 – 13.00")</f>
        <v>0</v>
      </c>
      <c r="W20" s="1">
        <f t="shared" si="3"/>
        <v>0</v>
      </c>
      <c r="X20" s="246"/>
      <c r="Y20" s="247"/>
      <c r="Z20" s="247"/>
      <c r="AA20" s="248"/>
    </row>
    <row r="21" spans="1:27" ht="11.25" customHeight="1" x14ac:dyDescent="0.25">
      <c r="A21" s="79" t="str">
        <f>IF(Gen2022_RICHIESTE!$A$20&lt;&gt;"",Gen2022_RICHIESTE!$A$20,"")</f>
        <v>ven</v>
      </c>
      <c r="B21" s="79">
        <f>IF(Gen2022_RICHIESTE!$B$20&lt;&gt;"",Gen2022_RICHIESTE!$B$20,"")</f>
        <v>44582</v>
      </c>
      <c r="C21" s="67"/>
      <c r="D21" s="133">
        <f>Regole!$H$13-E21</f>
        <v>32</v>
      </c>
      <c r="E21" s="134">
        <f t="shared" si="0"/>
        <v>0</v>
      </c>
      <c r="F21" s="69">
        <f>COUNTIF(primotrim2022_ORARIO!$C$22:$AR$22,"*Aspettativa*")</f>
        <v>0</v>
      </c>
      <c r="G21" s="69">
        <f>COUNTIF(primotrim2022_ORARIO!$C$22:$AR$22,"*Ex-Accordo*")</f>
        <v>0</v>
      </c>
      <c r="H21" s="69">
        <f>COUNTIF(primotrim2022_ORARIO!$C$22:$AR$22,"*Ferie*")</f>
        <v>0</v>
      </c>
      <c r="I21" s="69">
        <f>COUNTIF(primotrim2022_ORARIO!$C$22:$AR$22,"Maternit*")</f>
        <v>0</v>
      </c>
      <c r="J21" s="69">
        <f>COUNTIF(primotrim2022_ORARIO!$C$22:$AR$22,"*Ex-Acc")</f>
        <v>0</v>
      </c>
      <c r="K21" s="69">
        <f>COUNTIF(primotrim2022_ORARIO!$C$22:$AR$22,"*Ridotto Ferie*")</f>
        <v>0</v>
      </c>
      <c r="L21" s="69">
        <f>COUNTIF(primotrim2022_ORARIO!$C$22:$AR$22,"*Ridotto Maternit*")</f>
        <v>0</v>
      </c>
      <c r="M21" s="69">
        <f>COUNTIF(primotrim2022_ORARIO!$C$22:$AR$22,"Esame")</f>
        <v>0</v>
      </c>
      <c r="N21" s="69">
        <f>COUNTIF(primotrim2022_ORARIO!$C$22:$AR$22,"*Altro*")</f>
        <v>0</v>
      </c>
      <c r="P21" s="79" t="str">
        <f t="shared" si="1"/>
        <v>ven</v>
      </c>
      <c r="Q21" s="79">
        <f t="shared" si="2"/>
        <v>44582</v>
      </c>
      <c r="R21" s="70">
        <f>COUNTIF(primotrim2022_ORARIO!$C$22:$AR$22,"08.30 – 17.30")</f>
        <v>0</v>
      </c>
      <c r="S21" s="70">
        <f>COUNTIF(primotrim2022_ORARIO!$C$22:$AR$22,"09.00 – 18.00")</f>
        <v>0</v>
      </c>
      <c r="T21" s="70">
        <f>COUNTIF(primotrim2022_ORARIO!$D$22:$AS$22,"09:30 – 18.30")</f>
        <v>0</v>
      </c>
      <c r="U21" s="70">
        <f>COUNTIF(primotrim2022_ORARIO!$C$22:$AR$22,"*09.30 – 18.30*")+COUNTIF(primotrim2022_ORARIO!$C$22:$AR$22,"10.30 – 18.30*")+COUNTIF(primotrim2022_ORARIO!$C$22:$AR$22,"*09:00 – 13.00*")</f>
        <v>0</v>
      </c>
      <c r="V21" s="70">
        <f>COUNTIF(primotrim2022_ORARIO!$C$22:$AR$22,"10.30 – 19.30")+COUNTIF(primotrim2022_ORARIO!$C$22:$AR$22,"11.30 – 19.30")+COUNTIF(primotrim2022_ORARIO!$C$22:$AR$22,"09.00 – 13.00")</f>
        <v>0</v>
      </c>
      <c r="W21" s="140">
        <f t="shared" si="3"/>
        <v>0</v>
      </c>
      <c r="X21" s="246"/>
      <c r="Y21" s="247"/>
      <c r="Z21" s="247"/>
      <c r="AA21" s="248"/>
    </row>
    <row r="22" spans="1:27" ht="11.25" customHeight="1" x14ac:dyDescent="0.25">
      <c r="A22" s="79" t="str">
        <f>IF(Gen2022_RICHIESTE!$A$21&lt;&gt;"",Gen2022_RICHIESTE!$A$21,"")</f>
        <v>sab</v>
      </c>
      <c r="B22" s="79">
        <f>IF(Gen2022_RICHIESTE!$B$21&lt;&gt;"",Gen2022_RICHIESTE!$B$21,"")</f>
        <v>44583</v>
      </c>
      <c r="C22" s="67"/>
      <c r="D22" s="133">
        <f>Regole!$H$13-E22</f>
        <v>32</v>
      </c>
      <c r="E22" s="134">
        <f t="shared" si="0"/>
        <v>0</v>
      </c>
      <c r="F22" s="69">
        <f>COUNTIF(primotrim2022_ORARIO!$C$23:$AR$23,"*Aspettativa*")</f>
        <v>0</v>
      </c>
      <c r="G22" s="71">
        <f>COUNTIF(primotrim2022_ORARIO!$C$23:$AR$23,"*Ex-Accordo*")</f>
        <v>0</v>
      </c>
      <c r="H22" s="71">
        <f>COUNTIF(primotrim2022_ORARIO!$C$23:$AR$23,"*Ferie*")</f>
        <v>0</v>
      </c>
      <c r="I22" s="71">
        <f>COUNTIF(primotrim2022_ORARIO!$C$23:$AR$23,"Maternit*")</f>
        <v>0</v>
      </c>
      <c r="J22" s="71">
        <f>COUNTIF(primotrim2022_ORARIO!$C$23:$AR$23,"*Ex-Acc")</f>
        <v>0</v>
      </c>
      <c r="K22" s="71">
        <f>COUNTIF(primotrim2022_ORARIO!$C$23:$AR$23,"*Ridotto Ferie*")</f>
        <v>0</v>
      </c>
      <c r="L22" s="71">
        <f>COUNTIF(primotrim2022_ORARIO!$C$23:$AR$23,"*Ridotto Maternit*")</f>
        <v>0</v>
      </c>
      <c r="M22" s="71">
        <f>COUNTIF(primotrim2022_ORARIO!$C$23:$AR$23,"Esame")</f>
        <v>0</v>
      </c>
      <c r="N22" s="71">
        <f>COUNTIF(primotrim2022_ORARIO!$C$23:$AR$23,"*Altro*")</f>
        <v>0</v>
      </c>
      <c r="P22" s="79" t="str">
        <f t="shared" si="1"/>
        <v>sab</v>
      </c>
      <c r="Q22" s="79">
        <f t="shared" si="2"/>
        <v>44583</v>
      </c>
      <c r="R22" s="36">
        <f>COUNTIF(primotrim2022_ORARIO!$C$23:$AR$23,"08.30 – 17.30")</f>
        <v>0</v>
      </c>
      <c r="S22" s="36">
        <f>COUNTIF(primotrim2022_ORARIO!$C$23:$AR$23,"09.00 – 18.00")</f>
        <v>0</v>
      </c>
      <c r="T22" s="36">
        <f>COUNTIF(primotrim2022_ORARIO!$D$23:$AS$23,"09:30 – 18.30")</f>
        <v>0</v>
      </c>
      <c r="U22" s="36">
        <f>COUNTIF(primotrim2022_ORARIO!$C$23:$AR$23,"*09.30 – 18.30*")+COUNTIF(primotrim2022_ORARIO!$C$23:$AR$23,"10.30 – 18.30*")+COUNTIF(primotrim2022_ORARIO!$C$23:$AR$23,"*09:00 – 13.00*")</f>
        <v>0</v>
      </c>
      <c r="V22" s="36">
        <f>COUNTIF(primotrim2022_ORARIO!$C$23:$AR$23,"10.30 – 19.30")+COUNTIF(primotrim2022_ORARIO!$C$23:$AR$23,"11.30 – 19.30")+COUNTIF(primotrim2022_ORARIO!$C$23:$AR$23,"09.00 – 13.00")</f>
        <v>0</v>
      </c>
      <c r="W22" s="1">
        <f t="shared" si="3"/>
        <v>0</v>
      </c>
      <c r="X22" s="246"/>
      <c r="Y22" s="247"/>
      <c r="Z22" s="247"/>
      <c r="AA22" s="248"/>
    </row>
    <row r="23" spans="1:27" ht="11.25" customHeight="1" x14ac:dyDescent="0.25">
      <c r="A23" s="57" t="str">
        <f>IF(Gen2022_RICHIESTE!$A$22&lt;&gt;"",Gen2022_RICHIESTE!$A$22,"")</f>
        <v/>
      </c>
      <c r="B23" s="145">
        <f>IF(Gen2022_RICHIESTE!$B$22&lt;&gt;"",Gen2022_RICHIESTE!$B$22,"")</f>
        <v>44584</v>
      </c>
      <c r="C23" s="73" t="s">
        <v>45</v>
      </c>
      <c r="D23" s="133">
        <f>Regole!$H$13-E23</f>
        <v>32</v>
      </c>
      <c r="E23" s="134">
        <f t="shared" si="0"/>
        <v>0</v>
      </c>
      <c r="F23" s="69">
        <f>COUNTIF(primotrim2022_ORARIO!$C$24:$AR$24,"*Aspettativa*")</f>
        <v>0</v>
      </c>
      <c r="G23" s="69">
        <f>COUNTIF(primotrim2022_ORARIO!$C$24:$AR$24,"*Ex-Accordo*")</f>
        <v>0</v>
      </c>
      <c r="H23" s="69">
        <f>COUNTIF(primotrim2022_ORARIO!$C$24:$AR$24,"*Ferie*")</f>
        <v>0</v>
      </c>
      <c r="I23" s="69">
        <f>COUNTIF(primotrim2022_ORARIO!$C$24:$AR$24,"Maternit*")</f>
        <v>0</v>
      </c>
      <c r="J23" s="69">
        <f>COUNTIF(primotrim2022_ORARIO!$C$24:$AR$24,"*Ex-Acc")</f>
        <v>0</v>
      </c>
      <c r="K23" s="69">
        <f>COUNTIF(primotrim2022_ORARIO!$C$24:$AR$24,"*Ridotto Ferie*")</f>
        <v>0</v>
      </c>
      <c r="L23" s="69">
        <f>COUNTIF(primotrim2022_ORARIO!$C$24:$AR$24,"*Ridotto Maternit*")</f>
        <v>0</v>
      </c>
      <c r="M23" s="69">
        <f>COUNTIF(primotrim2022_ORARIO!$C$24:$AR$24,"Esame")</f>
        <v>0</v>
      </c>
      <c r="N23" s="69">
        <f>COUNTIF(primotrim2022_ORARIO!$C$24:$AR$24,"*Altro*")</f>
        <v>0</v>
      </c>
      <c r="P23" s="57" t="str">
        <f t="shared" si="1"/>
        <v xml:space="preserve"> </v>
      </c>
      <c r="Q23" s="145">
        <f t="shared" si="2"/>
        <v>44584</v>
      </c>
      <c r="R23" s="70">
        <f>COUNTIF(primotrim2022_ORARIO!$C$24:$AR$24,"08.30 – 17.30")</f>
        <v>0</v>
      </c>
      <c r="S23" s="70">
        <f>COUNTIF(primotrim2022_ORARIO!$C$24:$AR$24,"09.00 – 18.00")</f>
        <v>0</v>
      </c>
      <c r="T23" s="70">
        <f>COUNTIF(primotrim2022_ORARIO!$D$24:$AS$24,"09:30 – 18.30")</f>
        <v>0</v>
      </c>
      <c r="U23" s="70">
        <f>COUNTIF(primotrim2022_ORARIO!$C$24:$AR$24,"*09.30 – 18.30*")+COUNTIF(primotrim2022_ORARIO!$C$24:$AR$24,"10.30 – 18.30*")+COUNTIF(primotrim2022_ORARIO!$C$24:$AR$24,"*09:00 – 13.00*")</f>
        <v>0</v>
      </c>
      <c r="V23" s="70">
        <f>COUNTIF(primotrim2022_ORARIO!$C$24:$AR$24,"10.30 – 19.30")+COUNTIF(primotrim2022_ORARIO!$C$24:$AR$24,"11.30 – 19.30")+COUNTIF(primotrim2022_ORARIO!$C$24:$AR$24,"09.00 – 13.00")</f>
        <v>0</v>
      </c>
      <c r="W23" s="140">
        <f t="shared" si="3"/>
        <v>0</v>
      </c>
      <c r="X23" s="249"/>
      <c r="Y23" s="250"/>
      <c r="Z23" s="250"/>
      <c r="AA23" s="251"/>
    </row>
    <row r="24" spans="1:27" ht="11.25" customHeight="1" x14ac:dyDescent="0.25">
      <c r="A24" t="str">
        <f>IF(Gen2022_RICHIESTE!$A$23&lt;&gt;"",Gen2022_RICHIESTE!$A$23,"")</f>
        <v/>
      </c>
      <c r="B24" t="str">
        <f>IF(Gen2022_RICHIESTE!$B$23&lt;&gt;"",Gen2022_RICHIESTE!$B$23,"")</f>
        <v/>
      </c>
      <c r="C24" s="56"/>
      <c r="D24" s="132"/>
      <c r="E24" s="131"/>
      <c r="P24" t="str">
        <f t="shared" si="1"/>
        <v xml:space="preserve"> </v>
      </c>
      <c r="Q24" t="str">
        <f t="shared" si="2"/>
        <v xml:space="preserve"> </v>
      </c>
      <c r="W24" s="182"/>
    </row>
    <row r="25" spans="1:27" ht="11.25" customHeight="1" x14ac:dyDescent="0.25">
      <c r="A25" s="50" t="str">
        <f>IF(Gen2022_RICHIESTE!$A$24&lt;&gt;"",Gen2022_RICHIESTE!$A$24,"")</f>
        <v/>
      </c>
      <c r="B25" s="50" t="str">
        <f>IF(Gen2022_RICHIESTE!$B$24&lt;&gt;"",Gen2022_RICHIESTE!$B$24,"")</f>
        <v/>
      </c>
      <c r="D25" s="132"/>
      <c r="E25" s="131"/>
      <c r="P25" s="50" t="str">
        <f t="shared" si="1"/>
        <v xml:space="preserve"> </v>
      </c>
      <c r="Q25" s="50" t="str">
        <f t="shared" si="2"/>
        <v xml:space="preserve"> </v>
      </c>
      <c r="W25" s="182"/>
      <c r="X25" s="143">
        <f>COUNTIF(primotrim2022_ORARIO!$C$27:$AR$27,"12:30")</f>
        <v>0</v>
      </c>
      <c r="Y25" s="144">
        <f>COUNTIF(primotrim2022_ORARIO!$C$27:$AR$27,"13:00")</f>
        <v>0</v>
      </c>
      <c r="Z25" s="142">
        <f>COUNTIF(primotrim2022_ORARIO!$C$27:$AR$27,"13:30")</f>
        <v>0</v>
      </c>
      <c r="AA25" s="83">
        <f>COUNTIF(primotrim2022_ORARIO!$C$27:$AR$27,"-")</f>
        <v>39</v>
      </c>
    </row>
    <row r="26" spans="1:27" ht="11.25" customHeight="1" x14ac:dyDescent="0.25">
      <c r="A26" s="79" t="str">
        <f>IF(Gen2022_RICHIESTE!$A$25&lt;&gt;"",Gen2022_RICHIESTE!$A$25,"")</f>
        <v>lun</v>
      </c>
      <c r="B26" s="79">
        <f>IF(Gen2022_RICHIESTE!$B$25&lt;&gt;"",Gen2022_RICHIESTE!$B$25,"")</f>
        <v>44585</v>
      </c>
      <c r="C26" s="66"/>
      <c r="D26" s="133">
        <f>Regole!$H$13-E26</f>
        <v>32</v>
      </c>
      <c r="E26" s="134">
        <f t="shared" ref="E26:E32" si="4">SUM(F26:N26)</f>
        <v>0</v>
      </c>
      <c r="F26" s="69">
        <f>COUNTIF(primotrim2022_ORARIO!$C$28:$AR$28,"*Aspettativa*")</f>
        <v>0</v>
      </c>
      <c r="G26" s="69">
        <f>COUNTIF(primotrim2022_ORARIO!$C$28:$AR$28,"*Ex-Accordo*")</f>
        <v>0</v>
      </c>
      <c r="H26" s="69">
        <f>COUNTIF(primotrim2022_ORARIO!$C$28:$AR$28,"*Ferie*")</f>
        <v>0</v>
      </c>
      <c r="I26" s="69">
        <f>COUNTIF(primotrim2022_ORARIO!$C$28:$AR$28,"Maternit*")</f>
        <v>0</v>
      </c>
      <c r="J26" s="69">
        <f>COUNTIF(primotrim2022_ORARIO!$C$28:$AR$28,"*Ex-Acc")</f>
        <v>0</v>
      </c>
      <c r="K26" s="69">
        <f>COUNTIF(primotrim2022_ORARIO!$C$28:$AR$28,"*Ridotto Ferie*")</f>
        <v>0</v>
      </c>
      <c r="L26" s="69">
        <f>COUNTIF(primotrim2022_ORARIO!$C$28:$AR$28,"*Ridotto Maternit*")</f>
        <v>0</v>
      </c>
      <c r="M26" s="69">
        <f>COUNTIF(primotrim2022_ORARIO!$C$28:$AR$28,"Esame")</f>
        <v>0</v>
      </c>
      <c r="N26" s="69">
        <f>COUNTIF(primotrim2022_ORARIO!$C$28:$AR$28,"*Altro*")</f>
        <v>0</v>
      </c>
      <c r="P26" s="79" t="str">
        <f t="shared" si="1"/>
        <v>lun</v>
      </c>
      <c r="Q26" s="79">
        <f t="shared" si="2"/>
        <v>44585</v>
      </c>
      <c r="R26" s="70">
        <f>COUNTIF(primotrim2022_ORARIO!$C$28:$AR$28,"08.28 – 17.28")</f>
        <v>0</v>
      </c>
      <c r="S26" s="70">
        <f>COUNTIF(primotrim2022_ORARIO!$C$28:$AR$28,"09.00 – 18.00")</f>
        <v>0</v>
      </c>
      <c r="T26" s="70">
        <f>COUNTIF(primotrim2022_ORARIO!$D$28:$AS$28,"09:30 – 18.30")</f>
        <v>0</v>
      </c>
      <c r="U26" s="70">
        <f>COUNTIF(primotrim2022_ORARIO!$C$28:$AR$28,"10.28 – 19.28")+COUNTIF(primotrim2022_ORARIO!$C$28:$AR$28,"11.28 – 19.28")+COUNTIF(primotrim2022_ORARIO!$C$28:$AR$28,"*09:00 – 13.00*")</f>
        <v>0</v>
      </c>
      <c r="V26" s="70">
        <f>COUNTIF(primotrim2022_ORARIO!$C$28:$AR$28,"10.28 – 19.28")+COUNTIF(primotrim2022_ORARIO!$C$28:$AR$28,"11.28 – 19.28")+COUNTIF(primotrim2022_ORARIO!$C$28:$AR$28,"09.00 – 13.00")</f>
        <v>0</v>
      </c>
      <c r="W26" s="140">
        <f t="shared" si="3"/>
        <v>0</v>
      </c>
      <c r="X26" s="243"/>
      <c r="Y26" s="244"/>
      <c r="Z26" s="244"/>
      <c r="AA26" s="245"/>
    </row>
    <row r="27" spans="1:27" ht="11.25" customHeight="1" x14ac:dyDescent="0.25">
      <c r="A27" s="79" t="str">
        <f>IF(Gen2022_RICHIESTE!$A$26&lt;&gt;"",Gen2022_RICHIESTE!$A$26,"")</f>
        <v>mar</v>
      </c>
      <c r="B27" s="79">
        <f>IF(Gen2022_RICHIESTE!$B$26&lt;&gt;"",Gen2022_RICHIESTE!$B$26,"")</f>
        <v>44586</v>
      </c>
      <c r="C27" s="67"/>
      <c r="D27" s="133">
        <f>Regole!$H$13-E27</f>
        <v>32</v>
      </c>
      <c r="E27" s="134">
        <f t="shared" si="4"/>
        <v>0</v>
      </c>
      <c r="F27" s="69">
        <f>COUNTIF(primotrim2022_ORARIO!$C$29:$AR$29,"*Aspettativa*")</f>
        <v>0</v>
      </c>
      <c r="G27" s="69">
        <f>COUNTIF(primotrim2022_ORARIO!$C$29:$AR$29,"*Ex-Accordo*")</f>
        <v>0</v>
      </c>
      <c r="H27" s="69">
        <f>COUNTIF(primotrim2022_ORARIO!$C$29:$AR$29,"*Ferie*")</f>
        <v>0</v>
      </c>
      <c r="I27" s="69">
        <f>COUNTIF(primotrim2022_ORARIO!$C$29:$AR$29,"Maternit*")</f>
        <v>0</v>
      </c>
      <c r="J27" s="69">
        <f>COUNTIF(primotrim2022_ORARIO!$C$29:$AR$29,"*Ex-Acc")</f>
        <v>0</v>
      </c>
      <c r="K27" s="69">
        <f>COUNTIF(primotrim2022_ORARIO!$C$29:$AR$29,"*Ridotto Ferie*")</f>
        <v>0</v>
      </c>
      <c r="L27" s="69">
        <f>COUNTIF(primotrim2022_ORARIO!$C$29:$AR$29,"*Ridotto Maternit*")</f>
        <v>0</v>
      </c>
      <c r="M27" s="69">
        <f>COUNTIF(primotrim2022_ORARIO!$C$29:$AR$29,"Esame")</f>
        <v>0</v>
      </c>
      <c r="N27" s="69">
        <f>COUNTIF(primotrim2022_ORARIO!$C$29:$AR$29,"*Altro*")</f>
        <v>0</v>
      </c>
      <c r="P27" s="79" t="str">
        <f t="shared" si="1"/>
        <v>mar</v>
      </c>
      <c r="Q27" s="79">
        <f t="shared" si="2"/>
        <v>44586</v>
      </c>
      <c r="R27" s="36">
        <f>COUNTIF(primotrim2022_ORARIO!$C$29:$AR$29,"08.28 – 17.28")</f>
        <v>0</v>
      </c>
      <c r="S27" s="36">
        <f>COUNTIF(primotrim2022_ORARIO!$C$29:$AR$29,"09.00 – 18.00")</f>
        <v>0</v>
      </c>
      <c r="T27" s="36">
        <f>COUNTIF(primotrim2022_ORARIO!$D$29:$AS$29,"09:30 – 18.30")</f>
        <v>0</v>
      </c>
      <c r="U27" s="36">
        <f>COUNTIF(primotrim2022_ORARIO!$C$29:$AR$29,"10.28 – 19.28")+COUNTIF(primotrim2022_ORARIO!$C$29:$AR$29,"11.28 – 19.28")+COUNTIF(primotrim2022_ORARIO!$C$29:$AR$29,"*09:00 – 13.00*")</f>
        <v>0</v>
      </c>
      <c r="V27" s="36">
        <f>COUNTIF(primotrim2022_ORARIO!$C$29:$AR$29,"10.28 – 19.28")+COUNTIF(primotrim2022_ORARIO!$C$29:$AR$29,"11.28 – 19.28")+COUNTIF(primotrim2022_ORARIO!$C$29:$AR$29,"09.00 – 13.00")</f>
        <v>0</v>
      </c>
      <c r="W27" s="1">
        <f t="shared" si="3"/>
        <v>0</v>
      </c>
      <c r="X27" s="246"/>
      <c r="Y27" s="247"/>
      <c r="Z27" s="247"/>
      <c r="AA27" s="248"/>
    </row>
    <row r="28" spans="1:27" ht="11.25" customHeight="1" x14ac:dyDescent="0.25">
      <c r="A28" s="79" t="str">
        <f>IF(Gen2022_RICHIESTE!$A$27&lt;&gt;"",Gen2022_RICHIESTE!$A$27,"")</f>
        <v>mer</v>
      </c>
      <c r="B28" s="79">
        <f>IF(Gen2022_RICHIESTE!$B$27&lt;&gt;"",Gen2022_RICHIESTE!$B$27,"")</f>
        <v>44587</v>
      </c>
      <c r="C28" s="67"/>
      <c r="D28" s="133">
        <f>Regole!$H$13-E28</f>
        <v>32</v>
      </c>
      <c r="E28" s="134">
        <f t="shared" si="4"/>
        <v>0</v>
      </c>
      <c r="F28" s="69">
        <f>COUNTIF(primotrim2022_ORARIO!$C$30:$AR$30,"*Aspettativa*")</f>
        <v>0</v>
      </c>
      <c r="G28" s="69">
        <f>COUNTIF(primotrim2022_ORARIO!$C$30:$AR$30,"*Ex-Accordo*")</f>
        <v>0</v>
      </c>
      <c r="H28" s="69">
        <f>COUNTIF(primotrim2022_ORARIO!$C$30:$AR$30,"*Ferie*")</f>
        <v>0</v>
      </c>
      <c r="I28" s="69">
        <f>COUNTIF(primotrim2022_ORARIO!$C$30:$AR$30,"Maternit*")</f>
        <v>0</v>
      </c>
      <c r="J28" s="69">
        <f>COUNTIF(primotrim2022_ORARIO!$C$30:$AR$30,"*Ex-Acc")</f>
        <v>0</v>
      </c>
      <c r="K28" s="69">
        <f>COUNTIF(primotrim2022_ORARIO!$C$30:$AR$30,"*Ridotto Ferie*")</f>
        <v>0</v>
      </c>
      <c r="L28" s="69">
        <f>COUNTIF(primotrim2022_ORARIO!$C$30:$AR$30,"*Ridotto Maternit*")</f>
        <v>0</v>
      </c>
      <c r="M28" s="69">
        <f>COUNTIF(primotrim2022_ORARIO!$C$30:$AR$30,"Esame")</f>
        <v>0</v>
      </c>
      <c r="N28" s="69">
        <f>COUNTIF(primotrim2022_ORARIO!$C$30:$AR$30,"*Altro*")</f>
        <v>0</v>
      </c>
      <c r="P28" s="79" t="str">
        <f t="shared" si="1"/>
        <v>mer</v>
      </c>
      <c r="Q28" s="79">
        <f t="shared" si="2"/>
        <v>44587</v>
      </c>
      <c r="R28" s="70">
        <f>COUNTIF(primotrim2022_ORARIO!$C$30:$AR$30,"08.28 – 17.28")</f>
        <v>0</v>
      </c>
      <c r="S28" s="70">
        <f>COUNTIF(primotrim2022_ORARIO!$C$30:$AR$30,"09.00 – 18.00")</f>
        <v>0</v>
      </c>
      <c r="T28" s="70">
        <f>COUNTIF(primotrim2022_ORARIO!$D$30:$AS$30,"09:30 – 18.30")</f>
        <v>0</v>
      </c>
      <c r="U28" s="70">
        <f>COUNTIF(primotrim2022_ORARIO!$C$30:$AR$30,"10.28 – 19.28")+COUNTIF(primotrim2022_ORARIO!$C$30:$AR$30,"11.28 – 19.28")+COUNTIF(primotrim2022_ORARIO!$C$30:$AR$30,"*09:00 – 13.00*")</f>
        <v>0</v>
      </c>
      <c r="V28" s="70">
        <f>COUNTIF(primotrim2022_ORARIO!$C$30:$AR$30,"10.28 – 19.28")+COUNTIF(primotrim2022_ORARIO!$C$30:$AR$30,"11.28 – 19.28")+COUNTIF(primotrim2022_ORARIO!$C$30:$AR$30,"09.00 – 13.00")</f>
        <v>0</v>
      </c>
      <c r="W28" s="140">
        <f t="shared" si="3"/>
        <v>0</v>
      </c>
      <c r="X28" s="246"/>
      <c r="Y28" s="247"/>
      <c r="Z28" s="247"/>
      <c r="AA28" s="248"/>
    </row>
    <row r="29" spans="1:27" ht="11.25" customHeight="1" x14ac:dyDescent="0.25">
      <c r="A29" s="79" t="str">
        <f>IF(Gen2022_RICHIESTE!$A$28&lt;&gt;"",Gen2022_RICHIESTE!$A$28,"")</f>
        <v>gio</v>
      </c>
      <c r="B29" s="79">
        <f>IF(Gen2022_RICHIESTE!$B$28&lt;&gt;"",Gen2022_RICHIESTE!$B$28,"")</f>
        <v>44588</v>
      </c>
      <c r="C29" s="67"/>
      <c r="D29" s="133">
        <f>Regole!$H$13-E29</f>
        <v>32</v>
      </c>
      <c r="E29" s="134">
        <f t="shared" si="4"/>
        <v>0</v>
      </c>
      <c r="F29" s="69">
        <f>COUNTIF(primotrim2022_ORARIO!$C$31:$AR$31,"*Aspettativa*")</f>
        <v>0</v>
      </c>
      <c r="G29" s="69">
        <f>COUNTIF(primotrim2022_ORARIO!$C$31:$AR$31,"*Ex-Accordo*")</f>
        <v>0</v>
      </c>
      <c r="H29" s="69">
        <f>COUNTIF(primotrim2022_ORARIO!$C$31:$AR$31,"*Ferie*")</f>
        <v>0</v>
      </c>
      <c r="I29" s="69">
        <f>COUNTIF(primotrim2022_ORARIO!$C$31:$AR$31,"Maternit*")</f>
        <v>0</v>
      </c>
      <c r="J29" s="69">
        <f>COUNTIF(primotrim2022_ORARIO!$C$31:$AR$31,"*Ex-Acc")</f>
        <v>0</v>
      </c>
      <c r="K29" s="69">
        <f>COUNTIF(primotrim2022_ORARIO!$C$31:$AR$31,"*Ridotto Ferie*")</f>
        <v>0</v>
      </c>
      <c r="L29" s="69">
        <f>COUNTIF(primotrim2022_ORARIO!$C$31:$AR$31,"*Ridotto Maternit*")</f>
        <v>0</v>
      </c>
      <c r="M29" s="69">
        <f>COUNTIF(primotrim2022_ORARIO!$C$31:$AR$31,"Esame")</f>
        <v>0</v>
      </c>
      <c r="N29" s="69">
        <f>COUNTIF(primotrim2022_ORARIO!$C$31:$AR$31,"*Altro*")</f>
        <v>0</v>
      </c>
      <c r="P29" s="79" t="str">
        <f t="shared" si="1"/>
        <v>gio</v>
      </c>
      <c r="Q29" s="79">
        <f t="shared" si="2"/>
        <v>44588</v>
      </c>
      <c r="R29" s="36">
        <f>COUNTIF(primotrim2022_ORARIO!$C$31:$AR$31,"08.28 – 17.28")</f>
        <v>0</v>
      </c>
      <c r="S29" s="36">
        <f>COUNTIF(primotrim2022_ORARIO!$C$31:$AR$31,"09.00 – 18.00")</f>
        <v>0</v>
      </c>
      <c r="T29" s="36">
        <f>COUNTIF(primotrim2022_ORARIO!$D$31:$AS$31,"09:30 – 18.30")</f>
        <v>0</v>
      </c>
      <c r="U29" s="36">
        <f>COUNTIF(primotrim2022_ORARIO!$C$31:$AR$31,"10.28 – 19.28")+COUNTIF(primotrim2022_ORARIO!$C$31:$AR$31,"11.28 – 19.28")+COUNTIF(primotrim2022_ORARIO!$C$31:$AR$31,"*09:00 – 13.00*")</f>
        <v>0</v>
      </c>
      <c r="V29" s="36">
        <f>COUNTIF(primotrim2022_ORARIO!$C$31:$AR$31,"10.28 – 19.28")+COUNTIF(primotrim2022_ORARIO!$C$31:$AR$31,"11.28 – 19.28")+COUNTIF(primotrim2022_ORARIO!$C$31:$AR$31,"09.00 – 13.00")</f>
        <v>0</v>
      </c>
      <c r="W29" s="1">
        <f t="shared" si="3"/>
        <v>0</v>
      </c>
      <c r="X29" s="246"/>
      <c r="Y29" s="247"/>
      <c r="Z29" s="247"/>
      <c r="AA29" s="248"/>
    </row>
    <row r="30" spans="1:27" ht="11.25" customHeight="1" x14ac:dyDescent="0.25">
      <c r="A30" s="79" t="str">
        <f>IF(Gen2022_RICHIESTE!$A$29&lt;&gt;"",Gen2022_RICHIESTE!$A$29,"")</f>
        <v>ven</v>
      </c>
      <c r="B30" s="79">
        <f>IF(Gen2022_RICHIESTE!$B$29&lt;&gt;"",Gen2022_RICHIESTE!$B$29,"")</f>
        <v>44589</v>
      </c>
      <c r="C30" s="67"/>
      <c r="D30" s="133">
        <f>Regole!$H$13-E30</f>
        <v>32</v>
      </c>
      <c r="E30" s="134">
        <f t="shared" si="4"/>
        <v>0</v>
      </c>
      <c r="F30" s="69">
        <f>COUNTIF(primotrim2022_ORARIO!$C$32:$AR$32,"*Aspettativa*")</f>
        <v>0</v>
      </c>
      <c r="G30" s="69">
        <f>COUNTIF(primotrim2022_ORARIO!$C$32:$AR$32,"*Ex-Accordo*")</f>
        <v>0</v>
      </c>
      <c r="H30" s="69">
        <f>COUNTIF(primotrim2022_ORARIO!$C$32:$AR$32,"*Ferie*")</f>
        <v>0</v>
      </c>
      <c r="I30" s="69">
        <f>COUNTIF(primotrim2022_ORARIO!$C$32:$AR$32,"Maternit*")</f>
        <v>0</v>
      </c>
      <c r="J30" s="69">
        <f>COUNTIF(primotrim2022_ORARIO!$C$32:$AR$32,"*Ex-Acc")</f>
        <v>0</v>
      </c>
      <c r="K30" s="69">
        <f>COUNTIF(primotrim2022_ORARIO!$C$32:$AR$32,"*Ridotto Ferie*")</f>
        <v>0</v>
      </c>
      <c r="L30" s="69">
        <f>COUNTIF(primotrim2022_ORARIO!$C$32:$AR$32,"*Ridotto Maternit*")</f>
        <v>0</v>
      </c>
      <c r="M30" s="69">
        <f>COUNTIF(primotrim2022_ORARIO!$C$32:$AR$32,"Esame")</f>
        <v>0</v>
      </c>
      <c r="N30" s="69">
        <f>COUNTIF(primotrim2022_ORARIO!$C$32:$AR$32,"*Altro*")</f>
        <v>0</v>
      </c>
      <c r="P30" s="79" t="str">
        <f t="shared" si="1"/>
        <v>ven</v>
      </c>
      <c r="Q30" s="79">
        <f t="shared" si="2"/>
        <v>44589</v>
      </c>
      <c r="R30" s="72">
        <f>COUNTIF(primotrim2022_ORARIO!$C$32:$AR$32,"08.28 – 17.28")</f>
        <v>0</v>
      </c>
      <c r="S30" s="72">
        <f>COUNTIF(primotrim2022_ORARIO!$C$32:$AR$32,"09.00 – 18.00")</f>
        <v>0</v>
      </c>
      <c r="T30" s="72">
        <f>COUNTIF(primotrim2022_ORARIO!$D$32:$AS$32,"09:30 – 18.30")</f>
        <v>0</v>
      </c>
      <c r="U30" s="72">
        <f>COUNTIF(primotrim2022_ORARIO!$C$32:$AR$32,"10.28 – 19.28")+COUNTIF(primotrim2022_ORARIO!$C$32:$AR$32,"11.28 – 19.28")+COUNTIF(primotrim2022_ORARIO!$C$32:$AR$32,"*09:00 – 13.00*")</f>
        <v>0</v>
      </c>
      <c r="V30" s="72">
        <f>COUNTIF(primotrim2022_ORARIO!$C$32:$AR$32,"10.28 – 19.28")+COUNTIF(primotrim2022_ORARIO!$C$32:$AR$32,"11.28 – 19.28")+COUNTIF(primotrim2022_ORARIO!$C$32:$AR$32,"09.00 – 13.00")</f>
        <v>0</v>
      </c>
      <c r="W30" s="141">
        <f t="shared" si="3"/>
        <v>0</v>
      </c>
      <c r="X30" s="246"/>
      <c r="Y30" s="247"/>
      <c r="Z30" s="247"/>
      <c r="AA30" s="248"/>
    </row>
    <row r="31" spans="1:27" ht="11.25" customHeight="1" x14ac:dyDescent="0.25">
      <c r="A31" s="79" t="str">
        <f>IF(Gen2022_RICHIESTE!$A$30&lt;&gt;"",Gen2022_RICHIESTE!$A$30,"")</f>
        <v>sab</v>
      </c>
      <c r="B31" s="79">
        <f>IF(Gen2022_RICHIESTE!$B$30&lt;&gt;"",Gen2022_RICHIESTE!$B$30,"")</f>
        <v>44590</v>
      </c>
      <c r="C31" s="67"/>
      <c r="D31" s="133">
        <f>Regole!$H$13-E31</f>
        <v>32</v>
      </c>
      <c r="E31" s="134">
        <f t="shared" si="4"/>
        <v>0</v>
      </c>
      <c r="F31" s="69">
        <f>COUNTIF(primotrim2022_ORARIO!$C$33:$AR$33,"*Aspettativa*")</f>
        <v>0</v>
      </c>
      <c r="G31" s="69">
        <f>COUNTIF(primotrim2022_ORARIO!$C$33:$AR$33,"*Ex-Accordo*")</f>
        <v>0</v>
      </c>
      <c r="H31" s="69">
        <f>COUNTIF(primotrim2022_ORARIO!$C$33:$AR$33,"*Ferie*")</f>
        <v>0</v>
      </c>
      <c r="I31" s="69">
        <f>COUNTIF(primotrim2022_ORARIO!$C$33:$AR$33,"Maternit*")</f>
        <v>0</v>
      </c>
      <c r="J31" s="69">
        <f>COUNTIF(primotrim2022_ORARIO!$C$33:$AR$33,"*Ex-Acc")</f>
        <v>0</v>
      </c>
      <c r="K31" s="69">
        <f>COUNTIF(primotrim2022_ORARIO!$C$33:$AR$33,"*Ridotto Ferie*")</f>
        <v>0</v>
      </c>
      <c r="L31" s="69">
        <f>COUNTIF(primotrim2022_ORARIO!$C$33:$AR$33,"*Ridotto Maternit*")</f>
        <v>0</v>
      </c>
      <c r="M31" s="69">
        <f>COUNTIF(primotrim2022_ORARIO!$C$33:$AR$33,"Esame")</f>
        <v>0</v>
      </c>
      <c r="N31" s="69">
        <f>COUNTIF(primotrim2022_ORARIO!$C$33:$AR$33,"*Altro*")</f>
        <v>0</v>
      </c>
      <c r="P31" s="79" t="str">
        <f t="shared" si="1"/>
        <v>sab</v>
      </c>
      <c r="Q31" s="79">
        <f t="shared" si="2"/>
        <v>44590</v>
      </c>
      <c r="R31" s="36">
        <f>COUNTIF(primotrim2022_ORARIO!$C$33:$AR$33,"08.28 – 17.28")</f>
        <v>0</v>
      </c>
      <c r="S31" s="36">
        <f>COUNTIF(primotrim2022_ORARIO!$C$33:$AR$33,"09.00 – 18.00")</f>
        <v>0</v>
      </c>
      <c r="T31" s="36">
        <f>COUNTIF(primotrim2022_ORARIO!$D$33:$AS$33,"09:30 – 18.30")</f>
        <v>0</v>
      </c>
      <c r="U31" s="36">
        <f>COUNTIF(primotrim2022_ORARIO!$C$33:$AR$33,"10.28 – 19.28")+COUNTIF(primotrim2022_ORARIO!$C$33:$AR$33,"11.28 – 19.28")+COUNTIF(primotrim2022_ORARIO!$C$33:$AR$33,"*09:00 – 13.00*")</f>
        <v>0</v>
      </c>
      <c r="V31" s="36">
        <f>COUNTIF(primotrim2022_ORARIO!$C$33:$AR$33,"10.28 – 19.28")+COUNTIF(primotrim2022_ORARIO!$C$33:$AR$33,"11.28 – 19.28")+COUNTIF(primotrim2022_ORARIO!$C$33:$AR$33,"09.00 – 13.00")</f>
        <v>0</v>
      </c>
      <c r="W31" s="1">
        <f t="shared" si="3"/>
        <v>0</v>
      </c>
      <c r="X31" s="246"/>
      <c r="Y31" s="247"/>
      <c r="Z31" s="247"/>
      <c r="AA31" s="248"/>
    </row>
    <row r="32" spans="1:27" ht="11.25" customHeight="1" x14ac:dyDescent="0.25">
      <c r="A32" s="57" t="str">
        <f>IF(Gen2022_RICHIESTE!$A$31&lt;&gt;"",Gen2022_RICHIESTE!$A$31,"")</f>
        <v/>
      </c>
      <c r="B32" s="145">
        <f>IF(Gen2022_RICHIESTE!$B$31&lt;&gt;"",Gen2022_RICHIESTE!$B$31,"")</f>
        <v>44591</v>
      </c>
      <c r="C32" s="73" t="s">
        <v>45</v>
      </c>
      <c r="D32" s="133">
        <f>Regole!$H$13-E32</f>
        <v>32</v>
      </c>
      <c r="E32" s="134">
        <f t="shared" si="4"/>
        <v>0</v>
      </c>
      <c r="F32" s="69">
        <f>COUNTIF(primotrim2022_ORARIO!$C$34:$AR$34,"*Aspettativa*")</f>
        <v>0</v>
      </c>
      <c r="G32" s="69">
        <f>COUNTIF(primotrim2022_ORARIO!$C$34:$AR$34,"*Ex-Accordo*")</f>
        <v>0</v>
      </c>
      <c r="H32" s="69">
        <f>COUNTIF(primotrim2022_ORARIO!$C$34:$AR$34,"*Ferie*")</f>
        <v>0</v>
      </c>
      <c r="I32" s="69">
        <f>COUNTIF(primotrim2022_ORARIO!$C$34:$AR$34,"Maternit*")</f>
        <v>0</v>
      </c>
      <c r="J32" s="69">
        <f>COUNTIF(primotrim2022_ORARIO!$C$34:$AR$34,"*Ex-Acc")</f>
        <v>0</v>
      </c>
      <c r="K32" s="69">
        <f>COUNTIF(primotrim2022_ORARIO!$C$34:$AR$34,"*Ridotto Ferie*")</f>
        <v>0</v>
      </c>
      <c r="L32" s="69">
        <f>COUNTIF(primotrim2022_ORARIO!$C$34:$AR$34,"*Ridotto Maternit*")</f>
        <v>0</v>
      </c>
      <c r="M32" s="69">
        <f>COUNTIF(primotrim2022_ORARIO!$C$34:$AR$34,"Esame")</f>
        <v>0</v>
      </c>
      <c r="N32" s="69">
        <f>COUNTIF(primotrim2022_ORARIO!$C$34:$AR$34,"*Altro*")</f>
        <v>0</v>
      </c>
      <c r="P32" s="57" t="str">
        <f t="shared" si="1"/>
        <v xml:space="preserve"> </v>
      </c>
      <c r="Q32" s="145">
        <f t="shared" si="2"/>
        <v>44591</v>
      </c>
      <c r="R32" s="36">
        <f>COUNTIF(primotrim2022_ORARIO!$C$34:$AR$34,"08.28 – 17.28")</f>
        <v>0</v>
      </c>
      <c r="S32" s="36">
        <f>COUNTIF(primotrim2022_ORARIO!$C$34:$AR$34,"09.00 – 18.00")</f>
        <v>0</v>
      </c>
      <c r="T32" s="36">
        <f>COUNTIF(primotrim2022_ORARIO!$D$34:$AS$34,"09:30 – 18.30")</f>
        <v>0</v>
      </c>
      <c r="U32" s="36">
        <f>COUNTIF(primotrim2022_ORARIO!$C$34:$AR$34,"10.28 – 19.28")+COUNTIF(primotrim2022_ORARIO!$C$34:$AR$34,"11.28 – 19.28")+COUNTIF(primotrim2022_ORARIO!$C$34:$AR$34,"*09:00 – 13.00*")</f>
        <v>0</v>
      </c>
      <c r="V32" s="36">
        <f>COUNTIF(primotrim2022_ORARIO!$C$34:$AR$34,"10.28 – 19.28")+COUNTIF(primotrim2022_ORARIO!$C$34:$AR$34,"11.28 – 19.28")+COUNTIF(primotrim2022_ORARIO!$C$34:$AR$34,"09.00 – 13.00")</f>
        <v>0</v>
      </c>
      <c r="W32" s="1">
        <f t="shared" si="3"/>
        <v>0</v>
      </c>
      <c r="X32" s="249"/>
      <c r="Y32" s="250"/>
      <c r="Z32" s="250"/>
      <c r="AA32" s="251"/>
    </row>
    <row r="33" spans="1:27" ht="11.25" customHeight="1" x14ac:dyDescent="0.25">
      <c r="C33" s="58"/>
      <c r="D33" s="132"/>
      <c r="E33" s="131"/>
      <c r="P33" t="str">
        <f t="shared" ref="P33:P41" si="5">IF(A33=""," ",A33)</f>
        <v xml:space="preserve"> </v>
      </c>
      <c r="Q33" t="str">
        <f t="shared" ref="Q33:Q41" si="6">IF(B33=""," ",B33)</f>
        <v xml:space="preserve"> </v>
      </c>
      <c r="W33" s="182"/>
    </row>
    <row r="34" spans="1:27" ht="11.25" customHeight="1" x14ac:dyDescent="0.25">
      <c r="D34" s="132"/>
      <c r="E34" s="131"/>
      <c r="P34" t="str">
        <f t="shared" si="5"/>
        <v xml:space="preserve"> </v>
      </c>
      <c r="Q34" t="str">
        <f t="shared" si="6"/>
        <v xml:space="preserve"> </v>
      </c>
      <c r="W34" s="182"/>
      <c r="X34" s="143" t="e">
        <f>COUNTIF(primotrim2022_ORARIO!#REF!,"12:30")</f>
        <v>#REF!</v>
      </c>
      <c r="Y34" s="144">
        <f>COUNTIF(primotrim2022_ORARIO!$C$14:$AR$14,"13:00")</f>
        <v>0</v>
      </c>
      <c r="Z34" s="142" t="e">
        <f>COUNTIF(primotrim2022_ORARIO!#REF!,"13:30")</f>
        <v>#REF!</v>
      </c>
      <c r="AA34" s="83" t="e">
        <f>COUNTIF(primotrim2022_ORARIO!#REF!,"-")</f>
        <v>#REF!</v>
      </c>
    </row>
    <row r="35" spans="1:27" ht="11.25" customHeight="1" x14ac:dyDescent="0.25">
      <c r="A35" s="79" t="str">
        <f>IF(Gen2022_RICHIESTE!$A$25&lt;&gt;"",Gen2022_RICHIESTE!$A$25,"")</f>
        <v>lun</v>
      </c>
      <c r="B35" s="79">
        <f>IF(Gen2022_RICHIESTE!$B$25&lt;&gt;"",Gen2022_RICHIESTE!$B$25,"")</f>
        <v>44585</v>
      </c>
      <c r="C35" s="66"/>
      <c r="D35" s="133" t="e">
        <f>Regole!$H$13-E35</f>
        <v>#REF!</v>
      </c>
      <c r="E35" s="134" t="e">
        <f t="shared" ref="E35:E41" si="7">SUM(F35:N35)</f>
        <v>#REF!</v>
      </c>
      <c r="F35" s="69" t="e">
        <f>COUNTIF(primotrim2022_ORARIO!#REF!,"*Aspettativa*")</f>
        <v>#REF!</v>
      </c>
      <c r="G35" s="69" t="e">
        <f>COUNTIF(primotrim2022_ORARIO!#REF!,"*Ex-Accordo*")</f>
        <v>#REF!</v>
      </c>
      <c r="H35" s="69" t="e">
        <f>COUNTIF(primotrim2022_ORARIO!#REF!,"*Ferie*")</f>
        <v>#REF!</v>
      </c>
      <c r="I35" s="69" t="e">
        <f>COUNTIF(primotrim2022_ORARIO!#REF!,"Maternit*")</f>
        <v>#REF!</v>
      </c>
      <c r="J35" s="69" t="e">
        <f>COUNTIF(primotrim2022_ORARIO!#REF!,"*Ex-Acc")</f>
        <v>#REF!</v>
      </c>
      <c r="K35" s="69" t="e">
        <f>COUNTIF(primotrim2022_ORARIO!#REF!,"*Ridotto Ferie*")</f>
        <v>#REF!</v>
      </c>
      <c r="L35" s="69" t="e">
        <f>COUNTIF(primotrim2022_ORARIO!#REF!,"*Ridotto Maternit*")</f>
        <v>#REF!</v>
      </c>
      <c r="M35" s="69" t="e">
        <f>COUNTIF(primotrim2022_ORARIO!#REF!,"Esame")</f>
        <v>#REF!</v>
      </c>
      <c r="N35" s="69" t="e">
        <f>COUNTIF(primotrim2022_ORARIO!#REF!,"*Altro*")</f>
        <v>#REF!</v>
      </c>
      <c r="P35" s="79" t="str">
        <f t="shared" si="5"/>
        <v>lun</v>
      </c>
      <c r="Q35" s="79">
        <f t="shared" si="6"/>
        <v>44585</v>
      </c>
      <c r="R35" s="70" t="e">
        <f>COUNTIF(primotrim2022_ORARIO!#REF!,"08.30 – 17.30")</f>
        <v>#REF!</v>
      </c>
      <c r="S35" s="70" t="e">
        <f>COUNTIF(primotrim2022_ORARIO!#REF!,"09.00 – 18.00")</f>
        <v>#REF!</v>
      </c>
      <c r="T35" s="70" t="e">
        <f>COUNTIF(primotrim2022_ORARIO!#REF!,"09:30 – 18.30")</f>
        <v>#REF!</v>
      </c>
      <c r="U35" s="70" t="e">
        <f>COUNTIF(primotrim2022_ORARIO!#REF!,"*09.30 – 18.30*")+COUNTIF(primotrim2022_ORARIO!#REF!,"10.30 – 18.30*")+COUNTIF(primotrim2022_ORARIO!#REF!,"*09:00 – 13.00*")</f>
        <v>#REF!</v>
      </c>
      <c r="V35" s="70" t="e">
        <f>COUNTIF(primotrim2022_ORARIO!#REF!,"10.30 – 19.30")+COUNTIF(primotrim2022_ORARIO!#REF!,"11.30 – 19.30")+COUNTIF(primotrim2022_ORARIO!#REF!,"09.00 – 13.00")</f>
        <v>#REF!</v>
      </c>
      <c r="W35" s="140" t="e">
        <f t="shared" si="3"/>
        <v>#REF!</v>
      </c>
      <c r="X35" s="243"/>
      <c r="Y35" s="244"/>
      <c r="Z35" s="244"/>
      <c r="AA35" s="245"/>
    </row>
    <row r="36" spans="1:27" ht="11.25" customHeight="1" x14ac:dyDescent="0.25">
      <c r="A36" s="79"/>
      <c r="B36" s="79"/>
      <c r="C36" s="67"/>
      <c r="D36" s="133">
        <f>Regole!$H$13-E36</f>
        <v>32</v>
      </c>
      <c r="E36" s="134">
        <f t="shared" si="7"/>
        <v>0</v>
      </c>
      <c r="F36" s="69">
        <f>COUNTIF(primotrim2022_ORARIO!$C$35:$AR$35,"*Aspettativa*")</f>
        <v>0</v>
      </c>
      <c r="G36" s="69">
        <f>COUNTIF(primotrim2022_ORARIO!$C$35:$AR$35,"*Ex-Accordo*")</f>
        <v>0</v>
      </c>
      <c r="H36" s="69">
        <f>COUNTIF(primotrim2022_ORARIO!$C$35:$AR$35,"*Ferie*")</f>
        <v>0</v>
      </c>
      <c r="I36" s="69">
        <f>COUNTIF(primotrim2022_ORARIO!$C$35:$AR$35,"Maternit*")</f>
        <v>0</v>
      </c>
      <c r="J36" s="69">
        <f>COUNTIF(primotrim2022_ORARIO!$C$35:$AR$35,"*Ex-Acc")</f>
        <v>0</v>
      </c>
      <c r="K36" s="69">
        <f>COUNTIF(primotrim2022_ORARIO!$C$35:$AR$35,"*Ridotto Ferie*")</f>
        <v>0</v>
      </c>
      <c r="L36" s="69">
        <f>COUNTIF(primotrim2022_ORARIO!$C$35:$AR$35,"*Ridotto Maternit*")</f>
        <v>0</v>
      </c>
      <c r="M36" s="69">
        <f>COUNTIF(primotrim2022_ORARIO!$C$35:$AR$35,"Esame")</f>
        <v>0</v>
      </c>
      <c r="N36" s="69">
        <f>COUNTIF(primotrim2022_ORARIO!$C$35:$AR$35,"*Altro*")</f>
        <v>0</v>
      </c>
      <c r="P36" s="79" t="str">
        <f t="shared" si="5"/>
        <v xml:space="preserve"> </v>
      </c>
      <c r="Q36" s="79" t="str">
        <f t="shared" si="6"/>
        <v xml:space="preserve"> </v>
      </c>
      <c r="R36" s="36">
        <f>COUNTIF(primotrim2022_ORARIO!$C$35:$AR$35,"08.30 – 17.30")</f>
        <v>0</v>
      </c>
      <c r="S36" s="36">
        <f>COUNTIF(primotrim2022_ORARIO!$C$35:$AR$35,"09.00 – 18.00")</f>
        <v>0</v>
      </c>
      <c r="T36" s="36">
        <f>COUNTIF(primotrim2022_ORARIO!$D$35:$AS$35,"09:30 – 18.30")</f>
        <v>0</v>
      </c>
      <c r="U36" s="36">
        <f>COUNTIF(primotrim2022_ORARIO!$C$35:$AR$35,"*09.30 – 18.30*")+COUNTIF(primotrim2022_ORARIO!$C$35:$AR$35,"10.30 – 18.30*")+COUNTIF(primotrim2022_ORARIO!$C$35:$AR$35,"*09:00 – 13.00*")</f>
        <v>0</v>
      </c>
      <c r="V36" s="36">
        <f>COUNTIF(primotrim2022_ORARIO!$C$35:$AR$35,"10.30 – 19.30")+COUNTIF(primotrim2022_ORARIO!$C$35:$AR$35,"11.30 – 19.30")+COUNTIF(primotrim2022_ORARIO!$C$35:$AR$35,"09.00 – 13.00")</f>
        <v>0</v>
      </c>
      <c r="W36" s="1">
        <f t="shared" si="3"/>
        <v>0</v>
      </c>
      <c r="X36" s="246"/>
      <c r="Y36" s="247"/>
      <c r="Z36" s="247"/>
      <c r="AA36" s="248"/>
    </row>
    <row r="37" spans="1:27" ht="11.25" customHeight="1" x14ac:dyDescent="0.25">
      <c r="A37" s="79"/>
      <c r="B37" s="79"/>
      <c r="C37" s="67"/>
      <c r="D37" s="133">
        <f>Regole!$H$13-E37</f>
        <v>32</v>
      </c>
      <c r="E37" s="134">
        <f t="shared" si="7"/>
        <v>0</v>
      </c>
      <c r="F37" s="69">
        <f>COUNTIF(primotrim2022_ORARIO!$C$36:$AR$36,"*Aspettativa*")</f>
        <v>0</v>
      </c>
      <c r="G37" s="69">
        <f>COUNTIF(primotrim2022_ORARIO!$C$36:$AR$36,"*Ex-Accordo*")</f>
        <v>0</v>
      </c>
      <c r="H37" s="69">
        <f>COUNTIF(primotrim2022_ORARIO!$C$36:$AR$36,"*Ferie*")</f>
        <v>0</v>
      </c>
      <c r="I37" s="69">
        <f>COUNTIF(primotrim2022_ORARIO!$C$36:$AR$36,"Maternit*")</f>
        <v>0</v>
      </c>
      <c r="J37" s="69">
        <f>COUNTIF(primotrim2022_ORARIO!$C$36:$AR$36,"*Ex-Acc")</f>
        <v>0</v>
      </c>
      <c r="K37" s="69">
        <f>COUNTIF(primotrim2022_ORARIO!$C$36:$AR$36,"*Ridotto Ferie*")</f>
        <v>0</v>
      </c>
      <c r="L37" s="69">
        <f>COUNTIF(primotrim2022_ORARIO!$C$36:$AR$36,"*Ridotto Maternit*")</f>
        <v>0</v>
      </c>
      <c r="M37" s="69">
        <f>COUNTIF(primotrim2022_ORARIO!$C$36:$AR$36,"Esame")</f>
        <v>0</v>
      </c>
      <c r="N37" s="69">
        <f>COUNTIF(primotrim2022_ORARIO!$C$36:$AR$36,"*Altro*")</f>
        <v>0</v>
      </c>
      <c r="P37" s="79" t="str">
        <f t="shared" si="5"/>
        <v xml:space="preserve"> </v>
      </c>
      <c r="Q37" s="79" t="str">
        <f t="shared" si="6"/>
        <v xml:space="preserve"> </v>
      </c>
      <c r="R37" s="70">
        <f>COUNTIF(primotrim2022_ORARIO!$C$36:$AR$36,"08.30 – 17.30")</f>
        <v>0</v>
      </c>
      <c r="S37" s="70">
        <f>COUNTIF(primotrim2022_ORARIO!$C$36:$AR$36,"09.00 – 18.00")</f>
        <v>0</v>
      </c>
      <c r="T37" s="70">
        <f>COUNTIF(primotrim2022_ORARIO!$D$36:$AS$36,"09:30 – 18.30")</f>
        <v>0</v>
      </c>
      <c r="U37" s="70">
        <f>COUNTIF(primotrim2022_ORARIO!$C$36:$AR$36,"*09.30 – 18.30*")+COUNTIF(primotrim2022_ORARIO!$C$36:$AR$36,"10.30 – 18.30*")+COUNTIF(primotrim2022_ORARIO!$C$36:$AR$36,"*09:00 – 13.00*")</f>
        <v>0</v>
      </c>
      <c r="V37" s="70">
        <f>COUNTIF(primotrim2022_ORARIO!$C$36:$AR$36,"10.30 – 19.30")+COUNTIF(primotrim2022_ORARIO!$C$36:$AR$36,"11.30 – 19.30")+COUNTIF(primotrim2022_ORARIO!$C$36:$AR$36,"09.00 – 13.00")</f>
        <v>0</v>
      </c>
      <c r="W37" s="140">
        <f t="shared" si="3"/>
        <v>0</v>
      </c>
      <c r="X37" s="246"/>
      <c r="Y37" s="247"/>
      <c r="Z37" s="247"/>
      <c r="AA37" s="248"/>
    </row>
    <row r="38" spans="1:27" ht="11.25" customHeight="1" x14ac:dyDescent="0.25">
      <c r="A38" s="79"/>
      <c r="B38" s="79"/>
      <c r="C38" s="67"/>
      <c r="D38" s="133">
        <f>Regole!$H$13-E38</f>
        <v>32</v>
      </c>
      <c r="E38" s="134">
        <f t="shared" si="7"/>
        <v>0</v>
      </c>
      <c r="F38" s="69">
        <f>COUNTIF(primotrim2022_ORARIO!$C$37:$AR$37,"*Aspettativa*")</f>
        <v>0</v>
      </c>
      <c r="G38" s="69">
        <f>COUNTIF(primotrim2022_ORARIO!$C$37:$AR$37,"*Ex-Accordo*")</f>
        <v>0</v>
      </c>
      <c r="H38" s="69">
        <f>COUNTIF(primotrim2022_ORARIO!$C$37:$AR$37,"*Ferie*")</f>
        <v>0</v>
      </c>
      <c r="I38" s="69">
        <f>COUNTIF(primotrim2022_ORARIO!$C$37:$AR$37,"Maternit*")</f>
        <v>0</v>
      </c>
      <c r="J38" s="69">
        <f>COUNTIF(primotrim2022_ORARIO!$C$37:$AR$37,"*Ex-Acc")</f>
        <v>0</v>
      </c>
      <c r="K38" s="69">
        <f>COUNTIF(primotrim2022_ORARIO!$C$37:$AR$37,"*Ridotto Ferie*")</f>
        <v>0</v>
      </c>
      <c r="L38" s="69">
        <f>COUNTIF(primotrim2022_ORARIO!$C$37:$AR$37,"*Ridotto Maternit*")</f>
        <v>0</v>
      </c>
      <c r="M38" s="69">
        <f>COUNTIF(primotrim2022_ORARIO!$C$37:$AR$37,"Esame")</f>
        <v>0</v>
      </c>
      <c r="N38" s="69">
        <f>COUNTIF(primotrim2022_ORARIO!$C$37:$AR$37,"*Altro*")</f>
        <v>0</v>
      </c>
      <c r="P38" s="79" t="str">
        <f t="shared" si="5"/>
        <v xml:space="preserve"> </v>
      </c>
      <c r="Q38" s="79" t="str">
        <f t="shared" si="6"/>
        <v xml:space="preserve"> </v>
      </c>
      <c r="R38" s="36" t="e">
        <f>COUNTIF(primotrim2022_ORARIO!#REF!,"08.30 – 17.30")</f>
        <v>#REF!</v>
      </c>
      <c r="S38" s="36" t="e">
        <f>COUNTIF(primotrim2022_ORARIO!#REF!,"09.00 – 18.00")</f>
        <v>#REF!</v>
      </c>
      <c r="T38" s="36" t="e">
        <f>COUNTIF(primotrim2022_ORARIO!#REF!,"09:30 – 18.30")</f>
        <v>#REF!</v>
      </c>
      <c r="U38" s="36" t="e">
        <f>COUNTIF(primotrim2022_ORARIO!#REF!,"*09.30 – 18.30*")+COUNTIF(primotrim2022_ORARIO!#REF!,"10.30 – 18.30*")+COUNTIF(primotrim2022_ORARIO!#REF!,"*09:00 – 13.00*")</f>
        <v>#REF!</v>
      </c>
      <c r="V38" s="36" t="e">
        <f>COUNTIF(primotrim2022_ORARIO!#REF!,"10.30 – 19.30")+COUNTIF(primotrim2022_ORARIO!#REF!,"11.30 – 19.30")+COUNTIF(primotrim2022_ORARIO!#REF!,"09.00 – 13.00")</f>
        <v>#REF!</v>
      </c>
      <c r="W38" s="1" t="e">
        <f t="shared" si="3"/>
        <v>#REF!</v>
      </c>
      <c r="X38" s="246"/>
      <c r="Y38" s="247"/>
      <c r="Z38" s="247"/>
      <c r="AA38" s="248"/>
    </row>
    <row r="39" spans="1:27" ht="11.25" customHeight="1" x14ac:dyDescent="0.25">
      <c r="A39" s="79"/>
      <c r="B39" s="79"/>
      <c r="C39" s="67"/>
      <c r="D39" s="133">
        <f>Regole!$H$13-E39</f>
        <v>32</v>
      </c>
      <c r="E39" s="134">
        <f t="shared" si="7"/>
        <v>0</v>
      </c>
      <c r="F39" s="69">
        <f>COUNTIF(primotrim2022_ORARIO!$C$38:$AR$38,"*Aspettativa*")</f>
        <v>0</v>
      </c>
      <c r="G39" s="69">
        <f>COUNTIF(primotrim2022_ORARIO!$C$38:$AR$38,"*Ex-Accordo*")</f>
        <v>0</v>
      </c>
      <c r="H39" s="69">
        <f>COUNTIF(primotrim2022_ORARIO!$C$38:$AR$38,"*Ferie*")</f>
        <v>0</v>
      </c>
      <c r="I39" s="69">
        <f>COUNTIF(primotrim2022_ORARIO!$C$38:$AR$38,"Maternit*")</f>
        <v>0</v>
      </c>
      <c r="J39" s="69">
        <f>COUNTIF(primotrim2022_ORARIO!$C$38:$AR$38,"*Ex-Acc")</f>
        <v>0</v>
      </c>
      <c r="K39" s="69">
        <f>COUNTIF(primotrim2022_ORARIO!$C$38:$AR$38,"*Ridotto Ferie*")</f>
        <v>0</v>
      </c>
      <c r="L39" s="69">
        <f>COUNTIF(primotrim2022_ORARIO!$C$38:$AR$38,"*Ridotto Maternit*")</f>
        <v>0</v>
      </c>
      <c r="M39" s="69">
        <f>COUNTIF(primotrim2022_ORARIO!$C$38:$AR$38,"Esame")</f>
        <v>0</v>
      </c>
      <c r="N39" s="69">
        <f>COUNTIF(primotrim2022_ORARIO!$C$38:$AR$38,"*Altro*")</f>
        <v>0</v>
      </c>
      <c r="P39" s="79" t="str">
        <f t="shared" si="5"/>
        <v xml:space="preserve"> </v>
      </c>
      <c r="Q39" s="79" t="str">
        <f t="shared" si="6"/>
        <v xml:space="preserve"> </v>
      </c>
      <c r="R39" s="72">
        <f>COUNTIF(primotrim2022_ORARIO!$C$35:$AR$35,"08.30 – 17.30")</f>
        <v>0</v>
      </c>
      <c r="S39" s="72">
        <f>COUNTIF(primotrim2022_ORARIO!$C$35:$AR$35,"09.00 – 18.00")</f>
        <v>0</v>
      </c>
      <c r="T39" s="72">
        <f>COUNTIF(primotrim2022_ORARIO!$D$35:$AS$35,"09:30 – 18.30")</f>
        <v>0</v>
      </c>
      <c r="U39" s="72">
        <f>COUNTIF(primotrim2022_ORARIO!$C$35:$AR$35,"*09.30 – 18.30*")+COUNTIF(primotrim2022_ORARIO!$C$35:$AR$35,"10.30 – 18.30*")+COUNTIF(primotrim2022_ORARIO!$C$35:$AR$35,"*09:00 – 13.00*")</f>
        <v>0</v>
      </c>
      <c r="V39" s="72">
        <f>COUNTIF(primotrim2022_ORARIO!$C$35:$AR$35,"10.30 – 19.30")+COUNTIF(primotrim2022_ORARIO!$C$35:$AR$35,"11.30 – 19.30")+COUNTIF(primotrim2022_ORARIO!$C$35:$AR$35,"09.00 – 13.00")</f>
        <v>0</v>
      </c>
      <c r="W39" s="141">
        <f t="shared" si="3"/>
        <v>0</v>
      </c>
      <c r="X39" s="246"/>
      <c r="Y39" s="247"/>
      <c r="Z39" s="247"/>
      <c r="AA39" s="248"/>
    </row>
    <row r="40" spans="1:27" ht="11.25" customHeight="1" x14ac:dyDescent="0.25">
      <c r="A40" s="79"/>
      <c r="B40" s="79"/>
      <c r="C40" s="67"/>
      <c r="D40" s="133">
        <f>Regole!$H$13-E40</f>
        <v>32</v>
      </c>
      <c r="E40" s="134">
        <f t="shared" si="7"/>
        <v>0</v>
      </c>
      <c r="F40" s="69">
        <f>COUNTIF(primotrim2022_ORARIO!$C$39:$AR$39,"*Aspettativa*")</f>
        <v>0</v>
      </c>
      <c r="G40" s="69">
        <f>COUNTIF(primotrim2022_ORARIO!$C$39:$AR$39,"*Ex-Accordo*")</f>
        <v>0</v>
      </c>
      <c r="H40" s="69">
        <f>COUNTIF(primotrim2022_ORARIO!$C$39:$AR$39,"*Ferie*")</f>
        <v>0</v>
      </c>
      <c r="I40" s="69">
        <f>COUNTIF(primotrim2022_ORARIO!$C$39:$AR$39,"Maternit*")</f>
        <v>0</v>
      </c>
      <c r="J40" s="69">
        <f>COUNTIF(primotrim2022_ORARIO!$C$39:$AR$39,"*Ex-Acc")</f>
        <v>0</v>
      </c>
      <c r="K40" s="69">
        <f>COUNTIF(primotrim2022_ORARIO!$C$39:$AR$39,"*Ridotto Ferie*")</f>
        <v>0</v>
      </c>
      <c r="L40" s="69">
        <f>COUNTIF(primotrim2022_ORARIO!$C$39:$AR$39,"*Ridotto Maternit*")</f>
        <v>0</v>
      </c>
      <c r="M40" s="69">
        <f>COUNTIF(primotrim2022_ORARIO!$C$39:$AR$39,"Esame")</f>
        <v>0</v>
      </c>
      <c r="N40" s="69">
        <f>COUNTIF(primotrim2022_ORARIO!$C$39:$AR$39,"*Altro*")</f>
        <v>0</v>
      </c>
      <c r="P40" s="79" t="str">
        <f t="shared" si="5"/>
        <v xml:space="preserve"> </v>
      </c>
      <c r="Q40" s="79" t="str">
        <f t="shared" si="6"/>
        <v xml:space="preserve"> </v>
      </c>
      <c r="R40" s="36">
        <f>COUNTIF(primotrim2022_ORARIO!$C$36:$AR$36,"08.30 – 17.30")</f>
        <v>0</v>
      </c>
      <c r="S40" s="36">
        <f>COUNTIF(primotrim2022_ORARIO!$C$36:$AR$36,"09.00 – 18.00")</f>
        <v>0</v>
      </c>
      <c r="T40" s="36">
        <f>COUNTIF(primotrim2022_ORARIO!$D$36:$AS$36,"09:30 – 18.30")</f>
        <v>0</v>
      </c>
      <c r="U40" s="36">
        <f>COUNTIF(primotrim2022_ORARIO!$C$36:$AR$36,"*09.30 – 18.30*")+COUNTIF(primotrim2022_ORARIO!$C$36:$AR$36,"10.30 – 18.30*")+COUNTIF(primotrim2022_ORARIO!$C$36:$AR$36,"*09:00 – 13.00*")</f>
        <v>0</v>
      </c>
      <c r="V40" s="36">
        <f>COUNTIF(primotrim2022_ORARIO!$C$36:$AR$36,"10.30 – 19.30")+COUNTIF(primotrim2022_ORARIO!$C$36:$AR$36,"11.30 – 19.30")+COUNTIF(primotrim2022_ORARIO!$C$36:$AR$36,"09.00 – 13.00")</f>
        <v>0</v>
      </c>
      <c r="W40" s="1">
        <f t="shared" si="3"/>
        <v>0</v>
      </c>
      <c r="X40" s="246"/>
      <c r="Y40" s="247"/>
      <c r="Z40" s="247"/>
      <c r="AA40" s="248"/>
    </row>
    <row r="41" spans="1:27" ht="11.25" customHeight="1" x14ac:dyDescent="0.25">
      <c r="A41" s="57" t="str">
        <f>IF(Gen2022_RICHIESTE!$A$31&lt;&gt;"",Gen2022_RICHIESTE!$A$31,"")</f>
        <v/>
      </c>
      <c r="B41" s="145"/>
      <c r="C41" s="73" t="s">
        <v>45</v>
      </c>
      <c r="D41" s="133">
        <f>Regole!$H$13-E41</f>
        <v>32</v>
      </c>
      <c r="E41" s="134">
        <f t="shared" si="7"/>
        <v>0</v>
      </c>
      <c r="F41" s="69">
        <f>COUNTIF(primotrim2022_ORARIO!$C$40:$AR$40,"*Aspettativa*")</f>
        <v>0</v>
      </c>
      <c r="G41" s="69">
        <f>COUNTIF(primotrim2022_ORARIO!$C$40:$AR$40,"*Ex-Accordo*")</f>
        <v>0</v>
      </c>
      <c r="H41" s="69">
        <f>COUNTIF(primotrim2022_ORARIO!$C$40:$AR$40,"*Ferie*")</f>
        <v>0</v>
      </c>
      <c r="I41" s="69">
        <f>COUNTIF(primotrim2022_ORARIO!$C$40:$AR$40,"Maternit*")</f>
        <v>0</v>
      </c>
      <c r="J41" s="69">
        <f>COUNTIF(primotrim2022_ORARIO!$C$40:$AR$40,"*Ex-Acc")</f>
        <v>0</v>
      </c>
      <c r="K41" s="69">
        <f>COUNTIF(primotrim2022_ORARIO!$C$40:$AR$40,"*Ridotto Ferie*")</f>
        <v>0</v>
      </c>
      <c r="L41" s="69">
        <f>COUNTIF(primotrim2022_ORARIO!$C$40:$AR$40,"*Ridotto Maternit*")</f>
        <v>0</v>
      </c>
      <c r="M41" s="69">
        <f>COUNTIF(primotrim2022_ORARIO!$C$40:$AR$40,"Esame")</f>
        <v>0</v>
      </c>
      <c r="N41" s="69">
        <f>COUNTIF(primotrim2022_ORARIO!$C$40:$AR$40,"*Altro*")</f>
        <v>0</v>
      </c>
      <c r="P41" s="57" t="str">
        <f t="shared" si="5"/>
        <v xml:space="preserve"> </v>
      </c>
      <c r="Q41" s="145" t="str">
        <f t="shared" si="6"/>
        <v xml:space="preserve"> </v>
      </c>
      <c r="R41" s="36" t="e">
        <f>COUNTIF(primotrim2022_ORARIO!#REF!,"08.30 – 17.30")</f>
        <v>#REF!</v>
      </c>
      <c r="S41" s="36" t="e">
        <f>COUNTIF(primotrim2022_ORARIO!#REF!,"09.00 – 18.00")</f>
        <v>#REF!</v>
      </c>
      <c r="T41" s="36" t="e">
        <f>COUNTIF(primotrim2022_ORARIO!#REF!,"09:30 – 18.30")</f>
        <v>#REF!</v>
      </c>
      <c r="U41" s="36" t="e">
        <f>COUNTIF(primotrim2022_ORARIO!#REF!,"*09.30 – 18.30*")+COUNTIF(primotrim2022_ORARIO!#REF!,"10.30 – 18.30*")+COUNTIF(primotrim2022_ORARIO!#REF!,"*09:00 – 13.00*")</f>
        <v>#REF!</v>
      </c>
      <c r="V41" s="36" t="e">
        <f>COUNTIF(primotrim2022_ORARIO!#REF!,"10.30 – 19.30")+COUNTIF(primotrim2022_ORARIO!#REF!,"11.30 – 19.30")+COUNTIF(primotrim2022_ORARIO!#REF!,"09.00 – 13.00")</f>
        <v>#REF!</v>
      </c>
      <c r="W41" s="1" t="e">
        <f t="shared" si="3"/>
        <v>#REF!</v>
      </c>
      <c r="X41" s="249"/>
      <c r="Y41" s="250"/>
      <c r="Z41" s="250"/>
      <c r="AA41" s="251"/>
    </row>
    <row r="42" spans="1:27" ht="11.25" customHeight="1" x14ac:dyDescent="0.25">
      <c r="B42" t="str">
        <f>IF(Gen2022_RICHIESTE!$B$50&lt;&gt;"",Gen2022_RICHIESTE!$B$50,"")</f>
        <v/>
      </c>
      <c r="C42" s="58"/>
      <c r="D42" s="132"/>
      <c r="E42" s="131"/>
      <c r="P42" t="str">
        <f t="shared" si="1"/>
        <v xml:space="preserve"> </v>
      </c>
      <c r="Q42" t="str">
        <f t="shared" si="2"/>
        <v xml:space="preserve"> </v>
      </c>
      <c r="W42" s="182"/>
    </row>
    <row r="43" spans="1:27" ht="11.25" customHeight="1" x14ac:dyDescent="0.25">
      <c r="A43" t="str">
        <f>IF(Gen2022_RICHIESTE!$A$60&lt;&gt;"",Gen2022_RICHIESTE!$A$60,"")</f>
        <v/>
      </c>
      <c r="B43" t="str">
        <f>IF(Gen2022_RICHIESTE!$B$60&lt;&gt;"",Gen2022_RICHIESTE!$B$60,"")</f>
        <v/>
      </c>
      <c r="D43" s="132"/>
      <c r="E43" s="131"/>
      <c r="P43" t="str">
        <f t="shared" si="1"/>
        <v xml:space="preserve"> </v>
      </c>
      <c r="Q43" t="str">
        <f t="shared" si="2"/>
        <v xml:space="preserve"> </v>
      </c>
      <c r="W43" s="182"/>
      <c r="X43" s="143">
        <f>COUNTIF(primotrim2022_ORARIO!$C$43:$AR$43,"12:30")</f>
        <v>0</v>
      </c>
      <c r="Y43" s="144">
        <f>COUNTIF(primotrim2022_ORARIO!$C$14:$AR$14,"13:00")</f>
        <v>0</v>
      </c>
      <c r="Z43" s="142">
        <f>COUNTIF(primotrim2022_ORARIO!$C$43:$AR$43,"13:30")</f>
        <v>0</v>
      </c>
      <c r="AA43" s="83">
        <f>COUNTIF(primotrim2022_ORARIO!$C$43:$AR$43,"-")</f>
        <v>0</v>
      </c>
    </row>
    <row r="44" spans="1:27" ht="11.25" customHeight="1" x14ac:dyDescent="0.25">
      <c r="A44" s="79"/>
      <c r="B44" s="79"/>
      <c r="C44" s="66"/>
      <c r="D44" s="133">
        <f>Regole!$H$13-E44</f>
        <v>32</v>
      </c>
      <c r="E44" s="134">
        <f t="shared" ref="E44:E50" si="8">SUM(F44:N44)</f>
        <v>0</v>
      </c>
      <c r="F44" s="69">
        <f>COUNTIF(primotrim2022_ORARIO!$C$44:$AR$44,"*Aspettativa*")</f>
        <v>0</v>
      </c>
      <c r="G44" s="69">
        <f>COUNTIF(primotrim2022_ORARIO!$C$44:$AR$44,"*Ex-Accordo*")</f>
        <v>0</v>
      </c>
      <c r="H44" s="69">
        <f>COUNTIF(primotrim2022_ORARIO!$C$44:$AR$44,"*Ferie*")</f>
        <v>0</v>
      </c>
      <c r="I44" s="69">
        <f>COUNTIF(primotrim2022_ORARIO!$C$44:$AR$44,"Maternit*")</f>
        <v>0</v>
      </c>
      <c r="J44" s="69">
        <f>COUNTIF(primotrim2022_ORARIO!$C$44:$AR$44,"*Ex-Acc")</f>
        <v>0</v>
      </c>
      <c r="K44" s="69">
        <f>COUNTIF(primotrim2022_ORARIO!$C$44:$AR$44,"*Ridotto Ferie*")</f>
        <v>0</v>
      </c>
      <c r="L44" s="69">
        <f>COUNTIF(primotrim2022_ORARIO!$C$44:$AR$44,"*Ridotto Maternit*")</f>
        <v>0</v>
      </c>
      <c r="M44" s="69">
        <f>COUNTIF(primotrim2022_ORARIO!$C$44:$AR$44,"Esame")</f>
        <v>0</v>
      </c>
      <c r="N44" s="69">
        <f>COUNTIF(primotrim2022_ORARIO!$C$44:$AR$44,"*Altro*")</f>
        <v>0</v>
      </c>
      <c r="P44" s="79" t="str">
        <f t="shared" si="1"/>
        <v xml:space="preserve"> </v>
      </c>
      <c r="Q44" s="79" t="str">
        <f t="shared" si="2"/>
        <v xml:space="preserve"> </v>
      </c>
      <c r="R44" s="70">
        <f>COUNTIF(primotrim2022_ORARIO!$C$44:$AR$44,"08.30 – 17.30")</f>
        <v>0</v>
      </c>
      <c r="S44" s="70">
        <f>COUNTIF(primotrim2022_ORARIO!$C$44:$AR$44,"09.00 – 18.00")</f>
        <v>0</v>
      </c>
      <c r="T44" s="70">
        <f>COUNTIF(primotrim2022_ORARIO!$D$44:$AS$44,"09.00 – 18.00")</f>
        <v>0</v>
      </c>
      <c r="U44" s="70">
        <f>COUNTIF(primotrim2022_ORARIO!$C$44:$AR$44,"*09.30 – 18.30*")+COUNTIF(primotrim2022_ORARIO!$C$44:$AR$44,"10.30 – 18.30*")+COUNTIF(primotrim2022_ORARIO!$C$44:$AR$44,"*09:00 – 13.00*")</f>
        <v>0</v>
      </c>
      <c r="V44" s="70">
        <f>COUNTIF(primotrim2022_ORARIO!$C$44:$AR$44,"10.30 – 19.30")+COUNTIF(primotrim2022_ORARIO!$C$44:$AR$44,"11.30 – 19.30")+COUNTIF(primotrim2022_ORARIO!$C$44:$AR$44,"09.00 – 13.00")</f>
        <v>0</v>
      </c>
      <c r="W44" s="140">
        <f t="shared" si="3"/>
        <v>0</v>
      </c>
      <c r="X44" s="243"/>
      <c r="Y44" s="244"/>
      <c r="Z44" s="244"/>
      <c r="AA44" s="245"/>
    </row>
    <row r="45" spans="1:27" ht="11.25" customHeight="1" x14ac:dyDescent="0.25">
      <c r="A45" s="79"/>
      <c r="B45" s="79"/>
      <c r="C45" s="67"/>
      <c r="D45" s="133">
        <f>Regole!$H$13-E45</f>
        <v>32</v>
      </c>
      <c r="E45" s="134">
        <f t="shared" si="8"/>
        <v>0</v>
      </c>
      <c r="F45" s="69">
        <f>COUNTIF(primotrim2022_ORARIO!$C$45:$AR$45,"*Aspettativa*")</f>
        <v>0</v>
      </c>
      <c r="G45" s="69">
        <f>COUNTIF(primotrim2022_ORARIO!$C$45:$AR$45,"*Ex-Accordo*")</f>
        <v>0</v>
      </c>
      <c r="H45" s="69">
        <f>COUNTIF(primotrim2022_ORARIO!$C$45:$AR$45,"*Ferie*")</f>
        <v>0</v>
      </c>
      <c r="I45" s="69">
        <f>COUNTIF(primotrim2022_ORARIO!$C$45:$AR$45,"Maternit*")</f>
        <v>0</v>
      </c>
      <c r="J45" s="69">
        <f>COUNTIF(primotrim2022_ORARIO!$C$45:$AR$45,"*Ex-Acc")</f>
        <v>0</v>
      </c>
      <c r="K45" s="69">
        <f>COUNTIF(primotrim2022_ORARIO!$C$45:$AR$45,"*Ridotto Ferie*")</f>
        <v>0</v>
      </c>
      <c r="L45" s="69">
        <f>COUNTIF(primotrim2022_ORARIO!$C$45:$AR$45,"*Ridotto Maternit*")</f>
        <v>0</v>
      </c>
      <c r="M45" s="69">
        <f>COUNTIF(primotrim2022_ORARIO!$C$45:$AR$45,"Esame")</f>
        <v>0</v>
      </c>
      <c r="N45" s="69">
        <f>COUNTIF(primotrim2022_ORARIO!$C$45:$AR$45,"*Altro*")</f>
        <v>0</v>
      </c>
      <c r="P45" s="79" t="str">
        <f t="shared" si="1"/>
        <v xml:space="preserve"> </v>
      </c>
      <c r="Q45" s="79" t="str">
        <f t="shared" si="2"/>
        <v xml:space="preserve"> </v>
      </c>
      <c r="R45" s="36">
        <f>COUNTIF(primotrim2022_ORARIO!$C$45:$AR$45,"08.30 – 17.30")</f>
        <v>0</v>
      </c>
      <c r="S45" s="36">
        <f>COUNTIF(primotrim2022_ORARIO!$C$45:$AR$45,"09.00 – 18.00")</f>
        <v>0</v>
      </c>
      <c r="T45" s="36">
        <f>COUNTIF(primotrim2022_ORARIO!$D$45:$AS$45,"09.00 – 18.00")</f>
        <v>0</v>
      </c>
      <c r="U45" s="36">
        <f>COUNTIF(primotrim2022_ORARIO!$C$45:$AR$45,"*09.30 – 18.30*")+COUNTIF(primotrim2022_ORARIO!$C$45:$AR$45,"10.30 – 18.30*")+COUNTIF(primotrim2022_ORARIO!$C$45:$AR$45,"*09:00 – 13.00*")</f>
        <v>0</v>
      </c>
      <c r="V45" s="36">
        <f>COUNTIF(primotrim2022_ORARIO!$C$45:$AR$45,"10.30 – 19.30")+COUNTIF(primotrim2022_ORARIO!$C$45:$AR$45,"11.30 – 19.30")+COUNTIF(primotrim2022_ORARIO!$C$45:$AR$45,"09.00 – 13.00")</f>
        <v>0</v>
      </c>
      <c r="W45" s="1">
        <f t="shared" si="3"/>
        <v>0</v>
      </c>
      <c r="X45" s="246"/>
      <c r="Y45" s="247"/>
      <c r="Z45" s="247"/>
      <c r="AA45" s="248"/>
    </row>
    <row r="46" spans="1:27" ht="11.25" customHeight="1" x14ac:dyDescent="0.25">
      <c r="A46" s="79"/>
      <c r="B46" s="79"/>
      <c r="C46" s="67"/>
      <c r="D46" s="133">
        <f>Regole!$H$13-E46</f>
        <v>32</v>
      </c>
      <c r="E46" s="134">
        <f t="shared" si="8"/>
        <v>0</v>
      </c>
      <c r="F46" s="69">
        <f>COUNTIF(primotrim2022_ORARIO!$C$46:$AR$46,"*Aspettativa*")</f>
        <v>0</v>
      </c>
      <c r="G46" s="69">
        <f>COUNTIF(primotrim2022_ORARIO!$C$46:$AR$46,"*Ex-Accordo*")</f>
        <v>0</v>
      </c>
      <c r="H46" s="69">
        <f>COUNTIF(primotrim2022_ORARIO!$C$46:$AR$46,"*Ferie*")</f>
        <v>0</v>
      </c>
      <c r="I46" s="69">
        <f>COUNTIF(primotrim2022_ORARIO!$C$46:$AR$46,"Maternit*")</f>
        <v>0</v>
      </c>
      <c r="J46" s="69">
        <f>COUNTIF(primotrim2022_ORARIO!$C$46:$AR$46,"*Ex-Acc")</f>
        <v>0</v>
      </c>
      <c r="K46" s="69">
        <f>COUNTIF(primotrim2022_ORARIO!$C$46:$AR$46,"*Ridotto Ferie*")</f>
        <v>0</v>
      </c>
      <c r="L46" s="69">
        <f>COUNTIF(primotrim2022_ORARIO!$C$46:$AR$46,"*Ridotto Maternit*")</f>
        <v>0</v>
      </c>
      <c r="M46" s="69">
        <f>COUNTIF(primotrim2022_ORARIO!$C$46:$AR$46,"Esame")</f>
        <v>0</v>
      </c>
      <c r="N46" s="69">
        <f>COUNTIF(primotrim2022_ORARIO!$C$46:$AR$46,"*Altro*")</f>
        <v>0</v>
      </c>
      <c r="P46" s="79" t="str">
        <f t="shared" si="1"/>
        <v xml:space="preserve"> </v>
      </c>
      <c r="Q46" s="79" t="str">
        <f t="shared" si="2"/>
        <v xml:space="preserve"> </v>
      </c>
      <c r="R46" s="70">
        <f>COUNTIF(primotrim2022_ORARIO!$C$46:$AR$46,"08.30 – 17.30")</f>
        <v>0</v>
      </c>
      <c r="S46" s="70">
        <f>COUNTIF(primotrim2022_ORARIO!$C$46:$AR$46,"09.00 – 18.00")</f>
        <v>0</v>
      </c>
      <c r="T46" s="70">
        <f>COUNTIF(primotrim2022_ORARIO!$D$46:$AS$46,"09.00 – 18.00")</f>
        <v>0</v>
      </c>
      <c r="U46" s="70">
        <f>COUNTIF(primotrim2022_ORARIO!$C$46:$AR$46,"*09.30 – 18.30*")+COUNTIF(primotrim2022_ORARIO!$C$46:$AR$46,"10.30 – 18.30*")+COUNTIF(primotrim2022_ORARIO!$C$46:$AR$46,"*09:00 – 13.00*")</f>
        <v>0</v>
      </c>
      <c r="V46" s="70">
        <f>COUNTIF(primotrim2022_ORARIO!$C$46:$AR$46,"10.30 – 19.30")+COUNTIF(primotrim2022_ORARIO!$C$46:$AR$46,"11.30 – 19.30")+COUNTIF(primotrim2022_ORARIO!$C$46:$AR$46,"09.00 – 13.00")</f>
        <v>0</v>
      </c>
      <c r="W46" s="140">
        <f t="shared" si="3"/>
        <v>0</v>
      </c>
      <c r="X46" s="246"/>
      <c r="Y46" s="247"/>
      <c r="Z46" s="247"/>
      <c r="AA46" s="248"/>
    </row>
    <row r="47" spans="1:27" ht="11.25" customHeight="1" x14ac:dyDescent="0.25">
      <c r="A47" s="79"/>
      <c r="B47" s="79"/>
      <c r="C47" s="67"/>
      <c r="D47" s="133">
        <f>Regole!$H$13-E47</f>
        <v>32</v>
      </c>
      <c r="E47" s="134">
        <f t="shared" si="8"/>
        <v>0</v>
      </c>
      <c r="F47" s="69">
        <f>COUNTIF(primotrim2022_ORARIO!$C$47:$AR$47,"*Aspettativa*")</f>
        <v>0</v>
      </c>
      <c r="G47" s="69">
        <f>COUNTIF(primotrim2022_ORARIO!$C$47:$AR$47,"*Ex-Accordo*")</f>
        <v>0</v>
      </c>
      <c r="H47" s="69">
        <f>COUNTIF(primotrim2022_ORARIO!$C$47:$AR$47,"*Ferie*")</f>
        <v>0</v>
      </c>
      <c r="I47" s="69">
        <f>COUNTIF(primotrim2022_ORARIO!$C$47:$AR$47,"Maternit*")</f>
        <v>0</v>
      </c>
      <c r="J47" s="69">
        <f>COUNTIF(primotrim2022_ORARIO!$C$47:$AR$47,"*Ex-Acc")</f>
        <v>0</v>
      </c>
      <c r="K47" s="69">
        <f>COUNTIF(primotrim2022_ORARIO!$C$47:$AR$47,"*Ridotto Ferie*")</f>
        <v>0</v>
      </c>
      <c r="L47" s="69">
        <f>COUNTIF(primotrim2022_ORARIO!$C$47:$AR$47,"*Ridotto Maternit*")</f>
        <v>0</v>
      </c>
      <c r="M47" s="69">
        <f>COUNTIF(primotrim2022_ORARIO!$C$47:$AR$47,"Esame")</f>
        <v>0</v>
      </c>
      <c r="N47" s="69">
        <f>COUNTIF(primotrim2022_ORARIO!$C$47:$AR$47,"*Altro*")</f>
        <v>0</v>
      </c>
      <c r="P47" s="79" t="str">
        <f t="shared" si="1"/>
        <v xml:space="preserve"> </v>
      </c>
      <c r="Q47" s="79" t="str">
        <f t="shared" si="2"/>
        <v xml:space="preserve"> </v>
      </c>
      <c r="R47" s="36">
        <f>COUNTIF(primotrim2022_ORARIO!$C$47:$AR$47,"08.30 – 17.30")</f>
        <v>0</v>
      </c>
      <c r="S47" s="36">
        <f>COUNTIF(primotrim2022_ORARIO!$C$47:$AR$47,"09.00 – 18.00")</f>
        <v>0</v>
      </c>
      <c r="T47" s="36">
        <f>COUNTIF(primotrim2022_ORARIO!$D$47:$AS$47,"09.00 – 18.00")</f>
        <v>0</v>
      </c>
      <c r="U47" s="36">
        <f>COUNTIF(primotrim2022_ORARIO!$C$47:$AR$47,"*09.30 – 18.30*")+COUNTIF(primotrim2022_ORARIO!$C$47:$AR$47,"10.30 – 18.30*")+COUNTIF(primotrim2022_ORARIO!$C$47:$AR$47,"*09:00 – 13.00*")</f>
        <v>0</v>
      </c>
      <c r="V47" s="36">
        <f>COUNTIF(primotrim2022_ORARIO!$C$47:$AR$47,"10.30 – 19.30")+COUNTIF(primotrim2022_ORARIO!$C$47:$AR$47,"11.30 – 19.30")+COUNTIF(primotrim2022_ORARIO!$C$47:$AR$47,"09.00 – 13.00")</f>
        <v>0</v>
      </c>
      <c r="W47" s="1">
        <f t="shared" si="3"/>
        <v>0</v>
      </c>
      <c r="X47" s="246"/>
      <c r="Y47" s="247"/>
      <c r="Z47" s="247"/>
      <c r="AA47" s="248"/>
    </row>
    <row r="48" spans="1:27" ht="11.25" customHeight="1" x14ac:dyDescent="0.25">
      <c r="A48" s="79"/>
      <c r="B48" s="79"/>
      <c r="C48" s="67"/>
      <c r="D48" s="133">
        <f>Regole!$H$13-E48</f>
        <v>32</v>
      </c>
      <c r="E48" s="134">
        <f t="shared" si="8"/>
        <v>0</v>
      </c>
      <c r="F48" s="69">
        <f>COUNTIF(primotrim2022_ORARIO!$C$48:$AR$48,"*Aspettativa*")</f>
        <v>0</v>
      </c>
      <c r="G48" s="69">
        <f>COUNTIF(primotrim2022_ORARIO!$C$48:$AR$48,"*Ex-Accordo*")</f>
        <v>0</v>
      </c>
      <c r="H48" s="69">
        <f>COUNTIF(primotrim2022_ORARIO!$C$48:$AR$48,"*Ferie*")</f>
        <v>0</v>
      </c>
      <c r="I48" s="69">
        <f>COUNTIF(primotrim2022_ORARIO!$C$48:$AR$48,"Maternit*")</f>
        <v>0</v>
      </c>
      <c r="J48" s="69">
        <f>COUNTIF(primotrim2022_ORARIO!$C$48:$AR$48,"*Ex-Acc")</f>
        <v>0</v>
      </c>
      <c r="K48" s="69">
        <f>COUNTIF(primotrim2022_ORARIO!$C$48:$AR$48,"*Ridotto Ferie*")</f>
        <v>0</v>
      </c>
      <c r="L48" s="69">
        <f>COUNTIF(primotrim2022_ORARIO!$C$48:$AR$48,"*Ridotto Maternit*")</f>
        <v>0</v>
      </c>
      <c r="M48" s="69">
        <f>COUNTIF(primotrim2022_ORARIO!$C$48:$AR$48,"Esame")</f>
        <v>0</v>
      </c>
      <c r="N48" s="69">
        <f>COUNTIF(primotrim2022_ORARIO!$C$48:$AR$48,"*Altro*")</f>
        <v>0</v>
      </c>
      <c r="P48" s="79" t="str">
        <f t="shared" si="1"/>
        <v xml:space="preserve"> </v>
      </c>
      <c r="Q48" s="79" t="str">
        <f t="shared" si="2"/>
        <v xml:space="preserve"> </v>
      </c>
      <c r="R48" s="72">
        <f>COUNTIF(primotrim2022_ORARIO!$C$48:$AR$48,"08.30 – 17.30")</f>
        <v>0</v>
      </c>
      <c r="S48" s="72">
        <f>COUNTIF(primotrim2022_ORARIO!$C$48:$AR$48,"09.00 – 18.00")</f>
        <v>0</v>
      </c>
      <c r="T48" s="72">
        <f>COUNTIF(primotrim2022_ORARIO!$D$48:$AS$48,"09.00 – 18.00")</f>
        <v>0</v>
      </c>
      <c r="U48" s="72">
        <f>COUNTIF(primotrim2022_ORARIO!$C$48:$AR$48,"*09.30 – 18.30*")+COUNTIF(primotrim2022_ORARIO!$C$48:$AR$48,"10.30 – 18.30*")+COUNTIF(primotrim2022_ORARIO!$C$48:$AR$48,"*09:00 – 13.00*")</f>
        <v>0</v>
      </c>
      <c r="V48" s="72">
        <f>COUNTIF(primotrim2022_ORARIO!$C$48:$AR$48,"10.30 – 19.30")+COUNTIF(primotrim2022_ORARIO!$C$48:$AR$48,"11.30 – 19.30")+COUNTIF(primotrim2022_ORARIO!$C$48:$AR$48,"09.00 – 13.00")</f>
        <v>0</v>
      </c>
      <c r="W48" s="141">
        <f t="shared" si="3"/>
        <v>0</v>
      </c>
      <c r="X48" s="246"/>
      <c r="Y48" s="247"/>
      <c r="Z48" s="247"/>
      <c r="AA48" s="248"/>
    </row>
    <row r="49" spans="1:27" ht="11.25" customHeight="1" x14ac:dyDescent="0.25">
      <c r="A49" s="79"/>
      <c r="B49" s="79"/>
      <c r="C49" s="67"/>
      <c r="D49" s="133">
        <f>Regole!$H$13-E49</f>
        <v>32</v>
      </c>
      <c r="E49" s="134">
        <f t="shared" si="8"/>
        <v>0</v>
      </c>
      <c r="F49" s="69">
        <f>COUNTIF(primotrim2022_ORARIO!$C$49:$AR$49,"*Aspettativa*")</f>
        <v>0</v>
      </c>
      <c r="G49" s="69">
        <f>COUNTIF(primotrim2022_ORARIO!$C$49:$AR$49,"*Ex-Accordo*")</f>
        <v>0</v>
      </c>
      <c r="H49" s="69">
        <f>COUNTIF(primotrim2022_ORARIO!$C$49:$AR$49,"*Ferie*")</f>
        <v>0</v>
      </c>
      <c r="I49" s="69">
        <f>COUNTIF(primotrim2022_ORARIO!$C$49:$AR$49,"Maternit*")</f>
        <v>0</v>
      </c>
      <c r="J49" s="69">
        <f>COUNTIF(primotrim2022_ORARIO!$C$49:$AR$49,"*Ex-Acc")</f>
        <v>0</v>
      </c>
      <c r="K49" s="69">
        <f>COUNTIF(primotrim2022_ORARIO!$C$49:$AR$49,"*Ridotto Ferie*")</f>
        <v>0</v>
      </c>
      <c r="L49" s="69">
        <f>COUNTIF(primotrim2022_ORARIO!$C$49:$AR$49,"*Ridotto Maternit*")</f>
        <v>0</v>
      </c>
      <c r="M49" s="69">
        <f>COUNTIF(primotrim2022_ORARIO!$C$49:$AR$49,"Esame")</f>
        <v>0</v>
      </c>
      <c r="N49" s="69">
        <f>COUNTIF(primotrim2022_ORARIO!$C$49:$AR$49,"*Altro*")</f>
        <v>0</v>
      </c>
      <c r="P49" s="79" t="str">
        <f t="shared" si="1"/>
        <v xml:space="preserve"> </v>
      </c>
      <c r="Q49" s="79" t="str">
        <f t="shared" si="2"/>
        <v xml:space="preserve"> </v>
      </c>
      <c r="R49" s="36">
        <f>COUNTIF(primotrim2022_ORARIO!$C$49:$AR$49,"08.30 – 17.30")</f>
        <v>0</v>
      </c>
      <c r="S49" s="36">
        <f>COUNTIF(primotrim2022_ORARIO!$C$49:$AR$49,"09.00 – 18.00")</f>
        <v>0</v>
      </c>
      <c r="T49" s="36">
        <f>COUNTIF(primotrim2022_ORARIO!$D$49:$AS$49,"09.00 – 18.00")</f>
        <v>0</v>
      </c>
      <c r="U49" s="36">
        <f>COUNTIF(primotrim2022_ORARIO!$C$49:$AR$49,"*09.30 – 18.30*")+COUNTIF(primotrim2022_ORARIO!$C$49:$AR$49,"10.30 – 18.30*")+COUNTIF(primotrim2022_ORARIO!$C$49:$AR$49,"*09:00 – 13.00*")</f>
        <v>0</v>
      </c>
      <c r="V49" s="36">
        <f>COUNTIF(primotrim2022_ORARIO!$C$49:$AR$49,"10.30 – 19.30")+COUNTIF(primotrim2022_ORARIO!$C$49:$AR$49,"11.30 – 19.30")+COUNTIF(primotrim2022_ORARIO!$C$49:$AR$49,"09.00 – 13.00")</f>
        <v>0</v>
      </c>
      <c r="W49" s="1">
        <f t="shared" si="3"/>
        <v>0</v>
      </c>
      <c r="X49" s="246"/>
      <c r="Y49" s="247"/>
      <c r="Z49" s="247"/>
      <c r="AA49" s="248"/>
    </row>
    <row r="50" spans="1:27" ht="11.25" customHeight="1" x14ac:dyDescent="0.25">
      <c r="A50" s="57" t="str">
        <f>IF(Gen2022_RICHIESTE!$A$31&lt;&gt;"",Gen2022_RICHIESTE!$A$31,"")</f>
        <v/>
      </c>
      <c r="B50" s="145"/>
      <c r="C50" s="73" t="s">
        <v>45</v>
      </c>
      <c r="D50" s="133">
        <f>Regole!$H$13-E50</f>
        <v>32</v>
      </c>
      <c r="E50" s="134">
        <f t="shared" si="8"/>
        <v>0</v>
      </c>
      <c r="F50" s="69">
        <f>COUNTIF(primotrim2022_ORARIO!$C$50:$AR$50,"*Aspettativa*")</f>
        <v>0</v>
      </c>
      <c r="G50" s="69">
        <f>COUNTIF(primotrim2022_ORARIO!$C$50:$AR$50,"*Ex-Accordo*")</f>
        <v>0</v>
      </c>
      <c r="H50" s="69">
        <f>COUNTIF(primotrim2022_ORARIO!$C$50:$AR$50,"*Ferie*")</f>
        <v>0</v>
      </c>
      <c r="I50" s="69">
        <f>COUNTIF(primotrim2022_ORARIO!$C$50:$AR$50,"Maternit*")</f>
        <v>0</v>
      </c>
      <c r="J50" s="69">
        <f>COUNTIF(primotrim2022_ORARIO!$C$50:$AR$50,"*Ex-Acc")</f>
        <v>0</v>
      </c>
      <c r="K50" s="69">
        <f>COUNTIF(primotrim2022_ORARIO!$C$50:$AR$50,"*Ridotto Ferie*")</f>
        <v>0</v>
      </c>
      <c r="L50" s="69">
        <f>COUNTIF(primotrim2022_ORARIO!$C$50:$AR$50,"*Ridotto Maternit*")</f>
        <v>0</v>
      </c>
      <c r="M50" s="69">
        <f>COUNTIF(primotrim2022_ORARIO!$C$50:$AR$50,"Esame")</f>
        <v>0</v>
      </c>
      <c r="N50" s="69">
        <f>COUNTIF(primotrim2022_ORARIO!$C$50:$AR$50,"*Altro*")</f>
        <v>0</v>
      </c>
      <c r="P50" s="57" t="str">
        <f t="shared" si="1"/>
        <v xml:space="preserve"> </v>
      </c>
      <c r="Q50" s="145" t="str">
        <f t="shared" si="2"/>
        <v xml:space="preserve"> </v>
      </c>
      <c r="R50" s="36">
        <f>COUNTIF(primotrim2022_ORARIO!$C$50:$AR$50,"08.30 – 17.30")</f>
        <v>0</v>
      </c>
      <c r="S50" s="36">
        <f>COUNTIF(primotrim2022_ORARIO!$C$50:$AR$50,"09.00 – 18.00")</f>
        <v>0</v>
      </c>
      <c r="T50" s="36">
        <f>COUNTIF(primotrim2022_ORARIO!$D$50:$AS$50,"09.00 – 18.00")</f>
        <v>0</v>
      </c>
      <c r="U50" s="36">
        <f>COUNTIF(primotrim2022_ORARIO!$C$50:$AR$50,"*09.30 – 18.30*")+COUNTIF(primotrim2022_ORARIO!$C$50:$AR$50,"10.30 – 18.30*")+COUNTIF(primotrim2022_ORARIO!$C$50:$AR$50,"*09:00 – 13.00*")</f>
        <v>0</v>
      </c>
      <c r="V50" s="36">
        <f>COUNTIF(primotrim2022_ORARIO!$C$50:$AR$50,"10.30 – 19.30")+COUNTIF(primotrim2022_ORARIO!$C$50:$AR$50,"11.30 – 19.30")+COUNTIF(primotrim2022_ORARIO!$C$50:$AR$50,"09.00 – 13.00")</f>
        <v>0</v>
      </c>
      <c r="W50" s="1">
        <f t="shared" si="3"/>
        <v>0</v>
      </c>
      <c r="X50" s="249"/>
      <c r="Y50" s="250"/>
      <c r="Z50" s="250"/>
      <c r="AA50" s="251"/>
    </row>
    <row r="51" spans="1:27" s="61" customFormat="1" ht="11.25" customHeight="1" x14ac:dyDescent="0.25">
      <c r="A51"/>
      <c r="B51"/>
      <c r="C51" s="67"/>
      <c r="D51" s="131"/>
      <c r="E51" s="131"/>
      <c r="F51"/>
      <c r="G51"/>
      <c r="H51"/>
      <c r="I51"/>
      <c r="J51"/>
      <c r="K51"/>
      <c r="L51"/>
      <c r="M51"/>
      <c r="N51"/>
      <c r="O51"/>
      <c r="P51" t="str">
        <f>IF(A51=""," ",A51)</f>
        <v xml:space="preserve"> </v>
      </c>
      <c r="Q51" t="str">
        <f>IF(B51=""," ",B51)</f>
        <v xml:space="preserve"> </v>
      </c>
      <c r="R51"/>
      <c r="S51"/>
      <c r="T51"/>
      <c r="U51"/>
      <c r="V51"/>
      <c r="W51"/>
      <c r="X51"/>
      <c r="Y51"/>
      <c r="Z51"/>
      <c r="AA51"/>
    </row>
    <row r="52" spans="1:27" ht="11.25" customHeight="1" x14ac:dyDescent="0.25">
      <c r="A52" t="e">
        <f>IF(#REF!&lt;&gt;"",#REF!,"")</f>
        <v>#REF!</v>
      </c>
      <c r="B52" t="e">
        <f>IF(#REF!&lt;&gt;"",#REF!,"")</f>
        <v>#REF!</v>
      </c>
      <c r="C52" s="58"/>
      <c r="D52" s="252" t="s">
        <v>73</v>
      </c>
      <c r="E52" s="253"/>
      <c r="F52" s="253"/>
      <c r="G52" s="253"/>
      <c r="H52" s="253"/>
      <c r="I52" s="253"/>
      <c r="J52" s="253"/>
      <c r="K52" s="253"/>
      <c r="L52" s="253"/>
      <c r="M52" s="253"/>
      <c r="N52" s="253"/>
      <c r="O52" s="253"/>
      <c r="P52" s="253"/>
      <c r="Q52" s="253"/>
      <c r="R52" s="253"/>
      <c r="S52" s="253"/>
      <c r="T52" s="253"/>
      <c r="U52" s="253"/>
      <c r="V52" s="253"/>
      <c r="W52" s="253"/>
      <c r="X52" s="253"/>
      <c r="Y52" s="253"/>
      <c r="Z52" s="253"/>
      <c r="AA52" s="253"/>
    </row>
    <row r="53" spans="1:27" ht="11.25" customHeight="1" x14ac:dyDescent="0.25">
      <c r="A53" s="50"/>
      <c r="B53" s="51"/>
      <c r="C53" s="67"/>
      <c r="X53" s="143">
        <f>COUNTIF(primotrim2022_ORARIO!$C$61:$AR$61,"12:30")</f>
        <v>0</v>
      </c>
      <c r="Y53" s="144">
        <f>COUNTIF(primotrim2022_ORARIO!$C$61:$AR$61,"13:00")</f>
        <v>0</v>
      </c>
      <c r="Z53" s="142">
        <f>COUNTIF(primotrim2022_ORARIO!$C$61:$AR$61,"13:30")</f>
        <v>0</v>
      </c>
      <c r="AA53" s="83">
        <f>COUNTIF(primotrim2022_ORARIO!$C$61:$AR$61,"-")</f>
        <v>39</v>
      </c>
    </row>
    <row r="54" spans="1:27" ht="11.25" customHeight="1" x14ac:dyDescent="0.25">
      <c r="A54" s="79" t="str">
        <f>IF(Feb2022_RICHIESTE!$A$7&lt;&gt;"",Feb2022_RICHIESTE!$A$7,"")</f>
        <v>lun</v>
      </c>
      <c r="B54" s="79">
        <f>IF(Feb2022_RICHIESTE!$B$7&lt;&gt;"",Feb2022_RICHIESTE!$B$7,"")</f>
        <v>44592</v>
      </c>
      <c r="C54" s="67"/>
      <c r="D54" s="133">
        <f>Regole!$H$13-E54</f>
        <v>32</v>
      </c>
      <c r="E54" s="134">
        <f>SUM(F54:N54)</f>
        <v>0</v>
      </c>
      <c r="F54" s="69">
        <f>COUNTIF(primotrim2022_ORARIO!$C$62:$AR$62,"*Aspettativa*")</f>
        <v>0</v>
      </c>
      <c r="G54" s="69">
        <f>COUNTIF(primotrim2022_ORARIO!$C$62:$AR$62,"*Ex-Accordo*")</f>
        <v>0</v>
      </c>
      <c r="H54" s="69">
        <f>COUNTIF(primotrim2022_ORARIO!$C$62:$AR$62,"*Ferie*")</f>
        <v>0</v>
      </c>
      <c r="I54" s="69">
        <f>COUNTIF(primotrim2022_ORARIO!$C$62:$AR$62,"Maternit*")</f>
        <v>0</v>
      </c>
      <c r="J54" s="69">
        <f>COUNTIF(primotrim2022_ORARIO!$C$62:$AR$62,"*Ex-Acc")</f>
        <v>0</v>
      </c>
      <c r="K54" s="69">
        <f>COUNTIF(primotrim2022_ORARIO!$C$62:$AR$62,"*Ridotto Ferie*")</f>
        <v>0</v>
      </c>
      <c r="L54" s="69">
        <f>COUNTIF(primotrim2022_ORARIO!$C$62:$AR$62,"*Ridotto Maternit*")</f>
        <v>0</v>
      </c>
      <c r="M54" s="69">
        <f>COUNTIF(primotrim2022_ORARIO!$C$62:$AR$62,"Esame")</f>
        <v>0</v>
      </c>
      <c r="N54" s="69">
        <f>COUNTIF(primotrim2022_ORARIO!$C$62:$AR$62,"*Altro*")</f>
        <v>0</v>
      </c>
      <c r="P54" s="79" t="str">
        <f>IF(A54=""," ",A54)</f>
        <v>lun</v>
      </c>
      <c r="Q54" s="79">
        <f>IF(B54=""," ",B54)</f>
        <v>44592</v>
      </c>
      <c r="R54" s="70">
        <f>COUNTIF(primotrim2022_ORARIO!$C$62:$AR$62,"08.30 – 17.30")</f>
        <v>0</v>
      </c>
      <c r="S54" s="70">
        <f>COUNTIF(primotrim2022_ORARIO!$C$62:$AR$62,"09.00 – 18.00")</f>
        <v>0</v>
      </c>
      <c r="T54" s="70">
        <f>COUNTIF(primotrim2022_ORARIO!$D$62:$AS$62,"09:30 – 18.30")</f>
        <v>0</v>
      </c>
      <c r="U54" s="70">
        <f>COUNTIF(primotrim2022_ORARIO!$C$62:$AR$62,"*09.30 – 18.30*")+COUNTIF(primotrim2022_ORARIO!$C$62:$AR$62,"10.30 – 18.30*")+COUNTIF(primotrim2022_ORARIO!$C$62:$AR$62,"*09:00 – 13.00*")</f>
        <v>0</v>
      </c>
      <c r="V54" s="70">
        <f>COUNTIF(primotrim2022_ORARIO!$C$62:$AR$62,"10.30 – 19.30")+COUNTIF(primotrim2022_ORARIO!$C$62:$AR$62,"11.30 – 19.30")+COUNTIF(primotrim2022_ORARIO!$C$62:$AR$62,"09.00 – 13.00")</f>
        <v>0</v>
      </c>
      <c r="W54" s="140">
        <f>SUM(R54:V54)</f>
        <v>0</v>
      </c>
      <c r="X54" s="243"/>
      <c r="Y54" s="244"/>
      <c r="Z54" s="244"/>
      <c r="AA54" s="245"/>
    </row>
    <row r="55" spans="1:27" ht="11.25" customHeight="1" x14ac:dyDescent="0.25">
      <c r="A55" s="79" t="str">
        <f>IF(Feb2022_RICHIESTE!$A$8&lt;&gt;"",Feb2022_RICHIESTE!$A$8,"")</f>
        <v>mar</v>
      </c>
      <c r="B55" s="79">
        <f>IF(Feb2022_RICHIESTE!$B$8&lt;&gt;"",Feb2022_RICHIESTE!$B$8,"")</f>
        <v>44593</v>
      </c>
      <c r="C55" s="67"/>
      <c r="D55" s="133">
        <f>Regole!$H$13-E55</f>
        <v>32</v>
      </c>
      <c r="E55" s="134">
        <f t="shared" ref="E55:E60" si="9">SUM(F55:N55)</f>
        <v>0</v>
      </c>
      <c r="F55" s="69">
        <f>COUNTIF(primotrim2022_ORARIO!$C$63:$AR$63,"*Aspettativa*")</f>
        <v>0</v>
      </c>
      <c r="G55" s="69">
        <f>COUNTIF(primotrim2022_ORARIO!$C$63:$AR$63,"*Ex-Accordo*")</f>
        <v>0</v>
      </c>
      <c r="H55" s="69">
        <f>COUNTIF(primotrim2022_ORARIO!$C$63:$AR$63,"*Ferie*")</f>
        <v>0</v>
      </c>
      <c r="I55" s="69">
        <f>COUNTIF(primotrim2022_ORARIO!$C$63:$AR$63,"Maternit*")</f>
        <v>0</v>
      </c>
      <c r="J55" s="69">
        <f>COUNTIF(primotrim2022_ORARIO!$C$63:$AR$63,"*Ex-Acc")</f>
        <v>0</v>
      </c>
      <c r="K55" s="69">
        <f>COUNTIF(primotrim2022_ORARIO!$C$63:$AR$63,"*Ridotto Ferie*")</f>
        <v>0</v>
      </c>
      <c r="L55" s="69">
        <f>COUNTIF(primotrim2022_ORARIO!$C$63:$AR$63,"*Ridotto Maternit*")</f>
        <v>0</v>
      </c>
      <c r="M55" s="69">
        <f>COUNTIF(primotrim2022_ORARIO!$C$63:$AR$63,"Esame")</f>
        <v>0</v>
      </c>
      <c r="N55" s="69">
        <f>COUNTIF(primotrim2022_ORARIO!$C$63:$AR$63,"*Altro*")</f>
        <v>0</v>
      </c>
      <c r="P55" s="79" t="str">
        <f t="shared" ref="P55:P60" si="10">IF(A55=""," ",A55)</f>
        <v>mar</v>
      </c>
      <c r="Q55" s="79">
        <f t="shared" ref="Q55:Q60" si="11">IF(B55=""," ",B55)</f>
        <v>44593</v>
      </c>
      <c r="R55" s="36">
        <f>COUNTIF(primotrim2022_ORARIO!$C$63:$AR$63,"08.30 – 17.30")</f>
        <v>0</v>
      </c>
      <c r="S55" s="36">
        <f>COUNTIF(primotrim2022_ORARIO!$C$63:$AR$63,"09.00 – 18.00")</f>
        <v>0</v>
      </c>
      <c r="T55" s="36">
        <f>COUNTIF(primotrim2022_ORARIO!$D$63:$AS$63,"09:30 – 18.30")</f>
        <v>0</v>
      </c>
      <c r="U55" s="36">
        <f>COUNTIF(primotrim2022_ORARIO!$C$63:$AR$63,"*09.30 – 18.30*")+COUNTIF(primotrim2022_ORARIO!$C$63:$AR$63,"10.30 – 18.30*")+COUNTIF(primotrim2022_ORARIO!$C$63:$AR$63,"*09:00 – 13.00*")</f>
        <v>0</v>
      </c>
      <c r="V55" s="36">
        <f>COUNTIF(primotrim2022_ORARIO!$C$63:$AR$63,"10.30 – 19.30")+COUNTIF(primotrim2022_ORARIO!$C$63:$AR$63,"11.30 – 19.30")+COUNTIF(primotrim2022_ORARIO!$C$63:$AR$63,"09.00 – 13.00")</f>
        <v>0</v>
      </c>
      <c r="W55" s="1">
        <f t="shared" ref="W55:W96" si="12">SUM(R55:V55)</f>
        <v>0</v>
      </c>
      <c r="X55" s="246"/>
      <c r="Y55" s="247"/>
      <c r="Z55" s="247"/>
      <c r="AA55" s="248"/>
    </row>
    <row r="56" spans="1:27" ht="11.25" customHeight="1" x14ac:dyDescent="0.25">
      <c r="A56" s="79" t="str">
        <f>IF(Feb2022_RICHIESTE!$A$9&lt;&gt;"",Feb2022_RICHIESTE!$A$9,"")</f>
        <v>mer</v>
      </c>
      <c r="B56" s="79">
        <f>IF(Feb2022_RICHIESTE!$B$9&lt;&gt;"",Feb2022_RICHIESTE!$B$9,"")</f>
        <v>44594</v>
      </c>
      <c r="C56" s="67"/>
      <c r="D56" s="133">
        <f>Regole!$H$13-E56</f>
        <v>32</v>
      </c>
      <c r="E56" s="134">
        <f t="shared" si="9"/>
        <v>0</v>
      </c>
      <c r="F56" s="69">
        <f>COUNTIF(primotrim2022_ORARIO!$C$64:$AR$64,"*Aspettativa*")</f>
        <v>0</v>
      </c>
      <c r="G56" s="69">
        <f>COUNTIF(primotrim2022_ORARIO!$C$64:$AR$64,"*Ex-Accordo*")</f>
        <v>0</v>
      </c>
      <c r="H56" s="69">
        <f>COUNTIF(primotrim2022_ORARIO!$C$64:$AR$64,"*Ferie*")</f>
        <v>0</v>
      </c>
      <c r="I56" s="69">
        <f>COUNTIF(primotrim2022_ORARIO!$C$64:$AR$64,"Maternit*")</f>
        <v>0</v>
      </c>
      <c r="J56" s="69">
        <f>COUNTIF(primotrim2022_ORARIO!$C$64:$AR$64,"*Ex-Acc")</f>
        <v>0</v>
      </c>
      <c r="K56" s="69">
        <f>COUNTIF(primotrim2022_ORARIO!$C$64:$AR$64,"*Ridotto Ferie*")</f>
        <v>0</v>
      </c>
      <c r="L56" s="69">
        <f>COUNTIF(primotrim2022_ORARIO!$C$64:$AR$64,"*Ridotto Maternit*")</f>
        <v>0</v>
      </c>
      <c r="M56" s="69">
        <f>COUNTIF(primotrim2022_ORARIO!$C$64:$AR$64,"Esame")</f>
        <v>0</v>
      </c>
      <c r="N56" s="69">
        <f>COUNTIF(primotrim2022_ORARIO!$C$64:$AR$64,"*Altro*")</f>
        <v>0</v>
      </c>
      <c r="P56" s="79" t="str">
        <f t="shared" si="10"/>
        <v>mer</v>
      </c>
      <c r="Q56" s="79">
        <f t="shared" si="11"/>
        <v>44594</v>
      </c>
      <c r="R56" s="70">
        <f>COUNTIF(primotrim2022_ORARIO!$C$64:$AR$64,"08.30 – 17.30")</f>
        <v>0</v>
      </c>
      <c r="S56" s="70">
        <f>COUNTIF(primotrim2022_ORARIO!$C$64:$AR$64,"09.00 – 18.00")</f>
        <v>0</v>
      </c>
      <c r="T56" s="70">
        <f>COUNTIF(primotrim2022_ORARIO!$D$64:$AS$64,"09:30 – 18.30")</f>
        <v>0</v>
      </c>
      <c r="U56" s="70">
        <f>COUNTIF(primotrim2022_ORARIO!$C$64:$AR$64,"*09.30 – 18.30*")+COUNTIF(primotrim2022_ORARIO!$C$64:$AR$64,"10.30 – 18.30*")+COUNTIF(primotrim2022_ORARIO!$C$64:$AR$64,"*09:00 – 13.00*")</f>
        <v>0</v>
      </c>
      <c r="V56" s="70">
        <f>COUNTIF(primotrim2022_ORARIO!$C$64:$AR$64,"10.30 – 19.30")+COUNTIF(primotrim2022_ORARIO!$C$64:$AR$64,"11.30 – 19.30")+COUNTIF(primotrim2022_ORARIO!$C$64:$AR$64,"09.00 – 13.00")</f>
        <v>0</v>
      </c>
      <c r="W56" s="140">
        <f t="shared" si="12"/>
        <v>0</v>
      </c>
      <c r="X56" s="246"/>
      <c r="Y56" s="247"/>
      <c r="Z56" s="247"/>
      <c r="AA56" s="248"/>
    </row>
    <row r="57" spans="1:27" ht="11.25" customHeight="1" x14ac:dyDescent="0.25">
      <c r="A57" s="79" t="str">
        <f>IF(Feb2022_RICHIESTE!$A$10&lt;&gt;"",Feb2022_RICHIESTE!$A$10,"")</f>
        <v>gio</v>
      </c>
      <c r="B57" s="79">
        <f>IF(Feb2022_RICHIESTE!$B$10&lt;&gt;"",Feb2022_RICHIESTE!$B$10,"")</f>
        <v>44595</v>
      </c>
      <c r="C57" s="67"/>
      <c r="D57" s="133">
        <f>Regole!$H$13-E57</f>
        <v>32</v>
      </c>
      <c r="E57" s="134">
        <f t="shared" si="9"/>
        <v>0</v>
      </c>
      <c r="F57" s="69">
        <f>COUNTIF(primotrim2022_ORARIO!$C$65:$AR$65,"*Aspettativa*")</f>
        <v>0</v>
      </c>
      <c r="G57" s="69">
        <f>COUNTIF(primotrim2022_ORARIO!$C$65:$AR$65,"*Ex-Accordo*")</f>
        <v>0</v>
      </c>
      <c r="H57" s="69">
        <f>COUNTIF(primotrim2022_ORARIO!$C$65:$AR$65,"*Ferie*")</f>
        <v>0</v>
      </c>
      <c r="I57" s="69">
        <f>COUNTIF(primotrim2022_ORARIO!$C$65:$AR$65,"Maternit*")</f>
        <v>0</v>
      </c>
      <c r="J57" s="69">
        <f>COUNTIF(primotrim2022_ORARIO!$C$65:$AR$65,"*Ex-Acc")</f>
        <v>0</v>
      </c>
      <c r="K57" s="69">
        <f>COUNTIF(primotrim2022_ORARIO!$C$65:$AR$65,"*Ridotto Ferie*")</f>
        <v>0</v>
      </c>
      <c r="L57" s="69">
        <f>COUNTIF(primotrim2022_ORARIO!$C$65:$AR$65,"*Ridotto Maternit*")</f>
        <v>0</v>
      </c>
      <c r="M57" s="69">
        <f>COUNTIF(primotrim2022_ORARIO!$C$65:$AR$65,"Esame")</f>
        <v>0</v>
      </c>
      <c r="N57" s="69">
        <f>COUNTIF(primotrim2022_ORARIO!$C$65:$AR$65,"*Altro*")</f>
        <v>0</v>
      </c>
      <c r="P57" s="79" t="str">
        <f t="shared" si="10"/>
        <v>gio</v>
      </c>
      <c r="Q57" s="79">
        <f t="shared" si="11"/>
        <v>44595</v>
      </c>
      <c r="R57" s="36">
        <f>COUNTIF(primotrim2022_ORARIO!$C$65:$AR$65,"08.30 – 17.30")</f>
        <v>0</v>
      </c>
      <c r="S57" s="36">
        <f>COUNTIF(primotrim2022_ORARIO!$C$65:$AR$65,"09.00 – 18.00")</f>
        <v>0</v>
      </c>
      <c r="T57" s="36">
        <f>COUNTIF(primotrim2022_ORARIO!$D$65:$AS$65,"09:30 – 18.30")</f>
        <v>0</v>
      </c>
      <c r="U57" s="36">
        <f>COUNTIF(primotrim2022_ORARIO!$C$65:$AR$65,"*09.30 – 18.30*")+COUNTIF(primotrim2022_ORARIO!$C$65:$AR$65,"10.30 – 18.30*")+COUNTIF(primotrim2022_ORARIO!$C$65:$AR$65,"*09:00 – 13.00*")</f>
        <v>0</v>
      </c>
      <c r="V57" s="36">
        <f>COUNTIF(primotrim2022_ORARIO!$C$65:$AR$65,"10.30 – 19.30")+COUNTIF(primotrim2022_ORARIO!$C$65:$AR$65,"11.30 – 19.30")+COUNTIF(primotrim2022_ORARIO!$C$65:$AR$65,"09.00 – 13.00")</f>
        <v>0</v>
      </c>
      <c r="W57" s="1">
        <f t="shared" si="12"/>
        <v>0</v>
      </c>
      <c r="X57" s="246"/>
      <c r="Y57" s="247"/>
      <c r="Z57" s="247"/>
      <c r="AA57" s="248"/>
    </row>
    <row r="58" spans="1:27" ht="11.25" customHeight="1" x14ac:dyDescent="0.25">
      <c r="A58" s="79" t="str">
        <f>IF(Feb2022_RICHIESTE!$A$11&lt;&gt;"",Feb2022_RICHIESTE!$A$11,"")</f>
        <v>ven</v>
      </c>
      <c r="B58" s="79">
        <f>IF(Feb2022_RICHIESTE!$B$11&lt;&gt;"",Feb2022_RICHIESTE!$B$11,"")</f>
        <v>44596</v>
      </c>
      <c r="C58" s="67"/>
      <c r="D58" s="133">
        <f>Regole!$H$13-E58</f>
        <v>32</v>
      </c>
      <c r="E58" s="134">
        <f t="shared" si="9"/>
        <v>0</v>
      </c>
      <c r="F58" s="69">
        <f>COUNTIF(primotrim2022_ORARIO!$C$66:$AR$66,"*Aspettativa*")</f>
        <v>0</v>
      </c>
      <c r="G58" s="69">
        <f>COUNTIF(primotrim2022_ORARIO!$C$66:$AR$66,"*Ex-Accordo*")</f>
        <v>0</v>
      </c>
      <c r="H58" s="69">
        <f>COUNTIF(primotrim2022_ORARIO!$C$66:$AR$66,"*Ferie*")</f>
        <v>0</v>
      </c>
      <c r="I58" s="69">
        <f>COUNTIF(primotrim2022_ORARIO!$C$66:$AR$66,"Maternit*")</f>
        <v>0</v>
      </c>
      <c r="J58" s="69">
        <f>COUNTIF(primotrim2022_ORARIO!$C$66:$AR$66,"*Ex-Acc")</f>
        <v>0</v>
      </c>
      <c r="K58" s="69">
        <f>COUNTIF(primotrim2022_ORARIO!$C$66:$AR$66,"*Ridotto Ferie*")</f>
        <v>0</v>
      </c>
      <c r="L58" s="69">
        <f>COUNTIF(primotrim2022_ORARIO!$C$66:$AR$66,"*Ridotto Maternit*")</f>
        <v>0</v>
      </c>
      <c r="M58" s="69">
        <f>COUNTIF(primotrim2022_ORARIO!$C$66:$AR$66,"Esame")</f>
        <v>0</v>
      </c>
      <c r="N58" s="69">
        <f>COUNTIF(primotrim2022_ORARIO!$C$66:$AR$66,"*Altro*")</f>
        <v>0</v>
      </c>
      <c r="P58" s="79" t="str">
        <f t="shared" si="10"/>
        <v>ven</v>
      </c>
      <c r="Q58" s="79">
        <f t="shared" si="11"/>
        <v>44596</v>
      </c>
      <c r="R58" s="70">
        <f>COUNTIF(primotrim2022_ORARIO!$C$66:$AR$66,"08.30 – 17.30")</f>
        <v>0</v>
      </c>
      <c r="S58" s="70">
        <f>COUNTIF(primotrim2022_ORARIO!$C$66:$AR$66,"09.00 – 18.00")</f>
        <v>0</v>
      </c>
      <c r="T58" s="70">
        <f>COUNTIF(primotrim2022_ORARIO!$D$66:$AS$66,"09:30 – 18.30")</f>
        <v>0</v>
      </c>
      <c r="U58" s="70">
        <f>COUNTIF(primotrim2022_ORARIO!$C$66:$AR$66,"*09.30 – 18.30*")+COUNTIF(primotrim2022_ORARIO!$C$66:$AR$66,"10.30 – 18.30*")+COUNTIF(primotrim2022_ORARIO!$C$66:$AR$66,"*09:00 – 13.00*")</f>
        <v>0</v>
      </c>
      <c r="V58" s="70">
        <f>COUNTIF(primotrim2022_ORARIO!$C$66:$AR$66,"10.30 – 19.30")+COUNTIF(primotrim2022_ORARIO!$C$66:$AR$66,"11.30 – 19.30")+COUNTIF(primotrim2022_ORARIO!$C$66:$AR$66,"09.00 – 13.00")</f>
        <v>0</v>
      </c>
      <c r="W58" s="140">
        <f t="shared" si="12"/>
        <v>0</v>
      </c>
      <c r="X58" s="246"/>
      <c r="Y58" s="247"/>
      <c r="Z58" s="247"/>
      <c r="AA58" s="248"/>
    </row>
    <row r="59" spans="1:27" ht="11.25" customHeight="1" x14ac:dyDescent="0.25">
      <c r="A59" s="79" t="str">
        <f>IF(Feb2022_RICHIESTE!$A$12&lt;&gt;"",Feb2022_RICHIESTE!$A$12,"")</f>
        <v>sab</v>
      </c>
      <c r="B59" s="79">
        <f>IF(Feb2022_RICHIESTE!$B$12&lt;&gt;"",Feb2022_RICHIESTE!$B$12,"")</f>
        <v>44597</v>
      </c>
      <c r="C59" s="67"/>
      <c r="D59" s="133">
        <f>Regole!$H$13-E59</f>
        <v>32</v>
      </c>
      <c r="E59" s="134">
        <f t="shared" si="9"/>
        <v>0</v>
      </c>
      <c r="F59" s="69">
        <f>COUNTIF(primotrim2022_ORARIO!$C$67:$AR$67,"*Aspettativa*")</f>
        <v>0</v>
      </c>
      <c r="G59" s="71">
        <f>COUNTIF(primotrim2022_ORARIO!$C$67:$AR$67,"*Ex-Accordo*")</f>
        <v>0</v>
      </c>
      <c r="H59" s="71">
        <f>COUNTIF(primotrim2022_ORARIO!$C$67:$AR$67,"*Ferie*")</f>
        <v>0</v>
      </c>
      <c r="I59" s="71">
        <f>COUNTIF(primotrim2022_ORARIO!$C$67:$AR$67,"Maternit*")</f>
        <v>0</v>
      </c>
      <c r="J59" s="71">
        <f>COUNTIF(primotrim2022_ORARIO!$C$67:$AR$67,"*Ex-Acc")</f>
        <v>0</v>
      </c>
      <c r="K59" s="71">
        <f>COUNTIF(primotrim2022_ORARIO!$C$67:$AR$67,"*Ridotto Ferie*")</f>
        <v>0</v>
      </c>
      <c r="L59" s="71">
        <f>COUNTIF(primotrim2022_ORARIO!$C$67:$AR$67,"*Ridotto Maternit*")</f>
        <v>0</v>
      </c>
      <c r="M59" s="71">
        <f>COUNTIF(primotrim2022_ORARIO!$C$67:$AR$67,"Esame")</f>
        <v>0</v>
      </c>
      <c r="N59" s="71">
        <f>COUNTIF(primotrim2022_ORARIO!$C$67:$AR$67,"*Altro*")</f>
        <v>0</v>
      </c>
      <c r="P59" s="79" t="str">
        <f t="shared" si="10"/>
        <v>sab</v>
      </c>
      <c r="Q59" s="79">
        <f t="shared" si="11"/>
        <v>44597</v>
      </c>
      <c r="R59" s="36">
        <f>COUNTIF(primotrim2022_ORARIO!$C$67:$AR$67,"08.30 – 17.30")</f>
        <v>0</v>
      </c>
      <c r="S59" s="36">
        <f>COUNTIF(primotrim2022_ORARIO!$C$67:$AR$67,"09.00 – 18.00")</f>
        <v>0</v>
      </c>
      <c r="T59" s="36">
        <f>COUNTIF(primotrim2022_ORARIO!$D$67:$AS$67,"09:30 – 18.30")</f>
        <v>0</v>
      </c>
      <c r="U59" s="36">
        <f>COUNTIF(primotrim2022_ORARIO!$C$67:$AR$67,"*09.30 – 18.30*")+COUNTIF(primotrim2022_ORARIO!$C$67:$AR$67,"10.30 – 18.30*")+COUNTIF(primotrim2022_ORARIO!$C$67:$AR$67,"*09:00 – 13.00*")</f>
        <v>0</v>
      </c>
      <c r="V59" s="36">
        <f>COUNTIF(primotrim2022_ORARIO!$C$67:$AR$67,"10.30 – 19.30")+COUNTIF(primotrim2022_ORARIO!$C$67:$AR$67,"11.30 – 19.30")+COUNTIF(primotrim2022_ORARIO!$C$67:$AR$67,"09.00 – 13.00")</f>
        <v>0</v>
      </c>
      <c r="W59" s="1">
        <f t="shared" si="12"/>
        <v>0</v>
      </c>
      <c r="X59" s="246"/>
      <c r="Y59" s="247"/>
      <c r="Z59" s="247"/>
      <c r="AA59" s="248"/>
    </row>
    <row r="60" spans="1:27" s="61" customFormat="1" ht="11.25" customHeight="1" x14ac:dyDescent="0.25">
      <c r="A60" s="57" t="str">
        <f>IF(Feb2022_RICHIESTE!$A$13&lt;&gt;"",Feb2022_RICHIESTE!$A$13,"")</f>
        <v/>
      </c>
      <c r="B60" s="145">
        <f>IF(Feb2022_RICHIESTE!$B$13&lt;&gt;"",Feb2022_RICHIESTE!$B$13,"")</f>
        <v>44598</v>
      </c>
      <c r="C60" s="73" t="s">
        <v>45</v>
      </c>
      <c r="D60" s="133">
        <f>Regole!$H$13-E60</f>
        <v>32</v>
      </c>
      <c r="E60" s="134">
        <f t="shared" si="9"/>
        <v>0</v>
      </c>
      <c r="F60" s="69">
        <f>COUNTIF(primotrim2022_ORARIO!$C$68:$AR$68,"*Aspettativa*")</f>
        <v>0</v>
      </c>
      <c r="G60" s="69">
        <f>COUNTIF(primotrim2022_ORARIO!$C$68:$AR$68,"*Ex-Accordo*")</f>
        <v>0</v>
      </c>
      <c r="H60" s="69">
        <f>COUNTIF(primotrim2022_ORARIO!$C$68:$AR$68,"*Ferie*")</f>
        <v>0</v>
      </c>
      <c r="I60" s="69">
        <f>COUNTIF(primotrim2022_ORARIO!$C$68:$AR$68,"Maternit*")</f>
        <v>0</v>
      </c>
      <c r="J60" s="69">
        <f>COUNTIF(primotrim2022_ORARIO!$C$68:$AR$68,"*Ex-Acc")</f>
        <v>0</v>
      </c>
      <c r="K60" s="69">
        <f>COUNTIF(primotrim2022_ORARIO!$C$68:$AR$68,"*Ridotto Ferie*")</f>
        <v>0</v>
      </c>
      <c r="L60" s="69">
        <f>COUNTIF(primotrim2022_ORARIO!$C$68:$AR$68,"*Ridotto Maternit*")</f>
        <v>0</v>
      </c>
      <c r="M60" s="69">
        <f>COUNTIF(primotrim2022_ORARIO!$C$68:$AR$68,"Esame")</f>
        <v>0</v>
      </c>
      <c r="N60" s="69">
        <f>COUNTIF(primotrim2022_ORARIO!$C$68:$AR$68,"*Altro*")</f>
        <v>0</v>
      </c>
      <c r="O60"/>
      <c r="P60" s="57" t="str">
        <f t="shared" si="10"/>
        <v xml:space="preserve"> </v>
      </c>
      <c r="Q60" s="145">
        <f t="shared" si="11"/>
        <v>44598</v>
      </c>
      <c r="R60" s="70">
        <f>COUNTIF(primotrim2022_ORARIO!$C$68:$AR$68,"08.30 – 17.30")</f>
        <v>0</v>
      </c>
      <c r="S60" s="70">
        <f>COUNTIF(primotrim2022_ORARIO!$C$68:$AR$68,"09.00 – 18.00")</f>
        <v>0</v>
      </c>
      <c r="T60" s="70">
        <f>COUNTIF(primotrim2022_ORARIO!$D$68:$AS$68,"09:30 – 18.30")</f>
        <v>0</v>
      </c>
      <c r="U60" s="70">
        <f>COUNTIF(primotrim2022_ORARIO!$C$68:$AR$68,"*09.30 – 18.30*")+COUNTIF(primotrim2022_ORARIO!$C$68:$AR$68,"10.30 – 18.30*")+COUNTIF(primotrim2022_ORARIO!$C$68:$AR$68,"*09:00 – 13.00*")</f>
        <v>0</v>
      </c>
      <c r="V60" s="70">
        <f>COUNTIF(primotrim2022_ORARIO!$C$68:$AR$68,"10.30 – 19.30")+COUNTIF(primotrim2022_ORARIO!$C$68:$AR$68,"11.30 – 19.30")+COUNTIF(primotrim2022_ORARIO!$C$68:$AR$68,"09.00 – 13.00")</f>
        <v>0</v>
      </c>
      <c r="W60" s="140">
        <f t="shared" si="12"/>
        <v>0</v>
      </c>
      <c r="X60" s="249"/>
      <c r="Y60" s="250"/>
      <c r="Z60" s="250"/>
      <c r="AA60" s="251"/>
    </row>
    <row r="61" spans="1:27" s="61" customFormat="1" ht="11.25" customHeight="1" x14ac:dyDescent="0.25">
      <c r="A61"/>
      <c r="B61"/>
      <c r="C61" s="67"/>
      <c r="D61" s="131"/>
      <c r="E61" s="131"/>
      <c r="F61"/>
      <c r="G61"/>
      <c r="H61"/>
      <c r="I61"/>
      <c r="J61"/>
      <c r="K61"/>
      <c r="L61"/>
      <c r="M61"/>
      <c r="N61"/>
      <c r="O61"/>
      <c r="P61"/>
      <c r="Q61"/>
      <c r="R61"/>
      <c r="S61"/>
      <c r="T61"/>
      <c r="U61"/>
      <c r="V61"/>
      <c r="W61" s="182"/>
      <c r="X61"/>
      <c r="Y61"/>
      <c r="Z61"/>
      <c r="AA61"/>
    </row>
    <row r="62" spans="1:27" ht="11.25" customHeight="1" x14ac:dyDescent="0.25">
      <c r="C62" s="67"/>
      <c r="D62" s="131"/>
      <c r="E62" s="131"/>
      <c r="P62" t="str">
        <f t="shared" ref="P62:P96" si="13">IF(A62=""," ",A62)</f>
        <v xml:space="preserve"> </v>
      </c>
      <c r="Q62" t="str">
        <f t="shared" ref="Q62:Q96" si="14">IF(B62=""," ",B62)</f>
        <v xml:space="preserve"> </v>
      </c>
      <c r="W62" s="182"/>
      <c r="X62" s="143">
        <f>COUNTIF(primotrim2022_ORARIO!$C$71:$AR$71,"12:30")</f>
        <v>0</v>
      </c>
      <c r="Y62" s="144">
        <f>COUNTIF(primotrim2022_ORARIO!$C$71:$AR$71,"13:00")</f>
        <v>0</v>
      </c>
      <c r="Z62" s="142">
        <f>COUNTIF(primotrim2022_ORARIO!$C$71:$AR$71,"13:30")</f>
        <v>0</v>
      </c>
      <c r="AA62" s="83">
        <f>COUNTIF(primotrim2022_ORARIO!$C$71:$AR$71,"-")</f>
        <v>39</v>
      </c>
    </row>
    <row r="63" spans="1:27" ht="11.25" customHeight="1" x14ac:dyDescent="0.25">
      <c r="A63" s="79" t="str">
        <f>IF(Feb2022_RICHIESTE!$A$16&lt;&gt;"",Feb2022_RICHIESTE!$A$16,"")</f>
        <v>lun</v>
      </c>
      <c r="B63" s="79">
        <f>IF(Feb2022_RICHIESTE!$B$16&lt;&gt;"",Feb2022_RICHIESTE!$B$16,"")</f>
        <v>44599</v>
      </c>
      <c r="C63" s="67"/>
      <c r="D63" s="133">
        <f>Regole!$H$13-E63</f>
        <v>32</v>
      </c>
      <c r="E63" s="134">
        <f t="shared" ref="E63:E69" si="15">SUM(F63:N63)</f>
        <v>0</v>
      </c>
      <c r="F63" s="69">
        <f>COUNTIF(primotrim2022_ORARIO!$C$72:$AR$72,"*Aspettativa*")</f>
        <v>0</v>
      </c>
      <c r="G63" s="69">
        <f>COUNTIF(primotrim2022_ORARIO!$C$72:$AR$72,"*Ex-Accordo*")</f>
        <v>0</v>
      </c>
      <c r="H63" s="69">
        <f>COUNTIF(primotrim2022_ORARIO!$C$72:$AR$72,"*Ferie*")</f>
        <v>0</v>
      </c>
      <c r="I63" s="69">
        <f>COUNTIF(primotrim2022_ORARIO!$C$72:$AR$72,"Maternit*")</f>
        <v>0</v>
      </c>
      <c r="J63" s="69">
        <f>COUNTIF(primotrim2022_ORARIO!$C$72:$AR$72,"*Ex-Acc")</f>
        <v>0</v>
      </c>
      <c r="K63" s="69">
        <f>COUNTIF(primotrim2022_ORARIO!$C$72:$AR$72,"*Ridotto Ferie*")</f>
        <v>0</v>
      </c>
      <c r="L63" s="69">
        <f>COUNTIF(primotrim2022_ORARIO!$C$72:$AR$72,"*Ridotto Maternit*")</f>
        <v>0</v>
      </c>
      <c r="M63" s="69">
        <f>COUNTIF(primotrim2022_ORARIO!$C$72:$AR$72,"Esame")</f>
        <v>0</v>
      </c>
      <c r="N63" s="69">
        <f>COUNTIF(primotrim2022_ORARIO!$C$72:$AR$72,"*Altro*")</f>
        <v>0</v>
      </c>
      <c r="P63" s="79" t="str">
        <f t="shared" si="13"/>
        <v>lun</v>
      </c>
      <c r="Q63" s="79">
        <f t="shared" si="14"/>
        <v>44599</v>
      </c>
      <c r="R63" s="70">
        <f>COUNTIF(primotrim2022_ORARIO!$C$72:$AR$72,"08.30 – 17.30")</f>
        <v>0</v>
      </c>
      <c r="S63" s="70">
        <f>COUNTIF(primotrim2022_ORARIO!$C$72:$AR$72,"09.00 – 18.00")</f>
        <v>0</v>
      </c>
      <c r="T63" s="70">
        <f>COUNTIF(primotrim2022_ORARIO!$D$72:$AS$72,"09:30 – 18.30")</f>
        <v>0</v>
      </c>
      <c r="U63" s="70">
        <f>COUNTIF(primotrim2022_ORARIO!$C$72:$AR$72,"*09.30 – 18.30*")+COUNTIF(primotrim2022_ORARIO!$C$72:$AR$72,"10.30 – 18.30*")+COUNTIF(primotrim2022_ORARIO!$C$72:$AR$72,"*09:00 – 13.00*")</f>
        <v>0</v>
      </c>
      <c r="V63" s="70">
        <f>COUNTIF(primotrim2022_ORARIO!$C$72:$AR$72,"10.30 – 19.30")+COUNTIF(primotrim2022_ORARIO!$C$72:$AR$72,"11.30 – 19.30")+COUNTIF(primotrim2022_ORARIO!$C$72:$AR$72,"09.00 – 13.00")</f>
        <v>0</v>
      </c>
      <c r="W63" s="140">
        <f t="shared" si="12"/>
        <v>0</v>
      </c>
      <c r="X63" s="243"/>
      <c r="Y63" s="244"/>
      <c r="Z63" s="244"/>
      <c r="AA63" s="245"/>
    </row>
    <row r="64" spans="1:27" ht="11.25" customHeight="1" x14ac:dyDescent="0.25">
      <c r="A64" s="79" t="str">
        <f>IF(Feb2022_RICHIESTE!$A$17&lt;&gt;"",Feb2022_RICHIESTE!$A$17,"")</f>
        <v>mar</v>
      </c>
      <c r="B64" s="79">
        <f>IF(Feb2022_RICHIESTE!$B$17&lt;&gt;"",Feb2022_RICHIESTE!$B$17,"")</f>
        <v>44600</v>
      </c>
      <c r="C64" s="67"/>
      <c r="D64" s="133">
        <f>Regole!$H$13-E64</f>
        <v>32</v>
      </c>
      <c r="E64" s="134">
        <f t="shared" si="15"/>
        <v>0</v>
      </c>
      <c r="F64" s="69">
        <f>COUNTIF(primotrim2022_ORARIO!$C$73:$AR$73,"*Aspettativa*")</f>
        <v>0</v>
      </c>
      <c r="G64" s="69">
        <f>COUNTIF(primotrim2022_ORARIO!$C$73:$AR$73,"*Ex-Accordo*")</f>
        <v>0</v>
      </c>
      <c r="H64" s="69">
        <f>COUNTIF(primotrim2022_ORARIO!$C$73:$AR$73,"*Ferie*")</f>
        <v>0</v>
      </c>
      <c r="I64" s="69">
        <f>COUNTIF(primotrim2022_ORARIO!$C$73:$AR$73,"Maternit*")</f>
        <v>0</v>
      </c>
      <c r="J64" s="69">
        <f>COUNTIF(primotrim2022_ORARIO!$C$73:$AR$73,"*Ex-Acc")</f>
        <v>0</v>
      </c>
      <c r="K64" s="69">
        <f>COUNTIF(primotrim2022_ORARIO!$C$73:$AR$73,"*Ridotto Ferie*")</f>
        <v>0</v>
      </c>
      <c r="L64" s="69">
        <f>COUNTIF(primotrim2022_ORARIO!$C$73:$AR$73,"*Ridotto Maternit*")</f>
        <v>0</v>
      </c>
      <c r="M64" s="69">
        <f>COUNTIF(primotrim2022_ORARIO!$C$73:$AR$73,"Esame")</f>
        <v>0</v>
      </c>
      <c r="N64" s="69">
        <f>COUNTIF(primotrim2022_ORARIO!$C$73:$AR$73,"*Altro*")</f>
        <v>0</v>
      </c>
      <c r="P64" s="79" t="str">
        <f t="shared" si="13"/>
        <v>mar</v>
      </c>
      <c r="Q64" s="79">
        <f t="shared" si="14"/>
        <v>44600</v>
      </c>
      <c r="R64" s="36">
        <f>COUNTIF(primotrim2022_ORARIO!$C$73:$AR$73,"08.30 – 17.30")</f>
        <v>0</v>
      </c>
      <c r="S64" s="36">
        <f>COUNTIF(primotrim2022_ORARIO!$C$73:$AR$73,"09.00 – 18.00")</f>
        <v>0</v>
      </c>
      <c r="T64" s="36">
        <f>COUNTIF(primotrim2022_ORARIO!$D$73:$AS$73,"09:30 – 18.30")</f>
        <v>0</v>
      </c>
      <c r="U64" s="36">
        <f>COUNTIF(primotrim2022_ORARIO!$C$73:$AR$73,"*09.30 – 18.30*")+COUNTIF(primotrim2022_ORARIO!$C$73:$AR$73,"10.30 – 18.30*")+COUNTIF(primotrim2022_ORARIO!$C$73:$AR$73,"*09:00 – 13.00*")</f>
        <v>0</v>
      </c>
      <c r="V64" s="36">
        <f>COUNTIF(primotrim2022_ORARIO!$C$73:$AR$73,"10.30 – 19.30")+COUNTIF(primotrim2022_ORARIO!$C$73:$AR$73,"11.30 – 19.30")+COUNTIF(primotrim2022_ORARIO!$C$73:$AR$73,"09.00 – 13.00")</f>
        <v>0</v>
      </c>
      <c r="W64" s="1">
        <f t="shared" si="12"/>
        <v>0</v>
      </c>
      <c r="X64" s="246"/>
      <c r="Y64" s="247"/>
      <c r="Z64" s="247"/>
      <c r="AA64" s="248"/>
    </row>
    <row r="65" spans="1:27" ht="11.25" customHeight="1" x14ac:dyDescent="0.25">
      <c r="A65" s="79" t="str">
        <f>IF(Feb2022_RICHIESTE!$A$18&lt;&gt;"",Feb2022_RICHIESTE!$A$18,"")</f>
        <v>mer</v>
      </c>
      <c r="B65" s="79">
        <f>IF(Feb2022_RICHIESTE!$B$18&lt;&gt;"",Feb2022_RICHIESTE!$B$18,"")</f>
        <v>44601</v>
      </c>
      <c r="C65" s="67"/>
      <c r="D65" s="133">
        <f>Regole!$H$13-E65</f>
        <v>32</v>
      </c>
      <c r="E65" s="134">
        <f t="shared" si="15"/>
        <v>0</v>
      </c>
      <c r="F65" s="69">
        <f>COUNTIF(primotrim2022_ORARIO!$C$74:$AR$74,"*Aspettativa*")</f>
        <v>0</v>
      </c>
      <c r="G65" s="69">
        <f>COUNTIF(primotrim2022_ORARIO!$C$74:$AR$74,"*Ex-Accordo*")</f>
        <v>0</v>
      </c>
      <c r="H65" s="69">
        <f>COUNTIF(primotrim2022_ORARIO!$C$74:$AR$74,"*Ferie*")</f>
        <v>0</v>
      </c>
      <c r="I65" s="69">
        <f>COUNTIF(primotrim2022_ORARIO!$C$74:$AR$74,"Maternit*")</f>
        <v>0</v>
      </c>
      <c r="J65" s="69">
        <f>COUNTIF(primotrim2022_ORARIO!$C$74:$AR$74,"*Ex-Acc")</f>
        <v>0</v>
      </c>
      <c r="K65" s="69">
        <f>COUNTIF(primotrim2022_ORARIO!$C$74:$AR$74,"*Ridotto Ferie*")</f>
        <v>0</v>
      </c>
      <c r="L65" s="69">
        <f>COUNTIF(primotrim2022_ORARIO!$C$74:$AR$74,"*Ridotto Maternit*")</f>
        <v>0</v>
      </c>
      <c r="M65" s="69">
        <f>COUNTIF(primotrim2022_ORARIO!$C$74:$AR$74,"Esame")</f>
        <v>0</v>
      </c>
      <c r="N65" s="69">
        <f>COUNTIF(primotrim2022_ORARIO!$C$74:$AR$74,"*Altro*")</f>
        <v>0</v>
      </c>
      <c r="P65" s="79" t="str">
        <f t="shared" si="13"/>
        <v>mer</v>
      </c>
      <c r="Q65" s="79">
        <f t="shared" si="14"/>
        <v>44601</v>
      </c>
      <c r="R65" s="70">
        <f>COUNTIF(primotrim2022_ORARIO!$C$74:$AR$74,"08.30 – 17.30")</f>
        <v>0</v>
      </c>
      <c r="S65" s="70">
        <f>COUNTIF(primotrim2022_ORARIO!$C$74:$AR$74,"09.00 – 18.00")</f>
        <v>0</v>
      </c>
      <c r="T65" s="70">
        <f>COUNTIF(primotrim2022_ORARIO!$D$74:$AS$74,"09:30 – 18.30")</f>
        <v>0</v>
      </c>
      <c r="U65" s="70">
        <f>COUNTIF(primotrim2022_ORARIO!$C$74:$AR$74,"*09.30 – 18.30*")+COUNTIF(primotrim2022_ORARIO!$C$74:$AR$74,"10.30 – 18.30*")+COUNTIF(primotrim2022_ORARIO!$C$74:$AR$74,"*09:00 – 13.00*")</f>
        <v>0</v>
      </c>
      <c r="V65" s="70">
        <f>COUNTIF(primotrim2022_ORARIO!$C$74:$AR$74,"10.30 – 19.30")+COUNTIF(primotrim2022_ORARIO!$C$74:$AR$74,"11.30 – 19.30")+COUNTIF(primotrim2022_ORARIO!$C$74:$AR$74,"09.00 – 13.00")</f>
        <v>0</v>
      </c>
      <c r="W65" s="140">
        <f t="shared" si="12"/>
        <v>0</v>
      </c>
      <c r="X65" s="246"/>
      <c r="Y65" s="247"/>
      <c r="Z65" s="247"/>
      <c r="AA65" s="248"/>
    </row>
    <row r="66" spans="1:27" ht="11.25" customHeight="1" x14ac:dyDescent="0.25">
      <c r="A66" s="79" t="str">
        <f>IF(Feb2022_RICHIESTE!$A$19&lt;&gt;"",Feb2022_RICHIESTE!$A$19,"")</f>
        <v>gio</v>
      </c>
      <c r="B66" s="79">
        <f>IF(Feb2022_RICHIESTE!$B$19&lt;&gt;"",Feb2022_RICHIESTE!$B$19,"")</f>
        <v>44602</v>
      </c>
      <c r="C66" s="67"/>
      <c r="D66" s="133">
        <f>Regole!$H$13-E66</f>
        <v>32</v>
      </c>
      <c r="E66" s="134">
        <f t="shared" si="15"/>
        <v>0</v>
      </c>
      <c r="F66" s="69">
        <f>COUNTIF(primotrim2022_ORARIO!$C$75:$AR$75,"*Aspettativa*")</f>
        <v>0</v>
      </c>
      <c r="G66" s="69">
        <f>COUNTIF(primotrim2022_ORARIO!$C$75:$AR$75,"*Ex-Accordo*")</f>
        <v>0</v>
      </c>
      <c r="H66" s="69">
        <f>COUNTIF(primotrim2022_ORARIO!$C$75:$AR$75,"*Ferie*")</f>
        <v>0</v>
      </c>
      <c r="I66" s="69">
        <f>COUNTIF(primotrim2022_ORARIO!$C$75:$AR$75,"Maternit*")</f>
        <v>0</v>
      </c>
      <c r="J66" s="69">
        <f>COUNTIF(primotrim2022_ORARIO!$C$75:$AR$75,"*Ex-Acc")</f>
        <v>0</v>
      </c>
      <c r="K66" s="69">
        <f>COUNTIF(primotrim2022_ORARIO!$C$75:$AR$75,"*Ridotto Ferie*")</f>
        <v>0</v>
      </c>
      <c r="L66" s="69">
        <f>COUNTIF(primotrim2022_ORARIO!$C$75:$AR$75,"*Ridotto Maternit*")</f>
        <v>0</v>
      </c>
      <c r="M66" s="69">
        <f>COUNTIF(primotrim2022_ORARIO!$C$75:$AR$75,"Esame")</f>
        <v>0</v>
      </c>
      <c r="N66" s="69">
        <f>COUNTIF(primotrim2022_ORARIO!$C$75:$AR$75,"*Altro*")</f>
        <v>0</v>
      </c>
      <c r="P66" s="79" t="str">
        <f t="shared" si="13"/>
        <v>gio</v>
      </c>
      <c r="Q66" s="79">
        <f t="shared" si="14"/>
        <v>44602</v>
      </c>
      <c r="R66" s="36">
        <f>COUNTIF(primotrim2022_ORARIO!$C$75:$AR$75,"08.30 – 17.30")</f>
        <v>0</v>
      </c>
      <c r="S66" s="36">
        <f>COUNTIF(primotrim2022_ORARIO!$C$75:$AR$75,"09.00 – 18.00")</f>
        <v>0</v>
      </c>
      <c r="T66" s="36">
        <f>COUNTIF(primotrim2022_ORARIO!$D$75:$AS$75,"09:30 – 18.30")</f>
        <v>0</v>
      </c>
      <c r="U66" s="36">
        <f>COUNTIF(primotrim2022_ORARIO!$C$75:$AR$75,"*09.30 – 18.30*")+COUNTIF(primotrim2022_ORARIO!$C$75:$AR$75,"10.30 – 18.30*")+COUNTIF(primotrim2022_ORARIO!$C$75:$AR$75,"*09:00 – 13.00*")</f>
        <v>0</v>
      </c>
      <c r="V66" s="36">
        <f>COUNTIF(primotrim2022_ORARIO!$C$75:$AR$75,"10.30 – 19.30")+COUNTIF(primotrim2022_ORARIO!$C$75:$AR$75,"11.30 – 19.30")+COUNTIF(primotrim2022_ORARIO!$C$75:$AR$75,"09.00 – 13.00")</f>
        <v>0</v>
      </c>
      <c r="W66" s="1">
        <f t="shared" si="12"/>
        <v>0</v>
      </c>
      <c r="X66" s="246"/>
      <c r="Y66" s="247"/>
      <c r="Z66" s="247"/>
      <c r="AA66" s="248"/>
    </row>
    <row r="67" spans="1:27" ht="11.25" customHeight="1" x14ac:dyDescent="0.25">
      <c r="A67" s="79" t="str">
        <f>IF(Feb2022_RICHIESTE!$A$20&lt;&gt;"",Feb2022_RICHIESTE!$A$20,"")</f>
        <v>ven</v>
      </c>
      <c r="B67" s="79">
        <f>IF(Feb2022_RICHIESTE!$B$20&lt;&gt;"",Feb2022_RICHIESTE!$B$20,"")</f>
        <v>44603</v>
      </c>
      <c r="C67" s="67"/>
      <c r="D67" s="133">
        <f>Regole!$H$13-E67</f>
        <v>32</v>
      </c>
      <c r="E67" s="134">
        <f t="shared" si="15"/>
        <v>0</v>
      </c>
      <c r="F67" s="69">
        <f>COUNTIF(primotrim2022_ORARIO!$C$76:$AR$76,"*Aspettativa*")</f>
        <v>0</v>
      </c>
      <c r="G67" s="69">
        <f>COUNTIF(primotrim2022_ORARIO!$C$76:$AR$76,"*Ex-Accordo*")</f>
        <v>0</v>
      </c>
      <c r="H67" s="69">
        <f>COUNTIF(primotrim2022_ORARIO!$C$76:$AR$76,"*Ferie*")</f>
        <v>0</v>
      </c>
      <c r="I67" s="69">
        <f>COUNTIF(primotrim2022_ORARIO!$C$76:$AR$76,"Maternit*")</f>
        <v>0</v>
      </c>
      <c r="J67" s="69">
        <f>COUNTIF(primotrim2022_ORARIO!$C$76:$AR$76,"*Ex-Acc")</f>
        <v>0</v>
      </c>
      <c r="K67" s="69">
        <f>COUNTIF(primotrim2022_ORARIO!$C$76:$AR$76,"*Ridotto Ferie*")</f>
        <v>0</v>
      </c>
      <c r="L67" s="69">
        <f>COUNTIF(primotrim2022_ORARIO!$C$76:$AR$76,"*Ridotto Maternit*")</f>
        <v>0</v>
      </c>
      <c r="M67" s="69">
        <f>COUNTIF(primotrim2022_ORARIO!$C$76:$AR$76,"Esame")</f>
        <v>0</v>
      </c>
      <c r="N67" s="69">
        <f>COUNTIF(primotrim2022_ORARIO!$C$76:$AR$76,"*Altro*")</f>
        <v>0</v>
      </c>
      <c r="P67" s="79" t="str">
        <f t="shared" si="13"/>
        <v>ven</v>
      </c>
      <c r="Q67" s="79">
        <f t="shared" si="14"/>
        <v>44603</v>
      </c>
      <c r="R67" s="70">
        <f>COUNTIF(primotrim2022_ORARIO!$C$76:$AR$76,"08.30 – 17.30")</f>
        <v>0</v>
      </c>
      <c r="S67" s="70">
        <f>COUNTIF(primotrim2022_ORARIO!$C$76:$AR$76,"09.00 – 18.00")</f>
        <v>0</v>
      </c>
      <c r="T67" s="70">
        <f>COUNTIF(primotrim2022_ORARIO!$D$76:$AS$76,"09:30 – 18.30")</f>
        <v>0</v>
      </c>
      <c r="U67" s="70">
        <f>COUNTIF(primotrim2022_ORARIO!$C$76:$AR$76,"*09.30 – 18.30*")+COUNTIF(primotrim2022_ORARIO!$C$76:$AR$76,"10.30 – 18.30*")+COUNTIF(primotrim2022_ORARIO!$C$76:$AR$76,"*09:00 – 13.00*")</f>
        <v>0</v>
      </c>
      <c r="V67" s="70">
        <f>COUNTIF(primotrim2022_ORARIO!$C$76:$AR$76,"10.30 – 19.30")+COUNTIF(primotrim2022_ORARIO!$C$76:$AR$76,"11.30 – 19.30")+COUNTIF(primotrim2022_ORARIO!$C$76:$AR$76,"09.00 – 13.00")</f>
        <v>0</v>
      </c>
      <c r="W67" s="140">
        <f t="shared" si="12"/>
        <v>0</v>
      </c>
      <c r="X67" s="246"/>
      <c r="Y67" s="247"/>
      <c r="Z67" s="247"/>
      <c r="AA67" s="248"/>
    </row>
    <row r="68" spans="1:27" ht="11.25" customHeight="1" x14ac:dyDescent="0.25">
      <c r="A68" s="79" t="str">
        <f>IF(Feb2022_RICHIESTE!$A$21&lt;&gt;"",Feb2022_RICHIESTE!$A$21,"")</f>
        <v>sab</v>
      </c>
      <c r="B68" s="79">
        <f>IF(Feb2022_RICHIESTE!$B$21&lt;&gt;"",Feb2022_RICHIESTE!$B$21,"")</f>
        <v>44604</v>
      </c>
      <c r="C68" s="67"/>
      <c r="D68" s="133">
        <f>Regole!$H$13-E68</f>
        <v>32</v>
      </c>
      <c r="E68" s="134">
        <f t="shared" si="15"/>
        <v>0</v>
      </c>
      <c r="F68" s="69">
        <f>COUNTIF(primotrim2022_ORARIO!$C$77:$AR$77,"*Aspettativa*")</f>
        <v>0</v>
      </c>
      <c r="G68" s="71">
        <f>COUNTIF(primotrim2022_ORARIO!$C$77:$AR$77,"*Ex-Accordo*")</f>
        <v>0</v>
      </c>
      <c r="H68" s="71">
        <f>COUNTIF(primotrim2022_ORARIO!$C$77:$AR$77,"*Ferie*")</f>
        <v>0</v>
      </c>
      <c r="I68" s="71">
        <f>COUNTIF(primotrim2022_ORARIO!$C$77:$AR$77,"Maternit*")</f>
        <v>0</v>
      </c>
      <c r="J68" s="71">
        <f>COUNTIF(primotrim2022_ORARIO!$C$77:$AR$77,"*Ex-Acc")</f>
        <v>0</v>
      </c>
      <c r="K68" s="71">
        <f>COUNTIF(primotrim2022_ORARIO!$C$77:$AR$77,"*Ridotto Ferie*")</f>
        <v>0</v>
      </c>
      <c r="L68" s="71">
        <f>COUNTIF(primotrim2022_ORARIO!$C$77:$AR$77,"*Ridotto Maternit*")</f>
        <v>0</v>
      </c>
      <c r="M68" s="71">
        <f>COUNTIF(primotrim2022_ORARIO!$C$77:$AR$77,"Esame")</f>
        <v>0</v>
      </c>
      <c r="N68" s="71">
        <f>COUNTIF(primotrim2022_ORARIO!$C$77:$AR$77,"*Altro*")</f>
        <v>0</v>
      </c>
      <c r="P68" s="79" t="str">
        <f t="shared" si="13"/>
        <v>sab</v>
      </c>
      <c r="Q68" s="79">
        <f t="shared" si="14"/>
        <v>44604</v>
      </c>
      <c r="R68" s="36">
        <f>COUNTIF(primotrim2022_ORARIO!$C$77:$AR$77,"08.30 – 17.30")</f>
        <v>0</v>
      </c>
      <c r="S68" s="36">
        <f>COUNTIF(primotrim2022_ORARIO!$C$77:$AR$77,"09.00 – 18.00")</f>
        <v>0</v>
      </c>
      <c r="T68" s="36">
        <f>COUNTIF(primotrim2022_ORARIO!$D$77:$AS$77,"09:30 – 18.30")</f>
        <v>0</v>
      </c>
      <c r="U68" s="36">
        <f>COUNTIF(primotrim2022_ORARIO!$C$77:$AR$77,"*09.30 – 18.30*")+COUNTIF(primotrim2022_ORARIO!$C$77:$AR$77,"10.30 – 18.30*")+COUNTIF(primotrim2022_ORARIO!$C$77:$AR$77,"*09:00 – 13.00*")</f>
        <v>0</v>
      </c>
      <c r="V68" s="36">
        <f>COUNTIF(primotrim2022_ORARIO!$C$77:$AR$77,"10.30 – 19.30")+COUNTIF(primotrim2022_ORARIO!$C$77:$AR$77,"11.30 – 19.30")+COUNTIF(primotrim2022_ORARIO!$C$77:$AR$77,"09.00 – 13.00")</f>
        <v>0</v>
      </c>
      <c r="W68" s="1">
        <f t="shared" si="12"/>
        <v>0</v>
      </c>
      <c r="X68" s="246"/>
      <c r="Y68" s="247"/>
      <c r="Z68" s="247"/>
      <c r="AA68" s="248"/>
    </row>
    <row r="69" spans="1:27" ht="11.25" customHeight="1" x14ac:dyDescent="0.25">
      <c r="A69" s="57" t="str">
        <f>IF(Feb2022_RICHIESTE!$A$22&lt;&gt;"",Feb2022_RICHIESTE!$A$22,"")</f>
        <v/>
      </c>
      <c r="B69" s="145">
        <f>IF(Feb2022_RICHIESTE!$B$22&lt;&gt;"",Feb2022_RICHIESTE!$B$22,"")</f>
        <v>44605</v>
      </c>
      <c r="C69" s="73" t="s">
        <v>45</v>
      </c>
      <c r="D69" s="133">
        <f>Regole!$H$13-E69</f>
        <v>32</v>
      </c>
      <c r="E69" s="134">
        <f t="shared" si="15"/>
        <v>0</v>
      </c>
      <c r="F69" s="69">
        <f>COUNTIF(primotrim2022_ORARIO!$C$78:$AR$78,"*Aspettativa*")</f>
        <v>0</v>
      </c>
      <c r="G69" s="69">
        <f>COUNTIF(primotrim2022_ORARIO!$C$78:$AR$78,"*Ex-Accordo*")</f>
        <v>0</v>
      </c>
      <c r="H69" s="69">
        <f>COUNTIF(primotrim2022_ORARIO!$C$78:$AR$78,"*Ferie*")</f>
        <v>0</v>
      </c>
      <c r="I69" s="69">
        <f>COUNTIF(primotrim2022_ORARIO!$C$78:$AR$78,"Maternit*")</f>
        <v>0</v>
      </c>
      <c r="J69" s="69">
        <f>COUNTIF(primotrim2022_ORARIO!$C$78:$AR$78,"*Ex-Acc")</f>
        <v>0</v>
      </c>
      <c r="K69" s="69">
        <f>COUNTIF(primotrim2022_ORARIO!$C$78:$AR$78,"*Ridotto Ferie*")</f>
        <v>0</v>
      </c>
      <c r="L69" s="69">
        <f>COUNTIF(primotrim2022_ORARIO!$C$78:$AR$78,"*Ridotto Maternit*")</f>
        <v>0</v>
      </c>
      <c r="M69" s="69">
        <f>COUNTIF(primotrim2022_ORARIO!$C$78:$AR$78,"Esame")</f>
        <v>0</v>
      </c>
      <c r="N69" s="69">
        <f>COUNTIF(primotrim2022_ORARIO!$C$78:$AR$78,"*Altro*")</f>
        <v>0</v>
      </c>
      <c r="P69" s="57" t="str">
        <f t="shared" si="13"/>
        <v xml:space="preserve"> </v>
      </c>
      <c r="Q69" s="145">
        <f t="shared" si="14"/>
        <v>44605</v>
      </c>
      <c r="R69" s="70">
        <f>COUNTIF(primotrim2022_ORARIO!$C$78:$AR$78,"08.30 – 17.30")</f>
        <v>0</v>
      </c>
      <c r="S69" s="70">
        <f>COUNTIF(primotrim2022_ORARIO!$C$78:$AR$78,"09.00 – 18.00")</f>
        <v>0</v>
      </c>
      <c r="T69" s="70">
        <f>COUNTIF(primotrim2022_ORARIO!$D$78:$AS$78,"09:30 – 18.30")</f>
        <v>0</v>
      </c>
      <c r="U69" s="70">
        <f>COUNTIF(primotrim2022_ORARIO!$C$78:$AR$78,"*09.30 – 18.30*")+COUNTIF(primotrim2022_ORARIO!$C$78:$AR$78,"10.30 – 18.30*")+COUNTIF(primotrim2022_ORARIO!$C$78:$AR$78,"*09:00 – 13.00*")</f>
        <v>0</v>
      </c>
      <c r="V69" s="70">
        <f>COUNTIF(primotrim2022_ORARIO!$C$78:$AR$78,"10.30 – 19.30")+COUNTIF(primotrim2022_ORARIO!$C$78:$AR$78,"11.30 – 19.30")+COUNTIF(primotrim2022_ORARIO!$C$78:$AR$78,"09.00 – 13.00")</f>
        <v>0</v>
      </c>
      <c r="W69" s="140">
        <f t="shared" si="12"/>
        <v>0</v>
      </c>
      <c r="X69" s="249"/>
      <c r="Y69" s="250"/>
      <c r="Z69" s="250"/>
      <c r="AA69" s="251"/>
    </row>
    <row r="70" spans="1:27" ht="11.25" customHeight="1" x14ac:dyDescent="0.25">
      <c r="A70" t="str">
        <f>IF(Feb2022_RICHIESTE!$A$23&lt;&gt;"",Feb2022_RICHIESTE!$A$23,"")</f>
        <v/>
      </c>
      <c r="B70" t="str">
        <f>IF(Feb2022_RICHIESTE!$B$23&lt;&gt;"",Feb2022_RICHIESTE!$B$23,"")</f>
        <v/>
      </c>
      <c r="C70" s="56"/>
      <c r="D70" s="132"/>
      <c r="E70" s="131"/>
      <c r="P70" t="str">
        <f t="shared" si="13"/>
        <v xml:space="preserve"> </v>
      </c>
      <c r="Q70" t="str">
        <f t="shared" si="14"/>
        <v xml:space="preserve"> </v>
      </c>
      <c r="W70" s="182"/>
    </row>
    <row r="71" spans="1:27" x14ac:dyDescent="0.25">
      <c r="A71" s="50" t="str">
        <f>IF(Feb2022_RICHIESTE!$A$24&lt;&gt;"",Feb2022_RICHIESTE!$A$24,"")</f>
        <v/>
      </c>
      <c r="B71" s="50" t="str">
        <f>IF(Feb2022_RICHIESTE!$B$24&lt;&gt;"",Feb2022_RICHIESTE!$B$24,"")</f>
        <v/>
      </c>
      <c r="D71" s="132"/>
      <c r="E71" s="131"/>
      <c r="P71" s="50" t="str">
        <f t="shared" si="13"/>
        <v xml:space="preserve"> </v>
      </c>
      <c r="Q71" s="50" t="str">
        <f t="shared" si="14"/>
        <v xml:space="preserve"> </v>
      </c>
      <c r="W71" s="182"/>
      <c r="X71" s="143">
        <f>COUNTIF(primotrim2022_ORARIO!$C$81:$AR$81,"12:30")</f>
        <v>0</v>
      </c>
      <c r="Y71" s="144">
        <f>COUNTIF(primotrim2022_ORARIO!$C$81:$AR$81,"13:00")</f>
        <v>0</v>
      </c>
      <c r="Z71" s="142">
        <f>COUNTIF(primotrim2022_ORARIO!$C$81:$AR$81,"13:30")</f>
        <v>0</v>
      </c>
      <c r="AA71" s="83">
        <f>COUNTIF(primotrim2022_ORARIO!$C$81:$AR$81,"-")</f>
        <v>39</v>
      </c>
    </row>
    <row r="72" spans="1:27" x14ac:dyDescent="0.25">
      <c r="A72" s="79" t="str">
        <f>IF(Feb2022_RICHIESTE!$A$25&lt;&gt;"",Feb2022_RICHIESTE!$A$25,"")</f>
        <v>lun</v>
      </c>
      <c r="B72" s="79">
        <f>IF(Feb2022_RICHIESTE!$B$25&lt;&gt;"",Feb2022_RICHIESTE!$B$25,"")</f>
        <v>44606</v>
      </c>
      <c r="C72" s="66"/>
      <c r="D72" s="133">
        <f>Regole!$H$13-E72</f>
        <v>32</v>
      </c>
      <c r="E72" s="134">
        <f t="shared" ref="E72:E78" si="16">SUM(F72:N72)</f>
        <v>0</v>
      </c>
      <c r="F72" s="69">
        <f>COUNTIF(primotrim2022_ORARIO!$C$82:$AR$82,"*Aspettativa*")</f>
        <v>0</v>
      </c>
      <c r="G72" s="69">
        <f>COUNTIF(primotrim2022_ORARIO!$C$82:$AR$82,"*Ex-Accordo*")</f>
        <v>0</v>
      </c>
      <c r="H72" s="69">
        <f>COUNTIF(primotrim2022_ORARIO!$C$82:$AR$82,"*Ferie*")</f>
        <v>0</v>
      </c>
      <c r="I72" s="69">
        <f>COUNTIF(primotrim2022_ORARIO!$C$82:$AR$82,"Maternit*")</f>
        <v>0</v>
      </c>
      <c r="J72" s="69">
        <f>COUNTIF(primotrim2022_ORARIO!$C$82:$AR$82,"*Ex-Acc")</f>
        <v>0</v>
      </c>
      <c r="K72" s="69">
        <f>COUNTIF(primotrim2022_ORARIO!$C$82:$AR$82,"*Ridotto Ferie*")</f>
        <v>0</v>
      </c>
      <c r="L72" s="69">
        <f>COUNTIF(primotrim2022_ORARIO!$C$82:$AR$82,"*Ridotto Maternit*")</f>
        <v>0</v>
      </c>
      <c r="M72" s="69">
        <f>COUNTIF(primotrim2022_ORARIO!$C$82:$AR$82,"Esame")</f>
        <v>0</v>
      </c>
      <c r="N72" s="69">
        <f>COUNTIF(primotrim2022_ORARIO!$C$82:$AR$82,"*Altro*")</f>
        <v>0</v>
      </c>
      <c r="P72" s="79" t="str">
        <f t="shared" si="13"/>
        <v>lun</v>
      </c>
      <c r="Q72" s="79">
        <f t="shared" si="14"/>
        <v>44606</v>
      </c>
      <c r="R72" s="70">
        <f>COUNTIF(primotrim2022_ORARIO!$C$82:$AR$82,"08.28 – 17.28")</f>
        <v>0</v>
      </c>
      <c r="S72" s="70">
        <f>COUNTIF(primotrim2022_ORARIO!$C$82:$AR$82,"09.00 – 18.00")</f>
        <v>0</v>
      </c>
      <c r="T72" s="70">
        <f>COUNTIF(primotrim2022_ORARIO!$D$82:$AS$82,"09:30 – 18.30")</f>
        <v>0</v>
      </c>
      <c r="U72" s="70">
        <f>COUNTIF(primotrim2022_ORARIO!$C$82:$AR$82,"10.28 – 19.28")+COUNTIF(primotrim2022_ORARIO!$C$82:$AR$82,"11.28 – 19.28")+COUNTIF(primotrim2022_ORARIO!$C$82:$AR$82,"*09:00 – 13.00*")</f>
        <v>0</v>
      </c>
      <c r="V72" s="70">
        <f>COUNTIF(primotrim2022_ORARIO!$C$82:$AR$82,"10.28 – 19.28")+COUNTIF(primotrim2022_ORARIO!$C$82:$AR$82,"11.28 – 19.28")+COUNTIF(primotrim2022_ORARIO!$C$82:$AR$82,"09.00 – 13.00")</f>
        <v>0</v>
      </c>
      <c r="W72" s="140">
        <f t="shared" si="12"/>
        <v>0</v>
      </c>
      <c r="X72" s="243"/>
      <c r="Y72" s="244"/>
      <c r="Z72" s="244"/>
      <c r="AA72" s="245"/>
    </row>
    <row r="73" spans="1:27" x14ac:dyDescent="0.25">
      <c r="A73" s="79" t="str">
        <f>IF(Feb2022_RICHIESTE!$A$26&lt;&gt;"",Feb2022_RICHIESTE!$A$26,"")</f>
        <v>mar</v>
      </c>
      <c r="B73" s="79">
        <f>IF(Feb2022_RICHIESTE!$B$26&lt;&gt;"",Feb2022_RICHIESTE!$B$26,"")</f>
        <v>44607</v>
      </c>
      <c r="C73" s="67"/>
      <c r="D73" s="133">
        <f>Regole!$H$13-E73</f>
        <v>32</v>
      </c>
      <c r="E73" s="134">
        <f t="shared" si="16"/>
        <v>0</v>
      </c>
      <c r="F73" s="69">
        <f>COUNTIF(primotrim2022_ORARIO!$C$83:$AR$83,"*Aspettativa*")</f>
        <v>0</v>
      </c>
      <c r="G73" s="69">
        <f>COUNTIF(primotrim2022_ORARIO!$C$83:$AR$83,"*Ex-Accordo*")</f>
        <v>0</v>
      </c>
      <c r="H73" s="69">
        <f>COUNTIF(primotrim2022_ORARIO!$C$83:$AR$83,"*Ferie*")</f>
        <v>0</v>
      </c>
      <c r="I73" s="69">
        <f>COUNTIF(primotrim2022_ORARIO!$C$83:$AR$83,"Maternit*")</f>
        <v>0</v>
      </c>
      <c r="J73" s="69">
        <f>COUNTIF(primotrim2022_ORARIO!$C$83:$AR$83,"*Ex-Acc")</f>
        <v>0</v>
      </c>
      <c r="K73" s="69">
        <f>COUNTIF(primotrim2022_ORARIO!$C$83:$AR$83,"*Ridotto Ferie*")</f>
        <v>0</v>
      </c>
      <c r="L73" s="69">
        <f>COUNTIF(primotrim2022_ORARIO!$C$83:$AR$83,"*Ridotto Maternit*")</f>
        <v>0</v>
      </c>
      <c r="M73" s="69">
        <f>COUNTIF(primotrim2022_ORARIO!$C$83:$AR$83,"Esame")</f>
        <v>0</v>
      </c>
      <c r="N73" s="69">
        <f>COUNTIF(primotrim2022_ORARIO!$C$83:$AR$83,"*Altro*")</f>
        <v>0</v>
      </c>
      <c r="P73" s="79" t="str">
        <f t="shared" si="13"/>
        <v>mar</v>
      </c>
      <c r="Q73" s="79">
        <f t="shared" si="14"/>
        <v>44607</v>
      </c>
      <c r="R73" s="36">
        <f>COUNTIF(primotrim2022_ORARIO!$C$83:$AR$83,"08.28 – 17.28")</f>
        <v>0</v>
      </c>
      <c r="S73" s="36">
        <f>COUNTIF(primotrim2022_ORARIO!$C$83:$AR$83,"09.00 – 18.00")</f>
        <v>0</v>
      </c>
      <c r="T73" s="36">
        <f>COUNTIF(primotrim2022_ORARIO!$D$83:$AS$83,"09:30 – 18.30")</f>
        <v>0</v>
      </c>
      <c r="U73" s="36">
        <f>COUNTIF(primotrim2022_ORARIO!$C$83:$AR$83,"10.28 – 19.28")+COUNTIF(primotrim2022_ORARIO!$C$83:$AR$83,"11.28 – 19.28")+COUNTIF(primotrim2022_ORARIO!$C$83:$AR$83,"*09:00 – 13.00*")</f>
        <v>0</v>
      </c>
      <c r="V73" s="36">
        <f>COUNTIF(primotrim2022_ORARIO!$C$83:$AR$83,"10.28 – 19.28")+COUNTIF(primotrim2022_ORARIO!$C$83:$AR$83,"11.28 – 19.28")+COUNTIF(primotrim2022_ORARIO!$C$83:$AR$83,"09.00 – 13.00")</f>
        <v>0</v>
      </c>
      <c r="W73" s="1">
        <f t="shared" si="12"/>
        <v>0</v>
      </c>
      <c r="X73" s="246"/>
      <c r="Y73" s="247"/>
      <c r="Z73" s="247"/>
      <c r="AA73" s="248"/>
    </row>
    <row r="74" spans="1:27" x14ac:dyDescent="0.25">
      <c r="A74" s="79" t="str">
        <f>IF(Feb2022_RICHIESTE!$A$27&lt;&gt;"",Feb2022_RICHIESTE!$A$27,"")</f>
        <v>mer</v>
      </c>
      <c r="B74" s="79">
        <f>IF(Feb2022_RICHIESTE!$B$27&lt;&gt;"",Feb2022_RICHIESTE!$B$27,"")</f>
        <v>44608</v>
      </c>
      <c r="C74" s="67"/>
      <c r="D74" s="133">
        <f>Regole!$H$13-E74</f>
        <v>32</v>
      </c>
      <c r="E74" s="134">
        <f t="shared" si="16"/>
        <v>0</v>
      </c>
      <c r="F74" s="69">
        <f>COUNTIF(primotrim2022_ORARIO!$C$84:$AR$84,"*Aspettativa*")</f>
        <v>0</v>
      </c>
      <c r="G74" s="69">
        <f>COUNTIF(primotrim2022_ORARIO!$C$84:$AR$84,"*Ex-Accordo*")</f>
        <v>0</v>
      </c>
      <c r="H74" s="69">
        <f>COUNTIF(primotrim2022_ORARIO!$C$84:$AR$84,"*Ferie*")</f>
        <v>0</v>
      </c>
      <c r="I74" s="69">
        <f>COUNTIF(primotrim2022_ORARIO!$C$84:$AR$84,"Maternit*")</f>
        <v>0</v>
      </c>
      <c r="J74" s="69">
        <f>COUNTIF(primotrim2022_ORARIO!$C$84:$AR$84,"*Ex-Acc")</f>
        <v>0</v>
      </c>
      <c r="K74" s="69">
        <f>COUNTIF(primotrim2022_ORARIO!$C$84:$AR$84,"*Ridotto Ferie*")</f>
        <v>0</v>
      </c>
      <c r="L74" s="69">
        <f>COUNTIF(primotrim2022_ORARIO!$C$84:$AR$84,"*Ridotto Maternit*")</f>
        <v>0</v>
      </c>
      <c r="M74" s="69">
        <f>COUNTIF(primotrim2022_ORARIO!$C$84:$AR$84,"Esame")</f>
        <v>0</v>
      </c>
      <c r="N74" s="69">
        <f>COUNTIF(primotrim2022_ORARIO!$C$84:$AR$84,"*Altro*")</f>
        <v>0</v>
      </c>
      <c r="P74" s="79" t="str">
        <f t="shared" si="13"/>
        <v>mer</v>
      </c>
      <c r="Q74" s="79">
        <f t="shared" si="14"/>
        <v>44608</v>
      </c>
      <c r="R74" s="70">
        <f>COUNTIF(primotrim2022_ORARIO!$C$84:$AR$84,"08.28 – 17.28")</f>
        <v>0</v>
      </c>
      <c r="S74" s="70">
        <f>COUNTIF(primotrim2022_ORARIO!$C$84:$AR$84,"09.00 – 18.00")</f>
        <v>0</v>
      </c>
      <c r="T74" s="70">
        <f>COUNTIF(primotrim2022_ORARIO!$D$84:$AS$84,"09:30 – 18.30")</f>
        <v>0</v>
      </c>
      <c r="U74" s="70">
        <f>COUNTIF(primotrim2022_ORARIO!$C$84:$AR$84,"10.28 – 19.28")+COUNTIF(primotrim2022_ORARIO!$C$84:$AR$84,"11.28 – 19.28")+COUNTIF(primotrim2022_ORARIO!$C$84:$AR$84,"*09:00 – 13.00*")</f>
        <v>0</v>
      </c>
      <c r="V74" s="70">
        <f>COUNTIF(primotrim2022_ORARIO!$C$84:$AR$84,"10.28 – 19.28")+COUNTIF(primotrim2022_ORARIO!$C$84:$AR$84,"11.28 – 19.28")+COUNTIF(primotrim2022_ORARIO!$C$84:$AR$84,"09.00 – 13.00")</f>
        <v>0</v>
      </c>
      <c r="W74" s="140">
        <f t="shared" si="12"/>
        <v>0</v>
      </c>
      <c r="X74" s="246"/>
      <c r="Y74" s="247"/>
      <c r="Z74" s="247"/>
      <c r="AA74" s="248"/>
    </row>
    <row r="75" spans="1:27" x14ac:dyDescent="0.25">
      <c r="A75" s="79" t="str">
        <f>IF(Feb2022_RICHIESTE!$A$28&lt;&gt;"",Feb2022_RICHIESTE!$A$28,"")</f>
        <v>gio</v>
      </c>
      <c r="B75" s="79">
        <f>IF(Feb2022_RICHIESTE!$B$28&lt;&gt;"",Feb2022_RICHIESTE!$B$28,"")</f>
        <v>44609</v>
      </c>
      <c r="C75" s="67"/>
      <c r="D75" s="133">
        <f>Regole!$H$13-E75</f>
        <v>32</v>
      </c>
      <c r="E75" s="134">
        <f t="shared" si="16"/>
        <v>0</v>
      </c>
      <c r="F75" s="69">
        <f>COUNTIF(primotrim2022_ORARIO!$C$85:$AR$85,"*Aspettativa*")</f>
        <v>0</v>
      </c>
      <c r="G75" s="69">
        <f>COUNTIF(primotrim2022_ORARIO!$C$85:$AR$85,"*Ex-Accordo*")</f>
        <v>0</v>
      </c>
      <c r="H75" s="69">
        <f>COUNTIF(primotrim2022_ORARIO!$C$85:$AR$85,"*Ferie*")</f>
        <v>0</v>
      </c>
      <c r="I75" s="69">
        <f>COUNTIF(primotrim2022_ORARIO!$C$85:$AR$85,"Maternit*")</f>
        <v>0</v>
      </c>
      <c r="J75" s="69">
        <f>COUNTIF(primotrim2022_ORARIO!$C$85:$AR$85,"*Ex-Acc")</f>
        <v>0</v>
      </c>
      <c r="K75" s="69">
        <f>COUNTIF(primotrim2022_ORARIO!$C$85:$AR$85,"*Ridotto Ferie*")</f>
        <v>0</v>
      </c>
      <c r="L75" s="69">
        <f>COUNTIF(primotrim2022_ORARIO!$C$85:$AR$85,"*Ridotto Maternit*")</f>
        <v>0</v>
      </c>
      <c r="M75" s="69">
        <f>COUNTIF(primotrim2022_ORARIO!$C$85:$AR$85,"Esame")</f>
        <v>0</v>
      </c>
      <c r="N75" s="69">
        <f>COUNTIF(primotrim2022_ORARIO!$C$85:$AR$85,"*Altro*")</f>
        <v>0</v>
      </c>
      <c r="P75" s="79" t="str">
        <f t="shared" si="13"/>
        <v>gio</v>
      </c>
      <c r="Q75" s="79">
        <f t="shared" si="14"/>
        <v>44609</v>
      </c>
      <c r="R75" s="36">
        <f>COUNTIF(primotrim2022_ORARIO!$C$85:$AR$85,"08.28 – 17.28")</f>
        <v>0</v>
      </c>
      <c r="S75" s="36">
        <f>COUNTIF(primotrim2022_ORARIO!$C$85:$AR$85,"09.00 – 18.00")</f>
        <v>0</v>
      </c>
      <c r="T75" s="36">
        <f>COUNTIF(primotrim2022_ORARIO!$D$85:$AS$85,"09:30 – 18.30")</f>
        <v>0</v>
      </c>
      <c r="U75" s="36">
        <f>COUNTIF(primotrim2022_ORARIO!$C$85:$AR$85,"10.28 – 19.28")+COUNTIF(primotrim2022_ORARIO!$C$85:$AR$85,"11.28 – 19.28")+COUNTIF(primotrim2022_ORARIO!$C$85:$AR$85,"*09:00 – 13.00*")</f>
        <v>0</v>
      </c>
      <c r="V75" s="36">
        <f>COUNTIF(primotrim2022_ORARIO!$C$85:$AR$85,"10.28 – 19.28")+COUNTIF(primotrim2022_ORARIO!$C$85:$AR$85,"11.28 – 19.28")+COUNTIF(primotrim2022_ORARIO!$C$85:$AR$85,"09.00 – 13.00")</f>
        <v>0</v>
      </c>
      <c r="W75" s="1">
        <f t="shared" si="12"/>
        <v>0</v>
      </c>
      <c r="X75" s="246"/>
      <c r="Y75" s="247"/>
      <c r="Z75" s="247"/>
      <c r="AA75" s="248"/>
    </row>
    <row r="76" spans="1:27" x14ac:dyDescent="0.25">
      <c r="A76" s="79" t="str">
        <f>IF(Feb2022_RICHIESTE!$A$29&lt;&gt;"",Feb2022_RICHIESTE!$A$29,"")</f>
        <v>ven</v>
      </c>
      <c r="B76" s="79">
        <f>IF(Feb2022_RICHIESTE!$B$29&lt;&gt;"",Feb2022_RICHIESTE!$B$29,"")</f>
        <v>44610</v>
      </c>
      <c r="C76" s="67"/>
      <c r="D76" s="133">
        <f>Regole!$H$13-E76</f>
        <v>32</v>
      </c>
      <c r="E76" s="134">
        <f t="shared" si="16"/>
        <v>0</v>
      </c>
      <c r="F76" s="69">
        <f>COUNTIF(primotrim2022_ORARIO!$C$86:$AR$86,"*Aspettativa*")</f>
        <v>0</v>
      </c>
      <c r="G76" s="69">
        <f>COUNTIF(primotrim2022_ORARIO!$C$86:$AR$86,"*Ex-Accordo*")</f>
        <v>0</v>
      </c>
      <c r="H76" s="69">
        <f>COUNTIF(primotrim2022_ORARIO!$C$86:$AR$86,"*Ferie*")</f>
        <v>0</v>
      </c>
      <c r="I76" s="69">
        <f>COUNTIF(primotrim2022_ORARIO!$C$86:$AR$86,"Maternit*")</f>
        <v>0</v>
      </c>
      <c r="J76" s="69">
        <f>COUNTIF(primotrim2022_ORARIO!$C$86:$AR$86,"*Ex-Acc")</f>
        <v>0</v>
      </c>
      <c r="K76" s="69">
        <f>COUNTIF(primotrim2022_ORARIO!$C$86:$AR$86,"*Ridotto Ferie*")</f>
        <v>0</v>
      </c>
      <c r="L76" s="69">
        <f>COUNTIF(primotrim2022_ORARIO!$C$86:$AR$86,"*Ridotto Maternit*")</f>
        <v>0</v>
      </c>
      <c r="M76" s="69">
        <f>COUNTIF(primotrim2022_ORARIO!$C$86:$AR$86,"Esame")</f>
        <v>0</v>
      </c>
      <c r="N76" s="69">
        <f>COUNTIF(primotrim2022_ORARIO!$C$86:$AR$86,"*Altro*")</f>
        <v>0</v>
      </c>
      <c r="P76" s="79" t="str">
        <f t="shared" si="13"/>
        <v>ven</v>
      </c>
      <c r="Q76" s="79">
        <f t="shared" si="14"/>
        <v>44610</v>
      </c>
      <c r="R76" s="72">
        <f>COUNTIF(primotrim2022_ORARIO!$C$86:$AR$86,"08.28 – 17.28")</f>
        <v>0</v>
      </c>
      <c r="S76" s="72">
        <f>COUNTIF(primotrim2022_ORARIO!$C$86:$AR$86,"09.00 – 18.00")</f>
        <v>0</v>
      </c>
      <c r="T76" s="72">
        <f>COUNTIF(primotrim2022_ORARIO!$D$86:$AS$86,"09:30 – 18.30")</f>
        <v>0</v>
      </c>
      <c r="U76" s="72">
        <f>COUNTIF(primotrim2022_ORARIO!$C$86:$AR$86,"10.28 – 19.28")+COUNTIF(primotrim2022_ORARIO!$C$86:$AR$86,"11.28 – 19.28")+COUNTIF(primotrim2022_ORARIO!$C$86:$AR$86,"*09:00 – 13.00*")</f>
        <v>0</v>
      </c>
      <c r="V76" s="72">
        <f>COUNTIF(primotrim2022_ORARIO!$C$86:$AR$86,"10.28 – 19.28")+COUNTIF(primotrim2022_ORARIO!$C$86:$AR$86,"11.28 – 19.28")+COUNTIF(primotrim2022_ORARIO!$C$86:$AR$86,"09.00 – 13.00")</f>
        <v>0</v>
      </c>
      <c r="W76" s="141">
        <f t="shared" si="12"/>
        <v>0</v>
      </c>
      <c r="X76" s="246"/>
      <c r="Y76" s="247"/>
      <c r="Z76" s="247"/>
      <c r="AA76" s="248"/>
    </row>
    <row r="77" spans="1:27" x14ac:dyDescent="0.25">
      <c r="A77" s="79" t="str">
        <f>IF(Feb2022_RICHIESTE!$A$30&lt;&gt;"",Feb2022_RICHIESTE!$A$30,"")</f>
        <v>sab</v>
      </c>
      <c r="B77" s="79">
        <f>IF(Feb2022_RICHIESTE!$B$30&lt;&gt;"",Feb2022_RICHIESTE!$B$30,"")</f>
        <v>44611</v>
      </c>
      <c r="C77" s="67"/>
      <c r="D77" s="133">
        <f>Regole!$H$13-E77</f>
        <v>32</v>
      </c>
      <c r="E77" s="134">
        <f t="shared" si="16"/>
        <v>0</v>
      </c>
      <c r="F77" s="69">
        <f>COUNTIF(primotrim2022_ORARIO!$C$87:$AR$87,"*Aspettativa*")</f>
        <v>0</v>
      </c>
      <c r="G77" s="69">
        <f>COUNTIF(primotrim2022_ORARIO!$C$87:$AR$87,"*Ex-Accordo*")</f>
        <v>0</v>
      </c>
      <c r="H77" s="69">
        <f>COUNTIF(primotrim2022_ORARIO!$C$87:$AR$87,"*Ferie*")</f>
        <v>0</v>
      </c>
      <c r="I77" s="69">
        <f>COUNTIF(primotrim2022_ORARIO!$C$87:$AR$87,"Maternit*")</f>
        <v>0</v>
      </c>
      <c r="J77" s="69">
        <f>COUNTIF(primotrim2022_ORARIO!$C$87:$AR$87,"*Ex-Acc")</f>
        <v>0</v>
      </c>
      <c r="K77" s="69">
        <f>COUNTIF(primotrim2022_ORARIO!$C$87:$AR$87,"*Ridotto Ferie*")</f>
        <v>0</v>
      </c>
      <c r="L77" s="69">
        <f>COUNTIF(primotrim2022_ORARIO!$C$87:$AR$87,"*Ridotto Maternit*")</f>
        <v>0</v>
      </c>
      <c r="M77" s="69">
        <f>COUNTIF(primotrim2022_ORARIO!$C$87:$AR$87,"Esame")</f>
        <v>0</v>
      </c>
      <c r="N77" s="69">
        <f>COUNTIF(primotrim2022_ORARIO!$C$87:$AR$87,"*Altro*")</f>
        <v>0</v>
      </c>
      <c r="P77" s="79" t="str">
        <f t="shared" si="13"/>
        <v>sab</v>
      </c>
      <c r="Q77" s="79">
        <f t="shared" si="14"/>
        <v>44611</v>
      </c>
      <c r="R77" s="36">
        <f>COUNTIF(primotrim2022_ORARIO!$C$87:$AR$87,"08.28 – 17.28")</f>
        <v>0</v>
      </c>
      <c r="S77" s="36">
        <f>COUNTIF(primotrim2022_ORARIO!$C$87:$AR$87,"09.00 – 18.00")</f>
        <v>0</v>
      </c>
      <c r="T77" s="36">
        <f>COUNTIF(primotrim2022_ORARIO!$D$87:$AS$87,"09:30 – 18.30")</f>
        <v>0</v>
      </c>
      <c r="U77" s="36">
        <f>COUNTIF(primotrim2022_ORARIO!$C$87:$AR$87,"10.28 – 19.28")+COUNTIF(primotrim2022_ORARIO!$C$87:$AR$87,"11.28 – 19.28")+COUNTIF(primotrim2022_ORARIO!$C$87:$AR$87,"*09:00 – 13.00*")</f>
        <v>0</v>
      </c>
      <c r="V77" s="36">
        <f>COUNTIF(primotrim2022_ORARIO!$C$87:$AR$87,"10.28 – 19.28")+COUNTIF(primotrim2022_ORARIO!$C$87:$AR$87,"11.28 – 19.28")+COUNTIF(primotrim2022_ORARIO!$C$87:$AR$87,"09.00 – 13.00")</f>
        <v>0</v>
      </c>
      <c r="W77" s="1">
        <f t="shared" si="12"/>
        <v>0</v>
      </c>
      <c r="X77" s="246"/>
      <c r="Y77" s="247"/>
      <c r="Z77" s="247"/>
      <c r="AA77" s="248"/>
    </row>
    <row r="78" spans="1:27" x14ac:dyDescent="0.25">
      <c r="A78" s="57" t="str">
        <f>IF(Feb2022_RICHIESTE!$A$31&lt;&gt;"",Feb2022_RICHIESTE!$A$31,"")</f>
        <v/>
      </c>
      <c r="B78" s="145">
        <f>IF(Feb2022_RICHIESTE!$B$31&lt;&gt;"",Feb2022_RICHIESTE!$B$31,"")</f>
        <v>44612</v>
      </c>
      <c r="C78" s="73" t="s">
        <v>45</v>
      </c>
      <c r="D78" s="133">
        <f>Regole!$H$13-E78</f>
        <v>32</v>
      </c>
      <c r="E78" s="134">
        <f t="shared" si="16"/>
        <v>0</v>
      </c>
      <c r="F78" s="69">
        <f>COUNTIF(primotrim2022_ORARIO!$C$88:$AR$88,"*Aspettativa*")</f>
        <v>0</v>
      </c>
      <c r="G78" s="69">
        <f>COUNTIF(primotrim2022_ORARIO!$C$88:$AR$88,"*Ex-Accordo*")</f>
        <v>0</v>
      </c>
      <c r="H78" s="69">
        <f>COUNTIF(primotrim2022_ORARIO!$C$88:$AR$88,"*Ferie*")</f>
        <v>0</v>
      </c>
      <c r="I78" s="69">
        <f>COUNTIF(primotrim2022_ORARIO!$C$88:$AR$88,"Maternit*")</f>
        <v>0</v>
      </c>
      <c r="J78" s="69">
        <f>COUNTIF(primotrim2022_ORARIO!$C$88:$AR$88,"*Ex-Acc")</f>
        <v>0</v>
      </c>
      <c r="K78" s="69">
        <f>COUNTIF(primotrim2022_ORARIO!$C$88:$AR$88,"*Ridotto Ferie*")</f>
        <v>0</v>
      </c>
      <c r="L78" s="69">
        <f>COUNTIF(primotrim2022_ORARIO!$C$88:$AR$88,"*Ridotto Maternit*")</f>
        <v>0</v>
      </c>
      <c r="M78" s="69">
        <f>COUNTIF(primotrim2022_ORARIO!$C$88:$AR$88,"Esame")</f>
        <v>0</v>
      </c>
      <c r="N78" s="69">
        <f>COUNTIF(primotrim2022_ORARIO!$C$88:$AR$88,"*Altro*")</f>
        <v>0</v>
      </c>
      <c r="P78" s="57" t="str">
        <f t="shared" si="13"/>
        <v xml:space="preserve"> </v>
      </c>
      <c r="Q78" s="145">
        <f t="shared" si="14"/>
        <v>44612</v>
      </c>
      <c r="R78" s="70">
        <f>COUNTIF(primotrim2022_ORARIO!$C$88:$AR$88,"08.28 – 17.28")</f>
        <v>0</v>
      </c>
      <c r="S78" s="70">
        <f>COUNTIF(primotrim2022_ORARIO!$C$88:$AR$88,"09.00 – 18.00")</f>
        <v>0</v>
      </c>
      <c r="T78" s="70">
        <f>COUNTIF(primotrim2022_ORARIO!$D$88:$AS$88,"09:30 – 18.30")</f>
        <v>0</v>
      </c>
      <c r="U78" s="70">
        <f>COUNTIF(primotrim2022_ORARIO!$C$88:$AR$88,"10.28 – 19.28")+COUNTIF(primotrim2022_ORARIO!$C$88:$AR$88,"11.28 – 19.28")+COUNTIF(primotrim2022_ORARIO!$C$88:$AR$88,"*09:00 – 13.00*")</f>
        <v>0</v>
      </c>
      <c r="V78" s="70">
        <f>COUNTIF(primotrim2022_ORARIO!$C$88:$AR$88,"10.28 – 19.28")+COUNTIF(primotrim2022_ORARIO!$C$88:$AR$88,"11.28 – 19.28")+COUNTIF(primotrim2022_ORARIO!$C$88:$AR$88,"09.00 – 13.00")</f>
        <v>0</v>
      </c>
      <c r="W78" s="140">
        <f t="shared" si="12"/>
        <v>0</v>
      </c>
      <c r="X78" s="249"/>
      <c r="Y78" s="250"/>
      <c r="Z78" s="250"/>
      <c r="AA78" s="251"/>
    </row>
    <row r="79" spans="1:27" x14ac:dyDescent="0.25">
      <c r="B79" t="e">
        <f>IF(#REF!&lt;&gt;"",#REF!,"")</f>
        <v>#REF!</v>
      </c>
      <c r="C79" s="58"/>
      <c r="D79" s="132"/>
      <c r="E79" s="131"/>
      <c r="P79" t="str">
        <f t="shared" si="13"/>
        <v xml:space="preserve"> </v>
      </c>
      <c r="Q79" t="e">
        <f t="shared" si="14"/>
        <v>#REF!</v>
      </c>
      <c r="W79" s="182"/>
    </row>
    <row r="80" spans="1:27" x14ac:dyDescent="0.25">
      <c r="A80" t="e">
        <f>IF(#REF!&lt;&gt;"",#REF!,"")</f>
        <v>#REF!</v>
      </c>
      <c r="B80" t="e">
        <f>IF(#REF!&lt;&gt;"",#REF!,"")</f>
        <v>#REF!</v>
      </c>
      <c r="D80" s="132"/>
      <c r="E80" s="131"/>
      <c r="P80" t="e">
        <f t="shared" si="13"/>
        <v>#REF!</v>
      </c>
      <c r="Q80" t="e">
        <f t="shared" si="14"/>
        <v>#REF!</v>
      </c>
      <c r="W80" s="182"/>
      <c r="X80" s="143">
        <f>COUNTIF(primotrim2022_ORARIO!$C$91:$AR$91,"12:30")</f>
        <v>0</v>
      </c>
      <c r="Y80" s="144">
        <f>COUNTIF(primotrim2022_ORARIO!$C$68:$AR$68,"13:00")</f>
        <v>0</v>
      </c>
      <c r="Z80" s="142">
        <f>COUNTIF(primotrim2022_ORARIO!$C$91:$AR$91,"13:30")</f>
        <v>0</v>
      </c>
      <c r="AA80" s="83">
        <f>COUNTIF(primotrim2022_ORARIO!$C$91:$AR$91,"-")</f>
        <v>38</v>
      </c>
    </row>
    <row r="81" spans="1:27" x14ac:dyDescent="0.25">
      <c r="A81" s="79"/>
      <c r="B81" s="79"/>
      <c r="C81" s="66"/>
      <c r="D81" s="133">
        <f>Regole!$H$13-E81</f>
        <v>32</v>
      </c>
      <c r="E81" s="134">
        <f t="shared" ref="E81:E87" si="17">SUM(F81:N81)</f>
        <v>0</v>
      </c>
      <c r="F81" s="69">
        <f>COUNTIF(primotrim2022_ORARIO!$C$92:$AR$92,"*Aspettativa*")</f>
        <v>0</v>
      </c>
      <c r="G81" s="69">
        <f>COUNTIF(primotrim2022_ORARIO!$C$92:$AR$92,"*Ex-Accordo*")</f>
        <v>0</v>
      </c>
      <c r="H81" s="69">
        <f>COUNTIF(primotrim2022_ORARIO!$C$92:$AR$92,"*Ferie*")</f>
        <v>0</v>
      </c>
      <c r="I81" s="69">
        <f>COUNTIF(primotrim2022_ORARIO!$C$92:$AR$92,"Maternit*")</f>
        <v>0</v>
      </c>
      <c r="J81" s="69">
        <f>COUNTIF(primotrim2022_ORARIO!$C$92:$AR$92,"*Ex-Acc")</f>
        <v>0</v>
      </c>
      <c r="K81" s="69">
        <f>COUNTIF(primotrim2022_ORARIO!$C$92:$AR$92,"*Ridotto Ferie*")</f>
        <v>0</v>
      </c>
      <c r="L81" s="69">
        <f>COUNTIF(primotrim2022_ORARIO!$C$92:$AR$92,"*Ridotto Maternit*")</f>
        <v>0</v>
      </c>
      <c r="M81" s="69">
        <f>COUNTIF(primotrim2022_ORARIO!$C$92:$AR$92,"Esame")</f>
        <v>0</v>
      </c>
      <c r="N81" s="69">
        <f>COUNTIF(primotrim2022_ORARIO!$C$92:$AR$92,"*Altro*")</f>
        <v>0</v>
      </c>
      <c r="P81" s="79" t="str">
        <f t="shared" si="13"/>
        <v xml:space="preserve"> </v>
      </c>
      <c r="Q81" s="79" t="str">
        <f t="shared" si="14"/>
        <v xml:space="preserve"> </v>
      </c>
      <c r="R81" s="70">
        <f>COUNTIF(primotrim2022_ORARIO!$C$92:$AR$92,"08.30 – 17.30")</f>
        <v>0</v>
      </c>
      <c r="S81" s="70">
        <f>COUNTIF(primotrim2022_ORARIO!$C$92:$AR$92,"09.00 – 18.00")</f>
        <v>0</v>
      </c>
      <c r="T81" s="70">
        <f>COUNTIF(primotrim2022_ORARIO!$D$92:$AS$92,"09:30 – 18.30")</f>
        <v>0</v>
      </c>
      <c r="U81" s="70">
        <f>COUNTIF(primotrim2022_ORARIO!$C$92:$AR$92,"*09.30 – 18.30*")+COUNTIF(primotrim2022_ORARIO!$C$92:$AR$92,"10.30 – 18.30*")+COUNTIF(primotrim2022_ORARIO!$C$92:$AR$92,"*09:00 – 13.00*")</f>
        <v>0</v>
      </c>
      <c r="V81" s="70">
        <f>COUNTIF(primotrim2022_ORARIO!$C$92:$AR$92,"10.30 – 19.30")+COUNTIF(primotrim2022_ORARIO!$C$92:$AR$92,"11.30 – 19.30")+COUNTIF(primotrim2022_ORARIO!$C$92:$AR$92,"09.00 – 13.00")</f>
        <v>0</v>
      </c>
      <c r="W81" s="140">
        <f t="shared" si="12"/>
        <v>0</v>
      </c>
      <c r="X81" s="243"/>
      <c r="Y81" s="244"/>
      <c r="Z81" s="244"/>
      <c r="AA81" s="245"/>
    </row>
    <row r="82" spans="1:27" x14ac:dyDescent="0.25">
      <c r="A82" s="79"/>
      <c r="B82" s="79"/>
      <c r="C82" s="67"/>
      <c r="D82" s="133">
        <f>Regole!$H$13-E82</f>
        <v>32</v>
      </c>
      <c r="E82" s="134">
        <f t="shared" si="17"/>
        <v>0</v>
      </c>
      <c r="F82" s="69">
        <f>COUNTIF(primotrim2022_ORARIO!$C$93:$AR$93,"*Aspettativa*")</f>
        <v>0</v>
      </c>
      <c r="G82" s="69">
        <f>COUNTIF(primotrim2022_ORARIO!$C$93:$AR$93,"*Ex-Accordo*")</f>
        <v>0</v>
      </c>
      <c r="H82" s="69">
        <f>COUNTIF(primotrim2022_ORARIO!$C$93:$AR$93,"*Ferie*")</f>
        <v>0</v>
      </c>
      <c r="I82" s="69">
        <f>COUNTIF(primotrim2022_ORARIO!$C$93:$AR$93,"Maternit*")</f>
        <v>0</v>
      </c>
      <c r="J82" s="69">
        <f>COUNTIF(primotrim2022_ORARIO!$C$93:$AR$93,"*Ex-Acc")</f>
        <v>0</v>
      </c>
      <c r="K82" s="69">
        <f>COUNTIF(primotrim2022_ORARIO!$C$93:$AR$93,"*Ridotto Ferie*")</f>
        <v>0</v>
      </c>
      <c r="L82" s="69">
        <f>COUNTIF(primotrim2022_ORARIO!$C$93:$AR$93,"*Ridotto Maternit*")</f>
        <v>0</v>
      </c>
      <c r="M82" s="69">
        <f>COUNTIF(primotrim2022_ORARIO!$C$93:$AR$93,"Esame")</f>
        <v>0</v>
      </c>
      <c r="N82" s="69">
        <f>COUNTIF(primotrim2022_ORARIO!$C$93:$AR$93,"*Altro*")</f>
        <v>0</v>
      </c>
      <c r="P82" s="79" t="str">
        <f t="shared" si="13"/>
        <v xml:space="preserve"> </v>
      </c>
      <c r="Q82" s="79" t="str">
        <f t="shared" si="14"/>
        <v xml:space="preserve"> </v>
      </c>
      <c r="R82" s="36">
        <f>COUNTIF(primotrim2022_ORARIO!$C$93:$AR$93,"08.30 – 17.30")</f>
        <v>0</v>
      </c>
      <c r="S82" s="36">
        <f>COUNTIF(primotrim2022_ORARIO!$C$93:$AR$93,"09.00 – 18.00")</f>
        <v>0</v>
      </c>
      <c r="T82" s="36">
        <f>COUNTIF(primotrim2022_ORARIO!$D$93:$AS$93,"09:30 – 18.30")</f>
        <v>0</v>
      </c>
      <c r="U82" s="36">
        <f>COUNTIF(primotrim2022_ORARIO!$C$93:$AR$93,"*09.30 – 18.30*")+COUNTIF(primotrim2022_ORARIO!$C$93:$AR$93,"10.30 – 18.30*")+COUNTIF(primotrim2022_ORARIO!$C$93:$AR$93,"*09:00 – 13.00*")</f>
        <v>0</v>
      </c>
      <c r="V82" s="36">
        <f>COUNTIF(primotrim2022_ORARIO!$C$93:$AR$93,"10.30 – 19.30")+COUNTIF(primotrim2022_ORARIO!$C$93:$AR$93,"11.30 – 19.30")+COUNTIF(primotrim2022_ORARIO!$C$93:$AR$93,"09.00 – 13.00")</f>
        <v>0</v>
      </c>
      <c r="W82" s="1">
        <f t="shared" si="12"/>
        <v>0</v>
      </c>
      <c r="X82" s="246"/>
      <c r="Y82" s="247"/>
      <c r="Z82" s="247"/>
      <c r="AA82" s="248"/>
    </row>
    <row r="83" spans="1:27" x14ac:dyDescent="0.25">
      <c r="A83" s="79"/>
      <c r="B83" s="79"/>
      <c r="C83" s="67"/>
      <c r="D83" s="133">
        <f>Regole!$H$13-E83</f>
        <v>32</v>
      </c>
      <c r="E83" s="134">
        <f t="shared" si="17"/>
        <v>0</v>
      </c>
      <c r="F83" s="69">
        <f>COUNTIF(primotrim2022_ORARIO!$C$94:$AR$94,"*Aspettativa*")</f>
        <v>0</v>
      </c>
      <c r="G83" s="69">
        <f>COUNTIF(primotrim2022_ORARIO!$C$94:$AR$94,"*Ex-Accordo*")</f>
        <v>0</v>
      </c>
      <c r="H83" s="69">
        <f>COUNTIF(primotrim2022_ORARIO!$C$94:$AR$94,"*Ferie*")</f>
        <v>0</v>
      </c>
      <c r="I83" s="69">
        <f>COUNTIF(primotrim2022_ORARIO!$C$94:$AR$94,"Maternit*")</f>
        <v>0</v>
      </c>
      <c r="J83" s="69">
        <f>COUNTIF(primotrim2022_ORARIO!$C$94:$AR$94,"*Ex-Acc")</f>
        <v>0</v>
      </c>
      <c r="K83" s="69">
        <f>COUNTIF(primotrim2022_ORARIO!$C$94:$AR$94,"*Ridotto Ferie*")</f>
        <v>0</v>
      </c>
      <c r="L83" s="69">
        <f>COUNTIF(primotrim2022_ORARIO!$C$94:$AR$94,"*Ridotto Maternit*")</f>
        <v>0</v>
      </c>
      <c r="M83" s="69">
        <f>COUNTIF(primotrim2022_ORARIO!$C$94:$AR$94,"Esame")</f>
        <v>0</v>
      </c>
      <c r="N83" s="69">
        <f>COUNTIF(primotrim2022_ORARIO!$C$94:$AR$94,"*Altro*")</f>
        <v>0</v>
      </c>
      <c r="P83" s="79" t="str">
        <f t="shared" si="13"/>
        <v xml:space="preserve"> </v>
      </c>
      <c r="Q83" s="79" t="str">
        <f t="shared" si="14"/>
        <v xml:space="preserve"> </v>
      </c>
      <c r="R83" s="70">
        <f>COUNTIF(primotrim2022_ORARIO!$C$94:$AR$94,"08.30 – 17.30")</f>
        <v>0</v>
      </c>
      <c r="S83" s="70">
        <f>COUNTIF(primotrim2022_ORARIO!$C$94:$AR$94,"09.00 – 18.00")</f>
        <v>0</v>
      </c>
      <c r="T83" s="70">
        <f>COUNTIF(primotrim2022_ORARIO!$D$94:$AS$94,"09:30 – 18.30")</f>
        <v>0</v>
      </c>
      <c r="U83" s="70">
        <f>COUNTIF(primotrim2022_ORARIO!$C$94:$AR$94,"*09.30 – 18.30*")+COUNTIF(primotrim2022_ORARIO!$C$94:$AR$94,"10.30 – 18.30*")+COUNTIF(primotrim2022_ORARIO!$C$94:$AR$94,"*09:00 – 13.00*")</f>
        <v>0</v>
      </c>
      <c r="V83" s="70">
        <f>COUNTIF(primotrim2022_ORARIO!$C$94:$AR$94,"10.30 – 19.30")+COUNTIF(primotrim2022_ORARIO!$C$94:$AR$94,"11.30 – 19.30")+COUNTIF(primotrim2022_ORARIO!$C$94:$AR$94,"09.00 – 13.00")</f>
        <v>0</v>
      </c>
      <c r="W83" s="140">
        <f t="shared" si="12"/>
        <v>0</v>
      </c>
      <c r="X83" s="246"/>
      <c r="Y83" s="247"/>
      <c r="Z83" s="247"/>
      <c r="AA83" s="248"/>
    </row>
    <row r="84" spans="1:27" x14ac:dyDescent="0.25">
      <c r="A84" s="79"/>
      <c r="B84" s="79"/>
      <c r="C84" s="67"/>
      <c r="D84" s="133">
        <f>Regole!$H$13-E84</f>
        <v>32</v>
      </c>
      <c r="E84" s="134">
        <f t="shared" si="17"/>
        <v>0</v>
      </c>
      <c r="F84" s="69">
        <f>COUNTIF(primotrim2022_ORARIO!$C$95:$AR$95,"*Aspettativa*")</f>
        <v>0</v>
      </c>
      <c r="G84" s="69">
        <f>COUNTIF(primotrim2022_ORARIO!$C$95:$AR$95,"*Ex-Accordo*")</f>
        <v>0</v>
      </c>
      <c r="H84" s="69">
        <f>COUNTIF(primotrim2022_ORARIO!$C$95:$AR$95,"*Ferie*")</f>
        <v>0</v>
      </c>
      <c r="I84" s="69">
        <f>COUNTIF(primotrim2022_ORARIO!$C$95:$AR$95,"Maternit*")</f>
        <v>0</v>
      </c>
      <c r="J84" s="69">
        <f>COUNTIF(primotrim2022_ORARIO!$C$95:$AR$95,"*Ex-Acc")</f>
        <v>0</v>
      </c>
      <c r="K84" s="69">
        <f>COUNTIF(primotrim2022_ORARIO!$C$95:$AR$95,"*Ridotto Ferie*")</f>
        <v>0</v>
      </c>
      <c r="L84" s="69">
        <f>COUNTIF(primotrim2022_ORARIO!$C$95:$AR$95,"*Ridotto Maternit*")</f>
        <v>0</v>
      </c>
      <c r="M84" s="69">
        <f>COUNTIF(primotrim2022_ORARIO!$C$95:$AR$95,"Esame")</f>
        <v>0</v>
      </c>
      <c r="N84" s="69">
        <f>COUNTIF(primotrim2022_ORARIO!$C$95:$AR$95,"*Altro*")</f>
        <v>0</v>
      </c>
      <c r="P84" s="79" t="str">
        <f t="shared" si="13"/>
        <v xml:space="preserve"> </v>
      </c>
      <c r="Q84" s="79" t="str">
        <f t="shared" si="14"/>
        <v xml:space="preserve"> </v>
      </c>
      <c r="R84" s="36">
        <f>COUNTIF(primotrim2022_ORARIO!$C$92:$AR$92,"08.30 – 17.30")</f>
        <v>0</v>
      </c>
      <c r="S84" s="36">
        <f>COUNTIF(primotrim2022_ORARIO!$C$92:$AR$92,"09.00 – 18.00")</f>
        <v>0</v>
      </c>
      <c r="T84" s="36">
        <f>COUNTIF(primotrim2022_ORARIO!$D$92:$AS$92,"09:30 – 18.30")</f>
        <v>0</v>
      </c>
      <c r="U84" s="36">
        <f>COUNTIF(primotrim2022_ORARIO!$C$92:$AR$92,"*09.30 – 18.30*")+COUNTIF(primotrim2022_ORARIO!$C$92:$AR$92,"10.30 – 18.30*")+COUNTIF(primotrim2022_ORARIO!$C$92:$AR$92,"*09:00 – 13.00*")</f>
        <v>0</v>
      </c>
      <c r="V84" s="36">
        <f>COUNTIF(primotrim2022_ORARIO!$C$92:$AR$92,"10.30 – 19.30")+COUNTIF(primotrim2022_ORARIO!$C$92:$AR$92,"11.30 – 19.30")+COUNTIF(primotrim2022_ORARIO!$C$92:$AR$92,"09.00 – 13.00")</f>
        <v>0</v>
      </c>
      <c r="W84" s="1">
        <f t="shared" si="12"/>
        <v>0</v>
      </c>
      <c r="X84" s="246"/>
      <c r="Y84" s="247"/>
      <c r="Z84" s="247"/>
      <c r="AA84" s="248"/>
    </row>
    <row r="85" spans="1:27" x14ac:dyDescent="0.25">
      <c r="A85" s="79"/>
      <c r="B85" s="79"/>
      <c r="C85" s="67"/>
      <c r="D85" s="133">
        <f>Regole!$H$13-E85</f>
        <v>32</v>
      </c>
      <c r="E85" s="134">
        <f t="shared" si="17"/>
        <v>0</v>
      </c>
      <c r="F85" s="69">
        <f>COUNTIF(primotrim2022_ORARIO!$C$96:$AR$96,"*Aspettativa*")</f>
        <v>0</v>
      </c>
      <c r="G85" s="69">
        <f>COUNTIF(primotrim2022_ORARIO!$C$96:$AR$96,"*Ex-Accordo*")</f>
        <v>0</v>
      </c>
      <c r="H85" s="69">
        <f>COUNTIF(primotrim2022_ORARIO!$C$96:$AR$96,"*Ferie*")</f>
        <v>0</v>
      </c>
      <c r="I85" s="69">
        <f>COUNTIF(primotrim2022_ORARIO!$C$96:$AR$96,"Maternit*")</f>
        <v>0</v>
      </c>
      <c r="J85" s="69">
        <f>COUNTIF(primotrim2022_ORARIO!$C$96:$AR$96,"*Ex-Acc")</f>
        <v>0</v>
      </c>
      <c r="K85" s="69">
        <f>COUNTIF(primotrim2022_ORARIO!$C$96:$AR$96,"*Ridotto Ferie*")</f>
        <v>0</v>
      </c>
      <c r="L85" s="69">
        <f>COUNTIF(primotrim2022_ORARIO!$C$96:$AR$96,"*Ridotto Maternit*")</f>
        <v>0</v>
      </c>
      <c r="M85" s="69">
        <f>COUNTIF(primotrim2022_ORARIO!$C$96:$AR$96,"Esame")</f>
        <v>0</v>
      </c>
      <c r="N85" s="69">
        <f>COUNTIF(primotrim2022_ORARIO!$C$96:$AR$96,"*Altro*")</f>
        <v>0</v>
      </c>
      <c r="P85" s="79" t="str">
        <f t="shared" si="13"/>
        <v xml:space="preserve"> </v>
      </c>
      <c r="Q85" s="79" t="str">
        <f t="shared" si="14"/>
        <v xml:space="preserve"> </v>
      </c>
      <c r="R85" s="72">
        <f>COUNTIF(primotrim2022_ORARIO!$C$93:$AR$93,"08.30 – 17.30")</f>
        <v>0</v>
      </c>
      <c r="S85" s="72">
        <f>COUNTIF(primotrim2022_ORARIO!$C$93:$AR$93,"09.00 – 18.00")</f>
        <v>0</v>
      </c>
      <c r="T85" s="72">
        <f>COUNTIF(primotrim2022_ORARIO!$D$93:$AS$93,"09:30 – 18.30")</f>
        <v>0</v>
      </c>
      <c r="U85" s="72">
        <f>COUNTIF(primotrim2022_ORARIO!$C$93:$AR$93,"*09.30 – 18.30*")+COUNTIF(primotrim2022_ORARIO!$C$93:$AR$93,"10.30 – 18.30*")+COUNTIF(primotrim2022_ORARIO!$C$93:$AR$93,"*09:00 – 13.00*")</f>
        <v>0</v>
      </c>
      <c r="V85" s="72">
        <f>COUNTIF(primotrim2022_ORARIO!$C$93:$AR$93,"10.30 – 19.30")+COUNTIF(primotrim2022_ORARIO!$C$93:$AR$93,"11.30 – 19.30")+COUNTIF(primotrim2022_ORARIO!$C$93:$AR$93,"09.00 – 13.00")</f>
        <v>0</v>
      </c>
      <c r="W85" s="141">
        <f t="shared" si="12"/>
        <v>0</v>
      </c>
      <c r="X85" s="246"/>
      <c r="Y85" s="247"/>
      <c r="Z85" s="247"/>
      <c r="AA85" s="248"/>
    </row>
    <row r="86" spans="1:27" x14ac:dyDescent="0.25">
      <c r="A86" s="79"/>
      <c r="B86" s="79"/>
      <c r="C86" s="67"/>
      <c r="D86" s="133">
        <f>Regole!$H$13-E86</f>
        <v>32</v>
      </c>
      <c r="E86" s="134">
        <f t="shared" si="17"/>
        <v>0</v>
      </c>
      <c r="F86" s="69">
        <f>COUNTIF(primotrim2022_ORARIO!$C$97:$AR$97,"*Aspettativa*")</f>
        <v>0</v>
      </c>
      <c r="G86" s="69">
        <f>COUNTIF(primotrim2022_ORARIO!$C$97:$AR$97,"*Ex-Accordo*")</f>
        <v>0</v>
      </c>
      <c r="H86" s="69">
        <f>COUNTIF(primotrim2022_ORARIO!$C$97:$AR$97,"*Ferie*")</f>
        <v>0</v>
      </c>
      <c r="I86" s="69">
        <f>COUNTIF(primotrim2022_ORARIO!$C$97:$AR$97,"Maternit*")</f>
        <v>0</v>
      </c>
      <c r="J86" s="69">
        <f>COUNTIF(primotrim2022_ORARIO!$C$97:$AR$97,"*Ex-Acc")</f>
        <v>0</v>
      </c>
      <c r="K86" s="69">
        <f>COUNTIF(primotrim2022_ORARIO!$C$97:$AR$97,"*Ridotto Ferie*")</f>
        <v>0</v>
      </c>
      <c r="L86" s="69">
        <f>COUNTIF(primotrim2022_ORARIO!$C$97:$AR$97,"*Ridotto Maternit*")</f>
        <v>0</v>
      </c>
      <c r="M86" s="69">
        <f>COUNTIF(primotrim2022_ORARIO!$C$97:$AR$97,"Esame")</f>
        <v>0</v>
      </c>
      <c r="N86" s="69">
        <f>COUNTIF(primotrim2022_ORARIO!$C$97:$AR$97,"*Altro*")</f>
        <v>0</v>
      </c>
      <c r="P86" s="79" t="str">
        <f t="shared" si="13"/>
        <v xml:space="preserve"> </v>
      </c>
      <c r="Q86" s="79" t="str">
        <f t="shared" si="14"/>
        <v xml:space="preserve"> </v>
      </c>
      <c r="R86" s="36">
        <f>COUNTIF(primotrim2022_ORARIO!$C$94:$AR$94,"08.30 – 17.30")</f>
        <v>0</v>
      </c>
      <c r="S86" s="36">
        <f>COUNTIF(primotrim2022_ORARIO!$C$94:$AR$94,"09.00 – 18.00")</f>
        <v>0</v>
      </c>
      <c r="T86" s="36">
        <f>COUNTIF(primotrim2022_ORARIO!$D$94:$AS$94,"09:30 – 18.30")</f>
        <v>0</v>
      </c>
      <c r="U86" s="36">
        <f>COUNTIF(primotrim2022_ORARIO!$C$94:$AR$94,"*09.30 – 18.30*")+COUNTIF(primotrim2022_ORARIO!$C$94:$AR$94,"10.30 – 18.30*")+COUNTIF(primotrim2022_ORARIO!$C$94:$AR$94,"*09:00 – 13.00*")</f>
        <v>0</v>
      </c>
      <c r="V86" s="36">
        <f>COUNTIF(primotrim2022_ORARIO!$C$94:$AR$94,"10.30 – 19.30")+COUNTIF(primotrim2022_ORARIO!$C$94:$AR$94,"11.30 – 19.30")+COUNTIF(primotrim2022_ORARIO!$C$94:$AR$94,"09.00 – 13.00")</f>
        <v>0</v>
      </c>
      <c r="W86" s="1">
        <f t="shared" si="12"/>
        <v>0</v>
      </c>
      <c r="X86" s="246"/>
      <c r="Y86" s="247"/>
      <c r="Z86" s="247"/>
      <c r="AA86" s="248"/>
    </row>
    <row r="87" spans="1:27" x14ac:dyDescent="0.25">
      <c r="A87" s="57" t="e">
        <f>IF(#REF!&lt;&gt;"",#REF!,"")</f>
        <v>#REF!</v>
      </c>
      <c r="B87" s="145"/>
      <c r="C87" s="73" t="s">
        <v>45</v>
      </c>
      <c r="D87" s="133">
        <f>Regole!$H$13-E87</f>
        <v>32</v>
      </c>
      <c r="E87" s="134">
        <f t="shared" si="17"/>
        <v>0</v>
      </c>
      <c r="F87" s="69">
        <f>COUNTIF(primotrim2022_ORARIO!$C$98:$AR$98,"*Aspettativa*")</f>
        <v>0</v>
      </c>
      <c r="G87" s="69">
        <f>COUNTIF(primotrim2022_ORARIO!$C$98:$AR$98,"*Ex-Accordo*")</f>
        <v>0</v>
      </c>
      <c r="H87" s="69">
        <f>COUNTIF(primotrim2022_ORARIO!$C$98:$AR$98,"*Ferie*")</f>
        <v>0</v>
      </c>
      <c r="I87" s="69">
        <f>COUNTIF(primotrim2022_ORARIO!$C$98:$AR$98,"Maternit*")</f>
        <v>0</v>
      </c>
      <c r="J87" s="69">
        <f>COUNTIF(primotrim2022_ORARIO!$C$98:$AR$98,"*Ex-Acc")</f>
        <v>0</v>
      </c>
      <c r="K87" s="69">
        <f>COUNTIF(primotrim2022_ORARIO!$C$98:$AR$98,"*Ridotto Ferie*")</f>
        <v>0</v>
      </c>
      <c r="L87" s="69">
        <f>COUNTIF(primotrim2022_ORARIO!$C$98:$AR$98,"*Ridotto Maternit*")</f>
        <v>0</v>
      </c>
      <c r="M87" s="69">
        <f>COUNTIF(primotrim2022_ORARIO!$C$98:$AR$98,"Esame")</f>
        <v>0</v>
      </c>
      <c r="N87" s="69">
        <f>COUNTIF(primotrim2022_ORARIO!$C$98:$AR$98,"*Altro*")</f>
        <v>0</v>
      </c>
      <c r="P87" s="57" t="e">
        <f t="shared" si="13"/>
        <v>#REF!</v>
      </c>
      <c r="Q87" s="145" t="str">
        <f t="shared" si="14"/>
        <v xml:space="preserve"> </v>
      </c>
      <c r="R87" s="70">
        <f>COUNTIF(primotrim2022_ORARIO!$C$92:$AR$92,"08.30 – 17.30")</f>
        <v>0</v>
      </c>
      <c r="S87" s="70">
        <f>COUNTIF(primotrim2022_ORARIO!$C$92:$AR$92,"09.00 – 18.00")</f>
        <v>0</v>
      </c>
      <c r="T87" s="70">
        <f>COUNTIF(primotrim2022_ORARIO!$D$92:$AS$92,"09:30 – 18.30")</f>
        <v>0</v>
      </c>
      <c r="U87" s="70">
        <f>COUNTIF(primotrim2022_ORARIO!$C$92:$AR$92,"*09.30 – 18.30*")+COUNTIF(primotrim2022_ORARIO!$C$92:$AR$92,"10.30 – 18.30*")+COUNTIF(primotrim2022_ORARIO!$C$92:$AR$92,"*09:00 – 13.00*")</f>
        <v>0</v>
      </c>
      <c r="V87" s="70">
        <f>COUNTIF(primotrim2022_ORARIO!$C$92:$AR$92,"10.30 – 19.30")+COUNTIF(primotrim2022_ORARIO!$C$92:$AR$92,"11.30 – 19.30")+COUNTIF(primotrim2022_ORARIO!$C$92:$AR$92,"09.00 – 13.00")</f>
        <v>0</v>
      </c>
      <c r="W87" s="140">
        <f t="shared" si="12"/>
        <v>0</v>
      </c>
      <c r="X87" s="249"/>
      <c r="Y87" s="250"/>
      <c r="Z87" s="250"/>
      <c r="AA87" s="251"/>
    </row>
    <row r="88" spans="1:27" x14ac:dyDescent="0.25">
      <c r="B88" t="e">
        <f>IF(#REF!&lt;&gt;"",#REF!,"")</f>
        <v>#REF!</v>
      </c>
      <c r="C88" s="58"/>
      <c r="D88" s="132"/>
      <c r="E88" s="131"/>
      <c r="P88" t="str">
        <f t="shared" si="13"/>
        <v xml:space="preserve"> </v>
      </c>
      <c r="Q88" t="e">
        <f t="shared" si="14"/>
        <v>#REF!</v>
      </c>
      <c r="W88" s="182"/>
    </row>
    <row r="89" spans="1:27" x14ac:dyDescent="0.25">
      <c r="A89" t="e">
        <f>IF(#REF!&lt;&gt;"",#REF!,"")</f>
        <v>#REF!</v>
      </c>
      <c r="B89" t="e">
        <f>IF(#REF!&lt;&gt;"",#REF!,"")</f>
        <v>#REF!</v>
      </c>
      <c r="D89" s="132"/>
      <c r="E89" s="131"/>
      <c r="P89" t="e">
        <f t="shared" si="13"/>
        <v>#REF!</v>
      </c>
      <c r="Q89" t="e">
        <f t="shared" si="14"/>
        <v>#REF!</v>
      </c>
      <c r="W89" s="182"/>
      <c r="X89" s="143" t="e">
        <f>COUNTIF(#REF!,"12:30")</f>
        <v>#REF!</v>
      </c>
      <c r="Y89" s="144">
        <f>COUNTIF(primotrim2022_ORARIO!$C$68:$AR$68,"13:00")</f>
        <v>0</v>
      </c>
      <c r="Z89" s="142" t="e">
        <f>COUNTIF(#REF!,"13:30")</f>
        <v>#REF!</v>
      </c>
      <c r="AA89" s="83" t="e">
        <f>COUNTIF(#REF!,"-")</f>
        <v>#REF!</v>
      </c>
    </row>
    <row r="90" spans="1:27" x14ac:dyDescent="0.25">
      <c r="A90" s="79"/>
      <c r="B90" s="79"/>
      <c r="C90" s="66"/>
      <c r="D90" s="133" t="e">
        <f>Regole!$H$13-E90</f>
        <v>#REF!</v>
      </c>
      <c r="E90" s="134" t="e">
        <f t="shared" ref="E90:E96" si="18">SUM(F90:N90)</f>
        <v>#REF!</v>
      </c>
      <c r="F90" s="69" t="e">
        <f>COUNTIF(#REF!,"*Aspettativa*")</f>
        <v>#REF!</v>
      </c>
      <c r="G90" s="69" t="e">
        <f>COUNTIF(#REF!,"*Ex-Accordo*")</f>
        <v>#REF!</v>
      </c>
      <c r="H90" s="69" t="e">
        <f>COUNTIF(#REF!,"*Ferie*")</f>
        <v>#REF!</v>
      </c>
      <c r="I90" s="69" t="e">
        <f>COUNTIF(#REF!,"Maternit*")</f>
        <v>#REF!</v>
      </c>
      <c r="J90" s="69" t="e">
        <f>COUNTIF(#REF!,"*Ex-Acc")</f>
        <v>#REF!</v>
      </c>
      <c r="K90" s="69" t="e">
        <f>COUNTIF(#REF!,"*Ridotto Ferie*")</f>
        <v>#REF!</v>
      </c>
      <c r="L90" s="69" t="e">
        <f>COUNTIF(#REF!,"*Ridotto Maternit*")</f>
        <v>#REF!</v>
      </c>
      <c r="M90" s="69" t="e">
        <f>COUNTIF(#REF!,"Esame")</f>
        <v>#REF!</v>
      </c>
      <c r="N90" s="69" t="e">
        <f>COUNTIF(#REF!,"*Altro*")</f>
        <v>#REF!</v>
      </c>
      <c r="P90" s="79" t="str">
        <f t="shared" si="13"/>
        <v xml:space="preserve"> </v>
      </c>
      <c r="Q90" s="79" t="str">
        <f t="shared" si="14"/>
        <v xml:space="preserve"> </v>
      </c>
      <c r="R90" s="70" t="e">
        <f>COUNTIF(#REF!,"08.30 – 17.30")</f>
        <v>#REF!</v>
      </c>
      <c r="S90" s="70" t="e">
        <f>COUNTIF(#REF!,"09.00 – 18.00")</f>
        <v>#REF!</v>
      </c>
      <c r="T90" s="70" t="e">
        <f>COUNTIF(#REF!,"09.00 – 18.00")</f>
        <v>#REF!</v>
      </c>
      <c r="U90" s="70" t="e">
        <f>COUNTIF(#REF!,"*09.30 – 18.30*")+COUNTIF(#REF!,"10.30 – 18.30*")+COUNTIF(#REF!,"*09:00 – 13.00*")</f>
        <v>#REF!</v>
      </c>
      <c r="V90" s="70" t="e">
        <f>COUNTIF(#REF!,"10.30 – 19.30")+COUNTIF(#REF!,"11.30 – 19.30")+COUNTIF(#REF!,"09.00 – 13.00")</f>
        <v>#REF!</v>
      </c>
      <c r="W90" s="140" t="e">
        <f t="shared" si="12"/>
        <v>#REF!</v>
      </c>
      <c r="X90" s="243"/>
      <c r="Y90" s="244"/>
      <c r="Z90" s="244"/>
      <c r="AA90" s="245"/>
    </row>
    <row r="91" spans="1:27" x14ac:dyDescent="0.25">
      <c r="A91" s="79"/>
      <c r="B91" s="79"/>
      <c r="C91" s="67"/>
      <c r="D91" s="133" t="e">
        <f>Regole!$H$13-E91</f>
        <v>#REF!</v>
      </c>
      <c r="E91" s="134" t="e">
        <f t="shared" si="18"/>
        <v>#REF!</v>
      </c>
      <c r="F91" s="69" t="e">
        <f>COUNTIF(#REF!,"*Aspettativa*")</f>
        <v>#REF!</v>
      </c>
      <c r="G91" s="69" t="e">
        <f>COUNTIF(#REF!,"*Ex-Accordo*")</f>
        <v>#REF!</v>
      </c>
      <c r="H91" s="69" t="e">
        <f>COUNTIF(#REF!,"*Ferie*")</f>
        <v>#REF!</v>
      </c>
      <c r="I91" s="69" t="e">
        <f>COUNTIF(#REF!,"Maternit*")</f>
        <v>#REF!</v>
      </c>
      <c r="J91" s="69" t="e">
        <f>COUNTIF(#REF!,"*Ex-Acc")</f>
        <v>#REF!</v>
      </c>
      <c r="K91" s="69" t="e">
        <f>COUNTIF(#REF!,"*Ridotto Ferie*")</f>
        <v>#REF!</v>
      </c>
      <c r="L91" s="69" t="e">
        <f>COUNTIF(#REF!,"*Ridotto Maternit*")</f>
        <v>#REF!</v>
      </c>
      <c r="M91" s="69" t="e">
        <f>COUNTIF(#REF!,"Esame")</f>
        <v>#REF!</v>
      </c>
      <c r="N91" s="69" t="e">
        <f>COUNTIF(#REF!,"*Altro*")</f>
        <v>#REF!</v>
      </c>
      <c r="P91" s="79" t="str">
        <f t="shared" si="13"/>
        <v xml:space="preserve"> </v>
      </c>
      <c r="Q91" s="79" t="str">
        <f t="shared" si="14"/>
        <v xml:space="preserve"> </v>
      </c>
      <c r="R91" s="36" t="e">
        <f>COUNTIF(#REF!,"08.30 – 17.30")</f>
        <v>#REF!</v>
      </c>
      <c r="S91" s="36" t="e">
        <f>COUNTIF(#REF!,"09.00 – 18.00")</f>
        <v>#REF!</v>
      </c>
      <c r="T91" s="36" t="e">
        <f>COUNTIF(#REF!,"09.00 – 18.00")</f>
        <v>#REF!</v>
      </c>
      <c r="U91" s="36" t="e">
        <f>COUNTIF(#REF!,"*09.30 – 18.30*")+COUNTIF(#REF!,"10.30 – 18.30*")+COUNTIF(#REF!,"*09:00 – 13.00*")</f>
        <v>#REF!</v>
      </c>
      <c r="V91" s="36" t="e">
        <f>COUNTIF(#REF!,"10.30 – 19.30")+COUNTIF(#REF!,"11.30 – 19.30")+COUNTIF(#REF!,"09.00 – 13.00")</f>
        <v>#REF!</v>
      </c>
      <c r="W91" s="1" t="e">
        <f t="shared" si="12"/>
        <v>#REF!</v>
      </c>
      <c r="X91" s="246"/>
      <c r="Y91" s="247"/>
      <c r="Z91" s="247"/>
      <c r="AA91" s="248"/>
    </row>
    <row r="92" spans="1:27" x14ac:dyDescent="0.25">
      <c r="A92" s="79"/>
      <c r="B92" s="79"/>
      <c r="C92" s="67"/>
      <c r="D92" s="133" t="e">
        <f>Regole!$H$13-E92</f>
        <v>#REF!</v>
      </c>
      <c r="E92" s="134" t="e">
        <f t="shared" si="18"/>
        <v>#REF!</v>
      </c>
      <c r="F92" s="69" t="e">
        <f>COUNTIF(#REF!,"*Aspettativa*")</f>
        <v>#REF!</v>
      </c>
      <c r="G92" s="69" t="e">
        <f>COUNTIF(#REF!,"*Ex-Accordo*")</f>
        <v>#REF!</v>
      </c>
      <c r="H92" s="69" t="e">
        <f>COUNTIF(#REF!,"*Ferie*")</f>
        <v>#REF!</v>
      </c>
      <c r="I92" s="69" t="e">
        <f>COUNTIF(#REF!,"Maternit*")</f>
        <v>#REF!</v>
      </c>
      <c r="J92" s="69" t="e">
        <f>COUNTIF(#REF!,"*Ex-Acc")</f>
        <v>#REF!</v>
      </c>
      <c r="K92" s="69" t="e">
        <f>COUNTIF(#REF!,"*Ridotto Ferie*")</f>
        <v>#REF!</v>
      </c>
      <c r="L92" s="69" t="e">
        <f>COUNTIF(#REF!,"*Ridotto Maternit*")</f>
        <v>#REF!</v>
      </c>
      <c r="M92" s="69" t="e">
        <f>COUNTIF(#REF!,"Esame")</f>
        <v>#REF!</v>
      </c>
      <c r="N92" s="69" t="e">
        <f>COUNTIF(#REF!,"*Altro*")</f>
        <v>#REF!</v>
      </c>
      <c r="P92" s="79" t="str">
        <f t="shared" si="13"/>
        <v xml:space="preserve"> </v>
      </c>
      <c r="Q92" s="79" t="str">
        <f t="shared" si="14"/>
        <v xml:space="preserve"> </v>
      </c>
      <c r="R92" s="70" t="e">
        <f>COUNTIF(#REF!,"08.30 – 17.30")</f>
        <v>#REF!</v>
      </c>
      <c r="S92" s="70" t="e">
        <f>COUNTIF(#REF!,"09.00 – 18.00")</f>
        <v>#REF!</v>
      </c>
      <c r="T92" s="70" t="e">
        <f>COUNTIF(#REF!,"09.00 – 18.00")</f>
        <v>#REF!</v>
      </c>
      <c r="U92" s="70" t="e">
        <f>COUNTIF(#REF!,"*09.30 – 18.30*")+COUNTIF(#REF!,"10.30 – 18.30*")+COUNTIF(#REF!,"*09:00 – 13.00*")</f>
        <v>#REF!</v>
      </c>
      <c r="V92" s="70" t="e">
        <f>COUNTIF(#REF!,"10.30 – 19.30")+COUNTIF(#REF!,"11.30 – 19.30")+COUNTIF(#REF!,"09.00 – 13.00")</f>
        <v>#REF!</v>
      </c>
      <c r="W92" s="140" t="e">
        <f t="shared" si="12"/>
        <v>#REF!</v>
      </c>
      <c r="X92" s="246"/>
      <c r="Y92" s="247"/>
      <c r="Z92" s="247"/>
      <c r="AA92" s="248"/>
    </row>
    <row r="93" spans="1:27" x14ac:dyDescent="0.25">
      <c r="A93" s="79"/>
      <c r="B93" s="79"/>
      <c r="C93" s="67"/>
      <c r="D93" s="133" t="e">
        <f>Regole!$H$13-E93</f>
        <v>#REF!</v>
      </c>
      <c r="E93" s="134" t="e">
        <f t="shared" si="18"/>
        <v>#REF!</v>
      </c>
      <c r="F93" s="69" t="e">
        <f>COUNTIF(#REF!,"*Aspettativa*")</f>
        <v>#REF!</v>
      </c>
      <c r="G93" s="69" t="e">
        <f>COUNTIF(#REF!,"*Ex-Accordo*")</f>
        <v>#REF!</v>
      </c>
      <c r="H93" s="69" t="e">
        <f>COUNTIF(#REF!,"*Ferie*")</f>
        <v>#REF!</v>
      </c>
      <c r="I93" s="69" t="e">
        <f>COUNTIF(#REF!,"Maternit*")</f>
        <v>#REF!</v>
      </c>
      <c r="J93" s="69" t="e">
        <f>COUNTIF(#REF!,"*Ex-Acc")</f>
        <v>#REF!</v>
      </c>
      <c r="K93" s="69" t="e">
        <f>COUNTIF(#REF!,"*Ridotto Ferie*")</f>
        <v>#REF!</v>
      </c>
      <c r="L93" s="69" t="e">
        <f>COUNTIF(#REF!,"*Ridotto Maternit*")</f>
        <v>#REF!</v>
      </c>
      <c r="M93" s="69" t="e">
        <f>COUNTIF(#REF!,"Esame")</f>
        <v>#REF!</v>
      </c>
      <c r="N93" s="69" t="e">
        <f>COUNTIF(#REF!,"*Altro*")</f>
        <v>#REF!</v>
      </c>
      <c r="P93" s="79" t="str">
        <f t="shared" si="13"/>
        <v xml:space="preserve"> </v>
      </c>
      <c r="Q93" s="79" t="str">
        <f t="shared" si="14"/>
        <v xml:space="preserve"> </v>
      </c>
      <c r="R93" s="36" t="e">
        <f>COUNTIF(#REF!,"08.30 – 17.30")</f>
        <v>#REF!</v>
      </c>
      <c r="S93" s="36" t="e">
        <f>COUNTIF(#REF!,"09.00 – 18.00")</f>
        <v>#REF!</v>
      </c>
      <c r="T93" s="36" t="e">
        <f>COUNTIF(#REF!,"09.00 – 18.00")</f>
        <v>#REF!</v>
      </c>
      <c r="U93" s="36" t="e">
        <f>COUNTIF(#REF!,"*09.30 – 18.30*")+COUNTIF(#REF!,"10.30 – 18.30*")+COUNTIF(#REF!,"*09:00 – 13.00*")</f>
        <v>#REF!</v>
      </c>
      <c r="V93" s="36" t="e">
        <f>COUNTIF(#REF!,"10.30 – 19.30")+COUNTIF(#REF!,"11.30 – 19.30")+COUNTIF(#REF!,"09.00 – 13.00")</f>
        <v>#REF!</v>
      </c>
      <c r="W93" s="1" t="e">
        <f t="shared" si="12"/>
        <v>#REF!</v>
      </c>
      <c r="X93" s="246"/>
      <c r="Y93" s="247"/>
      <c r="Z93" s="247"/>
      <c r="AA93" s="248"/>
    </row>
    <row r="94" spans="1:27" x14ac:dyDescent="0.25">
      <c r="A94" s="79"/>
      <c r="B94" s="79"/>
      <c r="C94" s="67"/>
      <c r="D94" s="133" t="e">
        <f>Regole!$H$13-E94</f>
        <v>#REF!</v>
      </c>
      <c r="E94" s="134" t="e">
        <f t="shared" si="18"/>
        <v>#REF!</v>
      </c>
      <c r="F94" s="69" t="e">
        <f>COUNTIF(#REF!,"*Aspettativa*")</f>
        <v>#REF!</v>
      </c>
      <c r="G94" s="69" t="e">
        <f>COUNTIF(#REF!,"*Ex-Accordo*")</f>
        <v>#REF!</v>
      </c>
      <c r="H94" s="69" t="e">
        <f>COUNTIF(#REF!,"*Ferie*")</f>
        <v>#REF!</v>
      </c>
      <c r="I94" s="69" t="e">
        <f>COUNTIF(#REF!,"Maternit*")</f>
        <v>#REF!</v>
      </c>
      <c r="J94" s="69" t="e">
        <f>COUNTIF(#REF!,"*Ex-Acc")</f>
        <v>#REF!</v>
      </c>
      <c r="K94" s="69" t="e">
        <f>COUNTIF(#REF!,"*Ridotto Ferie*")</f>
        <v>#REF!</v>
      </c>
      <c r="L94" s="69" t="e">
        <f>COUNTIF(#REF!,"*Ridotto Maternit*")</f>
        <v>#REF!</v>
      </c>
      <c r="M94" s="69" t="e">
        <f>COUNTIF(#REF!,"Esame")</f>
        <v>#REF!</v>
      </c>
      <c r="N94" s="69" t="e">
        <f>COUNTIF(#REF!,"*Altro*")</f>
        <v>#REF!</v>
      </c>
      <c r="P94" s="79" t="str">
        <f t="shared" si="13"/>
        <v xml:space="preserve"> </v>
      </c>
      <c r="Q94" s="79" t="str">
        <f t="shared" si="14"/>
        <v xml:space="preserve"> </v>
      </c>
      <c r="R94" s="72" t="e">
        <f>COUNTIF(#REF!,"08.30 – 17.30")</f>
        <v>#REF!</v>
      </c>
      <c r="S94" s="72" t="e">
        <f>COUNTIF(#REF!,"09.00 – 18.00")</f>
        <v>#REF!</v>
      </c>
      <c r="T94" s="72" t="e">
        <f>COUNTIF(#REF!,"09.00 – 18.00")</f>
        <v>#REF!</v>
      </c>
      <c r="U94" s="72" t="e">
        <f>COUNTIF(#REF!,"*09.30 – 18.30*")+COUNTIF(#REF!,"10.30 – 18.30*")+COUNTIF(#REF!,"*09:00 – 13.00*")</f>
        <v>#REF!</v>
      </c>
      <c r="V94" s="72" t="e">
        <f>COUNTIF(#REF!,"10.30 – 19.30")+COUNTIF(#REF!,"11.30 – 19.30")+COUNTIF(#REF!,"09.00 – 13.00")</f>
        <v>#REF!</v>
      </c>
      <c r="W94" s="141" t="e">
        <f t="shared" si="12"/>
        <v>#REF!</v>
      </c>
      <c r="X94" s="246"/>
      <c r="Y94" s="247"/>
      <c r="Z94" s="247"/>
      <c r="AA94" s="248"/>
    </row>
    <row r="95" spans="1:27" x14ac:dyDescent="0.25">
      <c r="A95" s="79"/>
      <c r="B95" s="79"/>
      <c r="C95" s="67"/>
      <c r="D95" s="133" t="e">
        <f>Regole!$H$13-E95</f>
        <v>#REF!</v>
      </c>
      <c r="E95" s="134" t="e">
        <f t="shared" si="18"/>
        <v>#REF!</v>
      </c>
      <c r="F95" s="69" t="e">
        <f>COUNTIF(#REF!,"*Aspettativa*")</f>
        <v>#REF!</v>
      </c>
      <c r="G95" s="69" t="e">
        <f>COUNTIF(#REF!,"*Ex-Accordo*")</f>
        <v>#REF!</v>
      </c>
      <c r="H95" s="69" t="e">
        <f>COUNTIF(#REF!,"*Ferie*")</f>
        <v>#REF!</v>
      </c>
      <c r="I95" s="69" t="e">
        <f>COUNTIF(#REF!,"Maternit*")</f>
        <v>#REF!</v>
      </c>
      <c r="J95" s="69" t="e">
        <f>COUNTIF(#REF!,"*Ex-Acc")</f>
        <v>#REF!</v>
      </c>
      <c r="K95" s="69" t="e">
        <f>COUNTIF(#REF!,"*Ridotto Ferie*")</f>
        <v>#REF!</v>
      </c>
      <c r="L95" s="69" t="e">
        <f>COUNTIF(#REF!,"*Ridotto Maternit*")</f>
        <v>#REF!</v>
      </c>
      <c r="M95" s="69" t="e">
        <f>COUNTIF(#REF!,"Esame")</f>
        <v>#REF!</v>
      </c>
      <c r="N95" s="69" t="e">
        <f>COUNTIF(#REF!,"*Altro*")</f>
        <v>#REF!</v>
      </c>
      <c r="P95" s="79" t="str">
        <f t="shared" si="13"/>
        <v xml:space="preserve"> </v>
      </c>
      <c r="Q95" s="79" t="str">
        <f t="shared" si="14"/>
        <v xml:space="preserve"> </v>
      </c>
      <c r="R95" s="36" t="e">
        <f>COUNTIF(#REF!,"08.30 – 17.30")</f>
        <v>#REF!</v>
      </c>
      <c r="S95" s="36" t="e">
        <f>COUNTIF(#REF!,"09.00 – 18.00")</f>
        <v>#REF!</v>
      </c>
      <c r="T95" s="36" t="e">
        <f>COUNTIF(#REF!,"09.00 – 18.00")</f>
        <v>#REF!</v>
      </c>
      <c r="U95" s="36" t="e">
        <f>COUNTIF(#REF!,"*09.30 – 18.30*")+COUNTIF(#REF!,"10.30 – 18.30*")+COUNTIF(#REF!,"*09:00 – 13.00*")</f>
        <v>#REF!</v>
      </c>
      <c r="V95" s="36" t="e">
        <f>COUNTIF(#REF!,"10.30 – 19.30")+COUNTIF(#REF!,"11.30 – 19.30")+COUNTIF(#REF!,"09.00 – 13.00")</f>
        <v>#REF!</v>
      </c>
      <c r="W95" s="1" t="e">
        <f t="shared" si="12"/>
        <v>#REF!</v>
      </c>
      <c r="X95" s="246"/>
      <c r="Y95" s="247"/>
      <c r="Z95" s="247"/>
      <c r="AA95" s="248"/>
    </row>
    <row r="96" spans="1:27" x14ac:dyDescent="0.25">
      <c r="A96" s="57" t="e">
        <f>IF(#REF!&lt;&gt;"",#REF!,"")</f>
        <v>#REF!</v>
      </c>
      <c r="B96" s="145"/>
      <c r="C96" s="73" t="s">
        <v>45</v>
      </c>
      <c r="D96" s="133" t="e">
        <f>Regole!$H$13-E96</f>
        <v>#REF!</v>
      </c>
      <c r="E96" s="134" t="e">
        <f t="shared" si="18"/>
        <v>#REF!</v>
      </c>
      <c r="F96" s="69" t="e">
        <f>COUNTIF(#REF!,"*Aspettativa*")</f>
        <v>#REF!</v>
      </c>
      <c r="G96" s="69" t="e">
        <f>COUNTIF(#REF!,"*Ex-Accordo*")</f>
        <v>#REF!</v>
      </c>
      <c r="H96" s="69" t="e">
        <f>COUNTIF(#REF!,"*Ferie*")</f>
        <v>#REF!</v>
      </c>
      <c r="I96" s="69" t="e">
        <f>COUNTIF(#REF!,"Maternit*")</f>
        <v>#REF!</v>
      </c>
      <c r="J96" s="69" t="e">
        <f>COUNTIF(#REF!,"*Ex-Acc")</f>
        <v>#REF!</v>
      </c>
      <c r="K96" s="69" t="e">
        <f>COUNTIF(#REF!,"*Ridotto Ferie*")</f>
        <v>#REF!</v>
      </c>
      <c r="L96" s="69" t="e">
        <f>COUNTIF(#REF!,"*Ridotto Maternit*")</f>
        <v>#REF!</v>
      </c>
      <c r="M96" s="69" t="e">
        <f>COUNTIF(#REF!,"Esame")</f>
        <v>#REF!</v>
      </c>
      <c r="N96" s="69" t="e">
        <f>COUNTIF(#REF!,"*Altro*")</f>
        <v>#REF!</v>
      </c>
      <c r="P96" s="57" t="e">
        <f t="shared" si="13"/>
        <v>#REF!</v>
      </c>
      <c r="Q96" s="145" t="str">
        <f t="shared" si="14"/>
        <v xml:space="preserve"> </v>
      </c>
      <c r="R96" s="70" t="e">
        <f>COUNTIF(#REF!,"08.30 – 17.30")</f>
        <v>#REF!</v>
      </c>
      <c r="S96" s="70" t="e">
        <f>COUNTIF(#REF!,"09.00 – 18.00")</f>
        <v>#REF!</v>
      </c>
      <c r="T96" s="70" t="e">
        <f>COUNTIF(#REF!,"09.00 – 18.00")</f>
        <v>#REF!</v>
      </c>
      <c r="U96" s="70" t="e">
        <f>COUNTIF(#REF!,"*09.30 – 18.30*")+COUNTIF(#REF!,"10.30 – 18.30*")+COUNTIF(#REF!,"*09:00 – 13.00*")</f>
        <v>#REF!</v>
      </c>
      <c r="V96" s="70" t="e">
        <f>COUNTIF(#REF!,"10.30 – 19.30")+COUNTIF(#REF!,"11.30 – 19.30")+COUNTIF(#REF!,"09.00 – 13.00")</f>
        <v>#REF!</v>
      </c>
      <c r="W96" s="140" t="e">
        <f t="shared" si="12"/>
        <v>#REF!</v>
      </c>
      <c r="X96" s="249"/>
      <c r="Y96" s="250"/>
      <c r="Z96" s="250"/>
      <c r="AA96" s="251"/>
    </row>
    <row r="97" spans="1:27" x14ac:dyDescent="0.25">
      <c r="C97" s="67"/>
      <c r="D97" s="131"/>
      <c r="E97" s="131"/>
      <c r="P97" t="str">
        <f>IF(A97=""," ",A97)</f>
        <v xml:space="preserve"> </v>
      </c>
      <c r="Q97" t="str">
        <f>IF(B97=""," ",B97)</f>
        <v xml:space="preserve"> </v>
      </c>
    </row>
    <row r="98" spans="1:27" ht="11.25" customHeight="1" x14ac:dyDescent="0.25">
      <c r="A98" t="e">
        <f>IF(#REF!&lt;&gt;"",#REF!,"")</f>
        <v>#REF!</v>
      </c>
      <c r="B98" t="e">
        <f>IF(#REF!&lt;&gt;"",#REF!,"")</f>
        <v>#REF!</v>
      </c>
      <c r="C98" s="58"/>
      <c r="D98" s="252" t="s">
        <v>74</v>
      </c>
      <c r="E98" s="253"/>
      <c r="F98" s="253"/>
      <c r="G98" s="253"/>
      <c r="H98" s="253"/>
      <c r="I98" s="253"/>
      <c r="J98" s="253"/>
      <c r="K98" s="253"/>
      <c r="L98" s="253"/>
      <c r="M98" s="253"/>
      <c r="N98" s="253"/>
      <c r="O98" s="253"/>
      <c r="P98" s="253"/>
      <c r="Q98" s="253"/>
      <c r="R98" s="253"/>
      <c r="S98" s="253"/>
      <c r="T98" s="253"/>
      <c r="U98" s="253"/>
      <c r="V98" s="253"/>
      <c r="W98" s="253"/>
      <c r="X98" s="253"/>
      <c r="Y98" s="253"/>
      <c r="Z98" s="253"/>
      <c r="AA98" s="253"/>
    </row>
    <row r="99" spans="1:27" x14ac:dyDescent="0.25">
      <c r="A99" s="50"/>
      <c r="B99" s="51"/>
      <c r="C99" s="67"/>
      <c r="X99" s="143">
        <f>COUNTIF(primotrim2022_ORARIO!$C$115:$AR$115,"12:30")</f>
        <v>0</v>
      </c>
      <c r="Y99" s="144">
        <f>COUNTIF(primotrim2022_ORARIO!$C$115:$AR$115,"13:00")</f>
        <v>0</v>
      </c>
      <c r="Z99" s="142">
        <f>COUNTIF(primotrim2022_ORARIO!$C$115:$AR$115,"13:30")</f>
        <v>0</v>
      </c>
      <c r="AA99" s="83">
        <f>COUNTIF(primotrim2022_ORARIO!$C$115:$AR$115,"-")</f>
        <v>38</v>
      </c>
    </row>
    <row r="100" spans="1:27" x14ac:dyDescent="0.25">
      <c r="A100" s="79" t="e">
        <f>IF(#REF!&lt;&gt;"",#REF!,"")</f>
        <v>#REF!</v>
      </c>
      <c r="B100" s="79" t="e">
        <f>IF(#REF!&lt;&gt;"",#REF!,"")</f>
        <v>#REF!</v>
      </c>
      <c r="C100" s="67"/>
      <c r="D100" s="133">
        <f>Regole!$H$13-E100</f>
        <v>31</v>
      </c>
      <c r="E100" s="134">
        <f>SUM(F100:N100)</f>
        <v>1</v>
      </c>
      <c r="F100" s="69">
        <f>COUNTIF(primotrim2022_ORARIO!$C$116:$AR$116,"*Aspettativa*")</f>
        <v>0</v>
      </c>
      <c r="G100" s="69">
        <f>COUNTIF(primotrim2022_ORARIO!$C$116:$AR$116,"*Ex-Accordo*")</f>
        <v>0</v>
      </c>
      <c r="H100" s="69">
        <f>COUNTIF(primotrim2022_ORARIO!$C$116:$AR$116,"*Ferie*")</f>
        <v>0</v>
      </c>
      <c r="I100" s="69">
        <f>COUNTIF(primotrim2022_ORARIO!$C$116:$AR$116,"Maternit*")</f>
        <v>0</v>
      </c>
      <c r="J100" s="69">
        <f>COUNTIF(primotrim2022_ORARIO!$C$116:$AR$116,"*Ex-Acc")</f>
        <v>1</v>
      </c>
      <c r="K100" s="69">
        <f>COUNTIF(primotrim2022_ORARIO!$C$116:$AR$116,"*Ridotto Ferie*")</f>
        <v>0</v>
      </c>
      <c r="L100" s="69">
        <f>COUNTIF(primotrim2022_ORARIO!$C$116:$AR$116,"*Ridotto Maternit*")</f>
        <v>0</v>
      </c>
      <c r="M100" s="69">
        <f>COUNTIF(primotrim2022_ORARIO!$C$116:$AR$116,"Esame")</f>
        <v>0</v>
      </c>
      <c r="N100" s="69">
        <f>COUNTIF(primotrim2022_ORARIO!$C$116:$AR$116,"*Altro*")</f>
        <v>0</v>
      </c>
      <c r="P100" s="79" t="e">
        <f>IF(A100=""," ",A100)</f>
        <v>#REF!</v>
      </c>
      <c r="Q100" s="79" t="e">
        <f>IF(B100=""," ",B100)</f>
        <v>#REF!</v>
      </c>
      <c r="R100" s="70">
        <f>COUNTIF(primotrim2022_ORARIO!$C$116:$AR$116,"08.30 – 17.30")</f>
        <v>0</v>
      </c>
      <c r="S100" s="70">
        <f>COUNTIF(primotrim2022_ORARIO!$C$116:$AR$116,"09.00 – 18.00")</f>
        <v>0</v>
      </c>
      <c r="T100" s="70">
        <f>COUNTIF(primotrim2022_ORARIO!$D$116:$AS$116,"09:30 – 18.30")</f>
        <v>0</v>
      </c>
      <c r="U100" s="70">
        <f>COUNTIF(primotrim2022_ORARIO!$C$116:$AR$116,"*09.30 – 18.30*")+COUNTIF(primotrim2022_ORARIO!$C$116:$AR$116,"10.30 – 18.30*")+COUNTIF(primotrim2022_ORARIO!$C$116:$AR$116,"*09:00 – 13.00*")</f>
        <v>0</v>
      </c>
      <c r="V100" s="70">
        <f>COUNTIF(primotrim2022_ORARIO!$C$116:$AR$116,"10.30 – 19.30")+COUNTIF(primotrim2022_ORARIO!$C$116:$AR$116,"11.30 – 19.30")+COUNTIF(primotrim2022_ORARIO!$C$116:$AR$116,"09.00 – 13.00")</f>
        <v>0</v>
      </c>
      <c r="W100" s="140">
        <f>SUM(R100:V100)</f>
        <v>0</v>
      </c>
      <c r="X100" s="243"/>
      <c r="Y100" s="244"/>
      <c r="Z100" s="244"/>
      <c r="AA100" s="245"/>
    </row>
    <row r="101" spans="1:27" x14ac:dyDescent="0.25">
      <c r="A101" s="79" t="e">
        <f>IF(#REF!&lt;&gt;"",#REF!,"")</f>
        <v>#REF!</v>
      </c>
      <c r="B101" s="79" t="e">
        <f>IF(#REF!&lt;&gt;"",#REF!,"")</f>
        <v>#REF!</v>
      </c>
      <c r="C101" s="67"/>
      <c r="D101" s="133">
        <f>Regole!$H$13-E101</f>
        <v>31</v>
      </c>
      <c r="E101" s="134">
        <f t="shared" ref="E101:E106" si="19">SUM(F101:N101)</f>
        <v>1</v>
      </c>
      <c r="F101" s="69">
        <f>COUNTIF(primotrim2022_ORARIO!$C$117:$AR$117,"*Aspettativa*")</f>
        <v>0</v>
      </c>
      <c r="G101" s="69">
        <f>COUNTIF(primotrim2022_ORARIO!$C$117:$AR$117,"*Ex-Accordo*")</f>
        <v>0</v>
      </c>
      <c r="H101" s="69">
        <f>COUNTIF(primotrim2022_ORARIO!$C$117:$AR$117,"*Ferie*")</f>
        <v>0</v>
      </c>
      <c r="I101" s="69">
        <f>COUNTIF(primotrim2022_ORARIO!$C$117:$AR$117,"Maternit*")</f>
        <v>0</v>
      </c>
      <c r="J101" s="69">
        <f>COUNTIF(primotrim2022_ORARIO!$C$117:$AR$117,"*Ex-Acc")</f>
        <v>1</v>
      </c>
      <c r="K101" s="69">
        <f>COUNTIF(primotrim2022_ORARIO!$C$117:$AR$117,"*Ridotto Ferie*")</f>
        <v>0</v>
      </c>
      <c r="L101" s="69">
        <f>COUNTIF(primotrim2022_ORARIO!$C$117:$AR$117,"*Ridotto Maternit*")</f>
        <v>0</v>
      </c>
      <c r="M101" s="69">
        <f>COUNTIF(primotrim2022_ORARIO!$C$117:$AR$117,"Esame")</f>
        <v>0</v>
      </c>
      <c r="N101" s="69">
        <f>COUNTIF(primotrim2022_ORARIO!$C$117:$AR$117,"*Altro*")</f>
        <v>0</v>
      </c>
      <c r="P101" s="79" t="e">
        <f t="shared" ref="P101:P106" si="20">IF(A101=""," ",A101)</f>
        <v>#REF!</v>
      </c>
      <c r="Q101" s="79" t="e">
        <f t="shared" ref="Q101:Q106" si="21">IF(B101=""," ",B101)</f>
        <v>#REF!</v>
      </c>
      <c r="R101" s="36">
        <f>COUNTIF(primotrim2022_ORARIO!$C$117:$AR$117,"08.30 – 17.30")</f>
        <v>0</v>
      </c>
      <c r="S101" s="36">
        <f>COUNTIF(primotrim2022_ORARIO!$C$117:$AR$117,"09.00 – 18.00")</f>
        <v>0</v>
      </c>
      <c r="T101" s="36">
        <f>COUNTIF(primotrim2022_ORARIO!$D$117:$AS$117,"09:30 – 18.30")</f>
        <v>0</v>
      </c>
      <c r="U101" s="36">
        <f>COUNTIF(primotrim2022_ORARIO!$C$117:$AR$117,"*09.30 – 18.30*")+COUNTIF(primotrim2022_ORARIO!$C$117:$AR$117,"10.30 – 18.30*")+COUNTIF(primotrim2022_ORARIO!$C$117:$AR$117,"*09:00 – 13.00*")</f>
        <v>0</v>
      </c>
      <c r="V101" s="36">
        <f>COUNTIF(primotrim2022_ORARIO!$C$117:$AR$117,"10.30 – 19.30")+COUNTIF(primotrim2022_ORARIO!$C$117:$AR$117,"11.30 – 19.30")+COUNTIF(primotrim2022_ORARIO!$C$117:$AR$117,"09.00 – 13.00")</f>
        <v>0</v>
      </c>
      <c r="W101" s="1">
        <f t="shared" ref="W101:W142" si="22">SUM(R101:V101)</f>
        <v>0</v>
      </c>
      <c r="X101" s="246"/>
      <c r="Y101" s="247"/>
      <c r="Z101" s="247"/>
      <c r="AA101" s="248"/>
    </row>
    <row r="102" spans="1:27" x14ac:dyDescent="0.25">
      <c r="A102" s="79" t="e">
        <f>IF(#REF!&lt;&gt;"",#REF!,"")</f>
        <v>#REF!</v>
      </c>
      <c r="B102" s="79" t="e">
        <f>IF(#REF!&lt;&gt;"",#REF!,"")</f>
        <v>#REF!</v>
      </c>
      <c r="C102" s="67"/>
      <c r="D102" s="133">
        <f>Regole!$H$13-E102</f>
        <v>32</v>
      </c>
      <c r="E102" s="134">
        <f t="shared" si="19"/>
        <v>0</v>
      </c>
      <c r="F102" s="69">
        <f>COUNTIF(primotrim2022_ORARIO!$C$118:$AR$118,"*Aspettativa*")</f>
        <v>0</v>
      </c>
      <c r="G102" s="69">
        <f>COUNTIF(primotrim2022_ORARIO!$C$118:$AR$118,"*Ex-Accordo*")</f>
        <v>0</v>
      </c>
      <c r="H102" s="69">
        <f>COUNTIF(primotrim2022_ORARIO!$C$118:$AR$118,"*Ferie*")</f>
        <v>0</v>
      </c>
      <c r="I102" s="69">
        <f>COUNTIF(primotrim2022_ORARIO!$C$118:$AR$118,"Maternit*")</f>
        <v>0</v>
      </c>
      <c r="J102" s="69">
        <f>COUNTIF(primotrim2022_ORARIO!$C$118:$AR$118,"*Ex-Acc")</f>
        <v>0</v>
      </c>
      <c r="K102" s="69">
        <f>COUNTIF(primotrim2022_ORARIO!$C$118:$AR$118,"*Ridotto Ferie*")</f>
        <v>0</v>
      </c>
      <c r="L102" s="69">
        <f>COUNTIF(primotrim2022_ORARIO!$C$118:$AR$118,"*Ridotto Maternit*")</f>
        <v>0</v>
      </c>
      <c r="M102" s="69">
        <f>COUNTIF(primotrim2022_ORARIO!$C$118:$AR$118,"Esame")</f>
        <v>0</v>
      </c>
      <c r="N102" s="69">
        <f>COUNTIF(primotrim2022_ORARIO!$C$118:$AR$118,"*Altro*")</f>
        <v>0</v>
      </c>
      <c r="P102" s="79" t="e">
        <f t="shared" si="20"/>
        <v>#REF!</v>
      </c>
      <c r="Q102" s="79" t="e">
        <f t="shared" si="21"/>
        <v>#REF!</v>
      </c>
      <c r="R102" s="70">
        <f>COUNTIF(primotrim2022_ORARIO!$C$118:$AR$118,"08.30 – 17.30")</f>
        <v>0</v>
      </c>
      <c r="S102" s="70">
        <f>COUNTIF(primotrim2022_ORARIO!$C$118:$AR$118,"09.00 – 18.00")</f>
        <v>0</v>
      </c>
      <c r="T102" s="70">
        <f>COUNTIF(primotrim2022_ORARIO!$D$118:$AS$118,"09:30 – 18.30")</f>
        <v>0</v>
      </c>
      <c r="U102" s="70">
        <f>COUNTIF(primotrim2022_ORARIO!$C$118:$AR$118,"*09.30 – 18.30*")+COUNTIF(primotrim2022_ORARIO!$C$118:$AR$118,"10.30 – 18.30*")+COUNTIF(primotrim2022_ORARIO!$C$118:$AR$118,"*09:00 – 13.00*")</f>
        <v>0</v>
      </c>
      <c r="V102" s="70">
        <f>COUNTIF(primotrim2022_ORARIO!$C$118:$AR$118,"10.30 – 19.30")+COUNTIF(primotrim2022_ORARIO!$C$118:$AR$118,"11.30 – 19.30")+COUNTIF(primotrim2022_ORARIO!$C$118:$AR$118,"09.00 – 13.00")</f>
        <v>0</v>
      </c>
      <c r="W102" s="140">
        <f t="shared" si="22"/>
        <v>0</v>
      </c>
      <c r="X102" s="246"/>
      <c r="Y102" s="247"/>
      <c r="Z102" s="247"/>
      <c r="AA102" s="248"/>
    </row>
    <row r="103" spans="1:27" x14ac:dyDescent="0.25">
      <c r="A103" s="79" t="e">
        <f>IF(#REF!&lt;&gt;"",#REF!,"")</f>
        <v>#REF!</v>
      </c>
      <c r="B103" s="79" t="e">
        <f>IF(#REF!&lt;&gt;"",#REF!,"")</f>
        <v>#REF!</v>
      </c>
      <c r="C103" s="67"/>
      <c r="D103" s="133">
        <f>Regole!$H$13-E103</f>
        <v>32</v>
      </c>
      <c r="E103" s="134">
        <f t="shared" si="19"/>
        <v>0</v>
      </c>
      <c r="F103" s="69">
        <f>COUNTIF(primotrim2022_ORARIO!$C$119:$AR$119,"*Aspettativa*")</f>
        <v>0</v>
      </c>
      <c r="G103" s="69">
        <f>COUNTIF(primotrim2022_ORARIO!$C$119:$AR$119,"*Ex-Accordo*")</f>
        <v>0</v>
      </c>
      <c r="H103" s="69">
        <f>COUNTIF(primotrim2022_ORARIO!$C$119:$AR$119,"*Ferie*")</f>
        <v>0</v>
      </c>
      <c r="I103" s="69">
        <f>COUNTIF(primotrim2022_ORARIO!$C$119:$AR$119,"Maternit*")</f>
        <v>0</v>
      </c>
      <c r="J103" s="69">
        <f>COUNTIF(primotrim2022_ORARIO!$C$119:$AR$119,"*Ex-Acc")</f>
        <v>0</v>
      </c>
      <c r="K103" s="69">
        <f>COUNTIF(primotrim2022_ORARIO!$C$119:$AR$119,"*Ridotto Ferie*")</f>
        <v>0</v>
      </c>
      <c r="L103" s="69">
        <f>COUNTIF(primotrim2022_ORARIO!$C$119:$AR$119,"*Ridotto Maternit*")</f>
        <v>0</v>
      </c>
      <c r="M103" s="69">
        <f>COUNTIF(primotrim2022_ORARIO!$C$119:$AR$119,"Esame")</f>
        <v>0</v>
      </c>
      <c r="N103" s="69">
        <f>COUNTIF(primotrim2022_ORARIO!$C$119:$AR$119,"*Altro*")</f>
        <v>0</v>
      </c>
      <c r="P103" s="79" t="e">
        <f t="shared" si="20"/>
        <v>#REF!</v>
      </c>
      <c r="Q103" s="79" t="e">
        <f t="shared" si="21"/>
        <v>#REF!</v>
      </c>
      <c r="R103" s="36">
        <f>COUNTIF(primotrim2022_ORARIO!$C$119:$AR$119,"08.30 – 17.30")</f>
        <v>0</v>
      </c>
      <c r="S103" s="36">
        <f>COUNTIF(primotrim2022_ORARIO!$C$119:$AR$119,"09.00 – 18.00")</f>
        <v>0</v>
      </c>
      <c r="T103" s="36">
        <f>COUNTIF(primotrim2022_ORARIO!$D$119:$AS$119,"09:30 – 18.30")</f>
        <v>0</v>
      </c>
      <c r="U103" s="36">
        <f>COUNTIF(primotrim2022_ORARIO!$C$119:$AR$119,"*09.30 – 18.30*")+COUNTIF(primotrim2022_ORARIO!$C$119:$AR$119,"10.30 – 18.30*")+COUNTIF(primotrim2022_ORARIO!$C$119:$AR$119,"*09:00 – 13.00*")</f>
        <v>0</v>
      </c>
      <c r="V103" s="36">
        <f>COUNTIF(primotrim2022_ORARIO!$C$119:$AR$119,"10.30 – 19.30")+COUNTIF(primotrim2022_ORARIO!$C$119:$AR$119,"11.30 – 19.30")+COUNTIF(primotrim2022_ORARIO!$C$119:$AR$119,"09.00 – 13.00")</f>
        <v>0</v>
      </c>
      <c r="W103" s="1">
        <f t="shared" si="22"/>
        <v>0</v>
      </c>
      <c r="X103" s="246"/>
      <c r="Y103" s="247"/>
      <c r="Z103" s="247"/>
      <c r="AA103" s="248"/>
    </row>
    <row r="104" spans="1:27" x14ac:dyDescent="0.25">
      <c r="A104" s="79" t="e">
        <f>IF(#REF!&lt;&gt;"",#REF!,"")</f>
        <v>#REF!</v>
      </c>
      <c r="B104" s="79" t="e">
        <f>IF(#REF!&lt;&gt;"",#REF!,"")</f>
        <v>#REF!</v>
      </c>
      <c r="C104" s="67"/>
      <c r="D104" s="133">
        <f>Regole!$H$13-E104</f>
        <v>31</v>
      </c>
      <c r="E104" s="134">
        <f t="shared" si="19"/>
        <v>1</v>
      </c>
      <c r="F104" s="69">
        <f>COUNTIF(primotrim2022_ORARIO!$C$120:$AR$120,"*Aspettativa*")</f>
        <v>0</v>
      </c>
      <c r="G104" s="69">
        <f>COUNTIF(primotrim2022_ORARIO!$C$120:$AR$120,"*Ex-Accordo*")</f>
        <v>1</v>
      </c>
      <c r="H104" s="69">
        <f>COUNTIF(primotrim2022_ORARIO!$C$120:$AR$120,"*Ferie*")</f>
        <v>0</v>
      </c>
      <c r="I104" s="69">
        <f>COUNTIF(primotrim2022_ORARIO!$C$120:$AR$120,"Maternit*")</f>
        <v>0</v>
      </c>
      <c r="J104" s="69">
        <f>COUNTIF(primotrim2022_ORARIO!$C$120:$AR$120,"*Ex-Acc")</f>
        <v>0</v>
      </c>
      <c r="K104" s="69">
        <f>COUNTIF(primotrim2022_ORARIO!$C$120:$AR$120,"*Ridotto Ferie*")</f>
        <v>0</v>
      </c>
      <c r="L104" s="69">
        <f>COUNTIF(primotrim2022_ORARIO!$C$120:$AR$120,"*Ridotto Maternit*")</f>
        <v>0</v>
      </c>
      <c r="M104" s="69">
        <f>COUNTIF(primotrim2022_ORARIO!$C$120:$AR$120,"Esame")</f>
        <v>0</v>
      </c>
      <c r="N104" s="69">
        <f>COUNTIF(primotrim2022_ORARIO!$C$120:$AR$120,"*Altro*")</f>
        <v>0</v>
      </c>
      <c r="P104" s="79" t="e">
        <f t="shared" si="20"/>
        <v>#REF!</v>
      </c>
      <c r="Q104" s="79" t="e">
        <f t="shared" si="21"/>
        <v>#REF!</v>
      </c>
      <c r="R104" s="70">
        <f>COUNTIF(primotrim2022_ORARIO!$C$120:$AR$120,"08.30 – 17.30")</f>
        <v>0</v>
      </c>
      <c r="S104" s="70">
        <f>COUNTIF(primotrim2022_ORARIO!$C$120:$AR$120,"09.00 – 18.00")</f>
        <v>0</v>
      </c>
      <c r="T104" s="70">
        <f>COUNTIF(primotrim2022_ORARIO!$D$120:$AS$120,"09:30 – 18.30")</f>
        <v>0</v>
      </c>
      <c r="U104" s="70">
        <f>COUNTIF(primotrim2022_ORARIO!$C$120:$AR$120,"*09.30 – 18.30*")+COUNTIF(primotrim2022_ORARIO!$C$120:$AR$120,"10.30 – 18.30*")+COUNTIF(primotrim2022_ORARIO!$C$120:$AR$120,"*09:00 – 13.00*")</f>
        <v>0</v>
      </c>
      <c r="V104" s="70">
        <f>COUNTIF(primotrim2022_ORARIO!$C$120:$AR$120,"10.30 – 19.30")+COUNTIF(primotrim2022_ORARIO!$C$120:$AR$120,"11.30 – 19.30")+COUNTIF(primotrim2022_ORARIO!$C$120:$AR$120,"09.00 – 13.00")</f>
        <v>0</v>
      </c>
      <c r="W104" s="140">
        <f t="shared" si="22"/>
        <v>0</v>
      </c>
      <c r="X104" s="246"/>
      <c r="Y104" s="247"/>
      <c r="Z104" s="247"/>
      <c r="AA104" s="248"/>
    </row>
    <row r="105" spans="1:27" x14ac:dyDescent="0.25">
      <c r="A105" s="79" t="e">
        <f>IF(#REF!&lt;&gt;"",#REF!,"")</f>
        <v>#REF!</v>
      </c>
      <c r="B105" s="79" t="e">
        <f>IF(#REF!&lt;&gt;"",#REF!,"")</f>
        <v>#REF!</v>
      </c>
      <c r="C105" s="67"/>
      <c r="D105" s="133">
        <f>Regole!$H$13-E105</f>
        <v>32</v>
      </c>
      <c r="E105" s="134">
        <f t="shared" si="19"/>
        <v>0</v>
      </c>
      <c r="F105" s="69">
        <f>COUNTIF(primotrim2022_ORARIO!$C$121:$AR$121,"*Aspettativa*")</f>
        <v>0</v>
      </c>
      <c r="G105" s="71">
        <f>COUNTIF(primotrim2022_ORARIO!$C$121:$AR$121,"*Ex-Accordo*")</f>
        <v>0</v>
      </c>
      <c r="H105" s="71">
        <f>COUNTIF(primotrim2022_ORARIO!$C$121:$AR$121,"*Ferie*")</f>
        <v>0</v>
      </c>
      <c r="I105" s="71">
        <f>COUNTIF(primotrim2022_ORARIO!$C$121:$AR$121,"Maternit*")</f>
        <v>0</v>
      </c>
      <c r="J105" s="71">
        <f>COUNTIF(primotrim2022_ORARIO!$C$121:$AR$121,"*Ex-Acc")</f>
        <v>0</v>
      </c>
      <c r="K105" s="71">
        <f>COUNTIF(primotrim2022_ORARIO!$C$121:$AR$121,"*Ridotto Ferie*")</f>
        <v>0</v>
      </c>
      <c r="L105" s="71">
        <f>COUNTIF(primotrim2022_ORARIO!$C$121:$AR$121,"*Ridotto Maternit*")</f>
        <v>0</v>
      </c>
      <c r="M105" s="71">
        <f>COUNTIF(primotrim2022_ORARIO!$C$121:$AR$121,"Esame")</f>
        <v>0</v>
      </c>
      <c r="N105" s="71">
        <f>COUNTIF(primotrim2022_ORARIO!$C$121:$AR$121,"*Altro*")</f>
        <v>0</v>
      </c>
      <c r="P105" s="79" t="e">
        <f t="shared" si="20"/>
        <v>#REF!</v>
      </c>
      <c r="Q105" s="79" t="e">
        <f t="shared" si="21"/>
        <v>#REF!</v>
      </c>
      <c r="R105" s="36">
        <f>COUNTIF(primotrim2022_ORARIO!$C$121:$AR$121,"08.30 – 17.30")</f>
        <v>0</v>
      </c>
      <c r="S105" s="36">
        <f>COUNTIF(primotrim2022_ORARIO!$C$121:$AR$121,"09.00 – 18.00")</f>
        <v>0</v>
      </c>
      <c r="T105" s="36">
        <f>COUNTIF(primotrim2022_ORARIO!$D$121:$AS$121,"09:30 – 18.30")</f>
        <v>0</v>
      </c>
      <c r="U105" s="36">
        <f>COUNTIF(primotrim2022_ORARIO!$C$121:$AR$121,"*09.30 – 18.30*")+COUNTIF(primotrim2022_ORARIO!$C$121:$AR$121,"10.30 – 18.30*")+COUNTIF(primotrim2022_ORARIO!$C$121:$AR$121,"*09:00 – 13.00*")</f>
        <v>0</v>
      </c>
      <c r="V105" s="36">
        <f>COUNTIF(primotrim2022_ORARIO!$C$121:$AR$121,"10.30 – 19.30")+COUNTIF(primotrim2022_ORARIO!$C$121:$AR$121,"11.30 – 19.30")+COUNTIF(primotrim2022_ORARIO!$C$121:$AR$121,"09.00 – 13.00")</f>
        <v>0</v>
      </c>
      <c r="W105" s="1">
        <f t="shared" si="22"/>
        <v>0</v>
      </c>
      <c r="X105" s="246"/>
      <c r="Y105" s="247"/>
      <c r="Z105" s="247"/>
      <c r="AA105" s="248"/>
    </row>
    <row r="106" spans="1:27" x14ac:dyDescent="0.25">
      <c r="A106" s="57" t="e">
        <f>IF(#REF!&lt;&gt;"",#REF!,"")</f>
        <v>#REF!</v>
      </c>
      <c r="B106" s="145" t="e">
        <f>IF(#REF!&lt;&gt;"",#REF!,"")</f>
        <v>#REF!</v>
      </c>
      <c r="C106" s="73" t="s">
        <v>45</v>
      </c>
      <c r="D106" s="133">
        <f>Regole!$H$13-E106</f>
        <v>32</v>
      </c>
      <c r="E106" s="134">
        <f t="shared" si="19"/>
        <v>0</v>
      </c>
      <c r="F106" s="69">
        <f>COUNTIF(primotrim2022_ORARIO!$C$122:$AR$122,"*Aspettativa*")</f>
        <v>0</v>
      </c>
      <c r="G106" s="69">
        <f>COUNTIF(primotrim2022_ORARIO!$C$122:$AR$122,"*Ex-Accordo*")</f>
        <v>0</v>
      </c>
      <c r="H106" s="69">
        <f>COUNTIF(primotrim2022_ORARIO!$C$122:$AR$122,"*Ferie*")</f>
        <v>0</v>
      </c>
      <c r="I106" s="69">
        <f>COUNTIF(primotrim2022_ORARIO!$C$122:$AR$122,"Maternit*")</f>
        <v>0</v>
      </c>
      <c r="J106" s="69">
        <f>COUNTIF(primotrim2022_ORARIO!$C$122:$AR$122,"*Ex-Acc")</f>
        <v>0</v>
      </c>
      <c r="K106" s="69">
        <f>COUNTIF(primotrim2022_ORARIO!$C$122:$AR$122,"*Ridotto Ferie*")</f>
        <v>0</v>
      </c>
      <c r="L106" s="69">
        <f>COUNTIF(primotrim2022_ORARIO!$C$122:$AR$122,"*Ridotto Maternit*")</f>
        <v>0</v>
      </c>
      <c r="M106" s="69">
        <f>COUNTIF(primotrim2022_ORARIO!$C$122:$AR$122,"Esame")</f>
        <v>0</v>
      </c>
      <c r="N106" s="69">
        <f>COUNTIF(primotrim2022_ORARIO!$C$122:$AR$122,"*Altro*")</f>
        <v>0</v>
      </c>
      <c r="P106" s="57" t="e">
        <f t="shared" si="20"/>
        <v>#REF!</v>
      </c>
      <c r="Q106" s="145" t="e">
        <f t="shared" si="21"/>
        <v>#REF!</v>
      </c>
      <c r="R106" s="70">
        <f>COUNTIF(primotrim2022_ORARIO!$C$122:$AR$122,"08.30 – 17.30")</f>
        <v>0</v>
      </c>
      <c r="S106" s="70">
        <f>COUNTIF(primotrim2022_ORARIO!$C$122:$AR$122,"09.00 – 18.00")</f>
        <v>0</v>
      </c>
      <c r="T106" s="70">
        <f>COUNTIF(primotrim2022_ORARIO!$D$122:$AS$122,"09:30 – 18.30")</f>
        <v>0</v>
      </c>
      <c r="U106" s="70">
        <f>COUNTIF(primotrim2022_ORARIO!$C$122:$AR$122,"*09.30 – 18.30*")+COUNTIF(primotrim2022_ORARIO!$C$122:$AR$122,"10.30 – 18.30*")+COUNTIF(primotrim2022_ORARIO!$C$122:$AR$122,"*09:00 – 13.00*")</f>
        <v>0</v>
      </c>
      <c r="V106" s="70">
        <f>COUNTIF(primotrim2022_ORARIO!$C$122:$AR$122,"10.30 – 19.30")+COUNTIF(primotrim2022_ORARIO!$C$122:$AR$122,"11.30 – 19.30")+COUNTIF(primotrim2022_ORARIO!$C$122:$AR$122,"09.00 – 13.00")</f>
        <v>0</v>
      </c>
      <c r="W106" s="140">
        <f t="shared" si="22"/>
        <v>0</v>
      </c>
      <c r="X106" s="249"/>
      <c r="Y106" s="250"/>
      <c r="Z106" s="250"/>
      <c r="AA106" s="251"/>
    </row>
    <row r="107" spans="1:27" x14ac:dyDescent="0.25">
      <c r="C107" s="67"/>
      <c r="D107" s="131"/>
      <c r="E107" s="131"/>
      <c r="W107" s="182"/>
    </row>
    <row r="108" spans="1:27" x14ac:dyDescent="0.25">
      <c r="C108" s="67"/>
      <c r="D108" s="131"/>
      <c r="E108" s="131"/>
      <c r="P108" t="str">
        <f t="shared" ref="P108:P142" si="23">IF(A108=""," ",A108)</f>
        <v xml:space="preserve"> </v>
      </c>
      <c r="Q108" t="str">
        <f t="shared" ref="Q108:Q142" si="24">IF(B108=""," ",B108)</f>
        <v xml:space="preserve"> </v>
      </c>
      <c r="W108" s="182"/>
      <c r="X108" s="143">
        <f>COUNTIF(primotrim2022_ORARIO!$C$125:$AR$125,"12:30")</f>
        <v>0</v>
      </c>
      <c r="Y108" s="144">
        <f>COUNTIF(primotrim2022_ORARIO!$C$125:$AR$125,"13:00")</f>
        <v>0</v>
      </c>
      <c r="Z108" s="142">
        <f>COUNTIF(primotrim2022_ORARIO!$C$125:$AR$125,"13:30")</f>
        <v>0</v>
      </c>
      <c r="AA108" s="83">
        <f>COUNTIF(primotrim2022_ORARIO!$C$125:$AR$125,"-")</f>
        <v>39</v>
      </c>
    </row>
    <row r="109" spans="1:27" x14ac:dyDescent="0.25">
      <c r="A109" s="79" t="e">
        <f>IF(#REF!&lt;&gt;"",#REF!,"")</f>
        <v>#REF!</v>
      </c>
      <c r="B109" s="79" t="e">
        <f>IF(#REF!&lt;&gt;"",#REF!,"")</f>
        <v>#REF!</v>
      </c>
      <c r="C109" s="67"/>
      <c r="D109" s="133">
        <f>Regole!$H$13-E109</f>
        <v>28</v>
      </c>
      <c r="E109" s="134">
        <f t="shared" ref="E109:E115" si="25">SUM(F109:N109)</f>
        <v>4</v>
      </c>
      <c r="F109" s="69">
        <f>COUNTIF(primotrim2022_ORARIO!$C$126:$AR$126,"*Aspettativa*")</f>
        <v>0</v>
      </c>
      <c r="G109" s="69">
        <f>COUNTIF(primotrim2022_ORARIO!$C$126:$AR$126,"*Ex-Accordo*")</f>
        <v>0</v>
      </c>
      <c r="H109" s="69">
        <f>COUNTIF(primotrim2022_ORARIO!$C$126:$AR$126,"*Ferie*")</f>
        <v>0</v>
      </c>
      <c r="I109" s="69">
        <f>COUNTIF(primotrim2022_ORARIO!$C$126:$AR$126,"Maternit*")</f>
        <v>0</v>
      </c>
      <c r="J109" s="69">
        <f>COUNTIF(primotrim2022_ORARIO!$C$126:$AR$126,"*Ex-Acc")</f>
        <v>2</v>
      </c>
      <c r="K109" s="69">
        <f>COUNTIF(primotrim2022_ORARIO!$C$126:$AR$126,"*Ridotto Ferie*")</f>
        <v>0</v>
      </c>
      <c r="L109" s="69">
        <f>COUNTIF(primotrim2022_ORARIO!$C$126:$AR$126,"*Ridotto Maternit*")</f>
        <v>2</v>
      </c>
      <c r="M109" s="69">
        <f>COUNTIF(primotrim2022_ORARIO!$C$126:$AR$126,"Esame")</f>
        <v>0</v>
      </c>
      <c r="N109" s="69">
        <f>COUNTIF(primotrim2022_ORARIO!$C$126:$AR$126,"*Altro*")</f>
        <v>0</v>
      </c>
      <c r="P109" s="79" t="e">
        <f t="shared" si="23"/>
        <v>#REF!</v>
      </c>
      <c r="Q109" s="79" t="e">
        <f t="shared" si="24"/>
        <v>#REF!</v>
      </c>
      <c r="R109" s="70">
        <f>COUNTIF(primotrim2022_ORARIO!$C$126:$AR$126,"08.30 – 17.30")</f>
        <v>0</v>
      </c>
      <c r="S109" s="70">
        <f>COUNTIF(primotrim2022_ORARIO!$C$126:$AR$126,"09.00 – 18.00")</f>
        <v>0</v>
      </c>
      <c r="T109" s="70">
        <f>COUNTIF(primotrim2022_ORARIO!$D$126:$AS$126,"09:30 – 18.30")</f>
        <v>0</v>
      </c>
      <c r="U109" s="70">
        <f>COUNTIF(primotrim2022_ORARIO!$C$126:$AR$126,"*09.30 – 18.30*")+COUNTIF(primotrim2022_ORARIO!$C$126:$AR$126,"10.30 – 18.30*")+COUNTIF(primotrim2022_ORARIO!$C$126:$AR$126,"*09:00 – 13.00*")</f>
        <v>0</v>
      </c>
      <c r="V109" s="70">
        <f>COUNTIF(primotrim2022_ORARIO!$C$126:$AR$126,"10.30 – 19.30")+COUNTIF(primotrim2022_ORARIO!$C$126:$AR$126,"11.30 – 19.30")+COUNTIF(primotrim2022_ORARIO!$C$126:$AR$126,"09.00 – 13.00")</f>
        <v>0</v>
      </c>
      <c r="W109" s="140">
        <f t="shared" si="22"/>
        <v>0</v>
      </c>
      <c r="X109" s="243"/>
      <c r="Y109" s="244"/>
      <c r="Z109" s="244"/>
      <c r="AA109" s="245"/>
    </row>
    <row r="110" spans="1:27" x14ac:dyDescent="0.25">
      <c r="A110" s="79" t="e">
        <f>IF(#REF!&lt;&gt;"",#REF!,"")</f>
        <v>#REF!</v>
      </c>
      <c r="B110" s="79" t="e">
        <f>IF(#REF!&lt;&gt;"",#REF!,"")</f>
        <v>#REF!</v>
      </c>
      <c r="C110" s="67"/>
      <c r="D110" s="133">
        <f>Regole!$H$13-E110</f>
        <v>28</v>
      </c>
      <c r="E110" s="134">
        <f t="shared" si="25"/>
        <v>4</v>
      </c>
      <c r="F110" s="69">
        <f>COUNTIF(primotrim2022_ORARIO!$C$127:$AR$127,"*Aspettativa*")</f>
        <v>0</v>
      </c>
      <c r="G110" s="69">
        <f>COUNTIF(primotrim2022_ORARIO!$C$127:$AR$127,"*Ex-Accordo*")</f>
        <v>0</v>
      </c>
      <c r="H110" s="69">
        <f>COUNTIF(primotrim2022_ORARIO!$C$127:$AR$127,"*Ferie*")</f>
        <v>0</v>
      </c>
      <c r="I110" s="69">
        <f>COUNTIF(primotrim2022_ORARIO!$C$127:$AR$127,"Maternit*")</f>
        <v>0</v>
      </c>
      <c r="J110" s="69">
        <f>COUNTIF(primotrim2022_ORARIO!$C$127:$AR$127,"*Ex-Acc")</f>
        <v>2</v>
      </c>
      <c r="K110" s="69">
        <f>COUNTIF(primotrim2022_ORARIO!$C$127:$AR$127,"*Ridotto Ferie*")</f>
        <v>0</v>
      </c>
      <c r="L110" s="69">
        <f>COUNTIF(primotrim2022_ORARIO!$C$127:$AR$127,"*Ridotto Maternit*")</f>
        <v>2</v>
      </c>
      <c r="M110" s="69">
        <f>COUNTIF(primotrim2022_ORARIO!$C$127:$AR$127,"Esame")</f>
        <v>0</v>
      </c>
      <c r="N110" s="69">
        <f>COUNTIF(primotrim2022_ORARIO!$C$127:$AR$127,"*Altro*")</f>
        <v>0</v>
      </c>
      <c r="P110" s="79" t="e">
        <f t="shared" si="23"/>
        <v>#REF!</v>
      </c>
      <c r="Q110" s="79" t="e">
        <f t="shared" si="24"/>
        <v>#REF!</v>
      </c>
      <c r="R110" s="36">
        <f>COUNTIF(primotrim2022_ORARIO!$C$127:$AR$127,"08.30 – 17.30")</f>
        <v>0</v>
      </c>
      <c r="S110" s="36">
        <f>COUNTIF(primotrim2022_ORARIO!$C$127:$AR$127,"09.00 – 18.00")</f>
        <v>0</v>
      </c>
      <c r="T110" s="36">
        <f>COUNTIF(primotrim2022_ORARIO!$D$127:$AS$127,"09:30 – 18.30")</f>
        <v>0</v>
      </c>
      <c r="U110" s="36">
        <f>COUNTIF(primotrim2022_ORARIO!$C$127:$AR$127,"*09.30 – 18.30*")+COUNTIF(primotrim2022_ORARIO!$C$127:$AR$127,"10.30 – 18.30*")+COUNTIF(primotrim2022_ORARIO!$C$127:$AR$127,"*09:00 – 13.00*")</f>
        <v>0</v>
      </c>
      <c r="V110" s="36">
        <f>COUNTIF(primotrim2022_ORARIO!$C$127:$AR$127,"10.30 – 19.30")+COUNTIF(primotrim2022_ORARIO!$C$127:$AR$127,"11.30 – 19.30")+COUNTIF(primotrim2022_ORARIO!$C$127:$AR$127,"09.00 – 13.00")</f>
        <v>0</v>
      </c>
      <c r="W110" s="1">
        <f t="shared" si="22"/>
        <v>0</v>
      </c>
      <c r="X110" s="246"/>
      <c r="Y110" s="247"/>
      <c r="Z110" s="247"/>
      <c r="AA110" s="248"/>
    </row>
    <row r="111" spans="1:27" x14ac:dyDescent="0.25">
      <c r="A111" s="79" t="e">
        <f>IF(#REF!&lt;&gt;"",#REF!,"")</f>
        <v>#REF!</v>
      </c>
      <c r="B111" s="79" t="e">
        <f>IF(#REF!&lt;&gt;"",#REF!,"")</f>
        <v>#REF!</v>
      </c>
      <c r="C111" s="67"/>
      <c r="D111" s="133">
        <f>Regole!$H$13-E111</f>
        <v>28</v>
      </c>
      <c r="E111" s="134">
        <f t="shared" si="25"/>
        <v>4</v>
      </c>
      <c r="F111" s="69">
        <f>COUNTIF(primotrim2022_ORARIO!$C$128:$AR$128,"*Aspettativa*")</f>
        <v>0</v>
      </c>
      <c r="G111" s="69">
        <f>COUNTIF(primotrim2022_ORARIO!$C$128:$AR$128,"*Ex-Accordo*")</f>
        <v>1</v>
      </c>
      <c r="H111" s="69">
        <f>COUNTIF(primotrim2022_ORARIO!$C$128:$AR$128,"*Ferie*")</f>
        <v>0</v>
      </c>
      <c r="I111" s="69">
        <f>COUNTIF(primotrim2022_ORARIO!$C$128:$AR$128,"Maternit*")</f>
        <v>0</v>
      </c>
      <c r="J111" s="69">
        <f>COUNTIF(primotrim2022_ORARIO!$C$128:$AR$128,"*Ex-Acc")</f>
        <v>1</v>
      </c>
      <c r="K111" s="69">
        <f>COUNTIF(primotrim2022_ORARIO!$C$128:$AR$128,"*Ridotto Ferie*")</f>
        <v>0</v>
      </c>
      <c r="L111" s="69">
        <f>COUNTIF(primotrim2022_ORARIO!$C$128:$AR$128,"*Ridotto Maternit*")</f>
        <v>2</v>
      </c>
      <c r="M111" s="69">
        <f>COUNTIF(primotrim2022_ORARIO!$C$128:$AR$128,"Esame")</f>
        <v>0</v>
      </c>
      <c r="N111" s="69">
        <f>COUNTIF(primotrim2022_ORARIO!$C$128:$AR$128,"*Altro*")</f>
        <v>0</v>
      </c>
      <c r="P111" s="79" t="e">
        <f t="shared" si="23"/>
        <v>#REF!</v>
      </c>
      <c r="Q111" s="79" t="e">
        <f t="shared" si="24"/>
        <v>#REF!</v>
      </c>
      <c r="R111" s="70">
        <f>COUNTIF(primotrim2022_ORARIO!$C$128:$AR$128,"08.30 – 17.30")</f>
        <v>0</v>
      </c>
      <c r="S111" s="70">
        <f>COUNTIF(primotrim2022_ORARIO!$C$128:$AR$128,"09.00 – 18.00")</f>
        <v>0</v>
      </c>
      <c r="T111" s="70">
        <f>COUNTIF(primotrim2022_ORARIO!$D$128:$AS$128,"09:30 – 18.30")</f>
        <v>0</v>
      </c>
      <c r="U111" s="70">
        <f>COUNTIF(primotrim2022_ORARIO!$C$128:$AR$128,"*09.30 – 18.30*")+COUNTIF(primotrim2022_ORARIO!$C$128:$AR$128,"10.30 – 18.30*")+COUNTIF(primotrim2022_ORARIO!$C$128:$AR$128,"*09:00 – 13.00*")</f>
        <v>0</v>
      </c>
      <c r="V111" s="70">
        <f>COUNTIF(primotrim2022_ORARIO!$C$128:$AR$128,"10.30 – 19.30")+COUNTIF(primotrim2022_ORARIO!$C$128:$AR$128,"11.30 – 19.30")+COUNTIF(primotrim2022_ORARIO!$C$128:$AR$128,"09.00 – 13.00")</f>
        <v>0</v>
      </c>
      <c r="W111" s="140">
        <f t="shared" si="22"/>
        <v>0</v>
      </c>
      <c r="X111" s="246"/>
      <c r="Y111" s="247"/>
      <c r="Z111" s="247"/>
      <c r="AA111" s="248"/>
    </row>
    <row r="112" spans="1:27" x14ac:dyDescent="0.25">
      <c r="A112" s="79" t="e">
        <f>IF(#REF!&lt;&gt;"",#REF!,"")</f>
        <v>#REF!</v>
      </c>
      <c r="B112" s="79" t="e">
        <f>IF(#REF!&lt;&gt;"",#REF!,"")</f>
        <v>#REF!</v>
      </c>
      <c r="C112" s="67"/>
      <c r="D112" s="133">
        <f>Regole!$H$13-E112</f>
        <v>29</v>
      </c>
      <c r="E112" s="134">
        <f t="shared" si="25"/>
        <v>3</v>
      </c>
      <c r="F112" s="69">
        <f>COUNTIF(primotrim2022_ORARIO!$C$129:$AR$129,"*Aspettativa*")</f>
        <v>0</v>
      </c>
      <c r="G112" s="69">
        <f>COUNTIF(primotrim2022_ORARIO!$C$129:$AR$129,"*Ex-Accordo*")</f>
        <v>0</v>
      </c>
      <c r="H112" s="69">
        <f>COUNTIF(primotrim2022_ORARIO!$C$129:$AR$129,"*Ferie*")</f>
        <v>0</v>
      </c>
      <c r="I112" s="69">
        <f>COUNTIF(primotrim2022_ORARIO!$C$129:$AR$129,"Maternit*")</f>
        <v>0</v>
      </c>
      <c r="J112" s="69">
        <f>COUNTIF(primotrim2022_ORARIO!$C$129:$AR$129,"*Ex-Acc")</f>
        <v>1</v>
      </c>
      <c r="K112" s="69">
        <f>COUNTIF(primotrim2022_ORARIO!$C$129:$AR$129,"*Ridotto Ferie*")</f>
        <v>0</v>
      </c>
      <c r="L112" s="69">
        <f>COUNTIF(primotrim2022_ORARIO!$C$129:$AR$129,"*Ridotto Maternit*")</f>
        <v>2</v>
      </c>
      <c r="M112" s="69">
        <f>COUNTIF(primotrim2022_ORARIO!$C$129:$AR$129,"Esame")</f>
        <v>0</v>
      </c>
      <c r="N112" s="69">
        <f>COUNTIF(primotrim2022_ORARIO!$C$129:$AR$129,"*Altro*")</f>
        <v>0</v>
      </c>
      <c r="P112" s="79" t="e">
        <f t="shared" si="23"/>
        <v>#REF!</v>
      </c>
      <c r="Q112" s="79" t="e">
        <f t="shared" si="24"/>
        <v>#REF!</v>
      </c>
      <c r="R112" s="36">
        <f>COUNTIF(primotrim2022_ORARIO!$C$129:$AR$129,"08.30 – 17.30")</f>
        <v>0</v>
      </c>
      <c r="S112" s="36">
        <f>COUNTIF(primotrim2022_ORARIO!$C$129:$AR$129,"09.00 – 18.00")</f>
        <v>0</v>
      </c>
      <c r="T112" s="36">
        <f>COUNTIF(primotrim2022_ORARIO!$D$129:$AS$129,"09:30 – 18.30")</f>
        <v>0</v>
      </c>
      <c r="U112" s="36">
        <f>COUNTIF(primotrim2022_ORARIO!$C$129:$AR$129,"*09.30 – 18.30*")+COUNTIF(primotrim2022_ORARIO!$C$129:$AR$129,"10.30 – 18.30*")+COUNTIF(primotrim2022_ORARIO!$C$129:$AR$129,"*09:00 – 13.00*")</f>
        <v>0</v>
      </c>
      <c r="V112" s="36">
        <f>COUNTIF(primotrim2022_ORARIO!$C$129:$AR$129,"10.30 – 19.30")+COUNTIF(primotrim2022_ORARIO!$C$129:$AR$129,"11.30 – 19.30")+COUNTIF(primotrim2022_ORARIO!$C$129:$AR$129,"09.00 – 13.00")</f>
        <v>0</v>
      </c>
      <c r="W112" s="1">
        <f t="shared" si="22"/>
        <v>0</v>
      </c>
      <c r="X112" s="246"/>
      <c r="Y112" s="247"/>
      <c r="Z112" s="247"/>
      <c r="AA112" s="248"/>
    </row>
    <row r="113" spans="1:27" x14ac:dyDescent="0.25">
      <c r="A113" s="79" t="e">
        <f>IF(#REF!&lt;&gt;"",#REF!,"")</f>
        <v>#REF!</v>
      </c>
      <c r="B113" s="79" t="e">
        <f>IF(#REF!&lt;&gt;"",#REF!,"")</f>
        <v>#REF!</v>
      </c>
      <c r="C113" s="67"/>
      <c r="D113" s="133">
        <f>Regole!$H$13-E113</f>
        <v>28</v>
      </c>
      <c r="E113" s="134">
        <f t="shared" si="25"/>
        <v>4</v>
      </c>
      <c r="F113" s="69">
        <f>COUNTIF(primotrim2022_ORARIO!$C$130:$AR$130,"*Aspettativa*")</f>
        <v>0</v>
      </c>
      <c r="G113" s="69">
        <f>COUNTIF(primotrim2022_ORARIO!$C$130:$AR$130,"*Ex-Accordo*")</f>
        <v>1</v>
      </c>
      <c r="H113" s="69">
        <f>COUNTIF(primotrim2022_ORARIO!$C$130:$AR$130,"*Ferie*")</f>
        <v>0</v>
      </c>
      <c r="I113" s="69">
        <f>COUNTIF(primotrim2022_ORARIO!$C$130:$AR$130,"Maternit*")</f>
        <v>0</v>
      </c>
      <c r="J113" s="69">
        <f>COUNTIF(primotrim2022_ORARIO!$C$130:$AR$130,"*Ex-Acc")</f>
        <v>1</v>
      </c>
      <c r="K113" s="69">
        <f>COUNTIF(primotrim2022_ORARIO!$C$130:$AR$130,"*Ridotto Ferie*")</f>
        <v>0</v>
      </c>
      <c r="L113" s="69">
        <f>COUNTIF(primotrim2022_ORARIO!$C$130:$AR$130,"*Ridotto Maternit*")</f>
        <v>2</v>
      </c>
      <c r="M113" s="69">
        <f>COUNTIF(primotrim2022_ORARIO!$C$130:$AR$130,"Esame")</f>
        <v>0</v>
      </c>
      <c r="N113" s="69">
        <f>COUNTIF(primotrim2022_ORARIO!$C$130:$AR$130,"*Altro*")</f>
        <v>0</v>
      </c>
      <c r="P113" s="79" t="e">
        <f t="shared" si="23"/>
        <v>#REF!</v>
      </c>
      <c r="Q113" s="79" t="e">
        <f t="shared" si="24"/>
        <v>#REF!</v>
      </c>
      <c r="R113" s="70">
        <f>COUNTIF(primotrim2022_ORARIO!$C$130:$AR$130,"08.30 – 17.30")</f>
        <v>0</v>
      </c>
      <c r="S113" s="70">
        <f>COUNTIF(primotrim2022_ORARIO!$C$130:$AR$130,"09.00 – 18.00")</f>
        <v>0</v>
      </c>
      <c r="T113" s="70">
        <f>COUNTIF(primotrim2022_ORARIO!$D$130:$AS$130,"09:30 – 18.30")</f>
        <v>0</v>
      </c>
      <c r="U113" s="70">
        <f>COUNTIF(primotrim2022_ORARIO!$C$130:$AR$130,"*09.30 – 18.30*")+COUNTIF(primotrim2022_ORARIO!$C$130:$AR$130,"10.30 – 18.30*")+COUNTIF(primotrim2022_ORARIO!$C$130:$AR$130,"*09:00 – 13.00*")</f>
        <v>0</v>
      </c>
      <c r="V113" s="70">
        <f>COUNTIF(primotrim2022_ORARIO!$C$130:$AR$130,"10.30 – 19.30")+COUNTIF(primotrim2022_ORARIO!$C$130:$AR$130,"11.30 – 19.30")+COUNTIF(primotrim2022_ORARIO!$C$130:$AR$130,"09.00 – 13.00")</f>
        <v>0</v>
      </c>
      <c r="W113" s="140">
        <f t="shared" si="22"/>
        <v>0</v>
      </c>
      <c r="X113" s="246"/>
      <c r="Y113" s="247"/>
      <c r="Z113" s="247"/>
      <c r="AA113" s="248"/>
    </row>
    <row r="114" spans="1:27" x14ac:dyDescent="0.25">
      <c r="A114" s="79" t="e">
        <f>IF(#REF!&lt;&gt;"",#REF!,"")</f>
        <v>#REF!</v>
      </c>
      <c r="B114" s="79" t="e">
        <f>IF(#REF!&lt;&gt;"",#REF!,"")</f>
        <v>#REF!</v>
      </c>
      <c r="C114" s="67"/>
      <c r="D114" s="133">
        <f>Regole!$H$13-E114</f>
        <v>32</v>
      </c>
      <c r="E114" s="134">
        <f t="shared" si="25"/>
        <v>0</v>
      </c>
      <c r="F114" s="69">
        <f>COUNTIF(primotrim2022_ORARIO!$C$131:$AR$131,"*Aspettativa*")</f>
        <v>0</v>
      </c>
      <c r="G114" s="71">
        <f>COUNTIF(primotrim2022_ORARIO!$C$131:$AR$131,"*Ex-Accordo*")</f>
        <v>0</v>
      </c>
      <c r="H114" s="71">
        <f>COUNTIF(primotrim2022_ORARIO!$C$131:$AR$131,"*Ferie*")</f>
        <v>0</v>
      </c>
      <c r="I114" s="71">
        <f>COUNTIF(primotrim2022_ORARIO!$C$131:$AR$131,"Maternit*")</f>
        <v>0</v>
      </c>
      <c r="J114" s="71">
        <f>COUNTIF(primotrim2022_ORARIO!$C$131:$AR$131,"*Ex-Acc")</f>
        <v>0</v>
      </c>
      <c r="K114" s="71">
        <f>COUNTIF(primotrim2022_ORARIO!$C$131:$AR$131,"*Ridotto Ferie*")</f>
        <v>0</v>
      </c>
      <c r="L114" s="71">
        <f>COUNTIF(primotrim2022_ORARIO!$C$131:$AR$131,"*Ridotto Maternit*")</f>
        <v>0</v>
      </c>
      <c r="M114" s="71">
        <f>COUNTIF(primotrim2022_ORARIO!$C$131:$AR$131,"Esame")</f>
        <v>0</v>
      </c>
      <c r="N114" s="71">
        <f>COUNTIF(primotrim2022_ORARIO!$C$131:$AR$131,"*Altro*")</f>
        <v>0</v>
      </c>
      <c r="P114" s="79" t="e">
        <f t="shared" si="23"/>
        <v>#REF!</v>
      </c>
      <c r="Q114" s="79" t="e">
        <f t="shared" si="24"/>
        <v>#REF!</v>
      </c>
      <c r="R114" s="36">
        <f>COUNTIF(primotrim2022_ORARIO!$C$131:$AR$131,"08.30 – 17.30")</f>
        <v>0</v>
      </c>
      <c r="S114" s="36">
        <f>COUNTIF(primotrim2022_ORARIO!$C$131:$AR$131,"09.00 – 18.00")</f>
        <v>0</v>
      </c>
      <c r="T114" s="36">
        <f>COUNTIF(primotrim2022_ORARIO!$D$131:$AS$131,"09:30 – 18.30")</f>
        <v>0</v>
      </c>
      <c r="U114" s="36">
        <f>COUNTIF(primotrim2022_ORARIO!$C$131:$AR$131,"*09.30 – 18.30*")+COUNTIF(primotrim2022_ORARIO!$C$131:$AR$131,"10.30 – 18.30*")+COUNTIF(primotrim2022_ORARIO!$C$131:$AR$131,"*09:00 – 13.00*")</f>
        <v>0</v>
      </c>
      <c r="V114" s="36">
        <f>COUNTIF(primotrim2022_ORARIO!$C$131:$AR$131,"10.30 – 19.30")+COUNTIF(primotrim2022_ORARIO!$C$131:$AR$131,"11.30 – 19.30")+COUNTIF(primotrim2022_ORARIO!$C$131:$AR$131,"09.00 – 13.00")</f>
        <v>0</v>
      </c>
      <c r="W114" s="1">
        <f t="shared" si="22"/>
        <v>0</v>
      </c>
      <c r="X114" s="246"/>
      <c r="Y114" s="247"/>
      <c r="Z114" s="247"/>
      <c r="AA114" s="248"/>
    </row>
    <row r="115" spans="1:27" x14ac:dyDescent="0.25">
      <c r="A115" s="57" t="e">
        <f>IF(#REF!&lt;&gt;"",#REF!,"")</f>
        <v>#REF!</v>
      </c>
      <c r="B115" s="145" t="e">
        <f>IF(#REF!&lt;&gt;"",#REF!,"")</f>
        <v>#REF!</v>
      </c>
      <c r="C115" s="73" t="s">
        <v>45</v>
      </c>
      <c r="D115" s="133">
        <f>Regole!$H$13-E115</f>
        <v>32</v>
      </c>
      <c r="E115" s="134">
        <f t="shared" si="25"/>
        <v>0</v>
      </c>
      <c r="F115" s="69">
        <f>COUNTIF(primotrim2022_ORARIO!$C$132:$AR$132,"*Aspettativa*")</f>
        <v>0</v>
      </c>
      <c r="G115" s="69">
        <f>COUNTIF(primotrim2022_ORARIO!$C$132:$AR$132,"*Ex-Accordo*")</f>
        <v>0</v>
      </c>
      <c r="H115" s="69">
        <f>COUNTIF(primotrim2022_ORARIO!$C$132:$AR$132,"*Ferie*")</f>
        <v>0</v>
      </c>
      <c r="I115" s="69">
        <f>COUNTIF(primotrim2022_ORARIO!$C$132:$AR$132,"Maternit*")</f>
        <v>0</v>
      </c>
      <c r="J115" s="69">
        <f>COUNTIF(primotrim2022_ORARIO!$C$132:$AR$132,"*Ex-Acc")</f>
        <v>0</v>
      </c>
      <c r="K115" s="69">
        <f>COUNTIF(primotrim2022_ORARIO!$C$132:$AR$132,"*Ridotto Ferie*")</f>
        <v>0</v>
      </c>
      <c r="L115" s="69">
        <f>COUNTIF(primotrim2022_ORARIO!$C$132:$AR$132,"*Ridotto Maternit*")</f>
        <v>0</v>
      </c>
      <c r="M115" s="69">
        <f>COUNTIF(primotrim2022_ORARIO!$C$132:$AR$132,"Esame")</f>
        <v>0</v>
      </c>
      <c r="N115" s="69">
        <f>COUNTIF(primotrim2022_ORARIO!$C$132:$AR$132,"*Altro*")</f>
        <v>0</v>
      </c>
      <c r="P115" s="57" t="e">
        <f t="shared" si="23"/>
        <v>#REF!</v>
      </c>
      <c r="Q115" s="145" t="e">
        <f t="shared" si="24"/>
        <v>#REF!</v>
      </c>
      <c r="R115" s="70">
        <f>COUNTIF(primotrim2022_ORARIO!$C$132:$AR$132,"08.30 – 17.30")</f>
        <v>0</v>
      </c>
      <c r="S115" s="70">
        <f>COUNTIF(primotrim2022_ORARIO!$C$132:$AR$132,"09.00 – 18.00")</f>
        <v>0</v>
      </c>
      <c r="T115" s="70">
        <f>COUNTIF(primotrim2022_ORARIO!$D$132:$AS$132,"09:30 – 18.30")</f>
        <v>0</v>
      </c>
      <c r="U115" s="70">
        <f>COUNTIF(primotrim2022_ORARIO!$C$132:$AR$132,"*09.30 – 18.30*")+COUNTIF(primotrim2022_ORARIO!$C$132:$AR$132,"10.30 – 18.30*")+COUNTIF(primotrim2022_ORARIO!$C$132:$AR$132,"*09:00 – 13.00*")</f>
        <v>0</v>
      </c>
      <c r="V115" s="70">
        <f>COUNTIF(primotrim2022_ORARIO!$C$132:$AR$132,"10.30 – 19.30")+COUNTIF(primotrim2022_ORARIO!$C$132:$AR$132,"11.30 – 19.30")+COUNTIF(primotrim2022_ORARIO!$C$132:$AR$132,"09.00 – 13.00")</f>
        <v>0</v>
      </c>
      <c r="W115" s="140">
        <f t="shared" si="22"/>
        <v>0</v>
      </c>
      <c r="X115" s="249"/>
      <c r="Y115" s="250"/>
      <c r="Z115" s="250"/>
      <c r="AA115" s="251"/>
    </row>
    <row r="116" spans="1:27" x14ac:dyDescent="0.25">
      <c r="A116" t="e">
        <f>IF(#REF!&lt;&gt;"",#REF!,"")</f>
        <v>#REF!</v>
      </c>
      <c r="B116" t="e">
        <f>IF(#REF!&lt;&gt;"",#REF!,"")</f>
        <v>#REF!</v>
      </c>
      <c r="C116" s="56"/>
      <c r="D116" s="132"/>
      <c r="E116" s="131"/>
      <c r="P116" t="e">
        <f t="shared" si="23"/>
        <v>#REF!</v>
      </c>
      <c r="Q116" t="e">
        <f t="shared" si="24"/>
        <v>#REF!</v>
      </c>
      <c r="W116" s="182"/>
    </row>
    <row r="117" spans="1:27" x14ac:dyDescent="0.25">
      <c r="A117" s="50" t="e">
        <f>IF(#REF!&lt;&gt;"",#REF!,"")</f>
        <v>#REF!</v>
      </c>
      <c r="B117" s="50" t="e">
        <f>IF(#REF!&lt;&gt;"",#REF!,"")</f>
        <v>#REF!</v>
      </c>
      <c r="D117" s="132"/>
      <c r="E117" s="131"/>
      <c r="P117" s="50" t="e">
        <f t="shared" si="23"/>
        <v>#REF!</v>
      </c>
      <c r="Q117" s="50" t="e">
        <f t="shared" si="24"/>
        <v>#REF!</v>
      </c>
      <c r="W117" s="182"/>
      <c r="X117" s="143">
        <f>COUNTIF(primotrim2022_ORARIO!$C$135:$AR$135,"12:30")</f>
        <v>0</v>
      </c>
      <c r="Y117" s="144">
        <f>COUNTIF(primotrim2022_ORARIO!$C$135:$AR$135,"13:00")</f>
        <v>0</v>
      </c>
      <c r="Z117" s="142">
        <f>COUNTIF(primotrim2022_ORARIO!$C$135:$AR$135,"13:30")</f>
        <v>0</v>
      </c>
      <c r="AA117" s="83">
        <f>COUNTIF(primotrim2022_ORARIO!$C$135:$AR$135,"-")</f>
        <v>39</v>
      </c>
    </row>
    <row r="118" spans="1:27" x14ac:dyDescent="0.25">
      <c r="A118" s="79" t="e">
        <f>IF(#REF!&lt;&gt;"",#REF!,"")</f>
        <v>#REF!</v>
      </c>
      <c r="B118" s="79" t="e">
        <f>IF(#REF!&lt;&gt;"",#REF!,"")</f>
        <v>#REF!</v>
      </c>
      <c r="C118" s="66"/>
      <c r="D118" s="133">
        <f>Regole!$H$13-E118</f>
        <v>25</v>
      </c>
      <c r="E118" s="134">
        <f t="shared" ref="E118:E124" si="26">SUM(F118:N118)</f>
        <v>7</v>
      </c>
      <c r="F118" s="69">
        <f>COUNTIF(primotrim2022_ORARIO!$C$136:$AR$136,"*Aspettativa*")</f>
        <v>0</v>
      </c>
      <c r="G118" s="69">
        <f>COUNTIF(primotrim2022_ORARIO!$C$136:$AR$136,"*Ex-Accordo*")</f>
        <v>0</v>
      </c>
      <c r="H118" s="69">
        <f>COUNTIF(primotrim2022_ORARIO!$C$136:$AR$136,"*Ferie*")</f>
        <v>1</v>
      </c>
      <c r="I118" s="69">
        <f>COUNTIF(primotrim2022_ORARIO!$C$136:$AR$136,"Maternit*")</f>
        <v>0</v>
      </c>
      <c r="J118" s="69">
        <f>COUNTIF(primotrim2022_ORARIO!$C$136:$AR$136,"*Ex-Acc")</f>
        <v>4</v>
      </c>
      <c r="K118" s="69">
        <f>COUNTIF(primotrim2022_ORARIO!$C$136:$AR$136,"*Ridotto Ferie*")</f>
        <v>1</v>
      </c>
      <c r="L118" s="69">
        <f>COUNTIF(primotrim2022_ORARIO!$C$136:$AR$136,"*Ridotto Maternit*")</f>
        <v>1</v>
      </c>
      <c r="M118" s="69">
        <f>COUNTIF(primotrim2022_ORARIO!$C$136:$AR$136,"Esame")</f>
        <v>0</v>
      </c>
      <c r="N118" s="69">
        <f>COUNTIF(primotrim2022_ORARIO!$C$136:$AR$136,"*Altro*")</f>
        <v>0</v>
      </c>
      <c r="P118" s="79" t="e">
        <f t="shared" si="23"/>
        <v>#REF!</v>
      </c>
      <c r="Q118" s="79" t="e">
        <f t="shared" si="24"/>
        <v>#REF!</v>
      </c>
      <c r="R118" s="70">
        <f>COUNTIF(primotrim2022_ORARIO!$C$136:$AR$136,"08.28 – 17.28")</f>
        <v>0</v>
      </c>
      <c r="S118" s="70">
        <f>COUNTIF(primotrim2022_ORARIO!$C$136:$AR$136,"09.00 – 18.00")</f>
        <v>0</v>
      </c>
      <c r="T118" s="70">
        <f>COUNTIF(primotrim2022_ORARIO!$D$136:$AS$136,"09:30 – 18.30")</f>
        <v>0</v>
      </c>
      <c r="U118" s="70">
        <f>COUNTIF(primotrim2022_ORARIO!$C$136:$AR$136,"10.28 – 19.28")+COUNTIF(primotrim2022_ORARIO!$C$136:$AR$136,"11.28 – 19.28")+COUNTIF(primotrim2022_ORARIO!$C$136:$AR$136,"*09:00 – 13.00*")</f>
        <v>0</v>
      </c>
      <c r="V118" s="70">
        <f>COUNTIF(primotrim2022_ORARIO!$C$136:$AR$136,"10.28 – 19.28")+COUNTIF(primotrim2022_ORARIO!$C$136:$AR$136,"11.28 – 19.28")+COUNTIF(primotrim2022_ORARIO!$C$136:$AR$136,"09.00 – 13.00")</f>
        <v>0</v>
      </c>
      <c r="W118" s="140">
        <f t="shared" si="22"/>
        <v>0</v>
      </c>
      <c r="X118" s="243"/>
      <c r="Y118" s="244"/>
      <c r="Z118" s="244"/>
      <c r="AA118" s="245"/>
    </row>
    <row r="119" spans="1:27" x14ac:dyDescent="0.25">
      <c r="A119" s="79" t="e">
        <f>IF(#REF!&lt;&gt;"",#REF!,"")</f>
        <v>#REF!</v>
      </c>
      <c r="B119" s="79" t="e">
        <f>IF(#REF!&lt;&gt;"",#REF!,"")</f>
        <v>#REF!</v>
      </c>
      <c r="C119" s="67"/>
      <c r="D119" s="133">
        <f>Regole!$H$13-E119</f>
        <v>25</v>
      </c>
      <c r="E119" s="134">
        <f t="shared" si="26"/>
        <v>7</v>
      </c>
      <c r="F119" s="69">
        <f>COUNTIF(primotrim2022_ORARIO!$C$137:$AR$137,"*Aspettativa*")</f>
        <v>0</v>
      </c>
      <c r="G119" s="69">
        <f>COUNTIF(primotrim2022_ORARIO!$C$137:$AR$137,"*Ex-Accordo*")</f>
        <v>0</v>
      </c>
      <c r="H119" s="69">
        <f>COUNTIF(primotrim2022_ORARIO!$C$137:$AR$137,"*Ferie*")</f>
        <v>1</v>
      </c>
      <c r="I119" s="69">
        <f>COUNTIF(primotrim2022_ORARIO!$C$137:$AR$137,"Maternit*")</f>
        <v>0</v>
      </c>
      <c r="J119" s="69">
        <f>COUNTIF(primotrim2022_ORARIO!$C$137:$AR$137,"*Ex-Acc")</f>
        <v>4</v>
      </c>
      <c r="K119" s="69">
        <f>COUNTIF(primotrim2022_ORARIO!$C$137:$AR$137,"*Ridotto Ferie*")</f>
        <v>1</v>
      </c>
      <c r="L119" s="69">
        <f>COUNTIF(primotrim2022_ORARIO!$C$137:$AR$137,"*Ridotto Maternit*")</f>
        <v>1</v>
      </c>
      <c r="M119" s="69">
        <f>COUNTIF(primotrim2022_ORARIO!$C$137:$AR$137,"Esame")</f>
        <v>0</v>
      </c>
      <c r="N119" s="69">
        <f>COUNTIF(primotrim2022_ORARIO!$C$137:$AR$137,"*Altro*")</f>
        <v>0</v>
      </c>
      <c r="P119" s="79" t="e">
        <f t="shared" si="23"/>
        <v>#REF!</v>
      </c>
      <c r="Q119" s="79" t="e">
        <f t="shared" si="24"/>
        <v>#REF!</v>
      </c>
      <c r="R119" s="36">
        <f>COUNTIF(primotrim2022_ORARIO!$C$137:$AR$137,"08.28 – 17.28")</f>
        <v>0</v>
      </c>
      <c r="S119" s="36">
        <f>COUNTIF(primotrim2022_ORARIO!$C$137:$AR$137,"09.00 – 18.00")</f>
        <v>0</v>
      </c>
      <c r="T119" s="36">
        <f>COUNTIF(primotrim2022_ORARIO!$D$137:$AS$137,"09:30 – 18.30")</f>
        <v>0</v>
      </c>
      <c r="U119" s="36">
        <f>COUNTIF(primotrim2022_ORARIO!$C$137:$AR$137,"10.28 – 19.28")+COUNTIF(primotrim2022_ORARIO!$C$137:$AR$137,"11.28 – 19.28")+COUNTIF(primotrim2022_ORARIO!$C$137:$AR$137,"*09:00 – 13.00*")</f>
        <v>0</v>
      </c>
      <c r="V119" s="36">
        <f>COUNTIF(primotrim2022_ORARIO!$C$137:$AR$137,"10.28 – 19.28")+COUNTIF(primotrim2022_ORARIO!$C$137:$AR$137,"11.28 – 19.28")+COUNTIF(primotrim2022_ORARIO!$C$137:$AR$137,"09.00 – 13.00")</f>
        <v>0</v>
      </c>
      <c r="W119" s="1">
        <f t="shared" si="22"/>
        <v>0</v>
      </c>
      <c r="X119" s="246"/>
      <c r="Y119" s="247"/>
      <c r="Z119" s="247"/>
      <c r="AA119" s="248"/>
    </row>
    <row r="120" spans="1:27" x14ac:dyDescent="0.25">
      <c r="A120" s="79" t="e">
        <f>IF(#REF!&lt;&gt;"",#REF!,"")</f>
        <v>#REF!</v>
      </c>
      <c r="B120" s="79" t="e">
        <f>IF(#REF!&lt;&gt;"",#REF!,"")</f>
        <v>#REF!</v>
      </c>
      <c r="C120" s="67"/>
      <c r="D120" s="133">
        <f>Regole!$H$13-E120</f>
        <v>24</v>
      </c>
      <c r="E120" s="134">
        <f t="shared" si="26"/>
        <v>8</v>
      </c>
      <c r="F120" s="69">
        <f>COUNTIF(primotrim2022_ORARIO!$C$138:$AR$138,"*Aspettativa*")</f>
        <v>0</v>
      </c>
      <c r="G120" s="69">
        <f>COUNTIF(primotrim2022_ORARIO!$C$138:$AR$138,"*Ex-Accordo*")</f>
        <v>2</v>
      </c>
      <c r="H120" s="69">
        <f>COUNTIF(primotrim2022_ORARIO!$C$138:$AR$138,"*Ferie*")</f>
        <v>1</v>
      </c>
      <c r="I120" s="69">
        <f>COUNTIF(primotrim2022_ORARIO!$C$138:$AR$138,"Maternit*")</f>
        <v>0</v>
      </c>
      <c r="J120" s="69">
        <f>COUNTIF(primotrim2022_ORARIO!$C$138:$AR$138,"*Ex-Acc")</f>
        <v>3</v>
      </c>
      <c r="K120" s="69">
        <f>COUNTIF(primotrim2022_ORARIO!$C$138:$AR$138,"*Ridotto Ferie*")</f>
        <v>1</v>
      </c>
      <c r="L120" s="69">
        <f>COUNTIF(primotrim2022_ORARIO!$C$138:$AR$138,"*Ridotto Maternit*")</f>
        <v>1</v>
      </c>
      <c r="M120" s="69">
        <f>COUNTIF(primotrim2022_ORARIO!$C$138:$AR$138,"Esame")</f>
        <v>0</v>
      </c>
      <c r="N120" s="69">
        <f>COUNTIF(primotrim2022_ORARIO!$C$138:$AR$138,"*Altro*")</f>
        <v>0</v>
      </c>
      <c r="P120" s="79" t="e">
        <f t="shared" si="23"/>
        <v>#REF!</v>
      </c>
      <c r="Q120" s="79" t="e">
        <f t="shared" si="24"/>
        <v>#REF!</v>
      </c>
      <c r="R120" s="70">
        <f>COUNTIF(primotrim2022_ORARIO!$C$138:$AR$138,"08.28 – 17.28")</f>
        <v>0</v>
      </c>
      <c r="S120" s="70">
        <f>COUNTIF(primotrim2022_ORARIO!$C$138:$AR$138,"09.00 – 18.00")</f>
        <v>0</v>
      </c>
      <c r="T120" s="70">
        <f>COUNTIF(primotrim2022_ORARIO!$D$138:$AS$138,"09:30 – 18.30")</f>
        <v>0</v>
      </c>
      <c r="U120" s="70">
        <f>COUNTIF(primotrim2022_ORARIO!$C$138:$AR$138,"10.28 – 19.28")+COUNTIF(primotrim2022_ORARIO!$C$138:$AR$138,"11.28 – 19.28")+COUNTIF(primotrim2022_ORARIO!$C$138:$AR$138,"*09:00 – 13.00*")</f>
        <v>0</v>
      </c>
      <c r="V120" s="70">
        <f>COUNTIF(primotrim2022_ORARIO!$C$138:$AR$138,"10.28 – 19.28")+COUNTIF(primotrim2022_ORARIO!$C$138:$AR$138,"11.28 – 19.28")+COUNTIF(primotrim2022_ORARIO!$C$138:$AR$138,"09.00 – 13.00")</f>
        <v>0</v>
      </c>
      <c r="W120" s="140">
        <f t="shared" si="22"/>
        <v>0</v>
      </c>
      <c r="X120" s="246"/>
      <c r="Y120" s="247"/>
      <c r="Z120" s="247"/>
      <c r="AA120" s="248"/>
    </row>
    <row r="121" spans="1:27" x14ac:dyDescent="0.25">
      <c r="A121" s="79" t="e">
        <f>IF(#REF!&lt;&gt;"",#REF!,"")</f>
        <v>#REF!</v>
      </c>
      <c r="B121" s="79" t="e">
        <f>IF(#REF!&lt;&gt;"",#REF!,"")</f>
        <v>#REF!</v>
      </c>
      <c r="C121" s="67"/>
      <c r="D121" s="133">
        <f>Regole!$H$13-E121</f>
        <v>26</v>
      </c>
      <c r="E121" s="134">
        <f t="shared" si="26"/>
        <v>6</v>
      </c>
      <c r="F121" s="69">
        <f>COUNTIF(primotrim2022_ORARIO!$C$139:$AR$139,"*Aspettativa*")</f>
        <v>0</v>
      </c>
      <c r="G121" s="69">
        <f>COUNTIF(primotrim2022_ORARIO!$C$139:$AR$139,"*Ex-Accordo*")</f>
        <v>0</v>
      </c>
      <c r="H121" s="69">
        <f>COUNTIF(primotrim2022_ORARIO!$C$139:$AR$139,"*Ferie*")</f>
        <v>1</v>
      </c>
      <c r="I121" s="69">
        <f>COUNTIF(primotrim2022_ORARIO!$C$139:$AR$139,"Maternit*")</f>
        <v>0</v>
      </c>
      <c r="J121" s="69">
        <f>COUNTIF(primotrim2022_ORARIO!$C$139:$AR$139,"*Ex-Acc")</f>
        <v>3</v>
      </c>
      <c r="K121" s="69">
        <f>COUNTIF(primotrim2022_ORARIO!$C$139:$AR$139,"*Ridotto Ferie*")</f>
        <v>1</v>
      </c>
      <c r="L121" s="69">
        <f>COUNTIF(primotrim2022_ORARIO!$C$139:$AR$139,"*Ridotto Maternit*")</f>
        <v>1</v>
      </c>
      <c r="M121" s="69">
        <f>COUNTIF(primotrim2022_ORARIO!$C$139:$AR$139,"Esame")</f>
        <v>0</v>
      </c>
      <c r="N121" s="69">
        <f>COUNTIF(primotrim2022_ORARIO!$C$139:$AR$139,"*Altro*")</f>
        <v>0</v>
      </c>
      <c r="P121" s="79" t="e">
        <f t="shared" si="23"/>
        <v>#REF!</v>
      </c>
      <c r="Q121" s="79" t="e">
        <f t="shared" si="24"/>
        <v>#REF!</v>
      </c>
      <c r="R121" s="36">
        <f>COUNTIF(primotrim2022_ORARIO!$C$139:$AR$139,"08.28 – 17.28")</f>
        <v>0</v>
      </c>
      <c r="S121" s="36">
        <f>COUNTIF(primotrim2022_ORARIO!$C$139:$AR$139,"09.00 – 18.00")</f>
        <v>0</v>
      </c>
      <c r="T121" s="36">
        <f>COUNTIF(primotrim2022_ORARIO!$D$139:$AS$139,"09:30 – 18.30")</f>
        <v>0</v>
      </c>
      <c r="U121" s="36">
        <f>COUNTIF(primotrim2022_ORARIO!$C$139:$AR$139,"10.28 – 19.28")+COUNTIF(primotrim2022_ORARIO!$C$139:$AR$139,"11.28 – 19.28")+COUNTIF(primotrim2022_ORARIO!$C$139:$AR$139,"*09:00 – 13.00*")</f>
        <v>0</v>
      </c>
      <c r="V121" s="36">
        <f>COUNTIF(primotrim2022_ORARIO!$C$139:$AR$139,"10.28 – 19.28")+COUNTIF(primotrim2022_ORARIO!$C$139:$AR$139,"11.28 – 19.28")+COUNTIF(primotrim2022_ORARIO!$C$139:$AR$139,"09.00 – 13.00")</f>
        <v>0</v>
      </c>
      <c r="W121" s="1">
        <f t="shared" si="22"/>
        <v>0</v>
      </c>
      <c r="X121" s="246"/>
      <c r="Y121" s="247"/>
      <c r="Z121" s="247"/>
      <c r="AA121" s="248"/>
    </row>
    <row r="122" spans="1:27" x14ac:dyDescent="0.25">
      <c r="A122" s="79" t="e">
        <f>IF(#REF!&lt;&gt;"",#REF!,"")</f>
        <v>#REF!</v>
      </c>
      <c r="B122" s="79" t="e">
        <f>IF(#REF!&lt;&gt;"",#REF!,"")</f>
        <v>#REF!</v>
      </c>
      <c r="C122" s="67"/>
      <c r="D122" s="133">
        <f>Regole!$H$13-E122</f>
        <v>26</v>
      </c>
      <c r="E122" s="134">
        <f t="shared" si="26"/>
        <v>6</v>
      </c>
      <c r="F122" s="69">
        <f>COUNTIF(primotrim2022_ORARIO!$C$140:$AR$140,"*Aspettativa*")</f>
        <v>0</v>
      </c>
      <c r="G122" s="69">
        <f>COUNTIF(primotrim2022_ORARIO!$C$140:$AR$140,"*Ex-Accordo*")</f>
        <v>0</v>
      </c>
      <c r="H122" s="69">
        <f>COUNTIF(primotrim2022_ORARIO!$C$140:$AR$140,"*Ferie*")</f>
        <v>1</v>
      </c>
      <c r="I122" s="69">
        <f>COUNTIF(primotrim2022_ORARIO!$C$140:$AR$140,"Maternit*")</f>
        <v>0</v>
      </c>
      <c r="J122" s="69">
        <f>COUNTIF(primotrim2022_ORARIO!$C$140:$AR$140,"*Ex-Acc")</f>
        <v>3</v>
      </c>
      <c r="K122" s="69">
        <f>COUNTIF(primotrim2022_ORARIO!$C$140:$AR$140,"*Ridotto Ferie*")</f>
        <v>1</v>
      </c>
      <c r="L122" s="69">
        <f>COUNTIF(primotrim2022_ORARIO!$C$140:$AR$140,"*Ridotto Maternit*")</f>
        <v>1</v>
      </c>
      <c r="M122" s="69">
        <f>COUNTIF(primotrim2022_ORARIO!$C$140:$AR$140,"Esame")</f>
        <v>0</v>
      </c>
      <c r="N122" s="69">
        <f>COUNTIF(primotrim2022_ORARIO!$C$140:$AR$140,"*Altro*")</f>
        <v>0</v>
      </c>
      <c r="P122" s="79" t="e">
        <f t="shared" si="23"/>
        <v>#REF!</v>
      </c>
      <c r="Q122" s="79" t="e">
        <f t="shared" si="24"/>
        <v>#REF!</v>
      </c>
      <c r="R122" s="72">
        <f>COUNTIF(primotrim2022_ORARIO!$C$140:$AR$140,"08.28 – 17.28")</f>
        <v>0</v>
      </c>
      <c r="S122" s="72">
        <f>COUNTIF(primotrim2022_ORARIO!$C$140:$AR$140,"09.00 – 18.00")</f>
        <v>0</v>
      </c>
      <c r="T122" s="72">
        <f>COUNTIF(primotrim2022_ORARIO!$D$140:$AS$140,"09:30 – 18.30")</f>
        <v>0</v>
      </c>
      <c r="U122" s="72">
        <f>COUNTIF(primotrim2022_ORARIO!$C$140:$AR$140,"10.28 – 19.28")+COUNTIF(primotrim2022_ORARIO!$C$140:$AR$140,"11.28 – 19.28")+COUNTIF(primotrim2022_ORARIO!$C$140:$AR$140,"*09:00 – 13.00*")</f>
        <v>0</v>
      </c>
      <c r="V122" s="72">
        <f>COUNTIF(primotrim2022_ORARIO!$C$140:$AR$140,"10.28 – 19.28")+COUNTIF(primotrim2022_ORARIO!$C$140:$AR$140,"11.28 – 19.28")+COUNTIF(primotrim2022_ORARIO!$C$140:$AR$140,"09.00 – 13.00")</f>
        <v>0</v>
      </c>
      <c r="W122" s="141">
        <f t="shared" si="22"/>
        <v>0</v>
      </c>
      <c r="X122" s="246"/>
      <c r="Y122" s="247"/>
      <c r="Z122" s="247"/>
      <c r="AA122" s="248"/>
    </row>
    <row r="123" spans="1:27" x14ac:dyDescent="0.25">
      <c r="A123" s="79" t="e">
        <f>IF(#REF!&lt;&gt;"",#REF!,"")</f>
        <v>#REF!</v>
      </c>
      <c r="B123" s="79" t="e">
        <f>IF(#REF!&lt;&gt;"",#REF!,"")</f>
        <v>#REF!</v>
      </c>
      <c r="C123" s="67"/>
      <c r="D123" s="133">
        <f>Regole!$H$13-E123</f>
        <v>32</v>
      </c>
      <c r="E123" s="134">
        <f t="shared" si="26"/>
        <v>0</v>
      </c>
      <c r="F123" s="69">
        <f>COUNTIF(primotrim2022_ORARIO!$C$141:$AR$141,"*Aspettativa*")</f>
        <v>0</v>
      </c>
      <c r="G123" s="69">
        <f>COUNTIF(primotrim2022_ORARIO!$C$141:$AR$141,"*Ex-Accordo*")</f>
        <v>0</v>
      </c>
      <c r="H123" s="69">
        <f>COUNTIF(primotrim2022_ORARIO!$C$141:$AR$141,"*Ferie*")</f>
        <v>0</v>
      </c>
      <c r="I123" s="69">
        <f>COUNTIF(primotrim2022_ORARIO!$C$141:$AR$141,"Maternit*")</f>
        <v>0</v>
      </c>
      <c r="J123" s="69">
        <f>COUNTIF(primotrim2022_ORARIO!$C$141:$AR$141,"*Ex-Acc")</f>
        <v>0</v>
      </c>
      <c r="K123" s="69">
        <f>COUNTIF(primotrim2022_ORARIO!$C$141:$AR$141,"*Ridotto Ferie*")</f>
        <v>0</v>
      </c>
      <c r="L123" s="69">
        <f>COUNTIF(primotrim2022_ORARIO!$C$141:$AR$141,"*Ridotto Maternit*")</f>
        <v>0</v>
      </c>
      <c r="M123" s="69">
        <f>COUNTIF(primotrim2022_ORARIO!$C$141:$AR$141,"Esame")</f>
        <v>0</v>
      </c>
      <c r="N123" s="69">
        <f>COUNTIF(primotrim2022_ORARIO!$C$141:$AR$141,"*Altro*")</f>
        <v>0</v>
      </c>
      <c r="P123" s="79" t="e">
        <f t="shared" si="23"/>
        <v>#REF!</v>
      </c>
      <c r="Q123" s="79" t="e">
        <f t="shared" si="24"/>
        <v>#REF!</v>
      </c>
      <c r="R123" s="36">
        <f>COUNTIF(primotrim2022_ORARIO!$C$141:$AR$141,"08.28 – 17.28")</f>
        <v>0</v>
      </c>
      <c r="S123" s="36">
        <f>COUNTIF(primotrim2022_ORARIO!$C$141:$AR$141,"09.00 – 18.00")</f>
        <v>0</v>
      </c>
      <c r="T123" s="36">
        <f>COUNTIF(primotrim2022_ORARIO!$D$141:$AS$141,"09:30 – 18.30")</f>
        <v>0</v>
      </c>
      <c r="U123" s="36">
        <f>COUNTIF(primotrim2022_ORARIO!$C$141:$AR$141,"10.28 – 19.28")+COUNTIF(primotrim2022_ORARIO!$C$141:$AR$141,"11.28 – 19.28")+COUNTIF(primotrim2022_ORARIO!$C$141:$AR$141,"*09:00 – 13.00*")</f>
        <v>0</v>
      </c>
      <c r="V123" s="36">
        <f>COUNTIF(primotrim2022_ORARIO!$C$141:$AR$141,"10.28 – 19.28")+COUNTIF(primotrim2022_ORARIO!$C$141:$AR$141,"11.28 – 19.28")+COUNTIF(primotrim2022_ORARIO!$C$141:$AR$141,"09.00 – 13.00")</f>
        <v>0</v>
      </c>
      <c r="W123" s="1">
        <f t="shared" si="22"/>
        <v>0</v>
      </c>
      <c r="X123" s="246"/>
      <c r="Y123" s="247"/>
      <c r="Z123" s="247"/>
      <c r="AA123" s="248"/>
    </row>
    <row r="124" spans="1:27" x14ac:dyDescent="0.25">
      <c r="A124" s="57" t="e">
        <f>IF(#REF!&lt;&gt;"",#REF!,"")</f>
        <v>#REF!</v>
      </c>
      <c r="B124" s="145" t="e">
        <f>IF(#REF!&lt;&gt;"",#REF!,"")</f>
        <v>#REF!</v>
      </c>
      <c r="C124" s="73" t="s">
        <v>45</v>
      </c>
      <c r="D124" s="133">
        <f>Regole!$H$13-E124</f>
        <v>32</v>
      </c>
      <c r="E124" s="134">
        <f t="shared" si="26"/>
        <v>0</v>
      </c>
      <c r="F124" s="69">
        <f>COUNTIF(primotrim2022_ORARIO!$C$142:$AR$142,"*Aspettativa*")</f>
        <v>0</v>
      </c>
      <c r="G124" s="69">
        <f>COUNTIF(primotrim2022_ORARIO!$C$142:$AR$142,"*Ex-Accordo*")</f>
        <v>0</v>
      </c>
      <c r="H124" s="69">
        <f>COUNTIF(primotrim2022_ORARIO!$C$142:$AR$142,"*Ferie*")</f>
        <v>0</v>
      </c>
      <c r="I124" s="69">
        <f>COUNTIF(primotrim2022_ORARIO!$C$142:$AR$142,"Maternit*")</f>
        <v>0</v>
      </c>
      <c r="J124" s="69">
        <f>COUNTIF(primotrim2022_ORARIO!$C$142:$AR$142,"*Ex-Acc")</f>
        <v>0</v>
      </c>
      <c r="K124" s="69">
        <f>COUNTIF(primotrim2022_ORARIO!$C$142:$AR$142,"*Ridotto Ferie*")</f>
        <v>0</v>
      </c>
      <c r="L124" s="69">
        <f>COUNTIF(primotrim2022_ORARIO!$C$142:$AR$142,"*Ridotto Maternit*")</f>
        <v>0</v>
      </c>
      <c r="M124" s="69">
        <f>COUNTIF(primotrim2022_ORARIO!$C$142:$AR$142,"Esame")</f>
        <v>0</v>
      </c>
      <c r="N124" s="69">
        <f>COUNTIF(primotrim2022_ORARIO!$C$142:$AR$142,"*Altro*")</f>
        <v>0</v>
      </c>
      <c r="P124" s="57" t="e">
        <f t="shared" si="23"/>
        <v>#REF!</v>
      </c>
      <c r="Q124" s="145" t="e">
        <f t="shared" si="24"/>
        <v>#REF!</v>
      </c>
      <c r="R124" s="70">
        <f>COUNTIF(primotrim2022_ORARIO!$C$142:$AR$142,"08.28 – 17.28")</f>
        <v>0</v>
      </c>
      <c r="S124" s="70">
        <f>COUNTIF(primotrim2022_ORARIO!$C$142:$AR$142,"09.00 – 18.00")</f>
        <v>0</v>
      </c>
      <c r="T124" s="70">
        <f>COUNTIF(primotrim2022_ORARIO!$D$142:$AS$142,"09:30 – 18.30")</f>
        <v>0</v>
      </c>
      <c r="U124" s="70">
        <f>COUNTIF(primotrim2022_ORARIO!$C$142:$AR$142,"10.28 – 19.28")+COUNTIF(primotrim2022_ORARIO!$C$142:$AR$142,"11.28 – 19.28")+COUNTIF(primotrim2022_ORARIO!$C$142:$AR$142,"*09:00 – 13.00*")</f>
        <v>0</v>
      </c>
      <c r="V124" s="70">
        <f>COUNTIF(primotrim2022_ORARIO!$C$142:$AR$142,"10.28 – 19.28")+COUNTIF(primotrim2022_ORARIO!$C$142:$AR$142,"11.28 – 19.28")+COUNTIF(primotrim2022_ORARIO!$C$142:$AR$142,"09.00 – 13.00")</f>
        <v>0</v>
      </c>
      <c r="W124" s="140">
        <f t="shared" si="22"/>
        <v>0</v>
      </c>
      <c r="X124" s="249"/>
      <c r="Y124" s="250"/>
      <c r="Z124" s="250"/>
      <c r="AA124" s="251"/>
    </row>
    <row r="125" spans="1:27" x14ac:dyDescent="0.25">
      <c r="B125" t="e">
        <f>IF(#REF!&lt;&gt;"",#REF!,"")</f>
        <v>#REF!</v>
      </c>
      <c r="C125" s="58"/>
      <c r="D125" s="132"/>
      <c r="E125" s="131"/>
      <c r="P125" t="str">
        <f t="shared" si="23"/>
        <v xml:space="preserve"> </v>
      </c>
      <c r="Q125" t="e">
        <f t="shared" si="24"/>
        <v>#REF!</v>
      </c>
      <c r="W125" s="182"/>
    </row>
    <row r="126" spans="1:27" x14ac:dyDescent="0.25">
      <c r="A126" t="e">
        <f>IF(#REF!&lt;&gt;"",#REF!,"")</f>
        <v>#REF!</v>
      </c>
      <c r="B126" t="e">
        <f>IF(#REF!&lt;&gt;"",#REF!,"")</f>
        <v>#REF!</v>
      </c>
      <c r="D126" s="132"/>
      <c r="E126" s="131"/>
      <c r="P126" t="e">
        <f t="shared" si="23"/>
        <v>#REF!</v>
      </c>
      <c r="Q126" t="e">
        <f t="shared" si="24"/>
        <v>#REF!</v>
      </c>
      <c r="W126" s="182"/>
      <c r="X126" s="143">
        <f>COUNTIF(primotrim2022_ORARIO!$C$145:$AR$145,"12:30")</f>
        <v>0</v>
      </c>
      <c r="Y126" s="144">
        <f>COUNTIF(primotrim2022_ORARIO!$C$122:$AR$122,"13:00")</f>
        <v>0</v>
      </c>
      <c r="Z126" s="142">
        <f>COUNTIF(primotrim2022_ORARIO!$C$145:$AR$145,"13:30")</f>
        <v>0</v>
      </c>
      <c r="AA126" s="83">
        <f>COUNTIF(primotrim2022_ORARIO!$C$145:$AR$145,"-")</f>
        <v>39</v>
      </c>
    </row>
    <row r="127" spans="1:27" x14ac:dyDescent="0.25">
      <c r="A127" s="79"/>
      <c r="B127" s="79"/>
      <c r="C127" s="66"/>
      <c r="D127" s="133">
        <f>Regole!$H$13-E127</f>
        <v>23</v>
      </c>
      <c r="E127" s="134">
        <f t="shared" ref="E127:E133" si="27">SUM(F127:N127)</f>
        <v>9</v>
      </c>
      <c r="F127" s="69">
        <f>COUNTIF(primotrim2022_ORARIO!$C$146:$AR$146,"*Aspettativa*")</f>
        <v>0</v>
      </c>
      <c r="G127" s="69">
        <f>COUNTIF(primotrim2022_ORARIO!$C$146:$AR$146,"*Ex-Accordo*")</f>
        <v>3</v>
      </c>
      <c r="H127" s="69">
        <f>COUNTIF(primotrim2022_ORARIO!$C$146:$AR$146,"*Ferie*")</f>
        <v>1</v>
      </c>
      <c r="I127" s="69">
        <f>COUNTIF(primotrim2022_ORARIO!$C$146:$AR$146,"Maternit*")</f>
        <v>0</v>
      </c>
      <c r="J127" s="69">
        <f>COUNTIF(primotrim2022_ORARIO!$C$146:$AR$146,"*Ex-Acc")</f>
        <v>2</v>
      </c>
      <c r="K127" s="69">
        <f>COUNTIF(primotrim2022_ORARIO!$C$146:$AR$146,"*Ridotto Ferie*")</f>
        <v>1</v>
      </c>
      <c r="L127" s="69">
        <f>COUNTIF(primotrim2022_ORARIO!$C$146:$AR$146,"*Ridotto Maternit*")</f>
        <v>2</v>
      </c>
      <c r="M127" s="69">
        <f>COUNTIF(primotrim2022_ORARIO!$C$146:$AR$146,"Esame")</f>
        <v>0</v>
      </c>
      <c r="N127" s="69">
        <f>COUNTIF(primotrim2022_ORARIO!$C$146:$AR$146,"*Altro*")</f>
        <v>0</v>
      </c>
      <c r="P127" s="79" t="str">
        <f t="shared" si="23"/>
        <v xml:space="preserve"> </v>
      </c>
      <c r="Q127" s="79" t="str">
        <f t="shared" si="24"/>
        <v xml:space="preserve"> </v>
      </c>
      <c r="R127" s="70">
        <f>COUNTIF(primotrim2022_ORARIO!$C$146:$AR$146,"08.30 – 17.30")</f>
        <v>0</v>
      </c>
      <c r="S127" s="70">
        <f>COUNTIF(primotrim2022_ORARIO!$C$146:$AR$146,"09.00 – 18.00")</f>
        <v>0</v>
      </c>
      <c r="T127" s="70">
        <f>COUNTIF(primotrim2022_ORARIO!$D$146:$AS$146,"09:30 – 18.30")</f>
        <v>0</v>
      </c>
      <c r="U127" s="70">
        <f>COUNTIF(primotrim2022_ORARIO!$C$146:$AR$146,"*09.30 – 18.30*")+COUNTIF(primotrim2022_ORARIO!$C$146:$AR$146,"10.30 – 18.30*")+COUNTIF(primotrim2022_ORARIO!$C$146:$AR$146,"*09:00 – 13.00*")</f>
        <v>0</v>
      </c>
      <c r="V127" s="70">
        <f>COUNTIF(primotrim2022_ORARIO!$C$146:$AR$146,"10.30 – 19.30")+COUNTIF(primotrim2022_ORARIO!$C$146:$AR$146,"11.30 – 19.30")+COUNTIF(primotrim2022_ORARIO!$C$146:$AR$146,"09.00 – 13.00")</f>
        <v>0</v>
      </c>
      <c r="W127" s="140">
        <f t="shared" si="22"/>
        <v>0</v>
      </c>
      <c r="X127" s="243"/>
      <c r="Y127" s="244"/>
      <c r="Z127" s="244"/>
      <c r="AA127" s="245"/>
    </row>
    <row r="128" spans="1:27" x14ac:dyDescent="0.25">
      <c r="A128" s="79"/>
      <c r="B128" s="79"/>
      <c r="C128" s="67"/>
      <c r="D128" s="133">
        <f>Regole!$H$13-E128</f>
        <v>26</v>
      </c>
      <c r="E128" s="134">
        <f t="shared" si="27"/>
        <v>6</v>
      </c>
      <c r="F128" s="69">
        <f>COUNTIF(primotrim2022_ORARIO!$C$147:$AR$147,"*Aspettativa*")</f>
        <v>0</v>
      </c>
      <c r="G128" s="69">
        <f>COUNTIF(primotrim2022_ORARIO!$C$147:$AR$147,"*Ex-Accordo*")</f>
        <v>0</v>
      </c>
      <c r="H128" s="69">
        <f>COUNTIF(primotrim2022_ORARIO!$C$147:$AR$147,"*Ferie*")</f>
        <v>1</v>
      </c>
      <c r="I128" s="69">
        <f>COUNTIF(primotrim2022_ORARIO!$C$147:$AR$147,"Maternit*")</f>
        <v>0</v>
      </c>
      <c r="J128" s="69">
        <f>COUNTIF(primotrim2022_ORARIO!$C$147:$AR$147,"*Ex-Acc")</f>
        <v>2</v>
      </c>
      <c r="K128" s="69">
        <f>COUNTIF(primotrim2022_ORARIO!$C$147:$AR$147,"*Ridotto Ferie*")</f>
        <v>1</v>
      </c>
      <c r="L128" s="69">
        <f>COUNTIF(primotrim2022_ORARIO!$C$147:$AR$147,"*Ridotto Maternit*")</f>
        <v>2</v>
      </c>
      <c r="M128" s="69">
        <f>COUNTIF(primotrim2022_ORARIO!$C$147:$AR$147,"Esame")</f>
        <v>0</v>
      </c>
      <c r="N128" s="69">
        <f>COUNTIF(primotrim2022_ORARIO!$C$147:$AR$147,"*Altro*")</f>
        <v>0</v>
      </c>
      <c r="P128" s="79" t="str">
        <f t="shared" si="23"/>
        <v xml:space="preserve"> </v>
      </c>
      <c r="Q128" s="79" t="str">
        <f t="shared" si="24"/>
        <v xml:space="preserve"> </v>
      </c>
      <c r="R128" s="36">
        <f>COUNTIF(primotrim2022_ORARIO!$C$147:$AR$147,"08.30 – 17.30")</f>
        <v>0</v>
      </c>
      <c r="S128" s="36">
        <f>COUNTIF(primotrim2022_ORARIO!$C$147:$AR$147,"09.00 – 18.00")</f>
        <v>0</v>
      </c>
      <c r="T128" s="36">
        <f>COUNTIF(primotrim2022_ORARIO!$D$147:$AS$147,"09:30 – 18.30")</f>
        <v>0</v>
      </c>
      <c r="U128" s="36">
        <f>COUNTIF(primotrim2022_ORARIO!$C$147:$AR$147,"*09.30 – 18.30*")+COUNTIF(primotrim2022_ORARIO!$C$147:$AR$147,"10.30 – 18.30*")+COUNTIF(primotrim2022_ORARIO!$C$147:$AR$147,"*09:00 – 13.00*")</f>
        <v>0</v>
      </c>
      <c r="V128" s="36">
        <f>COUNTIF(primotrim2022_ORARIO!$C$147:$AR$147,"10.30 – 19.30")+COUNTIF(primotrim2022_ORARIO!$C$147:$AR$147,"11.30 – 19.30")+COUNTIF(primotrim2022_ORARIO!$C$147:$AR$147,"09.00 – 13.00")</f>
        <v>0</v>
      </c>
      <c r="W128" s="1">
        <f t="shared" si="22"/>
        <v>0</v>
      </c>
      <c r="X128" s="246"/>
      <c r="Y128" s="247"/>
      <c r="Z128" s="247"/>
      <c r="AA128" s="248"/>
    </row>
    <row r="129" spans="1:27" x14ac:dyDescent="0.25">
      <c r="A129" s="79"/>
      <c r="B129" s="79"/>
      <c r="C129" s="67"/>
      <c r="D129" s="133">
        <f>Regole!$H$13-E129</f>
        <v>26</v>
      </c>
      <c r="E129" s="134">
        <f t="shared" si="27"/>
        <v>6</v>
      </c>
      <c r="F129" s="69">
        <f>COUNTIF(primotrim2022_ORARIO!$C$148:$AR$148,"*Aspettativa*")</f>
        <v>0</v>
      </c>
      <c r="G129" s="69">
        <f>COUNTIF(primotrim2022_ORARIO!$C$148:$AR$148,"*Ex-Accordo*")</f>
        <v>0</v>
      </c>
      <c r="H129" s="69">
        <f>COUNTIF(primotrim2022_ORARIO!$C$148:$AR$148,"*Ferie*")</f>
        <v>2</v>
      </c>
      <c r="I129" s="69">
        <f>COUNTIF(primotrim2022_ORARIO!$C$148:$AR$148,"Maternit*")</f>
        <v>0</v>
      </c>
      <c r="J129" s="69">
        <f>COUNTIF(primotrim2022_ORARIO!$C$148:$AR$148,"*Ex-Acc")</f>
        <v>1</v>
      </c>
      <c r="K129" s="69">
        <f>COUNTIF(primotrim2022_ORARIO!$C$148:$AR$148,"*Ridotto Ferie*")</f>
        <v>1</v>
      </c>
      <c r="L129" s="69">
        <f>COUNTIF(primotrim2022_ORARIO!$C$148:$AR$148,"*Ridotto Maternit*")</f>
        <v>2</v>
      </c>
      <c r="M129" s="69">
        <f>COUNTIF(primotrim2022_ORARIO!$C$148:$AR$148,"Esame")</f>
        <v>0</v>
      </c>
      <c r="N129" s="69">
        <f>COUNTIF(primotrim2022_ORARIO!$C$148:$AR$148,"*Altro*")</f>
        <v>0</v>
      </c>
      <c r="P129" s="79" t="str">
        <f t="shared" si="23"/>
        <v xml:space="preserve"> </v>
      </c>
      <c r="Q129" s="79" t="str">
        <f t="shared" si="24"/>
        <v xml:space="preserve"> </v>
      </c>
      <c r="R129" s="70">
        <f>COUNTIF(primotrim2022_ORARIO!$C$148:$AR$148,"08.30 – 17.30")</f>
        <v>0</v>
      </c>
      <c r="S129" s="70">
        <f>COUNTIF(primotrim2022_ORARIO!$C$148:$AR$148,"09.00 – 18.00")</f>
        <v>0</v>
      </c>
      <c r="T129" s="70">
        <f>COUNTIF(primotrim2022_ORARIO!$D$148:$AS$148,"09:30 – 18.30")</f>
        <v>0</v>
      </c>
      <c r="U129" s="70">
        <f>COUNTIF(primotrim2022_ORARIO!$C$148:$AR$148,"*09.30 – 18.30*")+COUNTIF(primotrim2022_ORARIO!$C$148:$AR$148,"10.30 – 18.30*")+COUNTIF(primotrim2022_ORARIO!$C$148:$AR$148,"*09:00 – 13.00*")</f>
        <v>0</v>
      </c>
      <c r="V129" s="70">
        <f>COUNTIF(primotrim2022_ORARIO!$C$148:$AR$148,"10.30 – 19.30")+COUNTIF(primotrim2022_ORARIO!$C$148:$AR$148,"11.30 – 19.30")+COUNTIF(primotrim2022_ORARIO!$C$148:$AR$148,"09.00 – 13.00")</f>
        <v>0</v>
      </c>
      <c r="W129" s="140">
        <f t="shared" si="22"/>
        <v>0</v>
      </c>
      <c r="X129" s="246"/>
      <c r="Y129" s="247"/>
      <c r="Z129" s="247"/>
      <c r="AA129" s="248"/>
    </row>
    <row r="130" spans="1:27" x14ac:dyDescent="0.25">
      <c r="A130" s="79"/>
      <c r="B130" s="79"/>
      <c r="C130" s="67"/>
      <c r="D130" s="133">
        <f>Regole!$H$13-E130</f>
        <v>26</v>
      </c>
      <c r="E130" s="134">
        <f t="shared" si="27"/>
        <v>6</v>
      </c>
      <c r="F130" s="69">
        <f>COUNTIF(primotrim2022_ORARIO!$C$149:$AR$149,"*Aspettativa*")</f>
        <v>0</v>
      </c>
      <c r="G130" s="69">
        <f>COUNTIF(primotrim2022_ORARIO!$C$149:$AR$149,"*Ex-Accordo*")</f>
        <v>1</v>
      </c>
      <c r="H130" s="69">
        <f>COUNTIF(primotrim2022_ORARIO!$C$149:$AR$149,"*Ferie*")</f>
        <v>1</v>
      </c>
      <c r="I130" s="69">
        <f>COUNTIF(primotrim2022_ORARIO!$C$149:$AR$149,"Maternit*")</f>
        <v>0</v>
      </c>
      <c r="J130" s="69">
        <f>COUNTIF(primotrim2022_ORARIO!$C$149:$AR$149,"*Ex-Acc")</f>
        <v>1</v>
      </c>
      <c r="K130" s="69">
        <f>COUNTIF(primotrim2022_ORARIO!$C$149:$AR$149,"*Ridotto Ferie*")</f>
        <v>1</v>
      </c>
      <c r="L130" s="69">
        <f>COUNTIF(primotrim2022_ORARIO!$C$149:$AR$149,"*Ridotto Maternit*")</f>
        <v>2</v>
      </c>
      <c r="M130" s="69">
        <f>COUNTIF(primotrim2022_ORARIO!$C$149:$AR$149,"Esame")</f>
        <v>0</v>
      </c>
      <c r="N130" s="69">
        <f>COUNTIF(primotrim2022_ORARIO!$C$149:$AR$149,"*Altro*")</f>
        <v>0</v>
      </c>
      <c r="P130" s="79" t="str">
        <f t="shared" si="23"/>
        <v xml:space="preserve"> </v>
      </c>
      <c r="Q130" s="79" t="str">
        <f t="shared" si="24"/>
        <v xml:space="preserve"> </v>
      </c>
      <c r="R130" s="36">
        <f>COUNTIF(primotrim2022_ORARIO!$C$146:$AR$146,"08.30 – 17.30")</f>
        <v>0</v>
      </c>
      <c r="S130" s="36">
        <f>COUNTIF(primotrim2022_ORARIO!$C$146:$AR$146,"09.00 – 18.00")</f>
        <v>0</v>
      </c>
      <c r="T130" s="36">
        <f>COUNTIF(primotrim2022_ORARIO!$D$146:$AS$146,"09:30 – 18.30")</f>
        <v>0</v>
      </c>
      <c r="U130" s="36">
        <f>COUNTIF(primotrim2022_ORARIO!$C$146:$AR$146,"*09.30 – 18.30*")+COUNTIF(primotrim2022_ORARIO!$C$146:$AR$146,"10.30 – 18.30*")+COUNTIF(primotrim2022_ORARIO!$C$146:$AR$146,"*09:00 – 13.00*")</f>
        <v>0</v>
      </c>
      <c r="V130" s="36">
        <f>COUNTIF(primotrim2022_ORARIO!$C$146:$AR$146,"10.30 – 19.30")+COUNTIF(primotrim2022_ORARIO!$C$146:$AR$146,"11.30 – 19.30")+COUNTIF(primotrim2022_ORARIO!$C$146:$AR$146,"09.00 – 13.00")</f>
        <v>0</v>
      </c>
      <c r="W130" s="1">
        <f t="shared" si="22"/>
        <v>0</v>
      </c>
      <c r="X130" s="246"/>
      <c r="Y130" s="247"/>
      <c r="Z130" s="247"/>
      <c r="AA130" s="248"/>
    </row>
    <row r="131" spans="1:27" x14ac:dyDescent="0.25">
      <c r="A131" s="79"/>
      <c r="B131" s="79"/>
      <c r="C131" s="67"/>
      <c r="D131" s="133">
        <f>Regole!$H$13-E131</f>
        <v>26</v>
      </c>
      <c r="E131" s="134">
        <f t="shared" si="27"/>
        <v>6</v>
      </c>
      <c r="F131" s="69">
        <f>COUNTIF(primotrim2022_ORARIO!$C$150:$AR$150,"*Aspettativa*")</f>
        <v>0</v>
      </c>
      <c r="G131" s="69">
        <f>COUNTIF(primotrim2022_ORARIO!$C$150:$AR$150,"*Ex-Accordo*")</f>
        <v>1</v>
      </c>
      <c r="H131" s="69">
        <f>COUNTIF(primotrim2022_ORARIO!$C$150:$AR$150,"*Ferie*")</f>
        <v>1</v>
      </c>
      <c r="I131" s="69">
        <f>COUNTIF(primotrim2022_ORARIO!$C$150:$AR$150,"Maternit*")</f>
        <v>0</v>
      </c>
      <c r="J131" s="69">
        <f>COUNTIF(primotrim2022_ORARIO!$C$150:$AR$150,"*Ex-Acc")</f>
        <v>1</v>
      </c>
      <c r="K131" s="69">
        <f>COUNTIF(primotrim2022_ORARIO!$C$150:$AR$150,"*Ridotto Ferie*")</f>
        <v>1</v>
      </c>
      <c r="L131" s="69">
        <f>COUNTIF(primotrim2022_ORARIO!$C$150:$AR$150,"*Ridotto Maternit*")</f>
        <v>2</v>
      </c>
      <c r="M131" s="69">
        <f>COUNTIF(primotrim2022_ORARIO!$C$150:$AR$150,"Esame")</f>
        <v>0</v>
      </c>
      <c r="N131" s="69">
        <f>COUNTIF(primotrim2022_ORARIO!$C$150:$AR$150,"*Altro*")</f>
        <v>0</v>
      </c>
      <c r="P131" s="79" t="str">
        <f t="shared" si="23"/>
        <v xml:space="preserve"> </v>
      </c>
      <c r="Q131" s="79" t="str">
        <f t="shared" si="24"/>
        <v xml:space="preserve"> </v>
      </c>
      <c r="R131" s="72">
        <f>COUNTIF(primotrim2022_ORARIO!$C$147:$AR$147,"08.30 – 17.30")</f>
        <v>0</v>
      </c>
      <c r="S131" s="72">
        <f>COUNTIF(primotrim2022_ORARIO!$C$147:$AR$147,"09.00 – 18.00")</f>
        <v>0</v>
      </c>
      <c r="T131" s="72">
        <f>COUNTIF(primotrim2022_ORARIO!$D$147:$AS$147,"09:30 – 18.30")</f>
        <v>0</v>
      </c>
      <c r="U131" s="72">
        <f>COUNTIF(primotrim2022_ORARIO!$C$147:$AR$147,"*09.30 – 18.30*")+COUNTIF(primotrim2022_ORARIO!$C$147:$AR$147,"10.30 – 18.30*")+COUNTIF(primotrim2022_ORARIO!$C$147:$AR$147,"*09:00 – 13.00*")</f>
        <v>0</v>
      </c>
      <c r="V131" s="72">
        <f>COUNTIF(primotrim2022_ORARIO!$C$147:$AR$147,"10.30 – 19.30")+COUNTIF(primotrim2022_ORARIO!$C$147:$AR$147,"11.30 – 19.30")+COUNTIF(primotrim2022_ORARIO!$C$147:$AR$147,"09.00 – 13.00")</f>
        <v>0</v>
      </c>
      <c r="W131" s="141">
        <f t="shared" si="22"/>
        <v>0</v>
      </c>
      <c r="X131" s="246"/>
      <c r="Y131" s="247"/>
      <c r="Z131" s="247"/>
      <c r="AA131" s="248"/>
    </row>
    <row r="132" spans="1:27" x14ac:dyDescent="0.25">
      <c r="A132" s="79"/>
      <c r="B132" s="79"/>
      <c r="C132" s="67"/>
      <c r="D132" s="133">
        <f>Regole!$H$13-E132</f>
        <v>32</v>
      </c>
      <c r="E132" s="134">
        <f t="shared" si="27"/>
        <v>0</v>
      </c>
      <c r="F132" s="69">
        <f>COUNTIF(primotrim2022_ORARIO!$C$151:$AR$151,"*Aspettativa*")</f>
        <v>0</v>
      </c>
      <c r="G132" s="69">
        <f>COUNTIF(primotrim2022_ORARIO!$C$151:$AR$151,"*Ex-Accordo*")</f>
        <v>0</v>
      </c>
      <c r="H132" s="69">
        <f>COUNTIF(primotrim2022_ORARIO!$C$151:$AR$151,"*Ferie*")</f>
        <v>0</v>
      </c>
      <c r="I132" s="69">
        <f>COUNTIF(primotrim2022_ORARIO!$C$151:$AR$151,"Maternit*")</f>
        <v>0</v>
      </c>
      <c r="J132" s="69">
        <f>COUNTIF(primotrim2022_ORARIO!$C$151:$AR$151,"*Ex-Acc")</f>
        <v>0</v>
      </c>
      <c r="K132" s="69">
        <f>COUNTIF(primotrim2022_ORARIO!$C$151:$AR$151,"*Ridotto Ferie*")</f>
        <v>0</v>
      </c>
      <c r="L132" s="69">
        <f>COUNTIF(primotrim2022_ORARIO!$C$151:$AR$151,"*Ridotto Maternit*")</f>
        <v>0</v>
      </c>
      <c r="M132" s="69">
        <f>COUNTIF(primotrim2022_ORARIO!$C$151:$AR$151,"Esame")</f>
        <v>0</v>
      </c>
      <c r="N132" s="69">
        <f>COUNTIF(primotrim2022_ORARIO!$C$151:$AR$151,"*Altro*")</f>
        <v>0</v>
      </c>
      <c r="P132" s="79" t="str">
        <f t="shared" si="23"/>
        <v xml:space="preserve"> </v>
      </c>
      <c r="Q132" s="79" t="str">
        <f t="shared" si="24"/>
        <v xml:space="preserve"> </v>
      </c>
      <c r="R132" s="36">
        <f>COUNTIF(primotrim2022_ORARIO!$C$148:$AR$148,"08.30 – 17.30")</f>
        <v>0</v>
      </c>
      <c r="S132" s="36">
        <f>COUNTIF(primotrim2022_ORARIO!$C$148:$AR$148,"09.00 – 18.00")</f>
        <v>0</v>
      </c>
      <c r="T132" s="36">
        <f>COUNTIF(primotrim2022_ORARIO!$D$148:$AS$148,"09:30 – 18.30")</f>
        <v>0</v>
      </c>
      <c r="U132" s="36">
        <f>COUNTIF(primotrim2022_ORARIO!$C$148:$AR$148,"*09.30 – 18.30*")+COUNTIF(primotrim2022_ORARIO!$C$148:$AR$148,"10.30 – 18.30*")+COUNTIF(primotrim2022_ORARIO!$C$148:$AR$148,"*09:00 – 13.00*")</f>
        <v>0</v>
      </c>
      <c r="V132" s="36">
        <f>COUNTIF(primotrim2022_ORARIO!$C$148:$AR$148,"10.30 – 19.30")+COUNTIF(primotrim2022_ORARIO!$C$148:$AR$148,"11.30 – 19.30")+COUNTIF(primotrim2022_ORARIO!$C$148:$AR$148,"09.00 – 13.00")</f>
        <v>0</v>
      </c>
      <c r="W132" s="1">
        <f t="shared" si="22"/>
        <v>0</v>
      </c>
      <c r="X132" s="246"/>
      <c r="Y132" s="247"/>
      <c r="Z132" s="247"/>
      <c r="AA132" s="248"/>
    </row>
    <row r="133" spans="1:27" x14ac:dyDescent="0.25">
      <c r="A133" s="57" t="e">
        <f>IF(#REF!&lt;&gt;"",#REF!,"")</f>
        <v>#REF!</v>
      </c>
      <c r="B133" s="145"/>
      <c r="C133" s="73" t="s">
        <v>45</v>
      </c>
      <c r="D133" s="133">
        <f>Regole!$H$13-E133</f>
        <v>32</v>
      </c>
      <c r="E133" s="134">
        <f t="shared" si="27"/>
        <v>0</v>
      </c>
      <c r="F133" s="69">
        <f>COUNTIF(primotrim2022_ORARIO!$C$152:$AR$152,"*Aspettativa*")</f>
        <v>0</v>
      </c>
      <c r="G133" s="69">
        <f>COUNTIF(primotrim2022_ORARIO!$C$152:$AR$152,"*Ex-Accordo*")</f>
        <v>0</v>
      </c>
      <c r="H133" s="69">
        <f>COUNTIF(primotrim2022_ORARIO!$C$152:$AR$152,"*Ferie*")</f>
        <v>0</v>
      </c>
      <c r="I133" s="69">
        <f>COUNTIF(primotrim2022_ORARIO!$C$152:$AR$152,"Maternit*")</f>
        <v>0</v>
      </c>
      <c r="J133" s="69">
        <f>COUNTIF(primotrim2022_ORARIO!$C$152:$AR$152,"*Ex-Acc")</f>
        <v>0</v>
      </c>
      <c r="K133" s="69">
        <f>COUNTIF(primotrim2022_ORARIO!$C$152:$AR$152,"*Ridotto Ferie*")</f>
        <v>0</v>
      </c>
      <c r="L133" s="69">
        <f>COUNTIF(primotrim2022_ORARIO!$C$152:$AR$152,"*Ridotto Maternit*")</f>
        <v>0</v>
      </c>
      <c r="M133" s="69">
        <f>COUNTIF(primotrim2022_ORARIO!$C$152:$AR$152,"Esame")</f>
        <v>0</v>
      </c>
      <c r="N133" s="69">
        <f>COUNTIF(primotrim2022_ORARIO!$C$152:$AR$152,"*Altro*")</f>
        <v>0</v>
      </c>
      <c r="P133" s="57" t="e">
        <f t="shared" si="23"/>
        <v>#REF!</v>
      </c>
      <c r="Q133" s="145" t="str">
        <f t="shared" si="24"/>
        <v xml:space="preserve"> </v>
      </c>
      <c r="R133" s="70">
        <f>COUNTIF(primotrim2022_ORARIO!$C$146:$AR$146,"08.30 – 17.30")</f>
        <v>0</v>
      </c>
      <c r="S133" s="70">
        <f>COUNTIF(primotrim2022_ORARIO!$C$146:$AR$146,"09.00 – 18.00")</f>
        <v>0</v>
      </c>
      <c r="T133" s="70">
        <f>COUNTIF(primotrim2022_ORARIO!$D$146:$AS$146,"09:30 – 18.30")</f>
        <v>0</v>
      </c>
      <c r="U133" s="70">
        <f>COUNTIF(primotrim2022_ORARIO!$C$146:$AR$146,"*09.30 – 18.30*")+COUNTIF(primotrim2022_ORARIO!$C$146:$AR$146,"10.30 – 18.30*")+COUNTIF(primotrim2022_ORARIO!$C$146:$AR$146,"*09:00 – 13.00*")</f>
        <v>0</v>
      </c>
      <c r="V133" s="70">
        <f>COUNTIF(primotrim2022_ORARIO!$C$146:$AR$146,"10.30 – 19.30")+COUNTIF(primotrim2022_ORARIO!$C$146:$AR$146,"11.30 – 19.30")+COUNTIF(primotrim2022_ORARIO!$C$146:$AR$146,"09.00 – 13.00")</f>
        <v>0</v>
      </c>
      <c r="W133" s="140">
        <f t="shared" si="22"/>
        <v>0</v>
      </c>
      <c r="X133" s="249"/>
      <c r="Y133" s="250"/>
      <c r="Z133" s="250"/>
      <c r="AA133" s="251"/>
    </row>
    <row r="134" spans="1:27" x14ac:dyDescent="0.25">
      <c r="B134" t="e">
        <f>IF(#REF!&lt;&gt;"",#REF!,"")</f>
        <v>#REF!</v>
      </c>
      <c r="C134" s="58"/>
      <c r="D134" s="132"/>
      <c r="E134" s="131"/>
      <c r="P134" t="str">
        <f t="shared" si="23"/>
        <v xml:space="preserve"> </v>
      </c>
      <c r="Q134" t="e">
        <f t="shared" si="24"/>
        <v>#REF!</v>
      </c>
      <c r="W134" s="182"/>
    </row>
    <row r="135" spans="1:27" x14ac:dyDescent="0.25">
      <c r="A135" t="e">
        <f>IF(#REF!&lt;&gt;"",#REF!,"")</f>
        <v>#REF!</v>
      </c>
      <c r="B135" t="e">
        <f>IF(#REF!&lt;&gt;"",#REF!,"")</f>
        <v>#REF!</v>
      </c>
      <c r="D135" s="132"/>
      <c r="E135" s="131"/>
      <c r="P135" t="e">
        <f t="shared" si="23"/>
        <v>#REF!</v>
      </c>
      <c r="Q135" t="e">
        <f t="shared" si="24"/>
        <v>#REF!</v>
      </c>
      <c r="W135" s="182"/>
      <c r="X135" s="143">
        <f>COUNTIF(primotrim2022_ORARIO!$C$155:$AR$155,"12:30")</f>
        <v>0</v>
      </c>
      <c r="Y135" s="144">
        <f>COUNTIF(primotrim2022_ORARIO!$C$122:$AR$122,"13:00")</f>
        <v>0</v>
      </c>
      <c r="Z135" s="142">
        <f>COUNTIF(primotrim2022_ORARIO!$C$155:$AR$155,"13:30")</f>
        <v>0</v>
      </c>
      <c r="AA135" s="83">
        <f>COUNTIF(primotrim2022_ORARIO!$C$155:$AR$155,"-")</f>
        <v>39</v>
      </c>
    </row>
    <row r="136" spans="1:27" x14ac:dyDescent="0.25">
      <c r="A136" s="79"/>
      <c r="B136" s="79"/>
      <c r="C136" s="66"/>
      <c r="D136" s="133">
        <f>Regole!$H$13-E136</f>
        <v>26</v>
      </c>
      <c r="E136" s="134">
        <f t="shared" ref="E136:E142" si="28">SUM(F136:N136)</f>
        <v>6</v>
      </c>
      <c r="F136" s="69">
        <f>COUNTIF(primotrim2022_ORARIO!$C$156:$AR$156,"*Aspettativa*")</f>
        <v>0</v>
      </c>
      <c r="G136" s="69">
        <f>COUNTIF(primotrim2022_ORARIO!$C$156:$AR$156,"*Ex-Accordo*")</f>
        <v>3</v>
      </c>
      <c r="H136" s="69">
        <f>COUNTIF(primotrim2022_ORARIO!$C$156:$AR$156,"*Ferie*")</f>
        <v>0</v>
      </c>
      <c r="I136" s="69">
        <f>COUNTIF(primotrim2022_ORARIO!$C$156:$AR$156,"Maternit*")</f>
        <v>0</v>
      </c>
      <c r="J136" s="69">
        <f>COUNTIF(primotrim2022_ORARIO!$C$156:$AR$156,"*Ex-Acc")</f>
        <v>1</v>
      </c>
      <c r="K136" s="69">
        <f>COUNTIF(primotrim2022_ORARIO!$C$156:$AR$156,"*Ridotto Ferie*")</f>
        <v>0</v>
      </c>
      <c r="L136" s="69">
        <f>COUNTIF(primotrim2022_ORARIO!$C$156:$AR$156,"*Ridotto Maternit*")</f>
        <v>2</v>
      </c>
      <c r="M136" s="69">
        <f>COUNTIF(primotrim2022_ORARIO!$C$156:$AR$156,"Esame")</f>
        <v>0</v>
      </c>
      <c r="N136" s="69">
        <f>COUNTIF(primotrim2022_ORARIO!$C$156:$AR$156,"*Altro*")</f>
        <v>0</v>
      </c>
      <c r="P136" s="79" t="str">
        <f t="shared" si="23"/>
        <v xml:space="preserve"> </v>
      </c>
      <c r="Q136" s="79" t="str">
        <f t="shared" si="24"/>
        <v xml:space="preserve"> </v>
      </c>
      <c r="R136" s="70">
        <f>COUNTIF(primotrim2022_ORARIO!$C$156:$AR$156,"08.30 – 17.30")</f>
        <v>0</v>
      </c>
      <c r="S136" s="70">
        <f>COUNTIF(primotrim2022_ORARIO!$C$156:$AR$156,"09.00 – 18.00")</f>
        <v>0</v>
      </c>
      <c r="T136" s="70">
        <f>COUNTIF(primotrim2022_ORARIO!$D$156:$AS$156,"09.00 – 18.00")</f>
        <v>0</v>
      </c>
      <c r="U136" s="70">
        <f>COUNTIF(primotrim2022_ORARIO!$C$156:$AR$156,"*09.30 – 18.30*")+COUNTIF(primotrim2022_ORARIO!$C$156:$AR$156,"10.30 – 18.30*")+COUNTIF(primotrim2022_ORARIO!$C$156:$AR$156,"*09:00 – 13.00*")</f>
        <v>0</v>
      </c>
      <c r="V136" s="70">
        <f>COUNTIF(primotrim2022_ORARIO!$C$156:$AR$156,"10.30 – 19.30")+COUNTIF(primotrim2022_ORARIO!$C$156:$AR$156,"11.30 – 19.30")+COUNTIF(primotrim2022_ORARIO!$C$156:$AR$156,"09.00 – 13.00")</f>
        <v>0</v>
      </c>
      <c r="W136" s="140">
        <f t="shared" si="22"/>
        <v>0</v>
      </c>
      <c r="X136" s="243"/>
      <c r="Y136" s="244"/>
      <c r="Z136" s="244"/>
      <c r="AA136" s="245"/>
    </row>
    <row r="137" spans="1:27" x14ac:dyDescent="0.25">
      <c r="A137" s="79"/>
      <c r="B137" s="79"/>
      <c r="C137" s="67"/>
      <c r="D137" s="133">
        <f>Regole!$H$13-E137</f>
        <v>28</v>
      </c>
      <c r="E137" s="134">
        <f t="shared" si="28"/>
        <v>4</v>
      </c>
      <c r="F137" s="69">
        <f>COUNTIF(primotrim2022_ORARIO!$C$157:$AR$157,"*Aspettativa*")</f>
        <v>0</v>
      </c>
      <c r="G137" s="69">
        <f>COUNTIF(primotrim2022_ORARIO!$C$157:$AR$157,"*Ex-Accordo*")</f>
        <v>1</v>
      </c>
      <c r="H137" s="69">
        <f>COUNTIF(primotrim2022_ORARIO!$C$157:$AR$157,"*Ferie*")</f>
        <v>0</v>
      </c>
      <c r="I137" s="69">
        <f>COUNTIF(primotrim2022_ORARIO!$C$157:$AR$157,"Maternit*")</f>
        <v>0</v>
      </c>
      <c r="J137" s="69">
        <f>COUNTIF(primotrim2022_ORARIO!$C$157:$AR$157,"*Ex-Acc")</f>
        <v>1</v>
      </c>
      <c r="K137" s="69">
        <f>COUNTIF(primotrim2022_ORARIO!$C$157:$AR$157,"*Ridotto Ferie*")</f>
        <v>0</v>
      </c>
      <c r="L137" s="69">
        <f>COUNTIF(primotrim2022_ORARIO!$C$157:$AR$157,"*Ridotto Maternit*")</f>
        <v>2</v>
      </c>
      <c r="M137" s="69">
        <f>COUNTIF(primotrim2022_ORARIO!$C$157:$AR$157,"Esame")</f>
        <v>0</v>
      </c>
      <c r="N137" s="69">
        <f>COUNTIF(primotrim2022_ORARIO!$C$157:$AR$157,"*Altro*")</f>
        <v>0</v>
      </c>
      <c r="P137" s="79" t="str">
        <f t="shared" si="23"/>
        <v xml:space="preserve"> </v>
      </c>
      <c r="Q137" s="79" t="str">
        <f t="shared" si="24"/>
        <v xml:space="preserve"> </v>
      </c>
      <c r="R137" s="36">
        <f>COUNTIF(primotrim2022_ORARIO!$C$157:$AR$157,"08.30 – 17.30")</f>
        <v>0</v>
      </c>
      <c r="S137" s="36">
        <f>COUNTIF(primotrim2022_ORARIO!$C$157:$AR$157,"09.00 – 18.00")</f>
        <v>0</v>
      </c>
      <c r="T137" s="36">
        <f>COUNTIF(primotrim2022_ORARIO!$D$157:$AS$157,"09.00 – 18.00")</f>
        <v>0</v>
      </c>
      <c r="U137" s="36">
        <f>COUNTIF(primotrim2022_ORARIO!$C$157:$AR$157,"*09.30 – 18.30*")+COUNTIF(primotrim2022_ORARIO!$C$157:$AR$157,"10.30 – 18.30*")+COUNTIF(primotrim2022_ORARIO!$C$157:$AR$157,"*09:00 – 13.00*")</f>
        <v>0</v>
      </c>
      <c r="V137" s="36">
        <f>COUNTIF(primotrim2022_ORARIO!$C$157:$AR$157,"10.30 – 19.30")+COUNTIF(primotrim2022_ORARIO!$C$157:$AR$157,"11.30 – 19.30")+COUNTIF(primotrim2022_ORARIO!$C$157:$AR$157,"09.00 – 13.00")</f>
        <v>0</v>
      </c>
      <c r="W137" s="1">
        <f t="shared" si="22"/>
        <v>0</v>
      </c>
      <c r="X137" s="246"/>
      <c r="Y137" s="247"/>
      <c r="Z137" s="247"/>
      <c r="AA137" s="248"/>
    </row>
    <row r="138" spans="1:27" x14ac:dyDescent="0.25">
      <c r="A138" s="79"/>
      <c r="B138" s="79"/>
      <c r="C138" s="67"/>
      <c r="D138" s="133">
        <f>Regole!$H$13-E138</f>
        <v>29</v>
      </c>
      <c r="E138" s="134">
        <f t="shared" si="28"/>
        <v>3</v>
      </c>
      <c r="F138" s="69">
        <f>COUNTIF(primotrim2022_ORARIO!$C$158:$AR$158,"*Aspettativa*")</f>
        <v>0</v>
      </c>
      <c r="G138" s="69">
        <f>COUNTIF(primotrim2022_ORARIO!$C$158:$AR$158,"*Ex-Accordo*")</f>
        <v>0</v>
      </c>
      <c r="H138" s="69">
        <f>COUNTIF(primotrim2022_ORARIO!$C$158:$AR$158,"*Ferie*")</f>
        <v>1</v>
      </c>
      <c r="I138" s="69">
        <f>COUNTIF(primotrim2022_ORARIO!$C$158:$AR$158,"Maternit*")</f>
        <v>0</v>
      </c>
      <c r="J138" s="69">
        <f>COUNTIF(primotrim2022_ORARIO!$C$158:$AR$158,"*Ex-Acc")</f>
        <v>0</v>
      </c>
      <c r="K138" s="69">
        <f>COUNTIF(primotrim2022_ORARIO!$C$158:$AR$158,"*Ridotto Ferie*")</f>
        <v>0</v>
      </c>
      <c r="L138" s="69">
        <f>COUNTIF(primotrim2022_ORARIO!$C$158:$AR$158,"*Ridotto Maternit*")</f>
        <v>2</v>
      </c>
      <c r="M138" s="69">
        <f>COUNTIF(primotrim2022_ORARIO!$C$158:$AR$158,"Esame")</f>
        <v>0</v>
      </c>
      <c r="N138" s="69">
        <f>COUNTIF(primotrim2022_ORARIO!$C$158:$AR$158,"*Altro*")</f>
        <v>0</v>
      </c>
      <c r="P138" s="79" t="str">
        <f t="shared" si="23"/>
        <v xml:space="preserve"> </v>
      </c>
      <c r="Q138" s="79" t="str">
        <f t="shared" si="24"/>
        <v xml:space="preserve"> </v>
      </c>
      <c r="R138" s="70">
        <f>COUNTIF(primotrim2022_ORARIO!$C$158:$AR$158,"08.30 – 17.30")</f>
        <v>0</v>
      </c>
      <c r="S138" s="70">
        <f>COUNTIF(primotrim2022_ORARIO!$C$158:$AR$158,"09.00 – 18.00")</f>
        <v>0</v>
      </c>
      <c r="T138" s="70">
        <f>COUNTIF(primotrim2022_ORARIO!$D$158:$AS$158,"09.00 – 18.00")</f>
        <v>0</v>
      </c>
      <c r="U138" s="70">
        <f>COUNTIF(primotrim2022_ORARIO!$C$158:$AR$158,"*09.30 – 18.30*")+COUNTIF(primotrim2022_ORARIO!$C$158:$AR$158,"10.30 – 18.30*")+COUNTIF(primotrim2022_ORARIO!$C$158:$AR$158,"*09:00 – 13.00*")</f>
        <v>0</v>
      </c>
      <c r="V138" s="70">
        <f>COUNTIF(primotrim2022_ORARIO!$C$158:$AR$158,"10.30 – 19.30")+COUNTIF(primotrim2022_ORARIO!$C$158:$AR$158,"11.30 – 19.30")+COUNTIF(primotrim2022_ORARIO!$C$158:$AR$158,"09.00 – 13.00")</f>
        <v>0</v>
      </c>
      <c r="W138" s="140">
        <f t="shared" si="22"/>
        <v>0</v>
      </c>
      <c r="X138" s="246"/>
      <c r="Y138" s="247"/>
      <c r="Z138" s="247"/>
      <c r="AA138" s="248"/>
    </row>
    <row r="139" spans="1:27" x14ac:dyDescent="0.25">
      <c r="A139" s="79"/>
      <c r="B139" s="79"/>
      <c r="C139" s="67"/>
      <c r="D139" s="133">
        <f>Regole!$H$13-E139</f>
        <v>29</v>
      </c>
      <c r="E139" s="134">
        <f t="shared" si="28"/>
        <v>3</v>
      </c>
      <c r="F139" s="69">
        <f>COUNTIF(primotrim2022_ORARIO!$C$159:$AR$159,"*Aspettativa*")</f>
        <v>0</v>
      </c>
      <c r="G139" s="69">
        <f>COUNTIF(primotrim2022_ORARIO!$C$159:$AR$159,"*Ex-Accordo*")</f>
        <v>0</v>
      </c>
      <c r="H139" s="69">
        <f>COUNTIF(primotrim2022_ORARIO!$C$159:$AR$159,"*Ferie*")</f>
        <v>1</v>
      </c>
      <c r="I139" s="69">
        <f>COUNTIF(primotrim2022_ORARIO!$C$159:$AR$159,"Maternit*")</f>
        <v>0</v>
      </c>
      <c r="J139" s="69">
        <f>COUNTIF(primotrim2022_ORARIO!$C$159:$AR$159,"*Ex-Acc")</f>
        <v>0</v>
      </c>
      <c r="K139" s="69">
        <f>COUNTIF(primotrim2022_ORARIO!$C$159:$AR$159,"*Ridotto Ferie*")</f>
        <v>0</v>
      </c>
      <c r="L139" s="69">
        <f>COUNTIF(primotrim2022_ORARIO!$C$159:$AR$159,"*Ridotto Maternit*")</f>
        <v>2</v>
      </c>
      <c r="M139" s="69">
        <f>COUNTIF(primotrim2022_ORARIO!$C$159:$AR$159,"Esame")</f>
        <v>0</v>
      </c>
      <c r="N139" s="69">
        <f>COUNTIF(primotrim2022_ORARIO!$C$159:$AR$159,"*Altro*")</f>
        <v>0</v>
      </c>
      <c r="P139" s="79" t="str">
        <f t="shared" si="23"/>
        <v xml:space="preserve"> </v>
      </c>
      <c r="Q139" s="79" t="str">
        <f t="shared" si="24"/>
        <v xml:space="preserve"> </v>
      </c>
      <c r="R139" s="36">
        <f>COUNTIF(primotrim2022_ORARIO!$C$159:$AR$159,"08.30 – 17.30")</f>
        <v>0</v>
      </c>
      <c r="S139" s="36">
        <f>COUNTIF(primotrim2022_ORARIO!$C$159:$AR$159,"09.00 – 18.00")</f>
        <v>0</v>
      </c>
      <c r="T139" s="36">
        <f>COUNTIF(primotrim2022_ORARIO!$D$159:$AS$159,"09.00 – 18.00")</f>
        <v>0</v>
      </c>
      <c r="U139" s="36">
        <f>COUNTIF(primotrim2022_ORARIO!$C$159:$AR$159,"*09.30 – 18.30*")+COUNTIF(primotrim2022_ORARIO!$C$159:$AR$159,"10.30 – 18.30*")+COUNTIF(primotrim2022_ORARIO!$C$159:$AR$159,"*09:00 – 13.00*")</f>
        <v>0</v>
      </c>
      <c r="V139" s="36">
        <f>COUNTIF(primotrim2022_ORARIO!$C$159:$AR$159,"10.30 – 19.30")+COUNTIF(primotrim2022_ORARIO!$C$159:$AR$159,"11.30 – 19.30")+COUNTIF(primotrim2022_ORARIO!$C$159:$AR$159,"09.00 – 13.00")</f>
        <v>0</v>
      </c>
      <c r="W139" s="1">
        <f t="shared" si="22"/>
        <v>0</v>
      </c>
      <c r="X139" s="246"/>
      <c r="Y139" s="247"/>
      <c r="Z139" s="247"/>
      <c r="AA139" s="248"/>
    </row>
    <row r="140" spans="1:27" x14ac:dyDescent="0.25">
      <c r="A140" s="79"/>
      <c r="B140" s="79"/>
      <c r="C140" s="67"/>
      <c r="D140" s="133">
        <f>Regole!$H$13-E140</f>
        <v>29</v>
      </c>
      <c r="E140" s="134">
        <f t="shared" si="28"/>
        <v>3</v>
      </c>
      <c r="F140" s="69">
        <f>COUNTIF(primotrim2022_ORARIO!$C$160:$AR$160,"*Aspettativa*")</f>
        <v>0</v>
      </c>
      <c r="G140" s="69">
        <f>COUNTIF(primotrim2022_ORARIO!$C$160:$AR$160,"*Ex-Accordo*")</f>
        <v>0</v>
      </c>
      <c r="H140" s="69">
        <f>COUNTIF(primotrim2022_ORARIO!$C$160:$AR$160,"*Ferie*")</f>
        <v>1</v>
      </c>
      <c r="I140" s="69">
        <f>COUNTIF(primotrim2022_ORARIO!$C$160:$AR$160,"Maternit*")</f>
        <v>0</v>
      </c>
      <c r="J140" s="69">
        <f>COUNTIF(primotrim2022_ORARIO!$C$160:$AR$160,"*Ex-Acc")</f>
        <v>0</v>
      </c>
      <c r="K140" s="69">
        <f>COUNTIF(primotrim2022_ORARIO!$C$160:$AR$160,"*Ridotto Ferie*")</f>
        <v>0</v>
      </c>
      <c r="L140" s="69">
        <f>COUNTIF(primotrim2022_ORARIO!$C$160:$AR$160,"*Ridotto Maternit*")</f>
        <v>2</v>
      </c>
      <c r="M140" s="69">
        <f>COUNTIF(primotrim2022_ORARIO!$C$160:$AR$160,"Esame")</f>
        <v>0</v>
      </c>
      <c r="N140" s="69">
        <f>COUNTIF(primotrim2022_ORARIO!$C$160:$AR$160,"*Altro*")</f>
        <v>0</v>
      </c>
      <c r="P140" s="79" t="str">
        <f t="shared" si="23"/>
        <v xml:space="preserve"> </v>
      </c>
      <c r="Q140" s="79" t="str">
        <f t="shared" si="24"/>
        <v xml:space="preserve"> </v>
      </c>
      <c r="R140" s="72">
        <f>COUNTIF(primotrim2022_ORARIO!$C$160:$AR$160,"08.30 – 17.30")</f>
        <v>0</v>
      </c>
      <c r="S140" s="72">
        <f>COUNTIF(primotrim2022_ORARIO!$C$160:$AR$160,"09.00 – 18.00")</f>
        <v>0</v>
      </c>
      <c r="T140" s="72">
        <f>COUNTIF(primotrim2022_ORARIO!$D$160:$AS$160,"09.00 – 18.00")</f>
        <v>0</v>
      </c>
      <c r="U140" s="72">
        <f>COUNTIF(primotrim2022_ORARIO!$C$160:$AR$160,"*09.30 – 18.30*")+COUNTIF(primotrim2022_ORARIO!$C$160:$AR$160,"10.30 – 18.30*")+COUNTIF(primotrim2022_ORARIO!$C$160:$AR$160,"*09:00 – 13.00*")</f>
        <v>0</v>
      </c>
      <c r="V140" s="72">
        <f>COUNTIF(primotrim2022_ORARIO!$C$160:$AR$160,"10.30 – 19.30")+COUNTIF(primotrim2022_ORARIO!$C$160:$AR$160,"11.30 – 19.30")+COUNTIF(primotrim2022_ORARIO!$C$160:$AR$160,"09.00 – 13.00")</f>
        <v>0</v>
      </c>
      <c r="W140" s="141">
        <f t="shared" si="22"/>
        <v>0</v>
      </c>
      <c r="X140" s="246"/>
      <c r="Y140" s="247"/>
      <c r="Z140" s="247"/>
      <c r="AA140" s="248"/>
    </row>
    <row r="141" spans="1:27" x14ac:dyDescent="0.25">
      <c r="A141" s="79"/>
      <c r="B141" s="79"/>
      <c r="C141" s="67"/>
      <c r="D141" s="133">
        <f>Regole!$H$13-E141</f>
        <v>32</v>
      </c>
      <c r="E141" s="134">
        <f t="shared" si="28"/>
        <v>0</v>
      </c>
      <c r="F141" s="69">
        <f>COUNTIF(primotrim2022_ORARIO!$C$161:$AR$161,"*Aspettativa*")</f>
        <v>0</v>
      </c>
      <c r="G141" s="69">
        <f>COUNTIF(primotrim2022_ORARIO!$C$161:$AR$161,"*Ex-Accordo*")</f>
        <v>0</v>
      </c>
      <c r="H141" s="69">
        <f>COUNTIF(primotrim2022_ORARIO!$C$161:$AR$161,"*Ferie*")</f>
        <v>0</v>
      </c>
      <c r="I141" s="69">
        <f>COUNTIF(primotrim2022_ORARIO!$C$161:$AR$161,"Maternit*")</f>
        <v>0</v>
      </c>
      <c r="J141" s="69">
        <f>COUNTIF(primotrim2022_ORARIO!$C$161:$AR$161,"*Ex-Acc")</f>
        <v>0</v>
      </c>
      <c r="K141" s="69">
        <f>COUNTIF(primotrim2022_ORARIO!$C$161:$AR$161,"*Ridotto Ferie*")</f>
        <v>0</v>
      </c>
      <c r="L141" s="69">
        <f>COUNTIF(primotrim2022_ORARIO!$C$161:$AR$161,"*Ridotto Maternit*")</f>
        <v>0</v>
      </c>
      <c r="M141" s="69">
        <f>COUNTIF(primotrim2022_ORARIO!$C$161:$AR$161,"Esame")</f>
        <v>0</v>
      </c>
      <c r="N141" s="69">
        <f>COUNTIF(primotrim2022_ORARIO!$C$161:$AR$161,"*Altro*")</f>
        <v>0</v>
      </c>
      <c r="P141" s="79" t="str">
        <f t="shared" si="23"/>
        <v xml:space="preserve"> </v>
      </c>
      <c r="Q141" s="79" t="str">
        <f t="shared" si="24"/>
        <v xml:space="preserve"> </v>
      </c>
      <c r="R141" s="36">
        <f>COUNTIF(primotrim2022_ORARIO!$C$161:$AR$161,"08.30 – 17.30")</f>
        <v>0</v>
      </c>
      <c r="S141" s="36">
        <f>COUNTIF(primotrim2022_ORARIO!$C$161:$AR$161,"09.00 – 18.00")</f>
        <v>0</v>
      </c>
      <c r="T141" s="36">
        <f>COUNTIF(primotrim2022_ORARIO!$D$161:$AS$161,"09.00 – 18.00")</f>
        <v>0</v>
      </c>
      <c r="U141" s="36">
        <f>COUNTIF(primotrim2022_ORARIO!$C$161:$AR$161,"*09.30 – 18.30*")+COUNTIF(primotrim2022_ORARIO!$C$161:$AR$161,"10.30 – 18.30*")+COUNTIF(primotrim2022_ORARIO!$C$161:$AR$161,"*09:00 – 13.00*")</f>
        <v>0</v>
      </c>
      <c r="V141" s="36">
        <f>COUNTIF(primotrim2022_ORARIO!$C$161:$AR$161,"10.30 – 19.30")+COUNTIF(primotrim2022_ORARIO!$C$161:$AR$161,"11.30 – 19.30")+COUNTIF(primotrim2022_ORARIO!$C$161:$AR$161,"09.00 – 13.00")</f>
        <v>0</v>
      </c>
      <c r="W141" s="1">
        <f t="shared" si="22"/>
        <v>0</v>
      </c>
      <c r="X141" s="246"/>
      <c r="Y141" s="247"/>
      <c r="Z141" s="247"/>
      <c r="AA141" s="248"/>
    </row>
    <row r="142" spans="1:27" x14ac:dyDescent="0.25">
      <c r="A142" s="57" t="e">
        <f>IF(#REF!&lt;&gt;"",#REF!,"")</f>
        <v>#REF!</v>
      </c>
      <c r="B142" s="145"/>
      <c r="C142" s="73" t="s">
        <v>45</v>
      </c>
      <c r="D142" s="133">
        <f>Regole!$H$13-E142</f>
        <v>32</v>
      </c>
      <c r="E142" s="134">
        <f t="shared" si="28"/>
        <v>0</v>
      </c>
      <c r="F142" s="69">
        <f>COUNTIF(primotrim2022_ORARIO!$C$162:$AR$162,"*Aspettativa*")</f>
        <v>0</v>
      </c>
      <c r="G142" s="69">
        <f>COUNTIF(primotrim2022_ORARIO!$C$162:$AR$162,"*Ex-Accordo*")</f>
        <v>0</v>
      </c>
      <c r="H142" s="69">
        <f>COUNTIF(primotrim2022_ORARIO!$C$162:$AR$162,"*Ferie*")</f>
        <v>0</v>
      </c>
      <c r="I142" s="69">
        <f>COUNTIF(primotrim2022_ORARIO!$C$162:$AR$162,"Maternit*")</f>
        <v>0</v>
      </c>
      <c r="J142" s="69">
        <f>COUNTIF(primotrim2022_ORARIO!$C$162:$AR$162,"*Ex-Acc")</f>
        <v>0</v>
      </c>
      <c r="K142" s="69">
        <f>COUNTIF(primotrim2022_ORARIO!$C$162:$AR$162,"*Ridotto Ferie*")</f>
        <v>0</v>
      </c>
      <c r="L142" s="69">
        <f>COUNTIF(primotrim2022_ORARIO!$C$162:$AR$162,"*Ridotto Maternit*")</f>
        <v>0</v>
      </c>
      <c r="M142" s="69">
        <f>COUNTIF(primotrim2022_ORARIO!$C$162:$AR$162,"Esame")</f>
        <v>0</v>
      </c>
      <c r="N142" s="69">
        <f>COUNTIF(primotrim2022_ORARIO!$C$162:$AR$162,"*Altro*")</f>
        <v>0</v>
      </c>
      <c r="P142" s="57" t="e">
        <f t="shared" si="23"/>
        <v>#REF!</v>
      </c>
      <c r="Q142" s="145" t="str">
        <f t="shared" si="24"/>
        <v xml:space="preserve"> </v>
      </c>
      <c r="R142" s="70">
        <f>COUNTIF(primotrim2022_ORARIO!$C$162:$AR$162,"08.30 – 17.30")</f>
        <v>0</v>
      </c>
      <c r="S142" s="70">
        <f>COUNTIF(primotrim2022_ORARIO!$C$162:$AR$162,"09.00 – 18.00")</f>
        <v>0</v>
      </c>
      <c r="T142" s="70">
        <f>COUNTIF(primotrim2022_ORARIO!$D$162:$AS$162,"09.00 – 18.00")</f>
        <v>0</v>
      </c>
      <c r="U142" s="70">
        <f>COUNTIF(primotrim2022_ORARIO!$C$162:$AR$162,"*09.30 – 18.30*")+COUNTIF(primotrim2022_ORARIO!$C$162:$AR$162,"10.30 – 18.30*")+COUNTIF(primotrim2022_ORARIO!$C$162:$AR$162,"*09:00 – 13.00*")</f>
        <v>0</v>
      </c>
      <c r="V142" s="70">
        <f>COUNTIF(primotrim2022_ORARIO!$C$162:$AR$162,"10.30 – 19.30")+COUNTIF(primotrim2022_ORARIO!$C$162:$AR$162,"11.30 – 19.30")+COUNTIF(primotrim2022_ORARIO!$C$162:$AR$162,"09.00 – 13.00")</f>
        <v>0</v>
      </c>
      <c r="W142" s="140">
        <f t="shared" si="22"/>
        <v>0</v>
      </c>
      <c r="X142" s="249"/>
      <c r="Y142" s="250"/>
      <c r="Z142" s="250"/>
      <c r="AA142" s="251"/>
    </row>
    <row r="143" spans="1:27" x14ac:dyDescent="0.25">
      <c r="C143" s="67"/>
      <c r="D143" s="131"/>
      <c r="E143" s="131"/>
      <c r="P143" t="str">
        <f>IF(A143=""," ",A143)</f>
        <v xml:space="preserve"> </v>
      </c>
      <c r="Q143" t="str">
        <f>IF(B143=""," ",B143)</f>
        <v xml:space="preserve"> </v>
      </c>
    </row>
  </sheetData>
  <mergeCells count="41">
    <mergeCell ref="D6:AA6"/>
    <mergeCell ref="X100:AA106"/>
    <mergeCell ref="D98:AA98"/>
    <mergeCell ref="X54:AA60"/>
    <mergeCell ref="X63:AA69"/>
    <mergeCell ref="X72:AA78"/>
    <mergeCell ref="X90:AA96"/>
    <mergeCell ref="X81:AA87"/>
    <mergeCell ref="X8:AA14"/>
    <mergeCell ref="X17:AA23"/>
    <mergeCell ref="X26:AA32"/>
    <mergeCell ref="X35:AA41"/>
    <mergeCell ref="X44:AA50"/>
    <mergeCell ref="X109:AA115"/>
    <mergeCell ref="X118:AA124"/>
    <mergeCell ref="X127:AA133"/>
    <mergeCell ref="X136:AA142"/>
    <mergeCell ref="D52:AA52"/>
    <mergeCell ref="A2:A3"/>
    <mergeCell ref="B2:B3"/>
    <mergeCell ref="C2:C3"/>
    <mergeCell ref="D2:D4"/>
    <mergeCell ref="V2:V3"/>
    <mergeCell ref="T2:T3"/>
    <mergeCell ref="J3:J4"/>
    <mergeCell ref="K3:K4"/>
    <mergeCell ref="E3:E4"/>
    <mergeCell ref="F3:F4"/>
    <mergeCell ref="G3:G4"/>
    <mergeCell ref="H3:H4"/>
    <mergeCell ref="I3:I4"/>
    <mergeCell ref="A4:B4"/>
    <mergeCell ref="E2:N2"/>
    <mergeCell ref="L3:L4"/>
    <mergeCell ref="M3:M4"/>
    <mergeCell ref="N3:N4"/>
    <mergeCell ref="X2:AA2"/>
    <mergeCell ref="R2:R3"/>
    <mergeCell ref="S2:S3"/>
    <mergeCell ref="U2:U3"/>
    <mergeCell ref="W2:W3"/>
  </mergeCells>
  <conditionalFormatting sqref="P4:Q4">
    <cfRule type="cellIs" dxfId="33417" priority="4883" operator="equal">
      <formula>"09.00 – 13.00"</formula>
    </cfRule>
  </conditionalFormatting>
  <conditionalFormatting sqref="P4:Q4">
    <cfRule type="cellIs" dxfId="33416" priority="4976" operator="equal">
      <formula>"09.00 – 15.00"</formula>
    </cfRule>
  </conditionalFormatting>
  <conditionalFormatting sqref="P4:Q4">
    <cfRule type="cellIs" dxfId="33415" priority="5023" operator="equal">
      <formula>"09.00 – 18.00"</formula>
    </cfRule>
  </conditionalFormatting>
  <conditionalFormatting sqref="P4:Q4">
    <cfRule type="cellIs" dxfId="33414" priority="5042" operator="equal">
      <formula>"09.30 – 13.00"</formula>
    </cfRule>
  </conditionalFormatting>
  <conditionalFormatting sqref="P4:Q4">
    <cfRule type="cellIs" dxfId="33413" priority="5089" operator="equal">
      <formula>"10.30 – 19.30"</formula>
    </cfRule>
  </conditionalFormatting>
  <conditionalFormatting sqref="P4:Q4">
    <cfRule type="cellIs" dxfId="33412" priority="5164" operator="equal">
      <formula>"11.30 – 19.30"</formula>
    </cfRule>
  </conditionalFormatting>
  <conditionalFormatting sqref="P4:Q4">
    <cfRule type="cellIs" dxfId="33411" priority="5214" operator="equal">
      <formula>_FV(13,"3")</formula>
    </cfRule>
  </conditionalFormatting>
  <conditionalFormatting sqref="P4:Q4">
    <cfRule type="cellIs" dxfId="33410" priority="5215" operator="equal">
      <formula>_FV(13,"3")</formula>
    </cfRule>
  </conditionalFormatting>
  <conditionalFormatting sqref="P4:Q4">
    <cfRule type="cellIs" dxfId="33409" priority="5216" operator="equal">
      <formula>_FV(13,"3")</formula>
    </cfRule>
  </conditionalFormatting>
  <conditionalFormatting sqref="A25:B25">
    <cfRule type="cellIs" dxfId="33408" priority="4838" operator="equal">
      <formula>"09.00 – 13.00"</formula>
    </cfRule>
  </conditionalFormatting>
  <conditionalFormatting sqref="A25:B25">
    <cfRule type="cellIs" dxfId="33407" priority="4840" operator="equal">
      <formula>"09.00 – 15.00"</formula>
    </cfRule>
  </conditionalFormatting>
  <conditionalFormatting sqref="A25:B25">
    <cfRule type="cellIs" dxfId="33406" priority="4844" operator="equal">
      <formula>"09.00 – 18.00"</formula>
    </cfRule>
  </conditionalFormatting>
  <conditionalFormatting sqref="A25:B25">
    <cfRule type="cellIs" dxfId="33405" priority="4846" operator="equal">
      <formula>"09.30 – 13.00"</formula>
    </cfRule>
  </conditionalFormatting>
  <conditionalFormatting sqref="A25:B25">
    <cfRule type="cellIs" dxfId="33404" priority="4849" operator="equal">
      <formula>"10.30 – 19.30"</formula>
    </cfRule>
  </conditionalFormatting>
  <conditionalFormatting sqref="A25:B25">
    <cfRule type="cellIs" dxfId="33403" priority="4852" operator="equal">
      <formula>"11.30 – 19.30"</formula>
    </cfRule>
  </conditionalFormatting>
  <conditionalFormatting sqref="A25:B25">
    <cfRule type="cellIs" dxfId="33402" priority="4855" operator="equal">
      <formula>_FV(13,"3")</formula>
    </cfRule>
  </conditionalFormatting>
  <conditionalFormatting sqref="A25:B25">
    <cfRule type="cellIs" dxfId="33401" priority="4856" operator="equal">
      <formula>_FV(13,"3")</formula>
    </cfRule>
  </conditionalFormatting>
  <conditionalFormatting sqref="A25:B25">
    <cfRule type="cellIs" dxfId="33400" priority="4857" operator="equal">
      <formula>_FV(13,"3")</formula>
    </cfRule>
  </conditionalFormatting>
  <conditionalFormatting sqref="A43:B43">
    <cfRule type="cellIs" dxfId="33399" priority="4811" operator="equal">
      <formula>"09.00 – 13.00"</formula>
    </cfRule>
  </conditionalFormatting>
  <conditionalFormatting sqref="A43:B43">
    <cfRule type="cellIs" dxfId="33398" priority="4813" operator="equal">
      <formula>"09.00 – 15.00"</formula>
    </cfRule>
  </conditionalFormatting>
  <conditionalFormatting sqref="A43:B43">
    <cfRule type="cellIs" dxfId="33397" priority="4817" operator="equal">
      <formula>"09.00 – 18.00"</formula>
    </cfRule>
  </conditionalFormatting>
  <conditionalFormatting sqref="A43:B43">
    <cfRule type="cellIs" dxfId="33396" priority="4819" operator="equal">
      <formula>"09.30 – 13.00"</formula>
    </cfRule>
  </conditionalFormatting>
  <conditionalFormatting sqref="A43:B43">
    <cfRule type="cellIs" dxfId="33395" priority="4822" operator="equal">
      <formula>"10.30 – 19.30"</formula>
    </cfRule>
  </conditionalFormatting>
  <conditionalFormatting sqref="A43:B43">
    <cfRule type="cellIs" dxfId="33394" priority="4825" operator="equal">
      <formula>"11.30 – 19.30"</formula>
    </cfRule>
  </conditionalFormatting>
  <conditionalFormatting sqref="A43:B43">
    <cfRule type="cellIs" dxfId="33393" priority="4828" operator="equal">
      <formula>_FV(13,"3")</formula>
    </cfRule>
  </conditionalFormatting>
  <conditionalFormatting sqref="A43:B43">
    <cfRule type="cellIs" dxfId="33392" priority="4829" operator="equal">
      <formula>_FV(13,"3")</formula>
    </cfRule>
  </conditionalFormatting>
  <conditionalFormatting sqref="A43:B43">
    <cfRule type="cellIs" dxfId="33391" priority="4830" operator="equal">
      <formula>_FV(13,"3")</formula>
    </cfRule>
  </conditionalFormatting>
  <conditionalFormatting sqref="B50">
    <cfRule type="cellIs" dxfId="33390" priority="4537" operator="equal">
      <formula>_FV(13,"3")</formula>
    </cfRule>
  </conditionalFormatting>
  <conditionalFormatting sqref="B50">
    <cfRule type="cellIs" dxfId="33389" priority="4538" operator="equal">
      <formula>_FV(13,"3")</formula>
    </cfRule>
  </conditionalFormatting>
  <conditionalFormatting sqref="B50">
    <cfRule type="cellIs" dxfId="33388" priority="4539" operator="equal">
      <formula>_FV(13,"3")</formula>
    </cfRule>
  </conditionalFormatting>
  <conditionalFormatting sqref="A50">
    <cfRule type="cellIs" dxfId="33387" priority="4558" operator="equal">
      <formula>"09.00 – 13.00"</formula>
    </cfRule>
  </conditionalFormatting>
  <conditionalFormatting sqref="A50">
    <cfRule type="cellIs" dxfId="33386" priority="4559" operator="equal">
      <formula>"09.00 – 15.00"</formula>
    </cfRule>
  </conditionalFormatting>
  <conditionalFormatting sqref="A50">
    <cfRule type="cellIs" dxfId="33385" priority="4560" operator="equal">
      <formula>"09.00 – 18.00"</formula>
    </cfRule>
  </conditionalFormatting>
  <conditionalFormatting sqref="A50">
    <cfRule type="cellIs" dxfId="33384" priority="4561" operator="equal">
      <formula>"09.30 – 13.00"</formula>
    </cfRule>
  </conditionalFormatting>
  <conditionalFormatting sqref="A50">
    <cfRule type="cellIs" dxfId="33383" priority="4562" operator="equal">
      <formula>"10.30 – 19.30"</formula>
    </cfRule>
  </conditionalFormatting>
  <conditionalFormatting sqref="A50">
    <cfRule type="cellIs" dxfId="33382" priority="4563" operator="equal">
      <formula>"11.30 – 19.30"</formula>
    </cfRule>
  </conditionalFormatting>
  <conditionalFormatting sqref="A50">
    <cfRule type="cellIs" dxfId="33381" priority="4564" operator="equal">
      <formula>_FV(13,"3")</formula>
    </cfRule>
  </conditionalFormatting>
  <conditionalFormatting sqref="A50">
    <cfRule type="cellIs" dxfId="33380" priority="4565" operator="equal">
      <formula>_FV(13,"3")</formula>
    </cfRule>
  </conditionalFormatting>
  <conditionalFormatting sqref="A50">
    <cfRule type="cellIs" dxfId="33379" priority="4566" operator="equal">
      <formula>_FV(13,"3")</formula>
    </cfRule>
  </conditionalFormatting>
  <conditionalFormatting sqref="B50">
    <cfRule type="cellIs" dxfId="33378" priority="4531" operator="equal">
      <formula>"09.00 – 13.00"</formula>
    </cfRule>
  </conditionalFormatting>
  <conditionalFormatting sqref="B50">
    <cfRule type="cellIs" dxfId="33377" priority="4532" operator="equal">
      <formula>"09.00 – 15.00"</formula>
    </cfRule>
  </conditionalFormatting>
  <conditionalFormatting sqref="B50">
    <cfRule type="cellIs" dxfId="33376" priority="4533" operator="equal">
      <formula>"09.00 – 18.00"</formula>
    </cfRule>
  </conditionalFormatting>
  <conditionalFormatting sqref="B50">
    <cfRule type="cellIs" dxfId="33375" priority="4534" operator="equal">
      <formula>"09.30 – 13.00"</formula>
    </cfRule>
  </conditionalFormatting>
  <conditionalFormatting sqref="B50">
    <cfRule type="cellIs" dxfId="33374" priority="4535" operator="equal">
      <formula>"10.30 – 19.30"</formula>
    </cfRule>
  </conditionalFormatting>
  <conditionalFormatting sqref="B50">
    <cfRule type="cellIs" dxfId="33373" priority="4536" operator="equal">
      <formula>"11.30 – 19.30"</formula>
    </cfRule>
  </conditionalFormatting>
  <conditionalFormatting sqref="A8:A14">
    <cfRule type="containsText" dxfId="33372" priority="1459" operator="containsText" text="08.30 – 14.30">
      <formula>NOT(ISERROR(SEARCH("08.30 – 14.30",A8)))</formula>
    </cfRule>
    <cfRule type="containsText" dxfId="33371" priority="1460" operator="containsText" text="09:30 – 18.30">
      <formula>NOT(ISERROR(SEARCH("09:30 – 18.30",A8)))</formula>
    </cfRule>
    <cfRule type="containsText" dxfId="33370" priority="1461" operator="containsText" text="10.30 – 18.30">
      <formula>NOT(ISERROR(SEARCH("10.30 – 18.30",A8)))</formula>
    </cfRule>
    <cfRule type="containsText" dxfId="33369" priority="1462" operator="containsText" text="09.30 – 18.30">
      <formula>NOT(ISERROR(SEARCH("09.30 – 18.30",A8)))</formula>
    </cfRule>
    <cfRule type="containsText" dxfId="33368" priority="1463" operator="containsText" text="09.00 – 13:00">
      <formula>NOT(ISERROR(SEARCH("09.00 – 13:00",A8)))</formula>
    </cfRule>
    <cfRule type="containsText" dxfId="33367" priority="1464" operator="containsText" text="08.30 – 16.30">
      <formula>NOT(ISERROR(SEARCH("08.30 – 16.30",A8)))</formula>
    </cfRule>
    <cfRule type="containsText" dxfId="33366" priority="1465" operator="containsText" text="08:30 – 17.30">
      <formula>NOT(ISERROR(SEARCH("08:30 – 17.30",A8)))</formula>
    </cfRule>
    <cfRule type="containsText" dxfId="33365" priority="1466" operator="containsText" text="08.30 – 17.30">
      <formula>NOT(ISERROR(SEARCH("08.30 – 17.30",A8)))</formula>
    </cfRule>
    <cfRule type="containsText" dxfId="33364" priority="1467" operator="containsText" text="09.00 – 18.00">
      <formula>NOT(ISERROR(SEARCH("09.00 – 18.00",A8)))</formula>
    </cfRule>
    <cfRule type="containsText" dxfId="33363" priority="1468" operator="containsText" text="09.00 – 13.00">
      <formula>NOT(ISERROR(SEARCH("09.00 – 13.00",A8)))</formula>
    </cfRule>
    <cfRule type="containsText" dxfId="33362" priority="1469" operator="containsText" text="11.30 – 19.30">
      <formula>NOT(ISERROR(SEARCH("11.30 – 19.30",A8)))</formula>
    </cfRule>
    <cfRule type="containsText" dxfId="33361" priority="1470" operator="containsText" text="10.30 – 19.30">
      <formula>NOT(ISERROR(SEARCH("10.30 – 19.30",A8)))</formula>
    </cfRule>
    <cfRule type="containsText" dxfId="33360" priority="1471" operator="containsText" text="09.00 – 15.00">
      <formula>NOT(ISERROR(SEARCH("09.00 – 15.00",A8)))</formula>
    </cfRule>
    <cfRule type="containsText" dxfId="33359" priority="1472" operator="containsText" text="12:30">
      <formula>NOT(ISERROR(SEARCH("12:30",A8)))</formula>
    </cfRule>
    <cfRule type="containsText" dxfId="33358" priority="1473" operator="containsText" text="13:30">
      <formula>NOT(ISERROR(SEARCH("13:30",A8)))</formula>
    </cfRule>
    <cfRule type="containsText" dxfId="33357" priority="1474" operator="containsText" text="FESTIVITÁ">
      <formula>NOT(ISERROR(SEARCH("FESTIVITÁ",A8)))</formula>
    </cfRule>
    <cfRule type="cellIs" dxfId="33356" priority="1475" operator="equal">
      <formula>"DOMENICA"</formula>
    </cfRule>
  </conditionalFormatting>
  <conditionalFormatting sqref="B8:B14">
    <cfRule type="containsText" dxfId="33355" priority="1442" operator="containsText" text="08.30 – 14.30">
      <formula>NOT(ISERROR(SEARCH("08.30 – 14.30",B8)))</formula>
    </cfRule>
    <cfRule type="containsText" dxfId="33354" priority="1443" operator="containsText" text="09:30 – 18.30">
      <formula>NOT(ISERROR(SEARCH("09:30 – 18.30",B8)))</formula>
    </cfRule>
    <cfRule type="containsText" dxfId="33353" priority="1444" operator="containsText" text="10.30 – 18.30">
      <formula>NOT(ISERROR(SEARCH("10.30 – 18.30",B8)))</formula>
    </cfRule>
    <cfRule type="containsText" dxfId="33352" priority="1445" operator="containsText" text="09.30 – 18.30">
      <formula>NOT(ISERROR(SEARCH("09.30 – 18.30",B8)))</formula>
    </cfRule>
    <cfRule type="containsText" dxfId="33351" priority="1446" operator="containsText" text="09.00 – 13:00">
      <formula>NOT(ISERROR(SEARCH("09.00 – 13:00",B8)))</formula>
    </cfRule>
    <cfRule type="containsText" dxfId="33350" priority="1447" operator="containsText" text="08.30 – 16.30">
      <formula>NOT(ISERROR(SEARCH("08.30 – 16.30",B8)))</formula>
    </cfRule>
    <cfRule type="containsText" dxfId="33349" priority="1448" operator="containsText" text="08:30 – 17.30">
      <formula>NOT(ISERROR(SEARCH("08:30 – 17.30",B8)))</formula>
    </cfRule>
    <cfRule type="containsText" dxfId="33348" priority="1449" operator="containsText" text="08.30 – 17.30">
      <formula>NOT(ISERROR(SEARCH("08.30 – 17.30",B8)))</formula>
    </cfRule>
    <cfRule type="containsText" dxfId="33347" priority="1450" operator="containsText" text="09.00 – 18.00">
      <formula>NOT(ISERROR(SEARCH("09.00 – 18.00",B8)))</formula>
    </cfRule>
    <cfRule type="containsText" dxfId="33346" priority="1451" operator="containsText" text="09.00 – 13.00">
      <formula>NOT(ISERROR(SEARCH("09.00 – 13.00",B8)))</formula>
    </cfRule>
    <cfRule type="containsText" dxfId="33345" priority="1452" operator="containsText" text="11.30 – 19.30">
      <formula>NOT(ISERROR(SEARCH("11.30 – 19.30",B8)))</formula>
    </cfRule>
    <cfRule type="containsText" dxfId="33344" priority="1453" operator="containsText" text="10.30 – 19.30">
      <formula>NOT(ISERROR(SEARCH("10.30 – 19.30",B8)))</formula>
    </cfRule>
    <cfRule type="containsText" dxfId="33343" priority="1454" operator="containsText" text="09.00 – 15.00">
      <formula>NOT(ISERROR(SEARCH("09.00 – 15.00",B8)))</formula>
    </cfRule>
    <cfRule type="containsText" dxfId="33342" priority="1455" operator="containsText" text="12:30">
      <formula>NOT(ISERROR(SEARCH("12:30",B8)))</formula>
    </cfRule>
    <cfRule type="containsText" dxfId="33341" priority="1456" operator="containsText" text="13:30">
      <formula>NOT(ISERROR(SEARCH("13:30",B8)))</formula>
    </cfRule>
    <cfRule type="containsText" dxfId="33340" priority="1457" operator="containsText" text="FESTIVITÁ">
      <formula>NOT(ISERROR(SEARCH("FESTIVITÁ",B8)))</formula>
    </cfRule>
    <cfRule type="cellIs" dxfId="33339" priority="1458" operator="equal">
      <formula>"DOMENICA"</formula>
    </cfRule>
  </conditionalFormatting>
  <conditionalFormatting sqref="B8:B14">
    <cfRule type="iconSet" priority="1441">
      <iconSet iconSet="3Symbols2">
        <cfvo type="percent" val="0"/>
        <cfvo type="percent" val="0"/>
        <cfvo type="formula" val="TODAY()" gte="0"/>
      </iconSet>
    </cfRule>
  </conditionalFormatting>
  <conditionalFormatting sqref="A17:A23">
    <cfRule type="containsText" dxfId="33338" priority="1424" operator="containsText" text="08.30 – 14.30">
      <formula>NOT(ISERROR(SEARCH("08.30 – 14.30",A17)))</formula>
    </cfRule>
    <cfRule type="containsText" dxfId="33337" priority="1425" operator="containsText" text="09:30 – 18.30">
      <formula>NOT(ISERROR(SEARCH("09:30 – 18.30",A17)))</formula>
    </cfRule>
    <cfRule type="containsText" dxfId="33336" priority="1426" operator="containsText" text="10.30 – 18.30">
      <formula>NOT(ISERROR(SEARCH("10.30 – 18.30",A17)))</formula>
    </cfRule>
    <cfRule type="containsText" dxfId="33335" priority="1427" operator="containsText" text="09.30 – 18.30">
      <formula>NOT(ISERROR(SEARCH("09.30 – 18.30",A17)))</formula>
    </cfRule>
    <cfRule type="containsText" dxfId="33334" priority="1428" operator="containsText" text="09.00 – 13:00">
      <formula>NOT(ISERROR(SEARCH("09.00 – 13:00",A17)))</formula>
    </cfRule>
    <cfRule type="containsText" dxfId="33333" priority="1429" operator="containsText" text="08.30 – 16.30">
      <formula>NOT(ISERROR(SEARCH("08.30 – 16.30",A17)))</formula>
    </cfRule>
    <cfRule type="containsText" dxfId="33332" priority="1430" operator="containsText" text="08:30 – 17.30">
      <formula>NOT(ISERROR(SEARCH("08:30 – 17.30",A17)))</formula>
    </cfRule>
    <cfRule type="containsText" dxfId="33331" priority="1431" operator="containsText" text="08.30 – 17.30">
      <formula>NOT(ISERROR(SEARCH("08.30 – 17.30",A17)))</formula>
    </cfRule>
    <cfRule type="containsText" dxfId="33330" priority="1432" operator="containsText" text="09.00 – 18.00">
      <formula>NOT(ISERROR(SEARCH("09.00 – 18.00",A17)))</formula>
    </cfRule>
    <cfRule type="containsText" dxfId="33329" priority="1433" operator="containsText" text="09.00 – 13.00">
      <formula>NOT(ISERROR(SEARCH("09.00 – 13.00",A17)))</formula>
    </cfRule>
    <cfRule type="containsText" dxfId="33328" priority="1434" operator="containsText" text="11.30 – 19.30">
      <formula>NOT(ISERROR(SEARCH("11.30 – 19.30",A17)))</formula>
    </cfRule>
    <cfRule type="containsText" dxfId="33327" priority="1435" operator="containsText" text="10.30 – 19.30">
      <formula>NOT(ISERROR(SEARCH("10.30 – 19.30",A17)))</formula>
    </cfRule>
    <cfRule type="containsText" dxfId="33326" priority="1436" operator="containsText" text="09.00 – 15.00">
      <formula>NOT(ISERROR(SEARCH("09.00 – 15.00",A17)))</formula>
    </cfRule>
    <cfRule type="containsText" dxfId="33325" priority="1437" operator="containsText" text="12:30">
      <formula>NOT(ISERROR(SEARCH("12:30",A17)))</formula>
    </cfRule>
    <cfRule type="containsText" dxfId="33324" priority="1438" operator="containsText" text="13:30">
      <formula>NOT(ISERROR(SEARCH("13:30",A17)))</formula>
    </cfRule>
    <cfRule type="containsText" dxfId="33323" priority="1439" operator="containsText" text="FESTIVITÁ">
      <formula>NOT(ISERROR(SEARCH("FESTIVITÁ",A17)))</formula>
    </cfRule>
    <cfRule type="cellIs" dxfId="33322" priority="1440" operator="equal">
      <formula>"DOMENICA"</formula>
    </cfRule>
  </conditionalFormatting>
  <conditionalFormatting sqref="B17:B23">
    <cfRule type="containsText" dxfId="33321" priority="1407" operator="containsText" text="08.30 – 14.30">
      <formula>NOT(ISERROR(SEARCH("08.30 – 14.30",B17)))</formula>
    </cfRule>
    <cfRule type="containsText" dxfId="33320" priority="1408" operator="containsText" text="09:30 – 18.30">
      <formula>NOT(ISERROR(SEARCH("09:30 – 18.30",B17)))</formula>
    </cfRule>
    <cfRule type="containsText" dxfId="33319" priority="1409" operator="containsText" text="10.30 – 18.30">
      <formula>NOT(ISERROR(SEARCH("10.30 – 18.30",B17)))</formula>
    </cfRule>
    <cfRule type="containsText" dxfId="33318" priority="1410" operator="containsText" text="09.30 – 18.30">
      <formula>NOT(ISERROR(SEARCH("09.30 – 18.30",B17)))</formula>
    </cfRule>
    <cfRule type="containsText" dxfId="33317" priority="1411" operator="containsText" text="09.00 – 13:00">
      <formula>NOT(ISERROR(SEARCH("09.00 – 13:00",B17)))</formula>
    </cfRule>
    <cfRule type="containsText" dxfId="33316" priority="1412" operator="containsText" text="08.30 – 16.30">
      <formula>NOT(ISERROR(SEARCH("08.30 – 16.30",B17)))</formula>
    </cfRule>
    <cfRule type="containsText" dxfId="33315" priority="1413" operator="containsText" text="08:30 – 17.30">
      <formula>NOT(ISERROR(SEARCH("08:30 – 17.30",B17)))</formula>
    </cfRule>
    <cfRule type="containsText" dxfId="33314" priority="1414" operator="containsText" text="08.30 – 17.30">
      <formula>NOT(ISERROR(SEARCH("08.30 – 17.30",B17)))</formula>
    </cfRule>
    <cfRule type="containsText" dxfId="33313" priority="1415" operator="containsText" text="09.00 – 18.00">
      <formula>NOT(ISERROR(SEARCH("09.00 – 18.00",B17)))</formula>
    </cfRule>
    <cfRule type="containsText" dxfId="33312" priority="1416" operator="containsText" text="09.00 – 13.00">
      <formula>NOT(ISERROR(SEARCH("09.00 – 13.00",B17)))</formula>
    </cfRule>
    <cfRule type="containsText" dxfId="33311" priority="1417" operator="containsText" text="11.30 – 19.30">
      <formula>NOT(ISERROR(SEARCH("11.30 – 19.30",B17)))</formula>
    </cfRule>
    <cfRule type="containsText" dxfId="33310" priority="1418" operator="containsText" text="10.30 – 19.30">
      <formula>NOT(ISERROR(SEARCH("10.30 – 19.30",B17)))</formula>
    </cfRule>
    <cfRule type="containsText" dxfId="33309" priority="1419" operator="containsText" text="09.00 – 15.00">
      <formula>NOT(ISERROR(SEARCH("09.00 – 15.00",B17)))</formula>
    </cfRule>
    <cfRule type="containsText" dxfId="33308" priority="1420" operator="containsText" text="12:30">
      <formula>NOT(ISERROR(SEARCH("12:30",B17)))</formula>
    </cfRule>
    <cfRule type="containsText" dxfId="33307" priority="1421" operator="containsText" text="13:30">
      <formula>NOT(ISERROR(SEARCH("13:30",B17)))</formula>
    </cfRule>
    <cfRule type="containsText" dxfId="33306" priority="1422" operator="containsText" text="FESTIVITÁ">
      <formula>NOT(ISERROR(SEARCH("FESTIVITÁ",B17)))</formula>
    </cfRule>
    <cfRule type="cellIs" dxfId="33305" priority="1423" operator="equal">
      <formula>"DOMENICA"</formula>
    </cfRule>
  </conditionalFormatting>
  <conditionalFormatting sqref="B17:B23">
    <cfRule type="iconSet" priority="1406">
      <iconSet iconSet="3Symbols2">
        <cfvo type="percent" val="0"/>
        <cfvo type="percent" val="0"/>
        <cfvo type="formula" val="TODAY()" gte="0"/>
      </iconSet>
    </cfRule>
  </conditionalFormatting>
  <conditionalFormatting sqref="A26:A32">
    <cfRule type="containsText" dxfId="33304" priority="1389" operator="containsText" text="08.30 – 14.30">
      <formula>NOT(ISERROR(SEARCH("08.30 – 14.30",A26)))</formula>
    </cfRule>
    <cfRule type="containsText" dxfId="33303" priority="1390" operator="containsText" text="09:30 – 18.30">
      <formula>NOT(ISERROR(SEARCH("09:30 – 18.30",A26)))</formula>
    </cfRule>
    <cfRule type="containsText" dxfId="33302" priority="1391" operator="containsText" text="10.30 – 18.30">
      <formula>NOT(ISERROR(SEARCH("10.30 – 18.30",A26)))</formula>
    </cfRule>
    <cfRule type="containsText" dxfId="33301" priority="1392" operator="containsText" text="09.30 – 18.30">
      <formula>NOT(ISERROR(SEARCH("09.30 – 18.30",A26)))</formula>
    </cfRule>
    <cfRule type="containsText" dxfId="33300" priority="1393" operator="containsText" text="09.00 – 13:00">
      <formula>NOT(ISERROR(SEARCH("09.00 – 13:00",A26)))</formula>
    </cfRule>
    <cfRule type="containsText" dxfId="33299" priority="1394" operator="containsText" text="08.30 – 16.30">
      <formula>NOT(ISERROR(SEARCH("08.30 – 16.30",A26)))</formula>
    </cfRule>
    <cfRule type="containsText" dxfId="33298" priority="1395" operator="containsText" text="08:30 – 17.30">
      <formula>NOT(ISERROR(SEARCH("08:30 – 17.30",A26)))</formula>
    </cfRule>
    <cfRule type="containsText" dxfId="33297" priority="1396" operator="containsText" text="08.30 – 17.30">
      <formula>NOT(ISERROR(SEARCH("08.30 – 17.30",A26)))</formula>
    </cfRule>
    <cfRule type="containsText" dxfId="33296" priority="1397" operator="containsText" text="09.00 – 18.00">
      <formula>NOT(ISERROR(SEARCH("09.00 – 18.00",A26)))</formula>
    </cfRule>
    <cfRule type="containsText" dxfId="33295" priority="1398" operator="containsText" text="09.00 – 13.00">
      <formula>NOT(ISERROR(SEARCH("09.00 – 13.00",A26)))</formula>
    </cfRule>
    <cfRule type="containsText" dxfId="33294" priority="1399" operator="containsText" text="11.30 – 19.30">
      <formula>NOT(ISERROR(SEARCH("11.30 – 19.30",A26)))</formula>
    </cfRule>
    <cfRule type="containsText" dxfId="33293" priority="1400" operator="containsText" text="10.30 – 19.30">
      <formula>NOT(ISERROR(SEARCH("10.30 – 19.30",A26)))</formula>
    </cfRule>
    <cfRule type="containsText" dxfId="33292" priority="1401" operator="containsText" text="09.00 – 15.00">
      <formula>NOT(ISERROR(SEARCH("09.00 – 15.00",A26)))</formula>
    </cfRule>
    <cfRule type="containsText" dxfId="33291" priority="1402" operator="containsText" text="12:30">
      <formula>NOT(ISERROR(SEARCH("12:30",A26)))</formula>
    </cfRule>
    <cfRule type="containsText" dxfId="33290" priority="1403" operator="containsText" text="13:30">
      <formula>NOT(ISERROR(SEARCH("13:30",A26)))</formula>
    </cfRule>
    <cfRule type="containsText" dxfId="33289" priority="1404" operator="containsText" text="FESTIVITÁ">
      <formula>NOT(ISERROR(SEARCH("FESTIVITÁ",A26)))</formula>
    </cfRule>
    <cfRule type="cellIs" dxfId="33288" priority="1405" operator="equal">
      <formula>"DOMENICA"</formula>
    </cfRule>
  </conditionalFormatting>
  <conditionalFormatting sqref="B26:B32">
    <cfRule type="containsText" dxfId="33287" priority="1372" operator="containsText" text="08.30 – 14.30">
      <formula>NOT(ISERROR(SEARCH("08.30 – 14.30",B26)))</formula>
    </cfRule>
    <cfRule type="containsText" dxfId="33286" priority="1373" operator="containsText" text="09:30 – 18.30">
      <formula>NOT(ISERROR(SEARCH("09:30 – 18.30",B26)))</formula>
    </cfRule>
    <cfRule type="containsText" dxfId="33285" priority="1374" operator="containsText" text="10.30 – 18.30">
      <formula>NOT(ISERROR(SEARCH("10.30 – 18.30",B26)))</formula>
    </cfRule>
    <cfRule type="containsText" dxfId="33284" priority="1375" operator="containsText" text="09.30 – 18.30">
      <formula>NOT(ISERROR(SEARCH("09.30 – 18.30",B26)))</formula>
    </cfRule>
    <cfRule type="containsText" dxfId="33283" priority="1376" operator="containsText" text="09.00 – 13:00">
      <formula>NOT(ISERROR(SEARCH("09.00 – 13:00",B26)))</formula>
    </cfRule>
    <cfRule type="containsText" dxfId="33282" priority="1377" operator="containsText" text="08.30 – 16.30">
      <formula>NOT(ISERROR(SEARCH("08.30 – 16.30",B26)))</formula>
    </cfRule>
    <cfRule type="containsText" dxfId="33281" priority="1378" operator="containsText" text="08:30 – 17.30">
      <formula>NOT(ISERROR(SEARCH("08:30 – 17.30",B26)))</formula>
    </cfRule>
    <cfRule type="containsText" dxfId="33280" priority="1379" operator="containsText" text="08.30 – 17.30">
      <formula>NOT(ISERROR(SEARCH("08.30 – 17.30",B26)))</formula>
    </cfRule>
    <cfRule type="containsText" dxfId="33279" priority="1380" operator="containsText" text="09.00 – 18.00">
      <formula>NOT(ISERROR(SEARCH("09.00 – 18.00",B26)))</formula>
    </cfRule>
    <cfRule type="containsText" dxfId="33278" priority="1381" operator="containsText" text="09.00 – 13.00">
      <formula>NOT(ISERROR(SEARCH("09.00 – 13.00",B26)))</formula>
    </cfRule>
    <cfRule type="containsText" dxfId="33277" priority="1382" operator="containsText" text="11.30 – 19.30">
      <formula>NOT(ISERROR(SEARCH("11.30 – 19.30",B26)))</formula>
    </cfRule>
    <cfRule type="containsText" dxfId="33276" priority="1383" operator="containsText" text="10.30 – 19.30">
      <formula>NOT(ISERROR(SEARCH("10.30 – 19.30",B26)))</formula>
    </cfRule>
    <cfRule type="containsText" dxfId="33275" priority="1384" operator="containsText" text="09.00 – 15.00">
      <formula>NOT(ISERROR(SEARCH("09.00 – 15.00",B26)))</formula>
    </cfRule>
    <cfRule type="containsText" dxfId="33274" priority="1385" operator="containsText" text="12:30">
      <formula>NOT(ISERROR(SEARCH("12:30",B26)))</formula>
    </cfRule>
    <cfRule type="containsText" dxfId="33273" priority="1386" operator="containsText" text="13:30">
      <formula>NOT(ISERROR(SEARCH("13:30",B26)))</formula>
    </cfRule>
    <cfRule type="containsText" dxfId="33272" priority="1387" operator="containsText" text="FESTIVITÁ">
      <formula>NOT(ISERROR(SEARCH("FESTIVITÁ",B26)))</formula>
    </cfRule>
    <cfRule type="cellIs" dxfId="33271" priority="1388" operator="equal">
      <formula>"DOMENICA"</formula>
    </cfRule>
  </conditionalFormatting>
  <conditionalFormatting sqref="B26:B32">
    <cfRule type="iconSet" priority="1371">
      <iconSet iconSet="3Symbols2">
        <cfvo type="percent" val="0"/>
        <cfvo type="percent" val="0"/>
        <cfvo type="formula" val="TODAY()" gte="0"/>
      </iconSet>
    </cfRule>
  </conditionalFormatting>
  <conditionalFormatting sqref="A36:A41">
    <cfRule type="containsText" dxfId="33270" priority="1354" operator="containsText" text="08.30 – 14.30">
      <formula>NOT(ISERROR(SEARCH("08.30 – 14.30",A36)))</formula>
    </cfRule>
    <cfRule type="containsText" dxfId="33269" priority="1355" operator="containsText" text="09:30 – 18.30">
      <formula>NOT(ISERROR(SEARCH("09:30 – 18.30",A36)))</formula>
    </cfRule>
    <cfRule type="containsText" dxfId="33268" priority="1356" operator="containsText" text="10.30 – 18.30">
      <formula>NOT(ISERROR(SEARCH("10.30 – 18.30",A36)))</formula>
    </cfRule>
    <cfRule type="containsText" dxfId="33267" priority="1357" operator="containsText" text="09.30 – 18.30">
      <formula>NOT(ISERROR(SEARCH("09.30 – 18.30",A36)))</formula>
    </cfRule>
    <cfRule type="containsText" dxfId="33266" priority="1358" operator="containsText" text="09.00 – 13:00">
      <formula>NOT(ISERROR(SEARCH("09.00 – 13:00",A36)))</formula>
    </cfRule>
    <cfRule type="containsText" dxfId="33265" priority="1359" operator="containsText" text="08.30 – 16.30">
      <formula>NOT(ISERROR(SEARCH("08.30 – 16.30",A36)))</formula>
    </cfRule>
    <cfRule type="containsText" dxfId="33264" priority="1360" operator="containsText" text="08:30 – 17.30">
      <formula>NOT(ISERROR(SEARCH("08:30 – 17.30",A36)))</formula>
    </cfRule>
    <cfRule type="containsText" dxfId="33263" priority="1361" operator="containsText" text="08.30 – 17.30">
      <formula>NOT(ISERROR(SEARCH("08.30 – 17.30",A36)))</formula>
    </cfRule>
    <cfRule type="containsText" dxfId="33262" priority="1362" operator="containsText" text="09.00 – 18.00">
      <formula>NOT(ISERROR(SEARCH("09.00 – 18.00",A36)))</formula>
    </cfRule>
    <cfRule type="containsText" dxfId="33261" priority="1363" operator="containsText" text="09.00 – 13.00">
      <formula>NOT(ISERROR(SEARCH("09.00 – 13.00",A36)))</formula>
    </cfRule>
    <cfRule type="containsText" dxfId="33260" priority="1364" operator="containsText" text="11.30 – 19.30">
      <formula>NOT(ISERROR(SEARCH("11.30 – 19.30",A36)))</formula>
    </cfRule>
    <cfRule type="containsText" dxfId="33259" priority="1365" operator="containsText" text="10.30 – 19.30">
      <formula>NOT(ISERROR(SEARCH("10.30 – 19.30",A36)))</formula>
    </cfRule>
    <cfRule type="containsText" dxfId="33258" priority="1366" operator="containsText" text="09.00 – 15.00">
      <formula>NOT(ISERROR(SEARCH("09.00 – 15.00",A36)))</formula>
    </cfRule>
    <cfRule type="containsText" dxfId="33257" priority="1367" operator="containsText" text="12:30">
      <formula>NOT(ISERROR(SEARCH("12:30",A36)))</formula>
    </cfRule>
    <cfRule type="containsText" dxfId="33256" priority="1368" operator="containsText" text="13:30">
      <formula>NOT(ISERROR(SEARCH("13:30",A36)))</formula>
    </cfRule>
    <cfRule type="containsText" dxfId="33255" priority="1369" operator="containsText" text="FESTIVITÁ">
      <formula>NOT(ISERROR(SEARCH("FESTIVITÁ",A36)))</formula>
    </cfRule>
    <cfRule type="cellIs" dxfId="33254" priority="1370" operator="equal">
      <formula>"DOMENICA"</formula>
    </cfRule>
  </conditionalFormatting>
  <conditionalFormatting sqref="B36:B41">
    <cfRule type="containsText" dxfId="33253" priority="1337" operator="containsText" text="08.30 – 14.30">
      <formula>NOT(ISERROR(SEARCH("08.30 – 14.30",B36)))</formula>
    </cfRule>
    <cfRule type="containsText" dxfId="33252" priority="1338" operator="containsText" text="09:30 – 18.30">
      <formula>NOT(ISERROR(SEARCH("09:30 – 18.30",B36)))</formula>
    </cfRule>
    <cfRule type="containsText" dxfId="33251" priority="1339" operator="containsText" text="10.30 – 18.30">
      <formula>NOT(ISERROR(SEARCH("10.30 – 18.30",B36)))</formula>
    </cfRule>
    <cfRule type="containsText" dxfId="33250" priority="1340" operator="containsText" text="09.30 – 18.30">
      <formula>NOT(ISERROR(SEARCH("09.30 – 18.30",B36)))</formula>
    </cfRule>
    <cfRule type="containsText" dxfId="33249" priority="1341" operator="containsText" text="09.00 – 13:00">
      <formula>NOT(ISERROR(SEARCH("09.00 – 13:00",B36)))</formula>
    </cfRule>
    <cfRule type="containsText" dxfId="33248" priority="1342" operator="containsText" text="08.30 – 16.30">
      <formula>NOT(ISERROR(SEARCH("08.30 – 16.30",B36)))</formula>
    </cfRule>
    <cfRule type="containsText" dxfId="33247" priority="1343" operator="containsText" text="08:30 – 17.30">
      <formula>NOT(ISERROR(SEARCH("08:30 – 17.30",B36)))</formula>
    </cfRule>
    <cfRule type="containsText" dxfId="33246" priority="1344" operator="containsText" text="08.30 – 17.30">
      <formula>NOT(ISERROR(SEARCH("08.30 – 17.30",B36)))</formula>
    </cfRule>
    <cfRule type="containsText" dxfId="33245" priority="1345" operator="containsText" text="09.00 – 18.00">
      <formula>NOT(ISERROR(SEARCH("09.00 – 18.00",B36)))</formula>
    </cfRule>
    <cfRule type="containsText" dxfId="33244" priority="1346" operator="containsText" text="09.00 – 13.00">
      <formula>NOT(ISERROR(SEARCH("09.00 – 13.00",B36)))</formula>
    </cfRule>
    <cfRule type="containsText" dxfId="33243" priority="1347" operator="containsText" text="11.30 – 19.30">
      <formula>NOT(ISERROR(SEARCH("11.30 – 19.30",B36)))</formula>
    </cfRule>
    <cfRule type="containsText" dxfId="33242" priority="1348" operator="containsText" text="10.30 – 19.30">
      <formula>NOT(ISERROR(SEARCH("10.30 – 19.30",B36)))</formula>
    </cfRule>
    <cfRule type="containsText" dxfId="33241" priority="1349" operator="containsText" text="09.00 – 15.00">
      <formula>NOT(ISERROR(SEARCH("09.00 – 15.00",B36)))</formula>
    </cfRule>
    <cfRule type="containsText" dxfId="33240" priority="1350" operator="containsText" text="12:30">
      <formula>NOT(ISERROR(SEARCH("12:30",B36)))</formula>
    </cfRule>
    <cfRule type="containsText" dxfId="33239" priority="1351" operator="containsText" text="13:30">
      <formula>NOT(ISERROR(SEARCH("13:30",B36)))</formula>
    </cfRule>
    <cfRule type="containsText" dxfId="33238" priority="1352" operator="containsText" text="FESTIVITÁ">
      <formula>NOT(ISERROR(SEARCH("FESTIVITÁ",B36)))</formula>
    </cfRule>
    <cfRule type="cellIs" dxfId="33237" priority="1353" operator="equal">
      <formula>"DOMENICA"</formula>
    </cfRule>
  </conditionalFormatting>
  <conditionalFormatting sqref="B36:B41">
    <cfRule type="iconSet" priority="1336">
      <iconSet iconSet="3Symbols2">
        <cfvo type="percent" val="0"/>
        <cfvo type="percent" val="0"/>
        <cfvo type="formula" val="TODAY()" gte="0"/>
      </iconSet>
    </cfRule>
  </conditionalFormatting>
  <conditionalFormatting sqref="A36:A41">
    <cfRule type="containsText" dxfId="33236" priority="1319" operator="containsText" text="08.30 – 14.30">
      <formula>NOT(ISERROR(SEARCH("08.30 – 14.30",A36)))</formula>
    </cfRule>
    <cfRule type="containsText" dxfId="33235" priority="1320" operator="containsText" text="09:30 – 18.30">
      <formula>NOT(ISERROR(SEARCH("09:30 – 18.30",A36)))</formula>
    </cfRule>
    <cfRule type="containsText" dxfId="33234" priority="1321" operator="containsText" text="10.30 – 18.30">
      <formula>NOT(ISERROR(SEARCH("10.30 – 18.30",A36)))</formula>
    </cfRule>
    <cfRule type="containsText" dxfId="33233" priority="1322" operator="containsText" text="09.30 – 18.30">
      <formula>NOT(ISERROR(SEARCH("09.30 – 18.30",A36)))</formula>
    </cfRule>
    <cfRule type="containsText" dxfId="33232" priority="1323" operator="containsText" text="09.00 – 13:00">
      <formula>NOT(ISERROR(SEARCH("09.00 – 13:00",A36)))</formula>
    </cfRule>
    <cfRule type="containsText" dxfId="33231" priority="1324" operator="containsText" text="08.30 – 16.30">
      <formula>NOT(ISERROR(SEARCH("08.30 – 16.30",A36)))</formula>
    </cfRule>
    <cfRule type="containsText" dxfId="33230" priority="1325" operator="containsText" text="08:30 – 17.30">
      <formula>NOT(ISERROR(SEARCH("08:30 – 17.30",A36)))</formula>
    </cfRule>
    <cfRule type="containsText" dxfId="33229" priority="1326" operator="containsText" text="08.30 – 17.30">
      <formula>NOT(ISERROR(SEARCH("08.30 – 17.30",A36)))</formula>
    </cfRule>
    <cfRule type="containsText" dxfId="33228" priority="1327" operator="containsText" text="09.00 – 18.00">
      <formula>NOT(ISERROR(SEARCH("09.00 – 18.00",A36)))</formula>
    </cfRule>
    <cfRule type="containsText" dxfId="33227" priority="1328" operator="containsText" text="09.00 – 13.00">
      <formula>NOT(ISERROR(SEARCH("09.00 – 13.00",A36)))</formula>
    </cfRule>
    <cfRule type="containsText" dxfId="33226" priority="1329" operator="containsText" text="11.30 – 19.30">
      <formula>NOT(ISERROR(SEARCH("11.30 – 19.30",A36)))</formula>
    </cfRule>
    <cfRule type="containsText" dxfId="33225" priority="1330" operator="containsText" text="10.30 – 19.30">
      <formula>NOT(ISERROR(SEARCH("10.30 – 19.30",A36)))</formula>
    </cfRule>
    <cfRule type="containsText" dxfId="33224" priority="1331" operator="containsText" text="09.00 – 15.00">
      <formula>NOT(ISERROR(SEARCH("09.00 – 15.00",A36)))</formula>
    </cfRule>
    <cfRule type="containsText" dxfId="33223" priority="1332" operator="containsText" text="12:30">
      <formula>NOT(ISERROR(SEARCH("12:30",A36)))</formula>
    </cfRule>
    <cfRule type="containsText" dxfId="33222" priority="1333" operator="containsText" text="13:30">
      <formula>NOT(ISERROR(SEARCH("13:30",A36)))</formula>
    </cfRule>
    <cfRule type="containsText" dxfId="33221" priority="1334" operator="containsText" text="FESTIVITÁ">
      <formula>NOT(ISERROR(SEARCH("FESTIVITÁ",A36)))</formula>
    </cfRule>
    <cfRule type="cellIs" dxfId="33220" priority="1335" operator="equal">
      <formula>"DOMENICA"</formula>
    </cfRule>
  </conditionalFormatting>
  <conditionalFormatting sqref="B36:B41">
    <cfRule type="containsText" dxfId="33219" priority="1302" operator="containsText" text="08.30 – 14.30">
      <formula>NOT(ISERROR(SEARCH("08.30 – 14.30",B36)))</formula>
    </cfRule>
    <cfRule type="containsText" dxfId="33218" priority="1303" operator="containsText" text="09:30 – 18.30">
      <formula>NOT(ISERROR(SEARCH("09:30 – 18.30",B36)))</formula>
    </cfRule>
    <cfRule type="containsText" dxfId="33217" priority="1304" operator="containsText" text="10.30 – 18.30">
      <formula>NOT(ISERROR(SEARCH("10.30 – 18.30",B36)))</formula>
    </cfRule>
    <cfRule type="containsText" dxfId="33216" priority="1305" operator="containsText" text="09.30 – 18.30">
      <formula>NOT(ISERROR(SEARCH("09.30 – 18.30",B36)))</formula>
    </cfRule>
    <cfRule type="containsText" dxfId="33215" priority="1306" operator="containsText" text="09.00 – 13:00">
      <formula>NOT(ISERROR(SEARCH("09.00 – 13:00",B36)))</formula>
    </cfRule>
    <cfRule type="containsText" dxfId="33214" priority="1307" operator="containsText" text="08.30 – 16.30">
      <formula>NOT(ISERROR(SEARCH("08.30 – 16.30",B36)))</formula>
    </cfRule>
    <cfRule type="containsText" dxfId="33213" priority="1308" operator="containsText" text="08:30 – 17.30">
      <formula>NOT(ISERROR(SEARCH("08:30 – 17.30",B36)))</formula>
    </cfRule>
    <cfRule type="containsText" dxfId="33212" priority="1309" operator="containsText" text="08.30 – 17.30">
      <formula>NOT(ISERROR(SEARCH("08.30 – 17.30",B36)))</formula>
    </cfRule>
    <cfRule type="containsText" dxfId="33211" priority="1310" operator="containsText" text="09.00 – 18.00">
      <formula>NOT(ISERROR(SEARCH("09.00 – 18.00",B36)))</formula>
    </cfRule>
    <cfRule type="containsText" dxfId="33210" priority="1311" operator="containsText" text="09.00 – 13.00">
      <formula>NOT(ISERROR(SEARCH("09.00 – 13.00",B36)))</formula>
    </cfRule>
    <cfRule type="containsText" dxfId="33209" priority="1312" operator="containsText" text="11.30 – 19.30">
      <formula>NOT(ISERROR(SEARCH("11.30 – 19.30",B36)))</formula>
    </cfRule>
    <cfRule type="containsText" dxfId="33208" priority="1313" operator="containsText" text="10.30 – 19.30">
      <formula>NOT(ISERROR(SEARCH("10.30 – 19.30",B36)))</formula>
    </cfRule>
    <cfRule type="containsText" dxfId="33207" priority="1314" operator="containsText" text="09.00 – 15.00">
      <formula>NOT(ISERROR(SEARCH("09.00 – 15.00",B36)))</formula>
    </cfRule>
    <cfRule type="containsText" dxfId="33206" priority="1315" operator="containsText" text="12:30">
      <formula>NOT(ISERROR(SEARCH("12:30",B36)))</formula>
    </cfRule>
    <cfRule type="containsText" dxfId="33205" priority="1316" operator="containsText" text="13:30">
      <formula>NOT(ISERROR(SEARCH("13:30",B36)))</formula>
    </cfRule>
    <cfRule type="containsText" dxfId="33204" priority="1317" operator="containsText" text="FESTIVITÁ">
      <formula>NOT(ISERROR(SEARCH("FESTIVITÁ",B36)))</formula>
    </cfRule>
    <cfRule type="cellIs" dxfId="33203" priority="1318" operator="equal">
      <formula>"DOMENICA"</formula>
    </cfRule>
  </conditionalFormatting>
  <conditionalFormatting sqref="B36:B41">
    <cfRule type="iconSet" priority="1301">
      <iconSet iconSet="3Symbols2">
        <cfvo type="percent" val="0"/>
        <cfvo type="percent" val="0"/>
        <cfvo type="formula" val="TODAY()" gte="0"/>
      </iconSet>
    </cfRule>
  </conditionalFormatting>
  <conditionalFormatting sqref="A44:A50">
    <cfRule type="containsText" dxfId="33202" priority="1284" operator="containsText" text="08.30 – 14.30">
      <formula>NOT(ISERROR(SEARCH("08.30 – 14.30",A44)))</formula>
    </cfRule>
    <cfRule type="containsText" dxfId="33201" priority="1285" operator="containsText" text="09:30 – 18.30">
      <formula>NOT(ISERROR(SEARCH("09:30 – 18.30",A44)))</formula>
    </cfRule>
    <cfRule type="containsText" dxfId="33200" priority="1286" operator="containsText" text="10.30 – 18.30">
      <formula>NOT(ISERROR(SEARCH("10.30 – 18.30",A44)))</formula>
    </cfRule>
    <cfRule type="containsText" dxfId="33199" priority="1287" operator="containsText" text="09.30 – 18.30">
      <formula>NOT(ISERROR(SEARCH("09.30 – 18.30",A44)))</formula>
    </cfRule>
    <cfRule type="containsText" dxfId="33198" priority="1288" operator="containsText" text="09.00 – 13:00">
      <formula>NOT(ISERROR(SEARCH("09.00 – 13:00",A44)))</formula>
    </cfRule>
    <cfRule type="containsText" dxfId="33197" priority="1289" operator="containsText" text="08.30 – 16.30">
      <formula>NOT(ISERROR(SEARCH("08.30 – 16.30",A44)))</formula>
    </cfRule>
    <cfRule type="containsText" dxfId="33196" priority="1290" operator="containsText" text="08:30 – 17.30">
      <formula>NOT(ISERROR(SEARCH("08:30 – 17.30",A44)))</formula>
    </cfRule>
    <cfRule type="containsText" dxfId="33195" priority="1291" operator="containsText" text="08.30 – 17.30">
      <formula>NOT(ISERROR(SEARCH("08.30 – 17.30",A44)))</formula>
    </cfRule>
    <cfRule type="containsText" dxfId="33194" priority="1292" operator="containsText" text="09.00 – 18.00">
      <formula>NOT(ISERROR(SEARCH("09.00 – 18.00",A44)))</formula>
    </cfRule>
    <cfRule type="containsText" dxfId="33193" priority="1293" operator="containsText" text="09.00 – 13.00">
      <formula>NOT(ISERROR(SEARCH("09.00 – 13.00",A44)))</formula>
    </cfRule>
    <cfRule type="containsText" dxfId="33192" priority="1294" operator="containsText" text="11.30 – 19.30">
      <formula>NOT(ISERROR(SEARCH("11.30 – 19.30",A44)))</formula>
    </cfRule>
    <cfRule type="containsText" dxfId="33191" priority="1295" operator="containsText" text="10.30 – 19.30">
      <formula>NOT(ISERROR(SEARCH("10.30 – 19.30",A44)))</formula>
    </cfRule>
    <cfRule type="containsText" dxfId="33190" priority="1296" operator="containsText" text="09.00 – 15.00">
      <formula>NOT(ISERROR(SEARCH("09.00 – 15.00",A44)))</formula>
    </cfRule>
    <cfRule type="containsText" dxfId="33189" priority="1297" operator="containsText" text="12:30">
      <formula>NOT(ISERROR(SEARCH("12:30",A44)))</formula>
    </cfRule>
    <cfRule type="containsText" dxfId="33188" priority="1298" operator="containsText" text="13:30">
      <formula>NOT(ISERROR(SEARCH("13:30",A44)))</formula>
    </cfRule>
    <cfRule type="containsText" dxfId="33187" priority="1299" operator="containsText" text="FESTIVITÁ">
      <formula>NOT(ISERROR(SEARCH("FESTIVITÁ",A44)))</formula>
    </cfRule>
    <cfRule type="cellIs" dxfId="33186" priority="1300" operator="equal">
      <formula>"DOMENICA"</formula>
    </cfRule>
  </conditionalFormatting>
  <conditionalFormatting sqref="B44:B50">
    <cfRule type="containsText" dxfId="33185" priority="1267" operator="containsText" text="08.30 – 14.30">
      <formula>NOT(ISERROR(SEARCH("08.30 – 14.30",B44)))</formula>
    </cfRule>
    <cfRule type="containsText" dxfId="33184" priority="1268" operator="containsText" text="09:30 – 18.30">
      <formula>NOT(ISERROR(SEARCH("09:30 – 18.30",B44)))</formula>
    </cfRule>
    <cfRule type="containsText" dxfId="33183" priority="1269" operator="containsText" text="10.30 – 18.30">
      <formula>NOT(ISERROR(SEARCH("10.30 – 18.30",B44)))</formula>
    </cfRule>
    <cfRule type="containsText" dxfId="33182" priority="1270" operator="containsText" text="09.30 – 18.30">
      <formula>NOT(ISERROR(SEARCH("09.30 – 18.30",B44)))</formula>
    </cfRule>
    <cfRule type="containsText" dxfId="33181" priority="1271" operator="containsText" text="09.00 – 13:00">
      <formula>NOT(ISERROR(SEARCH("09.00 – 13:00",B44)))</formula>
    </cfRule>
    <cfRule type="containsText" dxfId="33180" priority="1272" operator="containsText" text="08.30 – 16.30">
      <formula>NOT(ISERROR(SEARCH("08.30 – 16.30",B44)))</formula>
    </cfRule>
    <cfRule type="containsText" dxfId="33179" priority="1273" operator="containsText" text="08:30 – 17.30">
      <formula>NOT(ISERROR(SEARCH("08:30 – 17.30",B44)))</formula>
    </cfRule>
    <cfRule type="containsText" dxfId="33178" priority="1274" operator="containsText" text="08.30 – 17.30">
      <formula>NOT(ISERROR(SEARCH("08.30 – 17.30",B44)))</formula>
    </cfRule>
    <cfRule type="containsText" dxfId="33177" priority="1275" operator="containsText" text="09.00 – 18.00">
      <formula>NOT(ISERROR(SEARCH("09.00 – 18.00",B44)))</formula>
    </cfRule>
    <cfRule type="containsText" dxfId="33176" priority="1276" operator="containsText" text="09.00 – 13.00">
      <formula>NOT(ISERROR(SEARCH("09.00 – 13.00",B44)))</formula>
    </cfRule>
    <cfRule type="containsText" dxfId="33175" priority="1277" operator="containsText" text="11.30 – 19.30">
      <formula>NOT(ISERROR(SEARCH("11.30 – 19.30",B44)))</formula>
    </cfRule>
    <cfRule type="containsText" dxfId="33174" priority="1278" operator="containsText" text="10.30 – 19.30">
      <formula>NOT(ISERROR(SEARCH("10.30 – 19.30",B44)))</formula>
    </cfRule>
    <cfRule type="containsText" dxfId="33173" priority="1279" operator="containsText" text="09.00 – 15.00">
      <formula>NOT(ISERROR(SEARCH("09.00 – 15.00",B44)))</formula>
    </cfRule>
    <cfRule type="containsText" dxfId="33172" priority="1280" operator="containsText" text="12:30">
      <formula>NOT(ISERROR(SEARCH("12:30",B44)))</formula>
    </cfRule>
    <cfRule type="containsText" dxfId="33171" priority="1281" operator="containsText" text="13:30">
      <formula>NOT(ISERROR(SEARCH("13:30",B44)))</formula>
    </cfRule>
    <cfRule type="containsText" dxfId="33170" priority="1282" operator="containsText" text="FESTIVITÁ">
      <formula>NOT(ISERROR(SEARCH("FESTIVITÁ",B44)))</formula>
    </cfRule>
    <cfRule type="cellIs" dxfId="33169" priority="1283" operator="equal">
      <formula>"DOMENICA"</formula>
    </cfRule>
  </conditionalFormatting>
  <conditionalFormatting sqref="B44:B50">
    <cfRule type="iconSet" priority="1266">
      <iconSet iconSet="3Symbols2">
        <cfvo type="percent" val="0"/>
        <cfvo type="percent" val="0"/>
        <cfvo type="formula" val="TODAY()" gte="0"/>
      </iconSet>
    </cfRule>
  </conditionalFormatting>
  <conditionalFormatting sqref="A71:B71">
    <cfRule type="cellIs" dxfId="33168" priority="1257" operator="equal">
      <formula>"09.00 – 13.00"</formula>
    </cfRule>
  </conditionalFormatting>
  <conditionalFormatting sqref="A71:B71">
    <cfRule type="cellIs" dxfId="33167" priority="1258" operator="equal">
      <formula>"09.00 – 15.00"</formula>
    </cfRule>
  </conditionalFormatting>
  <conditionalFormatting sqref="A71:B71">
    <cfRule type="cellIs" dxfId="33166" priority="1259" operator="equal">
      <formula>"09.00 – 18.00"</formula>
    </cfRule>
  </conditionalFormatting>
  <conditionalFormatting sqref="A71:B71">
    <cfRule type="cellIs" dxfId="33165" priority="1260" operator="equal">
      <formula>"09.30 – 13.00"</formula>
    </cfRule>
  </conditionalFormatting>
  <conditionalFormatting sqref="A71:B71">
    <cfRule type="cellIs" dxfId="33164" priority="1261" operator="equal">
      <formula>"10.30 – 19.30"</formula>
    </cfRule>
  </conditionalFormatting>
  <conditionalFormatting sqref="A71:B71">
    <cfRule type="cellIs" dxfId="33163" priority="1262" operator="equal">
      <formula>"11.30 – 19.30"</formula>
    </cfRule>
  </conditionalFormatting>
  <conditionalFormatting sqref="A71:B71">
    <cfRule type="cellIs" dxfId="33162" priority="1263" operator="equal">
      <formula>_FV(13,"3")</formula>
    </cfRule>
  </conditionalFormatting>
  <conditionalFormatting sqref="A71:B71">
    <cfRule type="cellIs" dxfId="33161" priority="1264" operator="equal">
      <formula>_FV(13,"3")</formula>
    </cfRule>
  </conditionalFormatting>
  <conditionalFormatting sqref="A71:B71">
    <cfRule type="cellIs" dxfId="33160" priority="1265" operator="equal">
      <formula>_FV(13,"3")</formula>
    </cfRule>
  </conditionalFormatting>
  <conditionalFormatting sqref="A89:B89">
    <cfRule type="cellIs" dxfId="33159" priority="1248" operator="equal">
      <formula>"09.00 – 13.00"</formula>
    </cfRule>
  </conditionalFormatting>
  <conditionalFormatting sqref="A89:B89">
    <cfRule type="cellIs" dxfId="33158" priority="1249" operator="equal">
      <formula>"09.00 – 15.00"</formula>
    </cfRule>
  </conditionalFormatting>
  <conditionalFormatting sqref="A89:B89">
    <cfRule type="cellIs" dxfId="33157" priority="1250" operator="equal">
      <formula>"09.00 – 18.00"</formula>
    </cfRule>
  </conditionalFormatting>
  <conditionalFormatting sqref="A89:B89">
    <cfRule type="cellIs" dxfId="33156" priority="1251" operator="equal">
      <formula>"09.30 – 13.00"</formula>
    </cfRule>
  </conditionalFormatting>
  <conditionalFormatting sqref="A89:B89">
    <cfRule type="cellIs" dxfId="33155" priority="1252" operator="equal">
      <formula>"10.30 – 19.30"</formula>
    </cfRule>
  </conditionalFormatting>
  <conditionalFormatting sqref="A89:B89">
    <cfRule type="cellIs" dxfId="33154" priority="1253" operator="equal">
      <formula>"11.30 – 19.30"</formula>
    </cfRule>
  </conditionalFormatting>
  <conditionalFormatting sqref="A89:B89">
    <cfRule type="cellIs" dxfId="33153" priority="1254" operator="equal">
      <formula>_FV(13,"3")</formula>
    </cfRule>
  </conditionalFormatting>
  <conditionalFormatting sqref="A89:B89">
    <cfRule type="cellIs" dxfId="33152" priority="1255" operator="equal">
      <formula>_FV(13,"3")</formula>
    </cfRule>
  </conditionalFormatting>
  <conditionalFormatting sqref="A89:B89">
    <cfRule type="cellIs" dxfId="33151" priority="1256" operator="equal">
      <formula>_FV(13,"3")</formula>
    </cfRule>
  </conditionalFormatting>
  <conditionalFormatting sqref="B96">
    <cfRule type="cellIs" dxfId="33150" priority="1236" operator="equal">
      <formula>_FV(13,"3")</formula>
    </cfRule>
  </conditionalFormatting>
  <conditionalFormatting sqref="B96">
    <cfRule type="cellIs" dxfId="33149" priority="1237" operator="equal">
      <formula>_FV(13,"3")</formula>
    </cfRule>
  </conditionalFormatting>
  <conditionalFormatting sqref="B96">
    <cfRule type="cellIs" dxfId="33148" priority="1238" operator="equal">
      <formula>_FV(13,"3")</formula>
    </cfRule>
  </conditionalFormatting>
  <conditionalFormatting sqref="A96">
    <cfRule type="cellIs" dxfId="33147" priority="1239" operator="equal">
      <formula>"09.00 – 13.00"</formula>
    </cfRule>
  </conditionalFormatting>
  <conditionalFormatting sqref="A96">
    <cfRule type="cellIs" dxfId="33146" priority="1240" operator="equal">
      <formula>"09.00 – 15.00"</formula>
    </cfRule>
  </conditionalFormatting>
  <conditionalFormatting sqref="A96">
    <cfRule type="cellIs" dxfId="33145" priority="1241" operator="equal">
      <formula>"09.00 – 18.00"</formula>
    </cfRule>
  </conditionalFormatting>
  <conditionalFormatting sqref="A96">
    <cfRule type="cellIs" dxfId="33144" priority="1242" operator="equal">
      <formula>"09.30 – 13.00"</formula>
    </cfRule>
  </conditionalFormatting>
  <conditionalFormatting sqref="A96">
    <cfRule type="cellIs" dxfId="33143" priority="1243" operator="equal">
      <formula>"10.30 – 19.30"</formula>
    </cfRule>
  </conditionalFormatting>
  <conditionalFormatting sqref="A96">
    <cfRule type="cellIs" dxfId="33142" priority="1244" operator="equal">
      <formula>"11.30 – 19.30"</formula>
    </cfRule>
  </conditionalFormatting>
  <conditionalFormatting sqref="A96">
    <cfRule type="cellIs" dxfId="33141" priority="1245" operator="equal">
      <formula>_FV(13,"3")</formula>
    </cfRule>
  </conditionalFormatting>
  <conditionalFormatting sqref="A96">
    <cfRule type="cellIs" dxfId="33140" priority="1246" operator="equal">
      <formula>_FV(13,"3")</formula>
    </cfRule>
  </conditionalFormatting>
  <conditionalFormatting sqref="A96">
    <cfRule type="cellIs" dxfId="33139" priority="1247" operator="equal">
      <formula>_FV(13,"3")</formula>
    </cfRule>
  </conditionalFormatting>
  <conditionalFormatting sqref="B96">
    <cfRule type="cellIs" dxfId="33138" priority="1230" operator="equal">
      <formula>"09.00 – 13.00"</formula>
    </cfRule>
  </conditionalFormatting>
  <conditionalFormatting sqref="B96">
    <cfRule type="cellIs" dxfId="33137" priority="1231" operator="equal">
      <formula>"09.00 – 15.00"</formula>
    </cfRule>
  </conditionalFormatting>
  <conditionalFormatting sqref="B96">
    <cfRule type="cellIs" dxfId="33136" priority="1232" operator="equal">
      <formula>"09.00 – 18.00"</formula>
    </cfRule>
  </conditionalFormatting>
  <conditionalFormatting sqref="B96">
    <cfRule type="cellIs" dxfId="33135" priority="1233" operator="equal">
      <formula>"09.30 – 13.00"</formula>
    </cfRule>
  </conditionalFormatting>
  <conditionalFormatting sqref="B96">
    <cfRule type="cellIs" dxfId="33134" priority="1234" operator="equal">
      <formula>"10.30 – 19.30"</formula>
    </cfRule>
  </conditionalFormatting>
  <conditionalFormatting sqref="B96">
    <cfRule type="cellIs" dxfId="33133" priority="1235" operator="equal">
      <formula>"11.30 – 19.30"</formula>
    </cfRule>
  </conditionalFormatting>
  <conditionalFormatting sqref="A54:A60">
    <cfRule type="containsText" dxfId="33132" priority="1213" operator="containsText" text="08.30 – 14.30">
      <formula>NOT(ISERROR(SEARCH("08.30 – 14.30",A54)))</formula>
    </cfRule>
    <cfRule type="containsText" dxfId="33131" priority="1214" operator="containsText" text="09:30 – 18.30">
      <formula>NOT(ISERROR(SEARCH("09:30 – 18.30",A54)))</formula>
    </cfRule>
    <cfRule type="containsText" dxfId="33130" priority="1215" operator="containsText" text="10.30 – 18.30">
      <formula>NOT(ISERROR(SEARCH("10.30 – 18.30",A54)))</formula>
    </cfRule>
    <cfRule type="containsText" dxfId="33129" priority="1216" operator="containsText" text="09.30 – 18.30">
      <formula>NOT(ISERROR(SEARCH("09.30 – 18.30",A54)))</formula>
    </cfRule>
    <cfRule type="containsText" dxfId="33128" priority="1217" operator="containsText" text="09.00 – 13:00">
      <formula>NOT(ISERROR(SEARCH("09.00 – 13:00",A54)))</formula>
    </cfRule>
    <cfRule type="containsText" dxfId="33127" priority="1218" operator="containsText" text="08.30 – 16.30">
      <formula>NOT(ISERROR(SEARCH("08.30 – 16.30",A54)))</formula>
    </cfRule>
    <cfRule type="containsText" dxfId="33126" priority="1219" operator="containsText" text="08:30 – 17.30">
      <formula>NOT(ISERROR(SEARCH("08:30 – 17.30",A54)))</formula>
    </cfRule>
    <cfRule type="containsText" dxfId="33125" priority="1220" operator="containsText" text="08.30 – 17.30">
      <formula>NOT(ISERROR(SEARCH("08.30 – 17.30",A54)))</formula>
    </cfRule>
    <cfRule type="containsText" dxfId="33124" priority="1221" operator="containsText" text="09.00 – 18.00">
      <formula>NOT(ISERROR(SEARCH("09.00 – 18.00",A54)))</formula>
    </cfRule>
    <cfRule type="containsText" dxfId="33123" priority="1222" operator="containsText" text="09.00 – 13.00">
      <formula>NOT(ISERROR(SEARCH("09.00 – 13.00",A54)))</formula>
    </cfRule>
    <cfRule type="containsText" dxfId="33122" priority="1223" operator="containsText" text="11.30 – 19.30">
      <formula>NOT(ISERROR(SEARCH("11.30 – 19.30",A54)))</formula>
    </cfRule>
    <cfRule type="containsText" dxfId="33121" priority="1224" operator="containsText" text="10.30 – 19.30">
      <formula>NOT(ISERROR(SEARCH("10.30 – 19.30",A54)))</formula>
    </cfRule>
    <cfRule type="containsText" dxfId="33120" priority="1225" operator="containsText" text="09.00 – 15.00">
      <formula>NOT(ISERROR(SEARCH("09.00 – 15.00",A54)))</formula>
    </cfRule>
    <cfRule type="containsText" dxfId="33119" priority="1226" operator="containsText" text="12:30">
      <formula>NOT(ISERROR(SEARCH("12:30",A54)))</formula>
    </cfRule>
    <cfRule type="containsText" dxfId="33118" priority="1227" operator="containsText" text="13:30">
      <formula>NOT(ISERROR(SEARCH("13:30",A54)))</formula>
    </cfRule>
    <cfRule type="containsText" dxfId="33117" priority="1228" operator="containsText" text="FESTIVITÁ">
      <formula>NOT(ISERROR(SEARCH("FESTIVITÁ",A54)))</formula>
    </cfRule>
    <cfRule type="cellIs" dxfId="33116" priority="1229" operator="equal">
      <formula>"DOMENICA"</formula>
    </cfRule>
  </conditionalFormatting>
  <conditionalFormatting sqref="B54:B60">
    <cfRule type="containsText" dxfId="33115" priority="1196" operator="containsText" text="08.30 – 14.30">
      <formula>NOT(ISERROR(SEARCH("08.30 – 14.30",B54)))</formula>
    </cfRule>
    <cfRule type="containsText" dxfId="33114" priority="1197" operator="containsText" text="09:30 – 18.30">
      <formula>NOT(ISERROR(SEARCH("09:30 – 18.30",B54)))</formula>
    </cfRule>
    <cfRule type="containsText" dxfId="33113" priority="1198" operator="containsText" text="10.30 – 18.30">
      <formula>NOT(ISERROR(SEARCH("10.30 – 18.30",B54)))</formula>
    </cfRule>
    <cfRule type="containsText" dxfId="33112" priority="1199" operator="containsText" text="09.30 – 18.30">
      <formula>NOT(ISERROR(SEARCH("09.30 – 18.30",B54)))</formula>
    </cfRule>
    <cfRule type="containsText" dxfId="33111" priority="1200" operator="containsText" text="09.00 – 13:00">
      <formula>NOT(ISERROR(SEARCH("09.00 – 13:00",B54)))</formula>
    </cfRule>
    <cfRule type="containsText" dxfId="33110" priority="1201" operator="containsText" text="08.30 – 16.30">
      <formula>NOT(ISERROR(SEARCH("08.30 – 16.30",B54)))</formula>
    </cfRule>
    <cfRule type="containsText" dxfId="33109" priority="1202" operator="containsText" text="08:30 – 17.30">
      <formula>NOT(ISERROR(SEARCH("08:30 – 17.30",B54)))</formula>
    </cfRule>
    <cfRule type="containsText" dxfId="33108" priority="1203" operator="containsText" text="08.30 – 17.30">
      <formula>NOT(ISERROR(SEARCH("08.30 – 17.30",B54)))</formula>
    </cfRule>
    <cfRule type="containsText" dxfId="33107" priority="1204" operator="containsText" text="09.00 – 18.00">
      <formula>NOT(ISERROR(SEARCH("09.00 – 18.00",B54)))</formula>
    </cfRule>
    <cfRule type="containsText" dxfId="33106" priority="1205" operator="containsText" text="09.00 – 13.00">
      <formula>NOT(ISERROR(SEARCH("09.00 – 13.00",B54)))</formula>
    </cfRule>
    <cfRule type="containsText" dxfId="33105" priority="1206" operator="containsText" text="11.30 – 19.30">
      <formula>NOT(ISERROR(SEARCH("11.30 – 19.30",B54)))</formula>
    </cfRule>
    <cfRule type="containsText" dxfId="33104" priority="1207" operator="containsText" text="10.30 – 19.30">
      <formula>NOT(ISERROR(SEARCH("10.30 – 19.30",B54)))</formula>
    </cfRule>
    <cfRule type="containsText" dxfId="33103" priority="1208" operator="containsText" text="09.00 – 15.00">
      <formula>NOT(ISERROR(SEARCH("09.00 – 15.00",B54)))</formula>
    </cfRule>
    <cfRule type="containsText" dxfId="33102" priority="1209" operator="containsText" text="12:30">
      <formula>NOT(ISERROR(SEARCH("12:30",B54)))</formula>
    </cfRule>
    <cfRule type="containsText" dxfId="33101" priority="1210" operator="containsText" text="13:30">
      <formula>NOT(ISERROR(SEARCH("13:30",B54)))</formula>
    </cfRule>
    <cfRule type="containsText" dxfId="33100" priority="1211" operator="containsText" text="FESTIVITÁ">
      <formula>NOT(ISERROR(SEARCH("FESTIVITÁ",B54)))</formula>
    </cfRule>
    <cfRule type="cellIs" dxfId="33099" priority="1212" operator="equal">
      <formula>"DOMENICA"</formula>
    </cfRule>
  </conditionalFormatting>
  <conditionalFormatting sqref="B54:B60">
    <cfRule type="iconSet" priority="1195">
      <iconSet iconSet="3Symbols2">
        <cfvo type="percent" val="0"/>
        <cfvo type="percent" val="0"/>
        <cfvo type="formula" val="TODAY()" gte="0"/>
      </iconSet>
    </cfRule>
  </conditionalFormatting>
  <conditionalFormatting sqref="A63:A69">
    <cfRule type="containsText" dxfId="33098" priority="1178" operator="containsText" text="08.30 – 14.30">
      <formula>NOT(ISERROR(SEARCH("08.30 – 14.30",A63)))</formula>
    </cfRule>
    <cfRule type="containsText" dxfId="33097" priority="1179" operator="containsText" text="09:30 – 18.30">
      <formula>NOT(ISERROR(SEARCH("09:30 – 18.30",A63)))</formula>
    </cfRule>
    <cfRule type="containsText" dxfId="33096" priority="1180" operator="containsText" text="10.30 – 18.30">
      <formula>NOT(ISERROR(SEARCH("10.30 – 18.30",A63)))</formula>
    </cfRule>
    <cfRule type="containsText" dxfId="33095" priority="1181" operator="containsText" text="09.30 – 18.30">
      <formula>NOT(ISERROR(SEARCH("09.30 – 18.30",A63)))</formula>
    </cfRule>
    <cfRule type="containsText" dxfId="33094" priority="1182" operator="containsText" text="09.00 – 13:00">
      <formula>NOT(ISERROR(SEARCH("09.00 – 13:00",A63)))</formula>
    </cfRule>
    <cfRule type="containsText" dxfId="33093" priority="1183" operator="containsText" text="08.30 – 16.30">
      <formula>NOT(ISERROR(SEARCH("08.30 – 16.30",A63)))</formula>
    </cfRule>
    <cfRule type="containsText" dxfId="33092" priority="1184" operator="containsText" text="08:30 – 17.30">
      <formula>NOT(ISERROR(SEARCH("08:30 – 17.30",A63)))</formula>
    </cfRule>
    <cfRule type="containsText" dxfId="33091" priority="1185" operator="containsText" text="08.30 – 17.30">
      <formula>NOT(ISERROR(SEARCH("08.30 – 17.30",A63)))</formula>
    </cfRule>
    <cfRule type="containsText" dxfId="33090" priority="1186" operator="containsText" text="09.00 – 18.00">
      <formula>NOT(ISERROR(SEARCH("09.00 – 18.00",A63)))</formula>
    </cfRule>
    <cfRule type="containsText" dxfId="33089" priority="1187" operator="containsText" text="09.00 – 13.00">
      <formula>NOT(ISERROR(SEARCH("09.00 – 13.00",A63)))</formula>
    </cfRule>
    <cfRule type="containsText" dxfId="33088" priority="1188" operator="containsText" text="11.30 – 19.30">
      <formula>NOT(ISERROR(SEARCH("11.30 – 19.30",A63)))</formula>
    </cfRule>
    <cfRule type="containsText" dxfId="33087" priority="1189" operator="containsText" text="10.30 – 19.30">
      <formula>NOT(ISERROR(SEARCH("10.30 – 19.30",A63)))</formula>
    </cfRule>
    <cfRule type="containsText" dxfId="33086" priority="1190" operator="containsText" text="09.00 – 15.00">
      <formula>NOT(ISERROR(SEARCH("09.00 – 15.00",A63)))</formula>
    </cfRule>
    <cfRule type="containsText" dxfId="33085" priority="1191" operator="containsText" text="12:30">
      <formula>NOT(ISERROR(SEARCH("12:30",A63)))</formula>
    </cfRule>
    <cfRule type="containsText" dxfId="33084" priority="1192" operator="containsText" text="13:30">
      <formula>NOT(ISERROR(SEARCH("13:30",A63)))</formula>
    </cfRule>
    <cfRule type="containsText" dxfId="33083" priority="1193" operator="containsText" text="FESTIVITÁ">
      <formula>NOT(ISERROR(SEARCH("FESTIVITÁ",A63)))</formula>
    </cfRule>
    <cfRule type="cellIs" dxfId="33082" priority="1194" operator="equal">
      <formula>"DOMENICA"</formula>
    </cfRule>
  </conditionalFormatting>
  <conditionalFormatting sqref="B63:B69">
    <cfRule type="containsText" dxfId="33081" priority="1161" operator="containsText" text="08.30 – 14.30">
      <formula>NOT(ISERROR(SEARCH("08.30 – 14.30",B63)))</formula>
    </cfRule>
    <cfRule type="containsText" dxfId="33080" priority="1162" operator="containsText" text="09:30 – 18.30">
      <formula>NOT(ISERROR(SEARCH("09:30 – 18.30",B63)))</formula>
    </cfRule>
    <cfRule type="containsText" dxfId="33079" priority="1163" operator="containsText" text="10.30 – 18.30">
      <formula>NOT(ISERROR(SEARCH("10.30 – 18.30",B63)))</formula>
    </cfRule>
    <cfRule type="containsText" dxfId="33078" priority="1164" operator="containsText" text="09.30 – 18.30">
      <formula>NOT(ISERROR(SEARCH("09.30 – 18.30",B63)))</formula>
    </cfRule>
    <cfRule type="containsText" dxfId="33077" priority="1165" operator="containsText" text="09.00 – 13:00">
      <formula>NOT(ISERROR(SEARCH("09.00 – 13:00",B63)))</formula>
    </cfRule>
    <cfRule type="containsText" dxfId="33076" priority="1166" operator="containsText" text="08.30 – 16.30">
      <formula>NOT(ISERROR(SEARCH("08.30 – 16.30",B63)))</formula>
    </cfRule>
    <cfRule type="containsText" dxfId="33075" priority="1167" operator="containsText" text="08:30 – 17.30">
      <formula>NOT(ISERROR(SEARCH("08:30 – 17.30",B63)))</formula>
    </cfRule>
    <cfRule type="containsText" dxfId="33074" priority="1168" operator="containsText" text="08.30 – 17.30">
      <formula>NOT(ISERROR(SEARCH("08.30 – 17.30",B63)))</formula>
    </cfRule>
    <cfRule type="containsText" dxfId="33073" priority="1169" operator="containsText" text="09.00 – 18.00">
      <formula>NOT(ISERROR(SEARCH("09.00 – 18.00",B63)))</formula>
    </cfRule>
    <cfRule type="containsText" dxfId="33072" priority="1170" operator="containsText" text="09.00 – 13.00">
      <formula>NOT(ISERROR(SEARCH("09.00 – 13.00",B63)))</formula>
    </cfRule>
    <cfRule type="containsText" dxfId="33071" priority="1171" operator="containsText" text="11.30 – 19.30">
      <formula>NOT(ISERROR(SEARCH("11.30 – 19.30",B63)))</formula>
    </cfRule>
    <cfRule type="containsText" dxfId="33070" priority="1172" operator="containsText" text="10.30 – 19.30">
      <formula>NOT(ISERROR(SEARCH("10.30 – 19.30",B63)))</formula>
    </cfRule>
    <cfRule type="containsText" dxfId="33069" priority="1173" operator="containsText" text="09.00 – 15.00">
      <formula>NOT(ISERROR(SEARCH("09.00 – 15.00",B63)))</formula>
    </cfRule>
    <cfRule type="containsText" dxfId="33068" priority="1174" operator="containsText" text="12:30">
      <formula>NOT(ISERROR(SEARCH("12:30",B63)))</formula>
    </cfRule>
    <cfRule type="containsText" dxfId="33067" priority="1175" operator="containsText" text="13:30">
      <formula>NOT(ISERROR(SEARCH("13:30",B63)))</formula>
    </cfRule>
    <cfRule type="containsText" dxfId="33066" priority="1176" operator="containsText" text="FESTIVITÁ">
      <formula>NOT(ISERROR(SEARCH("FESTIVITÁ",B63)))</formula>
    </cfRule>
    <cfRule type="cellIs" dxfId="33065" priority="1177" operator="equal">
      <formula>"DOMENICA"</formula>
    </cfRule>
  </conditionalFormatting>
  <conditionalFormatting sqref="B63:B69">
    <cfRule type="iconSet" priority="1160">
      <iconSet iconSet="3Symbols2">
        <cfvo type="percent" val="0"/>
        <cfvo type="percent" val="0"/>
        <cfvo type="formula" val="TODAY()" gte="0"/>
      </iconSet>
    </cfRule>
  </conditionalFormatting>
  <conditionalFormatting sqref="A72:A78">
    <cfRule type="containsText" dxfId="33064" priority="1143" operator="containsText" text="08.30 – 14.30">
      <formula>NOT(ISERROR(SEARCH("08.30 – 14.30",A72)))</formula>
    </cfRule>
    <cfRule type="containsText" dxfId="33063" priority="1144" operator="containsText" text="09:30 – 18.30">
      <formula>NOT(ISERROR(SEARCH("09:30 – 18.30",A72)))</formula>
    </cfRule>
    <cfRule type="containsText" dxfId="33062" priority="1145" operator="containsText" text="10.30 – 18.30">
      <formula>NOT(ISERROR(SEARCH("10.30 – 18.30",A72)))</formula>
    </cfRule>
    <cfRule type="containsText" dxfId="33061" priority="1146" operator="containsText" text="09.30 – 18.30">
      <formula>NOT(ISERROR(SEARCH("09.30 – 18.30",A72)))</formula>
    </cfRule>
    <cfRule type="containsText" dxfId="33060" priority="1147" operator="containsText" text="09.00 – 13:00">
      <formula>NOT(ISERROR(SEARCH("09.00 – 13:00",A72)))</formula>
    </cfRule>
    <cfRule type="containsText" dxfId="33059" priority="1148" operator="containsText" text="08.30 – 16.30">
      <formula>NOT(ISERROR(SEARCH("08.30 – 16.30",A72)))</formula>
    </cfRule>
    <cfRule type="containsText" dxfId="33058" priority="1149" operator="containsText" text="08:30 – 17.30">
      <formula>NOT(ISERROR(SEARCH("08:30 – 17.30",A72)))</formula>
    </cfRule>
    <cfRule type="containsText" dxfId="33057" priority="1150" operator="containsText" text="08.30 – 17.30">
      <formula>NOT(ISERROR(SEARCH("08.30 – 17.30",A72)))</formula>
    </cfRule>
    <cfRule type="containsText" dxfId="33056" priority="1151" operator="containsText" text="09.00 – 18.00">
      <formula>NOT(ISERROR(SEARCH("09.00 – 18.00",A72)))</formula>
    </cfRule>
    <cfRule type="containsText" dxfId="33055" priority="1152" operator="containsText" text="09.00 – 13.00">
      <formula>NOT(ISERROR(SEARCH("09.00 – 13.00",A72)))</formula>
    </cfRule>
    <cfRule type="containsText" dxfId="33054" priority="1153" operator="containsText" text="11.30 – 19.30">
      <formula>NOT(ISERROR(SEARCH("11.30 – 19.30",A72)))</formula>
    </cfRule>
    <cfRule type="containsText" dxfId="33053" priority="1154" operator="containsText" text="10.30 – 19.30">
      <formula>NOT(ISERROR(SEARCH("10.30 – 19.30",A72)))</formula>
    </cfRule>
    <cfRule type="containsText" dxfId="33052" priority="1155" operator="containsText" text="09.00 – 15.00">
      <formula>NOT(ISERROR(SEARCH("09.00 – 15.00",A72)))</formula>
    </cfRule>
    <cfRule type="containsText" dxfId="33051" priority="1156" operator="containsText" text="12:30">
      <formula>NOT(ISERROR(SEARCH("12:30",A72)))</formula>
    </cfRule>
    <cfRule type="containsText" dxfId="33050" priority="1157" operator="containsText" text="13:30">
      <formula>NOT(ISERROR(SEARCH("13:30",A72)))</formula>
    </cfRule>
    <cfRule type="containsText" dxfId="33049" priority="1158" operator="containsText" text="FESTIVITÁ">
      <formula>NOT(ISERROR(SEARCH("FESTIVITÁ",A72)))</formula>
    </cfRule>
    <cfRule type="cellIs" dxfId="33048" priority="1159" operator="equal">
      <formula>"DOMENICA"</formula>
    </cfRule>
  </conditionalFormatting>
  <conditionalFormatting sqref="B72:B78">
    <cfRule type="containsText" dxfId="33047" priority="1126" operator="containsText" text="08.30 – 14.30">
      <formula>NOT(ISERROR(SEARCH("08.30 – 14.30",B72)))</formula>
    </cfRule>
    <cfRule type="containsText" dxfId="33046" priority="1127" operator="containsText" text="09:30 – 18.30">
      <formula>NOT(ISERROR(SEARCH("09:30 – 18.30",B72)))</formula>
    </cfRule>
    <cfRule type="containsText" dxfId="33045" priority="1128" operator="containsText" text="10.30 – 18.30">
      <formula>NOT(ISERROR(SEARCH("10.30 – 18.30",B72)))</formula>
    </cfRule>
    <cfRule type="containsText" dxfId="33044" priority="1129" operator="containsText" text="09.30 – 18.30">
      <formula>NOT(ISERROR(SEARCH("09.30 – 18.30",B72)))</formula>
    </cfRule>
    <cfRule type="containsText" dxfId="33043" priority="1130" operator="containsText" text="09.00 – 13:00">
      <formula>NOT(ISERROR(SEARCH("09.00 – 13:00",B72)))</formula>
    </cfRule>
    <cfRule type="containsText" dxfId="33042" priority="1131" operator="containsText" text="08.30 – 16.30">
      <formula>NOT(ISERROR(SEARCH("08.30 – 16.30",B72)))</formula>
    </cfRule>
    <cfRule type="containsText" dxfId="33041" priority="1132" operator="containsText" text="08:30 – 17.30">
      <formula>NOT(ISERROR(SEARCH("08:30 – 17.30",B72)))</formula>
    </cfRule>
    <cfRule type="containsText" dxfId="33040" priority="1133" operator="containsText" text="08.30 – 17.30">
      <formula>NOT(ISERROR(SEARCH("08.30 – 17.30",B72)))</formula>
    </cfRule>
    <cfRule type="containsText" dxfId="33039" priority="1134" operator="containsText" text="09.00 – 18.00">
      <formula>NOT(ISERROR(SEARCH("09.00 – 18.00",B72)))</formula>
    </cfRule>
    <cfRule type="containsText" dxfId="33038" priority="1135" operator="containsText" text="09.00 – 13.00">
      <formula>NOT(ISERROR(SEARCH("09.00 – 13.00",B72)))</formula>
    </cfRule>
    <cfRule type="containsText" dxfId="33037" priority="1136" operator="containsText" text="11.30 – 19.30">
      <formula>NOT(ISERROR(SEARCH("11.30 – 19.30",B72)))</formula>
    </cfRule>
    <cfRule type="containsText" dxfId="33036" priority="1137" operator="containsText" text="10.30 – 19.30">
      <formula>NOT(ISERROR(SEARCH("10.30 – 19.30",B72)))</formula>
    </cfRule>
    <cfRule type="containsText" dxfId="33035" priority="1138" operator="containsText" text="09.00 – 15.00">
      <formula>NOT(ISERROR(SEARCH("09.00 – 15.00",B72)))</formula>
    </cfRule>
    <cfRule type="containsText" dxfId="33034" priority="1139" operator="containsText" text="12:30">
      <formula>NOT(ISERROR(SEARCH("12:30",B72)))</formula>
    </cfRule>
    <cfRule type="containsText" dxfId="33033" priority="1140" operator="containsText" text="13:30">
      <formula>NOT(ISERROR(SEARCH("13:30",B72)))</formula>
    </cfRule>
    <cfRule type="containsText" dxfId="33032" priority="1141" operator="containsText" text="FESTIVITÁ">
      <formula>NOT(ISERROR(SEARCH("FESTIVITÁ",B72)))</formula>
    </cfRule>
    <cfRule type="cellIs" dxfId="33031" priority="1142" operator="equal">
      <formula>"DOMENICA"</formula>
    </cfRule>
  </conditionalFormatting>
  <conditionalFormatting sqref="B72:B78">
    <cfRule type="iconSet" priority="1125">
      <iconSet iconSet="3Symbols2">
        <cfvo type="percent" val="0"/>
        <cfvo type="percent" val="0"/>
        <cfvo type="formula" val="TODAY()" gte="0"/>
      </iconSet>
    </cfRule>
  </conditionalFormatting>
  <conditionalFormatting sqref="A81:A87">
    <cfRule type="containsText" dxfId="33030" priority="1108" operator="containsText" text="08.30 – 14.30">
      <formula>NOT(ISERROR(SEARCH("08.30 – 14.30",A81)))</formula>
    </cfRule>
    <cfRule type="containsText" dxfId="33029" priority="1109" operator="containsText" text="09:30 – 18.30">
      <formula>NOT(ISERROR(SEARCH("09:30 – 18.30",A81)))</formula>
    </cfRule>
    <cfRule type="containsText" dxfId="33028" priority="1110" operator="containsText" text="10.30 – 18.30">
      <formula>NOT(ISERROR(SEARCH("10.30 – 18.30",A81)))</formula>
    </cfRule>
    <cfRule type="containsText" dxfId="33027" priority="1111" operator="containsText" text="09.30 – 18.30">
      <formula>NOT(ISERROR(SEARCH("09.30 – 18.30",A81)))</formula>
    </cfRule>
    <cfRule type="containsText" dxfId="33026" priority="1112" operator="containsText" text="09.00 – 13:00">
      <formula>NOT(ISERROR(SEARCH("09.00 – 13:00",A81)))</formula>
    </cfRule>
    <cfRule type="containsText" dxfId="33025" priority="1113" operator="containsText" text="08.30 – 16.30">
      <formula>NOT(ISERROR(SEARCH("08.30 – 16.30",A81)))</formula>
    </cfRule>
    <cfRule type="containsText" dxfId="33024" priority="1114" operator="containsText" text="08:30 – 17.30">
      <formula>NOT(ISERROR(SEARCH("08:30 – 17.30",A81)))</formula>
    </cfRule>
    <cfRule type="containsText" dxfId="33023" priority="1115" operator="containsText" text="08.30 – 17.30">
      <formula>NOT(ISERROR(SEARCH("08.30 – 17.30",A81)))</formula>
    </cfRule>
    <cfRule type="containsText" dxfId="33022" priority="1116" operator="containsText" text="09.00 – 18.00">
      <formula>NOT(ISERROR(SEARCH("09.00 – 18.00",A81)))</formula>
    </cfRule>
    <cfRule type="containsText" dxfId="33021" priority="1117" operator="containsText" text="09.00 – 13.00">
      <formula>NOT(ISERROR(SEARCH("09.00 – 13.00",A81)))</formula>
    </cfRule>
    <cfRule type="containsText" dxfId="33020" priority="1118" operator="containsText" text="11.30 – 19.30">
      <formula>NOT(ISERROR(SEARCH("11.30 – 19.30",A81)))</formula>
    </cfRule>
    <cfRule type="containsText" dxfId="33019" priority="1119" operator="containsText" text="10.30 – 19.30">
      <formula>NOT(ISERROR(SEARCH("10.30 – 19.30",A81)))</formula>
    </cfRule>
    <cfRule type="containsText" dxfId="33018" priority="1120" operator="containsText" text="09.00 – 15.00">
      <formula>NOT(ISERROR(SEARCH("09.00 – 15.00",A81)))</formula>
    </cfRule>
    <cfRule type="containsText" dxfId="33017" priority="1121" operator="containsText" text="12:30">
      <formula>NOT(ISERROR(SEARCH("12:30",A81)))</formula>
    </cfRule>
    <cfRule type="containsText" dxfId="33016" priority="1122" operator="containsText" text="13:30">
      <formula>NOT(ISERROR(SEARCH("13:30",A81)))</formula>
    </cfRule>
    <cfRule type="containsText" dxfId="33015" priority="1123" operator="containsText" text="FESTIVITÁ">
      <formula>NOT(ISERROR(SEARCH("FESTIVITÁ",A81)))</formula>
    </cfRule>
    <cfRule type="cellIs" dxfId="33014" priority="1124" operator="equal">
      <formula>"DOMENICA"</formula>
    </cfRule>
  </conditionalFormatting>
  <conditionalFormatting sqref="B81:B87">
    <cfRule type="containsText" dxfId="33013" priority="1091" operator="containsText" text="08.30 – 14.30">
      <formula>NOT(ISERROR(SEARCH("08.30 – 14.30",B81)))</formula>
    </cfRule>
    <cfRule type="containsText" dxfId="33012" priority="1092" operator="containsText" text="09:30 – 18.30">
      <formula>NOT(ISERROR(SEARCH("09:30 – 18.30",B81)))</formula>
    </cfRule>
    <cfRule type="containsText" dxfId="33011" priority="1093" operator="containsText" text="10.30 – 18.30">
      <formula>NOT(ISERROR(SEARCH("10.30 – 18.30",B81)))</formula>
    </cfRule>
    <cfRule type="containsText" dxfId="33010" priority="1094" operator="containsText" text="09.30 – 18.30">
      <formula>NOT(ISERROR(SEARCH("09.30 – 18.30",B81)))</formula>
    </cfRule>
    <cfRule type="containsText" dxfId="33009" priority="1095" operator="containsText" text="09.00 – 13:00">
      <formula>NOT(ISERROR(SEARCH("09.00 – 13:00",B81)))</formula>
    </cfRule>
    <cfRule type="containsText" dxfId="33008" priority="1096" operator="containsText" text="08.30 – 16.30">
      <formula>NOT(ISERROR(SEARCH("08.30 – 16.30",B81)))</formula>
    </cfRule>
    <cfRule type="containsText" dxfId="33007" priority="1097" operator="containsText" text="08:30 – 17.30">
      <formula>NOT(ISERROR(SEARCH("08:30 – 17.30",B81)))</formula>
    </cfRule>
    <cfRule type="containsText" dxfId="33006" priority="1098" operator="containsText" text="08.30 – 17.30">
      <formula>NOT(ISERROR(SEARCH("08.30 – 17.30",B81)))</formula>
    </cfRule>
    <cfRule type="containsText" dxfId="33005" priority="1099" operator="containsText" text="09.00 – 18.00">
      <formula>NOT(ISERROR(SEARCH("09.00 – 18.00",B81)))</formula>
    </cfRule>
    <cfRule type="containsText" dxfId="33004" priority="1100" operator="containsText" text="09.00 – 13.00">
      <formula>NOT(ISERROR(SEARCH("09.00 – 13.00",B81)))</formula>
    </cfRule>
    <cfRule type="containsText" dxfId="33003" priority="1101" operator="containsText" text="11.30 – 19.30">
      <formula>NOT(ISERROR(SEARCH("11.30 – 19.30",B81)))</formula>
    </cfRule>
    <cfRule type="containsText" dxfId="33002" priority="1102" operator="containsText" text="10.30 – 19.30">
      <formula>NOT(ISERROR(SEARCH("10.30 – 19.30",B81)))</formula>
    </cfRule>
    <cfRule type="containsText" dxfId="33001" priority="1103" operator="containsText" text="09.00 – 15.00">
      <formula>NOT(ISERROR(SEARCH("09.00 – 15.00",B81)))</formula>
    </cfRule>
    <cfRule type="containsText" dxfId="33000" priority="1104" operator="containsText" text="12:30">
      <formula>NOT(ISERROR(SEARCH("12:30",B81)))</formula>
    </cfRule>
    <cfRule type="containsText" dxfId="32999" priority="1105" operator="containsText" text="13:30">
      <formula>NOT(ISERROR(SEARCH("13:30",B81)))</formula>
    </cfRule>
    <cfRule type="containsText" dxfId="32998" priority="1106" operator="containsText" text="FESTIVITÁ">
      <formula>NOT(ISERROR(SEARCH("FESTIVITÁ",B81)))</formula>
    </cfRule>
    <cfRule type="cellIs" dxfId="32997" priority="1107" operator="equal">
      <formula>"DOMENICA"</formula>
    </cfRule>
  </conditionalFormatting>
  <conditionalFormatting sqref="B81:B87">
    <cfRule type="iconSet" priority="1090">
      <iconSet iconSet="3Symbols2">
        <cfvo type="percent" val="0"/>
        <cfvo type="percent" val="0"/>
        <cfvo type="formula" val="TODAY()" gte="0"/>
      </iconSet>
    </cfRule>
  </conditionalFormatting>
  <conditionalFormatting sqref="A81:A87">
    <cfRule type="containsText" dxfId="32996" priority="1073" operator="containsText" text="08.30 – 14.30">
      <formula>NOT(ISERROR(SEARCH("08.30 – 14.30",A81)))</formula>
    </cfRule>
    <cfRule type="containsText" dxfId="32995" priority="1074" operator="containsText" text="09:30 – 18.30">
      <formula>NOT(ISERROR(SEARCH("09:30 – 18.30",A81)))</formula>
    </cfRule>
    <cfRule type="containsText" dxfId="32994" priority="1075" operator="containsText" text="10.30 – 18.30">
      <formula>NOT(ISERROR(SEARCH("10.30 – 18.30",A81)))</formula>
    </cfRule>
    <cfRule type="containsText" dxfId="32993" priority="1076" operator="containsText" text="09.30 – 18.30">
      <formula>NOT(ISERROR(SEARCH("09.30 – 18.30",A81)))</formula>
    </cfRule>
    <cfRule type="containsText" dxfId="32992" priority="1077" operator="containsText" text="09.00 – 13:00">
      <formula>NOT(ISERROR(SEARCH("09.00 – 13:00",A81)))</formula>
    </cfRule>
    <cfRule type="containsText" dxfId="32991" priority="1078" operator="containsText" text="08.30 – 16.30">
      <formula>NOT(ISERROR(SEARCH("08.30 – 16.30",A81)))</formula>
    </cfRule>
    <cfRule type="containsText" dxfId="32990" priority="1079" operator="containsText" text="08:30 – 17.30">
      <formula>NOT(ISERROR(SEARCH("08:30 – 17.30",A81)))</formula>
    </cfRule>
    <cfRule type="containsText" dxfId="32989" priority="1080" operator="containsText" text="08.30 – 17.30">
      <formula>NOT(ISERROR(SEARCH("08.30 – 17.30",A81)))</formula>
    </cfRule>
    <cfRule type="containsText" dxfId="32988" priority="1081" operator="containsText" text="09.00 – 18.00">
      <formula>NOT(ISERROR(SEARCH("09.00 – 18.00",A81)))</formula>
    </cfRule>
    <cfRule type="containsText" dxfId="32987" priority="1082" operator="containsText" text="09.00 – 13.00">
      <formula>NOT(ISERROR(SEARCH("09.00 – 13.00",A81)))</formula>
    </cfRule>
    <cfRule type="containsText" dxfId="32986" priority="1083" operator="containsText" text="11.30 – 19.30">
      <formula>NOT(ISERROR(SEARCH("11.30 – 19.30",A81)))</formula>
    </cfRule>
    <cfRule type="containsText" dxfId="32985" priority="1084" operator="containsText" text="10.30 – 19.30">
      <formula>NOT(ISERROR(SEARCH("10.30 – 19.30",A81)))</formula>
    </cfRule>
    <cfRule type="containsText" dxfId="32984" priority="1085" operator="containsText" text="09.00 – 15.00">
      <formula>NOT(ISERROR(SEARCH("09.00 – 15.00",A81)))</formula>
    </cfRule>
    <cfRule type="containsText" dxfId="32983" priority="1086" operator="containsText" text="12:30">
      <formula>NOT(ISERROR(SEARCH("12:30",A81)))</formula>
    </cfRule>
    <cfRule type="containsText" dxfId="32982" priority="1087" operator="containsText" text="13:30">
      <formula>NOT(ISERROR(SEARCH("13:30",A81)))</formula>
    </cfRule>
    <cfRule type="containsText" dxfId="32981" priority="1088" operator="containsText" text="FESTIVITÁ">
      <formula>NOT(ISERROR(SEARCH("FESTIVITÁ",A81)))</formula>
    </cfRule>
    <cfRule type="cellIs" dxfId="32980" priority="1089" operator="equal">
      <formula>"DOMENICA"</formula>
    </cfRule>
  </conditionalFormatting>
  <conditionalFormatting sqref="B81:B87">
    <cfRule type="containsText" dxfId="32979" priority="1056" operator="containsText" text="08.30 – 14.30">
      <formula>NOT(ISERROR(SEARCH("08.30 – 14.30",B81)))</formula>
    </cfRule>
    <cfRule type="containsText" dxfId="32978" priority="1057" operator="containsText" text="09:30 – 18.30">
      <formula>NOT(ISERROR(SEARCH("09:30 – 18.30",B81)))</formula>
    </cfRule>
    <cfRule type="containsText" dxfId="32977" priority="1058" operator="containsText" text="10.30 – 18.30">
      <formula>NOT(ISERROR(SEARCH("10.30 – 18.30",B81)))</formula>
    </cfRule>
    <cfRule type="containsText" dxfId="32976" priority="1059" operator="containsText" text="09.30 – 18.30">
      <formula>NOT(ISERROR(SEARCH("09.30 – 18.30",B81)))</formula>
    </cfRule>
    <cfRule type="containsText" dxfId="32975" priority="1060" operator="containsText" text="09.00 – 13:00">
      <formula>NOT(ISERROR(SEARCH("09.00 – 13:00",B81)))</formula>
    </cfRule>
    <cfRule type="containsText" dxfId="32974" priority="1061" operator="containsText" text="08.30 – 16.30">
      <formula>NOT(ISERROR(SEARCH("08.30 – 16.30",B81)))</formula>
    </cfRule>
    <cfRule type="containsText" dxfId="32973" priority="1062" operator="containsText" text="08:30 – 17.30">
      <formula>NOT(ISERROR(SEARCH("08:30 – 17.30",B81)))</formula>
    </cfRule>
    <cfRule type="containsText" dxfId="32972" priority="1063" operator="containsText" text="08.30 – 17.30">
      <formula>NOT(ISERROR(SEARCH("08.30 – 17.30",B81)))</formula>
    </cfRule>
    <cfRule type="containsText" dxfId="32971" priority="1064" operator="containsText" text="09.00 – 18.00">
      <formula>NOT(ISERROR(SEARCH("09.00 – 18.00",B81)))</formula>
    </cfRule>
    <cfRule type="containsText" dxfId="32970" priority="1065" operator="containsText" text="09.00 – 13.00">
      <formula>NOT(ISERROR(SEARCH("09.00 – 13.00",B81)))</formula>
    </cfRule>
    <cfRule type="containsText" dxfId="32969" priority="1066" operator="containsText" text="11.30 – 19.30">
      <formula>NOT(ISERROR(SEARCH("11.30 – 19.30",B81)))</formula>
    </cfRule>
    <cfRule type="containsText" dxfId="32968" priority="1067" operator="containsText" text="10.30 – 19.30">
      <formula>NOT(ISERROR(SEARCH("10.30 – 19.30",B81)))</formula>
    </cfRule>
    <cfRule type="containsText" dxfId="32967" priority="1068" operator="containsText" text="09.00 – 15.00">
      <formula>NOT(ISERROR(SEARCH("09.00 – 15.00",B81)))</formula>
    </cfRule>
    <cfRule type="containsText" dxfId="32966" priority="1069" operator="containsText" text="12:30">
      <formula>NOT(ISERROR(SEARCH("12:30",B81)))</formula>
    </cfRule>
    <cfRule type="containsText" dxfId="32965" priority="1070" operator="containsText" text="13:30">
      <formula>NOT(ISERROR(SEARCH("13:30",B81)))</formula>
    </cfRule>
    <cfRule type="containsText" dxfId="32964" priority="1071" operator="containsText" text="FESTIVITÁ">
      <formula>NOT(ISERROR(SEARCH("FESTIVITÁ",B81)))</formula>
    </cfRule>
    <cfRule type="cellIs" dxfId="32963" priority="1072" operator="equal">
      <formula>"DOMENICA"</formula>
    </cfRule>
  </conditionalFormatting>
  <conditionalFormatting sqref="B81:B87">
    <cfRule type="iconSet" priority="1055">
      <iconSet iconSet="3Symbols2">
        <cfvo type="percent" val="0"/>
        <cfvo type="percent" val="0"/>
        <cfvo type="formula" val="TODAY()" gte="0"/>
      </iconSet>
    </cfRule>
  </conditionalFormatting>
  <conditionalFormatting sqref="A90:A96">
    <cfRule type="containsText" dxfId="32962" priority="1038" operator="containsText" text="08.30 – 14.30">
      <formula>NOT(ISERROR(SEARCH("08.30 – 14.30",A90)))</formula>
    </cfRule>
    <cfRule type="containsText" dxfId="32961" priority="1039" operator="containsText" text="09:30 – 18.30">
      <formula>NOT(ISERROR(SEARCH("09:30 – 18.30",A90)))</formula>
    </cfRule>
    <cfRule type="containsText" dxfId="32960" priority="1040" operator="containsText" text="10.30 – 18.30">
      <formula>NOT(ISERROR(SEARCH("10.30 – 18.30",A90)))</formula>
    </cfRule>
    <cfRule type="containsText" dxfId="32959" priority="1041" operator="containsText" text="09.30 – 18.30">
      <formula>NOT(ISERROR(SEARCH("09.30 – 18.30",A90)))</formula>
    </cfRule>
    <cfRule type="containsText" dxfId="32958" priority="1042" operator="containsText" text="09.00 – 13:00">
      <formula>NOT(ISERROR(SEARCH("09.00 – 13:00",A90)))</formula>
    </cfRule>
    <cfRule type="containsText" dxfId="32957" priority="1043" operator="containsText" text="08.30 – 16.30">
      <formula>NOT(ISERROR(SEARCH("08.30 – 16.30",A90)))</formula>
    </cfRule>
    <cfRule type="containsText" dxfId="32956" priority="1044" operator="containsText" text="08:30 – 17.30">
      <formula>NOT(ISERROR(SEARCH("08:30 – 17.30",A90)))</formula>
    </cfRule>
    <cfRule type="containsText" dxfId="32955" priority="1045" operator="containsText" text="08.30 – 17.30">
      <formula>NOT(ISERROR(SEARCH("08.30 – 17.30",A90)))</formula>
    </cfRule>
    <cfRule type="containsText" dxfId="32954" priority="1046" operator="containsText" text="09.00 – 18.00">
      <formula>NOT(ISERROR(SEARCH("09.00 – 18.00",A90)))</formula>
    </cfRule>
    <cfRule type="containsText" dxfId="32953" priority="1047" operator="containsText" text="09.00 – 13.00">
      <formula>NOT(ISERROR(SEARCH("09.00 – 13.00",A90)))</formula>
    </cfRule>
    <cfRule type="containsText" dxfId="32952" priority="1048" operator="containsText" text="11.30 – 19.30">
      <formula>NOT(ISERROR(SEARCH("11.30 – 19.30",A90)))</formula>
    </cfRule>
    <cfRule type="containsText" dxfId="32951" priority="1049" operator="containsText" text="10.30 – 19.30">
      <formula>NOT(ISERROR(SEARCH("10.30 – 19.30",A90)))</formula>
    </cfRule>
    <cfRule type="containsText" dxfId="32950" priority="1050" operator="containsText" text="09.00 – 15.00">
      <formula>NOT(ISERROR(SEARCH("09.00 – 15.00",A90)))</formula>
    </cfRule>
    <cfRule type="containsText" dxfId="32949" priority="1051" operator="containsText" text="12:30">
      <formula>NOT(ISERROR(SEARCH("12:30",A90)))</formula>
    </cfRule>
    <cfRule type="containsText" dxfId="32948" priority="1052" operator="containsText" text="13:30">
      <formula>NOT(ISERROR(SEARCH("13:30",A90)))</formula>
    </cfRule>
    <cfRule type="containsText" dxfId="32947" priority="1053" operator="containsText" text="FESTIVITÁ">
      <formula>NOT(ISERROR(SEARCH("FESTIVITÁ",A90)))</formula>
    </cfRule>
    <cfRule type="cellIs" dxfId="32946" priority="1054" operator="equal">
      <formula>"DOMENICA"</formula>
    </cfRule>
  </conditionalFormatting>
  <conditionalFormatting sqref="B90:B96">
    <cfRule type="containsText" dxfId="32945" priority="1021" operator="containsText" text="08.30 – 14.30">
      <formula>NOT(ISERROR(SEARCH("08.30 – 14.30",B90)))</formula>
    </cfRule>
    <cfRule type="containsText" dxfId="32944" priority="1022" operator="containsText" text="09:30 – 18.30">
      <formula>NOT(ISERROR(SEARCH("09:30 – 18.30",B90)))</formula>
    </cfRule>
    <cfRule type="containsText" dxfId="32943" priority="1023" operator="containsText" text="10.30 – 18.30">
      <formula>NOT(ISERROR(SEARCH("10.30 – 18.30",B90)))</formula>
    </cfRule>
    <cfRule type="containsText" dxfId="32942" priority="1024" operator="containsText" text="09.30 – 18.30">
      <formula>NOT(ISERROR(SEARCH("09.30 – 18.30",B90)))</formula>
    </cfRule>
    <cfRule type="containsText" dxfId="32941" priority="1025" operator="containsText" text="09.00 – 13:00">
      <formula>NOT(ISERROR(SEARCH("09.00 – 13:00",B90)))</formula>
    </cfRule>
    <cfRule type="containsText" dxfId="32940" priority="1026" operator="containsText" text="08.30 – 16.30">
      <formula>NOT(ISERROR(SEARCH("08.30 – 16.30",B90)))</formula>
    </cfRule>
    <cfRule type="containsText" dxfId="32939" priority="1027" operator="containsText" text="08:30 – 17.30">
      <formula>NOT(ISERROR(SEARCH("08:30 – 17.30",B90)))</formula>
    </cfRule>
    <cfRule type="containsText" dxfId="32938" priority="1028" operator="containsText" text="08.30 – 17.30">
      <formula>NOT(ISERROR(SEARCH("08.30 – 17.30",B90)))</formula>
    </cfRule>
    <cfRule type="containsText" dxfId="32937" priority="1029" operator="containsText" text="09.00 – 18.00">
      <formula>NOT(ISERROR(SEARCH("09.00 – 18.00",B90)))</formula>
    </cfRule>
    <cfRule type="containsText" dxfId="32936" priority="1030" operator="containsText" text="09.00 – 13.00">
      <formula>NOT(ISERROR(SEARCH("09.00 – 13.00",B90)))</formula>
    </cfRule>
    <cfRule type="containsText" dxfId="32935" priority="1031" operator="containsText" text="11.30 – 19.30">
      <formula>NOT(ISERROR(SEARCH("11.30 – 19.30",B90)))</formula>
    </cfRule>
    <cfRule type="containsText" dxfId="32934" priority="1032" operator="containsText" text="10.30 – 19.30">
      <formula>NOT(ISERROR(SEARCH("10.30 – 19.30",B90)))</formula>
    </cfRule>
    <cfRule type="containsText" dxfId="32933" priority="1033" operator="containsText" text="09.00 – 15.00">
      <formula>NOT(ISERROR(SEARCH("09.00 – 15.00",B90)))</formula>
    </cfRule>
    <cfRule type="containsText" dxfId="32932" priority="1034" operator="containsText" text="12:30">
      <formula>NOT(ISERROR(SEARCH("12:30",B90)))</formula>
    </cfRule>
    <cfRule type="containsText" dxfId="32931" priority="1035" operator="containsText" text="13:30">
      <formula>NOT(ISERROR(SEARCH("13:30",B90)))</formula>
    </cfRule>
    <cfRule type="containsText" dxfId="32930" priority="1036" operator="containsText" text="FESTIVITÁ">
      <formula>NOT(ISERROR(SEARCH("FESTIVITÁ",B90)))</formula>
    </cfRule>
    <cfRule type="cellIs" dxfId="32929" priority="1037" operator="equal">
      <formula>"DOMENICA"</formula>
    </cfRule>
  </conditionalFormatting>
  <conditionalFormatting sqref="B90:B96">
    <cfRule type="iconSet" priority="1020">
      <iconSet iconSet="3Symbols2">
        <cfvo type="percent" val="0"/>
        <cfvo type="percent" val="0"/>
        <cfvo type="formula" val="TODAY()" gte="0"/>
      </iconSet>
    </cfRule>
  </conditionalFormatting>
  <conditionalFormatting sqref="A117:B117">
    <cfRule type="cellIs" dxfId="32928" priority="1011" operator="equal">
      <formula>"09.00 – 13.00"</formula>
    </cfRule>
  </conditionalFormatting>
  <conditionalFormatting sqref="A117:B117">
    <cfRule type="cellIs" dxfId="32927" priority="1012" operator="equal">
      <formula>"09.00 – 15.00"</formula>
    </cfRule>
  </conditionalFormatting>
  <conditionalFormatting sqref="A117:B117">
    <cfRule type="cellIs" dxfId="32926" priority="1013" operator="equal">
      <formula>"09.00 – 18.00"</formula>
    </cfRule>
  </conditionalFormatting>
  <conditionalFormatting sqref="A117:B117">
    <cfRule type="cellIs" dxfId="32925" priority="1014" operator="equal">
      <formula>"09.30 – 13.00"</formula>
    </cfRule>
  </conditionalFormatting>
  <conditionalFormatting sqref="A117:B117">
    <cfRule type="cellIs" dxfId="32924" priority="1015" operator="equal">
      <formula>"10.30 – 19.30"</formula>
    </cfRule>
  </conditionalFormatting>
  <conditionalFormatting sqref="A117:B117">
    <cfRule type="cellIs" dxfId="32923" priority="1016" operator="equal">
      <formula>"11.30 – 19.30"</formula>
    </cfRule>
  </conditionalFormatting>
  <conditionalFormatting sqref="A117:B117">
    <cfRule type="cellIs" dxfId="32922" priority="1017" operator="equal">
      <formula>_FV(13,"3")</formula>
    </cfRule>
  </conditionalFormatting>
  <conditionalFormatting sqref="A117:B117">
    <cfRule type="cellIs" dxfId="32921" priority="1018" operator="equal">
      <formula>_FV(13,"3")</formula>
    </cfRule>
  </conditionalFormatting>
  <conditionalFormatting sqref="A117:B117">
    <cfRule type="cellIs" dxfId="32920" priority="1019" operator="equal">
      <formula>_FV(13,"3")</formula>
    </cfRule>
  </conditionalFormatting>
  <conditionalFormatting sqref="A135:B135">
    <cfRule type="cellIs" dxfId="32919" priority="1002" operator="equal">
      <formula>"09.00 – 13.00"</formula>
    </cfRule>
  </conditionalFormatting>
  <conditionalFormatting sqref="A135:B135">
    <cfRule type="cellIs" dxfId="32918" priority="1003" operator="equal">
      <formula>"09.00 – 15.00"</formula>
    </cfRule>
  </conditionalFormatting>
  <conditionalFormatting sqref="A135:B135">
    <cfRule type="cellIs" dxfId="32917" priority="1004" operator="equal">
      <formula>"09.00 – 18.00"</formula>
    </cfRule>
  </conditionalFormatting>
  <conditionalFormatting sqref="A135:B135">
    <cfRule type="cellIs" dxfId="32916" priority="1005" operator="equal">
      <formula>"09.30 – 13.00"</formula>
    </cfRule>
  </conditionalFormatting>
  <conditionalFormatting sqref="A135:B135">
    <cfRule type="cellIs" dxfId="32915" priority="1006" operator="equal">
      <formula>"10.30 – 19.30"</formula>
    </cfRule>
  </conditionalFormatting>
  <conditionalFormatting sqref="A135:B135">
    <cfRule type="cellIs" dxfId="32914" priority="1007" operator="equal">
      <formula>"11.30 – 19.30"</formula>
    </cfRule>
  </conditionalFormatting>
  <conditionalFormatting sqref="A135:B135">
    <cfRule type="cellIs" dxfId="32913" priority="1008" operator="equal">
      <formula>_FV(13,"3")</formula>
    </cfRule>
  </conditionalFormatting>
  <conditionalFormatting sqref="A135:B135">
    <cfRule type="cellIs" dxfId="32912" priority="1009" operator="equal">
      <formula>_FV(13,"3")</formula>
    </cfRule>
  </conditionalFormatting>
  <conditionalFormatting sqref="A135:B135">
    <cfRule type="cellIs" dxfId="32911" priority="1010" operator="equal">
      <formula>_FV(13,"3")</formula>
    </cfRule>
  </conditionalFormatting>
  <conditionalFormatting sqref="B142">
    <cfRule type="cellIs" dxfId="32910" priority="990" operator="equal">
      <formula>_FV(13,"3")</formula>
    </cfRule>
  </conditionalFormatting>
  <conditionalFormatting sqref="B142">
    <cfRule type="cellIs" dxfId="32909" priority="991" operator="equal">
      <formula>_FV(13,"3")</formula>
    </cfRule>
  </conditionalFormatting>
  <conditionalFormatting sqref="B142">
    <cfRule type="cellIs" dxfId="32908" priority="992" operator="equal">
      <formula>_FV(13,"3")</formula>
    </cfRule>
  </conditionalFormatting>
  <conditionalFormatting sqref="A142">
    <cfRule type="cellIs" dxfId="32907" priority="993" operator="equal">
      <formula>"09.00 – 13.00"</formula>
    </cfRule>
  </conditionalFormatting>
  <conditionalFormatting sqref="A142">
    <cfRule type="cellIs" dxfId="32906" priority="994" operator="equal">
      <formula>"09.00 – 15.00"</formula>
    </cfRule>
  </conditionalFormatting>
  <conditionalFormatting sqref="A142">
    <cfRule type="cellIs" dxfId="32905" priority="995" operator="equal">
      <formula>"09.00 – 18.00"</formula>
    </cfRule>
  </conditionalFormatting>
  <conditionalFormatting sqref="A142">
    <cfRule type="cellIs" dxfId="32904" priority="996" operator="equal">
      <formula>"09.30 – 13.00"</formula>
    </cfRule>
  </conditionalFormatting>
  <conditionalFormatting sqref="A142">
    <cfRule type="cellIs" dxfId="32903" priority="997" operator="equal">
      <formula>"10.30 – 19.30"</formula>
    </cfRule>
  </conditionalFormatting>
  <conditionalFormatting sqref="A142">
    <cfRule type="cellIs" dxfId="32902" priority="998" operator="equal">
      <formula>"11.30 – 19.30"</formula>
    </cfRule>
  </conditionalFormatting>
  <conditionalFormatting sqref="A142">
    <cfRule type="cellIs" dxfId="32901" priority="999" operator="equal">
      <formula>_FV(13,"3")</formula>
    </cfRule>
  </conditionalFormatting>
  <conditionalFormatting sqref="A142">
    <cfRule type="cellIs" dxfId="32900" priority="1000" operator="equal">
      <formula>_FV(13,"3")</formula>
    </cfRule>
  </conditionalFormatting>
  <conditionalFormatting sqref="A142">
    <cfRule type="cellIs" dxfId="32899" priority="1001" operator="equal">
      <formula>_FV(13,"3")</formula>
    </cfRule>
  </conditionalFormatting>
  <conditionalFormatting sqref="B142">
    <cfRule type="cellIs" dxfId="32898" priority="984" operator="equal">
      <formula>"09.00 – 13.00"</formula>
    </cfRule>
  </conditionalFormatting>
  <conditionalFormatting sqref="B142">
    <cfRule type="cellIs" dxfId="32897" priority="985" operator="equal">
      <formula>"09.00 – 15.00"</formula>
    </cfRule>
  </conditionalFormatting>
  <conditionalFormatting sqref="B142">
    <cfRule type="cellIs" dxfId="32896" priority="986" operator="equal">
      <formula>"09.00 – 18.00"</formula>
    </cfRule>
  </conditionalFormatting>
  <conditionalFormatting sqref="B142">
    <cfRule type="cellIs" dxfId="32895" priority="987" operator="equal">
      <formula>"09.30 – 13.00"</formula>
    </cfRule>
  </conditionalFormatting>
  <conditionalFormatting sqref="B142">
    <cfRule type="cellIs" dxfId="32894" priority="988" operator="equal">
      <formula>"10.30 – 19.30"</formula>
    </cfRule>
  </conditionalFormatting>
  <conditionalFormatting sqref="B142">
    <cfRule type="cellIs" dxfId="32893" priority="989" operator="equal">
      <formula>"11.30 – 19.30"</formula>
    </cfRule>
  </conditionalFormatting>
  <conditionalFormatting sqref="A100:A106">
    <cfRule type="containsText" dxfId="32892" priority="967" operator="containsText" text="08.30 – 14.30">
      <formula>NOT(ISERROR(SEARCH("08.30 – 14.30",A100)))</formula>
    </cfRule>
    <cfRule type="containsText" dxfId="32891" priority="968" operator="containsText" text="09:30 – 18.30">
      <formula>NOT(ISERROR(SEARCH("09:30 – 18.30",A100)))</formula>
    </cfRule>
    <cfRule type="containsText" dxfId="32890" priority="969" operator="containsText" text="10.30 – 18.30">
      <formula>NOT(ISERROR(SEARCH("10.30 – 18.30",A100)))</formula>
    </cfRule>
    <cfRule type="containsText" dxfId="32889" priority="970" operator="containsText" text="09.30 – 18.30">
      <formula>NOT(ISERROR(SEARCH("09.30 – 18.30",A100)))</formula>
    </cfRule>
    <cfRule type="containsText" dxfId="32888" priority="971" operator="containsText" text="09.00 – 13:00">
      <formula>NOT(ISERROR(SEARCH("09.00 – 13:00",A100)))</formula>
    </cfRule>
    <cfRule type="containsText" dxfId="32887" priority="972" operator="containsText" text="08.30 – 16.30">
      <formula>NOT(ISERROR(SEARCH("08.30 – 16.30",A100)))</formula>
    </cfRule>
    <cfRule type="containsText" dxfId="32886" priority="973" operator="containsText" text="08:30 – 17.30">
      <formula>NOT(ISERROR(SEARCH("08:30 – 17.30",A100)))</formula>
    </cfRule>
    <cfRule type="containsText" dxfId="32885" priority="974" operator="containsText" text="08.30 – 17.30">
      <formula>NOT(ISERROR(SEARCH("08.30 – 17.30",A100)))</formula>
    </cfRule>
    <cfRule type="containsText" dxfId="32884" priority="975" operator="containsText" text="09.00 – 18.00">
      <formula>NOT(ISERROR(SEARCH("09.00 – 18.00",A100)))</formula>
    </cfRule>
    <cfRule type="containsText" dxfId="32883" priority="976" operator="containsText" text="09.00 – 13.00">
      <formula>NOT(ISERROR(SEARCH("09.00 – 13.00",A100)))</formula>
    </cfRule>
    <cfRule type="containsText" dxfId="32882" priority="977" operator="containsText" text="11.30 – 19.30">
      <formula>NOT(ISERROR(SEARCH("11.30 – 19.30",A100)))</formula>
    </cfRule>
    <cfRule type="containsText" dxfId="32881" priority="978" operator="containsText" text="10.30 – 19.30">
      <formula>NOT(ISERROR(SEARCH("10.30 – 19.30",A100)))</formula>
    </cfRule>
    <cfRule type="containsText" dxfId="32880" priority="979" operator="containsText" text="09.00 – 15.00">
      <formula>NOT(ISERROR(SEARCH("09.00 – 15.00",A100)))</formula>
    </cfRule>
    <cfRule type="containsText" dxfId="32879" priority="980" operator="containsText" text="12:30">
      <formula>NOT(ISERROR(SEARCH("12:30",A100)))</formula>
    </cfRule>
    <cfRule type="containsText" dxfId="32878" priority="981" operator="containsText" text="13:30">
      <formula>NOT(ISERROR(SEARCH("13:30",A100)))</formula>
    </cfRule>
    <cfRule type="containsText" dxfId="32877" priority="982" operator="containsText" text="FESTIVITÁ">
      <formula>NOT(ISERROR(SEARCH("FESTIVITÁ",A100)))</formula>
    </cfRule>
    <cfRule type="cellIs" dxfId="32876" priority="983" operator="equal">
      <formula>"DOMENICA"</formula>
    </cfRule>
  </conditionalFormatting>
  <conditionalFormatting sqref="B100:B106">
    <cfRule type="containsText" dxfId="32875" priority="950" operator="containsText" text="08.30 – 14.30">
      <formula>NOT(ISERROR(SEARCH("08.30 – 14.30",B100)))</formula>
    </cfRule>
    <cfRule type="containsText" dxfId="32874" priority="951" operator="containsText" text="09:30 – 18.30">
      <formula>NOT(ISERROR(SEARCH("09:30 – 18.30",B100)))</formula>
    </cfRule>
    <cfRule type="containsText" dxfId="32873" priority="952" operator="containsText" text="10.30 – 18.30">
      <formula>NOT(ISERROR(SEARCH("10.30 – 18.30",B100)))</formula>
    </cfRule>
    <cfRule type="containsText" dxfId="32872" priority="953" operator="containsText" text="09.30 – 18.30">
      <formula>NOT(ISERROR(SEARCH("09.30 – 18.30",B100)))</formula>
    </cfRule>
    <cfRule type="containsText" dxfId="32871" priority="954" operator="containsText" text="09.00 – 13:00">
      <formula>NOT(ISERROR(SEARCH("09.00 – 13:00",B100)))</formula>
    </cfRule>
    <cfRule type="containsText" dxfId="32870" priority="955" operator="containsText" text="08.30 – 16.30">
      <formula>NOT(ISERROR(SEARCH("08.30 – 16.30",B100)))</formula>
    </cfRule>
    <cfRule type="containsText" dxfId="32869" priority="956" operator="containsText" text="08:30 – 17.30">
      <formula>NOT(ISERROR(SEARCH("08:30 – 17.30",B100)))</formula>
    </cfRule>
    <cfRule type="containsText" dxfId="32868" priority="957" operator="containsText" text="08.30 – 17.30">
      <formula>NOT(ISERROR(SEARCH("08.30 – 17.30",B100)))</formula>
    </cfRule>
    <cfRule type="containsText" dxfId="32867" priority="958" operator="containsText" text="09.00 – 18.00">
      <formula>NOT(ISERROR(SEARCH("09.00 – 18.00",B100)))</formula>
    </cfRule>
    <cfRule type="containsText" dxfId="32866" priority="959" operator="containsText" text="09.00 – 13.00">
      <formula>NOT(ISERROR(SEARCH("09.00 – 13.00",B100)))</formula>
    </cfRule>
    <cfRule type="containsText" dxfId="32865" priority="960" operator="containsText" text="11.30 – 19.30">
      <formula>NOT(ISERROR(SEARCH("11.30 – 19.30",B100)))</formula>
    </cfRule>
    <cfRule type="containsText" dxfId="32864" priority="961" operator="containsText" text="10.30 – 19.30">
      <formula>NOT(ISERROR(SEARCH("10.30 – 19.30",B100)))</formula>
    </cfRule>
    <cfRule type="containsText" dxfId="32863" priority="962" operator="containsText" text="09.00 – 15.00">
      <formula>NOT(ISERROR(SEARCH("09.00 – 15.00",B100)))</formula>
    </cfRule>
    <cfRule type="containsText" dxfId="32862" priority="963" operator="containsText" text="12:30">
      <formula>NOT(ISERROR(SEARCH("12:30",B100)))</formula>
    </cfRule>
    <cfRule type="containsText" dxfId="32861" priority="964" operator="containsText" text="13:30">
      <formula>NOT(ISERROR(SEARCH("13:30",B100)))</formula>
    </cfRule>
    <cfRule type="containsText" dxfId="32860" priority="965" operator="containsText" text="FESTIVITÁ">
      <formula>NOT(ISERROR(SEARCH("FESTIVITÁ",B100)))</formula>
    </cfRule>
    <cfRule type="cellIs" dxfId="32859" priority="966" operator="equal">
      <formula>"DOMENICA"</formula>
    </cfRule>
  </conditionalFormatting>
  <conditionalFormatting sqref="B100:B106">
    <cfRule type="iconSet" priority="949">
      <iconSet iconSet="3Symbols2">
        <cfvo type="percent" val="0"/>
        <cfvo type="percent" val="0"/>
        <cfvo type="formula" val="TODAY()" gte="0"/>
      </iconSet>
    </cfRule>
  </conditionalFormatting>
  <conditionalFormatting sqref="A109:A115">
    <cfRule type="containsText" dxfId="32858" priority="932" operator="containsText" text="08.30 – 14.30">
      <formula>NOT(ISERROR(SEARCH("08.30 – 14.30",A109)))</formula>
    </cfRule>
    <cfRule type="containsText" dxfId="32857" priority="933" operator="containsText" text="09:30 – 18.30">
      <formula>NOT(ISERROR(SEARCH("09:30 – 18.30",A109)))</formula>
    </cfRule>
    <cfRule type="containsText" dxfId="32856" priority="934" operator="containsText" text="10.30 – 18.30">
      <formula>NOT(ISERROR(SEARCH("10.30 – 18.30",A109)))</formula>
    </cfRule>
    <cfRule type="containsText" dxfId="32855" priority="935" operator="containsText" text="09.30 – 18.30">
      <formula>NOT(ISERROR(SEARCH("09.30 – 18.30",A109)))</formula>
    </cfRule>
    <cfRule type="containsText" dxfId="32854" priority="936" operator="containsText" text="09.00 – 13:00">
      <formula>NOT(ISERROR(SEARCH("09.00 – 13:00",A109)))</formula>
    </cfRule>
    <cfRule type="containsText" dxfId="32853" priority="937" operator="containsText" text="08.30 – 16.30">
      <formula>NOT(ISERROR(SEARCH("08.30 – 16.30",A109)))</formula>
    </cfRule>
    <cfRule type="containsText" dxfId="32852" priority="938" operator="containsText" text="08:30 – 17.30">
      <formula>NOT(ISERROR(SEARCH("08:30 – 17.30",A109)))</formula>
    </cfRule>
    <cfRule type="containsText" dxfId="32851" priority="939" operator="containsText" text="08.30 – 17.30">
      <formula>NOT(ISERROR(SEARCH("08.30 – 17.30",A109)))</formula>
    </cfRule>
    <cfRule type="containsText" dxfId="32850" priority="940" operator="containsText" text="09.00 – 18.00">
      <formula>NOT(ISERROR(SEARCH("09.00 – 18.00",A109)))</formula>
    </cfRule>
    <cfRule type="containsText" dxfId="32849" priority="941" operator="containsText" text="09.00 – 13.00">
      <formula>NOT(ISERROR(SEARCH("09.00 – 13.00",A109)))</formula>
    </cfRule>
    <cfRule type="containsText" dxfId="32848" priority="942" operator="containsText" text="11.30 – 19.30">
      <formula>NOT(ISERROR(SEARCH("11.30 – 19.30",A109)))</formula>
    </cfRule>
    <cfRule type="containsText" dxfId="32847" priority="943" operator="containsText" text="10.30 – 19.30">
      <formula>NOT(ISERROR(SEARCH("10.30 – 19.30",A109)))</formula>
    </cfRule>
    <cfRule type="containsText" dxfId="32846" priority="944" operator="containsText" text="09.00 – 15.00">
      <formula>NOT(ISERROR(SEARCH("09.00 – 15.00",A109)))</formula>
    </cfRule>
    <cfRule type="containsText" dxfId="32845" priority="945" operator="containsText" text="12:30">
      <formula>NOT(ISERROR(SEARCH("12:30",A109)))</formula>
    </cfRule>
    <cfRule type="containsText" dxfId="32844" priority="946" operator="containsText" text="13:30">
      <formula>NOT(ISERROR(SEARCH("13:30",A109)))</formula>
    </cfRule>
    <cfRule type="containsText" dxfId="32843" priority="947" operator="containsText" text="FESTIVITÁ">
      <formula>NOT(ISERROR(SEARCH("FESTIVITÁ",A109)))</formula>
    </cfRule>
    <cfRule type="cellIs" dxfId="32842" priority="948" operator="equal">
      <formula>"DOMENICA"</formula>
    </cfRule>
  </conditionalFormatting>
  <conditionalFormatting sqref="B109:B115">
    <cfRule type="containsText" dxfId="32841" priority="915" operator="containsText" text="08.30 – 14.30">
      <formula>NOT(ISERROR(SEARCH("08.30 – 14.30",B109)))</formula>
    </cfRule>
    <cfRule type="containsText" dxfId="32840" priority="916" operator="containsText" text="09:30 – 18.30">
      <formula>NOT(ISERROR(SEARCH("09:30 – 18.30",B109)))</formula>
    </cfRule>
    <cfRule type="containsText" dxfId="32839" priority="917" operator="containsText" text="10.30 – 18.30">
      <formula>NOT(ISERROR(SEARCH("10.30 – 18.30",B109)))</formula>
    </cfRule>
    <cfRule type="containsText" dxfId="32838" priority="918" operator="containsText" text="09.30 – 18.30">
      <formula>NOT(ISERROR(SEARCH("09.30 – 18.30",B109)))</formula>
    </cfRule>
    <cfRule type="containsText" dxfId="32837" priority="919" operator="containsText" text="09.00 – 13:00">
      <formula>NOT(ISERROR(SEARCH("09.00 – 13:00",B109)))</formula>
    </cfRule>
    <cfRule type="containsText" dxfId="32836" priority="920" operator="containsText" text="08.30 – 16.30">
      <formula>NOT(ISERROR(SEARCH("08.30 – 16.30",B109)))</formula>
    </cfRule>
    <cfRule type="containsText" dxfId="32835" priority="921" operator="containsText" text="08:30 – 17.30">
      <formula>NOT(ISERROR(SEARCH("08:30 – 17.30",B109)))</formula>
    </cfRule>
    <cfRule type="containsText" dxfId="32834" priority="922" operator="containsText" text="08.30 – 17.30">
      <formula>NOT(ISERROR(SEARCH("08.30 – 17.30",B109)))</formula>
    </cfRule>
    <cfRule type="containsText" dxfId="32833" priority="923" operator="containsText" text="09.00 – 18.00">
      <formula>NOT(ISERROR(SEARCH("09.00 – 18.00",B109)))</formula>
    </cfRule>
    <cfRule type="containsText" dxfId="32832" priority="924" operator="containsText" text="09.00 – 13.00">
      <formula>NOT(ISERROR(SEARCH("09.00 – 13.00",B109)))</formula>
    </cfRule>
    <cfRule type="containsText" dxfId="32831" priority="925" operator="containsText" text="11.30 – 19.30">
      <formula>NOT(ISERROR(SEARCH("11.30 – 19.30",B109)))</formula>
    </cfRule>
    <cfRule type="containsText" dxfId="32830" priority="926" operator="containsText" text="10.30 – 19.30">
      <formula>NOT(ISERROR(SEARCH("10.30 – 19.30",B109)))</formula>
    </cfRule>
    <cfRule type="containsText" dxfId="32829" priority="927" operator="containsText" text="09.00 – 15.00">
      <formula>NOT(ISERROR(SEARCH("09.00 – 15.00",B109)))</formula>
    </cfRule>
    <cfRule type="containsText" dxfId="32828" priority="928" operator="containsText" text="12:30">
      <formula>NOT(ISERROR(SEARCH("12:30",B109)))</formula>
    </cfRule>
    <cfRule type="containsText" dxfId="32827" priority="929" operator="containsText" text="13:30">
      <formula>NOT(ISERROR(SEARCH("13:30",B109)))</formula>
    </cfRule>
    <cfRule type="containsText" dxfId="32826" priority="930" operator="containsText" text="FESTIVITÁ">
      <formula>NOT(ISERROR(SEARCH("FESTIVITÁ",B109)))</formula>
    </cfRule>
    <cfRule type="cellIs" dxfId="32825" priority="931" operator="equal">
      <formula>"DOMENICA"</formula>
    </cfRule>
  </conditionalFormatting>
  <conditionalFormatting sqref="B109:B115">
    <cfRule type="iconSet" priority="914">
      <iconSet iconSet="3Symbols2">
        <cfvo type="percent" val="0"/>
        <cfvo type="percent" val="0"/>
        <cfvo type="formula" val="TODAY()" gte="0"/>
      </iconSet>
    </cfRule>
  </conditionalFormatting>
  <conditionalFormatting sqref="A118:A124">
    <cfRule type="containsText" dxfId="32824" priority="897" operator="containsText" text="08.30 – 14.30">
      <formula>NOT(ISERROR(SEARCH("08.30 – 14.30",A118)))</formula>
    </cfRule>
    <cfRule type="containsText" dxfId="32823" priority="898" operator="containsText" text="09:30 – 18.30">
      <formula>NOT(ISERROR(SEARCH("09:30 – 18.30",A118)))</formula>
    </cfRule>
    <cfRule type="containsText" dxfId="32822" priority="899" operator="containsText" text="10.30 – 18.30">
      <formula>NOT(ISERROR(SEARCH("10.30 – 18.30",A118)))</formula>
    </cfRule>
    <cfRule type="containsText" dxfId="32821" priority="900" operator="containsText" text="09.30 – 18.30">
      <formula>NOT(ISERROR(SEARCH("09.30 – 18.30",A118)))</formula>
    </cfRule>
    <cfRule type="containsText" dxfId="32820" priority="901" operator="containsText" text="09.00 – 13:00">
      <formula>NOT(ISERROR(SEARCH("09.00 – 13:00",A118)))</formula>
    </cfRule>
    <cfRule type="containsText" dxfId="32819" priority="902" operator="containsText" text="08.30 – 16.30">
      <formula>NOT(ISERROR(SEARCH("08.30 – 16.30",A118)))</formula>
    </cfRule>
    <cfRule type="containsText" dxfId="32818" priority="903" operator="containsText" text="08:30 – 17.30">
      <formula>NOT(ISERROR(SEARCH("08:30 – 17.30",A118)))</formula>
    </cfRule>
    <cfRule type="containsText" dxfId="32817" priority="904" operator="containsText" text="08.30 – 17.30">
      <formula>NOT(ISERROR(SEARCH("08.30 – 17.30",A118)))</formula>
    </cfRule>
    <cfRule type="containsText" dxfId="32816" priority="905" operator="containsText" text="09.00 – 18.00">
      <formula>NOT(ISERROR(SEARCH("09.00 – 18.00",A118)))</formula>
    </cfRule>
    <cfRule type="containsText" dxfId="32815" priority="906" operator="containsText" text="09.00 – 13.00">
      <formula>NOT(ISERROR(SEARCH("09.00 – 13.00",A118)))</formula>
    </cfRule>
    <cfRule type="containsText" dxfId="32814" priority="907" operator="containsText" text="11.30 – 19.30">
      <formula>NOT(ISERROR(SEARCH("11.30 – 19.30",A118)))</formula>
    </cfRule>
    <cfRule type="containsText" dxfId="32813" priority="908" operator="containsText" text="10.30 – 19.30">
      <formula>NOT(ISERROR(SEARCH("10.30 – 19.30",A118)))</formula>
    </cfRule>
    <cfRule type="containsText" dxfId="32812" priority="909" operator="containsText" text="09.00 – 15.00">
      <formula>NOT(ISERROR(SEARCH("09.00 – 15.00",A118)))</formula>
    </cfRule>
    <cfRule type="containsText" dxfId="32811" priority="910" operator="containsText" text="12:30">
      <formula>NOT(ISERROR(SEARCH("12:30",A118)))</formula>
    </cfRule>
    <cfRule type="containsText" dxfId="32810" priority="911" operator="containsText" text="13:30">
      <formula>NOT(ISERROR(SEARCH("13:30",A118)))</formula>
    </cfRule>
    <cfRule type="containsText" dxfId="32809" priority="912" operator="containsText" text="FESTIVITÁ">
      <formula>NOT(ISERROR(SEARCH("FESTIVITÁ",A118)))</formula>
    </cfRule>
    <cfRule type="cellIs" dxfId="32808" priority="913" operator="equal">
      <formula>"DOMENICA"</formula>
    </cfRule>
  </conditionalFormatting>
  <conditionalFormatting sqref="B118:B124">
    <cfRule type="containsText" dxfId="32807" priority="880" operator="containsText" text="08.30 – 14.30">
      <formula>NOT(ISERROR(SEARCH("08.30 – 14.30",B118)))</formula>
    </cfRule>
    <cfRule type="containsText" dxfId="32806" priority="881" operator="containsText" text="09:30 – 18.30">
      <formula>NOT(ISERROR(SEARCH("09:30 – 18.30",B118)))</formula>
    </cfRule>
    <cfRule type="containsText" dxfId="32805" priority="882" operator="containsText" text="10.30 – 18.30">
      <formula>NOT(ISERROR(SEARCH("10.30 – 18.30",B118)))</formula>
    </cfRule>
    <cfRule type="containsText" dxfId="32804" priority="883" operator="containsText" text="09.30 – 18.30">
      <formula>NOT(ISERROR(SEARCH("09.30 – 18.30",B118)))</formula>
    </cfRule>
    <cfRule type="containsText" dxfId="32803" priority="884" operator="containsText" text="09.00 – 13:00">
      <formula>NOT(ISERROR(SEARCH("09.00 – 13:00",B118)))</formula>
    </cfRule>
    <cfRule type="containsText" dxfId="32802" priority="885" operator="containsText" text="08.30 – 16.30">
      <formula>NOT(ISERROR(SEARCH("08.30 – 16.30",B118)))</formula>
    </cfRule>
    <cfRule type="containsText" dxfId="32801" priority="886" operator="containsText" text="08:30 – 17.30">
      <formula>NOT(ISERROR(SEARCH("08:30 – 17.30",B118)))</formula>
    </cfRule>
    <cfRule type="containsText" dxfId="32800" priority="887" operator="containsText" text="08.30 – 17.30">
      <formula>NOT(ISERROR(SEARCH("08.30 – 17.30",B118)))</formula>
    </cfRule>
    <cfRule type="containsText" dxfId="32799" priority="888" operator="containsText" text="09.00 – 18.00">
      <formula>NOT(ISERROR(SEARCH("09.00 – 18.00",B118)))</formula>
    </cfRule>
    <cfRule type="containsText" dxfId="32798" priority="889" operator="containsText" text="09.00 – 13.00">
      <formula>NOT(ISERROR(SEARCH("09.00 – 13.00",B118)))</formula>
    </cfRule>
    <cfRule type="containsText" dxfId="32797" priority="890" operator="containsText" text="11.30 – 19.30">
      <formula>NOT(ISERROR(SEARCH("11.30 – 19.30",B118)))</formula>
    </cfRule>
    <cfRule type="containsText" dxfId="32796" priority="891" operator="containsText" text="10.30 – 19.30">
      <formula>NOT(ISERROR(SEARCH("10.30 – 19.30",B118)))</formula>
    </cfRule>
    <cfRule type="containsText" dxfId="32795" priority="892" operator="containsText" text="09.00 – 15.00">
      <formula>NOT(ISERROR(SEARCH("09.00 – 15.00",B118)))</formula>
    </cfRule>
    <cfRule type="containsText" dxfId="32794" priority="893" operator="containsText" text="12:30">
      <formula>NOT(ISERROR(SEARCH("12:30",B118)))</formula>
    </cfRule>
    <cfRule type="containsText" dxfId="32793" priority="894" operator="containsText" text="13:30">
      <formula>NOT(ISERROR(SEARCH("13:30",B118)))</formula>
    </cfRule>
    <cfRule type="containsText" dxfId="32792" priority="895" operator="containsText" text="FESTIVITÁ">
      <formula>NOT(ISERROR(SEARCH("FESTIVITÁ",B118)))</formula>
    </cfRule>
    <cfRule type="cellIs" dxfId="32791" priority="896" operator="equal">
      <formula>"DOMENICA"</formula>
    </cfRule>
  </conditionalFormatting>
  <conditionalFormatting sqref="B118:B124">
    <cfRule type="iconSet" priority="879">
      <iconSet iconSet="3Symbols2">
        <cfvo type="percent" val="0"/>
        <cfvo type="percent" val="0"/>
        <cfvo type="formula" val="TODAY()" gte="0"/>
      </iconSet>
    </cfRule>
  </conditionalFormatting>
  <conditionalFormatting sqref="A127:A133">
    <cfRule type="containsText" dxfId="32790" priority="862" operator="containsText" text="08.30 – 14.30">
      <formula>NOT(ISERROR(SEARCH("08.30 – 14.30",A127)))</formula>
    </cfRule>
    <cfRule type="containsText" dxfId="32789" priority="863" operator="containsText" text="09:30 – 18.30">
      <formula>NOT(ISERROR(SEARCH("09:30 – 18.30",A127)))</formula>
    </cfRule>
    <cfRule type="containsText" dxfId="32788" priority="864" operator="containsText" text="10.30 – 18.30">
      <formula>NOT(ISERROR(SEARCH("10.30 – 18.30",A127)))</formula>
    </cfRule>
    <cfRule type="containsText" dxfId="32787" priority="865" operator="containsText" text="09.30 – 18.30">
      <formula>NOT(ISERROR(SEARCH("09.30 – 18.30",A127)))</formula>
    </cfRule>
    <cfRule type="containsText" dxfId="32786" priority="866" operator="containsText" text="09.00 – 13:00">
      <formula>NOT(ISERROR(SEARCH("09.00 – 13:00",A127)))</formula>
    </cfRule>
    <cfRule type="containsText" dxfId="32785" priority="867" operator="containsText" text="08.30 – 16.30">
      <formula>NOT(ISERROR(SEARCH("08.30 – 16.30",A127)))</formula>
    </cfRule>
    <cfRule type="containsText" dxfId="32784" priority="868" operator="containsText" text="08:30 – 17.30">
      <formula>NOT(ISERROR(SEARCH("08:30 – 17.30",A127)))</formula>
    </cfRule>
    <cfRule type="containsText" dxfId="32783" priority="869" operator="containsText" text="08.30 – 17.30">
      <formula>NOT(ISERROR(SEARCH("08.30 – 17.30",A127)))</formula>
    </cfRule>
    <cfRule type="containsText" dxfId="32782" priority="870" operator="containsText" text="09.00 – 18.00">
      <formula>NOT(ISERROR(SEARCH("09.00 – 18.00",A127)))</formula>
    </cfRule>
    <cfRule type="containsText" dxfId="32781" priority="871" operator="containsText" text="09.00 – 13.00">
      <formula>NOT(ISERROR(SEARCH("09.00 – 13.00",A127)))</formula>
    </cfRule>
    <cfRule type="containsText" dxfId="32780" priority="872" operator="containsText" text="11.30 – 19.30">
      <formula>NOT(ISERROR(SEARCH("11.30 – 19.30",A127)))</formula>
    </cfRule>
    <cfRule type="containsText" dxfId="32779" priority="873" operator="containsText" text="10.30 – 19.30">
      <formula>NOT(ISERROR(SEARCH("10.30 – 19.30",A127)))</formula>
    </cfRule>
    <cfRule type="containsText" dxfId="32778" priority="874" operator="containsText" text="09.00 – 15.00">
      <formula>NOT(ISERROR(SEARCH("09.00 – 15.00",A127)))</formula>
    </cfRule>
    <cfRule type="containsText" dxfId="32777" priority="875" operator="containsText" text="12:30">
      <formula>NOT(ISERROR(SEARCH("12:30",A127)))</formula>
    </cfRule>
    <cfRule type="containsText" dxfId="32776" priority="876" operator="containsText" text="13:30">
      <formula>NOT(ISERROR(SEARCH("13:30",A127)))</formula>
    </cfRule>
    <cfRule type="containsText" dxfId="32775" priority="877" operator="containsText" text="FESTIVITÁ">
      <formula>NOT(ISERROR(SEARCH("FESTIVITÁ",A127)))</formula>
    </cfRule>
    <cfRule type="cellIs" dxfId="32774" priority="878" operator="equal">
      <formula>"DOMENICA"</formula>
    </cfRule>
  </conditionalFormatting>
  <conditionalFormatting sqref="B127:B133">
    <cfRule type="containsText" dxfId="32773" priority="845" operator="containsText" text="08.30 – 14.30">
      <formula>NOT(ISERROR(SEARCH("08.30 – 14.30",B127)))</formula>
    </cfRule>
    <cfRule type="containsText" dxfId="32772" priority="846" operator="containsText" text="09:30 – 18.30">
      <formula>NOT(ISERROR(SEARCH("09:30 – 18.30",B127)))</formula>
    </cfRule>
    <cfRule type="containsText" dxfId="32771" priority="847" operator="containsText" text="10.30 – 18.30">
      <formula>NOT(ISERROR(SEARCH("10.30 – 18.30",B127)))</formula>
    </cfRule>
    <cfRule type="containsText" dxfId="32770" priority="848" operator="containsText" text="09.30 – 18.30">
      <formula>NOT(ISERROR(SEARCH("09.30 – 18.30",B127)))</formula>
    </cfRule>
    <cfRule type="containsText" dxfId="32769" priority="849" operator="containsText" text="09.00 – 13:00">
      <formula>NOT(ISERROR(SEARCH("09.00 – 13:00",B127)))</formula>
    </cfRule>
    <cfRule type="containsText" dxfId="32768" priority="850" operator="containsText" text="08.30 – 16.30">
      <formula>NOT(ISERROR(SEARCH("08.30 – 16.30",B127)))</formula>
    </cfRule>
    <cfRule type="containsText" dxfId="32767" priority="851" operator="containsText" text="08:30 – 17.30">
      <formula>NOT(ISERROR(SEARCH("08:30 – 17.30",B127)))</formula>
    </cfRule>
    <cfRule type="containsText" dxfId="32766" priority="852" operator="containsText" text="08.30 – 17.30">
      <formula>NOT(ISERROR(SEARCH("08.30 – 17.30",B127)))</formula>
    </cfRule>
    <cfRule type="containsText" dxfId="32765" priority="853" operator="containsText" text="09.00 – 18.00">
      <formula>NOT(ISERROR(SEARCH("09.00 – 18.00",B127)))</formula>
    </cfRule>
    <cfRule type="containsText" dxfId="32764" priority="854" operator="containsText" text="09.00 – 13.00">
      <formula>NOT(ISERROR(SEARCH("09.00 – 13.00",B127)))</formula>
    </cfRule>
    <cfRule type="containsText" dxfId="32763" priority="855" operator="containsText" text="11.30 – 19.30">
      <formula>NOT(ISERROR(SEARCH("11.30 – 19.30",B127)))</formula>
    </cfRule>
    <cfRule type="containsText" dxfId="32762" priority="856" operator="containsText" text="10.30 – 19.30">
      <formula>NOT(ISERROR(SEARCH("10.30 – 19.30",B127)))</formula>
    </cfRule>
    <cfRule type="containsText" dxfId="32761" priority="857" operator="containsText" text="09.00 – 15.00">
      <formula>NOT(ISERROR(SEARCH("09.00 – 15.00",B127)))</formula>
    </cfRule>
    <cfRule type="containsText" dxfId="32760" priority="858" operator="containsText" text="12:30">
      <formula>NOT(ISERROR(SEARCH("12:30",B127)))</formula>
    </cfRule>
    <cfRule type="containsText" dxfId="32759" priority="859" operator="containsText" text="13:30">
      <formula>NOT(ISERROR(SEARCH("13:30",B127)))</formula>
    </cfRule>
    <cfRule type="containsText" dxfId="32758" priority="860" operator="containsText" text="FESTIVITÁ">
      <formula>NOT(ISERROR(SEARCH("FESTIVITÁ",B127)))</formula>
    </cfRule>
    <cfRule type="cellIs" dxfId="32757" priority="861" operator="equal">
      <formula>"DOMENICA"</formula>
    </cfRule>
  </conditionalFormatting>
  <conditionalFormatting sqref="B127:B133">
    <cfRule type="iconSet" priority="844">
      <iconSet iconSet="3Symbols2">
        <cfvo type="percent" val="0"/>
        <cfvo type="percent" val="0"/>
        <cfvo type="formula" val="TODAY()" gte="0"/>
      </iconSet>
    </cfRule>
  </conditionalFormatting>
  <conditionalFormatting sqref="A127:A133">
    <cfRule type="containsText" dxfId="32756" priority="827" operator="containsText" text="08.30 – 14.30">
      <formula>NOT(ISERROR(SEARCH("08.30 – 14.30",A127)))</formula>
    </cfRule>
    <cfRule type="containsText" dxfId="32755" priority="828" operator="containsText" text="09:30 – 18.30">
      <formula>NOT(ISERROR(SEARCH("09:30 – 18.30",A127)))</formula>
    </cfRule>
    <cfRule type="containsText" dxfId="32754" priority="829" operator="containsText" text="10.30 – 18.30">
      <formula>NOT(ISERROR(SEARCH("10.30 – 18.30",A127)))</formula>
    </cfRule>
    <cfRule type="containsText" dxfId="32753" priority="830" operator="containsText" text="09.30 – 18.30">
      <formula>NOT(ISERROR(SEARCH("09.30 – 18.30",A127)))</formula>
    </cfRule>
    <cfRule type="containsText" dxfId="32752" priority="831" operator="containsText" text="09.00 – 13:00">
      <formula>NOT(ISERROR(SEARCH("09.00 – 13:00",A127)))</formula>
    </cfRule>
    <cfRule type="containsText" dxfId="32751" priority="832" operator="containsText" text="08.30 – 16.30">
      <formula>NOT(ISERROR(SEARCH("08.30 – 16.30",A127)))</formula>
    </cfRule>
    <cfRule type="containsText" dxfId="32750" priority="833" operator="containsText" text="08:30 – 17.30">
      <formula>NOT(ISERROR(SEARCH("08:30 – 17.30",A127)))</formula>
    </cfRule>
    <cfRule type="containsText" dxfId="32749" priority="834" operator="containsText" text="08.30 – 17.30">
      <formula>NOT(ISERROR(SEARCH("08.30 – 17.30",A127)))</formula>
    </cfRule>
    <cfRule type="containsText" dxfId="32748" priority="835" operator="containsText" text="09.00 – 18.00">
      <formula>NOT(ISERROR(SEARCH("09.00 – 18.00",A127)))</formula>
    </cfRule>
    <cfRule type="containsText" dxfId="32747" priority="836" operator="containsText" text="09.00 – 13.00">
      <formula>NOT(ISERROR(SEARCH("09.00 – 13.00",A127)))</formula>
    </cfRule>
    <cfRule type="containsText" dxfId="32746" priority="837" operator="containsText" text="11.30 – 19.30">
      <formula>NOT(ISERROR(SEARCH("11.30 – 19.30",A127)))</formula>
    </cfRule>
    <cfRule type="containsText" dxfId="32745" priority="838" operator="containsText" text="10.30 – 19.30">
      <formula>NOT(ISERROR(SEARCH("10.30 – 19.30",A127)))</formula>
    </cfRule>
    <cfRule type="containsText" dxfId="32744" priority="839" operator="containsText" text="09.00 – 15.00">
      <formula>NOT(ISERROR(SEARCH("09.00 – 15.00",A127)))</formula>
    </cfRule>
    <cfRule type="containsText" dxfId="32743" priority="840" operator="containsText" text="12:30">
      <formula>NOT(ISERROR(SEARCH("12:30",A127)))</formula>
    </cfRule>
    <cfRule type="containsText" dxfId="32742" priority="841" operator="containsText" text="13:30">
      <formula>NOT(ISERROR(SEARCH("13:30",A127)))</formula>
    </cfRule>
    <cfRule type="containsText" dxfId="32741" priority="842" operator="containsText" text="FESTIVITÁ">
      <formula>NOT(ISERROR(SEARCH("FESTIVITÁ",A127)))</formula>
    </cfRule>
    <cfRule type="cellIs" dxfId="32740" priority="843" operator="equal">
      <formula>"DOMENICA"</formula>
    </cfRule>
  </conditionalFormatting>
  <conditionalFormatting sqref="B127:B133">
    <cfRule type="containsText" dxfId="32739" priority="810" operator="containsText" text="08.30 – 14.30">
      <formula>NOT(ISERROR(SEARCH("08.30 – 14.30",B127)))</formula>
    </cfRule>
    <cfRule type="containsText" dxfId="32738" priority="811" operator="containsText" text="09:30 – 18.30">
      <formula>NOT(ISERROR(SEARCH("09:30 – 18.30",B127)))</formula>
    </cfRule>
    <cfRule type="containsText" dxfId="32737" priority="812" operator="containsText" text="10.30 – 18.30">
      <formula>NOT(ISERROR(SEARCH("10.30 – 18.30",B127)))</formula>
    </cfRule>
    <cfRule type="containsText" dxfId="32736" priority="813" operator="containsText" text="09.30 – 18.30">
      <formula>NOT(ISERROR(SEARCH("09.30 – 18.30",B127)))</formula>
    </cfRule>
    <cfRule type="containsText" dxfId="32735" priority="814" operator="containsText" text="09.00 – 13:00">
      <formula>NOT(ISERROR(SEARCH("09.00 – 13:00",B127)))</formula>
    </cfRule>
    <cfRule type="containsText" dxfId="32734" priority="815" operator="containsText" text="08.30 – 16.30">
      <formula>NOT(ISERROR(SEARCH("08.30 – 16.30",B127)))</formula>
    </cfRule>
    <cfRule type="containsText" dxfId="32733" priority="816" operator="containsText" text="08:30 – 17.30">
      <formula>NOT(ISERROR(SEARCH("08:30 – 17.30",B127)))</formula>
    </cfRule>
    <cfRule type="containsText" dxfId="32732" priority="817" operator="containsText" text="08.30 – 17.30">
      <formula>NOT(ISERROR(SEARCH("08.30 – 17.30",B127)))</formula>
    </cfRule>
    <cfRule type="containsText" dxfId="32731" priority="818" operator="containsText" text="09.00 – 18.00">
      <formula>NOT(ISERROR(SEARCH("09.00 – 18.00",B127)))</formula>
    </cfRule>
    <cfRule type="containsText" dxfId="32730" priority="819" operator="containsText" text="09.00 – 13.00">
      <formula>NOT(ISERROR(SEARCH("09.00 – 13.00",B127)))</formula>
    </cfRule>
    <cfRule type="containsText" dxfId="32729" priority="820" operator="containsText" text="11.30 – 19.30">
      <formula>NOT(ISERROR(SEARCH("11.30 – 19.30",B127)))</formula>
    </cfRule>
    <cfRule type="containsText" dxfId="32728" priority="821" operator="containsText" text="10.30 – 19.30">
      <formula>NOT(ISERROR(SEARCH("10.30 – 19.30",B127)))</formula>
    </cfRule>
    <cfRule type="containsText" dxfId="32727" priority="822" operator="containsText" text="09.00 – 15.00">
      <formula>NOT(ISERROR(SEARCH("09.00 – 15.00",B127)))</formula>
    </cfRule>
    <cfRule type="containsText" dxfId="32726" priority="823" operator="containsText" text="12:30">
      <formula>NOT(ISERROR(SEARCH("12:30",B127)))</formula>
    </cfRule>
    <cfRule type="containsText" dxfId="32725" priority="824" operator="containsText" text="13:30">
      <formula>NOT(ISERROR(SEARCH("13:30",B127)))</formula>
    </cfRule>
    <cfRule type="containsText" dxfId="32724" priority="825" operator="containsText" text="FESTIVITÁ">
      <formula>NOT(ISERROR(SEARCH("FESTIVITÁ",B127)))</formula>
    </cfRule>
    <cfRule type="cellIs" dxfId="32723" priority="826" operator="equal">
      <formula>"DOMENICA"</formula>
    </cfRule>
  </conditionalFormatting>
  <conditionalFormatting sqref="B127:B133">
    <cfRule type="iconSet" priority="809">
      <iconSet iconSet="3Symbols2">
        <cfvo type="percent" val="0"/>
        <cfvo type="percent" val="0"/>
        <cfvo type="formula" val="TODAY()" gte="0"/>
      </iconSet>
    </cfRule>
  </conditionalFormatting>
  <conditionalFormatting sqref="A136:A142">
    <cfRule type="containsText" dxfId="32722" priority="792" operator="containsText" text="08.30 – 14.30">
      <formula>NOT(ISERROR(SEARCH("08.30 – 14.30",A136)))</formula>
    </cfRule>
    <cfRule type="containsText" dxfId="32721" priority="793" operator="containsText" text="09:30 – 18.30">
      <formula>NOT(ISERROR(SEARCH("09:30 – 18.30",A136)))</formula>
    </cfRule>
    <cfRule type="containsText" dxfId="32720" priority="794" operator="containsText" text="10.30 – 18.30">
      <formula>NOT(ISERROR(SEARCH("10.30 – 18.30",A136)))</formula>
    </cfRule>
    <cfRule type="containsText" dxfId="32719" priority="795" operator="containsText" text="09.30 – 18.30">
      <formula>NOT(ISERROR(SEARCH("09.30 – 18.30",A136)))</formula>
    </cfRule>
    <cfRule type="containsText" dxfId="32718" priority="796" operator="containsText" text="09.00 – 13:00">
      <formula>NOT(ISERROR(SEARCH("09.00 – 13:00",A136)))</formula>
    </cfRule>
    <cfRule type="containsText" dxfId="32717" priority="797" operator="containsText" text="08.30 – 16.30">
      <formula>NOT(ISERROR(SEARCH("08.30 – 16.30",A136)))</formula>
    </cfRule>
    <cfRule type="containsText" dxfId="32716" priority="798" operator="containsText" text="08:30 – 17.30">
      <formula>NOT(ISERROR(SEARCH("08:30 – 17.30",A136)))</formula>
    </cfRule>
    <cfRule type="containsText" dxfId="32715" priority="799" operator="containsText" text="08.30 – 17.30">
      <formula>NOT(ISERROR(SEARCH("08.30 – 17.30",A136)))</formula>
    </cfRule>
    <cfRule type="containsText" dxfId="32714" priority="800" operator="containsText" text="09.00 – 18.00">
      <formula>NOT(ISERROR(SEARCH("09.00 – 18.00",A136)))</formula>
    </cfRule>
    <cfRule type="containsText" dxfId="32713" priority="801" operator="containsText" text="09.00 – 13.00">
      <formula>NOT(ISERROR(SEARCH("09.00 – 13.00",A136)))</formula>
    </cfRule>
    <cfRule type="containsText" dxfId="32712" priority="802" operator="containsText" text="11.30 – 19.30">
      <formula>NOT(ISERROR(SEARCH("11.30 – 19.30",A136)))</formula>
    </cfRule>
    <cfRule type="containsText" dxfId="32711" priority="803" operator="containsText" text="10.30 – 19.30">
      <formula>NOT(ISERROR(SEARCH("10.30 – 19.30",A136)))</formula>
    </cfRule>
    <cfRule type="containsText" dxfId="32710" priority="804" operator="containsText" text="09.00 – 15.00">
      <formula>NOT(ISERROR(SEARCH("09.00 – 15.00",A136)))</formula>
    </cfRule>
    <cfRule type="containsText" dxfId="32709" priority="805" operator="containsText" text="12:30">
      <formula>NOT(ISERROR(SEARCH("12:30",A136)))</formula>
    </cfRule>
    <cfRule type="containsText" dxfId="32708" priority="806" operator="containsText" text="13:30">
      <formula>NOT(ISERROR(SEARCH("13:30",A136)))</formula>
    </cfRule>
    <cfRule type="containsText" dxfId="32707" priority="807" operator="containsText" text="FESTIVITÁ">
      <formula>NOT(ISERROR(SEARCH("FESTIVITÁ",A136)))</formula>
    </cfRule>
    <cfRule type="cellIs" dxfId="32706" priority="808" operator="equal">
      <formula>"DOMENICA"</formula>
    </cfRule>
  </conditionalFormatting>
  <conditionalFormatting sqref="B136:B142">
    <cfRule type="containsText" dxfId="32705" priority="775" operator="containsText" text="08.30 – 14.30">
      <formula>NOT(ISERROR(SEARCH("08.30 – 14.30",B136)))</formula>
    </cfRule>
    <cfRule type="containsText" dxfId="32704" priority="776" operator="containsText" text="09:30 – 18.30">
      <formula>NOT(ISERROR(SEARCH("09:30 – 18.30",B136)))</formula>
    </cfRule>
    <cfRule type="containsText" dxfId="32703" priority="777" operator="containsText" text="10.30 – 18.30">
      <formula>NOT(ISERROR(SEARCH("10.30 – 18.30",B136)))</formula>
    </cfRule>
    <cfRule type="containsText" dxfId="32702" priority="778" operator="containsText" text="09.30 – 18.30">
      <formula>NOT(ISERROR(SEARCH("09.30 – 18.30",B136)))</formula>
    </cfRule>
    <cfRule type="containsText" dxfId="32701" priority="779" operator="containsText" text="09.00 – 13:00">
      <formula>NOT(ISERROR(SEARCH("09.00 – 13:00",B136)))</formula>
    </cfRule>
    <cfRule type="containsText" dxfId="32700" priority="780" operator="containsText" text="08.30 – 16.30">
      <formula>NOT(ISERROR(SEARCH("08.30 – 16.30",B136)))</formula>
    </cfRule>
    <cfRule type="containsText" dxfId="32699" priority="781" operator="containsText" text="08:30 – 17.30">
      <formula>NOT(ISERROR(SEARCH("08:30 – 17.30",B136)))</formula>
    </cfRule>
    <cfRule type="containsText" dxfId="32698" priority="782" operator="containsText" text="08.30 – 17.30">
      <formula>NOT(ISERROR(SEARCH("08.30 – 17.30",B136)))</formula>
    </cfRule>
    <cfRule type="containsText" dxfId="32697" priority="783" operator="containsText" text="09.00 – 18.00">
      <formula>NOT(ISERROR(SEARCH("09.00 – 18.00",B136)))</formula>
    </cfRule>
    <cfRule type="containsText" dxfId="32696" priority="784" operator="containsText" text="09.00 – 13.00">
      <formula>NOT(ISERROR(SEARCH("09.00 – 13.00",B136)))</formula>
    </cfRule>
    <cfRule type="containsText" dxfId="32695" priority="785" operator="containsText" text="11.30 – 19.30">
      <formula>NOT(ISERROR(SEARCH("11.30 – 19.30",B136)))</formula>
    </cfRule>
    <cfRule type="containsText" dxfId="32694" priority="786" operator="containsText" text="10.30 – 19.30">
      <formula>NOT(ISERROR(SEARCH("10.30 – 19.30",B136)))</formula>
    </cfRule>
    <cfRule type="containsText" dxfId="32693" priority="787" operator="containsText" text="09.00 – 15.00">
      <formula>NOT(ISERROR(SEARCH("09.00 – 15.00",B136)))</formula>
    </cfRule>
    <cfRule type="containsText" dxfId="32692" priority="788" operator="containsText" text="12:30">
      <formula>NOT(ISERROR(SEARCH("12:30",B136)))</formula>
    </cfRule>
    <cfRule type="containsText" dxfId="32691" priority="789" operator="containsText" text="13:30">
      <formula>NOT(ISERROR(SEARCH("13:30",B136)))</formula>
    </cfRule>
    <cfRule type="containsText" dxfId="32690" priority="790" operator="containsText" text="FESTIVITÁ">
      <formula>NOT(ISERROR(SEARCH("FESTIVITÁ",B136)))</formula>
    </cfRule>
    <cfRule type="cellIs" dxfId="32689" priority="791" operator="equal">
      <formula>"DOMENICA"</formula>
    </cfRule>
  </conditionalFormatting>
  <conditionalFormatting sqref="B136:B142">
    <cfRule type="iconSet" priority="774">
      <iconSet iconSet="3Symbols2">
        <cfvo type="percent" val="0"/>
        <cfvo type="percent" val="0"/>
        <cfvo type="formula" val="TODAY()" gte="0"/>
      </iconSet>
    </cfRule>
  </conditionalFormatting>
  <conditionalFormatting sqref="P117:Q117">
    <cfRule type="cellIs" dxfId="32688" priority="765" operator="equal">
      <formula>"09.00 – 13.00"</formula>
    </cfRule>
  </conditionalFormatting>
  <conditionalFormatting sqref="P117:Q117">
    <cfRule type="cellIs" dxfId="32687" priority="766" operator="equal">
      <formula>"09.00 – 15.00"</formula>
    </cfRule>
  </conditionalFormatting>
  <conditionalFormatting sqref="P117:Q117">
    <cfRule type="cellIs" dxfId="32686" priority="767" operator="equal">
      <formula>"09.00 – 18.00"</formula>
    </cfRule>
  </conditionalFormatting>
  <conditionalFormatting sqref="P117:Q117">
    <cfRule type="cellIs" dxfId="32685" priority="768" operator="equal">
      <formula>"09.30 – 13.00"</formula>
    </cfRule>
  </conditionalFormatting>
  <conditionalFormatting sqref="P117:Q117">
    <cfRule type="cellIs" dxfId="32684" priority="769" operator="equal">
      <formula>"10.30 – 19.30"</formula>
    </cfRule>
  </conditionalFormatting>
  <conditionalFormatting sqref="P117:Q117">
    <cfRule type="cellIs" dxfId="32683" priority="770" operator="equal">
      <formula>"11.30 – 19.30"</formula>
    </cfRule>
  </conditionalFormatting>
  <conditionalFormatting sqref="P117:Q117">
    <cfRule type="cellIs" dxfId="32682" priority="771" operator="equal">
      <formula>_FV(13,"3")</formula>
    </cfRule>
  </conditionalFormatting>
  <conditionalFormatting sqref="P117:Q117">
    <cfRule type="cellIs" dxfId="32681" priority="772" operator="equal">
      <formula>_FV(13,"3")</formula>
    </cfRule>
  </conditionalFormatting>
  <conditionalFormatting sqref="P117:Q117">
    <cfRule type="cellIs" dxfId="32680" priority="773" operator="equal">
      <formula>_FV(13,"3")</formula>
    </cfRule>
  </conditionalFormatting>
  <conditionalFormatting sqref="P135:Q135">
    <cfRule type="cellIs" dxfId="32679" priority="756" operator="equal">
      <formula>"09.00 – 13.00"</formula>
    </cfRule>
  </conditionalFormatting>
  <conditionalFormatting sqref="P135:Q135">
    <cfRule type="cellIs" dxfId="32678" priority="757" operator="equal">
      <formula>"09.00 – 15.00"</formula>
    </cfRule>
  </conditionalFormatting>
  <conditionalFormatting sqref="P135:Q135">
    <cfRule type="cellIs" dxfId="32677" priority="758" operator="equal">
      <formula>"09.00 – 18.00"</formula>
    </cfRule>
  </conditionalFormatting>
  <conditionalFormatting sqref="P135:Q135">
    <cfRule type="cellIs" dxfId="32676" priority="759" operator="equal">
      <formula>"09.30 – 13.00"</formula>
    </cfRule>
  </conditionalFormatting>
  <conditionalFormatting sqref="P135:Q135">
    <cfRule type="cellIs" dxfId="32675" priority="760" operator="equal">
      <formula>"10.30 – 19.30"</formula>
    </cfRule>
  </conditionalFormatting>
  <conditionalFormatting sqref="P135:Q135">
    <cfRule type="cellIs" dxfId="32674" priority="761" operator="equal">
      <formula>"11.30 – 19.30"</formula>
    </cfRule>
  </conditionalFormatting>
  <conditionalFormatting sqref="P135:Q135">
    <cfRule type="cellIs" dxfId="32673" priority="762" operator="equal">
      <formula>_FV(13,"3")</formula>
    </cfRule>
  </conditionalFormatting>
  <conditionalFormatting sqref="P135:Q135">
    <cfRule type="cellIs" dxfId="32672" priority="763" operator="equal">
      <formula>_FV(13,"3")</formula>
    </cfRule>
  </conditionalFormatting>
  <conditionalFormatting sqref="P135:Q135">
    <cfRule type="cellIs" dxfId="32671" priority="764" operator="equal">
      <formula>_FV(13,"3")</formula>
    </cfRule>
  </conditionalFormatting>
  <conditionalFormatting sqref="Q142">
    <cfRule type="cellIs" dxfId="32670" priority="744" operator="equal">
      <formula>_FV(13,"3")</formula>
    </cfRule>
  </conditionalFormatting>
  <conditionalFormatting sqref="Q142">
    <cfRule type="cellIs" dxfId="32669" priority="745" operator="equal">
      <formula>_FV(13,"3")</formula>
    </cfRule>
  </conditionalFormatting>
  <conditionalFormatting sqref="Q142">
    <cfRule type="cellIs" dxfId="32668" priority="746" operator="equal">
      <formula>_FV(13,"3")</formula>
    </cfRule>
  </conditionalFormatting>
  <conditionalFormatting sqref="P142">
    <cfRule type="cellIs" dxfId="32667" priority="747" operator="equal">
      <formula>"09.00 – 13.00"</formula>
    </cfRule>
  </conditionalFormatting>
  <conditionalFormatting sqref="P142">
    <cfRule type="cellIs" dxfId="32666" priority="748" operator="equal">
      <formula>"09.00 – 15.00"</formula>
    </cfRule>
  </conditionalFormatting>
  <conditionalFormatting sqref="P142">
    <cfRule type="cellIs" dxfId="32665" priority="749" operator="equal">
      <formula>"09.00 – 18.00"</formula>
    </cfRule>
  </conditionalFormatting>
  <conditionalFormatting sqref="P142">
    <cfRule type="cellIs" dxfId="32664" priority="750" operator="equal">
      <formula>"09.30 – 13.00"</formula>
    </cfRule>
  </conditionalFormatting>
  <conditionalFormatting sqref="P142">
    <cfRule type="cellIs" dxfId="32663" priority="751" operator="equal">
      <formula>"10.30 – 19.30"</formula>
    </cfRule>
  </conditionalFormatting>
  <conditionalFormatting sqref="P142">
    <cfRule type="cellIs" dxfId="32662" priority="752" operator="equal">
      <formula>"11.30 – 19.30"</formula>
    </cfRule>
  </conditionalFormatting>
  <conditionalFormatting sqref="P142">
    <cfRule type="cellIs" dxfId="32661" priority="753" operator="equal">
      <formula>_FV(13,"3")</formula>
    </cfRule>
  </conditionalFormatting>
  <conditionalFormatting sqref="P142">
    <cfRule type="cellIs" dxfId="32660" priority="754" operator="equal">
      <formula>_FV(13,"3")</formula>
    </cfRule>
  </conditionalFormatting>
  <conditionalFormatting sqref="P142">
    <cfRule type="cellIs" dxfId="32659" priority="755" operator="equal">
      <formula>_FV(13,"3")</formula>
    </cfRule>
  </conditionalFormatting>
  <conditionalFormatting sqref="Q142">
    <cfRule type="cellIs" dxfId="32658" priority="738" operator="equal">
      <formula>"09.00 – 13.00"</formula>
    </cfRule>
  </conditionalFormatting>
  <conditionalFormatting sqref="Q142">
    <cfRule type="cellIs" dxfId="32657" priority="739" operator="equal">
      <formula>"09.00 – 15.00"</formula>
    </cfRule>
  </conditionalFormatting>
  <conditionalFormatting sqref="Q142">
    <cfRule type="cellIs" dxfId="32656" priority="740" operator="equal">
      <formula>"09.00 – 18.00"</formula>
    </cfRule>
  </conditionalFormatting>
  <conditionalFormatting sqref="Q142">
    <cfRule type="cellIs" dxfId="32655" priority="741" operator="equal">
      <formula>"09.30 – 13.00"</formula>
    </cfRule>
  </conditionalFormatting>
  <conditionalFormatting sqref="Q142">
    <cfRule type="cellIs" dxfId="32654" priority="742" operator="equal">
      <formula>"10.30 – 19.30"</formula>
    </cfRule>
  </conditionalFormatting>
  <conditionalFormatting sqref="Q142">
    <cfRule type="cellIs" dxfId="32653" priority="743" operator="equal">
      <formula>"11.30 – 19.30"</formula>
    </cfRule>
  </conditionalFormatting>
  <conditionalFormatting sqref="P100:P106">
    <cfRule type="containsText" dxfId="32652" priority="721" operator="containsText" text="08.30 – 14.30">
      <formula>NOT(ISERROR(SEARCH("08.30 – 14.30",P100)))</formula>
    </cfRule>
    <cfRule type="containsText" dxfId="32651" priority="722" operator="containsText" text="09:30 – 18.30">
      <formula>NOT(ISERROR(SEARCH("09:30 – 18.30",P100)))</formula>
    </cfRule>
    <cfRule type="containsText" dxfId="32650" priority="723" operator="containsText" text="10.30 – 18.30">
      <formula>NOT(ISERROR(SEARCH("10.30 – 18.30",P100)))</formula>
    </cfRule>
    <cfRule type="containsText" dxfId="32649" priority="724" operator="containsText" text="09.30 – 18.30">
      <formula>NOT(ISERROR(SEARCH("09.30 – 18.30",P100)))</formula>
    </cfRule>
    <cfRule type="containsText" dxfId="32648" priority="725" operator="containsText" text="09.00 – 13:00">
      <formula>NOT(ISERROR(SEARCH("09.00 – 13:00",P100)))</formula>
    </cfRule>
    <cfRule type="containsText" dxfId="32647" priority="726" operator="containsText" text="08.30 – 16.30">
      <formula>NOT(ISERROR(SEARCH("08.30 – 16.30",P100)))</formula>
    </cfRule>
    <cfRule type="containsText" dxfId="32646" priority="727" operator="containsText" text="08:30 – 17.30">
      <formula>NOT(ISERROR(SEARCH("08:30 – 17.30",P100)))</formula>
    </cfRule>
    <cfRule type="containsText" dxfId="32645" priority="728" operator="containsText" text="08.30 – 17.30">
      <formula>NOT(ISERROR(SEARCH("08.30 – 17.30",P100)))</formula>
    </cfRule>
    <cfRule type="containsText" dxfId="32644" priority="729" operator="containsText" text="09.00 – 18.00">
      <formula>NOT(ISERROR(SEARCH("09.00 – 18.00",P100)))</formula>
    </cfRule>
    <cfRule type="containsText" dxfId="32643" priority="730" operator="containsText" text="09.00 – 13.00">
      <formula>NOT(ISERROR(SEARCH("09.00 – 13.00",P100)))</formula>
    </cfRule>
    <cfRule type="containsText" dxfId="32642" priority="731" operator="containsText" text="11.30 – 19.30">
      <formula>NOT(ISERROR(SEARCH("11.30 – 19.30",P100)))</formula>
    </cfRule>
    <cfRule type="containsText" dxfId="32641" priority="732" operator="containsText" text="10.30 – 19.30">
      <formula>NOT(ISERROR(SEARCH("10.30 – 19.30",P100)))</formula>
    </cfRule>
    <cfRule type="containsText" dxfId="32640" priority="733" operator="containsText" text="09.00 – 15.00">
      <formula>NOT(ISERROR(SEARCH("09.00 – 15.00",P100)))</formula>
    </cfRule>
    <cfRule type="containsText" dxfId="32639" priority="734" operator="containsText" text="12:30">
      <formula>NOT(ISERROR(SEARCH("12:30",P100)))</formula>
    </cfRule>
    <cfRule type="containsText" dxfId="32638" priority="735" operator="containsText" text="13:30">
      <formula>NOT(ISERROR(SEARCH("13:30",P100)))</formula>
    </cfRule>
    <cfRule type="containsText" dxfId="32637" priority="736" operator="containsText" text="FESTIVITÁ">
      <formula>NOT(ISERROR(SEARCH("FESTIVITÁ",P100)))</formula>
    </cfRule>
    <cfRule type="cellIs" dxfId="32636" priority="737" operator="equal">
      <formula>"DOMENICA"</formula>
    </cfRule>
  </conditionalFormatting>
  <conditionalFormatting sqref="Q100:Q106">
    <cfRule type="containsText" dxfId="32635" priority="704" operator="containsText" text="08.30 – 14.30">
      <formula>NOT(ISERROR(SEARCH("08.30 – 14.30",Q100)))</formula>
    </cfRule>
    <cfRule type="containsText" dxfId="32634" priority="705" operator="containsText" text="09:30 – 18.30">
      <formula>NOT(ISERROR(SEARCH("09:30 – 18.30",Q100)))</formula>
    </cfRule>
    <cfRule type="containsText" dxfId="32633" priority="706" operator="containsText" text="10.30 – 18.30">
      <formula>NOT(ISERROR(SEARCH("10.30 – 18.30",Q100)))</formula>
    </cfRule>
    <cfRule type="containsText" dxfId="32632" priority="707" operator="containsText" text="09.30 – 18.30">
      <formula>NOT(ISERROR(SEARCH("09.30 – 18.30",Q100)))</formula>
    </cfRule>
    <cfRule type="containsText" dxfId="32631" priority="708" operator="containsText" text="09.00 – 13:00">
      <formula>NOT(ISERROR(SEARCH("09.00 – 13:00",Q100)))</formula>
    </cfRule>
    <cfRule type="containsText" dxfId="32630" priority="709" operator="containsText" text="08.30 – 16.30">
      <formula>NOT(ISERROR(SEARCH("08.30 – 16.30",Q100)))</formula>
    </cfRule>
    <cfRule type="containsText" dxfId="32629" priority="710" operator="containsText" text="08:30 – 17.30">
      <formula>NOT(ISERROR(SEARCH("08:30 – 17.30",Q100)))</formula>
    </cfRule>
    <cfRule type="containsText" dxfId="32628" priority="711" operator="containsText" text="08.30 – 17.30">
      <formula>NOT(ISERROR(SEARCH("08.30 – 17.30",Q100)))</formula>
    </cfRule>
    <cfRule type="containsText" dxfId="32627" priority="712" operator="containsText" text="09.00 – 18.00">
      <formula>NOT(ISERROR(SEARCH("09.00 – 18.00",Q100)))</formula>
    </cfRule>
    <cfRule type="containsText" dxfId="32626" priority="713" operator="containsText" text="09.00 – 13.00">
      <formula>NOT(ISERROR(SEARCH("09.00 – 13.00",Q100)))</formula>
    </cfRule>
    <cfRule type="containsText" dxfId="32625" priority="714" operator="containsText" text="11.30 – 19.30">
      <formula>NOT(ISERROR(SEARCH("11.30 – 19.30",Q100)))</formula>
    </cfRule>
    <cfRule type="containsText" dxfId="32624" priority="715" operator="containsText" text="10.30 – 19.30">
      <formula>NOT(ISERROR(SEARCH("10.30 – 19.30",Q100)))</formula>
    </cfRule>
    <cfRule type="containsText" dxfId="32623" priority="716" operator="containsText" text="09.00 – 15.00">
      <formula>NOT(ISERROR(SEARCH("09.00 – 15.00",Q100)))</formula>
    </cfRule>
    <cfRule type="containsText" dxfId="32622" priority="717" operator="containsText" text="12:30">
      <formula>NOT(ISERROR(SEARCH("12:30",Q100)))</formula>
    </cfRule>
    <cfRule type="containsText" dxfId="32621" priority="718" operator="containsText" text="13:30">
      <formula>NOT(ISERROR(SEARCH("13:30",Q100)))</formula>
    </cfRule>
    <cfRule type="containsText" dxfId="32620" priority="719" operator="containsText" text="FESTIVITÁ">
      <formula>NOT(ISERROR(SEARCH("FESTIVITÁ",Q100)))</formula>
    </cfRule>
    <cfRule type="cellIs" dxfId="32619" priority="720" operator="equal">
      <formula>"DOMENICA"</formula>
    </cfRule>
  </conditionalFormatting>
  <conditionalFormatting sqref="Q100:Q106">
    <cfRule type="iconSet" priority="703">
      <iconSet iconSet="3Symbols2">
        <cfvo type="percent" val="0"/>
        <cfvo type="percent" val="0"/>
        <cfvo type="formula" val="TODAY()" gte="0"/>
      </iconSet>
    </cfRule>
  </conditionalFormatting>
  <conditionalFormatting sqref="P109:P115">
    <cfRule type="containsText" dxfId="32618" priority="686" operator="containsText" text="08.30 – 14.30">
      <formula>NOT(ISERROR(SEARCH("08.30 – 14.30",P109)))</formula>
    </cfRule>
    <cfRule type="containsText" dxfId="32617" priority="687" operator="containsText" text="09:30 – 18.30">
      <formula>NOT(ISERROR(SEARCH("09:30 – 18.30",P109)))</formula>
    </cfRule>
    <cfRule type="containsText" dxfId="32616" priority="688" operator="containsText" text="10.30 – 18.30">
      <formula>NOT(ISERROR(SEARCH("10.30 – 18.30",P109)))</formula>
    </cfRule>
    <cfRule type="containsText" dxfId="32615" priority="689" operator="containsText" text="09.30 – 18.30">
      <formula>NOT(ISERROR(SEARCH("09.30 – 18.30",P109)))</formula>
    </cfRule>
    <cfRule type="containsText" dxfId="32614" priority="690" operator="containsText" text="09.00 – 13:00">
      <formula>NOT(ISERROR(SEARCH("09.00 – 13:00",P109)))</formula>
    </cfRule>
    <cfRule type="containsText" dxfId="32613" priority="691" operator="containsText" text="08.30 – 16.30">
      <formula>NOT(ISERROR(SEARCH("08.30 – 16.30",P109)))</formula>
    </cfRule>
    <cfRule type="containsText" dxfId="32612" priority="692" operator="containsText" text="08:30 – 17.30">
      <formula>NOT(ISERROR(SEARCH("08:30 – 17.30",P109)))</formula>
    </cfRule>
    <cfRule type="containsText" dxfId="32611" priority="693" operator="containsText" text="08.30 – 17.30">
      <formula>NOT(ISERROR(SEARCH("08.30 – 17.30",P109)))</formula>
    </cfRule>
    <cfRule type="containsText" dxfId="32610" priority="694" operator="containsText" text="09.00 – 18.00">
      <formula>NOT(ISERROR(SEARCH("09.00 – 18.00",P109)))</formula>
    </cfRule>
    <cfRule type="containsText" dxfId="32609" priority="695" operator="containsText" text="09.00 – 13.00">
      <formula>NOT(ISERROR(SEARCH("09.00 – 13.00",P109)))</formula>
    </cfRule>
    <cfRule type="containsText" dxfId="32608" priority="696" operator="containsText" text="11.30 – 19.30">
      <formula>NOT(ISERROR(SEARCH("11.30 – 19.30",P109)))</formula>
    </cfRule>
    <cfRule type="containsText" dxfId="32607" priority="697" operator="containsText" text="10.30 – 19.30">
      <formula>NOT(ISERROR(SEARCH("10.30 – 19.30",P109)))</formula>
    </cfRule>
    <cfRule type="containsText" dxfId="32606" priority="698" operator="containsText" text="09.00 – 15.00">
      <formula>NOT(ISERROR(SEARCH("09.00 – 15.00",P109)))</formula>
    </cfRule>
    <cfRule type="containsText" dxfId="32605" priority="699" operator="containsText" text="12:30">
      <formula>NOT(ISERROR(SEARCH("12:30",P109)))</formula>
    </cfRule>
    <cfRule type="containsText" dxfId="32604" priority="700" operator="containsText" text="13:30">
      <formula>NOT(ISERROR(SEARCH("13:30",P109)))</formula>
    </cfRule>
    <cfRule type="containsText" dxfId="32603" priority="701" operator="containsText" text="FESTIVITÁ">
      <formula>NOT(ISERROR(SEARCH("FESTIVITÁ",P109)))</formula>
    </cfRule>
    <cfRule type="cellIs" dxfId="32602" priority="702" operator="equal">
      <formula>"DOMENICA"</formula>
    </cfRule>
  </conditionalFormatting>
  <conditionalFormatting sqref="Q109:Q115">
    <cfRule type="containsText" dxfId="32601" priority="669" operator="containsText" text="08.30 – 14.30">
      <formula>NOT(ISERROR(SEARCH("08.30 – 14.30",Q109)))</formula>
    </cfRule>
    <cfRule type="containsText" dxfId="32600" priority="670" operator="containsText" text="09:30 – 18.30">
      <formula>NOT(ISERROR(SEARCH("09:30 – 18.30",Q109)))</formula>
    </cfRule>
    <cfRule type="containsText" dxfId="32599" priority="671" operator="containsText" text="10.30 – 18.30">
      <formula>NOT(ISERROR(SEARCH("10.30 – 18.30",Q109)))</formula>
    </cfRule>
    <cfRule type="containsText" dxfId="32598" priority="672" operator="containsText" text="09.30 – 18.30">
      <formula>NOT(ISERROR(SEARCH("09.30 – 18.30",Q109)))</formula>
    </cfRule>
    <cfRule type="containsText" dxfId="32597" priority="673" operator="containsText" text="09.00 – 13:00">
      <formula>NOT(ISERROR(SEARCH("09.00 – 13:00",Q109)))</formula>
    </cfRule>
    <cfRule type="containsText" dxfId="32596" priority="674" operator="containsText" text="08.30 – 16.30">
      <formula>NOT(ISERROR(SEARCH("08.30 – 16.30",Q109)))</formula>
    </cfRule>
    <cfRule type="containsText" dxfId="32595" priority="675" operator="containsText" text="08:30 – 17.30">
      <formula>NOT(ISERROR(SEARCH("08:30 – 17.30",Q109)))</formula>
    </cfRule>
    <cfRule type="containsText" dxfId="32594" priority="676" operator="containsText" text="08.30 – 17.30">
      <formula>NOT(ISERROR(SEARCH("08.30 – 17.30",Q109)))</formula>
    </cfRule>
    <cfRule type="containsText" dxfId="32593" priority="677" operator="containsText" text="09.00 – 18.00">
      <formula>NOT(ISERROR(SEARCH("09.00 – 18.00",Q109)))</formula>
    </cfRule>
    <cfRule type="containsText" dxfId="32592" priority="678" operator="containsText" text="09.00 – 13.00">
      <formula>NOT(ISERROR(SEARCH("09.00 – 13.00",Q109)))</formula>
    </cfRule>
    <cfRule type="containsText" dxfId="32591" priority="679" operator="containsText" text="11.30 – 19.30">
      <formula>NOT(ISERROR(SEARCH("11.30 – 19.30",Q109)))</formula>
    </cfRule>
    <cfRule type="containsText" dxfId="32590" priority="680" operator="containsText" text="10.30 – 19.30">
      <formula>NOT(ISERROR(SEARCH("10.30 – 19.30",Q109)))</formula>
    </cfRule>
    <cfRule type="containsText" dxfId="32589" priority="681" operator="containsText" text="09.00 – 15.00">
      <formula>NOT(ISERROR(SEARCH("09.00 – 15.00",Q109)))</formula>
    </cfRule>
    <cfRule type="containsText" dxfId="32588" priority="682" operator="containsText" text="12:30">
      <formula>NOT(ISERROR(SEARCH("12:30",Q109)))</formula>
    </cfRule>
    <cfRule type="containsText" dxfId="32587" priority="683" operator="containsText" text="13:30">
      <formula>NOT(ISERROR(SEARCH("13:30",Q109)))</formula>
    </cfRule>
    <cfRule type="containsText" dxfId="32586" priority="684" operator="containsText" text="FESTIVITÁ">
      <formula>NOT(ISERROR(SEARCH("FESTIVITÁ",Q109)))</formula>
    </cfRule>
    <cfRule type="cellIs" dxfId="32585" priority="685" operator="equal">
      <formula>"DOMENICA"</formula>
    </cfRule>
  </conditionalFormatting>
  <conditionalFormatting sqref="Q109:Q115">
    <cfRule type="iconSet" priority="668">
      <iconSet iconSet="3Symbols2">
        <cfvo type="percent" val="0"/>
        <cfvo type="percent" val="0"/>
        <cfvo type="formula" val="TODAY()" gte="0"/>
      </iconSet>
    </cfRule>
  </conditionalFormatting>
  <conditionalFormatting sqref="P118:P124">
    <cfRule type="containsText" dxfId="32584" priority="651" operator="containsText" text="08.30 – 14.30">
      <formula>NOT(ISERROR(SEARCH("08.30 – 14.30",P118)))</formula>
    </cfRule>
    <cfRule type="containsText" dxfId="32583" priority="652" operator="containsText" text="09:30 – 18.30">
      <formula>NOT(ISERROR(SEARCH("09:30 – 18.30",P118)))</formula>
    </cfRule>
    <cfRule type="containsText" dxfId="32582" priority="653" operator="containsText" text="10.30 – 18.30">
      <formula>NOT(ISERROR(SEARCH("10.30 – 18.30",P118)))</formula>
    </cfRule>
    <cfRule type="containsText" dxfId="32581" priority="654" operator="containsText" text="09.30 – 18.30">
      <formula>NOT(ISERROR(SEARCH("09.30 – 18.30",P118)))</formula>
    </cfRule>
    <cfRule type="containsText" dxfId="32580" priority="655" operator="containsText" text="09.00 – 13:00">
      <formula>NOT(ISERROR(SEARCH("09.00 – 13:00",P118)))</formula>
    </cfRule>
    <cfRule type="containsText" dxfId="32579" priority="656" operator="containsText" text="08.30 – 16.30">
      <formula>NOT(ISERROR(SEARCH("08.30 – 16.30",P118)))</formula>
    </cfRule>
    <cfRule type="containsText" dxfId="32578" priority="657" operator="containsText" text="08:30 – 17.30">
      <formula>NOT(ISERROR(SEARCH("08:30 – 17.30",P118)))</formula>
    </cfRule>
    <cfRule type="containsText" dxfId="32577" priority="658" operator="containsText" text="08.30 – 17.30">
      <formula>NOT(ISERROR(SEARCH("08.30 – 17.30",P118)))</formula>
    </cfRule>
    <cfRule type="containsText" dxfId="32576" priority="659" operator="containsText" text="09.00 – 18.00">
      <formula>NOT(ISERROR(SEARCH("09.00 – 18.00",P118)))</formula>
    </cfRule>
    <cfRule type="containsText" dxfId="32575" priority="660" operator="containsText" text="09.00 – 13.00">
      <formula>NOT(ISERROR(SEARCH("09.00 – 13.00",P118)))</formula>
    </cfRule>
    <cfRule type="containsText" dxfId="32574" priority="661" operator="containsText" text="11.30 – 19.30">
      <formula>NOT(ISERROR(SEARCH("11.30 – 19.30",P118)))</formula>
    </cfRule>
    <cfRule type="containsText" dxfId="32573" priority="662" operator="containsText" text="10.30 – 19.30">
      <formula>NOT(ISERROR(SEARCH("10.30 – 19.30",P118)))</formula>
    </cfRule>
    <cfRule type="containsText" dxfId="32572" priority="663" operator="containsText" text="09.00 – 15.00">
      <formula>NOT(ISERROR(SEARCH("09.00 – 15.00",P118)))</formula>
    </cfRule>
    <cfRule type="containsText" dxfId="32571" priority="664" operator="containsText" text="12:30">
      <formula>NOT(ISERROR(SEARCH("12:30",P118)))</formula>
    </cfRule>
    <cfRule type="containsText" dxfId="32570" priority="665" operator="containsText" text="13:30">
      <formula>NOT(ISERROR(SEARCH("13:30",P118)))</formula>
    </cfRule>
    <cfRule type="containsText" dxfId="32569" priority="666" operator="containsText" text="FESTIVITÁ">
      <formula>NOT(ISERROR(SEARCH("FESTIVITÁ",P118)))</formula>
    </cfRule>
    <cfRule type="cellIs" dxfId="32568" priority="667" operator="equal">
      <formula>"DOMENICA"</formula>
    </cfRule>
  </conditionalFormatting>
  <conditionalFormatting sqref="Q118:Q124">
    <cfRule type="containsText" dxfId="32567" priority="634" operator="containsText" text="08.30 – 14.30">
      <formula>NOT(ISERROR(SEARCH("08.30 – 14.30",Q118)))</formula>
    </cfRule>
    <cfRule type="containsText" dxfId="32566" priority="635" operator="containsText" text="09:30 – 18.30">
      <formula>NOT(ISERROR(SEARCH("09:30 – 18.30",Q118)))</formula>
    </cfRule>
    <cfRule type="containsText" dxfId="32565" priority="636" operator="containsText" text="10.30 – 18.30">
      <formula>NOT(ISERROR(SEARCH("10.30 – 18.30",Q118)))</formula>
    </cfRule>
    <cfRule type="containsText" dxfId="32564" priority="637" operator="containsText" text="09.30 – 18.30">
      <formula>NOT(ISERROR(SEARCH("09.30 – 18.30",Q118)))</formula>
    </cfRule>
    <cfRule type="containsText" dxfId="32563" priority="638" operator="containsText" text="09.00 – 13:00">
      <formula>NOT(ISERROR(SEARCH("09.00 – 13:00",Q118)))</formula>
    </cfRule>
    <cfRule type="containsText" dxfId="32562" priority="639" operator="containsText" text="08.30 – 16.30">
      <formula>NOT(ISERROR(SEARCH("08.30 – 16.30",Q118)))</formula>
    </cfRule>
    <cfRule type="containsText" dxfId="32561" priority="640" operator="containsText" text="08:30 – 17.30">
      <formula>NOT(ISERROR(SEARCH("08:30 – 17.30",Q118)))</formula>
    </cfRule>
    <cfRule type="containsText" dxfId="32560" priority="641" operator="containsText" text="08.30 – 17.30">
      <formula>NOT(ISERROR(SEARCH("08.30 – 17.30",Q118)))</formula>
    </cfRule>
    <cfRule type="containsText" dxfId="32559" priority="642" operator="containsText" text="09.00 – 18.00">
      <formula>NOT(ISERROR(SEARCH("09.00 – 18.00",Q118)))</formula>
    </cfRule>
    <cfRule type="containsText" dxfId="32558" priority="643" operator="containsText" text="09.00 – 13.00">
      <formula>NOT(ISERROR(SEARCH("09.00 – 13.00",Q118)))</formula>
    </cfRule>
    <cfRule type="containsText" dxfId="32557" priority="644" operator="containsText" text="11.30 – 19.30">
      <formula>NOT(ISERROR(SEARCH("11.30 – 19.30",Q118)))</formula>
    </cfRule>
    <cfRule type="containsText" dxfId="32556" priority="645" operator="containsText" text="10.30 – 19.30">
      <formula>NOT(ISERROR(SEARCH("10.30 – 19.30",Q118)))</formula>
    </cfRule>
    <cfRule type="containsText" dxfId="32555" priority="646" operator="containsText" text="09.00 – 15.00">
      <formula>NOT(ISERROR(SEARCH("09.00 – 15.00",Q118)))</formula>
    </cfRule>
    <cfRule type="containsText" dxfId="32554" priority="647" operator="containsText" text="12:30">
      <formula>NOT(ISERROR(SEARCH("12:30",Q118)))</formula>
    </cfRule>
    <cfRule type="containsText" dxfId="32553" priority="648" operator="containsText" text="13:30">
      <formula>NOT(ISERROR(SEARCH("13:30",Q118)))</formula>
    </cfRule>
    <cfRule type="containsText" dxfId="32552" priority="649" operator="containsText" text="FESTIVITÁ">
      <formula>NOT(ISERROR(SEARCH("FESTIVITÁ",Q118)))</formula>
    </cfRule>
    <cfRule type="cellIs" dxfId="32551" priority="650" operator="equal">
      <formula>"DOMENICA"</formula>
    </cfRule>
  </conditionalFormatting>
  <conditionalFormatting sqref="Q118:Q124">
    <cfRule type="iconSet" priority="633">
      <iconSet iconSet="3Symbols2">
        <cfvo type="percent" val="0"/>
        <cfvo type="percent" val="0"/>
        <cfvo type="formula" val="TODAY()" gte="0"/>
      </iconSet>
    </cfRule>
  </conditionalFormatting>
  <conditionalFormatting sqref="P127:P133">
    <cfRule type="containsText" dxfId="32550" priority="616" operator="containsText" text="08.30 – 14.30">
      <formula>NOT(ISERROR(SEARCH("08.30 – 14.30",P127)))</formula>
    </cfRule>
    <cfRule type="containsText" dxfId="32549" priority="617" operator="containsText" text="09:30 – 18.30">
      <formula>NOT(ISERROR(SEARCH("09:30 – 18.30",P127)))</formula>
    </cfRule>
    <cfRule type="containsText" dxfId="32548" priority="618" operator="containsText" text="10.30 – 18.30">
      <formula>NOT(ISERROR(SEARCH("10.30 – 18.30",P127)))</formula>
    </cfRule>
    <cfRule type="containsText" dxfId="32547" priority="619" operator="containsText" text="09.30 – 18.30">
      <formula>NOT(ISERROR(SEARCH("09.30 – 18.30",P127)))</formula>
    </cfRule>
    <cfRule type="containsText" dxfId="32546" priority="620" operator="containsText" text="09.00 – 13:00">
      <formula>NOT(ISERROR(SEARCH("09.00 – 13:00",P127)))</formula>
    </cfRule>
    <cfRule type="containsText" dxfId="32545" priority="621" operator="containsText" text="08.30 – 16.30">
      <formula>NOT(ISERROR(SEARCH("08.30 – 16.30",P127)))</formula>
    </cfRule>
    <cfRule type="containsText" dxfId="32544" priority="622" operator="containsText" text="08:30 – 17.30">
      <formula>NOT(ISERROR(SEARCH("08:30 – 17.30",P127)))</formula>
    </cfRule>
    <cfRule type="containsText" dxfId="32543" priority="623" operator="containsText" text="08.30 – 17.30">
      <formula>NOT(ISERROR(SEARCH("08.30 – 17.30",P127)))</formula>
    </cfRule>
    <cfRule type="containsText" dxfId="32542" priority="624" operator="containsText" text="09.00 – 18.00">
      <formula>NOT(ISERROR(SEARCH("09.00 – 18.00",P127)))</formula>
    </cfRule>
    <cfRule type="containsText" dxfId="32541" priority="625" operator="containsText" text="09.00 – 13.00">
      <formula>NOT(ISERROR(SEARCH("09.00 – 13.00",P127)))</formula>
    </cfRule>
    <cfRule type="containsText" dxfId="32540" priority="626" operator="containsText" text="11.30 – 19.30">
      <formula>NOT(ISERROR(SEARCH("11.30 – 19.30",P127)))</formula>
    </cfRule>
    <cfRule type="containsText" dxfId="32539" priority="627" operator="containsText" text="10.30 – 19.30">
      <formula>NOT(ISERROR(SEARCH("10.30 – 19.30",P127)))</formula>
    </cfRule>
    <cfRule type="containsText" dxfId="32538" priority="628" operator="containsText" text="09.00 – 15.00">
      <formula>NOT(ISERROR(SEARCH("09.00 – 15.00",P127)))</formula>
    </cfRule>
    <cfRule type="containsText" dxfId="32537" priority="629" operator="containsText" text="12:30">
      <formula>NOT(ISERROR(SEARCH("12:30",P127)))</formula>
    </cfRule>
    <cfRule type="containsText" dxfId="32536" priority="630" operator="containsText" text="13:30">
      <formula>NOT(ISERROR(SEARCH("13:30",P127)))</formula>
    </cfRule>
    <cfRule type="containsText" dxfId="32535" priority="631" operator="containsText" text="FESTIVITÁ">
      <formula>NOT(ISERROR(SEARCH("FESTIVITÁ",P127)))</formula>
    </cfRule>
    <cfRule type="cellIs" dxfId="32534" priority="632" operator="equal">
      <formula>"DOMENICA"</formula>
    </cfRule>
  </conditionalFormatting>
  <conditionalFormatting sqref="Q127:Q133">
    <cfRule type="containsText" dxfId="32533" priority="599" operator="containsText" text="08.30 – 14.30">
      <formula>NOT(ISERROR(SEARCH("08.30 – 14.30",Q127)))</formula>
    </cfRule>
    <cfRule type="containsText" dxfId="32532" priority="600" operator="containsText" text="09:30 – 18.30">
      <formula>NOT(ISERROR(SEARCH("09:30 – 18.30",Q127)))</formula>
    </cfRule>
    <cfRule type="containsText" dxfId="32531" priority="601" operator="containsText" text="10.30 – 18.30">
      <formula>NOT(ISERROR(SEARCH("10.30 – 18.30",Q127)))</formula>
    </cfRule>
    <cfRule type="containsText" dxfId="32530" priority="602" operator="containsText" text="09.30 – 18.30">
      <formula>NOT(ISERROR(SEARCH("09.30 – 18.30",Q127)))</formula>
    </cfRule>
    <cfRule type="containsText" dxfId="32529" priority="603" operator="containsText" text="09.00 – 13:00">
      <formula>NOT(ISERROR(SEARCH("09.00 – 13:00",Q127)))</formula>
    </cfRule>
    <cfRule type="containsText" dxfId="32528" priority="604" operator="containsText" text="08.30 – 16.30">
      <formula>NOT(ISERROR(SEARCH("08.30 – 16.30",Q127)))</formula>
    </cfRule>
    <cfRule type="containsText" dxfId="32527" priority="605" operator="containsText" text="08:30 – 17.30">
      <formula>NOT(ISERROR(SEARCH("08:30 – 17.30",Q127)))</formula>
    </cfRule>
    <cfRule type="containsText" dxfId="32526" priority="606" operator="containsText" text="08.30 – 17.30">
      <formula>NOT(ISERROR(SEARCH("08.30 – 17.30",Q127)))</formula>
    </cfRule>
    <cfRule type="containsText" dxfId="32525" priority="607" operator="containsText" text="09.00 – 18.00">
      <formula>NOT(ISERROR(SEARCH("09.00 – 18.00",Q127)))</formula>
    </cfRule>
    <cfRule type="containsText" dxfId="32524" priority="608" operator="containsText" text="09.00 – 13.00">
      <formula>NOT(ISERROR(SEARCH("09.00 – 13.00",Q127)))</formula>
    </cfRule>
    <cfRule type="containsText" dxfId="32523" priority="609" operator="containsText" text="11.30 – 19.30">
      <formula>NOT(ISERROR(SEARCH("11.30 – 19.30",Q127)))</formula>
    </cfRule>
    <cfRule type="containsText" dxfId="32522" priority="610" operator="containsText" text="10.30 – 19.30">
      <formula>NOT(ISERROR(SEARCH("10.30 – 19.30",Q127)))</formula>
    </cfRule>
    <cfRule type="containsText" dxfId="32521" priority="611" operator="containsText" text="09.00 – 15.00">
      <formula>NOT(ISERROR(SEARCH("09.00 – 15.00",Q127)))</formula>
    </cfRule>
    <cfRule type="containsText" dxfId="32520" priority="612" operator="containsText" text="12:30">
      <formula>NOT(ISERROR(SEARCH("12:30",Q127)))</formula>
    </cfRule>
    <cfRule type="containsText" dxfId="32519" priority="613" operator="containsText" text="13:30">
      <formula>NOT(ISERROR(SEARCH("13:30",Q127)))</formula>
    </cfRule>
    <cfRule type="containsText" dxfId="32518" priority="614" operator="containsText" text="FESTIVITÁ">
      <formula>NOT(ISERROR(SEARCH("FESTIVITÁ",Q127)))</formula>
    </cfRule>
    <cfRule type="cellIs" dxfId="32517" priority="615" operator="equal">
      <formula>"DOMENICA"</formula>
    </cfRule>
  </conditionalFormatting>
  <conditionalFormatting sqref="Q127:Q133">
    <cfRule type="iconSet" priority="598">
      <iconSet iconSet="3Symbols2">
        <cfvo type="percent" val="0"/>
        <cfvo type="percent" val="0"/>
        <cfvo type="formula" val="TODAY()" gte="0"/>
      </iconSet>
    </cfRule>
  </conditionalFormatting>
  <conditionalFormatting sqref="P127:P133">
    <cfRule type="containsText" dxfId="32516" priority="581" operator="containsText" text="08.30 – 14.30">
      <formula>NOT(ISERROR(SEARCH("08.30 – 14.30",P127)))</formula>
    </cfRule>
    <cfRule type="containsText" dxfId="32515" priority="582" operator="containsText" text="09:30 – 18.30">
      <formula>NOT(ISERROR(SEARCH("09:30 – 18.30",P127)))</formula>
    </cfRule>
    <cfRule type="containsText" dxfId="32514" priority="583" operator="containsText" text="10.30 – 18.30">
      <formula>NOT(ISERROR(SEARCH("10.30 – 18.30",P127)))</formula>
    </cfRule>
    <cfRule type="containsText" dxfId="32513" priority="584" operator="containsText" text="09.30 – 18.30">
      <formula>NOT(ISERROR(SEARCH("09.30 – 18.30",P127)))</formula>
    </cfRule>
    <cfRule type="containsText" dxfId="32512" priority="585" operator="containsText" text="09.00 – 13:00">
      <formula>NOT(ISERROR(SEARCH("09.00 – 13:00",P127)))</formula>
    </cfRule>
    <cfRule type="containsText" dxfId="32511" priority="586" operator="containsText" text="08.30 – 16.30">
      <formula>NOT(ISERROR(SEARCH("08.30 – 16.30",P127)))</formula>
    </cfRule>
    <cfRule type="containsText" dxfId="32510" priority="587" operator="containsText" text="08:30 – 17.30">
      <formula>NOT(ISERROR(SEARCH("08:30 – 17.30",P127)))</formula>
    </cfRule>
    <cfRule type="containsText" dxfId="32509" priority="588" operator="containsText" text="08.30 – 17.30">
      <formula>NOT(ISERROR(SEARCH("08.30 – 17.30",P127)))</formula>
    </cfRule>
    <cfRule type="containsText" dxfId="32508" priority="589" operator="containsText" text="09.00 – 18.00">
      <formula>NOT(ISERROR(SEARCH("09.00 – 18.00",P127)))</formula>
    </cfRule>
    <cfRule type="containsText" dxfId="32507" priority="590" operator="containsText" text="09.00 – 13.00">
      <formula>NOT(ISERROR(SEARCH("09.00 – 13.00",P127)))</formula>
    </cfRule>
    <cfRule type="containsText" dxfId="32506" priority="591" operator="containsText" text="11.30 – 19.30">
      <formula>NOT(ISERROR(SEARCH("11.30 – 19.30",P127)))</formula>
    </cfRule>
    <cfRule type="containsText" dxfId="32505" priority="592" operator="containsText" text="10.30 – 19.30">
      <formula>NOT(ISERROR(SEARCH("10.30 – 19.30",P127)))</formula>
    </cfRule>
    <cfRule type="containsText" dxfId="32504" priority="593" operator="containsText" text="09.00 – 15.00">
      <formula>NOT(ISERROR(SEARCH("09.00 – 15.00",P127)))</formula>
    </cfRule>
    <cfRule type="containsText" dxfId="32503" priority="594" operator="containsText" text="12:30">
      <formula>NOT(ISERROR(SEARCH("12:30",P127)))</formula>
    </cfRule>
    <cfRule type="containsText" dxfId="32502" priority="595" operator="containsText" text="13:30">
      <formula>NOT(ISERROR(SEARCH("13:30",P127)))</formula>
    </cfRule>
    <cfRule type="containsText" dxfId="32501" priority="596" operator="containsText" text="FESTIVITÁ">
      <formula>NOT(ISERROR(SEARCH("FESTIVITÁ",P127)))</formula>
    </cfRule>
    <cfRule type="cellIs" dxfId="32500" priority="597" operator="equal">
      <formula>"DOMENICA"</formula>
    </cfRule>
  </conditionalFormatting>
  <conditionalFormatting sqref="Q127:Q133">
    <cfRule type="containsText" dxfId="32499" priority="564" operator="containsText" text="08.30 – 14.30">
      <formula>NOT(ISERROR(SEARCH("08.30 – 14.30",Q127)))</formula>
    </cfRule>
    <cfRule type="containsText" dxfId="32498" priority="565" operator="containsText" text="09:30 – 18.30">
      <formula>NOT(ISERROR(SEARCH("09:30 – 18.30",Q127)))</formula>
    </cfRule>
    <cfRule type="containsText" dxfId="32497" priority="566" operator="containsText" text="10.30 – 18.30">
      <formula>NOT(ISERROR(SEARCH("10.30 – 18.30",Q127)))</formula>
    </cfRule>
    <cfRule type="containsText" dxfId="32496" priority="567" operator="containsText" text="09.30 – 18.30">
      <formula>NOT(ISERROR(SEARCH("09.30 – 18.30",Q127)))</formula>
    </cfRule>
    <cfRule type="containsText" dxfId="32495" priority="568" operator="containsText" text="09.00 – 13:00">
      <formula>NOT(ISERROR(SEARCH("09.00 – 13:00",Q127)))</formula>
    </cfRule>
    <cfRule type="containsText" dxfId="32494" priority="569" operator="containsText" text="08.30 – 16.30">
      <formula>NOT(ISERROR(SEARCH("08.30 – 16.30",Q127)))</formula>
    </cfRule>
    <cfRule type="containsText" dxfId="32493" priority="570" operator="containsText" text="08:30 – 17.30">
      <formula>NOT(ISERROR(SEARCH("08:30 – 17.30",Q127)))</formula>
    </cfRule>
    <cfRule type="containsText" dxfId="32492" priority="571" operator="containsText" text="08.30 – 17.30">
      <formula>NOT(ISERROR(SEARCH("08.30 – 17.30",Q127)))</formula>
    </cfRule>
    <cfRule type="containsText" dxfId="32491" priority="572" operator="containsText" text="09.00 – 18.00">
      <formula>NOT(ISERROR(SEARCH("09.00 – 18.00",Q127)))</formula>
    </cfRule>
    <cfRule type="containsText" dxfId="32490" priority="573" operator="containsText" text="09.00 – 13.00">
      <formula>NOT(ISERROR(SEARCH("09.00 – 13.00",Q127)))</formula>
    </cfRule>
    <cfRule type="containsText" dxfId="32489" priority="574" operator="containsText" text="11.30 – 19.30">
      <formula>NOT(ISERROR(SEARCH("11.30 – 19.30",Q127)))</formula>
    </cfRule>
    <cfRule type="containsText" dxfId="32488" priority="575" operator="containsText" text="10.30 – 19.30">
      <formula>NOT(ISERROR(SEARCH("10.30 – 19.30",Q127)))</formula>
    </cfRule>
    <cfRule type="containsText" dxfId="32487" priority="576" operator="containsText" text="09.00 – 15.00">
      <formula>NOT(ISERROR(SEARCH("09.00 – 15.00",Q127)))</formula>
    </cfRule>
    <cfRule type="containsText" dxfId="32486" priority="577" operator="containsText" text="12:30">
      <formula>NOT(ISERROR(SEARCH("12:30",Q127)))</formula>
    </cfRule>
    <cfRule type="containsText" dxfId="32485" priority="578" operator="containsText" text="13:30">
      <formula>NOT(ISERROR(SEARCH("13:30",Q127)))</formula>
    </cfRule>
    <cfRule type="containsText" dxfId="32484" priority="579" operator="containsText" text="FESTIVITÁ">
      <formula>NOT(ISERROR(SEARCH("FESTIVITÁ",Q127)))</formula>
    </cfRule>
    <cfRule type="cellIs" dxfId="32483" priority="580" operator="equal">
      <formula>"DOMENICA"</formula>
    </cfRule>
  </conditionalFormatting>
  <conditionalFormatting sqref="Q127:Q133">
    <cfRule type="iconSet" priority="563">
      <iconSet iconSet="3Symbols2">
        <cfvo type="percent" val="0"/>
        <cfvo type="percent" val="0"/>
        <cfvo type="formula" val="TODAY()" gte="0"/>
      </iconSet>
    </cfRule>
  </conditionalFormatting>
  <conditionalFormatting sqref="P136:P142">
    <cfRule type="containsText" dxfId="32482" priority="546" operator="containsText" text="08.30 – 14.30">
      <formula>NOT(ISERROR(SEARCH("08.30 – 14.30",P136)))</formula>
    </cfRule>
    <cfRule type="containsText" dxfId="32481" priority="547" operator="containsText" text="09:30 – 18.30">
      <formula>NOT(ISERROR(SEARCH("09:30 – 18.30",P136)))</formula>
    </cfRule>
    <cfRule type="containsText" dxfId="32480" priority="548" operator="containsText" text="10.30 – 18.30">
      <formula>NOT(ISERROR(SEARCH("10.30 – 18.30",P136)))</formula>
    </cfRule>
    <cfRule type="containsText" dxfId="32479" priority="549" operator="containsText" text="09.30 – 18.30">
      <formula>NOT(ISERROR(SEARCH("09.30 – 18.30",P136)))</formula>
    </cfRule>
    <cfRule type="containsText" dxfId="32478" priority="550" operator="containsText" text="09.00 – 13:00">
      <formula>NOT(ISERROR(SEARCH("09.00 – 13:00",P136)))</formula>
    </cfRule>
    <cfRule type="containsText" dxfId="32477" priority="551" operator="containsText" text="08.30 – 16.30">
      <formula>NOT(ISERROR(SEARCH("08.30 – 16.30",P136)))</formula>
    </cfRule>
    <cfRule type="containsText" dxfId="32476" priority="552" operator="containsText" text="08:30 – 17.30">
      <formula>NOT(ISERROR(SEARCH("08:30 – 17.30",P136)))</formula>
    </cfRule>
    <cfRule type="containsText" dxfId="32475" priority="553" operator="containsText" text="08.30 – 17.30">
      <formula>NOT(ISERROR(SEARCH("08.30 – 17.30",P136)))</formula>
    </cfRule>
    <cfRule type="containsText" dxfId="32474" priority="554" operator="containsText" text="09.00 – 18.00">
      <formula>NOT(ISERROR(SEARCH("09.00 – 18.00",P136)))</formula>
    </cfRule>
    <cfRule type="containsText" dxfId="32473" priority="555" operator="containsText" text="09.00 – 13.00">
      <formula>NOT(ISERROR(SEARCH("09.00 – 13.00",P136)))</formula>
    </cfRule>
    <cfRule type="containsText" dxfId="32472" priority="556" operator="containsText" text="11.30 – 19.30">
      <formula>NOT(ISERROR(SEARCH("11.30 – 19.30",P136)))</formula>
    </cfRule>
    <cfRule type="containsText" dxfId="32471" priority="557" operator="containsText" text="10.30 – 19.30">
      <formula>NOT(ISERROR(SEARCH("10.30 – 19.30",P136)))</formula>
    </cfRule>
    <cfRule type="containsText" dxfId="32470" priority="558" operator="containsText" text="09.00 – 15.00">
      <formula>NOT(ISERROR(SEARCH("09.00 – 15.00",P136)))</formula>
    </cfRule>
    <cfRule type="containsText" dxfId="32469" priority="559" operator="containsText" text="12:30">
      <formula>NOT(ISERROR(SEARCH("12:30",P136)))</formula>
    </cfRule>
    <cfRule type="containsText" dxfId="32468" priority="560" operator="containsText" text="13:30">
      <formula>NOT(ISERROR(SEARCH("13:30",P136)))</formula>
    </cfRule>
    <cfRule type="containsText" dxfId="32467" priority="561" operator="containsText" text="FESTIVITÁ">
      <formula>NOT(ISERROR(SEARCH("FESTIVITÁ",P136)))</formula>
    </cfRule>
    <cfRule type="cellIs" dxfId="32466" priority="562" operator="equal">
      <formula>"DOMENICA"</formula>
    </cfRule>
  </conditionalFormatting>
  <conditionalFormatting sqref="Q136:Q142">
    <cfRule type="containsText" dxfId="32465" priority="529" operator="containsText" text="08.30 – 14.30">
      <formula>NOT(ISERROR(SEARCH("08.30 – 14.30",Q136)))</formula>
    </cfRule>
    <cfRule type="containsText" dxfId="32464" priority="530" operator="containsText" text="09:30 – 18.30">
      <formula>NOT(ISERROR(SEARCH("09:30 – 18.30",Q136)))</formula>
    </cfRule>
    <cfRule type="containsText" dxfId="32463" priority="531" operator="containsText" text="10.30 – 18.30">
      <formula>NOT(ISERROR(SEARCH("10.30 – 18.30",Q136)))</formula>
    </cfRule>
    <cfRule type="containsText" dxfId="32462" priority="532" operator="containsText" text="09.30 – 18.30">
      <formula>NOT(ISERROR(SEARCH("09.30 – 18.30",Q136)))</formula>
    </cfRule>
    <cfRule type="containsText" dxfId="32461" priority="533" operator="containsText" text="09.00 – 13:00">
      <formula>NOT(ISERROR(SEARCH("09.00 – 13:00",Q136)))</formula>
    </cfRule>
    <cfRule type="containsText" dxfId="32460" priority="534" operator="containsText" text="08.30 – 16.30">
      <formula>NOT(ISERROR(SEARCH("08.30 – 16.30",Q136)))</formula>
    </cfRule>
    <cfRule type="containsText" dxfId="32459" priority="535" operator="containsText" text="08:30 – 17.30">
      <formula>NOT(ISERROR(SEARCH("08:30 – 17.30",Q136)))</formula>
    </cfRule>
    <cfRule type="containsText" dxfId="32458" priority="536" operator="containsText" text="08.30 – 17.30">
      <formula>NOT(ISERROR(SEARCH("08.30 – 17.30",Q136)))</formula>
    </cfRule>
    <cfRule type="containsText" dxfId="32457" priority="537" operator="containsText" text="09.00 – 18.00">
      <formula>NOT(ISERROR(SEARCH("09.00 – 18.00",Q136)))</formula>
    </cfRule>
    <cfRule type="containsText" dxfId="32456" priority="538" operator="containsText" text="09.00 – 13.00">
      <formula>NOT(ISERROR(SEARCH("09.00 – 13.00",Q136)))</formula>
    </cfRule>
    <cfRule type="containsText" dxfId="32455" priority="539" operator="containsText" text="11.30 – 19.30">
      <formula>NOT(ISERROR(SEARCH("11.30 – 19.30",Q136)))</formula>
    </cfRule>
    <cfRule type="containsText" dxfId="32454" priority="540" operator="containsText" text="10.30 – 19.30">
      <formula>NOT(ISERROR(SEARCH("10.30 – 19.30",Q136)))</formula>
    </cfRule>
    <cfRule type="containsText" dxfId="32453" priority="541" operator="containsText" text="09.00 – 15.00">
      <formula>NOT(ISERROR(SEARCH("09.00 – 15.00",Q136)))</formula>
    </cfRule>
    <cfRule type="containsText" dxfId="32452" priority="542" operator="containsText" text="12:30">
      <formula>NOT(ISERROR(SEARCH("12:30",Q136)))</formula>
    </cfRule>
    <cfRule type="containsText" dxfId="32451" priority="543" operator="containsText" text="13:30">
      <formula>NOT(ISERROR(SEARCH("13:30",Q136)))</formula>
    </cfRule>
    <cfRule type="containsText" dxfId="32450" priority="544" operator="containsText" text="FESTIVITÁ">
      <formula>NOT(ISERROR(SEARCH("FESTIVITÁ",Q136)))</formula>
    </cfRule>
    <cfRule type="cellIs" dxfId="32449" priority="545" operator="equal">
      <formula>"DOMENICA"</formula>
    </cfRule>
  </conditionalFormatting>
  <conditionalFormatting sqref="Q136:Q142">
    <cfRule type="iconSet" priority="528">
      <iconSet iconSet="3Symbols2">
        <cfvo type="percent" val="0"/>
        <cfvo type="percent" val="0"/>
        <cfvo type="formula" val="TODAY()" gte="0"/>
      </iconSet>
    </cfRule>
  </conditionalFormatting>
  <conditionalFormatting sqref="P71:Q71">
    <cfRule type="cellIs" dxfId="32448" priority="519" operator="equal">
      <formula>"09.00 – 13.00"</formula>
    </cfRule>
  </conditionalFormatting>
  <conditionalFormatting sqref="P71:Q71">
    <cfRule type="cellIs" dxfId="32447" priority="520" operator="equal">
      <formula>"09.00 – 15.00"</formula>
    </cfRule>
  </conditionalFormatting>
  <conditionalFormatting sqref="P71:Q71">
    <cfRule type="cellIs" dxfId="32446" priority="521" operator="equal">
      <formula>"09.00 – 18.00"</formula>
    </cfRule>
  </conditionalFormatting>
  <conditionalFormatting sqref="P71:Q71">
    <cfRule type="cellIs" dxfId="32445" priority="522" operator="equal">
      <formula>"09.30 – 13.00"</formula>
    </cfRule>
  </conditionalFormatting>
  <conditionalFormatting sqref="P71:Q71">
    <cfRule type="cellIs" dxfId="32444" priority="523" operator="equal">
      <formula>"10.30 – 19.30"</formula>
    </cfRule>
  </conditionalFormatting>
  <conditionalFormatting sqref="P71:Q71">
    <cfRule type="cellIs" dxfId="32443" priority="524" operator="equal">
      <formula>"11.30 – 19.30"</formula>
    </cfRule>
  </conditionalFormatting>
  <conditionalFormatting sqref="P71:Q71">
    <cfRule type="cellIs" dxfId="32442" priority="525" operator="equal">
      <formula>_FV(13,"3")</formula>
    </cfRule>
  </conditionalFormatting>
  <conditionalFormatting sqref="P71:Q71">
    <cfRule type="cellIs" dxfId="32441" priority="526" operator="equal">
      <formula>_FV(13,"3")</formula>
    </cfRule>
  </conditionalFormatting>
  <conditionalFormatting sqref="P71:Q71">
    <cfRule type="cellIs" dxfId="32440" priority="527" operator="equal">
      <formula>_FV(13,"3")</formula>
    </cfRule>
  </conditionalFormatting>
  <conditionalFormatting sqref="P89:Q89">
    <cfRule type="cellIs" dxfId="32439" priority="510" operator="equal">
      <formula>"09.00 – 13.00"</formula>
    </cfRule>
  </conditionalFormatting>
  <conditionalFormatting sqref="P89:Q89">
    <cfRule type="cellIs" dxfId="32438" priority="511" operator="equal">
      <formula>"09.00 – 15.00"</formula>
    </cfRule>
  </conditionalFormatting>
  <conditionalFormatting sqref="P89:Q89">
    <cfRule type="cellIs" dxfId="32437" priority="512" operator="equal">
      <formula>"09.00 – 18.00"</formula>
    </cfRule>
  </conditionalFormatting>
  <conditionalFormatting sqref="P89:Q89">
    <cfRule type="cellIs" dxfId="32436" priority="513" operator="equal">
      <formula>"09.30 – 13.00"</formula>
    </cfRule>
  </conditionalFormatting>
  <conditionalFormatting sqref="P89:Q89">
    <cfRule type="cellIs" dxfId="32435" priority="514" operator="equal">
      <formula>"10.30 – 19.30"</formula>
    </cfRule>
  </conditionalFormatting>
  <conditionalFormatting sqref="P89:Q89">
    <cfRule type="cellIs" dxfId="32434" priority="515" operator="equal">
      <formula>"11.30 – 19.30"</formula>
    </cfRule>
  </conditionalFormatting>
  <conditionalFormatting sqref="P89:Q89">
    <cfRule type="cellIs" dxfId="32433" priority="516" operator="equal">
      <formula>_FV(13,"3")</formula>
    </cfRule>
  </conditionalFormatting>
  <conditionalFormatting sqref="P89:Q89">
    <cfRule type="cellIs" dxfId="32432" priority="517" operator="equal">
      <formula>_FV(13,"3")</formula>
    </cfRule>
  </conditionalFormatting>
  <conditionalFormatting sqref="P89:Q89">
    <cfRule type="cellIs" dxfId="32431" priority="518" operator="equal">
      <formula>_FV(13,"3")</formula>
    </cfRule>
  </conditionalFormatting>
  <conditionalFormatting sqref="Q96">
    <cfRule type="cellIs" dxfId="32430" priority="498" operator="equal">
      <formula>_FV(13,"3")</formula>
    </cfRule>
  </conditionalFormatting>
  <conditionalFormatting sqref="Q96">
    <cfRule type="cellIs" dxfId="32429" priority="499" operator="equal">
      <formula>_FV(13,"3")</formula>
    </cfRule>
  </conditionalFormatting>
  <conditionalFormatting sqref="Q96">
    <cfRule type="cellIs" dxfId="32428" priority="500" operator="equal">
      <formula>_FV(13,"3")</formula>
    </cfRule>
  </conditionalFormatting>
  <conditionalFormatting sqref="P96">
    <cfRule type="cellIs" dxfId="32427" priority="501" operator="equal">
      <formula>"09.00 – 13.00"</formula>
    </cfRule>
  </conditionalFormatting>
  <conditionalFormatting sqref="P96">
    <cfRule type="cellIs" dxfId="32426" priority="502" operator="equal">
      <formula>"09.00 – 15.00"</formula>
    </cfRule>
  </conditionalFormatting>
  <conditionalFormatting sqref="P96">
    <cfRule type="cellIs" dxfId="32425" priority="503" operator="equal">
      <formula>"09.00 – 18.00"</formula>
    </cfRule>
  </conditionalFormatting>
  <conditionalFormatting sqref="P96">
    <cfRule type="cellIs" dxfId="32424" priority="504" operator="equal">
      <formula>"09.30 – 13.00"</formula>
    </cfRule>
  </conditionalFormatting>
  <conditionalFormatting sqref="P96">
    <cfRule type="cellIs" dxfId="32423" priority="505" operator="equal">
      <formula>"10.30 – 19.30"</formula>
    </cfRule>
  </conditionalFormatting>
  <conditionalFormatting sqref="P96">
    <cfRule type="cellIs" dxfId="32422" priority="506" operator="equal">
      <formula>"11.30 – 19.30"</formula>
    </cfRule>
  </conditionalFormatting>
  <conditionalFormatting sqref="P96">
    <cfRule type="cellIs" dxfId="32421" priority="507" operator="equal">
      <formula>_FV(13,"3")</formula>
    </cfRule>
  </conditionalFormatting>
  <conditionalFormatting sqref="P96">
    <cfRule type="cellIs" dxfId="32420" priority="508" operator="equal">
      <formula>_FV(13,"3")</formula>
    </cfRule>
  </conditionalFormatting>
  <conditionalFormatting sqref="P96">
    <cfRule type="cellIs" dxfId="32419" priority="509" operator="equal">
      <formula>_FV(13,"3")</formula>
    </cfRule>
  </conditionalFormatting>
  <conditionalFormatting sqref="Q96">
    <cfRule type="cellIs" dxfId="32418" priority="492" operator="equal">
      <formula>"09.00 – 13.00"</formula>
    </cfRule>
  </conditionalFormatting>
  <conditionalFormatting sqref="Q96">
    <cfRule type="cellIs" dxfId="32417" priority="493" operator="equal">
      <formula>"09.00 – 15.00"</formula>
    </cfRule>
  </conditionalFormatting>
  <conditionalFormatting sqref="Q96">
    <cfRule type="cellIs" dxfId="32416" priority="494" operator="equal">
      <formula>"09.00 – 18.00"</formula>
    </cfRule>
  </conditionalFormatting>
  <conditionalFormatting sqref="Q96">
    <cfRule type="cellIs" dxfId="32415" priority="495" operator="equal">
      <formula>"09.30 – 13.00"</formula>
    </cfRule>
  </conditionalFormatting>
  <conditionalFormatting sqref="Q96">
    <cfRule type="cellIs" dxfId="32414" priority="496" operator="equal">
      <formula>"10.30 – 19.30"</formula>
    </cfRule>
  </conditionalFormatting>
  <conditionalFormatting sqref="Q96">
    <cfRule type="cellIs" dxfId="32413" priority="497" operator="equal">
      <formula>"11.30 – 19.30"</formula>
    </cfRule>
  </conditionalFormatting>
  <conditionalFormatting sqref="P54:P60">
    <cfRule type="containsText" dxfId="32412" priority="475" operator="containsText" text="08.30 – 14.30">
      <formula>NOT(ISERROR(SEARCH("08.30 – 14.30",P54)))</formula>
    </cfRule>
    <cfRule type="containsText" dxfId="32411" priority="476" operator="containsText" text="09:30 – 18.30">
      <formula>NOT(ISERROR(SEARCH("09:30 – 18.30",P54)))</formula>
    </cfRule>
    <cfRule type="containsText" dxfId="32410" priority="477" operator="containsText" text="10.30 – 18.30">
      <formula>NOT(ISERROR(SEARCH("10.30 – 18.30",P54)))</formula>
    </cfRule>
    <cfRule type="containsText" dxfId="32409" priority="478" operator="containsText" text="09.30 – 18.30">
      <formula>NOT(ISERROR(SEARCH("09.30 – 18.30",P54)))</formula>
    </cfRule>
    <cfRule type="containsText" dxfId="32408" priority="479" operator="containsText" text="09.00 – 13:00">
      <formula>NOT(ISERROR(SEARCH("09.00 – 13:00",P54)))</formula>
    </cfRule>
    <cfRule type="containsText" dxfId="32407" priority="480" operator="containsText" text="08.30 – 16.30">
      <formula>NOT(ISERROR(SEARCH("08.30 – 16.30",P54)))</formula>
    </cfRule>
    <cfRule type="containsText" dxfId="32406" priority="481" operator="containsText" text="08:30 – 17.30">
      <formula>NOT(ISERROR(SEARCH("08:30 – 17.30",P54)))</formula>
    </cfRule>
    <cfRule type="containsText" dxfId="32405" priority="482" operator="containsText" text="08.30 – 17.30">
      <formula>NOT(ISERROR(SEARCH("08.30 – 17.30",P54)))</formula>
    </cfRule>
    <cfRule type="containsText" dxfId="32404" priority="483" operator="containsText" text="09.00 – 18.00">
      <formula>NOT(ISERROR(SEARCH("09.00 – 18.00",P54)))</formula>
    </cfRule>
    <cfRule type="containsText" dxfId="32403" priority="484" operator="containsText" text="09.00 – 13.00">
      <formula>NOT(ISERROR(SEARCH("09.00 – 13.00",P54)))</formula>
    </cfRule>
    <cfRule type="containsText" dxfId="32402" priority="485" operator="containsText" text="11.30 – 19.30">
      <formula>NOT(ISERROR(SEARCH("11.30 – 19.30",P54)))</formula>
    </cfRule>
    <cfRule type="containsText" dxfId="32401" priority="486" operator="containsText" text="10.30 – 19.30">
      <formula>NOT(ISERROR(SEARCH("10.30 – 19.30",P54)))</formula>
    </cfRule>
    <cfRule type="containsText" dxfId="32400" priority="487" operator="containsText" text="09.00 – 15.00">
      <formula>NOT(ISERROR(SEARCH("09.00 – 15.00",P54)))</formula>
    </cfRule>
    <cfRule type="containsText" dxfId="32399" priority="488" operator="containsText" text="12:30">
      <formula>NOT(ISERROR(SEARCH("12:30",P54)))</formula>
    </cfRule>
    <cfRule type="containsText" dxfId="32398" priority="489" operator="containsText" text="13:30">
      <formula>NOT(ISERROR(SEARCH("13:30",P54)))</formula>
    </cfRule>
    <cfRule type="containsText" dxfId="32397" priority="490" operator="containsText" text="FESTIVITÁ">
      <formula>NOT(ISERROR(SEARCH("FESTIVITÁ",P54)))</formula>
    </cfRule>
    <cfRule type="cellIs" dxfId="32396" priority="491" operator="equal">
      <formula>"DOMENICA"</formula>
    </cfRule>
  </conditionalFormatting>
  <conditionalFormatting sqref="Q54:Q60">
    <cfRule type="containsText" dxfId="32395" priority="458" operator="containsText" text="08.30 – 14.30">
      <formula>NOT(ISERROR(SEARCH("08.30 – 14.30",Q54)))</formula>
    </cfRule>
    <cfRule type="containsText" dxfId="32394" priority="459" operator="containsText" text="09:30 – 18.30">
      <formula>NOT(ISERROR(SEARCH("09:30 – 18.30",Q54)))</formula>
    </cfRule>
    <cfRule type="containsText" dxfId="32393" priority="460" operator="containsText" text="10.30 – 18.30">
      <formula>NOT(ISERROR(SEARCH("10.30 – 18.30",Q54)))</formula>
    </cfRule>
    <cfRule type="containsText" dxfId="32392" priority="461" operator="containsText" text="09.30 – 18.30">
      <formula>NOT(ISERROR(SEARCH("09.30 – 18.30",Q54)))</formula>
    </cfRule>
    <cfRule type="containsText" dxfId="32391" priority="462" operator="containsText" text="09.00 – 13:00">
      <formula>NOT(ISERROR(SEARCH("09.00 – 13:00",Q54)))</formula>
    </cfRule>
    <cfRule type="containsText" dxfId="32390" priority="463" operator="containsText" text="08.30 – 16.30">
      <formula>NOT(ISERROR(SEARCH("08.30 – 16.30",Q54)))</formula>
    </cfRule>
    <cfRule type="containsText" dxfId="32389" priority="464" operator="containsText" text="08:30 – 17.30">
      <formula>NOT(ISERROR(SEARCH("08:30 – 17.30",Q54)))</formula>
    </cfRule>
    <cfRule type="containsText" dxfId="32388" priority="465" operator="containsText" text="08.30 – 17.30">
      <formula>NOT(ISERROR(SEARCH("08.30 – 17.30",Q54)))</formula>
    </cfRule>
    <cfRule type="containsText" dxfId="32387" priority="466" operator="containsText" text="09.00 – 18.00">
      <formula>NOT(ISERROR(SEARCH("09.00 – 18.00",Q54)))</formula>
    </cfRule>
    <cfRule type="containsText" dxfId="32386" priority="467" operator="containsText" text="09.00 – 13.00">
      <formula>NOT(ISERROR(SEARCH("09.00 – 13.00",Q54)))</formula>
    </cfRule>
    <cfRule type="containsText" dxfId="32385" priority="468" operator="containsText" text="11.30 – 19.30">
      <formula>NOT(ISERROR(SEARCH("11.30 – 19.30",Q54)))</formula>
    </cfRule>
    <cfRule type="containsText" dxfId="32384" priority="469" operator="containsText" text="10.30 – 19.30">
      <formula>NOT(ISERROR(SEARCH("10.30 – 19.30",Q54)))</formula>
    </cfRule>
    <cfRule type="containsText" dxfId="32383" priority="470" operator="containsText" text="09.00 – 15.00">
      <formula>NOT(ISERROR(SEARCH("09.00 – 15.00",Q54)))</formula>
    </cfRule>
    <cfRule type="containsText" dxfId="32382" priority="471" operator="containsText" text="12:30">
      <formula>NOT(ISERROR(SEARCH("12:30",Q54)))</formula>
    </cfRule>
    <cfRule type="containsText" dxfId="32381" priority="472" operator="containsText" text="13:30">
      <formula>NOT(ISERROR(SEARCH("13:30",Q54)))</formula>
    </cfRule>
    <cfRule type="containsText" dxfId="32380" priority="473" operator="containsText" text="FESTIVITÁ">
      <formula>NOT(ISERROR(SEARCH("FESTIVITÁ",Q54)))</formula>
    </cfRule>
    <cfRule type="cellIs" dxfId="32379" priority="474" operator="equal">
      <formula>"DOMENICA"</formula>
    </cfRule>
  </conditionalFormatting>
  <conditionalFormatting sqref="Q54:Q60">
    <cfRule type="iconSet" priority="457">
      <iconSet iconSet="3Symbols2">
        <cfvo type="percent" val="0"/>
        <cfvo type="percent" val="0"/>
        <cfvo type="formula" val="TODAY()" gte="0"/>
      </iconSet>
    </cfRule>
  </conditionalFormatting>
  <conditionalFormatting sqref="P63:P69">
    <cfRule type="containsText" dxfId="32378" priority="440" operator="containsText" text="08.30 – 14.30">
      <formula>NOT(ISERROR(SEARCH("08.30 – 14.30",P63)))</formula>
    </cfRule>
    <cfRule type="containsText" dxfId="32377" priority="441" operator="containsText" text="09:30 – 18.30">
      <formula>NOT(ISERROR(SEARCH("09:30 – 18.30",P63)))</formula>
    </cfRule>
    <cfRule type="containsText" dxfId="32376" priority="442" operator="containsText" text="10.30 – 18.30">
      <formula>NOT(ISERROR(SEARCH("10.30 – 18.30",P63)))</formula>
    </cfRule>
    <cfRule type="containsText" dxfId="32375" priority="443" operator="containsText" text="09.30 – 18.30">
      <formula>NOT(ISERROR(SEARCH("09.30 – 18.30",P63)))</formula>
    </cfRule>
    <cfRule type="containsText" dxfId="32374" priority="444" operator="containsText" text="09.00 – 13:00">
      <formula>NOT(ISERROR(SEARCH("09.00 – 13:00",P63)))</formula>
    </cfRule>
    <cfRule type="containsText" dxfId="32373" priority="445" operator="containsText" text="08.30 – 16.30">
      <formula>NOT(ISERROR(SEARCH("08.30 – 16.30",P63)))</formula>
    </cfRule>
    <cfRule type="containsText" dxfId="32372" priority="446" operator="containsText" text="08:30 – 17.30">
      <formula>NOT(ISERROR(SEARCH("08:30 – 17.30",P63)))</formula>
    </cfRule>
    <cfRule type="containsText" dxfId="32371" priority="447" operator="containsText" text="08.30 – 17.30">
      <formula>NOT(ISERROR(SEARCH("08.30 – 17.30",P63)))</formula>
    </cfRule>
    <cfRule type="containsText" dxfId="32370" priority="448" operator="containsText" text="09.00 – 18.00">
      <formula>NOT(ISERROR(SEARCH("09.00 – 18.00",P63)))</formula>
    </cfRule>
    <cfRule type="containsText" dxfId="32369" priority="449" operator="containsText" text="09.00 – 13.00">
      <formula>NOT(ISERROR(SEARCH("09.00 – 13.00",P63)))</formula>
    </cfRule>
    <cfRule type="containsText" dxfId="32368" priority="450" operator="containsText" text="11.30 – 19.30">
      <formula>NOT(ISERROR(SEARCH("11.30 – 19.30",P63)))</formula>
    </cfRule>
    <cfRule type="containsText" dxfId="32367" priority="451" operator="containsText" text="10.30 – 19.30">
      <formula>NOT(ISERROR(SEARCH("10.30 – 19.30",P63)))</formula>
    </cfRule>
    <cfRule type="containsText" dxfId="32366" priority="452" operator="containsText" text="09.00 – 15.00">
      <formula>NOT(ISERROR(SEARCH("09.00 – 15.00",P63)))</formula>
    </cfRule>
    <cfRule type="containsText" dxfId="32365" priority="453" operator="containsText" text="12:30">
      <formula>NOT(ISERROR(SEARCH("12:30",P63)))</formula>
    </cfRule>
    <cfRule type="containsText" dxfId="32364" priority="454" operator="containsText" text="13:30">
      <formula>NOT(ISERROR(SEARCH("13:30",P63)))</formula>
    </cfRule>
    <cfRule type="containsText" dxfId="32363" priority="455" operator="containsText" text="FESTIVITÁ">
      <formula>NOT(ISERROR(SEARCH("FESTIVITÁ",P63)))</formula>
    </cfRule>
    <cfRule type="cellIs" dxfId="32362" priority="456" operator="equal">
      <formula>"DOMENICA"</formula>
    </cfRule>
  </conditionalFormatting>
  <conditionalFormatting sqref="Q63:Q69">
    <cfRule type="containsText" dxfId="32361" priority="423" operator="containsText" text="08.30 – 14.30">
      <formula>NOT(ISERROR(SEARCH("08.30 – 14.30",Q63)))</formula>
    </cfRule>
    <cfRule type="containsText" dxfId="32360" priority="424" operator="containsText" text="09:30 – 18.30">
      <formula>NOT(ISERROR(SEARCH("09:30 – 18.30",Q63)))</formula>
    </cfRule>
    <cfRule type="containsText" dxfId="32359" priority="425" operator="containsText" text="10.30 – 18.30">
      <formula>NOT(ISERROR(SEARCH("10.30 – 18.30",Q63)))</formula>
    </cfRule>
    <cfRule type="containsText" dxfId="32358" priority="426" operator="containsText" text="09.30 – 18.30">
      <formula>NOT(ISERROR(SEARCH("09.30 – 18.30",Q63)))</formula>
    </cfRule>
    <cfRule type="containsText" dxfId="32357" priority="427" operator="containsText" text="09.00 – 13:00">
      <formula>NOT(ISERROR(SEARCH("09.00 – 13:00",Q63)))</formula>
    </cfRule>
    <cfRule type="containsText" dxfId="32356" priority="428" operator="containsText" text="08.30 – 16.30">
      <formula>NOT(ISERROR(SEARCH("08.30 – 16.30",Q63)))</formula>
    </cfRule>
    <cfRule type="containsText" dxfId="32355" priority="429" operator="containsText" text="08:30 – 17.30">
      <formula>NOT(ISERROR(SEARCH("08:30 – 17.30",Q63)))</formula>
    </cfRule>
    <cfRule type="containsText" dxfId="32354" priority="430" operator="containsText" text="08.30 – 17.30">
      <formula>NOT(ISERROR(SEARCH("08.30 – 17.30",Q63)))</formula>
    </cfRule>
    <cfRule type="containsText" dxfId="32353" priority="431" operator="containsText" text="09.00 – 18.00">
      <formula>NOT(ISERROR(SEARCH("09.00 – 18.00",Q63)))</formula>
    </cfRule>
    <cfRule type="containsText" dxfId="32352" priority="432" operator="containsText" text="09.00 – 13.00">
      <formula>NOT(ISERROR(SEARCH("09.00 – 13.00",Q63)))</formula>
    </cfRule>
    <cfRule type="containsText" dxfId="32351" priority="433" operator="containsText" text="11.30 – 19.30">
      <formula>NOT(ISERROR(SEARCH("11.30 – 19.30",Q63)))</formula>
    </cfRule>
    <cfRule type="containsText" dxfId="32350" priority="434" operator="containsText" text="10.30 – 19.30">
      <formula>NOT(ISERROR(SEARCH("10.30 – 19.30",Q63)))</formula>
    </cfRule>
    <cfRule type="containsText" dxfId="32349" priority="435" operator="containsText" text="09.00 – 15.00">
      <formula>NOT(ISERROR(SEARCH("09.00 – 15.00",Q63)))</formula>
    </cfRule>
    <cfRule type="containsText" dxfId="32348" priority="436" operator="containsText" text="12:30">
      <formula>NOT(ISERROR(SEARCH("12:30",Q63)))</formula>
    </cfRule>
    <cfRule type="containsText" dxfId="32347" priority="437" operator="containsText" text="13:30">
      <formula>NOT(ISERROR(SEARCH("13:30",Q63)))</formula>
    </cfRule>
    <cfRule type="containsText" dxfId="32346" priority="438" operator="containsText" text="FESTIVITÁ">
      <formula>NOT(ISERROR(SEARCH("FESTIVITÁ",Q63)))</formula>
    </cfRule>
    <cfRule type="cellIs" dxfId="32345" priority="439" operator="equal">
      <formula>"DOMENICA"</formula>
    </cfRule>
  </conditionalFormatting>
  <conditionalFormatting sqref="Q63:Q69">
    <cfRule type="iconSet" priority="422">
      <iconSet iconSet="3Symbols2">
        <cfvo type="percent" val="0"/>
        <cfvo type="percent" val="0"/>
        <cfvo type="formula" val="TODAY()" gte="0"/>
      </iconSet>
    </cfRule>
  </conditionalFormatting>
  <conditionalFormatting sqref="P72:P78">
    <cfRule type="containsText" dxfId="32344" priority="405" operator="containsText" text="08.30 – 14.30">
      <formula>NOT(ISERROR(SEARCH("08.30 – 14.30",P72)))</formula>
    </cfRule>
    <cfRule type="containsText" dxfId="32343" priority="406" operator="containsText" text="09:30 – 18.30">
      <formula>NOT(ISERROR(SEARCH("09:30 – 18.30",P72)))</formula>
    </cfRule>
    <cfRule type="containsText" dxfId="32342" priority="407" operator="containsText" text="10.30 – 18.30">
      <formula>NOT(ISERROR(SEARCH("10.30 – 18.30",P72)))</formula>
    </cfRule>
    <cfRule type="containsText" dxfId="32341" priority="408" operator="containsText" text="09.30 – 18.30">
      <formula>NOT(ISERROR(SEARCH("09.30 – 18.30",P72)))</formula>
    </cfRule>
    <cfRule type="containsText" dxfId="32340" priority="409" operator="containsText" text="09.00 – 13:00">
      <formula>NOT(ISERROR(SEARCH("09.00 – 13:00",P72)))</formula>
    </cfRule>
    <cfRule type="containsText" dxfId="32339" priority="410" operator="containsText" text="08.30 – 16.30">
      <formula>NOT(ISERROR(SEARCH("08.30 – 16.30",P72)))</formula>
    </cfRule>
    <cfRule type="containsText" dxfId="32338" priority="411" operator="containsText" text="08:30 – 17.30">
      <formula>NOT(ISERROR(SEARCH("08:30 – 17.30",P72)))</formula>
    </cfRule>
    <cfRule type="containsText" dxfId="32337" priority="412" operator="containsText" text="08.30 – 17.30">
      <formula>NOT(ISERROR(SEARCH("08.30 – 17.30",P72)))</formula>
    </cfRule>
    <cfRule type="containsText" dxfId="32336" priority="413" operator="containsText" text="09.00 – 18.00">
      <formula>NOT(ISERROR(SEARCH("09.00 – 18.00",P72)))</formula>
    </cfRule>
    <cfRule type="containsText" dxfId="32335" priority="414" operator="containsText" text="09.00 – 13.00">
      <formula>NOT(ISERROR(SEARCH("09.00 – 13.00",P72)))</formula>
    </cfRule>
    <cfRule type="containsText" dxfId="32334" priority="415" operator="containsText" text="11.30 – 19.30">
      <formula>NOT(ISERROR(SEARCH("11.30 – 19.30",P72)))</formula>
    </cfRule>
    <cfRule type="containsText" dxfId="32333" priority="416" operator="containsText" text="10.30 – 19.30">
      <formula>NOT(ISERROR(SEARCH("10.30 – 19.30",P72)))</formula>
    </cfRule>
    <cfRule type="containsText" dxfId="32332" priority="417" operator="containsText" text="09.00 – 15.00">
      <formula>NOT(ISERROR(SEARCH("09.00 – 15.00",P72)))</formula>
    </cfRule>
    <cfRule type="containsText" dxfId="32331" priority="418" operator="containsText" text="12:30">
      <formula>NOT(ISERROR(SEARCH("12:30",P72)))</formula>
    </cfRule>
    <cfRule type="containsText" dxfId="32330" priority="419" operator="containsText" text="13:30">
      <formula>NOT(ISERROR(SEARCH("13:30",P72)))</formula>
    </cfRule>
    <cfRule type="containsText" dxfId="32329" priority="420" operator="containsText" text="FESTIVITÁ">
      <formula>NOT(ISERROR(SEARCH("FESTIVITÁ",P72)))</formula>
    </cfRule>
    <cfRule type="cellIs" dxfId="32328" priority="421" operator="equal">
      <formula>"DOMENICA"</formula>
    </cfRule>
  </conditionalFormatting>
  <conditionalFormatting sqref="Q72:Q78">
    <cfRule type="containsText" dxfId="32327" priority="388" operator="containsText" text="08.30 – 14.30">
      <formula>NOT(ISERROR(SEARCH("08.30 – 14.30",Q72)))</formula>
    </cfRule>
    <cfRule type="containsText" dxfId="32326" priority="389" operator="containsText" text="09:30 – 18.30">
      <formula>NOT(ISERROR(SEARCH("09:30 – 18.30",Q72)))</formula>
    </cfRule>
    <cfRule type="containsText" dxfId="32325" priority="390" operator="containsText" text="10.30 – 18.30">
      <formula>NOT(ISERROR(SEARCH("10.30 – 18.30",Q72)))</formula>
    </cfRule>
    <cfRule type="containsText" dxfId="32324" priority="391" operator="containsText" text="09.30 – 18.30">
      <formula>NOT(ISERROR(SEARCH("09.30 – 18.30",Q72)))</formula>
    </cfRule>
    <cfRule type="containsText" dxfId="32323" priority="392" operator="containsText" text="09.00 – 13:00">
      <formula>NOT(ISERROR(SEARCH("09.00 – 13:00",Q72)))</formula>
    </cfRule>
    <cfRule type="containsText" dxfId="32322" priority="393" operator="containsText" text="08.30 – 16.30">
      <formula>NOT(ISERROR(SEARCH("08.30 – 16.30",Q72)))</formula>
    </cfRule>
    <cfRule type="containsText" dxfId="32321" priority="394" operator="containsText" text="08:30 – 17.30">
      <formula>NOT(ISERROR(SEARCH("08:30 – 17.30",Q72)))</formula>
    </cfRule>
    <cfRule type="containsText" dxfId="32320" priority="395" operator="containsText" text="08.30 – 17.30">
      <formula>NOT(ISERROR(SEARCH("08.30 – 17.30",Q72)))</formula>
    </cfRule>
    <cfRule type="containsText" dxfId="32319" priority="396" operator="containsText" text="09.00 – 18.00">
      <formula>NOT(ISERROR(SEARCH("09.00 – 18.00",Q72)))</formula>
    </cfRule>
    <cfRule type="containsText" dxfId="32318" priority="397" operator="containsText" text="09.00 – 13.00">
      <formula>NOT(ISERROR(SEARCH("09.00 – 13.00",Q72)))</formula>
    </cfRule>
    <cfRule type="containsText" dxfId="32317" priority="398" operator="containsText" text="11.30 – 19.30">
      <formula>NOT(ISERROR(SEARCH("11.30 – 19.30",Q72)))</formula>
    </cfRule>
    <cfRule type="containsText" dxfId="32316" priority="399" operator="containsText" text="10.30 – 19.30">
      <formula>NOT(ISERROR(SEARCH("10.30 – 19.30",Q72)))</formula>
    </cfRule>
    <cfRule type="containsText" dxfId="32315" priority="400" operator="containsText" text="09.00 – 15.00">
      <formula>NOT(ISERROR(SEARCH("09.00 – 15.00",Q72)))</formula>
    </cfRule>
    <cfRule type="containsText" dxfId="32314" priority="401" operator="containsText" text="12:30">
      <formula>NOT(ISERROR(SEARCH("12:30",Q72)))</formula>
    </cfRule>
    <cfRule type="containsText" dxfId="32313" priority="402" operator="containsText" text="13:30">
      <formula>NOT(ISERROR(SEARCH("13:30",Q72)))</formula>
    </cfRule>
    <cfRule type="containsText" dxfId="32312" priority="403" operator="containsText" text="FESTIVITÁ">
      <formula>NOT(ISERROR(SEARCH("FESTIVITÁ",Q72)))</formula>
    </cfRule>
    <cfRule type="cellIs" dxfId="32311" priority="404" operator="equal">
      <formula>"DOMENICA"</formula>
    </cfRule>
  </conditionalFormatting>
  <conditionalFormatting sqref="Q72:Q78">
    <cfRule type="iconSet" priority="387">
      <iconSet iconSet="3Symbols2">
        <cfvo type="percent" val="0"/>
        <cfvo type="percent" val="0"/>
        <cfvo type="formula" val="TODAY()" gte="0"/>
      </iconSet>
    </cfRule>
  </conditionalFormatting>
  <conditionalFormatting sqref="P81:P87">
    <cfRule type="containsText" dxfId="32310" priority="370" operator="containsText" text="08.30 – 14.30">
      <formula>NOT(ISERROR(SEARCH("08.30 – 14.30",P81)))</formula>
    </cfRule>
    <cfRule type="containsText" dxfId="32309" priority="371" operator="containsText" text="09:30 – 18.30">
      <formula>NOT(ISERROR(SEARCH("09:30 – 18.30",P81)))</formula>
    </cfRule>
    <cfRule type="containsText" dxfId="32308" priority="372" operator="containsText" text="10.30 – 18.30">
      <formula>NOT(ISERROR(SEARCH("10.30 – 18.30",P81)))</formula>
    </cfRule>
    <cfRule type="containsText" dxfId="32307" priority="373" operator="containsText" text="09.30 – 18.30">
      <formula>NOT(ISERROR(SEARCH("09.30 – 18.30",P81)))</formula>
    </cfRule>
    <cfRule type="containsText" dxfId="32306" priority="374" operator="containsText" text="09.00 – 13:00">
      <formula>NOT(ISERROR(SEARCH("09.00 – 13:00",P81)))</formula>
    </cfRule>
    <cfRule type="containsText" dxfId="32305" priority="375" operator="containsText" text="08.30 – 16.30">
      <formula>NOT(ISERROR(SEARCH("08.30 – 16.30",P81)))</formula>
    </cfRule>
    <cfRule type="containsText" dxfId="32304" priority="376" operator="containsText" text="08:30 – 17.30">
      <formula>NOT(ISERROR(SEARCH("08:30 – 17.30",P81)))</formula>
    </cfRule>
    <cfRule type="containsText" dxfId="32303" priority="377" operator="containsText" text="08.30 – 17.30">
      <formula>NOT(ISERROR(SEARCH("08.30 – 17.30",P81)))</formula>
    </cfRule>
    <cfRule type="containsText" dxfId="32302" priority="378" operator="containsText" text="09.00 – 18.00">
      <formula>NOT(ISERROR(SEARCH("09.00 – 18.00",P81)))</formula>
    </cfRule>
    <cfRule type="containsText" dxfId="32301" priority="379" operator="containsText" text="09.00 – 13.00">
      <formula>NOT(ISERROR(SEARCH("09.00 – 13.00",P81)))</formula>
    </cfRule>
    <cfRule type="containsText" dxfId="32300" priority="380" operator="containsText" text="11.30 – 19.30">
      <formula>NOT(ISERROR(SEARCH("11.30 – 19.30",P81)))</formula>
    </cfRule>
    <cfRule type="containsText" dxfId="32299" priority="381" operator="containsText" text="10.30 – 19.30">
      <formula>NOT(ISERROR(SEARCH("10.30 – 19.30",P81)))</formula>
    </cfRule>
    <cfRule type="containsText" dxfId="32298" priority="382" operator="containsText" text="09.00 – 15.00">
      <formula>NOT(ISERROR(SEARCH("09.00 – 15.00",P81)))</formula>
    </cfRule>
    <cfRule type="containsText" dxfId="32297" priority="383" operator="containsText" text="12:30">
      <formula>NOT(ISERROR(SEARCH("12:30",P81)))</formula>
    </cfRule>
    <cfRule type="containsText" dxfId="32296" priority="384" operator="containsText" text="13:30">
      <formula>NOT(ISERROR(SEARCH("13:30",P81)))</formula>
    </cfRule>
    <cfRule type="containsText" dxfId="32295" priority="385" operator="containsText" text="FESTIVITÁ">
      <formula>NOT(ISERROR(SEARCH("FESTIVITÁ",P81)))</formula>
    </cfRule>
    <cfRule type="cellIs" dxfId="32294" priority="386" operator="equal">
      <formula>"DOMENICA"</formula>
    </cfRule>
  </conditionalFormatting>
  <conditionalFormatting sqref="Q81:Q87">
    <cfRule type="containsText" dxfId="32293" priority="353" operator="containsText" text="08.30 – 14.30">
      <formula>NOT(ISERROR(SEARCH("08.30 – 14.30",Q81)))</formula>
    </cfRule>
    <cfRule type="containsText" dxfId="32292" priority="354" operator="containsText" text="09:30 – 18.30">
      <formula>NOT(ISERROR(SEARCH("09:30 – 18.30",Q81)))</formula>
    </cfRule>
    <cfRule type="containsText" dxfId="32291" priority="355" operator="containsText" text="10.30 – 18.30">
      <formula>NOT(ISERROR(SEARCH("10.30 – 18.30",Q81)))</formula>
    </cfRule>
    <cfRule type="containsText" dxfId="32290" priority="356" operator="containsText" text="09.30 – 18.30">
      <formula>NOT(ISERROR(SEARCH("09.30 – 18.30",Q81)))</formula>
    </cfRule>
    <cfRule type="containsText" dxfId="32289" priority="357" operator="containsText" text="09.00 – 13:00">
      <formula>NOT(ISERROR(SEARCH("09.00 – 13:00",Q81)))</formula>
    </cfRule>
    <cfRule type="containsText" dxfId="32288" priority="358" operator="containsText" text="08.30 – 16.30">
      <formula>NOT(ISERROR(SEARCH("08.30 – 16.30",Q81)))</formula>
    </cfRule>
    <cfRule type="containsText" dxfId="32287" priority="359" operator="containsText" text="08:30 – 17.30">
      <formula>NOT(ISERROR(SEARCH("08:30 – 17.30",Q81)))</formula>
    </cfRule>
    <cfRule type="containsText" dxfId="32286" priority="360" operator="containsText" text="08.30 – 17.30">
      <formula>NOT(ISERROR(SEARCH("08.30 – 17.30",Q81)))</formula>
    </cfRule>
    <cfRule type="containsText" dxfId="32285" priority="361" operator="containsText" text="09.00 – 18.00">
      <formula>NOT(ISERROR(SEARCH("09.00 – 18.00",Q81)))</formula>
    </cfRule>
    <cfRule type="containsText" dxfId="32284" priority="362" operator="containsText" text="09.00 – 13.00">
      <formula>NOT(ISERROR(SEARCH("09.00 – 13.00",Q81)))</formula>
    </cfRule>
    <cfRule type="containsText" dxfId="32283" priority="363" operator="containsText" text="11.30 – 19.30">
      <formula>NOT(ISERROR(SEARCH("11.30 – 19.30",Q81)))</formula>
    </cfRule>
    <cfRule type="containsText" dxfId="32282" priority="364" operator="containsText" text="10.30 – 19.30">
      <formula>NOT(ISERROR(SEARCH("10.30 – 19.30",Q81)))</formula>
    </cfRule>
    <cfRule type="containsText" dxfId="32281" priority="365" operator="containsText" text="09.00 – 15.00">
      <formula>NOT(ISERROR(SEARCH("09.00 – 15.00",Q81)))</formula>
    </cfRule>
    <cfRule type="containsText" dxfId="32280" priority="366" operator="containsText" text="12:30">
      <formula>NOT(ISERROR(SEARCH("12:30",Q81)))</formula>
    </cfRule>
    <cfRule type="containsText" dxfId="32279" priority="367" operator="containsText" text="13:30">
      <formula>NOT(ISERROR(SEARCH("13:30",Q81)))</formula>
    </cfRule>
    <cfRule type="containsText" dxfId="32278" priority="368" operator="containsText" text="FESTIVITÁ">
      <formula>NOT(ISERROR(SEARCH("FESTIVITÁ",Q81)))</formula>
    </cfRule>
    <cfRule type="cellIs" dxfId="32277" priority="369" operator="equal">
      <formula>"DOMENICA"</formula>
    </cfRule>
  </conditionalFormatting>
  <conditionalFormatting sqref="Q81:Q87">
    <cfRule type="iconSet" priority="352">
      <iconSet iconSet="3Symbols2">
        <cfvo type="percent" val="0"/>
        <cfvo type="percent" val="0"/>
        <cfvo type="formula" val="TODAY()" gte="0"/>
      </iconSet>
    </cfRule>
  </conditionalFormatting>
  <conditionalFormatting sqref="P81:P87">
    <cfRule type="containsText" dxfId="32276" priority="335" operator="containsText" text="08.30 – 14.30">
      <formula>NOT(ISERROR(SEARCH("08.30 – 14.30",P81)))</formula>
    </cfRule>
    <cfRule type="containsText" dxfId="32275" priority="336" operator="containsText" text="09:30 – 18.30">
      <formula>NOT(ISERROR(SEARCH("09:30 – 18.30",P81)))</formula>
    </cfRule>
    <cfRule type="containsText" dxfId="32274" priority="337" operator="containsText" text="10.30 – 18.30">
      <formula>NOT(ISERROR(SEARCH("10.30 – 18.30",P81)))</formula>
    </cfRule>
    <cfRule type="containsText" dxfId="32273" priority="338" operator="containsText" text="09.30 – 18.30">
      <formula>NOT(ISERROR(SEARCH("09.30 – 18.30",P81)))</formula>
    </cfRule>
    <cfRule type="containsText" dxfId="32272" priority="339" operator="containsText" text="09.00 – 13:00">
      <formula>NOT(ISERROR(SEARCH("09.00 – 13:00",P81)))</formula>
    </cfRule>
    <cfRule type="containsText" dxfId="32271" priority="340" operator="containsText" text="08.30 – 16.30">
      <formula>NOT(ISERROR(SEARCH("08.30 – 16.30",P81)))</formula>
    </cfRule>
    <cfRule type="containsText" dxfId="32270" priority="341" operator="containsText" text="08:30 – 17.30">
      <formula>NOT(ISERROR(SEARCH("08:30 – 17.30",P81)))</formula>
    </cfRule>
    <cfRule type="containsText" dxfId="32269" priority="342" operator="containsText" text="08.30 – 17.30">
      <formula>NOT(ISERROR(SEARCH("08.30 – 17.30",P81)))</formula>
    </cfRule>
    <cfRule type="containsText" dxfId="32268" priority="343" operator="containsText" text="09.00 – 18.00">
      <formula>NOT(ISERROR(SEARCH("09.00 – 18.00",P81)))</formula>
    </cfRule>
    <cfRule type="containsText" dxfId="32267" priority="344" operator="containsText" text="09.00 – 13.00">
      <formula>NOT(ISERROR(SEARCH("09.00 – 13.00",P81)))</formula>
    </cfRule>
    <cfRule type="containsText" dxfId="32266" priority="345" operator="containsText" text="11.30 – 19.30">
      <formula>NOT(ISERROR(SEARCH("11.30 – 19.30",P81)))</formula>
    </cfRule>
    <cfRule type="containsText" dxfId="32265" priority="346" operator="containsText" text="10.30 – 19.30">
      <formula>NOT(ISERROR(SEARCH("10.30 – 19.30",P81)))</formula>
    </cfRule>
    <cfRule type="containsText" dxfId="32264" priority="347" operator="containsText" text="09.00 – 15.00">
      <formula>NOT(ISERROR(SEARCH("09.00 – 15.00",P81)))</formula>
    </cfRule>
    <cfRule type="containsText" dxfId="32263" priority="348" operator="containsText" text="12:30">
      <formula>NOT(ISERROR(SEARCH("12:30",P81)))</formula>
    </cfRule>
    <cfRule type="containsText" dxfId="32262" priority="349" operator="containsText" text="13:30">
      <formula>NOT(ISERROR(SEARCH("13:30",P81)))</formula>
    </cfRule>
    <cfRule type="containsText" dxfId="32261" priority="350" operator="containsText" text="FESTIVITÁ">
      <formula>NOT(ISERROR(SEARCH("FESTIVITÁ",P81)))</formula>
    </cfRule>
    <cfRule type="cellIs" dxfId="32260" priority="351" operator="equal">
      <formula>"DOMENICA"</formula>
    </cfRule>
  </conditionalFormatting>
  <conditionalFormatting sqref="Q81:Q87">
    <cfRule type="containsText" dxfId="32259" priority="318" operator="containsText" text="08.30 – 14.30">
      <formula>NOT(ISERROR(SEARCH("08.30 – 14.30",Q81)))</formula>
    </cfRule>
    <cfRule type="containsText" dxfId="32258" priority="319" operator="containsText" text="09:30 – 18.30">
      <formula>NOT(ISERROR(SEARCH("09:30 – 18.30",Q81)))</formula>
    </cfRule>
    <cfRule type="containsText" dxfId="32257" priority="320" operator="containsText" text="10.30 – 18.30">
      <formula>NOT(ISERROR(SEARCH("10.30 – 18.30",Q81)))</formula>
    </cfRule>
    <cfRule type="containsText" dxfId="32256" priority="321" operator="containsText" text="09.30 – 18.30">
      <formula>NOT(ISERROR(SEARCH("09.30 – 18.30",Q81)))</formula>
    </cfRule>
    <cfRule type="containsText" dxfId="32255" priority="322" operator="containsText" text="09.00 – 13:00">
      <formula>NOT(ISERROR(SEARCH("09.00 – 13:00",Q81)))</formula>
    </cfRule>
    <cfRule type="containsText" dxfId="32254" priority="323" operator="containsText" text="08.30 – 16.30">
      <formula>NOT(ISERROR(SEARCH("08.30 – 16.30",Q81)))</formula>
    </cfRule>
    <cfRule type="containsText" dxfId="32253" priority="324" operator="containsText" text="08:30 – 17.30">
      <formula>NOT(ISERROR(SEARCH("08:30 – 17.30",Q81)))</formula>
    </cfRule>
    <cfRule type="containsText" dxfId="32252" priority="325" operator="containsText" text="08.30 – 17.30">
      <formula>NOT(ISERROR(SEARCH("08.30 – 17.30",Q81)))</formula>
    </cfRule>
    <cfRule type="containsText" dxfId="32251" priority="326" operator="containsText" text="09.00 – 18.00">
      <formula>NOT(ISERROR(SEARCH("09.00 – 18.00",Q81)))</formula>
    </cfRule>
    <cfRule type="containsText" dxfId="32250" priority="327" operator="containsText" text="09.00 – 13.00">
      <formula>NOT(ISERROR(SEARCH("09.00 – 13.00",Q81)))</formula>
    </cfRule>
    <cfRule type="containsText" dxfId="32249" priority="328" operator="containsText" text="11.30 – 19.30">
      <formula>NOT(ISERROR(SEARCH("11.30 – 19.30",Q81)))</formula>
    </cfRule>
    <cfRule type="containsText" dxfId="32248" priority="329" operator="containsText" text="10.30 – 19.30">
      <formula>NOT(ISERROR(SEARCH("10.30 – 19.30",Q81)))</formula>
    </cfRule>
    <cfRule type="containsText" dxfId="32247" priority="330" operator="containsText" text="09.00 – 15.00">
      <formula>NOT(ISERROR(SEARCH("09.00 – 15.00",Q81)))</formula>
    </cfRule>
    <cfRule type="containsText" dxfId="32246" priority="331" operator="containsText" text="12:30">
      <formula>NOT(ISERROR(SEARCH("12:30",Q81)))</formula>
    </cfRule>
    <cfRule type="containsText" dxfId="32245" priority="332" operator="containsText" text="13:30">
      <formula>NOT(ISERROR(SEARCH("13:30",Q81)))</formula>
    </cfRule>
    <cfRule type="containsText" dxfId="32244" priority="333" operator="containsText" text="FESTIVITÁ">
      <formula>NOT(ISERROR(SEARCH("FESTIVITÁ",Q81)))</formula>
    </cfRule>
    <cfRule type="cellIs" dxfId="32243" priority="334" operator="equal">
      <formula>"DOMENICA"</formula>
    </cfRule>
  </conditionalFormatting>
  <conditionalFormatting sqref="Q81:Q87">
    <cfRule type="iconSet" priority="317">
      <iconSet iconSet="3Symbols2">
        <cfvo type="percent" val="0"/>
        <cfvo type="percent" val="0"/>
        <cfvo type="formula" val="TODAY()" gte="0"/>
      </iconSet>
    </cfRule>
  </conditionalFormatting>
  <conditionalFormatting sqref="P90:P96">
    <cfRule type="containsText" dxfId="32242" priority="300" operator="containsText" text="08.30 – 14.30">
      <formula>NOT(ISERROR(SEARCH("08.30 – 14.30",P90)))</formula>
    </cfRule>
    <cfRule type="containsText" dxfId="32241" priority="301" operator="containsText" text="09:30 – 18.30">
      <formula>NOT(ISERROR(SEARCH("09:30 – 18.30",P90)))</formula>
    </cfRule>
    <cfRule type="containsText" dxfId="32240" priority="302" operator="containsText" text="10.30 – 18.30">
      <formula>NOT(ISERROR(SEARCH("10.30 – 18.30",P90)))</formula>
    </cfRule>
    <cfRule type="containsText" dxfId="32239" priority="303" operator="containsText" text="09.30 – 18.30">
      <formula>NOT(ISERROR(SEARCH("09.30 – 18.30",P90)))</formula>
    </cfRule>
    <cfRule type="containsText" dxfId="32238" priority="304" operator="containsText" text="09.00 – 13:00">
      <formula>NOT(ISERROR(SEARCH("09.00 – 13:00",P90)))</formula>
    </cfRule>
    <cfRule type="containsText" dxfId="32237" priority="305" operator="containsText" text="08.30 – 16.30">
      <formula>NOT(ISERROR(SEARCH("08.30 – 16.30",P90)))</formula>
    </cfRule>
    <cfRule type="containsText" dxfId="32236" priority="306" operator="containsText" text="08:30 – 17.30">
      <formula>NOT(ISERROR(SEARCH("08:30 – 17.30",P90)))</formula>
    </cfRule>
    <cfRule type="containsText" dxfId="32235" priority="307" operator="containsText" text="08.30 – 17.30">
      <formula>NOT(ISERROR(SEARCH("08.30 – 17.30",P90)))</formula>
    </cfRule>
    <cfRule type="containsText" dxfId="32234" priority="308" operator="containsText" text="09.00 – 18.00">
      <formula>NOT(ISERROR(SEARCH("09.00 – 18.00",P90)))</formula>
    </cfRule>
    <cfRule type="containsText" dxfId="32233" priority="309" operator="containsText" text="09.00 – 13.00">
      <formula>NOT(ISERROR(SEARCH("09.00 – 13.00",P90)))</formula>
    </cfRule>
    <cfRule type="containsText" dxfId="32232" priority="310" operator="containsText" text="11.30 – 19.30">
      <formula>NOT(ISERROR(SEARCH("11.30 – 19.30",P90)))</formula>
    </cfRule>
    <cfRule type="containsText" dxfId="32231" priority="311" operator="containsText" text="10.30 – 19.30">
      <formula>NOT(ISERROR(SEARCH("10.30 – 19.30",P90)))</formula>
    </cfRule>
    <cfRule type="containsText" dxfId="32230" priority="312" operator="containsText" text="09.00 – 15.00">
      <formula>NOT(ISERROR(SEARCH("09.00 – 15.00",P90)))</formula>
    </cfRule>
    <cfRule type="containsText" dxfId="32229" priority="313" operator="containsText" text="12:30">
      <formula>NOT(ISERROR(SEARCH("12:30",P90)))</formula>
    </cfRule>
    <cfRule type="containsText" dxfId="32228" priority="314" operator="containsText" text="13:30">
      <formula>NOT(ISERROR(SEARCH("13:30",P90)))</formula>
    </cfRule>
    <cfRule type="containsText" dxfId="32227" priority="315" operator="containsText" text="FESTIVITÁ">
      <formula>NOT(ISERROR(SEARCH("FESTIVITÁ",P90)))</formula>
    </cfRule>
    <cfRule type="cellIs" dxfId="32226" priority="316" operator="equal">
      <formula>"DOMENICA"</formula>
    </cfRule>
  </conditionalFormatting>
  <conditionalFormatting sqref="Q90:Q96">
    <cfRule type="containsText" dxfId="32225" priority="283" operator="containsText" text="08.30 – 14.30">
      <formula>NOT(ISERROR(SEARCH("08.30 – 14.30",Q90)))</formula>
    </cfRule>
    <cfRule type="containsText" dxfId="32224" priority="284" operator="containsText" text="09:30 – 18.30">
      <formula>NOT(ISERROR(SEARCH("09:30 – 18.30",Q90)))</formula>
    </cfRule>
    <cfRule type="containsText" dxfId="32223" priority="285" operator="containsText" text="10.30 – 18.30">
      <formula>NOT(ISERROR(SEARCH("10.30 – 18.30",Q90)))</formula>
    </cfRule>
    <cfRule type="containsText" dxfId="32222" priority="286" operator="containsText" text="09.30 – 18.30">
      <formula>NOT(ISERROR(SEARCH("09.30 – 18.30",Q90)))</formula>
    </cfRule>
    <cfRule type="containsText" dxfId="32221" priority="287" operator="containsText" text="09.00 – 13:00">
      <formula>NOT(ISERROR(SEARCH("09.00 – 13:00",Q90)))</formula>
    </cfRule>
    <cfRule type="containsText" dxfId="32220" priority="288" operator="containsText" text="08.30 – 16.30">
      <formula>NOT(ISERROR(SEARCH("08.30 – 16.30",Q90)))</formula>
    </cfRule>
    <cfRule type="containsText" dxfId="32219" priority="289" operator="containsText" text="08:30 – 17.30">
      <formula>NOT(ISERROR(SEARCH("08:30 – 17.30",Q90)))</formula>
    </cfRule>
    <cfRule type="containsText" dxfId="32218" priority="290" operator="containsText" text="08.30 – 17.30">
      <formula>NOT(ISERROR(SEARCH("08.30 – 17.30",Q90)))</formula>
    </cfRule>
    <cfRule type="containsText" dxfId="32217" priority="291" operator="containsText" text="09.00 – 18.00">
      <formula>NOT(ISERROR(SEARCH("09.00 – 18.00",Q90)))</formula>
    </cfRule>
    <cfRule type="containsText" dxfId="32216" priority="292" operator="containsText" text="09.00 – 13.00">
      <formula>NOT(ISERROR(SEARCH("09.00 – 13.00",Q90)))</formula>
    </cfRule>
    <cfRule type="containsText" dxfId="32215" priority="293" operator="containsText" text="11.30 – 19.30">
      <formula>NOT(ISERROR(SEARCH("11.30 – 19.30",Q90)))</formula>
    </cfRule>
    <cfRule type="containsText" dxfId="32214" priority="294" operator="containsText" text="10.30 – 19.30">
      <formula>NOT(ISERROR(SEARCH("10.30 – 19.30",Q90)))</formula>
    </cfRule>
    <cfRule type="containsText" dxfId="32213" priority="295" operator="containsText" text="09.00 – 15.00">
      <formula>NOT(ISERROR(SEARCH("09.00 – 15.00",Q90)))</formula>
    </cfRule>
    <cfRule type="containsText" dxfId="32212" priority="296" operator="containsText" text="12:30">
      <formula>NOT(ISERROR(SEARCH("12:30",Q90)))</formula>
    </cfRule>
    <cfRule type="containsText" dxfId="32211" priority="297" operator="containsText" text="13:30">
      <formula>NOT(ISERROR(SEARCH("13:30",Q90)))</formula>
    </cfRule>
    <cfRule type="containsText" dxfId="32210" priority="298" operator="containsText" text="FESTIVITÁ">
      <formula>NOT(ISERROR(SEARCH("FESTIVITÁ",Q90)))</formula>
    </cfRule>
    <cfRule type="cellIs" dxfId="32209" priority="299" operator="equal">
      <formula>"DOMENICA"</formula>
    </cfRule>
  </conditionalFormatting>
  <conditionalFormatting sqref="Q90:Q96">
    <cfRule type="iconSet" priority="282">
      <iconSet iconSet="3Symbols2">
        <cfvo type="percent" val="0"/>
        <cfvo type="percent" val="0"/>
        <cfvo type="formula" val="TODAY()" gte="0"/>
      </iconSet>
    </cfRule>
  </conditionalFormatting>
  <conditionalFormatting sqref="P25:Q25">
    <cfRule type="cellIs" dxfId="32208" priority="273" operator="equal">
      <formula>"09.00 – 13.00"</formula>
    </cfRule>
  </conditionalFormatting>
  <conditionalFormatting sqref="P25:Q25">
    <cfRule type="cellIs" dxfId="32207" priority="274" operator="equal">
      <formula>"09.00 – 15.00"</formula>
    </cfRule>
  </conditionalFormatting>
  <conditionalFormatting sqref="P25:Q25">
    <cfRule type="cellIs" dxfId="32206" priority="275" operator="equal">
      <formula>"09.00 – 18.00"</formula>
    </cfRule>
  </conditionalFormatting>
  <conditionalFormatting sqref="P25:Q25">
    <cfRule type="cellIs" dxfId="32205" priority="276" operator="equal">
      <formula>"09.30 – 13.00"</formula>
    </cfRule>
  </conditionalFormatting>
  <conditionalFormatting sqref="P25:Q25">
    <cfRule type="cellIs" dxfId="32204" priority="277" operator="equal">
      <formula>"10.30 – 19.30"</formula>
    </cfRule>
  </conditionalFormatting>
  <conditionalFormatting sqref="P25:Q25">
    <cfRule type="cellIs" dxfId="32203" priority="278" operator="equal">
      <formula>"11.30 – 19.30"</formula>
    </cfRule>
  </conditionalFormatting>
  <conditionalFormatting sqref="P25:Q25">
    <cfRule type="cellIs" dxfId="32202" priority="279" operator="equal">
      <formula>_FV(13,"3")</formula>
    </cfRule>
  </conditionalFormatting>
  <conditionalFormatting sqref="P25:Q25">
    <cfRule type="cellIs" dxfId="32201" priority="280" operator="equal">
      <formula>_FV(13,"3")</formula>
    </cfRule>
  </conditionalFormatting>
  <conditionalFormatting sqref="P25:Q25">
    <cfRule type="cellIs" dxfId="32200" priority="281" operator="equal">
      <formula>_FV(13,"3")</formula>
    </cfRule>
  </conditionalFormatting>
  <conditionalFormatting sqref="P43:Q43">
    <cfRule type="cellIs" dxfId="32199" priority="264" operator="equal">
      <formula>"09.00 – 13.00"</formula>
    </cfRule>
  </conditionalFormatting>
  <conditionalFormatting sqref="P43:Q43">
    <cfRule type="cellIs" dxfId="32198" priority="265" operator="equal">
      <formula>"09.00 – 15.00"</formula>
    </cfRule>
  </conditionalFormatting>
  <conditionalFormatting sqref="P43:Q43">
    <cfRule type="cellIs" dxfId="32197" priority="266" operator="equal">
      <formula>"09.00 – 18.00"</formula>
    </cfRule>
  </conditionalFormatting>
  <conditionalFormatting sqref="P43:Q43">
    <cfRule type="cellIs" dxfId="32196" priority="267" operator="equal">
      <formula>"09.30 – 13.00"</formula>
    </cfRule>
  </conditionalFormatting>
  <conditionalFormatting sqref="P43:Q43">
    <cfRule type="cellIs" dxfId="32195" priority="268" operator="equal">
      <formula>"10.30 – 19.30"</formula>
    </cfRule>
  </conditionalFormatting>
  <conditionalFormatting sqref="P43:Q43">
    <cfRule type="cellIs" dxfId="32194" priority="269" operator="equal">
      <formula>"11.30 – 19.30"</formula>
    </cfRule>
  </conditionalFormatting>
  <conditionalFormatting sqref="P43:Q43">
    <cfRule type="cellIs" dxfId="32193" priority="270" operator="equal">
      <formula>_FV(13,"3")</formula>
    </cfRule>
  </conditionalFormatting>
  <conditionalFormatting sqref="P43:Q43">
    <cfRule type="cellIs" dxfId="32192" priority="271" operator="equal">
      <formula>_FV(13,"3")</formula>
    </cfRule>
  </conditionalFormatting>
  <conditionalFormatting sqref="P43:Q43">
    <cfRule type="cellIs" dxfId="32191" priority="272" operator="equal">
      <formula>_FV(13,"3")</formula>
    </cfRule>
  </conditionalFormatting>
  <conditionalFormatting sqref="Q50">
    <cfRule type="cellIs" dxfId="32190" priority="252" operator="equal">
      <formula>_FV(13,"3")</formula>
    </cfRule>
  </conditionalFormatting>
  <conditionalFormatting sqref="Q50">
    <cfRule type="cellIs" dxfId="32189" priority="253" operator="equal">
      <formula>_FV(13,"3")</formula>
    </cfRule>
  </conditionalFormatting>
  <conditionalFormatting sqref="Q50">
    <cfRule type="cellIs" dxfId="32188" priority="254" operator="equal">
      <formula>_FV(13,"3")</formula>
    </cfRule>
  </conditionalFormatting>
  <conditionalFormatting sqref="P50">
    <cfRule type="cellIs" dxfId="32187" priority="255" operator="equal">
      <formula>"09.00 – 13.00"</formula>
    </cfRule>
  </conditionalFormatting>
  <conditionalFormatting sqref="P50">
    <cfRule type="cellIs" dxfId="32186" priority="256" operator="equal">
      <formula>"09.00 – 15.00"</formula>
    </cfRule>
  </conditionalFormatting>
  <conditionalFormatting sqref="P50">
    <cfRule type="cellIs" dxfId="32185" priority="257" operator="equal">
      <formula>"09.00 – 18.00"</formula>
    </cfRule>
  </conditionalFormatting>
  <conditionalFormatting sqref="P50">
    <cfRule type="cellIs" dxfId="32184" priority="258" operator="equal">
      <formula>"09.30 – 13.00"</formula>
    </cfRule>
  </conditionalFormatting>
  <conditionalFormatting sqref="P50">
    <cfRule type="cellIs" dxfId="32183" priority="259" operator="equal">
      <formula>"10.30 – 19.30"</formula>
    </cfRule>
  </conditionalFormatting>
  <conditionalFormatting sqref="P50">
    <cfRule type="cellIs" dxfId="32182" priority="260" operator="equal">
      <formula>"11.30 – 19.30"</formula>
    </cfRule>
  </conditionalFormatting>
  <conditionalFormatting sqref="P50">
    <cfRule type="cellIs" dxfId="32181" priority="261" operator="equal">
      <formula>_FV(13,"3")</formula>
    </cfRule>
  </conditionalFormatting>
  <conditionalFormatting sqref="P50">
    <cfRule type="cellIs" dxfId="32180" priority="262" operator="equal">
      <formula>_FV(13,"3")</formula>
    </cfRule>
  </conditionalFormatting>
  <conditionalFormatting sqref="P50">
    <cfRule type="cellIs" dxfId="32179" priority="263" operator="equal">
      <formula>_FV(13,"3")</formula>
    </cfRule>
  </conditionalFormatting>
  <conditionalFormatting sqref="Q50">
    <cfRule type="cellIs" dxfId="32178" priority="246" operator="equal">
      <formula>"09.00 – 13.00"</formula>
    </cfRule>
  </conditionalFormatting>
  <conditionalFormatting sqref="Q50">
    <cfRule type="cellIs" dxfId="32177" priority="247" operator="equal">
      <formula>"09.00 – 15.00"</formula>
    </cfRule>
  </conditionalFormatting>
  <conditionalFormatting sqref="Q50">
    <cfRule type="cellIs" dxfId="32176" priority="248" operator="equal">
      <formula>"09.00 – 18.00"</formula>
    </cfRule>
  </conditionalFormatting>
  <conditionalFormatting sqref="Q50">
    <cfRule type="cellIs" dxfId="32175" priority="249" operator="equal">
      <formula>"09.30 – 13.00"</formula>
    </cfRule>
  </conditionalFormatting>
  <conditionalFormatting sqref="Q50">
    <cfRule type="cellIs" dxfId="32174" priority="250" operator="equal">
      <formula>"10.30 – 19.30"</formula>
    </cfRule>
  </conditionalFormatting>
  <conditionalFormatting sqref="Q50">
    <cfRule type="cellIs" dxfId="32173" priority="251" operator="equal">
      <formula>"11.30 – 19.30"</formula>
    </cfRule>
  </conditionalFormatting>
  <conditionalFormatting sqref="P8:P14">
    <cfRule type="containsText" dxfId="32172" priority="229" operator="containsText" text="08.30 – 14.30">
      <formula>NOT(ISERROR(SEARCH("08.30 – 14.30",P8)))</formula>
    </cfRule>
    <cfRule type="containsText" dxfId="32171" priority="230" operator="containsText" text="09:30 – 18.30">
      <formula>NOT(ISERROR(SEARCH("09:30 – 18.30",P8)))</formula>
    </cfRule>
    <cfRule type="containsText" dxfId="32170" priority="231" operator="containsText" text="10.30 – 18.30">
      <formula>NOT(ISERROR(SEARCH("10.30 – 18.30",P8)))</formula>
    </cfRule>
    <cfRule type="containsText" dxfId="32169" priority="232" operator="containsText" text="09.30 – 18.30">
      <formula>NOT(ISERROR(SEARCH("09.30 – 18.30",P8)))</formula>
    </cfRule>
    <cfRule type="containsText" dxfId="32168" priority="233" operator="containsText" text="09.00 – 13:00">
      <formula>NOT(ISERROR(SEARCH("09.00 – 13:00",P8)))</formula>
    </cfRule>
    <cfRule type="containsText" dxfId="32167" priority="234" operator="containsText" text="08.30 – 16.30">
      <formula>NOT(ISERROR(SEARCH("08.30 – 16.30",P8)))</formula>
    </cfRule>
    <cfRule type="containsText" dxfId="32166" priority="235" operator="containsText" text="08:30 – 17.30">
      <formula>NOT(ISERROR(SEARCH("08:30 – 17.30",P8)))</formula>
    </cfRule>
    <cfRule type="containsText" dxfId="32165" priority="236" operator="containsText" text="08.30 – 17.30">
      <formula>NOT(ISERROR(SEARCH("08.30 – 17.30",P8)))</formula>
    </cfRule>
    <cfRule type="containsText" dxfId="32164" priority="237" operator="containsText" text="09.00 – 18.00">
      <formula>NOT(ISERROR(SEARCH("09.00 – 18.00",P8)))</formula>
    </cfRule>
    <cfRule type="containsText" dxfId="32163" priority="238" operator="containsText" text="09.00 – 13.00">
      <formula>NOT(ISERROR(SEARCH("09.00 – 13.00",P8)))</formula>
    </cfRule>
    <cfRule type="containsText" dxfId="32162" priority="239" operator="containsText" text="11.30 – 19.30">
      <formula>NOT(ISERROR(SEARCH("11.30 – 19.30",P8)))</formula>
    </cfRule>
    <cfRule type="containsText" dxfId="32161" priority="240" operator="containsText" text="10.30 – 19.30">
      <formula>NOT(ISERROR(SEARCH("10.30 – 19.30",P8)))</formula>
    </cfRule>
    <cfRule type="containsText" dxfId="32160" priority="241" operator="containsText" text="09.00 – 15.00">
      <formula>NOT(ISERROR(SEARCH("09.00 – 15.00",P8)))</formula>
    </cfRule>
    <cfRule type="containsText" dxfId="32159" priority="242" operator="containsText" text="12:30">
      <formula>NOT(ISERROR(SEARCH("12:30",P8)))</formula>
    </cfRule>
    <cfRule type="containsText" dxfId="32158" priority="243" operator="containsText" text="13:30">
      <formula>NOT(ISERROR(SEARCH("13:30",P8)))</formula>
    </cfRule>
    <cfRule type="containsText" dxfId="32157" priority="244" operator="containsText" text="FESTIVITÁ">
      <formula>NOT(ISERROR(SEARCH("FESTIVITÁ",P8)))</formula>
    </cfRule>
    <cfRule type="cellIs" dxfId="32156" priority="245" operator="equal">
      <formula>"DOMENICA"</formula>
    </cfRule>
  </conditionalFormatting>
  <conditionalFormatting sqref="Q8:Q14">
    <cfRule type="containsText" dxfId="32155" priority="212" operator="containsText" text="08.30 – 14.30">
      <formula>NOT(ISERROR(SEARCH("08.30 – 14.30",Q8)))</formula>
    </cfRule>
    <cfRule type="containsText" dxfId="32154" priority="213" operator="containsText" text="09:30 – 18.30">
      <formula>NOT(ISERROR(SEARCH("09:30 – 18.30",Q8)))</formula>
    </cfRule>
    <cfRule type="containsText" dxfId="32153" priority="214" operator="containsText" text="10.30 – 18.30">
      <formula>NOT(ISERROR(SEARCH("10.30 – 18.30",Q8)))</formula>
    </cfRule>
    <cfRule type="containsText" dxfId="32152" priority="215" operator="containsText" text="09.30 – 18.30">
      <formula>NOT(ISERROR(SEARCH("09.30 – 18.30",Q8)))</formula>
    </cfRule>
    <cfRule type="containsText" dxfId="32151" priority="216" operator="containsText" text="09.00 – 13:00">
      <formula>NOT(ISERROR(SEARCH("09.00 – 13:00",Q8)))</formula>
    </cfRule>
    <cfRule type="containsText" dxfId="32150" priority="217" operator="containsText" text="08.30 – 16.30">
      <formula>NOT(ISERROR(SEARCH("08.30 – 16.30",Q8)))</formula>
    </cfRule>
    <cfRule type="containsText" dxfId="32149" priority="218" operator="containsText" text="08:30 – 17.30">
      <formula>NOT(ISERROR(SEARCH("08:30 – 17.30",Q8)))</formula>
    </cfRule>
    <cfRule type="containsText" dxfId="32148" priority="219" operator="containsText" text="08.30 – 17.30">
      <formula>NOT(ISERROR(SEARCH("08.30 – 17.30",Q8)))</formula>
    </cfRule>
    <cfRule type="containsText" dxfId="32147" priority="220" operator="containsText" text="09.00 – 18.00">
      <formula>NOT(ISERROR(SEARCH("09.00 – 18.00",Q8)))</formula>
    </cfRule>
    <cfRule type="containsText" dxfId="32146" priority="221" operator="containsText" text="09.00 – 13.00">
      <formula>NOT(ISERROR(SEARCH("09.00 – 13.00",Q8)))</formula>
    </cfRule>
    <cfRule type="containsText" dxfId="32145" priority="222" operator="containsText" text="11.30 – 19.30">
      <formula>NOT(ISERROR(SEARCH("11.30 – 19.30",Q8)))</formula>
    </cfRule>
    <cfRule type="containsText" dxfId="32144" priority="223" operator="containsText" text="10.30 – 19.30">
      <formula>NOT(ISERROR(SEARCH("10.30 – 19.30",Q8)))</formula>
    </cfRule>
    <cfRule type="containsText" dxfId="32143" priority="224" operator="containsText" text="09.00 – 15.00">
      <formula>NOT(ISERROR(SEARCH("09.00 – 15.00",Q8)))</formula>
    </cfRule>
    <cfRule type="containsText" dxfId="32142" priority="225" operator="containsText" text="12:30">
      <formula>NOT(ISERROR(SEARCH("12:30",Q8)))</formula>
    </cfRule>
    <cfRule type="containsText" dxfId="32141" priority="226" operator="containsText" text="13:30">
      <formula>NOT(ISERROR(SEARCH("13:30",Q8)))</formula>
    </cfRule>
    <cfRule type="containsText" dxfId="32140" priority="227" operator="containsText" text="FESTIVITÁ">
      <formula>NOT(ISERROR(SEARCH("FESTIVITÁ",Q8)))</formula>
    </cfRule>
    <cfRule type="cellIs" dxfId="32139" priority="228" operator="equal">
      <formula>"DOMENICA"</formula>
    </cfRule>
  </conditionalFormatting>
  <conditionalFormatting sqref="Q8:Q14">
    <cfRule type="iconSet" priority="211">
      <iconSet iconSet="3Symbols2">
        <cfvo type="percent" val="0"/>
        <cfvo type="percent" val="0"/>
        <cfvo type="formula" val="TODAY()" gte="0"/>
      </iconSet>
    </cfRule>
  </conditionalFormatting>
  <conditionalFormatting sqref="P17:P23">
    <cfRule type="containsText" dxfId="32138" priority="194" operator="containsText" text="08.30 – 14.30">
      <formula>NOT(ISERROR(SEARCH("08.30 – 14.30",P17)))</formula>
    </cfRule>
    <cfRule type="containsText" dxfId="32137" priority="195" operator="containsText" text="09:30 – 18.30">
      <formula>NOT(ISERROR(SEARCH("09:30 – 18.30",P17)))</formula>
    </cfRule>
    <cfRule type="containsText" dxfId="32136" priority="196" operator="containsText" text="10.30 – 18.30">
      <formula>NOT(ISERROR(SEARCH("10.30 – 18.30",P17)))</formula>
    </cfRule>
    <cfRule type="containsText" dxfId="32135" priority="197" operator="containsText" text="09.30 – 18.30">
      <formula>NOT(ISERROR(SEARCH("09.30 – 18.30",P17)))</formula>
    </cfRule>
    <cfRule type="containsText" dxfId="32134" priority="198" operator="containsText" text="09.00 – 13:00">
      <formula>NOT(ISERROR(SEARCH("09.00 – 13:00",P17)))</formula>
    </cfRule>
    <cfRule type="containsText" dxfId="32133" priority="199" operator="containsText" text="08.30 – 16.30">
      <formula>NOT(ISERROR(SEARCH("08.30 – 16.30",P17)))</formula>
    </cfRule>
    <cfRule type="containsText" dxfId="32132" priority="200" operator="containsText" text="08:30 – 17.30">
      <formula>NOT(ISERROR(SEARCH("08:30 – 17.30",P17)))</formula>
    </cfRule>
    <cfRule type="containsText" dxfId="32131" priority="201" operator="containsText" text="08.30 – 17.30">
      <formula>NOT(ISERROR(SEARCH("08.30 – 17.30",P17)))</formula>
    </cfRule>
    <cfRule type="containsText" dxfId="32130" priority="202" operator="containsText" text="09.00 – 18.00">
      <formula>NOT(ISERROR(SEARCH("09.00 – 18.00",P17)))</formula>
    </cfRule>
    <cfRule type="containsText" dxfId="32129" priority="203" operator="containsText" text="09.00 – 13.00">
      <formula>NOT(ISERROR(SEARCH("09.00 – 13.00",P17)))</formula>
    </cfRule>
    <cfRule type="containsText" dxfId="32128" priority="204" operator="containsText" text="11.30 – 19.30">
      <formula>NOT(ISERROR(SEARCH("11.30 – 19.30",P17)))</formula>
    </cfRule>
    <cfRule type="containsText" dxfId="32127" priority="205" operator="containsText" text="10.30 – 19.30">
      <formula>NOT(ISERROR(SEARCH("10.30 – 19.30",P17)))</formula>
    </cfRule>
    <cfRule type="containsText" dxfId="32126" priority="206" operator="containsText" text="09.00 – 15.00">
      <formula>NOT(ISERROR(SEARCH("09.00 – 15.00",P17)))</formula>
    </cfRule>
    <cfRule type="containsText" dxfId="32125" priority="207" operator="containsText" text="12:30">
      <formula>NOT(ISERROR(SEARCH("12:30",P17)))</formula>
    </cfRule>
    <cfRule type="containsText" dxfId="32124" priority="208" operator="containsText" text="13:30">
      <formula>NOT(ISERROR(SEARCH("13:30",P17)))</formula>
    </cfRule>
    <cfRule type="containsText" dxfId="32123" priority="209" operator="containsText" text="FESTIVITÁ">
      <formula>NOT(ISERROR(SEARCH("FESTIVITÁ",P17)))</formula>
    </cfRule>
    <cfRule type="cellIs" dxfId="32122" priority="210" operator="equal">
      <formula>"DOMENICA"</formula>
    </cfRule>
  </conditionalFormatting>
  <conditionalFormatting sqref="Q17:Q23">
    <cfRule type="containsText" dxfId="32121" priority="177" operator="containsText" text="08.30 – 14.30">
      <formula>NOT(ISERROR(SEARCH("08.30 – 14.30",Q17)))</formula>
    </cfRule>
    <cfRule type="containsText" dxfId="32120" priority="178" operator="containsText" text="09:30 – 18.30">
      <formula>NOT(ISERROR(SEARCH("09:30 – 18.30",Q17)))</formula>
    </cfRule>
    <cfRule type="containsText" dxfId="32119" priority="179" operator="containsText" text="10.30 – 18.30">
      <formula>NOT(ISERROR(SEARCH("10.30 – 18.30",Q17)))</formula>
    </cfRule>
    <cfRule type="containsText" dxfId="32118" priority="180" operator="containsText" text="09.30 – 18.30">
      <formula>NOT(ISERROR(SEARCH("09.30 – 18.30",Q17)))</formula>
    </cfRule>
    <cfRule type="containsText" dxfId="32117" priority="181" operator="containsText" text="09.00 – 13:00">
      <formula>NOT(ISERROR(SEARCH("09.00 – 13:00",Q17)))</formula>
    </cfRule>
    <cfRule type="containsText" dxfId="32116" priority="182" operator="containsText" text="08.30 – 16.30">
      <formula>NOT(ISERROR(SEARCH("08.30 – 16.30",Q17)))</formula>
    </cfRule>
    <cfRule type="containsText" dxfId="32115" priority="183" operator="containsText" text="08:30 – 17.30">
      <formula>NOT(ISERROR(SEARCH("08:30 – 17.30",Q17)))</formula>
    </cfRule>
    <cfRule type="containsText" dxfId="32114" priority="184" operator="containsText" text="08.30 – 17.30">
      <formula>NOT(ISERROR(SEARCH("08.30 – 17.30",Q17)))</formula>
    </cfRule>
    <cfRule type="containsText" dxfId="32113" priority="185" operator="containsText" text="09.00 – 18.00">
      <formula>NOT(ISERROR(SEARCH("09.00 – 18.00",Q17)))</formula>
    </cfRule>
    <cfRule type="containsText" dxfId="32112" priority="186" operator="containsText" text="09.00 – 13.00">
      <formula>NOT(ISERROR(SEARCH("09.00 – 13.00",Q17)))</formula>
    </cfRule>
    <cfRule type="containsText" dxfId="32111" priority="187" operator="containsText" text="11.30 – 19.30">
      <formula>NOT(ISERROR(SEARCH("11.30 – 19.30",Q17)))</formula>
    </cfRule>
    <cfRule type="containsText" dxfId="32110" priority="188" operator="containsText" text="10.30 – 19.30">
      <formula>NOT(ISERROR(SEARCH("10.30 – 19.30",Q17)))</formula>
    </cfRule>
    <cfRule type="containsText" dxfId="32109" priority="189" operator="containsText" text="09.00 – 15.00">
      <formula>NOT(ISERROR(SEARCH("09.00 – 15.00",Q17)))</formula>
    </cfRule>
    <cfRule type="containsText" dxfId="32108" priority="190" operator="containsText" text="12:30">
      <formula>NOT(ISERROR(SEARCH("12:30",Q17)))</formula>
    </cfRule>
    <cfRule type="containsText" dxfId="32107" priority="191" operator="containsText" text="13:30">
      <formula>NOT(ISERROR(SEARCH("13:30",Q17)))</formula>
    </cfRule>
    <cfRule type="containsText" dxfId="32106" priority="192" operator="containsText" text="FESTIVITÁ">
      <formula>NOT(ISERROR(SEARCH("FESTIVITÁ",Q17)))</formula>
    </cfRule>
    <cfRule type="cellIs" dxfId="32105" priority="193" operator="equal">
      <formula>"DOMENICA"</formula>
    </cfRule>
  </conditionalFormatting>
  <conditionalFormatting sqref="Q17:Q23">
    <cfRule type="iconSet" priority="176">
      <iconSet iconSet="3Symbols2">
        <cfvo type="percent" val="0"/>
        <cfvo type="percent" val="0"/>
        <cfvo type="formula" val="TODAY()" gte="0"/>
      </iconSet>
    </cfRule>
  </conditionalFormatting>
  <conditionalFormatting sqref="P26:P32">
    <cfRule type="containsText" dxfId="32104" priority="159" operator="containsText" text="08.30 – 14.30">
      <formula>NOT(ISERROR(SEARCH("08.30 – 14.30",P26)))</formula>
    </cfRule>
    <cfRule type="containsText" dxfId="32103" priority="160" operator="containsText" text="09:30 – 18.30">
      <formula>NOT(ISERROR(SEARCH("09:30 – 18.30",P26)))</formula>
    </cfRule>
    <cfRule type="containsText" dxfId="32102" priority="161" operator="containsText" text="10.30 – 18.30">
      <formula>NOT(ISERROR(SEARCH("10.30 – 18.30",P26)))</formula>
    </cfRule>
    <cfRule type="containsText" dxfId="32101" priority="162" operator="containsText" text="09.30 – 18.30">
      <formula>NOT(ISERROR(SEARCH("09.30 – 18.30",P26)))</formula>
    </cfRule>
    <cfRule type="containsText" dxfId="32100" priority="163" operator="containsText" text="09.00 – 13:00">
      <formula>NOT(ISERROR(SEARCH("09.00 – 13:00",P26)))</formula>
    </cfRule>
    <cfRule type="containsText" dxfId="32099" priority="164" operator="containsText" text="08.30 – 16.30">
      <formula>NOT(ISERROR(SEARCH("08.30 – 16.30",P26)))</formula>
    </cfRule>
    <cfRule type="containsText" dxfId="32098" priority="165" operator="containsText" text="08:30 – 17.30">
      <formula>NOT(ISERROR(SEARCH("08:30 – 17.30",P26)))</formula>
    </cfRule>
    <cfRule type="containsText" dxfId="32097" priority="166" operator="containsText" text="08.30 – 17.30">
      <formula>NOT(ISERROR(SEARCH("08.30 – 17.30",P26)))</formula>
    </cfRule>
    <cfRule type="containsText" dxfId="32096" priority="167" operator="containsText" text="09.00 – 18.00">
      <formula>NOT(ISERROR(SEARCH("09.00 – 18.00",P26)))</formula>
    </cfRule>
    <cfRule type="containsText" dxfId="32095" priority="168" operator="containsText" text="09.00 – 13.00">
      <formula>NOT(ISERROR(SEARCH("09.00 – 13.00",P26)))</formula>
    </cfRule>
    <cfRule type="containsText" dxfId="32094" priority="169" operator="containsText" text="11.30 – 19.30">
      <formula>NOT(ISERROR(SEARCH("11.30 – 19.30",P26)))</formula>
    </cfRule>
    <cfRule type="containsText" dxfId="32093" priority="170" operator="containsText" text="10.30 – 19.30">
      <formula>NOT(ISERROR(SEARCH("10.30 – 19.30",P26)))</formula>
    </cfRule>
    <cfRule type="containsText" dxfId="32092" priority="171" operator="containsText" text="09.00 – 15.00">
      <formula>NOT(ISERROR(SEARCH("09.00 – 15.00",P26)))</formula>
    </cfRule>
    <cfRule type="containsText" dxfId="32091" priority="172" operator="containsText" text="12:30">
      <formula>NOT(ISERROR(SEARCH("12:30",P26)))</formula>
    </cfRule>
    <cfRule type="containsText" dxfId="32090" priority="173" operator="containsText" text="13:30">
      <formula>NOT(ISERROR(SEARCH("13:30",P26)))</formula>
    </cfRule>
    <cfRule type="containsText" dxfId="32089" priority="174" operator="containsText" text="FESTIVITÁ">
      <formula>NOT(ISERROR(SEARCH("FESTIVITÁ",P26)))</formula>
    </cfRule>
    <cfRule type="cellIs" dxfId="32088" priority="175" operator="equal">
      <formula>"DOMENICA"</formula>
    </cfRule>
  </conditionalFormatting>
  <conditionalFormatting sqref="Q26:Q32">
    <cfRule type="containsText" dxfId="32087" priority="142" operator="containsText" text="08.30 – 14.30">
      <formula>NOT(ISERROR(SEARCH("08.30 – 14.30",Q26)))</formula>
    </cfRule>
    <cfRule type="containsText" dxfId="32086" priority="143" operator="containsText" text="09:30 – 18.30">
      <formula>NOT(ISERROR(SEARCH("09:30 – 18.30",Q26)))</formula>
    </cfRule>
    <cfRule type="containsText" dxfId="32085" priority="144" operator="containsText" text="10.30 – 18.30">
      <formula>NOT(ISERROR(SEARCH("10.30 – 18.30",Q26)))</formula>
    </cfRule>
    <cfRule type="containsText" dxfId="32084" priority="145" operator="containsText" text="09.30 – 18.30">
      <formula>NOT(ISERROR(SEARCH("09.30 – 18.30",Q26)))</formula>
    </cfRule>
    <cfRule type="containsText" dxfId="32083" priority="146" operator="containsText" text="09.00 – 13:00">
      <formula>NOT(ISERROR(SEARCH("09.00 – 13:00",Q26)))</formula>
    </cfRule>
    <cfRule type="containsText" dxfId="32082" priority="147" operator="containsText" text="08.30 – 16.30">
      <formula>NOT(ISERROR(SEARCH("08.30 – 16.30",Q26)))</formula>
    </cfRule>
    <cfRule type="containsText" dxfId="32081" priority="148" operator="containsText" text="08:30 – 17.30">
      <formula>NOT(ISERROR(SEARCH("08:30 – 17.30",Q26)))</formula>
    </cfRule>
    <cfRule type="containsText" dxfId="32080" priority="149" operator="containsText" text="08.30 – 17.30">
      <formula>NOT(ISERROR(SEARCH("08.30 – 17.30",Q26)))</formula>
    </cfRule>
    <cfRule type="containsText" dxfId="32079" priority="150" operator="containsText" text="09.00 – 18.00">
      <formula>NOT(ISERROR(SEARCH("09.00 – 18.00",Q26)))</formula>
    </cfRule>
    <cfRule type="containsText" dxfId="32078" priority="151" operator="containsText" text="09.00 – 13.00">
      <formula>NOT(ISERROR(SEARCH("09.00 – 13.00",Q26)))</formula>
    </cfRule>
    <cfRule type="containsText" dxfId="32077" priority="152" operator="containsText" text="11.30 – 19.30">
      <formula>NOT(ISERROR(SEARCH("11.30 – 19.30",Q26)))</formula>
    </cfRule>
    <cfRule type="containsText" dxfId="32076" priority="153" operator="containsText" text="10.30 – 19.30">
      <formula>NOT(ISERROR(SEARCH("10.30 – 19.30",Q26)))</formula>
    </cfRule>
    <cfRule type="containsText" dxfId="32075" priority="154" operator="containsText" text="09.00 – 15.00">
      <formula>NOT(ISERROR(SEARCH("09.00 – 15.00",Q26)))</formula>
    </cfRule>
    <cfRule type="containsText" dxfId="32074" priority="155" operator="containsText" text="12:30">
      <formula>NOT(ISERROR(SEARCH("12:30",Q26)))</formula>
    </cfRule>
    <cfRule type="containsText" dxfId="32073" priority="156" operator="containsText" text="13:30">
      <formula>NOT(ISERROR(SEARCH("13:30",Q26)))</formula>
    </cfRule>
    <cfRule type="containsText" dxfId="32072" priority="157" operator="containsText" text="FESTIVITÁ">
      <formula>NOT(ISERROR(SEARCH("FESTIVITÁ",Q26)))</formula>
    </cfRule>
    <cfRule type="cellIs" dxfId="32071" priority="158" operator="equal">
      <formula>"DOMENICA"</formula>
    </cfRule>
  </conditionalFormatting>
  <conditionalFormatting sqref="Q26:Q32">
    <cfRule type="iconSet" priority="141">
      <iconSet iconSet="3Symbols2">
        <cfvo type="percent" val="0"/>
        <cfvo type="percent" val="0"/>
        <cfvo type="formula" val="TODAY()" gte="0"/>
      </iconSet>
    </cfRule>
  </conditionalFormatting>
  <conditionalFormatting sqref="P35:P41">
    <cfRule type="containsText" dxfId="32070" priority="124" operator="containsText" text="08.30 – 14.30">
      <formula>NOT(ISERROR(SEARCH("08.30 – 14.30",P35)))</formula>
    </cfRule>
    <cfRule type="containsText" dxfId="32069" priority="125" operator="containsText" text="09:30 – 18.30">
      <formula>NOT(ISERROR(SEARCH("09:30 – 18.30",P35)))</formula>
    </cfRule>
    <cfRule type="containsText" dxfId="32068" priority="126" operator="containsText" text="10.30 – 18.30">
      <formula>NOT(ISERROR(SEARCH("10.30 – 18.30",P35)))</formula>
    </cfRule>
    <cfRule type="containsText" dxfId="32067" priority="127" operator="containsText" text="09.30 – 18.30">
      <formula>NOT(ISERROR(SEARCH("09.30 – 18.30",P35)))</formula>
    </cfRule>
    <cfRule type="containsText" dxfId="32066" priority="128" operator="containsText" text="09.00 – 13:00">
      <formula>NOT(ISERROR(SEARCH("09.00 – 13:00",P35)))</formula>
    </cfRule>
    <cfRule type="containsText" dxfId="32065" priority="129" operator="containsText" text="08.30 – 16.30">
      <formula>NOT(ISERROR(SEARCH("08.30 – 16.30",P35)))</formula>
    </cfRule>
    <cfRule type="containsText" dxfId="32064" priority="130" operator="containsText" text="08:30 – 17.30">
      <formula>NOT(ISERROR(SEARCH("08:30 – 17.30",P35)))</formula>
    </cfRule>
    <cfRule type="containsText" dxfId="32063" priority="131" operator="containsText" text="08.30 – 17.30">
      <formula>NOT(ISERROR(SEARCH("08.30 – 17.30",P35)))</formula>
    </cfRule>
    <cfRule type="containsText" dxfId="32062" priority="132" operator="containsText" text="09.00 – 18.00">
      <formula>NOT(ISERROR(SEARCH("09.00 – 18.00",P35)))</formula>
    </cfRule>
    <cfRule type="containsText" dxfId="32061" priority="133" operator="containsText" text="09.00 – 13.00">
      <formula>NOT(ISERROR(SEARCH("09.00 – 13.00",P35)))</formula>
    </cfRule>
    <cfRule type="containsText" dxfId="32060" priority="134" operator="containsText" text="11.30 – 19.30">
      <formula>NOT(ISERROR(SEARCH("11.30 – 19.30",P35)))</formula>
    </cfRule>
    <cfRule type="containsText" dxfId="32059" priority="135" operator="containsText" text="10.30 – 19.30">
      <formula>NOT(ISERROR(SEARCH("10.30 – 19.30",P35)))</formula>
    </cfRule>
    <cfRule type="containsText" dxfId="32058" priority="136" operator="containsText" text="09.00 – 15.00">
      <formula>NOT(ISERROR(SEARCH("09.00 – 15.00",P35)))</formula>
    </cfRule>
    <cfRule type="containsText" dxfId="32057" priority="137" operator="containsText" text="12:30">
      <formula>NOT(ISERROR(SEARCH("12:30",P35)))</formula>
    </cfRule>
    <cfRule type="containsText" dxfId="32056" priority="138" operator="containsText" text="13:30">
      <formula>NOT(ISERROR(SEARCH("13:30",P35)))</formula>
    </cfRule>
    <cfRule type="containsText" dxfId="32055" priority="139" operator="containsText" text="FESTIVITÁ">
      <formula>NOT(ISERROR(SEARCH("FESTIVITÁ",P35)))</formula>
    </cfRule>
    <cfRule type="cellIs" dxfId="32054" priority="140" operator="equal">
      <formula>"DOMENICA"</formula>
    </cfRule>
  </conditionalFormatting>
  <conditionalFormatting sqref="Q35:Q41">
    <cfRule type="containsText" dxfId="32053" priority="107" operator="containsText" text="08.30 – 14.30">
      <formula>NOT(ISERROR(SEARCH("08.30 – 14.30",Q35)))</formula>
    </cfRule>
    <cfRule type="containsText" dxfId="32052" priority="108" operator="containsText" text="09:30 – 18.30">
      <formula>NOT(ISERROR(SEARCH("09:30 – 18.30",Q35)))</formula>
    </cfRule>
    <cfRule type="containsText" dxfId="32051" priority="109" operator="containsText" text="10.30 – 18.30">
      <formula>NOT(ISERROR(SEARCH("10.30 – 18.30",Q35)))</formula>
    </cfRule>
    <cfRule type="containsText" dxfId="32050" priority="110" operator="containsText" text="09.30 – 18.30">
      <formula>NOT(ISERROR(SEARCH("09.30 – 18.30",Q35)))</formula>
    </cfRule>
    <cfRule type="containsText" dxfId="32049" priority="111" operator="containsText" text="09.00 – 13:00">
      <formula>NOT(ISERROR(SEARCH("09.00 – 13:00",Q35)))</formula>
    </cfRule>
    <cfRule type="containsText" dxfId="32048" priority="112" operator="containsText" text="08.30 – 16.30">
      <formula>NOT(ISERROR(SEARCH("08.30 – 16.30",Q35)))</formula>
    </cfRule>
    <cfRule type="containsText" dxfId="32047" priority="113" operator="containsText" text="08:30 – 17.30">
      <formula>NOT(ISERROR(SEARCH("08:30 – 17.30",Q35)))</formula>
    </cfRule>
    <cfRule type="containsText" dxfId="32046" priority="114" operator="containsText" text="08.30 – 17.30">
      <formula>NOT(ISERROR(SEARCH("08.30 – 17.30",Q35)))</formula>
    </cfRule>
    <cfRule type="containsText" dxfId="32045" priority="115" operator="containsText" text="09.00 – 18.00">
      <formula>NOT(ISERROR(SEARCH("09.00 – 18.00",Q35)))</formula>
    </cfRule>
    <cfRule type="containsText" dxfId="32044" priority="116" operator="containsText" text="09.00 – 13.00">
      <formula>NOT(ISERROR(SEARCH("09.00 – 13.00",Q35)))</formula>
    </cfRule>
    <cfRule type="containsText" dxfId="32043" priority="117" operator="containsText" text="11.30 – 19.30">
      <formula>NOT(ISERROR(SEARCH("11.30 – 19.30",Q35)))</formula>
    </cfRule>
    <cfRule type="containsText" dxfId="32042" priority="118" operator="containsText" text="10.30 – 19.30">
      <formula>NOT(ISERROR(SEARCH("10.30 – 19.30",Q35)))</formula>
    </cfRule>
    <cfRule type="containsText" dxfId="32041" priority="119" operator="containsText" text="09.00 – 15.00">
      <formula>NOT(ISERROR(SEARCH("09.00 – 15.00",Q35)))</formula>
    </cfRule>
    <cfRule type="containsText" dxfId="32040" priority="120" operator="containsText" text="12:30">
      <formula>NOT(ISERROR(SEARCH("12:30",Q35)))</formula>
    </cfRule>
    <cfRule type="containsText" dxfId="32039" priority="121" operator="containsText" text="13:30">
      <formula>NOT(ISERROR(SEARCH("13:30",Q35)))</formula>
    </cfRule>
    <cfRule type="containsText" dxfId="32038" priority="122" operator="containsText" text="FESTIVITÁ">
      <formula>NOT(ISERROR(SEARCH("FESTIVITÁ",Q35)))</formula>
    </cfRule>
    <cfRule type="cellIs" dxfId="32037" priority="123" operator="equal">
      <formula>"DOMENICA"</formula>
    </cfRule>
  </conditionalFormatting>
  <conditionalFormatting sqref="Q35:Q41">
    <cfRule type="iconSet" priority="106">
      <iconSet iconSet="3Symbols2">
        <cfvo type="percent" val="0"/>
        <cfvo type="percent" val="0"/>
        <cfvo type="formula" val="TODAY()" gte="0"/>
      </iconSet>
    </cfRule>
  </conditionalFormatting>
  <conditionalFormatting sqref="P35:P41">
    <cfRule type="containsText" dxfId="32036" priority="89" operator="containsText" text="08.30 – 14.30">
      <formula>NOT(ISERROR(SEARCH("08.30 – 14.30",P35)))</formula>
    </cfRule>
    <cfRule type="containsText" dxfId="32035" priority="90" operator="containsText" text="09:30 – 18.30">
      <formula>NOT(ISERROR(SEARCH("09:30 – 18.30",P35)))</formula>
    </cfRule>
    <cfRule type="containsText" dxfId="32034" priority="91" operator="containsText" text="10.30 – 18.30">
      <formula>NOT(ISERROR(SEARCH("10.30 – 18.30",P35)))</formula>
    </cfRule>
    <cfRule type="containsText" dxfId="32033" priority="92" operator="containsText" text="09.30 – 18.30">
      <formula>NOT(ISERROR(SEARCH("09.30 – 18.30",P35)))</formula>
    </cfRule>
    <cfRule type="containsText" dxfId="32032" priority="93" operator="containsText" text="09.00 – 13:00">
      <formula>NOT(ISERROR(SEARCH("09.00 – 13:00",P35)))</formula>
    </cfRule>
    <cfRule type="containsText" dxfId="32031" priority="94" operator="containsText" text="08.30 – 16.30">
      <formula>NOT(ISERROR(SEARCH("08.30 – 16.30",P35)))</formula>
    </cfRule>
    <cfRule type="containsText" dxfId="32030" priority="95" operator="containsText" text="08:30 – 17.30">
      <formula>NOT(ISERROR(SEARCH("08:30 – 17.30",P35)))</formula>
    </cfRule>
    <cfRule type="containsText" dxfId="32029" priority="96" operator="containsText" text="08.30 – 17.30">
      <formula>NOT(ISERROR(SEARCH("08.30 – 17.30",P35)))</formula>
    </cfRule>
    <cfRule type="containsText" dxfId="32028" priority="97" operator="containsText" text="09.00 – 18.00">
      <formula>NOT(ISERROR(SEARCH("09.00 – 18.00",P35)))</formula>
    </cfRule>
    <cfRule type="containsText" dxfId="32027" priority="98" operator="containsText" text="09.00 – 13.00">
      <formula>NOT(ISERROR(SEARCH("09.00 – 13.00",P35)))</formula>
    </cfRule>
    <cfRule type="containsText" dxfId="32026" priority="99" operator="containsText" text="11.30 – 19.30">
      <formula>NOT(ISERROR(SEARCH("11.30 – 19.30",P35)))</formula>
    </cfRule>
    <cfRule type="containsText" dxfId="32025" priority="100" operator="containsText" text="10.30 – 19.30">
      <formula>NOT(ISERROR(SEARCH("10.30 – 19.30",P35)))</formula>
    </cfRule>
    <cfRule type="containsText" dxfId="32024" priority="101" operator="containsText" text="09.00 – 15.00">
      <formula>NOT(ISERROR(SEARCH("09.00 – 15.00",P35)))</formula>
    </cfRule>
    <cfRule type="containsText" dxfId="32023" priority="102" operator="containsText" text="12:30">
      <formula>NOT(ISERROR(SEARCH("12:30",P35)))</formula>
    </cfRule>
    <cfRule type="containsText" dxfId="32022" priority="103" operator="containsText" text="13:30">
      <formula>NOT(ISERROR(SEARCH("13:30",P35)))</formula>
    </cfRule>
    <cfRule type="containsText" dxfId="32021" priority="104" operator="containsText" text="FESTIVITÁ">
      <formula>NOT(ISERROR(SEARCH("FESTIVITÁ",P35)))</formula>
    </cfRule>
    <cfRule type="cellIs" dxfId="32020" priority="105" operator="equal">
      <formula>"DOMENICA"</formula>
    </cfRule>
  </conditionalFormatting>
  <conditionalFormatting sqref="Q35:Q41">
    <cfRule type="containsText" dxfId="32019" priority="72" operator="containsText" text="08.30 – 14.30">
      <formula>NOT(ISERROR(SEARCH("08.30 – 14.30",Q35)))</formula>
    </cfRule>
    <cfRule type="containsText" dxfId="32018" priority="73" operator="containsText" text="09:30 – 18.30">
      <formula>NOT(ISERROR(SEARCH("09:30 – 18.30",Q35)))</formula>
    </cfRule>
    <cfRule type="containsText" dxfId="32017" priority="74" operator="containsText" text="10.30 – 18.30">
      <formula>NOT(ISERROR(SEARCH("10.30 – 18.30",Q35)))</formula>
    </cfRule>
    <cfRule type="containsText" dxfId="32016" priority="75" operator="containsText" text="09.30 – 18.30">
      <formula>NOT(ISERROR(SEARCH("09.30 – 18.30",Q35)))</formula>
    </cfRule>
    <cfRule type="containsText" dxfId="32015" priority="76" operator="containsText" text="09.00 – 13:00">
      <formula>NOT(ISERROR(SEARCH("09.00 – 13:00",Q35)))</formula>
    </cfRule>
    <cfRule type="containsText" dxfId="32014" priority="77" operator="containsText" text="08.30 – 16.30">
      <formula>NOT(ISERROR(SEARCH("08.30 – 16.30",Q35)))</formula>
    </cfRule>
    <cfRule type="containsText" dxfId="32013" priority="78" operator="containsText" text="08:30 – 17.30">
      <formula>NOT(ISERROR(SEARCH("08:30 – 17.30",Q35)))</formula>
    </cfRule>
    <cfRule type="containsText" dxfId="32012" priority="79" operator="containsText" text="08.30 – 17.30">
      <formula>NOT(ISERROR(SEARCH("08.30 – 17.30",Q35)))</formula>
    </cfRule>
    <cfRule type="containsText" dxfId="32011" priority="80" operator="containsText" text="09.00 – 18.00">
      <formula>NOT(ISERROR(SEARCH("09.00 – 18.00",Q35)))</formula>
    </cfRule>
    <cfRule type="containsText" dxfId="32010" priority="81" operator="containsText" text="09.00 – 13.00">
      <formula>NOT(ISERROR(SEARCH("09.00 – 13.00",Q35)))</formula>
    </cfRule>
    <cfRule type="containsText" dxfId="32009" priority="82" operator="containsText" text="11.30 – 19.30">
      <formula>NOT(ISERROR(SEARCH("11.30 – 19.30",Q35)))</formula>
    </cfRule>
    <cfRule type="containsText" dxfId="32008" priority="83" operator="containsText" text="10.30 – 19.30">
      <formula>NOT(ISERROR(SEARCH("10.30 – 19.30",Q35)))</formula>
    </cfRule>
    <cfRule type="containsText" dxfId="32007" priority="84" operator="containsText" text="09.00 – 15.00">
      <formula>NOT(ISERROR(SEARCH("09.00 – 15.00",Q35)))</formula>
    </cfRule>
    <cfRule type="containsText" dxfId="32006" priority="85" operator="containsText" text="12:30">
      <formula>NOT(ISERROR(SEARCH("12:30",Q35)))</formula>
    </cfRule>
    <cfRule type="containsText" dxfId="32005" priority="86" operator="containsText" text="13:30">
      <formula>NOT(ISERROR(SEARCH("13:30",Q35)))</formula>
    </cfRule>
    <cfRule type="containsText" dxfId="32004" priority="87" operator="containsText" text="FESTIVITÁ">
      <formula>NOT(ISERROR(SEARCH("FESTIVITÁ",Q35)))</formula>
    </cfRule>
    <cfRule type="cellIs" dxfId="32003" priority="88" operator="equal">
      <formula>"DOMENICA"</formula>
    </cfRule>
  </conditionalFormatting>
  <conditionalFormatting sqref="Q35:Q41">
    <cfRule type="iconSet" priority="71">
      <iconSet iconSet="3Symbols2">
        <cfvo type="percent" val="0"/>
        <cfvo type="percent" val="0"/>
        <cfvo type="formula" val="TODAY()" gte="0"/>
      </iconSet>
    </cfRule>
  </conditionalFormatting>
  <conditionalFormatting sqref="P44:P50">
    <cfRule type="containsText" dxfId="32002" priority="54" operator="containsText" text="08.30 – 14.30">
      <formula>NOT(ISERROR(SEARCH("08.30 – 14.30",P44)))</formula>
    </cfRule>
    <cfRule type="containsText" dxfId="32001" priority="55" operator="containsText" text="09:30 – 18.30">
      <formula>NOT(ISERROR(SEARCH("09:30 – 18.30",P44)))</formula>
    </cfRule>
    <cfRule type="containsText" dxfId="32000" priority="56" operator="containsText" text="10.30 – 18.30">
      <formula>NOT(ISERROR(SEARCH("10.30 – 18.30",P44)))</formula>
    </cfRule>
    <cfRule type="containsText" dxfId="31999" priority="57" operator="containsText" text="09.30 – 18.30">
      <formula>NOT(ISERROR(SEARCH("09.30 – 18.30",P44)))</formula>
    </cfRule>
    <cfRule type="containsText" dxfId="31998" priority="58" operator="containsText" text="09.00 – 13:00">
      <formula>NOT(ISERROR(SEARCH("09.00 – 13:00",P44)))</formula>
    </cfRule>
    <cfRule type="containsText" dxfId="31997" priority="59" operator="containsText" text="08.30 – 16.30">
      <formula>NOT(ISERROR(SEARCH("08.30 – 16.30",P44)))</formula>
    </cfRule>
    <cfRule type="containsText" dxfId="31996" priority="60" operator="containsText" text="08:30 – 17.30">
      <formula>NOT(ISERROR(SEARCH("08:30 – 17.30",P44)))</formula>
    </cfRule>
    <cfRule type="containsText" dxfId="31995" priority="61" operator="containsText" text="08.30 – 17.30">
      <formula>NOT(ISERROR(SEARCH("08.30 – 17.30",P44)))</formula>
    </cfRule>
    <cfRule type="containsText" dxfId="31994" priority="62" operator="containsText" text="09.00 – 18.00">
      <formula>NOT(ISERROR(SEARCH("09.00 – 18.00",P44)))</formula>
    </cfRule>
    <cfRule type="containsText" dxfId="31993" priority="63" operator="containsText" text="09.00 – 13.00">
      <formula>NOT(ISERROR(SEARCH("09.00 – 13.00",P44)))</formula>
    </cfRule>
    <cfRule type="containsText" dxfId="31992" priority="64" operator="containsText" text="11.30 – 19.30">
      <formula>NOT(ISERROR(SEARCH("11.30 – 19.30",P44)))</formula>
    </cfRule>
    <cfRule type="containsText" dxfId="31991" priority="65" operator="containsText" text="10.30 – 19.30">
      <formula>NOT(ISERROR(SEARCH("10.30 – 19.30",P44)))</formula>
    </cfRule>
    <cfRule type="containsText" dxfId="31990" priority="66" operator="containsText" text="09.00 – 15.00">
      <formula>NOT(ISERROR(SEARCH("09.00 – 15.00",P44)))</formula>
    </cfRule>
    <cfRule type="containsText" dxfId="31989" priority="67" operator="containsText" text="12:30">
      <formula>NOT(ISERROR(SEARCH("12:30",P44)))</formula>
    </cfRule>
    <cfRule type="containsText" dxfId="31988" priority="68" operator="containsText" text="13:30">
      <formula>NOT(ISERROR(SEARCH("13:30",P44)))</formula>
    </cfRule>
    <cfRule type="containsText" dxfId="31987" priority="69" operator="containsText" text="FESTIVITÁ">
      <formula>NOT(ISERROR(SEARCH("FESTIVITÁ",P44)))</formula>
    </cfRule>
    <cfRule type="cellIs" dxfId="31986" priority="70" operator="equal">
      <formula>"DOMENICA"</formula>
    </cfRule>
  </conditionalFormatting>
  <conditionalFormatting sqref="Q44:Q50">
    <cfRule type="containsText" dxfId="31985" priority="37" operator="containsText" text="08.30 – 14.30">
      <formula>NOT(ISERROR(SEARCH("08.30 – 14.30",Q44)))</formula>
    </cfRule>
    <cfRule type="containsText" dxfId="31984" priority="38" operator="containsText" text="09:30 – 18.30">
      <formula>NOT(ISERROR(SEARCH("09:30 – 18.30",Q44)))</formula>
    </cfRule>
    <cfRule type="containsText" dxfId="31983" priority="39" operator="containsText" text="10.30 – 18.30">
      <formula>NOT(ISERROR(SEARCH("10.30 – 18.30",Q44)))</formula>
    </cfRule>
    <cfRule type="containsText" dxfId="31982" priority="40" operator="containsText" text="09.30 – 18.30">
      <formula>NOT(ISERROR(SEARCH("09.30 – 18.30",Q44)))</formula>
    </cfRule>
    <cfRule type="containsText" dxfId="31981" priority="41" operator="containsText" text="09.00 – 13:00">
      <formula>NOT(ISERROR(SEARCH("09.00 – 13:00",Q44)))</formula>
    </cfRule>
    <cfRule type="containsText" dxfId="31980" priority="42" operator="containsText" text="08.30 – 16.30">
      <formula>NOT(ISERROR(SEARCH("08.30 – 16.30",Q44)))</formula>
    </cfRule>
    <cfRule type="containsText" dxfId="31979" priority="43" operator="containsText" text="08:30 – 17.30">
      <formula>NOT(ISERROR(SEARCH("08:30 – 17.30",Q44)))</formula>
    </cfRule>
    <cfRule type="containsText" dxfId="31978" priority="44" operator="containsText" text="08.30 – 17.30">
      <formula>NOT(ISERROR(SEARCH("08.30 – 17.30",Q44)))</formula>
    </cfRule>
    <cfRule type="containsText" dxfId="31977" priority="45" operator="containsText" text="09.00 – 18.00">
      <formula>NOT(ISERROR(SEARCH("09.00 – 18.00",Q44)))</formula>
    </cfRule>
    <cfRule type="containsText" dxfId="31976" priority="46" operator="containsText" text="09.00 – 13.00">
      <formula>NOT(ISERROR(SEARCH("09.00 – 13.00",Q44)))</formula>
    </cfRule>
    <cfRule type="containsText" dxfId="31975" priority="47" operator="containsText" text="11.30 – 19.30">
      <formula>NOT(ISERROR(SEARCH("11.30 – 19.30",Q44)))</formula>
    </cfRule>
    <cfRule type="containsText" dxfId="31974" priority="48" operator="containsText" text="10.30 – 19.30">
      <formula>NOT(ISERROR(SEARCH("10.30 – 19.30",Q44)))</formula>
    </cfRule>
    <cfRule type="containsText" dxfId="31973" priority="49" operator="containsText" text="09.00 – 15.00">
      <formula>NOT(ISERROR(SEARCH("09.00 – 15.00",Q44)))</formula>
    </cfRule>
    <cfRule type="containsText" dxfId="31972" priority="50" operator="containsText" text="12:30">
      <formula>NOT(ISERROR(SEARCH("12:30",Q44)))</formula>
    </cfRule>
    <cfRule type="containsText" dxfId="31971" priority="51" operator="containsText" text="13:30">
      <formula>NOT(ISERROR(SEARCH("13:30",Q44)))</formula>
    </cfRule>
    <cfRule type="containsText" dxfId="31970" priority="52" operator="containsText" text="FESTIVITÁ">
      <formula>NOT(ISERROR(SEARCH("FESTIVITÁ",Q44)))</formula>
    </cfRule>
    <cfRule type="cellIs" dxfId="31969" priority="53" operator="equal">
      <formula>"DOMENICA"</formula>
    </cfRule>
  </conditionalFormatting>
  <conditionalFormatting sqref="Q44:Q50">
    <cfRule type="iconSet" priority="36">
      <iconSet iconSet="3Symbols2">
        <cfvo type="percent" val="0"/>
        <cfvo type="percent" val="0"/>
        <cfvo type="formula" val="TODAY()" gte="0"/>
      </iconSet>
    </cfRule>
  </conditionalFormatting>
  <conditionalFormatting sqref="A35">
    <cfRule type="containsText" dxfId="31968" priority="19" operator="containsText" text="08.30 – 14.30">
      <formula>NOT(ISERROR(SEARCH("08.30 – 14.30",A35)))</formula>
    </cfRule>
    <cfRule type="containsText" dxfId="31967" priority="20" operator="containsText" text="09:30 – 18.30">
      <formula>NOT(ISERROR(SEARCH("09:30 – 18.30",A35)))</formula>
    </cfRule>
    <cfRule type="containsText" dxfId="31966" priority="21" operator="containsText" text="10.30 – 18.30">
      <formula>NOT(ISERROR(SEARCH("10.30 – 18.30",A35)))</formula>
    </cfRule>
    <cfRule type="containsText" dxfId="31965" priority="22" operator="containsText" text="09.30 – 18.30">
      <formula>NOT(ISERROR(SEARCH("09.30 – 18.30",A35)))</formula>
    </cfRule>
    <cfRule type="containsText" dxfId="31964" priority="23" operator="containsText" text="09.00 – 13:00">
      <formula>NOT(ISERROR(SEARCH("09.00 – 13:00",A35)))</formula>
    </cfRule>
    <cfRule type="containsText" dxfId="31963" priority="24" operator="containsText" text="08.30 – 16.30">
      <formula>NOT(ISERROR(SEARCH("08.30 – 16.30",A35)))</formula>
    </cfRule>
    <cfRule type="containsText" dxfId="31962" priority="25" operator="containsText" text="08:30 – 17.30">
      <formula>NOT(ISERROR(SEARCH("08:30 – 17.30",A35)))</formula>
    </cfRule>
    <cfRule type="containsText" dxfId="31961" priority="26" operator="containsText" text="08.30 – 17.30">
      <formula>NOT(ISERROR(SEARCH("08.30 – 17.30",A35)))</formula>
    </cfRule>
    <cfRule type="containsText" dxfId="31960" priority="27" operator="containsText" text="09.00 – 18.00">
      <formula>NOT(ISERROR(SEARCH("09.00 – 18.00",A35)))</formula>
    </cfRule>
    <cfRule type="containsText" dxfId="31959" priority="28" operator="containsText" text="09.00 – 13.00">
      <formula>NOT(ISERROR(SEARCH("09.00 – 13.00",A35)))</formula>
    </cfRule>
    <cfRule type="containsText" dxfId="31958" priority="29" operator="containsText" text="11.30 – 19.30">
      <formula>NOT(ISERROR(SEARCH("11.30 – 19.30",A35)))</formula>
    </cfRule>
    <cfRule type="containsText" dxfId="31957" priority="30" operator="containsText" text="10.30 – 19.30">
      <formula>NOT(ISERROR(SEARCH("10.30 – 19.30",A35)))</formula>
    </cfRule>
    <cfRule type="containsText" dxfId="31956" priority="31" operator="containsText" text="09.00 – 15.00">
      <formula>NOT(ISERROR(SEARCH("09.00 – 15.00",A35)))</formula>
    </cfRule>
    <cfRule type="containsText" dxfId="31955" priority="32" operator="containsText" text="12:30">
      <formula>NOT(ISERROR(SEARCH("12:30",A35)))</formula>
    </cfRule>
    <cfRule type="containsText" dxfId="31954" priority="33" operator="containsText" text="13:30">
      <formula>NOT(ISERROR(SEARCH("13:30",A35)))</formula>
    </cfRule>
    <cfRule type="containsText" dxfId="31953" priority="34" operator="containsText" text="FESTIVITÁ">
      <formula>NOT(ISERROR(SEARCH("FESTIVITÁ",A35)))</formula>
    </cfRule>
    <cfRule type="cellIs" dxfId="31952" priority="35" operator="equal">
      <formula>"DOMENICA"</formula>
    </cfRule>
  </conditionalFormatting>
  <conditionalFormatting sqref="B35">
    <cfRule type="containsText" dxfId="31951" priority="2" operator="containsText" text="08.30 – 14.30">
      <formula>NOT(ISERROR(SEARCH("08.30 – 14.30",B35)))</formula>
    </cfRule>
    <cfRule type="containsText" dxfId="31950" priority="3" operator="containsText" text="09:30 – 18.30">
      <formula>NOT(ISERROR(SEARCH("09:30 – 18.30",B35)))</formula>
    </cfRule>
    <cfRule type="containsText" dxfId="31949" priority="4" operator="containsText" text="10.30 – 18.30">
      <formula>NOT(ISERROR(SEARCH("10.30 – 18.30",B35)))</formula>
    </cfRule>
    <cfRule type="containsText" dxfId="31948" priority="5" operator="containsText" text="09.30 – 18.30">
      <formula>NOT(ISERROR(SEARCH("09.30 – 18.30",B35)))</formula>
    </cfRule>
    <cfRule type="containsText" dxfId="31947" priority="6" operator="containsText" text="09.00 – 13:00">
      <formula>NOT(ISERROR(SEARCH("09.00 – 13:00",B35)))</formula>
    </cfRule>
    <cfRule type="containsText" dxfId="31946" priority="7" operator="containsText" text="08.30 – 16.30">
      <formula>NOT(ISERROR(SEARCH("08.30 – 16.30",B35)))</formula>
    </cfRule>
    <cfRule type="containsText" dxfId="31945" priority="8" operator="containsText" text="08:30 – 17.30">
      <formula>NOT(ISERROR(SEARCH("08:30 – 17.30",B35)))</formula>
    </cfRule>
    <cfRule type="containsText" dxfId="31944" priority="9" operator="containsText" text="08.30 – 17.30">
      <formula>NOT(ISERROR(SEARCH("08.30 – 17.30",B35)))</formula>
    </cfRule>
    <cfRule type="containsText" dxfId="31943" priority="10" operator="containsText" text="09.00 – 18.00">
      <formula>NOT(ISERROR(SEARCH("09.00 – 18.00",B35)))</formula>
    </cfRule>
    <cfRule type="containsText" dxfId="31942" priority="11" operator="containsText" text="09.00 – 13.00">
      <formula>NOT(ISERROR(SEARCH("09.00 – 13.00",B35)))</formula>
    </cfRule>
    <cfRule type="containsText" dxfId="31941" priority="12" operator="containsText" text="11.30 – 19.30">
      <formula>NOT(ISERROR(SEARCH("11.30 – 19.30",B35)))</formula>
    </cfRule>
    <cfRule type="containsText" dxfId="31940" priority="13" operator="containsText" text="10.30 – 19.30">
      <formula>NOT(ISERROR(SEARCH("10.30 – 19.30",B35)))</formula>
    </cfRule>
    <cfRule type="containsText" dxfId="31939" priority="14" operator="containsText" text="09.00 – 15.00">
      <formula>NOT(ISERROR(SEARCH("09.00 – 15.00",B35)))</formula>
    </cfRule>
    <cfRule type="containsText" dxfId="31938" priority="15" operator="containsText" text="12:30">
      <formula>NOT(ISERROR(SEARCH("12:30",B35)))</formula>
    </cfRule>
    <cfRule type="containsText" dxfId="31937" priority="16" operator="containsText" text="13:30">
      <formula>NOT(ISERROR(SEARCH("13:30",B35)))</formula>
    </cfRule>
    <cfRule type="containsText" dxfId="31936" priority="17" operator="containsText" text="FESTIVITÁ">
      <formula>NOT(ISERROR(SEARCH("FESTIVITÁ",B35)))</formula>
    </cfRule>
    <cfRule type="cellIs" dxfId="31935" priority="18" operator="equal">
      <formula>"DOMENICA"</formula>
    </cfRule>
  </conditionalFormatting>
  <conditionalFormatting sqref="B35">
    <cfRule type="iconSet" priority="1">
      <iconSet iconSet="3Symbols2">
        <cfvo type="percent" val="0"/>
        <cfvo type="percent" val="0"/>
        <cfvo type="formula" val="TODAY()" gte="0"/>
      </iconSet>
    </cfRule>
  </conditionalFormatting>
  <pageMargins left="0.23611111111111099" right="0.23611111111111099" top="0.74791666666666701" bottom="0.74791666666666701" header="0.51180555555555496" footer="0.51180555555555496"/>
  <pageSetup paperSize="77" scale="80" firstPageNumber="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25036-EDD3-4EED-AA58-9CC1B3C7D905}">
  <sheetPr codeName="Foglio2">
    <tabColor rgb="FFE2EFDA"/>
  </sheetPr>
  <dimension ref="A1:BM96"/>
  <sheetViews>
    <sheetView showGridLines="0" zoomScale="107" zoomScaleNormal="107" workbookViewId="0">
      <pane xSplit="2" ySplit="4" topLeftCell="AB5" activePane="bottomRight" state="frozen"/>
      <selection pane="topRight" activeCell="G1" sqref="G1"/>
      <selection pane="bottomLeft" activeCell="A5" sqref="A5"/>
      <selection pane="bottomRight" activeCell="C2" sqref="C2:AR4"/>
    </sheetView>
  </sheetViews>
  <sheetFormatPr defaultColWidth="9.109375" defaultRowHeight="13.2" x14ac:dyDescent="0.25"/>
  <cols>
    <col min="1" max="1" width="3.6640625" customWidth="1"/>
    <col min="2" max="2" width="7.6640625" bestFit="1" customWidth="1"/>
    <col min="3" max="20" width="11.88671875" customWidth="1"/>
    <col min="21" max="21" width="3.88671875" customWidth="1"/>
    <col min="22" max="22" width="7.6640625" bestFit="1" customWidth="1"/>
    <col min="23" max="38" width="11.88671875" style="61" customWidth="1"/>
    <col min="39" max="39" width="11.88671875" style="61" hidden="1" customWidth="1"/>
    <col min="40" max="40" width="8.88671875" style="61" hidden="1" customWidth="1"/>
    <col min="41" max="44" width="11.88671875" style="61" customWidth="1"/>
    <col min="45" max="45" width="3.44140625" customWidth="1"/>
    <col min="46" max="46" width="5.44140625" customWidth="1"/>
    <col min="47" max="47" width="8.44140625" customWidth="1"/>
    <col min="48" max="48" width="6.33203125" customWidth="1"/>
    <col min="49" max="49" width="5.6640625" customWidth="1"/>
    <col min="50" max="50" width="35.44140625" style="22" customWidth="1"/>
    <col min="51" max="51" width="3.33203125" customWidth="1"/>
    <col min="52" max="52" width="4.109375" customWidth="1"/>
    <col min="53" max="53" width="7.6640625" bestFit="1" customWidth="1"/>
    <col min="54" max="63" width="11.88671875" customWidth="1"/>
    <col min="64" max="64" width="53.109375" customWidth="1"/>
    <col min="65" max="65" width="9.109375" style="96" customWidth="1"/>
    <col min="66" max="66" width="9.109375" customWidth="1"/>
  </cols>
  <sheetData>
    <row r="1" spans="1:65" x14ac:dyDescent="0.25">
      <c r="A1" s="96"/>
      <c r="B1" s="96"/>
      <c r="C1" s="96"/>
      <c r="D1" s="96"/>
      <c r="E1" s="96"/>
      <c r="F1" s="139"/>
      <c r="G1" s="96"/>
      <c r="H1" s="96"/>
      <c r="I1" s="96"/>
      <c r="J1" s="96"/>
      <c r="K1" s="96"/>
      <c r="L1" s="96"/>
      <c r="M1" s="96"/>
      <c r="N1" s="96"/>
      <c r="O1" s="96"/>
      <c r="P1" s="96"/>
      <c r="Q1" s="96"/>
      <c r="R1" s="96"/>
      <c r="S1" s="96"/>
      <c r="T1" s="96"/>
      <c r="U1" s="96"/>
      <c r="V1" s="96"/>
      <c r="W1" s="96"/>
      <c r="X1"/>
      <c r="Y1"/>
      <c r="Z1"/>
      <c r="AA1"/>
      <c r="AB1"/>
      <c r="AC1"/>
      <c r="AD1"/>
      <c r="AE1"/>
      <c r="AF1"/>
      <c r="AG1"/>
      <c r="AH1"/>
      <c r="AI1"/>
      <c r="AJ1"/>
      <c r="AK1"/>
      <c r="AL1"/>
      <c r="AM1"/>
      <c r="AN1"/>
      <c r="AO1"/>
      <c r="AP1" s="203" t="s">
        <v>0</v>
      </c>
      <c r="AQ1" s="203"/>
      <c r="AR1" s="46">
        <f>Regole!H13</f>
        <v>32</v>
      </c>
      <c r="AS1" s="96"/>
      <c r="AT1" s="96"/>
      <c r="AU1" s="96"/>
      <c r="AV1" s="96"/>
      <c r="AW1" s="148"/>
      <c r="AX1" s="96"/>
      <c r="AY1" s="96"/>
      <c r="AZ1" s="96"/>
      <c r="BA1" s="96"/>
      <c r="BB1" s="96"/>
      <c r="BC1" s="96"/>
      <c r="BD1" s="96"/>
      <c r="BE1" s="96"/>
      <c r="BF1" s="96"/>
      <c r="BG1" s="96"/>
      <c r="BH1" s="96"/>
      <c r="BI1" s="96"/>
      <c r="BJ1" s="96"/>
      <c r="BK1" s="96"/>
      <c r="BL1" s="96"/>
      <c r="BM1"/>
    </row>
    <row r="2" spans="1:65" ht="11.25" customHeight="1" x14ac:dyDescent="0.25">
      <c r="A2" s="96"/>
      <c r="B2" s="96"/>
      <c r="C2" s="6">
        <f t="shared" ref="C2:S2" si="0">B$2+1</f>
        <v>1</v>
      </c>
      <c r="D2" s="6">
        <f t="shared" si="0"/>
        <v>2</v>
      </c>
      <c r="E2" s="6">
        <f t="shared" si="0"/>
        <v>3</v>
      </c>
      <c r="F2" s="6">
        <f t="shared" si="0"/>
        <v>4</v>
      </c>
      <c r="G2" s="6">
        <f t="shared" si="0"/>
        <v>5</v>
      </c>
      <c r="H2" s="6">
        <f t="shared" si="0"/>
        <v>6</v>
      </c>
      <c r="I2" s="6">
        <f t="shared" si="0"/>
        <v>7</v>
      </c>
      <c r="J2" s="6">
        <f t="shared" si="0"/>
        <v>8</v>
      </c>
      <c r="K2" s="6">
        <f t="shared" si="0"/>
        <v>9</v>
      </c>
      <c r="L2" s="6">
        <f t="shared" si="0"/>
        <v>10</v>
      </c>
      <c r="M2" s="6">
        <f t="shared" si="0"/>
        <v>11</v>
      </c>
      <c r="N2" s="6">
        <f t="shared" si="0"/>
        <v>12</v>
      </c>
      <c r="O2" s="6">
        <f t="shared" si="0"/>
        <v>13</v>
      </c>
      <c r="P2" s="6">
        <f t="shared" si="0"/>
        <v>14</v>
      </c>
      <c r="Q2" s="6">
        <f t="shared" si="0"/>
        <v>15</v>
      </c>
      <c r="R2" s="6">
        <f t="shared" si="0"/>
        <v>16</v>
      </c>
      <c r="S2" s="6">
        <f t="shared" si="0"/>
        <v>17</v>
      </c>
      <c r="U2" s="96"/>
      <c r="V2" s="96"/>
      <c r="W2" s="6">
        <f t="shared" ref="W2:X2" si="1">V$2+1</f>
        <v>1</v>
      </c>
      <c r="X2" s="6">
        <f t="shared" si="1"/>
        <v>2</v>
      </c>
      <c r="Y2" s="6">
        <f>X$2+1</f>
        <v>3</v>
      </c>
      <c r="Z2" s="6">
        <f t="shared" ref="Z2:AR2" si="2">Y$2+1</f>
        <v>4</v>
      </c>
      <c r="AA2" s="6">
        <f t="shared" si="2"/>
        <v>5</v>
      </c>
      <c r="AB2" s="6">
        <f t="shared" si="2"/>
        <v>6</v>
      </c>
      <c r="AC2" s="6">
        <f t="shared" si="2"/>
        <v>7</v>
      </c>
      <c r="AD2" s="6">
        <f t="shared" si="2"/>
        <v>8</v>
      </c>
      <c r="AE2" s="6">
        <f t="shared" si="2"/>
        <v>9</v>
      </c>
      <c r="AF2" s="6">
        <f t="shared" si="2"/>
        <v>10</v>
      </c>
      <c r="AG2" s="6">
        <f t="shared" si="2"/>
        <v>11</v>
      </c>
      <c r="AH2" s="6">
        <f t="shared" si="2"/>
        <v>12</v>
      </c>
      <c r="AI2" s="6">
        <f t="shared" si="2"/>
        <v>13</v>
      </c>
      <c r="AJ2" s="6">
        <f t="shared" si="2"/>
        <v>14</v>
      </c>
      <c r="AK2" s="6">
        <f t="shared" si="2"/>
        <v>15</v>
      </c>
      <c r="AL2" s="6">
        <f t="shared" si="2"/>
        <v>16</v>
      </c>
      <c r="AM2" s="6">
        <f t="shared" si="2"/>
        <v>17</v>
      </c>
      <c r="AN2" s="6">
        <f t="shared" si="2"/>
        <v>18</v>
      </c>
      <c r="AO2" s="6">
        <f t="shared" si="2"/>
        <v>19</v>
      </c>
      <c r="AP2" s="6">
        <f t="shared" si="2"/>
        <v>20</v>
      </c>
      <c r="AQ2" s="6">
        <f t="shared" si="2"/>
        <v>21</v>
      </c>
      <c r="AR2" s="6">
        <f t="shared" si="2"/>
        <v>22</v>
      </c>
      <c r="AS2" s="96"/>
      <c r="AT2" s="96"/>
      <c r="AU2" s="96"/>
      <c r="AV2" s="96"/>
      <c r="AW2" s="148"/>
      <c r="AX2" s="96"/>
      <c r="AY2" s="96"/>
      <c r="AZ2" s="96"/>
      <c r="BA2" s="96"/>
      <c r="BD2" s="96"/>
      <c r="BE2" s="96"/>
      <c r="BG2" s="96"/>
      <c r="BH2" s="96"/>
      <c r="BI2" s="96"/>
      <c r="BJ2" s="96"/>
      <c r="BK2" s="96"/>
      <c r="BM2"/>
    </row>
    <row r="3" spans="1:65" ht="11.25" customHeight="1" x14ac:dyDescent="0.25">
      <c r="A3" s="96"/>
      <c r="B3" s="96"/>
      <c r="C3" s="209" t="s">
        <v>244</v>
      </c>
      <c r="D3" s="209" t="s">
        <v>245</v>
      </c>
      <c r="E3" s="209" t="s">
        <v>246</v>
      </c>
      <c r="F3" s="209" t="s">
        <v>247</v>
      </c>
      <c r="G3" s="209" t="s">
        <v>248</v>
      </c>
      <c r="H3" s="209" t="s">
        <v>249</v>
      </c>
      <c r="I3" s="209" t="s">
        <v>250</v>
      </c>
      <c r="J3" s="209" t="s">
        <v>251</v>
      </c>
      <c r="K3" s="209" t="s">
        <v>252</v>
      </c>
      <c r="L3" s="209" t="s">
        <v>253</v>
      </c>
      <c r="M3" s="211" t="s">
        <v>254</v>
      </c>
      <c r="N3" s="211" t="s">
        <v>255</v>
      </c>
      <c r="O3" s="202" t="s">
        <v>256</v>
      </c>
      <c r="P3" s="202" t="s">
        <v>257</v>
      </c>
      <c r="Q3" s="202" t="s">
        <v>258</v>
      </c>
      <c r="R3" s="202" t="s">
        <v>259</v>
      </c>
      <c r="S3" s="202" t="s">
        <v>260</v>
      </c>
      <c r="T3" s="161"/>
      <c r="U3" s="96"/>
      <c r="V3" s="96"/>
      <c r="W3" s="202" t="s">
        <v>261</v>
      </c>
      <c r="X3" s="202" t="s">
        <v>262</v>
      </c>
      <c r="Y3" s="202" t="s">
        <v>263</v>
      </c>
      <c r="Z3" s="202" t="s">
        <v>264</v>
      </c>
      <c r="AA3" s="202" t="s">
        <v>265</v>
      </c>
      <c r="AB3" s="202" t="s">
        <v>266</v>
      </c>
      <c r="AC3" s="202" t="s">
        <v>267</v>
      </c>
      <c r="AD3" s="202" t="s">
        <v>268</v>
      </c>
      <c r="AE3" s="202" t="s">
        <v>269</v>
      </c>
      <c r="AF3" s="202" t="s">
        <v>270</v>
      </c>
      <c r="AG3" s="202" t="s">
        <v>271</v>
      </c>
      <c r="AH3" s="202" t="s">
        <v>272</v>
      </c>
      <c r="AI3" s="202" t="s">
        <v>273</v>
      </c>
      <c r="AJ3" s="202" t="s">
        <v>274</v>
      </c>
      <c r="AK3" s="202" t="s">
        <v>275</v>
      </c>
      <c r="AL3" s="202" t="s">
        <v>276</v>
      </c>
      <c r="AM3" s="202" t="s">
        <v>277</v>
      </c>
      <c r="AN3" s="202" t="s">
        <v>278</v>
      </c>
      <c r="AO3" s="202" t="s">
        <v>279</v>
      </c>
      <c r="AP3" s="194" t="s">
        <v>280</v>
      </c>
      <c r="AQ3" s="194" t="s">
        <v>281</v>
      </c>
      <c r="AR3" s="194" t="s">
        <v>282</v>
      </c>
      <c r="AS3" s="96"/>
      <c r="AT3" s="219" t="s">
        <v>21</v>
      </c>
      <c r="AU3" s="220"/>
      <c r="AV3" s="221"/>
      <c r="AW3" s="215" t="s">
        <v>40</v>
      </c>
      <c r="AX3" s="224" t="s">
        <v>41</v>
      </c>
      <c r="AY3" s="96"/>
      <c r="AZ3" s="96"/>
      <c r="BA3" s="96"/>
      <c r="BB3" s="193" t="s">
        <v>283</v>
      </c>
      <c r="BC3" s="193" t="s">
        <v>284</v>
      </c>
      <c r="BD3" s="193" t="s">
        <v>285</v>
      </c>
      <c r="BE3" s="193" t="s">
        <v>286</v>
      </c>
      <c r="BF3" s="193" t="s">
        <v>287</v>
      </c>
      <c r="BG3" s="193" t="s">
        <v>288</v>
      </c>
      <c r="BH3" s="193" t="s">
        <v>289</v>
      </c>
      <c r="BI3" s="193" t="s">
        <v>290</v>
      </c>
      <c r="BJ3" s="193" t="s">
        <v>291</v>
      </c>
      <c r="BK3" s="193" t="s">
        <v>292</v>
      </c>
      <c r="BL3" s="213" t="s">
        <v>42</v>
      </c>
      <c r="BM3" s="90"/>
    </row>
    <row r="4" spans="1:65" ht="23.25" customHeight="1" x14ac:dyDescent="0.25">
      <c r="A4" s="96"/>
      <c r="B4" s="96"/>
      <c r="C4" s="210"/>
      <c r="D4" s="210"/>
      <c r="E4" s="210"/>
      <c r="F4" s="210"/>
      <c r="G4" s="210"/>
      <c r="H4" s="210"/>
      <c r="I4" s="210"/>
      <c r="J4" s="210"/>
      <c r="K4" s="210"/>
      <c r="L4" s="210"/>
      <c r="M4" s="212"/>
      <c r="N4" s="212"/>
      <c r="O4" s="202"/>
      <c r="P4" s="202"/>
      <c r="Q4" s="202"/>
      <c r="R4" s="202"/>
      <c r="S4" s="202"/>
      <c r="T4" s="161"/>
      <c r="U4" s="96"/>
      <c r="V4" s="96"/>
      <c r="W4" s="202"/>
      <c r="X4" s="202"/>
      <c r="Y4" s="202"/>
      <c r="Z4" s="202"/>
      <c r="AA4" s="202"/>
      <c r="AB4" s="202"/>
      <c r="AC4" s="202"/>
      <c r="AD4" s="202"/>
      <c r="AE4" s="202"/>
      <c r="AF4" s="202"/>
      <c r="AG4" s="202"/>
      <c r="AH4" s="202"/>
      <c r="AI4" s="202"/>
      <c r="AJ4" s="202"/>
      <c r="AK4" s="202"/>
      <c r="AL4" s="202"/>
      <c r="AM4" s="202"/>
      <c r="AN4" s="202"/>
      <c r="AO4" s="202"/>
      <c r="AP4" s="194"/>
      <c r="AQ4" s="194"/>
      <c r="AR4" s="194"/>
      <c r="AS4" s="96"/>
      <c r="AT4" s="217" t="s">
        <v>43</v>
      </c>
      <c r="AU4" s="218"/>
      <c r="AV4" s="48" t="s">
        <v>44</v>
      </c>
      <c r="AW4" s="216"/>
      <c r="AX4" s="225"/>
      <c r="AY4" s="96"/>
      <c r="AZ4" s="96"/>
      <c r="BA4" s="96"/>
      <c r="BB4" s="193"/>
      <c r="BC4" s="193"/>
      <c r="BD4" s="193"/>
      <c r="BE4" s="193"/>
      <c r="BF4" s="193"/>
      <c r="BG4" s="193"/>
      <c r="BH4" s="193"/>
      <c r="BI4" s="193"/>
      <c r="BJ4" s="193"/>
      <c r="BK4" s="193"/>
      <c r="BL4" s="214"/>
      <c r="BM4" s="90"/>
    </row>
    <row r="5" spans="1:65" ht="11.25" customHeight="1" x14ac:dyDescent="0.25">
      <c r="A5" s="199" t="s">
        <v>22</v>
      </c>
      <c r="B5" s="199"/>
      <c r="C5" s="123"/>
      <c r="D5" s="123"/>
      <c r="E5" s="123"/>
      <c r="F5" s="123"/>
      <c r="G5" s="123"/>
      <c r="H5" s="123"/>
      <c r="I5" s="123"/>
      <c r="J5" s="123"/>
      <c r="K5" s="123"/>
      <c r="L5" s="123"/>
      <c r="M5" s="123"/>
      <c r="N5" s="123"/>
      <c r="O5" s="123"/>
      <c r="P5" s="123"/>
      <c r="Q5" s="123"/>
      <c r="R5" s="123"/>
      <c r="S5" s="123"/>
      <c r="T5" s="162"/>
      <c r="U5" s="199" t="str">
        <f>A5</f>
        <v>Prec. SERE:</v>
      </c>
      <c r="V5" s="199"/>
      <c r="W5" s="123"/>
      <c r="X5" s="123"/>
      <c r="Y5" s="123"/>
      <c r="Z5" s="123"/>
      <c r="AA5" s="123"/>
      <c r="AB5" s="123"/>
      <c r="AC5" s="123"/>
      <c r="AD5" s="123"/>
      <c r="AE5" s="123"/>
      <c r="AF5" s="123"/>
      <c r="AG5" s="123"/>
      <c r="AH5" s="123"/>
      <c r="AI5" s="123"/>
      <c r="AJ5" s="123"/>
      <c r="AK5" s="123"/>
      <c r="AL5" s="123"/>
      <c r="AM5" s="123"/>
      <c r="AN5" s="123"/>
      <c r="AO5" s="123"/>
      <c r="AP5" s="123"/>
      <c r="AQ5" s="123"/>
      <c r="AR5" s="124"/>
      <c r="AS5" s="96"/>
      <c r="AT5" s="96"/>
      <c r="AU5" s="96"/>
      <c r="AV5" s="96"/>
      <c r="AW5" s="148"/>
      <c r="AX5" s="96"/>
      <c r="AY5" s="96"/>
      <c r="AZ5" s="96"/>
      <c r="BA5" s="96"/>
      <c r="BB5" s="96"/>
      <c r="BC5" s="96"/>
      <c r="BD5" s="96"/>
      <c r="BE5" s="96"/>
      <c r="BF5" s="96"/>
      <c r="BG5" s="96"/>
      <c r="BH5" s="96"/>
      <c r="BI5" s="96"/>
      <c r="BJ5" s="96"/>
      <c r="BK5" s="96"/>
      <c r="BL5" s="96"/>
      <c r="BM5"/>
    </row>
    <row r="6" spans="1:65" ht="11.25" customHeight="1" x14ac:dyDescent="0.25">
      <c r="A6" s="96"/>
      <c r="B6" s="96"/>
      <c r="C6" s="96"/>
      <c r="D6" s="96"/>
      <c r="E6" s="96"/>
      <c r="F6" s="96"/>
      <c r="G6" s="96"/>
      <c r="H6" s="96"/>
      <c r="I6" s="96"/>
      <c r="J6" s="96"/>
      <c r="K6" s="96"/>
      <c r="L6" s="96"/>
      <c r="M6" s="96"/>
      <c r="N6" s="96"/>
      <c r="O6" s="96"/>
      <c r="P6" s="96"/>
      <c r="Q6" s="96"/>
      <c r="R6" s="96"/>
      <c r="S6" s="96"/>
      <c r="T6" s="151"/>
      <c r="U6" s="96"/>
      <c r="V6" s="96"/>
      <c r="W6" s="96"/>
      <c r="X6" s="96"/>
      <c r="Y6" s="96"/>
      <c r="Z6" s="96"/>
      <c r="AA6" s="96"/>
      <c r="AB6" s="96"/>
      <c r="AC6" s="96"/>
      <c r="AD6" s="96"/>
      <c r="AE6" s="96"/>
      <c r="AF6" s="96"/>
      <c r="AG6" s="96"/>
      <c r="AH6" s="96"/>
      <c r="AI6" s="96"/>
      <c r="AJ6" s="96"/>
      <c r="AK6" s="96"/>
      <c r="AL6" s="96"/>
      <c r="AM6" s="96"/>
      <c r="AN6" s="96"/>
      <c r="AO6" s="96"/>
      <c r="AP6" s="96"/>
      <c r="AQ6" s="96"/>
      <c r="AR6" s="96"/>
      <c r="AS6" s="96"/>
      <c r="AT6" s="100"/>
      <c r="AU6" s="93" t="str">
        <f>IF(   TYPE(VLOOKUP($B6,Regole!#REF!,2,0))=1,   VLOOKUP($B6,Regole!#REF!,2,0),   IF(    TYPE(VLOOKUP(WEEKDAY($B6),Regole!#REF!,2,0))=1,    IF(VLOOKUP(WEEKDAY($B6),Regole!#REF!,2,0)&lt;&gt;0, Regole!#REF!-VLOOKUP(WEEKDAY($B6),Regole!#REF!,2,0), ""),    ""   ) )</f>
        <v/>
      </c>
      <c r="AV6" s="93"/>
      <c r="AW6" s="93"/>
      <c r="AX6"/>
      <c r="AY6" s="96"/>
      <c r="AZ6" s="76"/>
      <c r="BA6" s="96"/>
      <c r="BB6" s="96"/>
      <c r="BC6" s="96"/>
      <c r="BD6" s="96"/>
      <c r="BE6" s="96"/>
      <c r="BF6" s="96"/>
      <c r="BG6" s="96"/>
      <c r="BH6" s="96"/>
      <c r="BI6" s="96"/>
      <c r="BJ6" s="96"/>
      <c r="BK6" s="96"/>
      <c r="BM6"/>
    </row>
    <row r="7" spans="1:65" ht="11.25" customHeight="1" x14ac:dyDescent="0.25">
      <c r="A7" s="79" t="s">
        <v>25</v>
      </c>
      <c r="B7" s="80">
        <f>Regole!H17</f>
        <v>44592</v>
      </c>
      <c r="C7" s="60"/>
      <c r="D7" s="60"/>
      <c r="E7" s="60"/>
      <c r="F7" s="60"/>
      <c r="G7" s="60"/>
      <c r="H7" s="60"/>
      <c r="I7" s="60"/>
      <c r="J7" s="60"/>
      <c r="K7" s="60"/>
      <c r="L7" s="60"/>
      <c r="M7" s="60"/>
      <c r="N7" s="60"/>
      <c r="O7" s="60"/>
      <c r="P7" s="60"/>
      <c r="Q7" s="60"/>
      <c r="R7" s="60"/>
      <c r="S7" s="60"/>
      <c r="T7" s="163"/>
      <c r="U7" s="79" t="str">
        <f t="shared" ref="U7:U13" si="3">IF($A7&lt;&gt;"",$A7,"")</f>
        <v>lun</v>
      </c>
      <c r="V7" s="80">
        <f t="shared" ref="V7:V13" si="4">IF($B7&lt;&gt;"",$B7,"")</f>
        <v>44592</v>
      </c>
      <c r="W7" s="60"/>
      <c r="X7" s="60"/>
      <c r="Y7" s="60"/>
      <c r="Z7" s="60"/>
      <c r="AA7" s="60"/>
      <c r="AB7" s="60"/>
      <c r="AC7" s="60"/>
      <c r="AD7" s="60"/>
      <c r="AE7" s="60"/>
      <c r="AF7" s="60"/>
      <c r="AG7" s="60"/>
      <c r="AH7" s="60"/>
      <c r="AI7" s="60"/>
      <c r="AJ7" s="60"/>
      <c r="AK7" s="60"/>
      <c r="AL7" s="60"/>
      <c r="AM7" s="60"/>
      <c r="AN7" s="60"/>
      <c r="AO7" s="60"/>
      <c r="AP7" s="60"/>
      <c r="AQ7" s="60"/>
      <c r="AR7" s="60"/>
      <c r="AS7" s="96"/>
      <c r="AT7" s="105" t="str">
        <f>IF(AU7&gt;$AR$1-N(AV7),"!!!","")</f>
        <v/>
      </c>
      <c r="AU7" s="106">
        <f>SUM(COUNTIFS(C7:AR7,{"Aspettativa";"Ex-accordo";"Ferie";"Malattia";"Esame";"Formazione";"Altro"}))</f>
        <v>0</v>
      </c>
      <c r="AV7" s="106">
        <f>IF(  TYPE(VLOOKUP($B7,Regole!$B$3:$C$48,2,0))=1,  VLOOKUP($B7,Regole!$B$3:$C$48,2,0),  IF(   TYPE(VLOOKUP(WEEKDAY($B7),Regole!$C$51:$D$57,2,0))=1,   IF(VLOOKUP(WEEKDAY($B7),Regole!$C$51:$D$57,2,0)&lt;&gt;0,   Regole!$H$13-VLOOKUP(WEEKDAY($B7),Regole!$C$51:$D$57,2,0),   " - "),  " - " )  )</f>
        <v>30</v>
      </c>
      <c r="AW7" s="149">
        <f>SUM(COUNTIFS(C7:AR7,{"Ridotto Ex-Acc";"Ridotto Ferie";"Ridotto Maternità"}))</f>
        <v>0</v>
      </c>
      <c r="AX7" s="85"/>
      <c r="AY7" s="96"/>
      <c r="AZ7" s="79" t="str">
        <f t="shared" ref="AZ7:AZ13" si="5">IF($A7&lt;&gt;"",$A7,"")</f>
        <v>lun</v>
      </c>
      <c r="BA7" s="79">
        <f t="shared" ref="BA7:BA13" si="6">IF($B7&lt;&gt;"",$B7,"")</f>
        <v>44592</v>
      </c>
      <c r="BB7" s="60"/>
      <c r="BC7" s="60"/>
      <c r="BD7" s="60"/>
      <c r="BE7" s="60"/>
      <c r="BF7" s="60"/>
      <c r="BG7" s="60"/>
      <c r="BH7" s="60"/>
      <c r="BI7" s="60"/>
      <c r="BJ7" s="60"/>
      <c r="BK7" s="60"/>
      <c r="BL7" s="85"/>
      <c r="BM7"/>
    </row>
    <row r="8" spans="1:65" ht="11.25" customHeight="1" x14ac:dyDescent="0.25">
      <c r="A8" s="79" t="s">
        <v>26</v>
      </c>
      <c r="B8" s="80">
        <f t="shared" ref="B8:B13" si="7">B7+1</f>
        <v>44593</v>
      </c>
      <c r="C8" s="60"/>
      <c r="D8" s="60"/>
      <c r="E8" s="60"/>
      <c r="F8" s="60"/>
      <c r="G8" s="60"/>
      <c r="H8" s="170"/>
      <c r="I8" s="168"/>
      <c r="J8" s="122"/>
      <c r="K8" s="60"/>
      <c r="L8" s="60"/>
      <c r="M8" s="60"/>
      <c r="N8" s="60"/>
      <c r="O8" s="60"/>
      <c r="P8" s="60"/>
      <c r="Q8" s="60"/>
      <c r="R8" s="60"/>
      <c r="S8" s="60"/>
      <c r="T8" s="163"/>
      <c r="U8" s="79" t="str">
        <f t="shared" si="3"/>
        <v>mar</v>
      </c>
      <c r="V8" s="80">
        <f t="shared" si="4"/>
        <v>44593</v>
      </c>
      <c r="W8" s="60"/>
      <c r="X8" s="60"/>
      <c r="Y8" s="60"/>
      <c r="Z8" s="60"/>
      <c r="AA8" s="60"/>
      <c r="AB8" s="60"/>
      <c r="AC8" s="60"/>
      <c r="AD8" s="60"/>
      <c r="AE8" s="60"/>
      <c r="AF8" s="60"/>
      <c r="AG8" s="60"/>
      <c r="AH8" s="60"/>
      <c r="AI8" s="60"/>
      <c r="AJ8" s="60"/>
      <c r="AK8" s="60"/>
      <c r="AL8" s="60"/>
      <c r="AM8" s="60"/>
      <c r="AN8" s="60"/>
      <c r="AO8" s="60"/>
      <c r="AP8" s="60"/>
      <c r="AQ8" s="60"/>
      <c r="AR8" s="60"/>
      <c r="AS8" s="96"/>
      <c r="AT8" s="105" t="str">
        <f>IF(AU8&gt;$AR$1-N(AV8),"!!!","")</f>
        <v/>
      </c>
      <c r="AU8" s="106">
        <f>SUM(COUNTIFS(C8:AR8,{"Aspettativa";"Ex-accordo";"Ferie";"Malattia";"Esame";"Formazione";"Altro"}))</f>
        <v>0</v>
      </c>
      <c r="AV8" s="106">
        <f>IF(  TYPE(VLOOKUP($B8,Regole!$B$3:$C$48,2,0))=1,  VLOOKUP($B8,Regole!$B$3:$C$48,2,0),  IF(   TYPE(VLOOKUP(WEEKDAY($B8),Regole!$C$51:$D$57,2,0))=1,   IF(VLOOKUP(WEEKDAY($B8),Regole!$C$51:$D$57,2,0)&lt;&gt;0,   Regole!$H$13-VLOOKUP(WEEKDAY($B8),Regole!$C$51:$D$57,2,0),   " - "),  " - " )  )</f>
        <v>30</v>
      </c>
      <c r="AW8" s="149">
        <f>SUM(COUNTIFS(C8:AR8,{"Ridotto Ex-Acc";"Ridotto Ferie";"Ridotto Maternità"}))</f>
        <v>0</v>
      </c>
      <c r="AX8" s="85"/>
      <c r="AY8" s="96"/>
      <c r="AZ8" s="79" t="str">
        <f t="shared" si="5"/>
        <v>mar</v>
      </c>
      <c r="BA8" s="79">
        <f t="shared" si="6"/>
        <v>44593</v>
      </c>
      <c r="BB8" s="60"/>
      <c r="BC8" s="60"/>
      <c r="BD8" s="60"/>
      <c r="BE8" s="60"/>
      <c r="BF8" s="60"/>
      <c r="BG8" s="60"/>
      <c r="BH8" s="60"/>
      <c r="BI8" s="60"/>
      <c r="BJ8" s="60"/>
      <c r="BK8" s="60"/>
      <c r="BL8" s="85"/>
      <c r="BM8"/>
    </row>
    <row r="9" spans="1:65" ht="11.25" customHeight="1" x14ac:dyDescent="0.25">
      <c r="A9" s="79" t="s">
        <v>27</v>
      </c>
      <c r="B9" s="80">
        <f t="shared" si="7"/>
        <v>44594</v>
      </c>
      <c r="C9" s="60"/>
      <c r="D9" s="60"/>
      <c r="E9" s="60"/>
      <c r="F9" s="60"/>
      <c r="G9" s="60"/>
      <c r="H9" s="170"/>
      <c r="I9" s="168"/>
      <c r="J9" s="122"/>
      <c r="K9" s="60"/>
      <c r="L9" s="60"/>
      <c r="M9" s="60"/>
      <c r="N9" s="60"/>
      <c r="O9" s="60"/>
      <c r="P9" s="60"/>
      <c r="Q9" s="60"/>
      <c r="R9" s="60"/>
      <c r="S9" s="60"/>
      <c r="T9" s="163"/>
      <c r="U9" s="79" t="str">
        <f t="shared" si="3"/>
        <v>mer</v>
      </c>
      <c r="V9" s="80">
        <f t="shared" si="4"/>
        <v>44594</v>
      </c>
      <c r="W9" s="60"/>
      <c r="X9" s="60"/>
      <c r="Y9" s="60"/>
      <c r="Z9" s="60"/>
      <c r="AA9" s="60"/>
      <c r="AB9" s="60"/>
      <c r="AC9" s="60"/>
      <c r="AD9" s="60"/>
      <c r="AE9" s="60"/>
      <c r="AF9" s="60"/>
      <c r="AG9" s="60"/>
      <c r="AH9" s="60"/>
      <c r="AI9" s="60"/>
      <c r="AJ9" s="60"/>
      <c r="AK9" s="60"/>
      <c r="AL9" s="60"/>
      <c r="AM9" s="60"/>
      <c r="AN9" s="60"/>
      <c r="AO9" s="60"/>
      <c r="AP9" s="60"/>
      <c r="AQ9" s="60"/>
      <c r="AR9" s="60"/>
      <c r="AS9" s="96"/>
      <c r="AT9" s="105" t="str">
        <f t="shared" ref="AT9:AT12" si="8">IF(AU9&gt;$AR$1-N(AV9),"!!!","")</f>
        <v/>
      </c>
      <c r="AU9" s="106">
        <f>SUM(COUNTIFS(C9:AR9,{"Aspettativa";"Ex-accordo";"Ferie";"Malattia";"Esame";"Formazione";"Altro"}))</f>
        <v>0</v>
      </c>
      <c r="AV9" s="106">
        <f>IF(  TYPE(VLOOKUP($B9,Regole!$B$3:$C$48,2,0))=1,  VLOOKUP($B9,Regole!$B$3:$C$48,2,0),  IF(   TYPE(VLOOKUP(WEEKDAY($B9),Regole!$C$51:$D$57,2,0))=1,   IF(VLOOKUP(WEEKDAY($B9),Regole!$C$51:$D$57,2,0)&lt;&gt;0,   Regole!$H$13-VLOOKUP(WEEKDAY($B9),Regole!$C$51:$D$57,2,0),   " - "),  " - " )  )</f>
        <v>30</v>
      </c>
      <c r="AW9" s="149">
        <f>SUM(COUNTIFS(C9:AR9,{"Ridotto Ex-Acc";"Ridotto Ferie";"Ridotto Maternità"}))</f>
        <v>0</v>
      </c>
      <c r="AX9" s="85"/>
      <c r="AY9" s="96"/>
      <c r="AZ9" s="79" t="str">
        <f t="shared" si="5"/>
        <v>mer</v>
      </c>
      <c r="BA9" s="79">
        <f t="shared" si="6"/>
        <v>44594</v>
      </c>
      <c r="BB9" s="60"/>
      <c r="BC9" s="60"/>
      <c r="BD9" s="60"/>
      <c r="BE9" s="60"/>
      <c r="BF9" s="60"/>
      <c r="BG9" s="60"/>
      <c r="BH9" s="60"/>
      <c r="BI9" s="60"/>
      <c r="BJ9" s="60"/>
      <c r="BK9" s="60"/>
      <c r="BL9" s="85"/>
      <c r="BM9"/>
    </row>
    <row r="10" spans="1:65" ht="11.25" customHeight="1" x14ac:dyDescent="0.25">
      <c r="A10" s="79" t="s">
        <v>28</v>
      </c>
      <c r="B10" s="80">
        <f t="shared" si="7"/>
        <v>44595</v>
      </c>
      <c r="C10" s="60"/>
      <c r="D10" s="60"/>
      <c r="E10" s="60"/>
      <c r="F10" s="60"/>
      <c r="G10" s="60"/>
      <c r="H10" s="170"/>
      <c r="I10" s="168"/>
      <c r="J10" s="122"/>
      <c r="K10" s="60"/>
      <c r="L10" s="60"/>
      <c r="M10" s="60"/>
      <c r="N10" s="60"/>
      <c r="O10" s="60"/>
      <c r="P10" s="60"/>
      <c r="Q10" s="60"/>
      <c r="R10" s="60"/>
      <c r="S10" s="60"/>
      <c r="T10" s="163"/>
      <c r="U10" s="79" t="str">
        <f t="shared" si="3"/>
        <v>gio</v>
      </c>
      <c r="V10" s="80">
        <f t="shared" si="4"/>
        <v>44595</v>
      </c>
      <c r="W10" s="60"/>
      <c r="X10" s="60"/>
      <c r="Y10" s="60"/>
      <c r="Z10" s="60"/>
      <c r="AA10" s="60"/>
      <c r="AB10" s="60"/>
      <c r="AC10" s="60"/>
      <c r="AD10" s="60"/>
      <c r="AE10" s="60"/>
      <c r="AF10" s="60"/>
      <c r="AG10" s="60"/>
      <c r="AH10" s="60"/>
      <c r="AI10" s="60"/>
      <c r="AJ10" s="60"/>
      <c r="AK10" s="60"/>
      <c r="AL10" s="60"/>
      <c r="AM10" s="60"/>
      <c r="AN10" s="60"/>
      <c r="AO10" s="60"/>
      <c r="AP10" s="60"/>
      <c r="AQ10" s="60"/>
      <c r="AR10" s="60"/>
      <c r="AS10" s="96"/>
      <c r="AT10" s="105" t="str">
        <f t="shared" si="8"/>
        <v/>
      </c>
      <c r="AU10" s="106">
        <f>SUM(COUNTIFS(C10:AR10,{"Aspettativa";"Ex-accordo";"Ferie";"Malattia";"Esame";"Formazione";"Altro"}))</f>
        <v>0</v>
      </c>
      <c r="AV10" s="106">
        <f>IF(  TYPE(VLOOKUP($B10,Regole!$B$3:$C$48,2,0))=1,  VLOOKUP($B10,Regole!$B$3:$C$48,2,0),  IF(   TYPE(VLOOKUP(WEEKDAY($B10),Regole!$C$51:$D$57,2,0))=1,   IF(VLOOKUP(WEEKDAY($B10),Regole!$C$51:$D$57,2,0)&lt;&gt;0,   Regole!$H$13-VLOOKUP(WEEKDAY($B10),Regole!$C$51:$D$57,2,0),   " - "),  " - " )  )</f>
        <v>30</v>
      </c>
      <c r="AW10" s="149">
        <f>SUM(COUNTIFS(C10:AR10,{"Ridotto Ex-Acc";"Ridotto Ferie";"Ridotto Maternità"}))</f>
        <v>0</v>
      </c>
      <c r="AX10" s="85"/>
      <c r="AY10" s="96"/>
      <c r="AZ10" s="79" t="str">
        <f t="shared" si="5"/>
        <v>gio</v>
      </c>
      <c r="BA10" s="79">
        <f t="shared" si="6"/>
        <v>44595</v>
      </c>
      <c r="BB10" s="60"/>
      <c r="BC10" s="60"/>
      <c r="BD10" s="60"/>
      <c r="BE10" s="60"/>
      <c r="BF10" s="60"/>
      <c r="BG10" s="60"/>
      <c r="BH10" s="60"/>
      <c r="BI10" s="60"/>
      <c r="BJ10" s="60"/>
      <c r="BK10" s="60"/>
      <c r="BL10" s="176"/>
      <c r="BM10" s="90"/>
    </row>
    <row r="11" spans="1:65" ht="11.25" customHeight="1" x14ac:dyDescent="0.25">
      <c r="A11" s="79" t="s">
        <v>29</v>
      </c>
      <c r="B11" s="80">
        <f t="shared" si="7"/>
        <v>44596</v>
      </c>
      <c r="C11" s="60"/>
      <c r="D11" s="60"/>
      <c r="E11" s="60"/>
      <c r="F11" s="60"/>
      <c r="G11" s="60"/>
      <c r="H11" s="170"/>
      <c r="I11" s="168"/>
      <c r="J11" s="122"/>
      <c r="K11" s="60"/>
      <c r="L11" s="60"/>
      <c r="M11" s="60"/>
      <c r="N11" s="60"/>
      <c r="O11" s="60"/>
      <c r="P11" s="60"/>
      <c r="Q11" s="60"/>
      <c r="R11" s="60"/>
      <c r="S11" s="60"/>
      <c r="T11" s="163"/>
      <c r="U11" s="79" t="str">
        <f t="shared" si="3"/>
        <v>ven</v>
      </c>
      <c r="V11" s="80">
        <f t="shared" si="4"/>
        <v>44596</v>
      </c>
      <c r="W11" s="60"/>
      <c r="X11" s="60"/>
      <c r="Y11" s="60"/>
      <c r="Z11" s="60"/>
      <c r="AA11" s="60"/>
      <c r="AB11" s="60"/>
      <c r="AC11" s="60"/>
      <c r="AD11" s="60"/>
      <c r="AE11" s="60"/>
      <c r="AF11" s="60"/>
      <c r="AG11" s="60"/>
      <c r="AH11" s="60"/>
      <c r="AI11" s="60"/>
      <c r="AJ11" s="60"/>
      <c r="AK11" s="60"/>
      <c r="AL11" s="60"/>
      <c r="AM11" s="60"/>
      <c r="AN11" s="60"/>
      <c r="AO11" s="60"/>
      <c r="AP11" s="60"/>
      <c r="AQ11" s="60"/>
      <c r="AR11" s="60"/>
      <c r="AS11" s="96"/>
      <c r="AT11" s="105" t="str">
        <f t="shared" si="8"/>
        <v/>
      </c>
      <c r="AU11" s="106">
        <f>SUM(COUNTIFS(C11:AR11,{"Aspettativa";"Ex-accordo";"Ferie";"Malattia";"Esame";"Formazione";"Altro"}))</f>
        <v>0</v>
      </c>
      <c r="AV11" s="106">
        <f>IF(  TYPE(VLOOKUP($B11,Regole!$B$3:$C$48,2,0))=1,  VLOOKUP($B11,Regole!$B$3:$C$48,2,0),  IF(   TYPE(VLOOKUP(WEEKDAY($B11),Regole!$C$51:$D$57,2,0))=1,   IF(VLOOKUP(WEEKDAY($B11),Regole!$C$51:$D$57,2,0)&lt;&gt;0,   Regole!$H$13-VLOOKUP(WEEKDAY($B11),Regole!$C$51:$D$57,2,0),   " - "),  " - " )  )</f>
        <v>30</v>
      </c>
      <c r="AW11" s="149">
        <f>SUM(COUNTIFS(C11:AR11,{"Ridotto Ex-Acc";"Ridotto Ferie";"Ridotto Maternità"}))</f>
        <v>0</v>
      </c>
      <c r="AX11" s="85"/>
      <c r="AY11" s="96"/>
      <c r="AZ11" s="79" t="str">
        <f t="shared" si="5"/>
        <v>ven</v>
      </c>
      <c r="BA11" s="79">
        <f t="shared" si="6"/>
        <v>44596</v>
      </c>
      <c r="BB11" s="60"/>
      <c r="BC11" s="60"/>
      <c r="BD11" s="60"/>
      <c r="BE11" s="60"/>
      <c r="BF11" s="60"/>
      <c r="BG11" s="60"/>
      <c r="BH11" s="60"/>
      <c r="BI11" s="60"/>
      <c r="BJ11" s="60"/>
      <c r="BK11" s="60"/>
      <c r="BL11" s="85"/>
      <c r="BM11"/>
    </row>
    <row r="12" spans="1:65" ht="11.25" customHeight="1" x14ac:dyDescent="0.25">
      <c r="A12" s="79" t="s">
        <v>30</v>
      </c>
      <c r="B12" s="80">
        <f t="shared" si="7"/>
        <v>44597</v>
      </c>
      <c r="C12" s="60"/>
      <c r="D12" s="60"/>
      <c r="E12" s="60"/>
      <c r="F12" s="60"/>
      <c r="G12" s="60"/>
      <c r="H12" s="170"/>
      <c r="I12" s="169"/>
      <c r="J12" s="122"/>
      <c r="K12" s="60"/>
      <c r="L12" s="60"/>
      <c r="M12" s="60"/>
      <c r="N12" s="60"/>
      <c r="O12" s="60"/>
      <c r="P12" s="60"/>
      <c r="Q12" s="60"/>
      <c r="R12" s="60"/>
      <c r="S12" s="60"/>
      <c r="T12" s="163"/>
      <c r="U12" s="79" t="str">
        <f t="shared" si="3"/>
        <v>sab</v>
      </c>
      <c r="V12" s="80">
        <f t="shared" si="4"/>
        <v>44597</v>
      </c>
      <c r="W12" s="60"/>
      <c r="X12" s="60"/>
      <c r="Y12" s="60"/>
      <c r="Z12" s="60"/>
      <c r="AA12" s="60"/>
      <c r="AB12" s="60"/>
      <c r="AC12" s="60"/>
      <c r="AD12" s="60"/>
      <c r="AE12" s="60"/>
      <c r="AF12" s="60"/>
      <c r="AG12" s="60"/>
      <c r="AH12" s="60"/>
      <c r="AI12" s="60"/>
      <c r="AJ12" s="60"/>
      <c r="AK12" s="60"/>
      <c r="AL12" s="60"/>
      <c r="AM12" s="60"/>
      <c r="AN12" s="60"/>
      <c r="AO12" s="60"/>
      <c r="AP12" s="60"/>
      <c r="AQ12" s="60"/>
      <c r="AR12" s="60"/>
      <c r="AS12" s="96"/>
      <c r="AT12" s="105" t="str">
        <f t="shared" si="8"/>
        <v/>
      </c>
      <c r="AU12" s="106">
        <f>SUM(COUNTIFS(C12:AR12,{"Aspettativa";"Ex-accordo";"Ferie";"Malattia";"Esame";"Formazione";"Altro"}))</f>
        <v>0</v>
      </c>
      <c r="AV12" s="106" t="str">
        <f>IF(  TYPE(VLOOKUP($B12,Regole!$B$3:$C$48,2,0))=1,  VLOOKUP($B12,Regole!$B$3:$C$48,2,0),  IF(   TYPE(VLOOKUP(WEEKDAY($B12),Regole!$C$51:$D$57,2,0))=1,   IF(VLOOKUP(WEEKDAY($B12),Regole!$C$51:$D$57,2,0)&lt;&gt;0,   Regole!$H$13-VLOOKUP(WEEKDAY($B12),Regole!$C$51:$D$57,2,0),   " - "),  " - " )  )</f>
        <v xml:space="preserve"> - </v>
      </c>
      <c r="AW12" s="149">
        <f>SUM(COUNTIFS(C12:AR12,{"Ridotto Ex-Acc";"Ridotto Ferie";"Ridotto Maternità"}))</f>
        <v>0</v>
      </c>
      <c r="AX12" s="85"/>
      <c r="AY12" s="96"/>
      <c r="AZ12" s="79" t="str">
        <f t="shared" si="5"/>
        <v>sab</v>
      </c>
      <c r="BA12" s="79">
        <f t="shared" si="6"/>
        <v>44597</v>
      </c>
      <c r="BB12" s="60"/>
      <c r="BC12" s="60"/>
      <c r="BD12" s="60"/>
      <c r="BE12" s="60"/>
      <c r="BF12" s="60"/>
      <c r="BG12" s="60"/>
      <c r="BH12" s="60"/>
      <c r="BI12" s="60"/>
      <c r="BJ12" s="60"/>
      <c r="BK12" s="60"/>
      <c r="BL12" s="49"/>
      <c r="BM12" s="90"/>
    </row>
    <row r="13" spans="1:65" s="96" customFormat="1" ht="11.25" customHeight="1" x14ac:dyDescent="0.25">
      <c r="A13" s="57"/>
      <c r="B13" s="82">
        <f t="shared" si="7"/>
        <v>44598</v>
      </c>
      <c r="C13" s="125" t="s">
        <v>45</v>
      </c>
      <c r="D13" s="125" t="s">
        <v>45</v>
      </c>
      <c r="E13" s="125" t="s">
        <v>45</v>
      </c>
      <c r="F13" s="125" t="s">
        <v>45</v>
      </c>
      <c r="G13" s="125" t="s">
        <v>45</v>
      </c>
      <c r="H13" s="125" t="s">
        <v>45</v>
      </c>
      <c r="I13" s="171" t="s">
        <v>45</v>
      </c>
      <c r="J13" s="125" t="s">
        <v>45</v>
      </c>
      <c r="K13" s="125" t="s">
        <v>45</v>
      </c>
      <c r="L13" s="125" t="s">
        <v>45</v>
      </c>
      <c r="M13" s="125" t="s">
        <v>45</v>
      </c>
      <c r="N13" s="125" t="s">
        <v>45</v>
      </c>
      <c r="O13" s="125" t="s">
        <v>45</v>
      </c>
      <c r="P13" s="125" t="s">
        <v>45</v>
      </c>
      <c r="Q13" s="125" t="s">
        <v>45</v>
      </c>
      <c r="R13" s="125" t="s">
        <v>45</v>
      </c>
      <c r="S13" s="125" t="s">
        <v>45</v>
      </c>
      <c r="T13" s="164"/>
      <c r="U13" s="57" t="str">
        <f t="shared" si="3"/>
        <v/>
      </c>
      <c r="V13" s="82">
        <f t="shared" si="4"/>
        <v>44598</v>
      </c>
      <c r="W13" s="126" t="s">
        <v>45</v>
      </c>
      <c r="X13" s="126" t="s">
        <v>45</v>
      </c>
      <c r="Y13" s="126" t="s">
        <v>45</v>
      </c>
      <c r="Z13" s="126" t="s">
        <v>45</v>
      </c>
      <c r="AA13" s="126" t="s">
        <v>45</v>
      </c>
      <c r="AB13" s="126" t="s">
        <v>45</v>
      </c>
      <c r="AC13" s="126" t="s">
        <v>45</v>
      </c>
      <c r="AD13" s="126" t="s">
        <v>45</v>
      </c>
      <c r="AE13" s="126" t="s">
        <v>45</v>
      </c>
      <c r="AF13" s="126" t="s">
        <v>45</v>
      </c>
      <c r="AG13" s="126" t="s">
        <v>45</v>
      </c>
      <c r="AH13" s="126" t="s">
        <v>45</v>
      </c>
      <c r="AI13" s="126" t="s">
        <v>45</v>
      </c>
      <c r="AJ13" s="126" t="s">
        <v>45</v>
      </c>
      <c r="AK13" s="126" t="s">
        <v>45</v>
      </c>
      <c r="AL13" s="126" t="s">
        <v>45</v>
      </c>
      <c r="AM13" s="126" t="s">
        <v>45</v>
      </c>
      <c r="AN13" s="126" t="s">
        <v>45</v>
      </c>
      <c r="AO13" s="126" t="s">
        <v>45</v>
      </c>
      <c r="AP13" s="126" t="s">
        <v>45</v>
      </c>
      <c r="AQ13" s="126" t="s">
        <v>45</v>
      </c>
      <c r="AR13" s="127" t="s">
        <v>45</v>
      </c>
      <c r="AV13" s="94"/>
      <c r="AW13" s="94"/>
      <c r="AZ13" s="57" t="str">
        <f t="shared" si="5"/>
        <v/>
      </c>
      <c r="BA13" s="145">
        <f t="shared" si="6"/>
        <v>44598</v>
      </c>
      <c r="BB13" s="127" t="s">
        <v>45</v>
      </c>
      <c r="BC13" s="127" t="s">
        <v>45</v>
      </c>
      <c r="BD13" s="127" t="s">
        <v>45</v>
      </c>
      <c r="BE13" s="127" t="s">
        <v>45</v>
      </c>
      <c r="BF13" s="127" t="s">
        <v>45</v>
      </c>
      <c r="BG13" s="127" t="s">
        <v>45</v>
      </c>
      <c r="BH13" s="127" t="s">
        <v>45</v>
      </c>
      <c r="BI13" s="127" t="s">
        <v>45</v>
      </c>
      <c r="BJ13" s="127" t="s">
        <v>45</v>
      </c>
      <c r="BK13" s="127" t="s">
        <v>45</v>
      </c>
    </row>
    <row r="14" spans="1:65" ht="11.25" customHeight="1" x14ac:dyDescent="0.25">
      <c r="A14" s="96"/>
      <c r="B14" s="96"/>
      <c r="C14" s="96"/>
      <c r="D14" s="96"/>
      <c r="E14" s="96"/>
      <c r="F14" s="96"/>
      <c r="G14" s="96"/>
      <c r="H14" s="96"/>
      <c r="I14" s="96"/>
      <c r="J14" s="96"/>
      <c r="K14" s="96"/>
      <c r="L14" s="96"/>
      <c r="M14" s="96"/>
      <c r="N14" s="96"/>
      <c r="O14" s="96"/>
      <c r="P14" s="96"/>
      <c r="Q14" s="96"/>
      <c r="R14" s="96"/>
      <c r="S14" s="96"/>
      <c r="T14" s="151"/>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104"/>
      <c r="AU14" s="96"/>
      <c r="AV14" s="96"/>
      <c r="AW14" s="96"/>
      <c r="AX14" s="96"/>
      <c r="AY14" s="96"/>
      <c r="AZ14" s="96"/>
      <c r="BA14" s="96"/>
      <c r="BB14" s="96"/>
      <c r="BC14" s="96"/>
      <c r="BD14" s="96"/>
      <c r="BE14" s="96"/>
      <c r="BF14" s="96"/>
      <c r="BG14" s="96"/>
      <c r="BH14" s="96"/>
      <c r="BI14" s="96"/>
      <c r="BJ14" s="96"/>
      <c r="BK14" s="96"/>
      <c r="BL14" s="96"/>
    </row>
    <row r="15" spans="1:65" ht="11.25" customHeight="1" x14ac:dyDescent="0.25">
      <c r="A15" s="96"/>
      <c r="B15" s="96"/>
      <c r="C15" s="96"/>
      <c r="D15" s="96"/>
      <c r="E15" s="96"/>
      <c r="F15" s="96"/>
      <c r="G15" s="96"/>
      <c r="H15" s="96"/>
      <c r="I15" s="96"/>
      <c r="J15" s="96"/>
      <c r="K15" s="96"/>
      <c r="L15" s="96"/>
      <c r="M15" s="96"/>
      <c r="N15" s="96"/>
      <c r="O15" s="96"/>
      <c r="P15" s="96"/>
      <c r="Q15" s="96"/>
      <c r="R15" s="96"/>
      <c r="S15" s="96"/>
      <c r="T15" s="151"/>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100"/>
      <c r="AU15" s="93" t="str">
        <f>IF(   TYPE(VLOOKUP($B15,Regole!#REF!,2,0))=1,   VLOOKUP($B15,Regole!#REF!,2,0),   IF(    TYPE(VLOOKUP(WEEKDAY($B15),Regole!#REF!,2,0))=1,    IF(VLOOKUP(WEEKDAY($B15),Regole!#REF!,2,0)&lt;&gt;0, Regole!#REF!-VLOOKUP(WEEKDAY($B15),Regole!#REF!,2,0), ""),    ""   ) )</f>
        <v/>
      </c>
      <c r="AV15" s="93"/>
      <c r="AW15" s="93"/>
      <c r="AX15" s="96"/>
      <c r="AY15" s="96"/>
      <c r="AZ15" s="96"/>
      <c r="BA15" s="96"/>
      <c r="BB15" s="96"/>
      <c r="BC15" s="96"/>
      <c r="BD15" s="96"/>
      <c r="BE15" s="96"/>
      <c r="BF15" s="96"/>
      <c r="BG15" s="96"/>
      <c r="BH15" s="96"/>
      <c r="BI15" s="96"/>
      <c r="BJ15" s="96"/>
      <c r="BK15" s="96"/>
      <c r="BL15" s="103"/>
    </row>
    <row r="16" spans="1:65" ht="11.25" customHeight="1" x14ac:dyDescent="0.25">
      <c r="A16" s="79" t="s">
        <v>25</v>
      </c>
      <c r="B16" s="80">
        <f>B13+1</f>
        <v>44599</v>
      </c>
      <c r="C16" s="169"/>
      <c r="D16" s="169"/>
      <c r="E16" s="169"/>
      <c r="F16" s="169"/>
      <c r="G16" s="169"/>
      <c r="H16" s="169"/>
      <c r="I16" s="169"/>
      <c r="J16" s="169"/>
      <c r="K16" s="169"/>
      <c r="L16" s="169"/>
      <c r="M16" s="169"/>
      <c r="N16" s="169"/>
      <c r="O16" s="169"/>
      <c r="P16" s="169"/>
      <c r="Q16" s="122"/>
      <c r="R16" s="60"/>
      <c r="S16" s="60"/>
      <c r="T16" s="163"/>
      <c r="U16" s="79" t="str">
        <f t="shared" ref="U16:U31" si="9">IF($A16&lt;&gt;"",$A16,"")</f>
        <v>lun</v>
      </c>
      <c r="V16" s="80">
        <f t="shared" ref="V16:V31" si="10">IF($B16&lt;&gt;"",$B16,"")</f>
        <v>44599</v>
      </c>
      <c r="W16" s="60"/>
      <c r="X16" s="60"/>
      <c r="Y16" s="60"/>
      <c r="Z16" s="60"/>
      <c r="AA16" s="60"/>
      <c r="AB16" s="60"/>
      <c r="AC16" s="60"/>
      <c r="AD16" s="60"/>
      <c r="AE16" s="60"/>
      <c r="AF16" s="60"/>
      <c r="AG16" s="60"/>
      <c r="AH16" s="60"/>
      <c r="AI16" s="60"/>
      <c r="AJ16" s="60"/>
      <c r="AK16" s="60"/>
      <c r="AL16" s="60"/>
      <c r="AM16" s="60"/>
      <c r="AN16" s="60"/>
      <c r="AO16" s="60"/>
      <c r="AP16" s="60"/>
      <c r="AQ16" s="60"/>
      <c r="AR16" s="60"/>
      <c r="AS16" s="96"/>
      <c r="AT16" s="53" t="str">
        <f>IF(AU16&gt;$AR$1-N(AV16),"!!!","")</f>
        <v/>
      </c>
      <c r="AU16" s="174">
        <f>SUM(COUNTIFS(C16:AR16,{"Aspettativa";"Ex-accordo";"Ferie";"Malattia";"Esame";"Formazione";"Altro"}))</f>
        <v>0</v>
      </c>
      <c r="AV16" s="174">
        <f>IF(  TYPE(VLOOKUP($B16,Regole!$B$3:$C$48,2,0))=1,  VLOOKUP($B16,Regole!$B$3:$C$48,2,0),  IF(   TYPE(VLOOKUP(WEEKDAY($B16),Regole!$C$51:$D$57,2,0))=1,   IF(VLOOKUP(WEEKDAY($B16),Regole!$C$51:$D$57,2,0)&lt;&gt;0,   Regole!$H$13-VLOOKUP(WEEKDAY($B16),Regole!$C$51:$D$57,2,0),   " - "),  " - " )  )</f>
        <v>30</v>
      </c>
      <c r="AW16" s="150">
        <f>SUM(COUNTIFS(C16:AR16,{"Ridotto Ex-Acc";"Ridotto Ferie";"Ridotto Maternità"}))</f>
        <v>0</v>
      </c>
      <c r="AX16" s="6"/>
      <c r="AY16" s="96"/>
      <c r="AZ16" s="79" t="str">
        <f t="shared" ref="AZ16:AZ31" si="11">IF($A16&lt;&gt;"",$A16,"")</f>
        <v>lun</v>
      </c>
      <c r="BA16" s="79">
        <f t="shared" ref="BA16:BA31" si="12">IF($B16&lt;&gt;"",$B16,"")</f>
        <v>44599</v>
      </c>
      <c r="BB16" s="60"/>
      <c r="BC16" s="60"/>
      <c r="BD16" s="60"/>
      <c r="BE16" s="60"/>
      <c r="BF16" s="60"/>
      <c r="BG16" s="60"/>
      <c r="BH16" s="60"/>
      <c r="BI16" s="60"/>
      <c r="BJ16" s="60"/>
      <c r="BK16" s="60"/>
      <c r="BL16" s="110"/>
      <c r="BM16" s="90"/>
    </row>
    <row r="17" spans="1:65" ht="11.25" customHeight="1" x14ac:dyDescent="0.25">
      <c r="A17" s="79" t="s">
        <v>26</v>
      </c>
      <c r="B17" s="80">
        <f t="shared" ref="B17:B22" si="13">B16+1</f>
        <v>44600</v>
      </c>
      <c r="C17" s="169"/>
      <c r="D17" s="169"/>
      <c r="E17" s="169"/>
      <c r="F17" s="169"/>
      <c r="G17" s="169"/>
      <c r="H17" s="169"/>
      <c r="I17" s="169"/>
      <c r="J17" s="169"/>
      <c r="K17" s="169"/>
      <c r="L17" s="169"/>
      <c r="M17" s="169"/>
      <c r="N17" s="169"/>
      <c r="O17" s="169"/>
      <c r="P17" s="169"/>
      <c r="Q17" s="122"/>
      <c r="R17" s="60"/>
      <c r="S17" s="60"/>
      <c r="T17" s="163"/>
      <c r="U17" s="79" t="str">
        <f t="shared" si="9"/>
        <v>mar</v>
      </c>
      <c r="V17" s="80">
        <f t="shared" si="10"/>
        <v>44600</v>
      </c>
      <c r="W17" s="60"/>
      <c r="X17" s="60"/>
      <c r="Y17" s="60"/>
      <c r="Z17" s="60"/>
      <c r="AA17" s="60"/>
      <c r="AB17" s="60"/>
      <c r="AC17" s="60"/>
      <c r="AD17" s="60"/>
      <c r="AE17" s="60"/>
      <c r="AF17" s="60"/>
      <c r="AG17" s="60"/>
      <c r="AH17" s="60"/>
      <c r="AI17" s="60"/>
      <c r="AJ17" s="60"/>
      <c r="AK17" s="60"/>
      <c r="AL17" s="60"/>
      <c r="AM17" s="60"/>
      <c r="AN17" s="60"/>
      <c r="AO17" s="60"/>
      <c r="AP17" s="60"/>
      <c r="AQ17" s="60"/>
      <c r="AR17" s="60"/>
      <c r="AS17" s="96"/>
      <c r="AT17" s="53" t="str">
        <f>IF(AU17&gt;$AR$1-N(AV17),"!!!","")</f>
        <v/>
      </c>
      <c r="AU17" s="174">
        <f>SUM(COUNTIFS(C17:AR17,{"Aspettativa";"Ex-accordo";"Ferie";"Malattia";"Esame";"Formazione";"Altro"}))</f>
        <v>0</v>
      </c>
      <c r="AV17" s="174">
        <f>IF(  TYPE(VLOOKUP($B17,Regole!$B$3:$C$48,2,0))=1,  VLOOKUP($B17,Regole!$B$3:$C$48,2,0),  IF(   TYPE(VLOOKUP(WEEKDAY($B17),Regole!$C$51:$D$57,2,0))=1,   IF(VLOOKUP(WEEKDAY($B17),Regole!$C$51:$D$57,2,0)&lt;&gt;0,   Regole!$H$13-VLOOKUP(WEEKDAY($B17),Regole!$C$51:$D$57,2,0),   " - "),  " - " )  )</f>
        <v>30</v>
      </c>
      <c r="AW17" s="150">
        <f>SUM(COUNTIFS(C17:AR17,{"Ridotto Ex-Acc";"Ridotto Ferie";"Ridotto Maternità"}))</f>
        <v>0</v>
      </c>
      <c r="AX17" s="109"/>
      <c r="AY17" s="96"/>
      <c r="AZ17" s="79" t="str">
        <f t="shared" si="11"/>
        <v>mar</v>
      </c>
      <c r="BA17" s="79">
        <f t="shared" si="12"/>
        <v>44600</v>
      </c>
      <c r="BB17" s="60"/>
      <c r="BC17" s="60"/>
      <c r="BD17" s="60"/>
      <c r="BE17" s="60"/>
      <c r="BF17" s="60"/>
      <c r="BG17" s="60"/>
      <c r="BH17" s="60"/>
      <c r="BI17" s="60"/>
      <c r="BJ17" s="60"/>
      <c r="BK17" s="60"/>
      <c r="BL17" s="6"/>
      <c r="BM17" s="90"/>
    </row>
    <row r="18" spans="1:65" ht="11.25" customHeight="1" x14ac:dyDescent="0.25">
      <c r="A18" s="79" t="s">
        <v>27</v>
      </c>
      <c r="B18" s="80">
        <f t="shared" si="13"/>
        <v>44601</v>
      </c>
      <c r="C18" s="169"/>
      <c r="D18" s="169"/>
      <c r="E18" s="169"/>
      <c r="F18" s="169"/>
      <c r="G18" s="169"/>
      <c r="H18" s="169"/>
      <c r="I18" s="169"/>
      <c r="J18" s="169"/>
      <c r="K18" s="169"/>
      <c r="L18" s="169"/>
      <c r="M18" s="169"/>
      <c r="N18" s="169"/>
      <c r="O18" s="169"/>
      <c r="P18" s="169"/>
      <c r="Q18" s="122"/>
      <c r="R18" s="60"/>
      <c r="S18" s="60"/>
      <c r="T18" s="163"/>
      <c r="U18" s="79" t="str">
        <f t="shared" si="9"/>
        <v>mer</v>
      </c>
      <c r="V18" s="80">
        <f t="shared" si="10"/>
        <v>44601</v>
      </c>
      <c r="W18" s="60"/>
      <c r="X18" s="60"/>
      <c r="Y18" s="60"/>
      <c r="Z18" s="60"/>
      <c r="AA18" s="60"/>
      <c r="AB18" s="60"/>
      <c r="AC18" s="60"/>
      <c r="AD18" s="60"/>
      <c r="AE18" s="60"/>
      <c r="AF18" s="60"/>
      <c r="AG18" s="60"/>
      <c r="AH18" s="60"/>
      <c r="AI18" s="60"/>
      <c r="AJ18" s="60"/>
      <c r="AK18" s="60"/>
      <c r="AL18" s="60"/>
      <c r="AM18" s="60"/>
      <c r="AN18" s="60"/>
      <c r="AO18" s="60"/>
      <c r="AP18" s="60"/>
      <c r="AQ18" s="60"/>
      <c r="AR18" s="60"/>
      <c r="AS18" s="96"/>
      <c r="AT18" s="53" t="str">
        <f t="shared" ref="AT18:AT30" si="14">IF(AU18&gt;$AR$1-N(AV18),"!!!","")</f>
        <v/>
      </c>
      <c r="AU18" s="174">
        <f>SUM(COUNTIFS(C18:AR18,{"Aspettativa";"Ex-accordo";"Ferie";"Malattia";"Esame";"Formazione";"Altro"}))</f>
        <v>0</v>
      </c>
      <c r="AV18" s="174">
        <f>IF(  TYPE(VLOOKUP($B18,Regole!$B$3:$C$48,2,0))=1,  VLOOKUP($B18,Regole!$B$3:$C$48,2,0),  IF(   TYPE(VLOOKUP(WEEKDAY($B18),Regole!$C$51:$D$57,2,0))=1,   IF(VLOOKUP(WEEKDAY($B18),Regole!$C$51:$D$57,2,0)&lt;&gt;0,   Regole!$H$13-VLOOKUP(WEEKDAY($B18),Regole!$C$51:$D$57,2,0),   " - "),  " - " )  )</f>
        <v>30</v>
      </c>
      <c r="AW18" s="150">
        <f>SUM(COUNTIFS(C18:AR18,{"Ridotto Ex-Acc";"Ridotto Ferie";"Ridotto Maternità"}))</f>
        <v>0</v>
      </c>
      <c r="AX18" s="49"/>
      <c r="AY18" s="96"/>
      <c r="AZ18" s="79" t="str">
        <f t="shared" si="11"/>
        <v>mer</v>
      </c>
      <c r="BA18" s="79">
        <f t="shared" si="12"/>
        <v>44601</v>
      </c>
      <c r="BB18" s="60"/>
      <c r="BC18" s="60"/>
      <c r="BD18" s="60"/>
      <c r="BE18" s="60"/>
      <c r="BF18" s="60"/>
      <c r="BG18" s="60"/>
      <c r="BH18" s="60"/>
      <c r="BI18" s="60"/>
      <c r="BJ18" s="60"/>
      <c r="BK18" s="60"/>
      <c r="BL18" s="6"/>
      <c r="BM18" s="90"/>
    </row>
    <row r="19" spans="1:65" ht="11.25" customHeight="1" x14ac:dyDescent="0.25">
      <c r="A19" s="79" t="s">
        <v>28</v>
      </c>
      <c r="B19" s="80">
        <f t="shared" si="13"/>
        <v>44602</v>
      </c>
      <c r="C19" s="169"/>
      <c r="D19" s="169"/>
      <c r="E19" s="169"/>
      <c r="F19" s="169"/>
      <c r="G19" s="169"/>
      <c r="H19" s="169"/>
      <c r="I19" s="169"/>
      <c r="J19" s="169"/>
      <c r="K19" s="169"/>
      <c r="L19" s="169"/>
      <c r="M19" s="169"/>
      <c r="N19" s="169"/>
      <c r="O19" s="169"/>
      <c r="P19" s="169"/>
      <c r="Q19" s="122"/>
      <c r="R19" s="60"/>
      <c r="S19" s="60"/>
      <c r="T19" s="163"/>
      <c r="U19" s="79" t="str">
        <f t="shared" si="9"/>
        <v>gio</v>
      </c>
      <c r="V19" s="80">
        <f t="shared" si="10"/>
        <v>44602</v>
      </c>
      <c r="W19" s="60"/>
      <c r="X19" s="60"/>
      <c r="Y19" s="60"/>
      <c r="Z19" s="60"/>
      <c r="AA19" s="60"/>
      <c r="AB19" s="60"/>
      <c r="AC19" s="60"/>
      <c r="AD19" s="60"/>
      <c r="AE19" s="60"/>
      <c r="AF19" s="60"/>
      <c r="AG19" s="60"/>
      <c r="AH19" s="60"/>
      <c r="AI19" s="60"/>
      <c r="AJ19" s="60"/>
      <c r="AK19" s="60"/>
      <c r="AL19" s="60"/>
      <c r="AM19" s="60"/>
      <c r="AN19" s="60"/>
      <c r="AO19" s="60"/>
      <c r="AP19" s="60"/>
      <c r="AQ19" s="60"/>
      <c r="AR19" s="60"/>
      <c r="AS19" s="96"/>
      <c r="AT19" s="53" t="str">
        <f t="shared" si="14"/>
        <v/>
      </c>
      <c r="AU19" s="174">
        <f>SUM(COUNTIFS(C19:AR19,{"Aspettativa";"Ex-accordo";"Ferie";"Malattia";"Esame";"Formazione";"Altro"}))</f>
        <v>0</v>
      </c>
      <c r="AV19" s="174">
        <f>IF(  TYPE(VLOOKUP($B19,Regole!$B$3:$C$48,2,0))=1,  VLOOKUP($B19,Regole!$B$3:$C$48,2,0),  IF(   TYPE(VLOOKUP(WEEKDAY($B19),Regole!$C$51:$D$57,2,0))=1,   IF(VLOOKUP(WEEKDAY($B19),Regole!$C$51:$D$57,2,0)&lt;&gt;0,   Regole!$H$13-VLOOKUP(WEEKDAY($B19),Regole!$C$51:$D$57,2,0),   " - "),  " - " )  )</f>
        <v>30</v>
      </c>
      <c r="AW19" s="150">
        <f>SUM(COUNTIFS(C19:AR19,{"Ridotto Ex-Acc";"Ridotto Ferie";"Ridotto Maternità"}))</f>
        <v>0</v>
      </c>
      <c r="AX19" s="49"/>
      <c r="AY19" s="96"/>
      <c r="AZ19" s="79" t="str">
        <f t="shared" si="11"/>
        <v>gio</v>
      </c>
      <c r="BA19" s="79">
        <f t="shared" si="12"/>
        <v>44602</v>
      </c>
      <c r="BB19" s="60"/>
      <c r="BC19" s="60"/>
      <c r="BD19" s="60"/>
      <c r="BE19" s="60"/>
      <c r="BF19" s="60"/>
      <c r="BG19" s="60"/>
      <c r="BH19" s="60"/>
      <c r="BI19" s="60"/>
      <c r="BJ19" s="60"/>
      <c r="BK19" s="60"/>
      <c r="BL19" s="110"/>
      <c r="BM19" s="90"/>
    </row>
    <row r="20" spans="1:65" ht="11.25" customHeight="1" x14ac:dyDescent="0.25">
      <c r="A20" s="79" t="s">
        <v>29</v>
      </c>
      <c r="B20" s="80">
        <f t="shared" si="13"/>
        <v>44603</v>
      </c>
      <c r="C20" s="169"/>
      <c r="D20" s="169"/>
      <c r="E20" s="169"/>
      <c r="F20" s="169"/>
      <c r="G20" s="169"/>
      <c r="H20" s="169"/>
      <c r="I20" s="169"/>
      <c r="J20" s="169"/>
      <c r="K20" s="169"/>
      <c r="L20" s="169"/>
      <c r="M20" s="169"/>
      <c r="N20" s="169"/>
      <c r="O20" s="169"/>
      <c r="P20" s="169"/>
      <c r="Q20" s="122"/>
      <c r="R20" s="60"/>
      <c r="S20" s="60"/>
      <c r="T20" s="163"/>
      <c r="U20" s="79" t="str">
        <f t="shared" si="9"/>
        <v>ven</v>
      </c>
      <c r="V20" s="80">
        <f t="shared" si="10"/>
        <v>44603</v>
      </c>
      <c r="W20" s="60"/>
      <c r="X20" s="60"/>
      <c r="Y20" s="60"/>
      <c r="Z20" s="60"/>
      <c r="AA20" s="60"/>
      <c r="AB20" s="60"/>
      <c r="AC20" s="60"/>
      <c r="AD20" s="60"/>
      <c r="AE20" s="60"/>
      <c r="AF20" s="60"/>
      <c r="AG20" s="60"/>
      <c r="AH20" s="60"/>
      <c r="AI20" s="60"/>
      <c r="AJ20" s="60"/>
      <c r="AK20" s="60"/>
      <c r="AL20" s="60"/>
      <c r="AM20" s="60"/>
      <c r="AN20" s="60"/>
      <c r="AO20" s="60"/>
      <c r="AP20" s="60"/>
      <c r="AQ20" s="60"/>
      <c r="AR20" s="60"/>
      <c r="AS20" s="96"/>
      <c r="AT20" s="53" t="str">
        <f t="shared" si="14"/>
        <v/>
      </c>
      <c r="AU20" s="174">
        <f>SUM(COUNTIFS(C20:AR20,{"Aspettativa";"Ex-accordo";"Ferie";"Malattia";"Esame";"Formazione";"Altro"}))</f>
        <v>0</v>
      </c>
      <c r="AV20" s="174">
        <f>IF(  TYPE(VLOOKUP($B20,Regole!$B$3:$C$48,2,0))=1,  VLOOKUP($B20,Regole!$B$3:$C$48,2,0),  IF(   TYPE(VLOOKUP(WEEKDAY($B20),Regole!$C$51:$D$57,2,0))=1,   IF(VLOOKUP(WEEKDAY($B20),Regole!$C$51:$D$57,2,0)&lt;&gt;0,   Regole!$H$13-VLOOKUP(WEEKDAY($B20),Regole!$C$51:$D$57,2,0),   " - "),  " - " )  )</f>
        <v>30</v>
      </c>
      <c r="AW20" s="150">
        <f>SUM(COUNTIFS(C20:AR20,{"Ridotto Ex-Acc";"Ridotto Ferie";"Ridotto Maternità"}))</f>
        <v>0</v>
      </c>
      <c r="AX20" s="49"/>
      <c r="AY20" s="96"/>
      <c r="AZ20" s="79" t="str">
        <f t="shared" si="11"/>
        <v>ven</v>
      </c>
      <c r="BA20" s="79">
        <f t="shared" si="12"/>
        <v>44603</v>
      </c>
      <c r="BB20" s="60"/>
      <c r="BC20" s="60"/>
      <c r="BD20" s="60"/>
      <c r="BE20" s="60"/>
      <c r="BF20" s="60"/>
      <c r="BG20" s="60"/>
      <c r="BH20" s="60"/>
      <c r="BI20" s="60"/>
      <c r="BJ20" s="60"/>
      <c r="BK20" s="60"/>
      <c r="BL20" s="111"/>
      <c r="BM20" s="90"/>
    </row>
    <row r="21" spans="1:65" ht="11.25" customHeight="1" x14ac:dyDescent="0.25">
      <c r="A21" s="79" t="s">
        <v>30</v>
      </c>
      <c r="B21" s="80">
        <f t="shared" si="13"/>
        <v>44604</v>
      </c>
      <c r="C21" s="169"/>
      <c r="D21" s="169"/>
      <c r="E21" s="169"/>
      <c r="F21" s="169"/>
      <c r="G21" s="169"/>
      <c r="H21" s="169"/>
      <c r="I21" s="169"/>
      <c r="J21" s="169"/>
      <c r="K21" s="169"/>
      <c r="L21" s="169"/>
      <c r="M21" s="169"/>
      <c r="N21" s="169"/>
      <c r="O21" s="169"/>
      <c r="P21" s="169"/>
      <c r="Q21" s="122"/>
      <c r="R21" s="60"/>
      <c r="S21" s="60"/>
      <c r="T21" s="163"/>
      <c r="U21" s="79" t="str">
        <f t="shared" si="9"/>
        <v>sab</v>
      </c>
      <c r="V21" s="80">
        <f t="shared" si="10"/>
        <v>44604</v>
      </c>
      <c r="W21" s="60"/>
      <c r="X21" s="60"/>
      <c r="Y21" s="60"/>
      <c r="Z21" s="60"/>
      <c r="AA21" s="60"/>
      <c r="AB21" s="60"/>
      <c r="AC21" s="60"/>
      <c r="AD21" s="60"/>
      <c r="AE21" s="60"/>
      <c r="AF21" s="60"/>
      <c r="AG21" s="60"/>
      <c r="AH21" s="60"/>
      <c r="AI21" s="60"/>
      <c r="AJ21" s="60"/>
      <c r="AK21" s="60"/>
      <c r="AL21" s="60"/>
      <c r="AM21" s="60"/>
      <c r="AN21" s="60"/>
      <c r="AO21" s="60"/>
      <c r="AP21" s="60"/>
      <c r="AQ21" s="60"/>
      <c r="AR21" s="60"/>
      <c r="AS21" s="96"/>
      <c r="AT21" s="53" t="str">
        <f t="shared" si="14"/>
        <v/>
      </c>
      <c r="AU21" s="174">
        <f>SUM(COUNTIFS(C21:AR21,{"Aspettativa";"Ex-accordo";"Ferie";"Malattia";"Esame";"Formazione";"Altro"}))</f>
        <v>0</v>
      </c>
      <c r="AV21" s="174" t="str">
        <f>IF(  TYPE(VLOOKUP($B21,Regole!$B$3:$C$48,2,0))=1,  VLOOKUP($B21,Regole!$B$3:$C$48,2,0),  IF(   TYPE(VLOOKUP(WEEKDAY($B21),Regole!$C$51:$D$57,2,0))=1,   IF(VLOOKUP(WEEKDAY($B21),Regole!$C$51:$D$57,2,0)&lt;&gt;0,   Regole!$H$13-VLOOKUP(WEEKDAY($B21),Regole!$C$51:$D$57,2,0),   " - "),  " - " )  )</f>
        <v xml:space="preserve"> - </v>
      </c>
      <c r="AW21" s="150">
        <f>SUM(COUNTIFS(C21:AR21,{"Ridotto Ex-Acc";"Ridotto Ferie";"Ridotto Maternità"}))</f>
        <v>0</v>
      </c>
      <c r="AX21" s="64"/>
      <c r="AY21" s="96"/>
      <c r="AZ21" s="79" t="str">
        <f t="shared" si="11"/>
        <v>sab</v>
      </c>
      <c r="BA21" s="79">
        <f t="shared" si="12"/>
        <v>44604</v>
      </c>
      <c r="BB21" s="60"/>
      <c r="BC21" s="60"/>
      <c r="BD21" s="60"/>
      <c r="BE21" s="60"/>
      <c r="BF21" s="60"/>
      <c r="BG21" s="60"/>
      <c r="BH21" s="60"/>
      <c r="BI21" s="60"/>
      <c r="BJ21" s="60"/>
      <c r="BK21" s="60"/>
      <c r="BL21" s="110"/>
      <c r="BM21" s="90"/>
    </row>
    <row r="22" spans="1:65" ht="11.25" customHeight="1" x14ac:dyDescent="0.25">
      <c r="A22" s="57"/>
      <c r="B22" s="82">
        <f t="shared" si="13"/>
        <v>44605</v>
      </c>
      <c r="C22" s="172" t="s">
        <v>45</v>
      </c>
      <c r="D22" s="172" t="s">
        <v>45</v>
      </c>
      <c r="E22" s="172" t="s">
        <v>45</v>
      </c>
      <c r="F22" s="172" t="s">
        <v>45</v>
      </c>
      <c r="G22" s="172" t="s">
        <v>45</v>
      </c>
      <c r="H22" s="172" t="s">
        <v>45</v>
      </c>
      <c r="I22" s="172" t="s">
        <v>45</v>
      </c>
      <c r="J22" s="172" t="s">
        <v>45</v>
      </c>
      <c r="K22" s="172" t="s">
        <v>45</v>
      </c>
      <c r="L22" s="172" t="s">
        <v>45</v>
      </c>
      <c r="M22" s="172" t="s">
        <v>45</v>
      </c>
      <c r="N22" s="172" t="s">
        <v>45</v>
      </c>
      <c r="O22" s="172" t="s">
        <v>45</v>
      </c>
      <c r="P22" s="172" t="s">
        <v>45</v>
      </c>
      <c r="Q22" s="173" t="s">
        <v>45</v>
      </c>
      <c r="R22" s="125" t="s">
        <v>45</v>
      </c>
      <c r="S22" s="125" t="s">
        <v>45</v>
      </c>
      <c r="T22" s="164"/>
      <c r="U22" s="57" t="str">
        <f t="shared" si="9"/>
        <v/>
      </c>
      <c r="V22" s="82">
        <f t="shared" si="10"/>
        <v>44605</v>
      </c>
      <c r="W22" s="126" t="s">
        <v>45</v>
      </c>
      <c r="X22" s="126" t="s">
        <v>45</v>
      </c>
      <c r="Y22" s="126" t="s">
        <v>45</v>
      </c>
      <c r="Z22" s="126" t="s">
        <v>45</v>
      </c>
      <c r="AA22" s="126" t="s">
        <v>45</v>
      </c>
      <c r="AB22" s="126" t="s">
        <v>45</v>
      </c>
      <c r="AC22" s="126" t="s">
        <v>45</v>
      </c>
      <c r="AD22" s="126" t="s">
        <v>45</v>
      </c>
      <c r="AE22" s="126" t="s">
        <v>45</v>
      </c>
      <c r="AF22" s="126" t="s">
        <v>45</v>
      </c>
      <c r="AG22" s="126" t="s">
        <v>45</v>
      </c>
      <c r="AH22" s="126" t="s">
        <v>45</v>
      </c>
      <c r="AI22" s="126" t="s">
        <v>45</v>
      </c>
      <c r="AJ22" s="126" t="s">
        <v>45</v>
      </c>
      <c r="AK22" s="126" t="s">
        <v>45</v>
      </c>
      <c r="AL22" s="126" t="s">
        <v>45</v>
      </c>
      <c r="AM22" s="126" t="s">
        <v>45</v>
      </c>
      <c r="AN22" s="126" t="s">
        <v>45</v>
      </c>
      <c r="AO22" s="126" t="s">
        <v>45</v>
      </c>
      <c r="AP22" s="126" t="s">
        <v>45</v>
      </c>
      <c r="AQ22" s="126" t="s">
        <v>45</v>
      </c>
      <c r="AR22" s="126" t="s">
        <v>45</v>
      </c>
      <c r="AS22" s="96"/>
      <c r="AT22" s="96"/>
      <c r="AU22" s="96"/>
      <c r="AV22" s="93"/>
      <c r="AW22" s="93"/>
      <c r="AX22" s="102"/>
      <c r="AY22" s="96"/>
      <c r="AZ22" s="57" t="str">
        <f t="shared" si="11"/>
        <v/>
      </c>
      <c r="BA22" s="145">
        <f t="shared" si="12"/>
        <v>44605</v>
      </c>
      <c r="BB22" s="127" t="s">
        <v>45</v>
      </c>
      <c r="BC22" s="127" t="s">
        <v>45</v>
      </c>
      <c r="BD22" s="127" t="s">
        <v>45</v>
      </c>
      <c r="BE22" s="127" t="s">
        <v>45</v>
      </c>
      <c r="BF22" s="127" t="s">
        <v>45</v>
      </c>
      <c r="BG22" s="127" t="s">
        <v>45</v>
      </c>
      <c r="BH22" s="127" t="s">
        <v>45</v>
      </c>
      <c r="BI22" s="127" t="s">
        <v>45</v>
      </c>
      <c r="BJ22" s="127" t="s">
        <v>45</v>
      </c>
      <c r="BK22" s="127" t="s">
        <v>45</v>
      </c>
      <c r="BL22" s="102"/>
    </row>
    <row r="23" spans="1:65" s="96" customFormat="1" ht="11.25" customHeight="1" x14ac:dyDescent="0.25">
      <c r="T23" s="151"/>
      <c r="AT23" s="104"/>
      <c r="AX23" s="97"/>
    </row>
    <row r="24" spans="1:65" s="96" customFormat="1" ht="11.25" customHeight="1" x14ac:dyDescent="0.25">
      <c r="T24" s="151"/>
      <c r="AT24" s="100"/>
      <c r="AU24" s="93" t="str">
        <f>IF(   TYPE(VLOOKUP($B24,Regole!#REF!,2,0))=1,   VLOOKUP($B24,Regole!#REF!,2,0),   IF(    TYPE(VLOOKUP(WEEKDAY($B24),Regole!#REF!,2,0))=1,    IF(VLOOKUP(WEEKDAY($B24),Regole!#REF!,2,0)&lt;&gt;0, Regole!#REF!-VLOOKUP(WEEKDAY($B24),Regole!#REF!,2,0), ""),    ""   ) )</f>
        <v/>
      </c>
      <c r="AV24" s="93"/>
      <c r="AW24" s="93"/>
      <c r="AX24" s="103"/>
    </row>
    <row r="25" spans="1:65" ht="11.25" customHeight="1" x14ac:dyDescent="0.25">
      <c r="A25" s="79" t="s">
        <v>25</v>
      </c>
      <c r="B25" s="80">
        <f>B22+1</f>
        <v>44606</v>
      </c>
      <c r="C25" s="60"/>
      <c r="D25" s="60"/>
      <c r="E25" s="60"/>
      <c r="F25" s="60"/>
      <c r="G25" s="60"/>
      <c r="H25" s="60"/>
      <c r="I25" s="60"/>
      <c r="J25" s="60"/>
      <c r="K25" s="60"/>
      <c r="L25" s="60"/>
      <c r="M25" s="60"/>
      <c r="N25" s="60"/>
      <c r="O25" s="60"/>
      <c r="P25" s="60"/>
      <c r="Q25" s="60"/>
      <c r="R25" s="60"/>
      <c r="S25" s="60"/>
      <c r="T25" s="163"/>
      <c r="U25" s="79" t="str">
        <f t="shared" si="9"/>
        <v>lun</v>
      </c>
      <c r="V25" s="80">
        <f t="shared" si="10"/>
        <v>44606</v>
      </c>
      <c r="W25" s="60"/>
      <c r="X25" s="60"/>
      <c r="Y25" s="60"/>
      <c r="Z25" s="60"/>
      <c r="AA25" s="60"/>
      <c r="AB25" s="60"/>
      <c r="AC25" s="60"/>
      <c r="AD25" s="60"/>
      <c r="AE25" s="60"/>
      <c r="AF25" s="60"/>
      <c r="AG25" s="60"/>
      <c r="AH25" s="60"/>
      <c r="AI25" s="60"/>
      <c r="AJ25" s="60"/>
      <c r="AK25" s="60"/>
      <c r="AL25" s="60"/>
      <c r="AM25" s="60"/>
      <c r="AN25" s="60"/>
      <c r="AO25" s="60"/>
      <c r="AP25" s="60"/>
      <c r="AQ25" s="60"/>
      <c r="AR25" s="60"/>
      <c r="AS25" s="54"/>
      <c r="AT25" s="53" t="str">
        <f t="shared" si="14"/>
        <v/>
      </c>
      <c r="AU25" s="174">
        <f>SUM(COUNTIFS(C25:AR25,{"Aspettativa";"Ex-accordo";"Ferie";"Malattia";"Esame";"Formazione";"Altro"}))</f>
        <v>0</v>
      </c>
      <c r="AV25" s="174">
        <f>IF(  TYPE(VLOOKUP($B25,Regole!$B$3:$C$48,2,0))=1,  VLOOKUP($B25,Regole!$B$3:$C$48,2,0),  IF(   TYPE(VLOOKUP(WEEKDAY($B25),Regole!$C$51:$D$57,2,0))=1,   IF(VLOOKUP(WEEKDAY($B25),Regole!$C$51:$D$57,2,0)&lt;&gt;0,   Regole!$H$13-VLOOKUP(WEEKDAY($B25),Regole!$C$51:$D$57,2,0),   " - "),  " - " )  )</f>
        <v>30</v>
      </c>
      <c r="AW25" s="150">
        <f>SUM(COUNTIFS(C25:AR25,{"Ridotto Ex-Acc";"Ridotto Ferie";"Ridotto Maternità"}))</f>
        <v>0</v>
      </c>
      <c r="AX25" s="49"/>
      <c r="AY25" s="96"/>
      <c r="AZ25" s="79" t="str">
        <f t="shared" si="11"/>
        <v>lun</v>
      </c>
      <c r="BA25" s="79">
        <f t="shared" si="12"/>
        <v>44606</v>
      </c>
      <c r="BB25" s="60"/>
      <c r="BC25" s="60"/>
      <c r="BD25" s="60"/>
      <c r="BE25" s="60"/>
      <c r="BF25" s="60"/>
      <c r="BG25" s="60"/>
      <c r="BH25" s="60"/>
      <c r="BI25" s="60"/>
      <c r="BJ25" s="60"/>
      <c r="BK25" s="60"/>
      <c r="BL25" s="6"/>
      <c r="BM25" s="90"/>
    </row>
    <row r="26" spans="1:65" ht="11.25" customHeight="1" x14ac:dyDescent="0.25">
      <c r="A26" s="79" t="s">
        <v>26</v>
      </c>
      <c r="B26" s="80">
        <f t="shared" ref="B26:B31" si="15">B25+1</f>
        <v>44607</v>
      </c>
      <c r="C26" s="60"/>
      <c r="D26" s="60"/>
      <c r="E26" s="60"/>
      <c r="F26" s="60"/>
      <c r="G26" s="60"/>
      <c r="H26" s="60"/>
      <c r="I26" s="60"/>
      <c r="J26" s="60"/>
      <c r="K26" s="60"/>
      <c r="L26" s="60"/>
      <c r="M26" s="60"/>
      <c r="N26" s="60"/>
      <c r="O26" s="60"/>
      <c r="P26" s="60"/>
      <c r="Q26" s="60"/>
      <c r="R26" s="60"/>
      <c r="S26" s="60"/>
      <c r="T26" s="163"/>
      <c r="U26" s="79" t="str">
        <f t="shared" si="9"/>
        <v>mar</v>
      </c>
      <c r="V26" s="80">
        <f t="shared" si="10"/>
        <v>44607</v>
      </c>
      <c r="W26" s="60"/>
      <c r="X26" s="60"/>
      <c r="Y26" s="60"/>
      <c r="Z26" s="60"/>
      <c r="AA26" s="60"/>
      <c r="AB26" s="60"/>
      <c r="AC26" s="60"/>
      <c r="AD26" s="60"/>
      <c r="AE26" s="60"/>
      <c r="AF26" s="60"/>
      <c r="AG26" s="60"/>
      <c r="AH26" s="60"/>
      <c r="AI26" s="60"/>
      <c r="AJ26" s="60"/>
      <c r="AK26" s="60"/>
      <c r="AL26" s="60"/>
      <c r="AM26" s="60"/>
      <c r="AN26" s="60"/>
      <c r="AO26" s="60"/>
      <c r="AP26" s="60"/>
      <c r="AQ26" s="60"/>
      <c r="AR26" s="60"/>
      <c r="AS26" s="96"/>
      <c r="AT26" s="53" t="str">
        <f t="shared" si="14"/>
        <v/>
      </c>
      <c r="AU26" s="174">
        <f>SUM(COUNTIFS(C26:AR26,{"Aspettativa";"Ex-accordo";"Ferie";"Malattia";"Esame";"Formazione";"Altro"}))</f>
        <v>0</v>
      </c>
      <c r="AV26" s="174">
        <f>IF(  TYPE(VLOOKUP($B26,Regole!$B$3:$C$48,2,0))=1,  VLOOKUP($B26,Regole!$B$3:$C$48,2,0),  IF(   TYPE(VLOOKUP(WEEKDAY($B26),Regole!$C$51:$D$57,2,0))=1,   IF(VLOOKUP(WEEKDAY($B26),Regole!$C$51:$D$57,2,0)&lt;&gt;0,   Regole!$H$13-VLOOKUP(WEEKDAY($B26),Regole!$C$51:$D$57,2,0),   " - "),  " - " )  )</f>
        <v>30</v>
      </c>
      <c r="AW26" s="150">
        <f>SUM(COUNTIFS(C26:AR26,{"Ridotto Ex-Acc";"Ridotto Ferie";"Ridotto Maternità"}))</f>
        <v>0</v>
      </c>
      <c r="AX26" s="49"/>
      <c r="AY26" s="96"/>
      <c r="AZ26" s="79" t="str">
        <f t="shared" si="11"/>
        <v>mar</v>
      </c>
      <c r="BA26" s="79">
        <f t="shared" si="12"/>
        <v>44607</v>
      </c>
      <c r="BB26" s="60"/>
      <c r="BC26" s="60"/>
      <c r="BD26" s="60"/>
      <c r="BE26" s="60"/>
      <c r="BF26" s="60"/>
      <c r="BG26" s="60"/>
      <c r="BH26" s="60"/>
      <c r="BI26" s="60"/>
      <c r="BJ26" s="60"/>
      <c r="BK26" s="60"/>
      <c r="BL26" s="6"/>
      <c r="BM26" s="90"/>
    </row>
    <row r="27" spans="1:65" ht="11.25" customHeight="1" x14ac:dyDescent="0.25">
      <c r="A27" s="79" t="s">
        <v>27</v>
      </c>
      <c r="B27" s="80">
        <f t="shared" si="15"/>
        <v>44608</v>
      </c>
      <c r="C27" s="60"/>
      <c r="D27" s="60"/>
      <c r="E27" s="60"/>
      <c r="F27" s="60"/>
      <c r="G27" s="60"/>
      <c r="H27" s="60"/>
      <c r="I27" s="60"/>
      <c r="J27" s="60"/>
      <c r="K27" s="60"/>
      <c r="L27" s="60"/>
      <c r="M27" s="60"/>
      <c r="N27" s="60"/>
      <c r="O27" s="60"/>
      <c r="P27" s="60"/>
      <c r="Q27" s="60"/>
      <c r="R27" s="60"/>
      <c r="S27" s="60"/>
      <c r="T27" s="163"/>
      <c r="U27" s="79" t="str">
        <f t="shared" si="9"/>
        <v>mer</v>
      </c>
      <c r="V27" s="80">
        <f t="shared" si="10"/>
        <v>44608</v>
      </c>
      <c r="W27" s="60"/>
      <c r="X27" s="60"/>
      <c r="Y27" s="60"/>
      <c r="Z27" s="60"/>
      <c r="AA27" s="60"/>
      <c r="AB27" s="60"/>
      <c r="AC27" s="60"/>
      <c r="AD27" s="60"/>
      <c r="AE27" s="60"/>
      <c r="AF27" s="60"/>
      <c r="AG27" s="60"/>
      <c r="AH27" s="60"/>
      <c r="AI27" s="60"/>
      <c r="AJ27" s="60"/>
      <c r="AK27" s="60"/>
      <c r="AL27" s="60"/>
      <c r="AM27" s="60"/>
      <c r="AN27" s="60"/>
      <c r="AO27" s="60"/>
      <c r="AP27" s="60"/>
      <c r="AQ27" s="60"/>
      <c r="AR27" s="60"/>
      <c r="AS27" s="96"/>
      <c r="AT27" s="53" t="str">
        <f t="shared" si="14"/>
        <v/>
      </c>
      <c r="AU27" s="174">
        <f>SUM(COUNTIFS(C27:AR27,{"Aspettativa";"Ex-accordo";"Ferie";"Malattia";"Esame";"Formazione";"Altro"}))</f>
        <v>0</v>
      </c>
      <c r="AV27" s="174">
        <f>IF(  TYPE(VLOOKUP($B27,Regole!$B$3:$C$48,2,0))=1,  VLOOKUP($B27,Regole!$B$3:$C$48,2,0),  IF(   TYPE(VLOOKUP(WEEKDAY($B27),Regole!$C$51:$D$57,2,0))=1,   IF(VLOOKUP(WEEKDAY($B27),Regole!$C$51:$D$57,2,0)&lt;&gt;0,   Regole!$H$13-VLOOKUP(WEEKDAY($B27),Regole!$C$51:$D$57,2,0),   " - "),  " - " )  )</f>
        <v>30</v>
      </c>
      <c r="AW27" s="150">
        <f>SUM(COUNTIFS(C27:AR27,{"Ridotto Ex-Acc";"Ridotto Ferie";"Ridotto Maternità"}))</f>
        <v>0</v>
      </c>
      <c r="AX27" s="49"/>
      <c r="AY27" s="96"/>
      <c r="AZ27" s="79" t="str">
        <f t="shared" si="11"/>
        <v>mer</v>
      </c>
      <c r="BA27" s="79">
        <f t="shared" si="12"/>
        <v>44608</v>
      </c>
      <c r="BB27" s="60"/>
      <c r="BC27" s="60"/>
      <c r="BD27" s="60"/>
      <c r="BE27" s="60"/>
      <c r="BF27" s="60"/>
      <c r="BG27" s="60"/>
      <c r="BH27" s="60"/>
      <c r="BI27" s="60"/>
      <c r="BJ27" s="60"/>
      <c r="BK27" s="60"/>
      <c r="BL27" s="6"/>
      <c r="BM27" s="90"/>
    </row>
    <row r="28" spans="1:65" ht="11.25" customHeight="1" x14ac:dyDescent="0.25">
      <c r="A28" s="79" t="s">
        <v>28</v>
      </c>
      <c r="B28" s="80">
        <f t="shared" si="15"/>
        <v>44609</v>
      </c>
      <c r="C28" s="60"/>
      <c r="D28" s="60"/>
      <c r="E28" s="60"/>
      <c r="F28" s="60"/>
      <c r="G28" s="60"/>
      <c r="H28" s="60"/>
      <c r="I28" s="60"/>
      <c r="J28" s="60"/>
      <c r="K28" s="60"/>
      <c r="L28" s="60"/>
      <c r="M28" s="60"/>
      <c r="N28" s="60"/>
      <c r="O28" s="60"/>
      <c r="P28" s="60"/>
      <c r="Q28" s="60"/>
      <c r="R28" s="60"/>
      <c r="S28" s="60"/>
      <c r="T28" s="163"/>
      <c r="U28" s="79" t="str">
        <f t="shared" si="9"/>
        <v>gio</v>
      </c>
      <c r="V28" s="80">
        <f t="shared" si="10"/>
        <v>44609</v>
      </c>
      <c r="W28" s="60"/>
      <c r="X28" s="60"/>
      <c r="Y28" s="60"/>
      <c r="Z28" s="60"/>
      <c r="AA28" s="60"/>
      <c r="AB28" s="60"/>
      <c r="AC28" s="60"/>
      <c r="AD28" s="60"/>
      <c r="AE28" s="60"/>
      <c r="AF28" s="60"/>
      <c r="AG28" s="60"/>
      <c r="AH28" s="60"/>
      <c r="AI28" s="60"/>
      <c r="AJ28" s="60"/>
      <c r="AK28" s="60"/>
      <c r="AL28" s="60"/>
      <c r="AM28" s="60"/>
      <c r="AN28" s="60"/>
      <c r="AO28" s="60"/>
      <c r="AP28" s="60"/>
      <c r="AQ28" s="60"/>
      <c r="AR28" s="60"/>
      <c r="AS28" s="96"/>
      <c r="AT28" s="53" t="str">
        <f t="shared" si="14"/>
        <v/>
      </c>
      <c r="AU28" s="174">
        <f>SUM(COUNTIFS(C28:AR28,{"Aspettativa";"Ex-accordo";"Ferie";"Malattia";"Esame";"Formazione";"Altro"}))</f>
        <v>0</v>
      </c>
      <c r="AV28" s="174">
        <f>IF(  TYPE(VLOOKUP($B28,Regole!$B$3:$C$48,2,0))=1,  VLOOKUP($B28,Regole!$B$3:$C$48,2,0),  IF(   TYPE(VLOOKUP(WEEKDAY($B28),Regole!$C$51:$D$57,2,0))=1,   IF(VLOOKUP(WEEKDAY($B28),Regole!$C$51:$D$57,2,0)&lt;&gt;0,   Regole!$H$13-VLOOKUP(WEEKDAY($B28),Regole!$C$51:$D$57,2,0),   " - "),  " - " )  )</f>
        <v>30</v>
      </c>
      <c r="AW28" s="150">
        <f>SUM(COUNTIFS(C28:AR28,{"Ridotto Ex-Acc";"Ridotto Ferie";"Ridotto Maternità"}))</f>
        <v>0</v>
      </c>
      <c r="AX28" s="49"/>
      <c r="AY28" s="96"/>
      <c r="AZ28" s="79" t="str">
        <f t="shared" si="11"/>
        <v>gio</v>
      </c>
      <c r="BA28" s="79">
        <f t="shared" si="12"/>
        <v>44609</v>
      </c>
      <c r="BB28" s="60"/>
      <c r="BC28" s="60"/>
      <c r="BD28" s="60"/>
      <c r="BE28" s="60"/>
      <c r="BF28" s="60"/>
      <c r="BG28" s="60"/>
      <c r="BH28" s="60"/>
      <c r="BI28" s="60"/>
      <c r="BJ28" s="60"/>
      <c r="BK28" s="60"/>
      <c r="BL28" s="110"/>
      <c r="BM28" s="90"/>
    </row>
    <row r="29" spans="1:65" ht="11.25" customHeight="1" x14ac:dyDescent="0.25">
      <c r="A29" s="79" t="s">
        <v>29</v>
      </c>
      <c r="B29" s="80">
        <f t="shared" si="15"/>
        <v>44610</v>
      </c>
      <c r="C29" s="60"/>
      <c r="D29" s="60"/>
      <c r="E29" s="60"/>
      <c r="F29" s="60"/>
      <c r="G29" s="60"/>
      <c r="H29" s="60"/>
      <c r="I29" s="60"/>
      <c r="J29" s="60"/>
      <c r="K29" s="60"/>
      <c r="L29" s="60"/>
      <c r="M29" s="60"/>
      <c r="N29" s="60"/>
      <c r="O29" s="60"/>
      <c r="P29" s="60"/>
      <c r="Q29" s="60"/>
      <c r="R29" s="60"/>
      <c r="S29" s="60"/>
      <c r="T29" s="163"/>
      <c r="U29" s="79" t="str">
        <f t="shared" si="9"/>
        <v>ven</v>
      </c>
      <c r="V29" s="80">
        <f t="shared" si="10"/>
        <v>44610</v>
      </c>
      <c r="W29" s="60"/>
      <c r="X29" s="60"/>
      <c r="Y29" s="60"/>
      <c r="Z29" s="60"/>
      <c r="AA29" s="60"/>
      <c r="AB29" s="60"/>
      <c r="AC29" s="60"/>
      <c r="AD29" s="60"/>
      <c r="AE29" s="60"/>
      <c r="AF29" s="60"/>
      <c r="AG29" s="60"/>
      <c r="AH29" s="60"/>
      <c r="AI29" s="60"/>
      <c r="AJ29" s="60"/>
      <c r="AK29" s="60"/>
      <c r="AL29" s="60"/>
      <c r="AM29" s="60"/>
      <c r="AN29" s="60"/>
      <c r="AO29" s="60"/>
      <c r="AP29" s="60"/>
      <c r="AQ29" s="60"/>
      <c r="AR29" s="60"/>
      <c r="AS29" s="96"/>
      <c r="AT29" s="53" t="str">
        <f t="shared" si="14"/>
        <v/>
      </c>
      <c r="AU29" s="174">
        <f>SUM(COUNTIFS(C29:AR29,{"Aspettativa";"Ex-accordo";"Ferie";"Malattia";"Esame";"Formazione";"Altro"}))</f>
        <v>0</v>
      </c>
      <c r="AV29" s="174">
        <f>IF(  TYPE(VLOOKUP($B29,Regole!$B$3:$C$48,2,0))=1,  VLOOKUP($B29,Regole!$B$3:$C$48,2,0),  IF(   TYPE(VLOOKUP(WEEKDAY($B29),Regole!$C$51:$D$57,2,0))=1,   IF(VLOOKUP(WEEKDAY($B29),Regole!$C$51:$D$57,2,0)&lt;&gt;0,   Regole!$H$13-VLOOKUP(WEEKDAY($B29),Regole!$C$51:$D$57,2,0),   " - "),  " - " )  )</f>
        <v>30</v>
      </c>
      <c r="AW29" s="150">
        <f>SUM(COUNTIFS(C29:AR29,{"Ridotto Ex-Acc";"Ridotto Ferie";"Ridotto Maternità"}))</f>
        <v>0</v>
      </c>
      <c r="AX29" s="49"/>
      <c r="AY29" s="96"/>
      <c r="AZ29" s="79" t="str">
        <f t="shared" si="11"/>
        <v>ven</v>
      </c>
      <c r="BA29" s="79">
        <f t="shared" si="12"/>
        <v>44610</v>
      </c>
      <c r="BB29" s="60"/>
      <c r="BC29" s="60"/>
      <c r="BD29" s="60"/>
      <c r="BE29" s="60"/>
      <c r="BF29" s="60"/>
      <c r="BG29" s="60"/>
      <c r="BH29" s="60"/>
      <c r="BI29" s="60"/>
      <c r="BJ29" s="60"/>
      <c r="BK29" s="60"/>
      <c r="BL29" s="110"/>
      <c r="BM29" s="90"/>
    </row>
    <row r="30" spans="1:65" ht="11.25" customHeight="1" x14ac:dyDescent="0.25">
      <c r="A30" s="79" t="s">
        <v>30</v>
      </c>
      <c r="B30" s="80">
        <f t="shared" si="15"/>
        <v>44611</v>
      </c>
      <c r="C30" s="60"/>
      <c r="D30" s="60"/>
      <c r="E30" s="60"/>
      <c r="F30" s="60"/>
      <c r="G30" s="60"/>
      <c r="H30" s="60"/>
      <c r="I30" s="60"/>
      <c r="J30" s="60"/>
      <c r="K30" s="60"/>
      <c r="L30" s="60"/>
      <c r="M30" s="60"/>
      <c r="N30" s="60"/>
      <c r="O30" s="60"/>
      <c r="P30" s="60"/>
      <c r="Q30" s="60"/>
      <c r="R30" s="60"/>
      <c r="S30" s="60"/>
      <c r="T30" s="163"/>
      <c r="U30" s="79" t="str">
        <f t="shared" si="9"/>
        <v>sab</v>
      </c>
      <c r="V30" s="80">
        <f t="shared" si="10"/>
        <v>44611</v>
      </c>
      <c r="W30" s="60"/>
      <c r="X30" s="60"/>
      <c r="Y30" s="60"/>
      <c r="Z30" s="60"/>
      <c r="AA30" s="60"/>
      <c r="AB30" s="60"/>
      <c r="AC30" s="60"/>
      <c r="AD30" s="60"/>
      <c r="AE30" s="60"/>
      <c r="AF30" s="60"/>
      <c r="AG30" s="60"/>
      <c r="AH30" s="60"/>
      <c r="AI30" s="60"/>
      <c r="AJ30" s="60"/>
      <c r="AK30" s="60"/>
      <c r="AL30" s="60"/>
      <c r="AM30" s="60"/>
      <c r="AN30" s="60"/>
      <c r="AO30" s="60"/>
      <c r="AP30" s="60"/>
      <c r="AQ30" s="60"/>
      <c r="AR30" s="60"/>
      <c r="AS30" s="96"/>
      <c r="AT30" s="53" t="str">
        <f t="shared" si="14"/>
        <v/>
      </c>
      <c r="AU30" s="174">
        <f>SUM(COUNTIFS(C30:AR30,{"Aspettativa";"Ex-accordo";"Ferie";"Malattia";"Esame";"Formazione";"Altro"}))</f>
        <v>0</v>
      </c>
      <c r="AV30" s="174" t="str">
        <f>IF(  TYPE(VLOOKUP($B30,Regole!$B$3:$C$48,2,0))=1,  VLOOKUP($B30,Regole!$B$3:$C$48,2,0),  IF(   TYPE(VLOOKUP(WEEKDAY($B30),Regole!$C$51:$D$57,2,0))=1,   IF(VLOOKUP(WEEKDAY($B30),Regole!$C$51:$D$57,2,0)&lt;&gt;0,   Regole!$H$13-VLOOKUP(WEEKDAY($B30),Regole!$C$51:$D$57,2,0),   " - "),  " - " )  )</f>
        <v xml:space="preserve"> - </v>
      </c>
      <c r="AW30" s="150">
        <f>SUM(COUNTIFS(C30:AR30,{"Ridotto Ex-Acc";"Ridotto Ferie";"Ridotto Maternità"}))</f>
        <v>0</v>
      </c>
      <c r="AX30" s="49"/>
      <c r="AY30" s="96"/>
      <c r="AZ30" s="79" t="str">
        <f t="shared" si="11"/>
        <v>sab</v>
      </c>
      <c r="BA30" s="79">
        <f t="shared" si="12"/>
        <v>44611</v>
      </c>
      <c r="BB30" s="60"/>
      <c r="BC30" s="60"/>
      <c r="BD30" s="60"/>
      <c r="BE30" s="60"/>
      <c r="BF30" s="60"/>
      <c r="BG30" s="60"/>
      <c r="BH30" s="60"/>
      <c r="BI30" s="60"/>
      <c r="BJ30" s="60"/>
      <c r="BK30" s="60"/>
      <c r="BL30" s="110"/>
      <c r="BM30" s="90"/>
    </row>
    <row r="31" spans="1:65" ht="11.25" customHeight="1" x14ac:dyDescent="0.25">
      <c r="A31" s="57"/>
      <c r="B31" s="82">
        <f t="shared" si="15"/>
        <v>44612</v>
      </c>
      <c r="C31" s="125" t="s">
        <v>45</v>
      </c>
      <c r="D31" s="125" t="s">
        <v>45</v>
      </c>
      <c r="E31" s="125" t="s">
        <v>45</v>
      </c>
      <c r="F31" s="125" t="s">
        <v>45</v>
      </c>
      <c r="G31" s="125" t="s">
        <v>45</v>
      </c>
      <c r="H31" s="125" t="s">
        <v>45</v>
      </c>
      <c r="I31" s="125" t="s">
        <v>45</v>
      </c>
      <c r="J31" s="125" t="s">
        <v>45</v>
      </c>
      <c r="K31" s="125" t="s">
        <v>45</v>
      </c>
      <c r="L31" s="125" t="s">
        <v>45</v>
      </c>
      <c r="M31" s="125" t="s">
        <v>45</v>
      </c>
      <c r="N31" s="125" t="s">
        <v>45</v>
      </c>
      <c r="O31" s="125" t="s">
        <v>45</v>
      </c>
      <c r="P31" s="125" t="s">
        <v>45</v>
      </c>
      <c r="Q31" s="125" t="s">
        <v>45</v>
      </c>
      <c r="R31" s="125" t="s">
        <v>45</v>
      </c>
      <c r="S31" s="125" t="s">
        <v>45</v>
      </c>
      <c r="T31" s="164"/>
      <c r="U31" s="57" t="str">
        <f t="shared" si="9"/>
        <v/>
      </c>
      <c r="V31" s="82">
        <f t="shared" si="10"/>
        <v>44612</v>
      </c>
      <c r="W31" s="125" t="s">
        <v>45</v>
      </c>
      <c r="X31" s="125" t="s">
        <v>45</v>
      </c>
      <c r="Y31" s="126" t="s">
        <v>45</v>
      </c>
      <c r="Z31" s="125" t="s">
        <v>45</v>
      </c>
      <c r="AA31" s="125" t="s">
        <v>45</v>
      </c>
      <c r="AB31" s="125" t="s">
        <v>45</v>
      </c>
      <c r="AC31" s="125" t="s">
        <v>45</v>
      </c>
      <c r="AD31" s="125" t="s">
        <v>45</v>
      </c>
      <c r="AE31" s="125" t="s">
        <v>45</v>
      </c>
      <c r="AF31" s="125" t="s">
        <v>45</v>
      </c>
      <c r="AG31" s="125" t="s">
        <v>45</v>
      </c>
      <c r="AH31" s="125" t="s">
        <v>45</v>
      </c>
      <c r="AI31" s="125" t="s">
        <v>45</v>
      </c>
      <c r="AJ31" s="125" t="s">
        <v>45</v>
      </c>
      <c r="AK31" s="125" t="s">
        <v>45</v>
      </c>
      <c r="AL31" s="125" t="s">
        <v>45</v>
      </c>
      <c r="AM31" s="126" t="s">
        <v>45</v>
      </c>
      <c r="AN31" s="126" t="s">
        <v>45</v>
      </c>
      <c r="AO31" s="125" t="s">
        <v>45</v>
      </c>
      <c r="AP31" s="125" t="s">
        <v>45</v>
      </c>
      <c r="AQ31" s="125" t="s">
        <v>45</v>
      </c>
      <c r="AR31" s="125" t="s">
        <v>45</v>
      </c>
      <c r="AS31" s="96"/>
      <c r="AT31" s="96"/>
      <c r="AU31" s="96"/>
      <c r="AV31" s="93"/>
      <c r="AW31" s="93"/>
      <c r="AX31" s="102"/>
      <c r="AY31" s="96"/>
      <c r="AZ31" s="57" t="str">
        <f t="shared" si="11"/>
        <v/>
      </c>
      <c r="BA31" s="145">
        <f t="shared" si="12"/>
        <v>44612</v>
      </c>
      <c r="BB31" s="127" t="s">
        <v>45</v>
      </c>
      <c r="BC31" s="127" t="s">
        <v>45</v>
      </c>
      <c r="BD31" s="127" t="s">
        <v>45</v>
      </c>
      <c r="BE31" s="127" t="s">
        <v>45</v>
      </c>
      <c r="BF31" s="127" t="s">
        <v>45</v>
      </c>
      <c r="BG31" s="127" t="s">
        <v>45</v>
      </c>
      <c r="BH31" s="127" t="s">
        <v>45</v>
      </c>
      <c r="BI31" s="127" t="s">
        <v>45</v>
      </c>
      <c r="BJ31" s="127" t="s">
        <v>45</v>
      </c>
      <c r="BK31" s="127" t="s">
        <v>45</v>
      </c>
      <c r="BL31" s="102"/>
    </row>
    <row r="32" spans="1:65" s="96" customFormat="1" ht="11.25" customHeight="1" x14ac:dyDescent="0.25">
      <c r="T32" s="151"/>
      <c r="AT32" s="104"/>
      <c r="AX32" s="97"/>
    </row>
    <row r="33" spans="1:65" s="96" customFormat="1" ht="11.25" customHeight="1" x14ac:dyDescent="0.25">
      <c r="T33" s="151"/>
      <c r="AT33" s="100"/>
      <c r="AU33" s="93" t="str">
        <f>IF(   TYPE(VLOOKUP($B33,Regole!#REF!,2,0))=1,   VLOOKUP($B33,Regole!#REF!,2,0),   IF(    TYPE(VLOOKUP(WEEKDAY($B33),Regole!#REF!,2,0))=1,    IF(VLOOKUP(WEEKDAY($B33),Regole!#REF!,2,0)&lt;&gt;0, Regole!#REF!-VLOOKUP(WEEKDAY($B33),Regole!#REF!,2,0), ""),    ""   ) )</f>
        <v/>
      </c>
      <c r="AV33" s="93"/>
      <c r="AW33" s="93"/>
      <c r="AX33" s="103"/>
    </row>
    <row r="34" spans="1:65" ht="11.25" customHeight="1" x14ac:dyDescent="0.25">
      <c r="A34" s="79" t="s">
        <v>25</v>
      </c>
      <c r="B34" s="80">
        <f>B31+1</f>
        <v>44613</v>
      </c>
      <c r="C34" s="60"/>
      <c r="D34" s="60"/>
      <c r="E34" s="60"/>
      <c r="F34" s="60"/>
      <c r="G34" s="60"/>
      <c r="H34" s="60"/>
      <c r="I34" s="60"/>
      <c r="J34" s="60"/>
      <c r="K34" s="60"/>
      <c r="L34" s="60"/>
      <c r="M34" s="60"/>
      <c r="N34" s="60"/>
      <c r="O34" s="60"/>
      <c r="P34" s="60"/>
      <c r="Q34" s="60"/>
      <c r="R34" s="60"/>
      <c r="S34" s="60"/>
      <c r="T34" s="163"/>
      <c r="U34" s="79" t="str">
        <f t="shared" ref="U34:U40" si="16">IF($A34&lt;&gt;"",$A34,"")</f>
        <v>lun</v>
      </c>
      <c r="V34" s="80">
        <f t="shared" ref="V34:V40" si="17">IF($B34&lt;&gt;"",$B34,"")</f>
        <v>44613</v>
      </c>
      <c r="W34" s="60"/>
      <c r="X34" s="60"/>
      <c r="Y34" s="60"/>
      <c r="Z34" s="60"/>
      <c r="AA34" s="60"/>
      <c r="AB34" s="60"/>
      <c r="AC34" s="60"/>
      <c r="AD34" s="60"/>
      <c r="AE34" s="60"/>
      <c r="AF34" s="60"/>
      <c r="AG34" s="60"/>
      <c r="AH34" s="60"/>
      <c r="AI34" s="60"/>
      <c r="AJ34" s="60"/>
      <c r="AK34" s="60"/>
      <c r="AL34" s="60"/>
      <c r="AM34" s="60"/>
      <c r="AN34" s="60"/>
      <c r="AO34" s="60"/>
      <c r="AP34" s="60"/>
      <c r="AQ34" s="60"/>
      <c r="AR34" s="60"/>
      <c r="AS34" s="54"/>
      <c r="AT34" s="105" t="str">
        <f t="shared" ref="AT34:AT39" si="18">IF(AU34&gt;$AR$1-N(AV34),"!!!","")</f>
        <v/>
      </c>
      <c r="AU34" s="165">
        <f>SUM(COUNTIFS(C34:AR34,{"Aspettativa";"Ex-accordo";"Ferie";"Malattia";"Esame";"Formazione";"Altro"}))</f>
        <v>0</v>
      </c>
      <c r="AV34" s="106">
        <f>IF(  TYPE(VLOOKUP($B34,Regole!$B$3:$C$48,2,0))=1,  VLOOKUP($B34,Regole!$B$3:$C$48,2,0),  IF(   TYPE(VLOOKUP(WEEKDAY($B34),Regole!$C$51:$D$57,2,0))=1,   IF(VLOOKUP(WEEKDAY($B34),Regole!$C$51:$D$57,2,0)&lt;&gt;0,   Regole!$H$13-VLOOKUP(WEEKDAY($B34),Regole!$C$51:$D$57,2,0),   " - "),  " - " )  )</f>
        <v>30</v>
      </c>
      <c r="AW34" s="152">
        <f>SUM(COUNTIFS(C34:AR34,{"Ridotto Ex-Acc";"Ridotto Ferie";"Ridotto Maternità"}))</f>
        <v>0</v>
      </c>
      <c r="AX34" s="49"/>
      <c r="AY34" s="96"/>
      <c r="AZ34" s="79" t="str">
        <f t="shared" ref="AZ34:AZ40" si="19">IF($A34&lt;&gt;"",$A34,"")</f>
        <v>lun</v>
      </c>
      <c r="BA34" s="79">
        <f t="shared" ref="BA34:BA40" si="20">IF($B34&lt;&gt;"",$B34,"")</f>
        <v>44613</v>
      </c>
      <c r="BB34" s="60"/>
      <c r="BC34" s="60"/>
      <c r="BD34" s="60"/>
      <c r="BE34" s="60"/>
      <c r="BF34" s="60"/>
      <c r="BG34" s="60"/>
      <c r="BH34" s="60"/>
      <c r="BI34" s="60"/>
      <c r="BJ34" s="60"/>
      <c r="BK34" s="60"/>
      <c r="BL34" s="6"/>
      <c r="BM34" s="90"/>
    </row>
    <row r="35" spans="1:65" ht="11.25" customHeight="1" x14ac:dyDescent="0.25">
      <c r="A35" s="79" t="s">
        <v>26</v>
      </c>
      <c r="B35" s="80">
        <f t="shared" ref="B35:B40" si="21">B34+1</f>
        <v>44614</v>
      </c>
      <c r="C35" s="60"/>
      <c r="D35" s="60"/>
      <c r="E35" s="60"/>
      <c r="F35" s="60"/>
      <c r="G35" s="60"/>
      <c r="H35" s="60"/>
      <c r="I35" s="60"/>
      <c r="J35" s="60"/>
      <c r="K35" s="60"/>
      <c r="L35" s="60"/>
      <c r="M35" s="60"/>
      <c r="N35" s="60"/>
      <c r="O35" s="60"/>
      <c r="P35" s="60"/>
      <c r="Q35" s="60"/>
      <c r="R35" s="60"/>
      <c r="S35" s="60"/>
      <c r="T35" s="163"/>
      <c r="U35" s="79" t="str">
        <f t="shared" si="16"/>
        <v>mar</v>
      </c>
      <c r="V35" s="80">
        <f t="shared" si="17"/>
        <v>44614</v>
      </c>
      <c r="W35" s="60"/>
      <c r="X35" s="60"/>
      <c r="Y35" s="60"/>
      <c r="Z35" s="60"/>
      <c r="AA35" s="60"/>
      <c r="AB35" s="60"/>
      <c r="AC35" s="60"/>
      <c r="AD35" s="60"/>
      <c r="AE35" s="60"/>
      <c r="AF35" s="60"/>
      <c r="AG35" s="60"/>
      <c r="AH35" s="60"/>
      <c r="AI35" s="60"/>
      <c r="AJ35" s="60"/>
      <c r="AK35" s="60"/>
      <c r="AL35" s="60"/>
      <c r="AM35" s="60"/>
      <c r="AN35" s="60"/>
      <c r="AO35" s="60"/>
      <c r="AP35" s="60"/>
      <c r="AQ35" s="60"/>
      <c r="AR35" s="60"/>
      <c r="AS35" s="96"/>
      <c r="AT35" s="101" t="str">
        <f t="shared" si="18"/>
        <v/>
      </c>
      <c r="AU35" s="106">
        <f>SUM(COUNTIFS(C35:AR35,{"Aspettativa";"Ex-accordo";"Ferie";"Malattia";"Esame";"Formazione";"Altro"}))</f>
        <v>0</v>
      </c>
      <c r="AV35" s="52">
        <f>IF(  TYPE(VLOOKUP($B35,Regole!$B$3:$C$48,2,0))=1,  VLOOKUP($B35,Regole!$B$3:$C$48,2,0),  IF(   TYPE(VLOOKUP(WEEKDAY($B35),Regole!$C$51:$D$57,2,0))=1,   IF(VLOOKUP(WEEKDAY($B35),Regole!$C$51:$D$57,2,0)&lt;&gt;0,   Regole!$H$13-VLOOKUP(WEEKDAY($B35),Regole!$C$51:$D$57,2,0),   " - "),  " - " )  )</f>
        <v>30</v>
      </c>
      <c r="AW35" s="149">
        <f>SUM(COUNTIFS(C35:AR35,{"Ridotto Ex-Acc";"Ridotto Ferie";"Ridotto Maternità"}))</f>
        <v>0</v>
      </c>
      <c r="AX35" s="49"/>
      <c r="AY35" s="96"/>
      <c r="AZ35" s="79" t="str">
        <f t="shared" si="19"/>
        <v>mar</v>
      </c>
      <c r="BA35" s="79">
        <f t="shared" si="20"/>
        <v>44614</v>
      </c>
      <c r="BB35" s="60"/>
      <c r="BC35" s="60"/>
      <c r="BD35" s="60"/>
      <c r="BE35" s="60"/>
      <c r="BF35" s="60"/>
      <c r="BG35" s="60"/>
      <c r="BH35" s="60"/>
      <c r="BI35" s="60"/>
      <c r="BJ35" s="60"/>
      <c r="BK35" s="60"/>
      <c r="BL35" s="6"/>
      <c r="BM35" s="90"/>
    </row>
    <row r="36" spans="1:65" ht="11.25" customHeight="1" x14ac:dyDescent="0.25">
      <c r="A36" s="79" t="s">
        <v>27</v>
      </c>
      <c r="B36" s="80">
        <f t="shared" si="21"/>
        <v>44615</v>
      </c>
      <c r="C36" s="60"/>
      <c r="D36" s="60"/>
      <c r="E36" s="60"/>
      <c r="F36" s="60"/>
      <c r="G36" s="60"/>
      <c r="H36" s="60"/>
      <c r="I36" s="60"/>
      <c r="J36" s="60"/>
      <c r="K36" s="60"/>
      <c r="L36" s="60"/>
      <c r="M36" s="60"/>
      <c r="N36" s="60"/>
      <c r="O36" s="60"/>
      <c r="P36" s="60"/>
      <c r="Q36" s="60"/>
      <c r="R36" s="60"/>
      <c r="S36" s="60"/>
      <c r="T36" s="163"/>
      <c r="U36" s="79" t="str">
        <f t="shared" si="16"/>
        <v>mer</v>
      </c>
      <c r="V36" s="80">
        <f t="shared" si="17"/>
        <v>44615</v>
      </c>
      <c r="W36" s="60"/>
      <c r="X36" s="60"/>
      <c r="Y36" s="60"/>
      <c r="Z36" s="60"/>
      <c r="AA36" s="60"/>
      <c r="AB36" s="60"/>
      <c r="AC36" s="60"/>
      <c r="AD36" s="60"/>
      <c r="AE36" s="60"/>
      <c r="AF36" s="60"/>
      <c r="AG36" s="60"/>
      <c r="AH36" s="60"/>
      <c r="AI36" s="60"/>
      <c r="AJ36" s="60"/>
      <c r="AK36" s="60"/>
      <c r="AL36" s="60"/>
      <c r="AM36" s="60"/>
      <c r="AN36" s="60"/>
      <c r="AO36" s="60"/>
      <c r="AP36" s="60"/>
      <c r="AQ36" s="60"/>
      <c r="AR36" s="60"/>
      <c r="AS36" s="96"/>
      <c r="AT36" s="53" t="str">
        <f t="shared" si="18"/>
        <v/>
      </c>
      <c r="AU36" s="106">
        <f>SUM(COUNTIFS(C36:AR36,{"Aspettativa";"Ex-accordo";"Ferie";"Malattia";"Esame";"Formazione";"Altro"}))</f>
        <v>0</v>
      </c>
      <c r="AV36" s="174">
        <f>IF(  TYPE(VLOOKUP($B36,Regole!$B$3:$C$48,2,0))=1,  VLOOKUP($B36,Regole!$B$3:$C$48,2,0),  IF(   TYPE(VLOOKUP(WEEKDAY($B36),Regole!$C$51:$D$57,2,0))=1,   IF(VLOOKUP(WEEKDAY($B36),Regole!$C$51:$D$57,2,0)&lt;&gt;0,   Regole!$H$13-VLOOKUP(WEEKDAY($B36),Regole!$C$51:$D$57,2,0),   " - "),  " - " )  )</f>
        <v>30</v>
      </c>
      <c r="AW36" s="149">
        <f>SUM(COUNTIFS(C36:AR36,{"Ridotto Ex-Acc";"Ridotto Ferie";"Ridotto Maternità"}))</f>
        <v>0</v>
      </c>
      <c r="AX36" s="49"/>
      <c r="AY36" s="96"/>
      <c r="AZ36" s="79" t="str">
        <f t="shared" si="19"/>
        <v>mer</v>
      </c>
      <c r="BA36" s="79">
        <f t="shared" si="20"/>
        <v>44615</v>
      </c>
      <c r="BB36" s="60"/>
      <c r="BC36" s="60"/>
      <c r="BD36" s="60"/>
      <c r="BE36" s="60"/>
      <c r="BF36" s="60"/>
      <c r="BG36" s="60"/>
      <c r="BH36" s="60"/>
      <c r="BI36" s="60"/>
      <c r="BJ36" s="60"/>
      <c r="BK36" s="60"/>
      <c r="BL36" s="85"/>
      <c r="BM36" s="90"/>
    </row>
    <row r="37" spans="1:65" ht="11.25" customHeight="1" x14ac:dyDescent="0.25">
      <c r="A37" s="79" t="s">
        <v>28</v>
      </c>
      <c r="B37" s="80">
        <f t="shared" si="21"/>
        <v>44616</v>
      </c>
      <c r="C37" s="60"/>
      <c r="D37" s="60"/>
      <c r="E37" s="60"/>
      <c r="F37" s="60"/>
      <c r="G37" s="60"/>
      <c r="H37" s="60"/>
      <c r="I37" s="60"/>
      <c r="J37" s="60"/>
      <c r="K37" s="60"/>
      <c r="L37" s="60"/>
      <c r="M37" s="60"/>
      <c r="N37" s="60"/>
      <c r="O37" s="60"/>
      <c r="P37" s="60"/>
      <c r="Q37" s="60"/>
      <c r="R37" s="60"/>
      <c r="S37" s="60"/>
      <c r="T37" s="163"/>
      <c r="U37" s="79" t="str">
        <f t="shared" si="16"/>
        <v>gio</v>
      </c>
      <c r="V37" s="80">
        <f t="shared" si="17"/>
        <v>44616</v>
      </c>
      <c r="W37" s="60"/>
      <c r="X37" s="60"/>
      <c r="Y37" s="60"/>
      <c r="Z37" s="60"/>
      <c r="AA37" s="60"/>
      <c r="AB37" s="60"/>
      <c r="AC37" s="60"/>
      <c r="AD37" s="60"/>
      <c r="AE37" s="60"/>
      <c r="AF37" s="60"/>
      <c r="AG37" s="60"/>
      <c r="AH37" s="60"/>
      <c r="AI37" s="60"/>
      <c r="AJ37" s="60"/>
      <c r="AK37" s="60"/>
      <c r="AL37" s="60"/>
      <c r="AM37" s="60"/>
      <c r="AN37" s="60"/>
      <c r="AO37" s="60"/>
      <c r="AP37" s="60"/>
      <c r="AQ37" s="60"/>
      <c r="AR37" s="60"/>
      <c r="AS37" s="96"/>
      <c r="AT37" s="53" t="str">
        <f t="shared" si="18"/>
        <v/>
      </c>
      <c r="AU37" s="106">
        <f>SUM(COUNTIFS(C37:AR37,{"Aspettativa";"Ex-accordo";"Ferie";"Malattia";"Esame";"Formazione";"Altro"}))</f>
        <v>0</v>
      </c>
      <c r="AV37" s="174">
        <f>IF(  TYPE(VLOOKUP($B37,Regole!$B$3:$C$48,2,0))=1,  VLOOKUP($B37,Regole!$B$3:$C$48,2,0),  IF(   TYPE(VLOOKUP(WEEKDAY($B37),Regole!$C$51:$D$57,2,0))=1,   IF(VLOOKUP(WEEKDAY($B37),Regole!$C$51:$D$57,2,0)&lt;&gt;0,   Regole!$H$13-VLOOKUP(WEEKDAY($B37),Regole!$C$51:$D$57,2,0),   " - "),  " - " )  )</f>
        <v>30</v>
      </c>
      <c r="AW37" s="149">
        <f>SUM(COUNTIFS(C37:AR37,{"Ridotto Ex-Acc";"Ridotto Ferie";"Ridotto Maternità"}))</f>
        <v>0</v>
      </c>
      <c r="AX37" s="49"/>
      <c r="AY37" s="96"/>
      <c r="AZ37" s="79" t="str">
        <f t="shared" si="19"/>
        <v>gio</v>
      </c>
      <c r="BA37" s="79">
        <f t="shared" si="20"/>
        <v>44616</v>
      </c>
      <c r="BB37" s="60"/>
      <c r="BC37" s="60"/>
      <c r="BD37" s="60"/>
      <c r="BE37" s="60"/>
      <c r="BF37" s="60"/>
      <c r="BG37" s="60"/>
      <c r="BH37" s="60"/>
      <c r="BI37" s="60"/>
      <c r="BJ37" s="60"/>
      <c r="BK37" s="60"/>
      <c r="BL37" s="110"/>
      <c r="BM37" s="90"/>
    </row>
    <row r="38" spans="1:65" ht="11.25" customHeight="1" x14ac:dyDescent="0.25">
      <c r="A38" s="79" t="s">
        <v>29</v>
      </c>
      <c r="B38" s="80">
        <f t="shared" si="21"/>
        <v>44617</v>
      </c>
      <c r="C38" s="60"/>
      <c r="D38" s="60"/>
      <c r="E38" s="60"/>
      <c r="F38" s="60"/>
      <c r="G38" s="60"/>
      <c r="H38" s="60"/>
      <c r="J38" s="60"/>
      <c r="K38" s="60"/>
      <c r="L38" s="60"/>
      <c r="M38" s="60"/>
      <c r="N38" s="60"/>
      <c r="O38" s="60"/>
      <c r="P38" s="60"/>
      <c r="Q38" s="60"/>
      <c r="R38" s="60"/>
      <c r="S38" s="60"/>
      <c r="T38" s="163"/>
      <c r="U38" s="79" t="str">
        <f t="shared" si="16"/>
        <v>ven</v>
      </c>
      <c r="V38" s="80">
        <f t="shared" si="17"/>
        <v>44617</v>
      </c>
      <c r="W38" s="60"/>
      <c r="X38" s="60"/>
      <c r="Y38" s="60"/>
      <c r="Z38" s="60"/>
      <c r="AA38" s="60"/>
      <c r="AB38" s="60"/>
      <c r="AC38" s="60"/>
      <c r="AD38" s="60"/>
      <c r="AE38" s="60"/>
      <c r="AF38" s="60"/>
      <c r="AG38" s="60"/>
      <c r="AH38" s="60"/>
      <c r="AI38" s="60"/>
      <c r="AJ38" s="60"/>
      <c r="AK38" s="60"/>
      <c r="AL38" s="60"/>
      <c r="AM38" s="60"/>
      <c r="AN38" s="60"/>
      <c r="AO38" s="60"/>
      <c r="AP38" s="60"/>
      <c r="AQ38" s="60"/>
      <c r="AR38" s="60"/>
      <c r="AS38" s="96"/>
      <c r="AT38" s="53" t="str">
        <f t="shared" si="18"/>
        <v/>
      </c>
      <c r="AU38" s="106">
        <f>SUM(COUNTIFS(C38:AR38,{"Aspettativa";"Ex-accordo";"Ferie";"Malattia";"Esame";"Formazione";"Altro"}))</f>
        <v>0</v>
      </c>
      <c r="AV38" s="174">
        <f>IF(  TYPE(VLOOKUP($B38,Regole!$B$3:$C$48,2,0))=1,  VLOOKUP($B38,Regole!$B$3:$C$48,2,0),  IF(   TYPE(VLOOKUP(WEEKDAY($B38),Regole!$C$51:$D$57,2,0))=1,   IF(VLOOKUP(WEEKDAY($B38),Regole!$C$51:$D$57,2,0)&lt;&gt;0,   Regole!$H$13-VLOOKUP(WEEKDAY($B38),Regole!$C$51:$D$57,2,0),   " - "),  " - " )  )</f>
        <v>30</v>
      </c>
      <c r="AW38" s="149">
        <f>SUM(COUNTIFS(C38:AR38,{"Ridotto Ex-Acc";"Ridotto Ferie";"Ridotto Maternità"}))</f>
        <v>0</v>
      </c>
      <c r="AX38" s="49"/>
      <c r="AY38" s="96"/>
      <c r="AZ38" s="79" t="str">
        <f t="shared" si="19"/>
        <v>ven</v>
      </c>
      <c r="BA38" s="79">
        <f t="shared" si="20"/>
        <v>44617</v>
      </c>
      <c r="BB38" s="60"/>
      <c r="BC38" s="60"/>
      <c r="BD38" s="60"/>
      <c r="BE38" s="60"/>
      <c r="BF38" s="60"/>
      <c r="BG38" s="60"/>
      <c r="BH38" s="60"/>
      <c r="BI38" s="60"/>
      <c r="BJ38" s="60"/>
      <c r="BK38" s="60"/>
      <c r="BL38" s="110"/>
      <c r="BM38" s="90"/>
    </row>
    <row r="39" spans="1:65" ht="11.25" customHeight="1" x14ac:dyDescent="0.25">
      <c r="A39" s="79" t="s">
        <v>30</v>
      </c>
      <c r="B39" s="80">
        <f t="shared" si="21"/>
        <v>44618</v>
      </c>
      <c r="D39" s="60"/>
      <c r="E39" s="60"/>
      <c r="F39" s="60"/>
      <c r="G39" s="60"/>
      <c r="H39" s="60"/>
      <c r="I39" s="60"/>
      <c r="J39" s="60"/>
      <c r="K39" s="60"/>
      <c r="L39" s="60"/>
      <c r="M39" s="60"/>
      <c r="N39" s="60"/>
      <c r="O39" s="60"/>
      <c r="P39" s="60"/>
      <c r="Q39" s="60"/>
      <c r="R39" s="60"/>
      <c r="S39" s="60"/>
      <c r="T39" s="163"/>
      <c r="U39" s="79" t="str">
        <f t="shared" si="16"/>
        <v>sab</v>
      </c>
      <c r="V39" s="80">
        <f t="shared" si="17"/>
        <v>44618</v>
      </c>
      <c r="W39" s="60"/>
      <c r="X39" s="60"/>
      <c r="Y39" s="60"/>
      <c r="Z39" s="60"/>
      <c r="AA39" s="60"/>
      <c r="AB39" s="60"/>
      <c r="AC39" s="60"/>
      <c r="AD39" s="60"/>
      <c r="AE39" s="60"/>
      <c r="AF39" s="60"/>
      <c r="AG39" s="60"/>
      <c r="AH39" s="60"/>
      <c r="AI39" s="60"/>
      <c r="AJ39" s="60"/>
      <c r="AK39" s="60"/>
      <c r="AL39" s="60"/>
      <c r="AM39" s="60"/>
      <c r="AN39" s="60"/>
      <c r="AO39" s="60"/>
      <c r="AP39" s="60"/>
      <c r="AQ39" s="60"/>
      <c r="AR39" s="60"/>
      <c r="AS39" s="96"/>
      <c r="AT39" s="53" t="str">
        <f t="shared" si="18"/>
        <v/>
      </c>
      <c r="AU39" s="106">
        <f>SUM(COUNTIFS(C39:AR39,{"Aspettativa";"Ex-accordo";"Ferie";"Malattia";"Esame";"Formazione";"Altro"}))</f>
        <v>0</v>
      </c>
      <c r="AV39" s="174" t="str">
        <f>IF(  TYPE(VLOOKUP($B39,Regole!$B$3:$C$48,2,0))=1,  VLOOKUP($B39,Regole!$B$3:$C$48,2,0),  IF(   TYPE(VLOOKUP(WEEKDAY($B39),Regole!$C$51:$D$57,2,0))=1,   IF(VLOOKUP(WEEKDAY($B39),Regole!$C$51:$D$57,2,0)&lt;&gt;0,   Regole!$H$13-VLOOKUP(WEEKDAY($B39),Regole!$C$51:$D$57,2,0),   " - "),  " - " )  )</f>
        <v xml:space="preserve"> - </v>
      </c>
      <c r="AW39" s="149">
        <f>SUM(COUNTIFS(C39:AR39,{"Ridotto Ex-Acc";"Ridotto Ferie";"Ridotto Maternità"}))</f>
        <v>0</v>
      </c>
      <c r="AX39" s="49"/>
      <c r="AY39" s="96"/>
      <c r="AZ39" s="79" t="str">
        <f t="shared" si="19"/>
        <v>sab</v>
      </c>
      <c r="BA39" s="79">
        <f t="shared" si="20"/>
        <v>44618</v>
      </c>
      <c r="BB39" s="60"/>
      <c r="BC39" s="60"/>
      <c r="BD39" s="60"/>
      <c r="BE39" s="60"/>
      <c r="BF39" s="60"/>
      <c r="BG39" s="60"/>
      <c r="BH39" s="60"/>
      <c r="BI39" s="60"/>
      <c r="BJ39" s="60"/>
      <c r="BK39" s="60"/>
      <c r="BL39" s="110"/>
      <c r="BM39" s="90"/>
    </row>
    <row r="40" spans="1:65" ht="11.25" customHeight="1" x14ac:dyDescent="0.25">
      <c r="A40" s="57"/>
      <c r="B40" s="82">
        <f t="shared" si="21"/>
        <v>44619</v>
      </c>
      <c r="C40" s="125" t="s">
        <v>45</v>
      </c>
      <c r="D40" s="125" t="s">
        <v>45</v>
      </c>
      <c r="E40" s="125" t="s">
        <v>45</v>
      </c>
      <c r="F40" s="125" t="s">
        <v>45</v>
      </c>
      <c r="G40" s="125" t="s">
        <v>45</v>
      </c>
      <c r="H40" s="125" t="s">
        <v>45</v>
      </c>
      <c r="I40" s="125" t="s">
        <v>45</v>
      </c>
      <c r="J40" s="125" t="s">
        <v>45</v>
      </c>
      <c r="K40" s="125" t="s">
        <v>45</v>
      </c>
      <c r="L40" s="125" t="s">
        <v>45</v>
      </c>
      <c r="M40" s="125" t="s">
        <v>45</v>
      </c>
      <c r="N40" s="125" t="s">
        <v>45</v>
      </c>
      <c r="O40" s="125" t="s">
        <v>45</v>
      </c>
      <c r="P40" s="125" t="s">
        <v>45</v>
      </c>
      <c r="Q40" s="125" t="s">
        <v>45</v>
      </c>
      <c r="R40" s="125" t="s">
        <v>45</v>
      </c>
      <c r="S40" s="125" t="s">
        <v>45</v>
      </c>
      <c r="T40" s="164"/>
      <c r="U40" s="57" t="str">
        <f t="shared" si="16"/>
        <v/>
      </c>
      <c r="V40" s="82">
        <f t="shared" si="17"/>
        <v>44619</v>
      </c>
      <c r="W40" s="125" t="s">
        <v>45</v>
      </c>
      <c r="X40" s="125" t="s">
        <v>45</v>
      </c>
      <c r="Y40" s="126" t="s">
        <v>45</v>
      </c>
      <c r="Z40" s="125" t="s">
        <v>45</v>
      </c>
      <c r="AA40" s="125" t="s">
        <v>45</v>
      </c>
      <c r="AB40" s="125" t="s">
        <v>45</v>
      </c>
      <c r="AC40" s="125" t="s">
        <v>45</v>
      </c>
      <c r="AD40" s="125" t="s">
        <v>45</v>
      </c>
      <c r="AE40" s="125" t="s">
        <v>45</v>
      </c>
      <c r="AF40" s="125" t="s">
        <v>45</v>
      </c>
      <c r="AG40" s="125" t="s">
        <v>45</v>
      </c>
      <c r="AH40" s="125" t="s">
        <v>45</v>
      </c>
      <c r="AI40" s="125" t="s">
        <v>45</v>
      </c>
      <c r="AJ40" s="125" t="s">
        <v>45</v>
      </c>
      <c r="AK40" s="125" t="s">
        <v>45</v>
      </c>
      <c r="AL40" s="125" t="s">
        <v>45</v>
      </c>
      <c r="AM40" s="126" t="s">
        <v>45</v>
      </c>
      <c r="AN40" s="126" t="s">
        <v>45</v>
      </c>
      <c r="AO40" s="125" t="s">
        <v>45</v>
      </c>
      <c r="AP40" s="125" t="s">
        <v>45</v>
      </c>
      <c r="AQ40" s="125" t="s">
        <v>45</v>
      </c>
      <c r="AR40" s="125" t="s">
        <v>45</v>
      </c>
      <c r="AS40" s="96"/>
      <c r="AT40" s="96"/>
      <c r="AU40" s="96"/>
      <c r="AV40" s="94"/>
      <c r="AW40" s="94"/>
      <c r="AX40" s="102"/>
      <c r="AY40" s="96"/>
      <c r="AZ40" s="57" t="str">
        <f t="shared" si="19"/>
        <v/>
      </c>
      <c r="BA40" s="145">
        <f t="shared" si="20"/>
        <v>44619</v>
      </c>
      <c r="BB40" s="127" t="s">
        <v>45</v>
      </c>
      <c r="BC40" s="127" t="s">
        <v>45</v>
      </c>
      <c r="BD40" s="127" t="s">
        <v>45</v>
      </c>
      <c r="BE40" s="127" t="s">
        <v>45</v>
      </c>
      <c r="BF40" s="127" t="s">
        <v>45</v>
      </c>
      <c r="BG40" s="127" t="s">
        <v>45</v>
      </c>
      <c r="BH40" s="127" t="s">
        <v>45</v>
      </c>
      <c r="BI40" s="127" t="s">
        <v>45</v>
      </c>
      <c r="BJ40" s="127" t="s">
        <v>45</v>
      </c>
      <c r="BK40" s="127" t="s">
        <v>45</v>
      </c>
      <c r="BL40" s="102"/>
    </row>
    <row r="41" spans="1:65" s="96" customFormat="1" ht="11.25" hidden="1" customHeight="1" x14ac:dyDescent="0.25">
      <c r="T41" s="151"/>
      <c r="AT41" s="104"/>
      <c r="AX41" s="97"/>
    </row>
    <row r="42" spans="1:65" s="96" customFormat="1" ht="11.25" hidden="1" customHeight="1" x14ac:dyDescent="0.25">
      <c r="T42" s="151"/>
      <c r="AT42" s="100"/>
      <c r="AU42" s="93" t="str">
        <f>IF(   TYPE(VLOOKUP($B42,Regole!#REF!,2,0))=1,   VLOOKUP($B42,Regole!#REF!,2,0),   IF(    TYPE(VLOOKUP(WEEKDAY($B42),Regole!#REF!,2,0))=1,    IF(VLOOKUP(WEEKDAY($B42),Regole!#REF!,2,0)&lt;&gt;0, Regole!#REF!-VLOOKUP(WEEKDAY($B42),Regole!#REF!,2,0), ""),    ""   ) )</f>
        <v/>
      </c>
      <c r="AV42" s="93"/>
      <c r="AW42" s="93"/>
      <c r="AX42" s="103"/>
    </row>
    <row r="43" spans="1:65" ht="11.25" hidden="1" customHeight="1" x14ac:dyDescent="0.25">
      <c r="A43" s="79" t="s">
        <v>25</v>
      </c>
      <c r="B43" s="80"/>
      <c r="C43" s="60"/>
      <c r="D43" s="60"/>
      <c r="E43" s="60"/>
      <c r="F43" s="60"/>
      <c r="G43" s="60"/>
      <c r="H43" s="60"/>
      <c r="I43" s="60"/>
      <c r="J43" s="60"/>
      <c r="K43" s="60"/>
      <c r="L43" s="60"/>
      <c r="M43" s="60"/>
      <c r="N43" s="60"/>
      <c r="O43" s="60"/>
      <c r="P43" s="60"/>
      <c r="Q43" s="60"/>
      <c r="R43" s="60"/>
      <c r="S43" s="60"/>
      <c r="T43" s="163"/>
      <c r="U43" s="79" t="str">
        <f t="shared" ref="U43:U49" si="22">IF($A43&lt;&gt;"",$A43,"")</f>
        <v>lun</v>
      </c>
      <c r="V43" s="80" t="str">
        <f t="shared" ref="V43:V49" si="23">IF($B43&lt;&gt;"",$B43,"")</f>
        <v/>
      </c>
      <c r="W43" s="60"/>
      <c r="X43" s="60"/>
      <c r="Y43" s="60"/>
      <c r="Z43" s="60"/>
      <c r="AA43" s="60"/>
      <c r="AB43" s="60"/>
      <c r="AC43" s="60"/>
      <c r="AD43" s="60"/>
      <c r="AE43" s="60"/>
      <c r="AF43" s="60"/>
      <c r="AG43" s="60"/>
      <c r="AH43" s="60"/>
      <c r="AI43" s="60"/>
      <c r="AJ43" s="60"/>
      <c r="AK43" s="60"/>
      <c r="AL43" s="60"/>
      <c r="AM43" s="60"/>
      <c r="AN43" s="60"/>
      <c r="AO43" s="60"/>
      <c r="AP43" s="60"/>
      <c r="AQ43" s="60"/>
      <c r="AR43" s="60"/>
      <c r="AS43" s="54"/>
      <c r="AT43" s="53" t="str">
        <f t="shared" ref="AT43:AT48" si="24">IF(AU43&gt;$AR$1-N(AV43),"!!!","")</f>
        <v/>
      </c>
      <c r="AU43" s="174">
        <f>SUM(COUNTIFS(C43:AR43,{"Aspettativa";"Ex-accordo";"Ferie";"Malattia";"Esame";"Formazione";"Altro"}))</f>
        <v>0</v>
      </c>
      <c r="AV43" s="174" t="str">
        <f>IF(  TYPE(VLOOKUP($B43,Regole!$B$3:$C$48,2,0))=1,  VLOOKUP($B43,Regole!$B$3:$C$48,2,0),  IF(   TYPE(VLOOKUP(WEEKDAY($B43),Regole!$C$51:$D$57,2,0))=1,   IF(VLOOKUP(WEEKDAY($B43),Regole!$C$51:$D$57,2,0)&lt;&gt;0,   Regole!$H$13-VLOOKUP(WEEKDAY($B43),Regole!$C$51:$D$57,2,0),   " - "),  " - " )  )</f>
        <v xml:space="preserve"> - </v>
      </c>
      <c r="AW43" s="152">
        <f>SUM(COUNTIFS(C43:AR43,{"Ridotto Ex-Acc";"Ridotto Ferie";"Ridotto Maternità"}))</f>
        <v>0</v>
      </c>
      <c r="AX43" s="49"/>
      <c r="AY43" s="96"/>
      <c r="AZ43" s="79" t="str">
        <f t="shared" ref="AZ43:AZ49" si="25">IF($A43&lt;&gt;"",$A43,"")</f>
        <v>lun</v>
      </c>
      <c r="BA43" s="79" t="str">
        <f t="shared" ref="BA43:BA49" si="26">IF($B43&lt;&gt;"",$B43,"")</f>
        <v/>
      </c>
      <c r="BB43" s="7"/>
      <c r="BC43" s="7"/>
      <c r="BD43" s="7"/>
      <c r="BE43" s="7"/>
      <c r="BF43" s="7"/>
      <c r="BG43" s="7"/>
      <c r="BH43" s="7"/>
      <c r="BI43" s="7"/>
      <c r="BJ43" s="7"/>
      <c r="BK43" s="7"/>
      <c r="BL43" s="6"/>
      <c r="BM43" s="90"/>
    </row>
    <row r="44" spans="1:65" ht="11.25" hidden="1" customHeight="1" x14ac:dyDescent="0.25">
      <c r="A44" s="79" t="s">
        <v>26</v>
      </c>
      <c r="B44" s="80"/>
      <c r="C44" s="60"/>
      <c r="D44" s="60"/>
      <c r="E44" s="60"/>
      <c r="F44" s="60"/>
      <c r="G44" s="60"/>
      <c r="H44" s="60"/>
      <c r="I44" s="60"/>
      <c r="J44" s="60"/>
      <c r="K44" s="60"/>
      <c r="L44" s="60"/>
      <c r="M44" s="60"/>
      <c r="N44" s="60"/>
      <c r="O44" s="60"/>
      <c r="P44" s="60"/>
      <c r="Q44" s="60"/>
      <c r="R44" s="60"/>
      <c r="S44" s="60"/>
      <c r="T44" s="163"/>
      <c r="U44" s="79" t="str">
        <f t="shared" si="22"/>
        <v>mar</v>
      </c>
      <c r="V44" s="80" t="str">
        <f t="shared" si="23"/>
        <v/>
      </c>
      <c r="W44" s="60"/>
      <c r="X44" s="60"/>
      <c r="Y44" s="60"/>
      <c r="Z44" s="60"/>
      <c r="AA44" s="60"/>
      <c r="AB44" s="60"/>
      <c r="AC44" s="60"/>
      <c r="AD44" s="60"/>
      <c r="AE44" s="60"/>
      <c r="AF44" s="60"/>
      <c r="AG44" s="60"/>
      <c r="AH44" s="60"/>
      <c r="AI44" s="60"/>
      <c r="AJ44" s="60"/>
      <c r="AK44" s="60"/>
      <c r="AL44" s="60"/>
      <c r="AM44" s="60"/>
      <c r="AN44" s="60"/>
      <c r="AO44" s="60"/>
      <c r="AP44" s="60"/>
      <c r="AQ44" s="60"/>
      <c r="AR44" s="60"/>
      <c r="AS44" s="96"/>
      <c r="AT44" s="101" t="str">
        <f t="shared" si="24"/>
        <v/>
      </c>
      <c r="AU44" s="108">
        <f>SUM(COUNTIFS(C44:AR44,{"Aspettativa";"Ex-accordo";"Ferie";"Malattia";"Esame";"Formazione";"Altro"}))</f>
        <v>0</v>
      </c>
      <c r="AV44" s="52" t="str">
        <f>IF(  TYPE(VLOOKUP($B44,Regole!$B$3:$C$48,2,0))=1,  VLOOKUP($B44,Regole!$B$3:$C$48,2,0),  IF(   TYPE(VLOOKUP(WEEKDAY($B44),Regole!$C$51:$D$57,2,0))=1,   IF(VLOOKUP(WEEKDAY($B44),Regole!$C$51:$D$57,2,0)&lt;&gt;0,   Regole!$H$13-VLOOKUP(WEEKDAY($B44),Regole!$C$51:$D$57,2,0),   " - "),  " - " )  )</f>
        <v xml:space="preserve"> - </v>
      </c>
      <c r="AW44" s="149">
        <f>SUM(COUNTIFS(C44:AR44,{"Ridotto Ex-Acc";"Ridotto Ferie";"Ridotto Maternità"}))</f>
        <v>0</v>
      </c>
      <c r="AX44" s="49"/>
      <c r="AY44" s="96"/>
      <c r="AZ44" s="79" t="str">
        <f t="shared" si="25"/>
        <v>mar</v>
      </c>
      <c r="BA44" s="79" t="str">
        <f t="shared" si="26"/>
        <v/>
      </c>
      <c r="BB44" s="130"/>
      <c r="BC44" s="130"/>
      <c r="BD44" s="7"/>
      <c r="BE44" s="7"/>
      <c r="BF44" s="7"/>
      <c r="BG44" s="7"/>
      <c r="BH44" s="7"/>
      <c r="BI44" s="7"/>
      <c r="BJ44" s="7"/>
      <c r="BK44" s="7"/>
      <c r="BL44" s="110"/>
      <c r="BM44" s="90"/>
    </row>
    <row r="45" spans="1:65" ht="11.25" hidden="1" customHeight="1" x14ac:dyDescent="0.25">
      <c r="A45" s="79" t="s">
        <v>27</v>
      </c>
      <c r="B45" s="80"/>
      <c r="C45" s="60"/>
      <c r="D45" s="60"/>
      <c r="E45" s="60"/>
      <c r="F45" s="60"/>
      <c r="G45" s="60"/>
      <c r="H45" s="60"/>
      <c r="I45" s="60"/>
      <c r="J45" s="60"/>
      <c r="K45" s="60"/>
      <c r="L45" s="60"/>
      <c r="M45" s="60"/>
      <c r="N45" s="60"/>
      <c r="O45" s="60"/>
      <c r="P45" s="60"/>
      <c r="Q45" s="60"/>
      <c r="R45" s="60"/>
      <c r="S45" s="60"/>
      <c r="T45" s="163"/>
      <c r="U45" s="79" t="str">
        <f t="shared" si="22"/>
        <v>mer</v>
      </c>
      <c r="V45" s="80" t="str">
        <f t="shared" si="23"/>
        <v/>
      </c>
      <c r="W45" s="60"/>
      <c r="X45" s="60"/>
      <c r="Y45" s="60"/>
      <c r="Z45" s="60"/>
      <c r="AA45" s="60"/>
      <c r="AB45" s="60"/>
      <c r="AC45" s="60"/>
      <c r="AD45" s="60"/>
      <c r="AE45" s="60"/>
      <c r="AF45" s="60"/>
      <c r="AG45" s="60"/>
      <c r="AH45" s="60"/>
      <c r="AI45" s="60"/>
      <c r="AJ45" s="60"/>
      <c r="AK45" s="60"/>
      <c r="AL45" s="60"/>
      <c r="AM45" s="60"/>
      <c r="AN45" s="60"/>
      <c r="AO45" s="60"/>
      <c r="AP45" s="60"/>
      <c r="AQ45" s="60"/>
      <c r="AR45" s="60"/>
      <c r="AS45" s="96"/>
      <c r="AT45" s="53" t="str">
        <f t="shared" si="24"/>
        <v/>
      </c>
      <c r="AU45" s="106">
        <f>SUM(COUNTIFS(C45:AR45,{"Aspettativa";"Ex-accordo";"Ferie";"Malattia";"Esame";"Formazione";"Altro"}))</f>
        <v>0</v>
      </c>
      <c r="AV45" s="174" t="str">
        <f>IF(  TYPE(VLOOKUP($B45,Regole!$B$3:$C$48,2,0))=1,  VLOOKUP($B45,Regole!$B$3:$C$48,2,0),  IF(   TYPE(VLOOKUP(WEEKDAY($B45),Regole!$C$51:$D$57,2,0))=1,   IF(VLOOKUP(WEEKDAY($B45),Regole!$C$51:$D$57,2,0)&lt;&gt;0,   Regole!$H$13-VLOOKUP(WEEKDAY($B45),Regole!$C$51:$D$57,2,0),   " - "),  " - " )  )</f>
        <v xml:space="preserve"> - </v>
      </c>
      <c r="AW45" s="149">
        <f>SUM(COUNTIFS(C45:AR45,{"Ridotto Ex-Acc";"Ridotto Ferie";"Ridotto Maternità"}))</f>
        <v>0</v>
      </c>
      <c r="AX45" s="49"/>
      <c r="AY45" s="96"/>
      <c r="AZ45" s="79" t="str">
        <f t="shared" si="25"/>
        <v>mer</v>
      </c>
      <c r="BA45" s="79" t="str">
        <f t="shared" si="26"/>
        <v/>
      </c>
      <c r="BB45" s="130"/>
      <c r="BC45" s="130"/>
      <c r="BD45" s="7"/>
      <c r="BE45" s="7"/>
      <c r="BF45" s="7"/>
      <c r="BG45" s="7"/>
      <c r="BH45" s="7"/>
      <c r="BI45" s="7"/>
      <c r="BJ45" s="7"/>
      <c r="BK45" s="7"/>
      <c r="BL45" s="110"/>
      <c r="BM45" s="90"/>
    </row>
    <row r="46" spans="1:65" ht="11.25" hidden="1" customHeight="1" x14ac:dyDescent="0.25">
      <c r="A46" s="79" t="s">
        <v>28</v>
      </c>
      <c r="B46" s="80"/>
      <c r="C46" s="60"/>
      <c r="D46" s="60"/>
      <c r="E46" s="60"/>
      <c r="F46" s="60"/>
      <c r="G46" s="60"/>
      <c r="H46" s="60"/>
      <c r="I46" s="60"/>
      <c r="J46" s="60"/>
      <c r="K46" s="60"/>
      <c r="L46" s="60"/>
      <c r="M46" s="60"/>
      <c r="N46" s="60"/>
      <c r="O46" s="60"/>
      <c r="P46" s="60"/>
      <c r="Q46" s="60"/>
      <c r="R46" s="60"/>
      <c r="S46" s="60"/>
      <c r="T46" s="163"/>
      <c r="U46" s="79" t="str">
        <f t="shared" si="22"/>
        <v>gio</v>
      </c>
      <c r="V46" s="80" t="str">
        <f t="shared" si="23"/>
        <v/>
      </c>
      <c r="W46" s="60"/>
      <c r="X46" s="60"/>
      <c r="Y46" s="60"/>
      <c r="Z46" s="60"/>
      <c r="AA46" s="60"/>
      <c r="AB46" s="60"/>
      <c r="AC46" s="60"/>
      <c r="AD46" s="60"/>
      <c r="AE46" s="60"/>
      <c r="AF46" s="60"/>
      <c r="AG46" s="60"/>
      <c r="AH46" s="60"/>
      <c r="AI46" s="60"/>
      <c r="AJ46" s="60"/>
      <c r="AK46" s="60"/>
      <c r="AL46" s="60"/>
      <c r="AM46" s="60"/>
      <c r="AN46" s="60"/>
      <c r="AO46" s="60"/>
      <c r="AP46" s="60"/>
      <c r="AQ46" s="60"/>
      <c r="AR46" s="60"/>
      <c r="AS46" s="96"/>
      <c r="AT46" s="53" t="str">
        <f t="shared" si="24"/>
        <v/>
      </c>
      <c r="AU46" s="106">
        <f>SUM(COUNTIFS(C46:AR46,{"Aspettativa";"Ex-accordo";"Ferie";"Malattia";"Esame";"Formazione";"Altro"}))</f>
        <v>0</v>
      </c>
      <c r="AV46" s="174" t="str">
        <f>IF(  TYPE(VLOOKUP($B46,Regole!$B$3:$C$48,2,0))=1,  VLOOKUP($B46,Regole!$B$3:$C$48,2,0),  IF(   TYPE(VLOOKUP(WEEKDAY($B46),Regole!$C$51:$D$57,2,0))=1,   IF(VLOOKUP(WEEKDAY($B46),Regole!$C$51:$D$57,2,0)&lt;&gt;0,   Regole!$H$13-VLOOKUP(WEEKDAY($B46),Regole!$C$51:$D$57,2,0),   " - "),  " - " )  )</f>
        <v xml:space="preserve"> - </v>
      </c>
      <c r="AW46" s="149">
        <f>SUM(COUNTIFS(C46:AR46,{"Ridotto Ex-Acc";"Ridotto Ferie";"Ridotto Maternità"}))</f>
        <v>0</v>
      </c>
      <c r="AX46" s="49"/>
      <c r="AY46" s="96"/>
      <c r="AZ46" s="79" t="str">
        <f t="shared" si="25"/>
        <v>gio</v>
      </c>
      <c r="BA46" s="79" t="str">
        <f t="shared" si="26"/>
        <v/>
      </c>
      <c r="BB46" s="130"/>
      <c r="BC46" s="130"/>
      <c r="BD46" s="7"/>
      <c r="BE46" s="61"/>
      <c r="BF46" s="7"/>
      <c r="BG46" s="7"/>
      <c r="BH46" s="7"/>
      <c r="BI46" s="7"/>
      <c r="BJ46" s="7"/>
      <c r="BK46" s="7"/>
      <c r="BL46" s="110"/>
      <c r="BM46" s="90"/>
    </row>
    <row r="47" spans="1:65" ht="11.25" hidden="1" customHeight="1" x14ac:dyDescent="0.25">
      <c r="A47" s="79" t="s">
        <v>29</v>
      </c>
      <c r="B47" s="80"/>
      <c r="C47" s="60"/>
      <c r="D47" s="60"/>
      <c r="E47" s="60"/>
      <c r="F47" s="60"/>
      <c r="G47" s="60"/>
      <c r="H47" s="60"/>
      <c r="I47" s="60"/>
      <c r="J47" s="60"/>
      <c r="K47" s="60"/>
      <c r="L47" s="60"/>
      <c r="M47" s="60"/>
      <c r="N47" s="60"/>
      <c r="O47" s="60"/>
      <c r="P47" s="60"/>
      <c r="Q47" s="60"/>
      <c r="R47" s="60"/>
      <c r="S47" s="60"/>
      <c r="T47" s="163"/>
      <c r="U47" s="79" t="str">
        <f t="shared" si="22"/>
        <v>ven</v>
      </c>
      <c r="V47" s="80" t="str">
        <f t="shared" si="23"/>
        <v/>
      </c>
      <c r="W47" s="60"/>
      <c r="X47" s="60"/>
      <c r="Y47" s="60"/>
      <c r="Z47" s="60"/>
      <c r="AA47" s="60"/>
      <c r="AB47" s="60"/>
      <c r="AC47" s="60"/>
      <c r="AD47" s="60"/>
      <c r="AE47" s="60"/>
      <c r="AF47" s="60"/>
      <c r="AG47" s="60"/>
      <c r="AH47" s="60"/>
      <c r="AI47" s="60"/>
      <c r="AJ47" s="60"/>
      <c r="AK47" s="60"/>
      <c r="AL47" s="60"/>
      <c r="AM47" s="60"/>
      <c r="AN47" s="60"/>
      <c r="AO47" s="60"/>
      <c r="AP47" s="60"/>
      <c r="AQ47" s="60"/>
      <c r="AR47" s="60"/>
      <c r="AS47" s="96"/>
      <c r="AT47" s="53" t="str">
        <f t="shared" si="24"/>
        <v/>
      </c>
      <c r="AU47" s="106">
        <f>SUM(COUNTIFS(C47:AR47,{"Aspettativa";"Ex-accordo";"Ferie";"Malattia";"Esame";"Formazione";"Altro"}))</f>
        <v>0</v>
      </c>
      <c r="AV47" s="174" t="str">
        <f>IF(  TYPE(VLOOKUP($B47,Regole!$B$3:$C$48,2,0))=1,  VLOOKUP($B47,Regole!$B$3:$C$48,2,0),  IF(   TYPE(VLOOKUP(WEEKDAY($B47),Regole!$C$51:$D$57,2,0))=1,   IF(VLOOKUP(WEEKDAY($B47),Regole!$C$51:$D$57,2,0)&lt;&gt;0,   Regole!$H$13-VLOOKUP(WEEKDAY($B47),Regole!$C$51:$D$57,2,0),   " - "),  " - " )  )</f>
        <v xml:space="preserve"> - </v>
      </c>
      <c r="AW47" s="149">
        <f>SUM(COUNTIFS(C47:AR47,{"Ridotto Ex-Acc";"Ridotto Ferie";"Ridotto Maternità"}))</f>
        <v>0</v>
      </c>
      <c r="AX47" s="49"/>
      <c r="AY47" s="96"/>
      <c r="AZ47" s="79" t="str">
        <f t="shared" si="25"/>
        <v>ven</v>
      </c>
      <c r="BA47" s="79" t="str">
        <f t="shared" si="26"/>
        <v/>
      </c>
      <c r="BB47" s="130"/>
      <c r="BC47" s="130"/>
      <c r="BD47" s="7"/>
      <c r="BE47" s="7"/>
      <c r="BF47" s="7"/>
      <c r="BG47" s="7"/>
      <c r="BH47" s="7"/>
      <c r="BI47" s="7"/>
      <c r="BJ47" s="7"/>
      <c r="BK47" s="7"/>
      <c r="BL47" s="110"/>
      <c r="BM47" s="90"/>
    </row>
    <row r="48" spans="1:65" ht="11.25" hidden="1" customHeight="1" x14ac:dyDescent="0.25">
      <c r="A48" s="79" t="s">
        <v>30</v>
      </c>
      <c r="B48" s="80"/>
      <c r="C48" s="60"/>
      <c r="D48" s="60"/>
      <c r="E48" s="60"/>
      <c r="F48" s="60"/>
      <c r="G48" s="60"/>
      <c r="H48" s="60"/>
      <c r="I48" s="60"/>
      <c r="J48" s="60"/>
      <c r="K48" s="60"/>
      <c r="L48" s="60"/>
      <c r="M48" s="60"/>
      <c r="N48" s="60"/>
      <c r="O48" s="60"/>
      <c r="P48" s="60"/>
      <c r="Q48" s="60"/>
      <c r="R48" s="60"/>
      <c r="S48" s="60"/>
      <c r="T48" s="163"/>
      <c r="U48" s="79" t="str">
        <f t="shared" si="22"/>
        <v>sab</v>
      </c>
      <c r="V48" s="80" t="str">
        <f t="shared" si="23"/>
        <v/>
      </c>
      <c r="W48" s="60"/>
      <c r="X48" s="60"/>
      <c r="Y48" s="60"/>
      <c r="Z48" s="60"/>
      <c r="AA48" s="60"/>
      <c r="AB48" s="60"/>
      <c r="AC48" s="60"/>
      <c r="AD48" s="60"/>
      <c r="AE48" s="60"/>
      <c r="AF48" s="60"/>
      <c r="AG48" s="60"/>
      <c r="AH48" s="60"/>
      <c r="AI48" s="60"/>
      <c r="AJ48" s="60"/>
      <c r="AK48" s="60"/>
      <c r="AL48" s="60"/>
      <c r="AM48" s="60"/>
      <c r="AN48" s="60"/>
      <c r="AO48" s="60"/>
      <c r="AP48" s="60"/>
      <c r="AQ48" s="60"/>
      <c r="AR48" s="60"/>
      <c r="AS48" s="96"/>
      <c r="AT48" s="53" t="str">
        <f t="shared" si="24"/>
        <v/>
      </c>
      <c r="AU48" s="106">
        <f>SUM(COUNTIFS(C48:AR48,{"Aspettativa";"Ex-accordo";"Ferie";"Malattia";"Esame";"Formazione";"Altro"}))</f>
        <v>0</v>
      </c>
      <c r="AV48" s="174" t="str">
        <f>IF(  TYPE(VLOOKUP($B48,Regole!$B$3:$C$48,2,0))=1,  VLOOKUP($B48,Regole!$B$3:$C$48,2,0),  IF(   TYPE(VLOOKUP(WEEKDAY($B48),Regole!$C$51:$D$57,2,0))=1,   IF(VLOOKUP(WEEKDAY($B48),Regole!$C$51:$D$57,2,0)&lt;&gt;0,   Regole!$H$13-VLOOKUP(WEEKDAY($B48),Regole!$C$51:$D$57,2,0),   " - "),  " - " )  )</f>
        <v xml:space="preserve"> - </v>
      </c>
      <c r="AW48" s="149">
        <f>SUM(COUNTIFS(C48:AR48,{"Ridotto Ex-Acc";"Ridotto Ferie";"Ridotto Maternità"}))</f>
        <v>0</v>
      </c>
      <c r="AX48" s="49"/>
      <c r="AY48" s="96"/>
      <c r="AZ48" s="79" t="str">
        <f t="shared" si="25"/>
        <v>sab</v>
      </c>
      <c r="BA48" s="79" t="str">
        <f t="shared" si="26"/>
        <v/>
      </c>
      <c r="BB48" s="130"/>
      <c r="BC48" s="130"/>
      <c r="BD48" s="7"/>
      <c r="BE48" s="7"/>
      <c r="BF48" s="7"/>
      <c r="BG48" s="7"/>
      <c r="BH48" s="7"/>
      <c r="BI48" s="7"/>
      <c r="BJ48" s="7"/>
      <c r="BK48" s="7"/>
      <c r="BL48" s="110"/>
      <c r="BM48" s="90"/>
    </row>
    <row r="49" spans="1:65" ht="11.25" hidden="1" customHeight="1" x14ac:dyDescent="0.25">
      <c r="A49" s="57"/>
      <c r="B49" s="82"/>
      <c r="C49" s="125" t="s">
        <v>45</v>
      </c>
      <c r="D49" s="125" t="s">
        <v>45</v>
      </c>
      <c r="E49" s="125" t="s">
        <v>45</v>
      </c>
      <c r="F49" s="125" t="s">
        <v>45</v>
      </c>
      <c r="G49" s="125" t="s">
        <v>45</v>
      </c>
      <c r="H49" s="125" t="s">
        <v>45</v>
      </c>
      <c r="I49" s="125" t="s">
        <v>45</v>
      </c>
      <c r="J49" s="125" t="s">
        <v>45</v>
      </c>
      <c r="K49" s="125" t="s">
        <v>45</v>
      </c>
      <c r="L49" s="125" t="s">
        <v>45</v>
      </c>
      <c r="M49" s="125" t="s">
        <v>45</v>
      </c>
      <c r="N49" s="125" t="s">
        <v>45</v>
      </c>
      <c r="O49" s="125" t="s">
        <v>45</v>
      </c>
      <c r="P49" s="125" t="s">
        <v>45</v>
      </c>
      <c r="Q49" s="125" t="s">
        <v>45</v>
      </c>
      <c r="R49" s="125" t="s">
        <v>45</v>
      </c>
      <c r="S49" s="125" t="s">
        <v>45</v>
      </c>
      <c r="T49" s="164"/>
      <c r="U49" s="57" t="str">
        <f t="shared" si="22"/>
        <v/>
      </c>
      <c r="V49" s="82" t="str">
        <f t="shared" si="23"/>
        <v/>
      </c>
      <c r="W49" s="125" t="s">
        <v>45</v>
      </c>
      <c r="X49" s="125" t="s">
        <v>45</v>
      </c>
      <c r="Y49" s="126" t="s">
        <v>45</v>
      </c>
      <c r="Z49" s="125" t="s">
        <v>45</v>
      </c>
      <c r="AA49" s="125" t="s">
        <v>45</v>
      </c>
      <c r="AB49" s="125" t="s">
        <v>45</v>
      </c>
      <c r="AC49" s="125" t="s">
        <v>45</v>
      </c>
      <c r="AD49" s="125" t="s">
        <v>45</v>
      </c>
      <c r="AE49" s="125" t="s">
        <v>45</v>
      </c>
      <c r="AF49" s="125" t="s">
        <v>45</v>
      </c>
      <c r="AG49" s="125" t="s">
        <v>45</v>
      </c>
      <c r="AH49" s="125" t="s">
        <v>45</v>
      </c>
      <c r="AI49" s="125" t="s">
        <v>45</v>
      </c>
      <c r="AJ49" s="125" t="s">
        <v>45</v>
      </c>
      <c r="AK49" s="125" t="s">
        <v>45</v>
      </c>
      <c r="AL49" s="125" t="s">
        <v>45</v>
      </c>
      <c r="AM49" s="126" t="s">
        <v>45</v>
      </c>
      <c r="AN49" s="126" t="s">
        <v>45</v>
      </c>
      <c r="AO49" s="125" t="s">
        <v>45</v>
      </c>
      <c r="AP49" s="125" t="s">
        <v>45</v>
      </c>
      <c r="AQ49" s="125" t="s">
        <v>45</v>
      </c>
      <c r="AR49" s="125" t="s">
        <v>45</v>
      </c>
      <c r="AS49" s="96"/>
      <c r="AT49" s="96"/>
      <c r="AU49" s="96"/>
      <c r="AV49" s="94"/>
      <c r="AW49" s="94"/>
      <c r="AX49" s="102"/>
      <c r="AY49" s="96"/>
      <c r="AZ49" s="57" t="str">
        <f t="shared" si="25"/>
        <v/>
      </c>
      <c r="BA49" s="145" t="str">
        <f t="shared" si="26"/>
        <v/>
      </c>
      <c r="BB49" s="77" t="s">
        <v>45</v>
      </c>
      <c r="BC49" s="77" t="s">
        <v>45</v>
      </c>
      <c r="BD49" s="62" t="s">
        <v>45</v>
      </c>
      <c r="BE49" s="62" t="s">
        <v>45</v>
      </c>
      <c r="BF49" s="62" t="s">
        <v>45</v>
      </c>
      <c r="BG49" s="62" t="s">
        <v>45</v>
      </c>
      <c r="BH49" s="62" t="s">
        <v>45</v>
      </c>
      <c r="BI49" s="62" t="s">
        <v>45</v>
      </c>
      <c r="BJ49" s="62" t="s">
        <v>45</v>
      </c>
      <c r="BK49" s="62" t="s">
        <v>45</v>
      </c>
      <c r="BL49" s="102"/>
    </row>
    <row r="50" spans="1:65" s="107" customFormat="1" x14ac:dyDescent="0.25">
      <c r="A50" s="208" t="s">
        <v>46</v>
      </c>
      <c r="B50" s="208"/>
      <c r="C50" s="65" t="s">
        <v>47</v>
      </c>
      <c r="D50" s="65" t="s">
        <v>47</v>
      </c>
      <c r="E50" s="65" t="s">
        <v>47</v>
      </c>
      <c r="F50" s="65" t="s">
        <v>47</v>
      </c>
      <c r="G50" s="65" t="s">
        <v>47</v>
      </c>
      <c r="H50" s="65" t="s">
        <v>47</v>
      </c>
      <c r="I50" s="65" t="s">
        <v>47</v>
      </c>
      <c r="J50" s="65" t="s">
        <v>47</v>
      </c>
      <c r="K50" s="65" t="s">
        <v>47</v>
      </c>
      <c r="L50" s="65" t="s">
        <v>47</v>
      </c>
      <c r="M50" s="65" t="s">
        <v>47</v>
      </c>
      <c r="N50" s="65" t="s">
        <v>47</v>
      </c>
      <c r="O50" s="65" t="s">
        <v>47</v>
      </c>
      <c r="P50" s="65" t="s">
        <v>47</v>
      </c>
      <c r="Q50" s="65" t="s">
        <v>47</v>
      </c>
      <c r="R50" s="65" t="s">
        <v>47</v>
      </c>
      <c r="S50" s="65" t="s">
        <v>47</v>
      </c>
      <c r="T50" s="96"/>
      <c r="U50" s="96"/>
      <c r="V50" s="96"/>
      <c r="W50" s="65" t="s">
        <v>47</v>
      </c>
      <c r="X50" s="65" t="s">
        <v>47</v>
      </c>
      <c r="Y50" s="65" t="s">
        <v>47</v>
      </c>
      <c r="Z50" s="65" t="s">
        <v>47</v>
      </c>
      <c r="AA50" s="65" t="s">
        <v>47</v>
      </c>
      <c r="AB50" s="65" t="s">
        <v>47</v>
      </c>
      <c r="AC50" s="65" t="s">
        <v>47</v>
      </c>
      <c r="AD50" s="65" t="s">
        <v>47</v>
      </c>
      <c r="AE50" s="65" t="s">
        <v>47</v>
      </c>
      <c r="AF50" s="65" t="s">
        <v>47</v>
      </c>
      <c r="AG50" s="65" t="s">
        <v>47</v>
      </c>
      <c r="AH50" s="65" t="s">
        <v>47</v>
      </c>
      <c r="AI50" s="65" t="s">
        <v>47</v>
      </c>
      <c r="AJ50" s="65" t="s">
        <v>47</v>
      </c>
      <c r="AK50" s="65" t="s">
        <v>47</v>
      </c>
      <c r="AL50" s="65" t="s">
        <v>47</v>
      </c>
      <c r="AM50" s="65" t="s">
        <v>47</v>
      </c>
      <c r="AN50" s="65" t="s">
        <v>47</v>
      </c>
      <c r="AO50" s="65" t="s">
        <v>47</v>
      </c>
      <c r="AP50" s="65" t="s">
        <v>47</v>
      </c>
      <c r="AQ50" s="65" t="s">
        <v>47</v>
      </c>
      <c r="AR50" s="65" t="s">
        <v>47</v>
      </c>
      <c r="AS50" s="96"/>
      <c r="AT50" s="96"/>
      <c r="AU50" s="96"/>
      <c r="AV50" s="96"/>
      <c r="AW50" s="96"/>
      <c r="AX50" s="96"/>
      <c r="AY50" s="96"/>
      <c r="AZ50" s="96"/>
      <c r="BA50" s="96"/>
      <c r="BB50" s="65" t="s">
        <v>47</v>
      </c>
      <c r="BC50" s="65" t="s">
        <v>47</v>
      </c>
      <c r="BD50" s="65" t="s">
        <v>47</v>
      </c>
      <c r="BE50" s="65" t="s">
        <v>47</v>
      </c>
      <c r="BF50" s="65" t="s">
        <v>47</v>
      </c>
      <c r="BG50" s="65" t="s">
        <v>47</v>
      </c>
      <c r="BH50" s="65" t="s">
        <v>47</v>
      </c>
      <c r="BI50" s="65" t="s">
        <v>47</v>
      </c>
      <c r="BJ50" s="65" t="s">
        <v>47</v>
      </c>
      <c r="BK50" s="65" t="s">
        <v>47</v>
      </c>
      <c r="BL50" s="96"/>
      <c r="BM50" s="96"/>
    </row>
    <row r="51" spans="1:65" ht="11.25" customHeight="1" x14ac:dyDescent="0.25">
      <c r="A51" s="207" t="s">
        <v>48</v>
      </c>
      <c r="B51" s="207"/>
      <c r="C51" s="146" t="str">
        <f>IF(COUNTIF(C7:C49,"*Aspettativa*")=0,"",COUNTIF(C7:C49,"*Aspettativa*"))</f>
        <v/>
      </c>
      <c r="D51" s="146" t="str">
        <f>IF(COUNTIF(D7:D49,"*Aspettativa*")=0,"",COUNTIF(D7:D49,"*Aspettativa*"))</f>
        <v/>
      </c>
      <c r="E51" s="146" t="str">
        <f t="shared" ref="E51:S51" si="27">IF(COUNTIF(E7:E49,"*Aspettativa*")=0,"",COUNTIF(E7:E49,"*Aspettativa*"))</f>
        <v/>
      </c>
      <c r="F51" s="146" t="str">
        <f t="shared" si="27"/>
        <v/>
      </c>
      <c r="G51" s="146" t="str">
        <f t="shared" si="27"/>
        <v/>
      </c>
      <c r="H51" s="146" t="str">
        <f t="shared" si="27"/>
        <v/>
      </c>
      <c r="I51" s="146" t="str">
        <f t="shared" si="27"/>
        <v/>
      </c>
      <c r="J51" s="146" t="str">
        <f t="shared" si="27"/>
        <v/>
      </c>
      <c r="K51" s="146" t="str">
        <f t="shared" si="27"/>
        <v/>
      </c>
      <c r="L51" s="146" t="str">
        <f t="shared" si="27"/>
        <v/>
      </c>
      <c r="M51" s="146" t="str">
        <f t="shared" si="27"/>
        <v/>
      </c>
      <c r="N51" s="146" t="str">
        <f t="shared" si="27"/>
        <v/>
      </c>
      <c r="O51" s="146" t="str">
        <f t="shared" si="27"/>
        <v/>
      </c>
      <c r="P51" s="146" t="str">
        <f t="shared" si="27"/>
        <v/>
      </c>
      <c r="Q51" s="146" t="str">
        <f t="shared" si="27"/>
        <v/>
      </c>
      <c r="R51" s="146" t="str">
        <f t="shared" si="27"/>
        <v/>
      </c>
      <c r="S51" s="146" t="str">
        <f t="shared" si="27"/>
        <v/>
      </c>
      <c r="T51" s="96"/>
      <c r="U51" s="207" t="s">
        <v>48</v>
      </c>
      <c r="V51" s="207"/>
      <c r="W51" s="146" t="str">
        <f t="shared" ref="W51:AR51" si="28">IF(COUNTIF(W7:W49,"*Aspettativa*")=0,"",COUNTIF(W7:W49,"*Aspettativa*"))</f>
        <v/>
      </c>
      <c r="X51" s="146" t="str">
        <f t="shared" si="28"/>
        <v/>
      </c>
      <c r="Y51" s="146" t="str">
        <f t="shared" ref="Y51" si="29">IF(COUNTIF(Y7:Y49,"*Aspettativa*")=0,"",COUNTIF(Y7:Y49,"*Aspettativa*"))</f>
        <v/>
      </c>
      <c r="Z51" s="146" t="str">
        <f t="shared" ref="Z51:AB51" si="30">IF(COUNTIF(Z7:Z49,"*Aspettativa*")=0,"",COUNTIF(Z7:Z49,"*Aspettativa*"))</f>
        <v/>
      </c>
      <c r="AA51" s="146" t="str">
        <f t="shared" si="30"/>
        <v/>
      </c>
      <c r="AB51" s="146" t="str">
        <f t="shared" si="30"/>
        <v/>
      </c>
      <c r="AC51" s="146" t="str">
        <f t="shared" si="28"/>
        <v/>
      </c>
      <c r="AD51" s="146" t="str">
        <f t="shared" si="28"/>
        <v/>
      </c>
      <c r="AE51" s="146" t="str">
        <f t="shared" si="28"/>
        <v/>
      </c>
      <c r="AF51" s="146" t="str">
        <f t="shared" si="28"/>
        <v/>
      </c>
      <c r="AG51" s="146" t="str">
        <f t="shared" si="28"/>
        <v/>
      </c>
      <c r="AH51" s="146" t="str">
        <f t="shared" si="28"/>
        <v/>
      </c>
      <c r="AI51" s="146" t="str">
        <f t="shared" si="28"/>
        <v/>
      </c>
      <c r="AJ51" s="146" t="str">
        <f t="shared" si="28"/>
        <v/>
      </c>
      <c r="AK51" s="146" t="str">
        <f t="shared" si="28"/>
        <v/>
      </c>
      <c r="AL51" s="146" t="str">
        <f t="shared" si="28"/>
        <v/>
      </c>
      <c r="AM51" s="146" t="str">
        <f t="shared" si="28"/>
        <v/>
      </c>
      <c r="AN51" s="146" t="str">
        <f t="shared" si="28"/>
        <v/>
      </c>
      <c r="AO51" s="146" t="str">
        <f t="shared" si="28"/>
        <v/>
      </c>
      <c r="AP51" s="146" t="str">
        <f t="shared" si="28"/>
        <v/>
      </c>
      <c r="AQ51" s="146" t="str">
        <f t="shared" si="28"/>
        <v/>
      </c>
      <c r="AR51" s="146" t="str">
        <f t="shared" si="28"/>
        <v/>
      </c>
      <c r="AS51" s="96"/>
      <c r="AT51" s="96"/>
      <c r="AU51" s="96"/>
      <c r="AV51" s="96"/>
      <c r="AW51" s="151"/>
      <c r="AX51" s="96"/>
      <c r="AY51" s="96"/>
      <c r="AZ51" s="222" t="s">
        <v>48</v>
      </c>
      <c r="BA51" s="222"/>
      <c r="BB51" s="146" t="str">
        <f t="shared" ref="BB51:BJ51" si="31">IF(COUNTIF(BB7:BB49,"*Aspettativa*")=0,"",COUNTIF(BB7:BB49,"*Aspettativa*"))</f>
        <v/>
      </c>
      <c r="BC51" s="146" t="str">
        <f t="shared" si="31"/>
        <v/>
      </c>
      <c r="BD51" s="146" t="str">
        <f t="shared" si="31"/>
        <v/>
      </c>
      <c r="BE51" s="146" t="str">
        <f t="shared" si="31"/>
        <v/>
      </c>
      <c r="BF51" s="146" t="str">
        <f t="shared" si="31"/>
        <v/>
      </c>
      <c r="BG51" s="146" t="str">
        <f t="shared" si="31"/>
        <v/>
      </c>
      <c r="BH51" s="146" t="str">
        <f t="shared" si="31"/>
        <v/>
      </c>
      <c r="BI51" s="146" t="str">
        <f t="shared" si="31"/>
        <v/>
      </c>
      <c r="BJ51" s="146" t="str">
        <f t="shared" si="31"/>
        <v/>
      </c>
      <c r="BK51" s="146"/>
      <c r="BL51" s="96"/>
    </row>
    <row r="52" spans="1:65" ht="11.25" customHeight="1" x14ac:dyDescent="0.25">
      <c r="A52" s="206" t="s">
        <v>49</v>
      </c>
      <c r="B52" s="206"/>
      <c r="C52" s="147" t="str">
        <f>IF(COUNTIF(C7:C49,"*Ex-accordo*")=0,"",COUNTIF(C7:C49,"*Ex-accordo*"))</f>
        <v/>
      </c>
      <c r="D52" s="147" t="str">
        <f>IF(COUNTIF(D7:D49,"*Ex-accordo*")=0,"",COUNTIF(D7:D49,"*Ex-accordo*"))</f>
        <v/>
      </c>
      <c r="E52" s="147" t="str">
        <f t="shared" ref="E52:S52" si="32">IF(COUNTIF(E7:E49,"*Ex-accordo*")=0,"",COUNTIF(E7:E49,"*Ex-accordo*"))</f>
        <v/>
      </c>
      <c r="F52" s="147" t="str">
        <f t="shared" si="32"/>
        <v/>
      </c>
      <c r="G52" s="147" t="str">
        <f t="shared" si="32"/>
        <v/>
      </c>
      <c r="H52" s="147" t="str">
        <f t="shared" si="32"/>
        <v/>
      </c>
      <c r="I52" s="147" t="str">
        <f t="shared" si="32"/>
        <v/>
      </c>
      <c r="J52" s="147" t="str">
        <f t="shared" si="32"/>
        <v/>
      </c>
      <c r="K52" s="147" t="str">
        <f t="shared" si="32"/>
        <v/>
      </c>
      <c r="L52" s="147" t="str">
        <f t="shared" si="32"/>
        <v/>
      </c>
      <c r="M52" s="147" t="str">
        <f t="shared" si="32"/>
        <v/>
      </c>
      <c r="N52" s="147" t="str">
        <f t="shared" si="32"/>
        <v/>
      </c>
      <c r="O52" s="147" t="str">
        <f t="shared" si="32"/>
        <v/>
      </c>
      <c r="P52" s="147" t="str">
        <f t="shared" si="32"/>
        <v/>
      </c>
      <c r="Q52" s="147" t="str">
        <f t="shared" si="32"/>
        <v/>
      </c>
      <c r="R52" s="147" t="str">
        <f t="shared" si="32"/>
        <v/>
      </c>
      <c r="S52" s="147" t="str">
        <f t="shared" si="32"/>
        <v/>
      </c>
      <c r="T52" s="96"/>
      <c r="U52" s="206" t="s">
        <v>49</v>
      </c>
      <c r="V52" s="206"/>
      <c r="W52" s="147" t="str">
        <f t="shared" ref="W52:AR52" si="33">IF(COUNTIF(W7:W49,"*Ex-accordo*")=0,"",COUNTIF(W7:W49,"*Ex-accordo*"))</f>
        <v/>
      </c>
      <c r="X52" s="147" t="str">
        <f t="shared" si="33"/>
        <v/>
      </c>
      <c r="Y52" s="147" t="str">
        <f t="shared" ref="Y52" si="34">IF(COUNTIF(Y7:Y49,"*Ex-accordo*")=0,"",COUNTIF(Y7:Y49,"*Ex-accordo*"))</f>
        <v/>
      </c>
      <c r="Z52" s="147" t="str">
        <f t="shared" ref="Z52:AB52" si="35">IF(COUNTIF(Z7:Z49,"*Ex-accordo*")=0,"",COUNTIF(Z7:Z49,"*Ex-accordo*"))</f>
        <v/>
      </c>
      <c r="AA52" s="147" t="str">
        <f t="shared" si="35"/>
        <v/>
      </c>
      <c r="AB52" s="147" t="str">
        <f t="shared" si="35"/>
        <v/>
      </c>
      <c r="AC52" s="147" t="str">
        <f t="shared" si="33"/>
        <v/>
      </c>
      <c r="AD52" s="147" t="str">
        <f t="shared" si="33"/>
        <v/>
      </c>
      <c r="AE52" s="147" t="str">
        <f t="shared" si="33"/>
        <v/>
      </c>
      <c r="AF52" s="147" t="str">
        <f t="shared" si="33"/>
        <v/>
      </c>
      <c r="AG52" s="147" t="str">
        <f t="shared" si="33"/>
        <v/>
      </c>
      <c r="AH52" s="147" t="str">
        <f t="shared" si="33"/>
        <v/>
      </c>
      <c r="AI52" s="147" t="str">
        <f t="shared" si="33"/>
        <v/>
      </c>
      <c r="AJ52" s="147" t="str">
        <f t="shared" si="33"/>
        <v/>
      </c>
      <c r="AK52" s="147" t="str">
        <f t="shared" si="33"/>
        <v/>
      </c>
      <c r="AL52" s="147" t="str">
        <f t="shared" si="33"/>
        <v/>
      </c>
      <c r="AM52" s="147" t="str">
        <f t="shared" si="33"/>
        <v/>
      </c>
      <c r="AN52" s="147" t="str">
        <f t="shared" si="33"/>
        <v/>
      </c>
      <c r="AO52" s="147" t="str">
        <f t="shared" si="33"/>
        <v/>
      </c>
      <c r="AP52" s="147" t="str">
        <f t="shared" si="33"/>
        <v/>
      </c>
      <c r="AQ52" s="147" t="str">
        <f t="shared" si="33"/>
        <v/>
      </c>
      <c r="AR52" s="147" t="str">
        <f t="shared" si="33"/>
        <v/>
      </c>
      <c r="AS52" s="96"/>
      <c r="AT52" s="96"/>
      <c r="AU52" s="96"/>
      <c r="AV52" s="96"/>
      <c r="AW52" s="151"/>
      <c r="AX52" s="96"/>
      <c r="AY52" s="96"/>
      <c r="AZ52" s="223" t="s">
        <v>49</v>
      </c>
      <c r="BA52" s="223"/>
      <c r="BB52" s="147" t="str">
        <f t="shared" ref="BB52:BJ52" si="36">IF(COUNTIF(BB7:BB49,"*Ex-accordo*")=0,"",COUNTIF(BB7:BB49,"*Ex-accordo*"))</f>
        <v/>
      </c>
      <c r="BC52" s="147" t="str">
        <f t="shared" si="36"/>
        <v/>
      </c>
      <c r="BD52" s="147" t="str">
        <f t="shared" si="36"/>
        <v/>
      </c>
      <c r="BE52" s="147" t="str">
        <f t="shared" si="36"/>
        <v/>
      </c>
      <c r="BF52" s="147" t="str">
        <f t="shared" si="36"/>
        <v/>
      </c>
      <c r="BG52" s="147" t="str">
        <f t="shared" si="36"/>
        <v/>
      </c>
      <c r="BH52" s="147" t="str">
        <f t="shared" si="36"/>
        <v/>
      </c>
      <c r="BI52" s="147" t="str">
        <f t="shared" si="36"/>
        <v/>
      </c>
      <c r="BJ52" s="147" t="str">
        <f t="shared" si="36"/>
        <v/>
      </c>
      <c r="BK52" s="147"/>
      <c r="BL52" s="96"/>
    </row>
    <row r="53" spans="1:65" ht="11.25" customHeight="1" x14ac:dyDescent="0.25">
      <c r="A53" s="207" t="s">
        <v>50</v>
      </c>
      <c r="B53" s="207"/>
      <c r="C53" s="146" t="str">
        <f>IF(COUNTIF(C7:C49,"Ferie*")=0,"",COUNTIF(C7:C49,"Ferie*"))</f>
        <v/>
      </c>
      <c r="D53" s="146" t="str">
        <f>IF(COUNTIF(D7:D49,"Ferie*")=0,"",COUNTIF(D7:D49,"Ferie*"))</f>
        <v/>
      </c>
      <c r="E53" s="146" t="str">
        <f t="shared" ref="E53:S53" si="37">IF(COUNTIF(E7:E49,"Ferie*")=0,"",COUNTIF(E7:E49,"Ferie*"))</f>
        <v/>
      </c>
      <c r="F53" s="146" t="str">
        <f t="shared" si="37"/>
        <v/>
      </c>
      <c r="G53" s="146" t="str">
        <f t="shared" si="37"/>
        <v/>
      </c>
      <c r="H53" s="146" t="str">
        <f t="shared" si="37"/>
        <v/>
      </c>
      <c r="I53" s="146" t="str">
        <f t="shared" si="37"/>
        <v/>
      </c>
      <c r="J53" s="146" t="str">
        <f t="shared" si="37"/>
        <v/>
      </c>
      <c r="K53" s="146" t="str">
        <f t="shared" si="37"/>
        <v/>
      </c>
      <c r="L53" s="146" t="str">
        <f t="shared" si="37"/>
        <v/>
      </c>
      <c r="M53" s="146" t="str">
        <f t="shared" si="37"/>
        <v/>
      </c>
      <c r="N53" s="146" t="str">
        <f t="shared" si="37"/>
        <v/>
      </c>
      <c r="O53" s="146" t="str">
        <f t="shared" si="37"/>
        <v/>
      </c>
      <c r="P53" s="146" t="str">
        <f t="shared" si="37"/>
        <v/>
      </c>
      <c r="Q53" s="146" t="str">
        <f t="shared" si="37"/>
        <v/>
      </c>
      <c r="R53" s="146" t="str">
        <f t="shared" si="37"/>
        <v/>
      </c>
      <c r="S53" s="146" t="str">
        <f t="shared" si="37"/>
        <v/>
      </c>
      <c r="T53" s="96"/>
      <c r="U53" s="207" t="s">
        <v>50</v>
      </c>
      <c r="V53" s="207"/>
      <c r="W53" s="146" t="str">
        <f t="shared" ref="W53:AR53" si="38">IF(COUNTIF(W7:W49,"Ferie*")=0,"",COUNTIF(W7:W49,"Ferie*"))</f>
        <v/>
      </c>
      <c r="X53" s="146" t="str">
        <f t="shared" si="38"/>
        <v/>
      </c>
      <c r="Y53" s="146" t="str">
        <f t="shared" ref="Y53" si="39">IF(COUNTIF(Y7:Y49,"Ferie*")=0,"",COUNTIF(Y7:Y49,"Ferie*"))</f>
        <v/>
      </c>
      <c r="Z53" s="146" t="str">
        <f t="shared" ref="Z53:AB53" si="40">IF(COUNTIF(Z7:Z49,"Ferie*")=0,"",COUNTIF(Z7:Z49,"Ferie*"))</f>
        <v/>
      </c>
      <c r="AA53" s="146" t="str">
        <f t="shared" si="40"/>
        <v/>
      </c>
      <c r="AB53" s="146" t="str">
        <f t="shared" si="40"/>
        <v/>
      </c>
      <c r="AC53" s="146" t="str">
        <f t="shared" si="38"/>
        <v/>
      </c>
      <c r="AD53" s="146" t="str">
        <f t="shared" si="38"/>
        <v/>
      </c>
      <c r="AE53" s="146" t="str">
        <f t="shared" si="38"/>
        <v/>
      </c>
      <c r="AF53" s="146" t="str">
        <f t="shared" si="38"/>
        <v/>
      </c>
      <c r="AG53" s="146" t="str">
        <f t="shared" si="38"/>
        <v/>
      </c>
      <c r="AH53" s="146" t="str">
        <f t="shared" si="38"/>
        <v/>
      </c>
      <c r="AI53" s="146" t="str">
        <f t="shared" si="38"/>
        <v/>
      </c>
      <c r="AJ53" s="146" t="str">
        <f t="shared" si="38"/>
        <v/>
      </c>
      <c r="AK53" s="146" t="str">
        <f t="shared" si="38"/>
        <v/>
      </c>
      <c r="AL53" s="146" t="str">
        <f t="shared" si="38"/>
        <v/>
      </c>
      <c r="AM53" s="146" t="str">
        <f t="shared" si="38"/>
        <v/>
      </c>
      <c r="AN53" s="146" t="str">
        <f t="shared" si="38"/>
        <v/>
      </c>
      <c r="AO53" s="146" t="str">
        <f t="shared" si="38"/>
        <v/>
      </c>
      <c r="AP53" s="146" t="str">
        <f t="shared" si="38"/>
        <v/>
      </c>
      <c r="AQ53" s="146" t="str">
        <f t="shared" si="38"/>
        <v/>
      </c>
      <c r="AR53" s="146" t="str">
        <f t="shared" si="38"/>
        <v/>
      </c>
      <c r="AS53" s="96"/>
      <c r="AT53" s="96"/>
      <c r="AU53" s="96"/>
      <c r="AV53" s="96"/>
      <c r="AW53" s="148"/>
      <c r="AX53" s="96"/>
      <c r="AY53" s="96"/>
      <c r="AZ53" s="222" t="s">
        <v>50</v>
      </c>
      <c r="BA53" s="222"/>
      <c r="BB53" s="146" t="str">
        <f t="shared" ref="BB53:BJ53" si="41">IF(COUNTIF(BB7:BB49,"Ferie*")=0,"",COUNTIF(BB7:BB49,"Ferie*"))</f>
        <v/>
      </c>
      <c r="BC53" s="146" t="str">
        <f t="shared" si="41"/>
        <v/>
      </c>
      <c r="BD53" s="146" t="str">
        <f t="shared" si="41"/>
        <v/>
      </c>
      <c r="BE53" s="146" t="str">
        <f t="shared" si="41"/>
        <v/>
      </c>
      <c r="BF53" s="146" t="str">
        <f t="shared" si="41"/>
        <v/>
      </c>
      <c r="BG53" s="146" t="str">
        <f t="shared" si="41"/>
        <v/>
      </c>
      <c r="BH53" s="146" t="str">
        <f t="shared" si="41"/>
        <v/>
      </c>
      <c r="BI53" s="146" t="str">
        <f t="shared" si="41"/>
        <v/>
      </c>
      <c r="BJ53" s="146" t="str">
        <f t="shared" si="41"/>
        <v/>
      </c>
      <c r="BK53" s="146"/>
      <c r="BL53" s="96"/>
    </row>
    <row r="54" spans="1:65" ht="11.25" customHeight="1" x14ac:dyDescent="0.25">
      <c r="A54" s="206" t="s">
        <v>51</v>
      </c>
      <c r="B54" s="206"/>
      <c r="C54" s="147" t="str">
        <f>IF(COUNTIF(C7:C49,"*Ridotto Ex-Acc*")=0,"",COUNTIF(C7:C49,"*Ridotto Ex-Acc*"))</f>
        <v/>
      </c>
      <c r="D54" s="147" t="str">
        <f>IF(COUNTIF(D7:D49,"*Ridotto Ex-Acc*")=0,"",COUNTIF(D7:D49,"*Ridotto Ex-Acc*"))</f>
        <v/>
      </c>
      <c r="E54" s="147" t="str">
        <f t="shared" ref="E54:S54" si="42">IF(COUNTIF(E7:E49,"*Ridotto Ex-Acc*")=0,"",COUNTIF(E7:E49,"*Ridotto Ex-Acc*"))</f>
        <v/>
      </c>
      <c r="F54" s="147" t="str">
        <f t="shared" si="42"/>
        <v/>
      </c>
      <c r="G54" s="147" t="str">
        <f t="shared" si="42"/>
        <v/>
      </c>
      <c r="H54" s="147" t="str">
        <f t="shared" si="42"/>
        <v/>
      </c>
      <c r="I54" s="147" t="str">
        <f t="shared" si="42"/>
        <v/>
      </c>
      <c r="J54" s="147" t="str">
        <f t="shared" si="42"/>
        <v/>
      </c>
      <c r="K54" s="147" t="str">
        <f t="shared" si="42"/>
        <v/>
      </c>
      <c r="L54" s="147" t="str">
        <f t="shared" si="42"/>
        <v/>
      </c>
      <c r="M54" s="147" t="str">
        <f t="shared" si="42"/>
        <v/>
      </c>
      <c r="N54" s="147" t="str">
        <f t="shared" si="42"/>
        <v/>
      </c>
      <c r="O54" s="147" t="str">
        <f t="shared" si="42"/>
        <v/>
      </c>
      <c r="P54" s="147" t="str">
        <f t="shared" si="42"/>
        <v/>
      </c>
      <c r="Q54" s="147" t="str">
        <f t="shared" si="42"/>
        <v/>
      </c>
      <c r="R54" s="147" t="str">
        <f t="shared" si="42"/>
        <v/>
      </c>
      <c r="S54" s="147" t="str">
        <f t="shared" si="42"/>
        <v/>
      </c>
      <c r="T54" s="96"/>
      <c r="U54" s="206" t="s">
        <v>51</v>
      </c>
      <c r="V54" s="206"/>
      <c r="W54" s="147" t="str">
        <f t="shared" ref="W54:AR54" si="43">IF(COUNTIF(W7:W49,"*Ridotto Ex-Acc*")=0,"",COUNTIF(W7:W49,"*Ridotto Ex-Acc*"))</f>
        <v/>
      </c>
      <c r="X54" s="147" t="str">
        <f t="shared" si="43"/>
        <v/>
      </c>
      <c r="Y54" s="147" t="str">
        <f t="shared" ref="Y54" si="44">IF(COUNTIF(Y7:Y49,"*Ridotto Ex-Acc*")=0,"",COUNTIF(Y7:Y49,"*Ridotto Ex-Acc*"))</f>
        <v/>
      </c>
      <c r="Z54" s="147" t="str">
        <f t="shared" ref="Z54:AB54" si="45">IF(COUNTIF(Z7:Z49,"*Ridotto Ex-Acc*")=0,"",COUNTIF(Z7:Z49,"*Ridotto Ex-Acc*"))</f>
        <v/>
      </c>
      <c r="AA54" s="147" t="str">
        <f t="shared" si="45"/>
        <v/>
      </c>
      <c r="AB54" s="147" t="str">
        <f t="shared" si="45"/>
        <v/>
      </c>
      <c r="AC54" s="147" t="str">
        <f t="shared" si="43"/>
        <v/>
      </c>
      <c r="AD54" s="147" t="str">
        <f t="shared" si="43"/>
        <v/>
      </c>
      <c r="AE54" s="147" t="str">
        <f t="shared" si="43"/>
        <v/>
      </c>
      <c r="AF54" s="147" t="str">
        <f t="shared" si="43"/>
        <v/>
      </c>
      <c r="AG54" s="147" t="str">
        <f t="shared" si="43"/>
        <v/>
      </c>
      <c r="AH54" s="147" t="str">
        <f t="shared" si="43"/>
        <v/>
      </c>
      <c r="AI54" s="147" t="str">
        <f t="shared" si="43"/>
        <v/>
      </c>
      <c r="AJ54" s="147" t="str">
        <f t="shared" si="43"/>
        <v/>
      </c>
      <c r="AK54" s="147" t="str">
        <f t="shared" si="43"/>
        <v/>
      </c>
      <c r="AL54" s="147" t="str">
        <f t="shared" si="43"/>
        <v/>
      </c>
      <c r="AM54" s="147" t="str">
        <f t="shared" si="43"/>
        <v/>
      </c>
      <c r="AN54" s="147" t="str">
        <f t="shared" si="43"/>
        <v/>
      </c>
      <c r="AO54" s="147" t="str">
        <f t="shared" si="43"/>
        <v/>
      </c>
      <c r="AP54" s="147" t="str">
        <f t="shared" si="43"/>
        <v/>
      </c>
      <c r="AQ54" s="147" t="str">
        <f t="shared" si="43"/>
        <v/>
      </c>
      <c r="AR54" s="147" t="str">
        <f t="shared" si="43"/>
        <v/>
      </c>
      <c r="AS54" s="96"/>
      <c r="AT54" s="96"/>
      <c r="AU54" s="96"/>
      <c r="AV54" s="96"/>
      <c r="AW54" s="151"/>
      <c r="AX54" s="96"/>
      <c r="AY54" s="96"/>
      <c r="AZ54" s="223" t="s">
        <v>51</v>
      </c>
      <c r="BA54" s="223"/>
      <c r="BB54" s="147" t="str">
        <f t="shared" ref="BB54:BJ54" si="46">IF(COUNTIF(BB7:BB49,"*Ridotto Ex-Acc*")=0,"",COUNTIF(BB7:BB49,"*Ridotto Ex-Acc*"))</f>
        <v/>
      </c>
      <c r="BC54" s="147" t="str">
        <f t="shared" si="46"/>
        <v/>
      </c>
      <c r="BD54" s="147" t="str">
        <f t="shared" si="46"/>
        <v/>
      </c>
      <c r="BE54" s="147" t="str">
        <f t="shared" si="46"/>
        <v/>
      </c>
      <c r="BF54" s="147" t="str">
        <f t="shared" si="46"/>
        <v/>
      </c>
      <c r="BG54" s="147" t="str">
        <f t="shared" si="46"/>
        <v/>
      </c>
      <c r="BH54" s="147" t="str">
        <f t="shared" si="46"/>
        <v/>
      </c>
      <c r="BI54" s="147" t="str">
        <f t="shared" si="46"/>
        <v/>
      </c>
      <c r="BJ54" s="147" t="str">
        <f t="shared" si="46"/>
        <v/>
      </c>
      <c r="BK54" s="147"/>
      <c r="BL54" s="96"/>
    </row>
    <row r="55" spans="1:65" ht="11.25" customHeight="1" x14ac:dyDescent="0.25">
      <c r="A55" s="207" t="s">
        <v>52</v>
      </c>
      <c r="B55" s="207"/>
      <c r="C55" s="146" t="str">
        <f>IF(COUNTIF(C7:C49,"*Ridotto Ferie*")=0,"",COUNTIF(C7:C49,"*Ridotto Ferie*"))</f>
        <v/>
      </c>
      <c r="D55" s="146" t="str">
        <f>IF(COUNTIF(D7:D49,"*Ridotto Ferie*")=0,"",COUNTIF(D7:D49,"*Ridotto Ferie*"))</f>
        <v/>
      </c>
      <c r="E55" s="146" t="str">
        <f t="shared" ref="E55:S55" si="47">IF(COUNTIF(E7:E49,"*Ridotto Ferie*")=0,"",COUNTIF(E7:E49,"*Ridotto Ferie*"))</f>
        <v/>
      </c>
      <c r="F55" s="146" t="str">
        <f t="shared" si="47"/>
        <v/>
      </c>
      <c r="G55" s="146" t="str">
        <f t="shared" si="47"/>
        <v/>
      </c>
      <c r="H55" s="146" t="str">
        <f t="shared" si="47"/>
        <v/>
      </c>
      <c r="I55" s="146" t="str">
        <f t="shared" si="47"/>
        <v/>
      </c>
      <c r="J55" s="146" t="str">
        <f t="shared" si="47"/>
        <v/>
      </c>
      <c r="K55" s="146" t="str">
        <f t="shared" si="47"/>
        <v/>
      </c>
      <c r="L55" s="146" t="str">
        <f t="shared" si="47"/>
        <v/>
      </c>
      <c r="M55" s="146" t="str">
        <f t="shared" si="47"/>
        <v/>
      </c>
      <c r="N55" s="146" t="str">
        <f t="shared" si="47"/>
        <v/>
      </c>
      <c r="O55" s="146" t="str">
        <f t="shared" si="47"/>
        <v/>
      </c>
      <c r="P55" s="146" t="str">
        <f t="shared" si="47"/>
        <v/>
      </c>
      <c r="Q55" s="146" t="str">
        <f t="shared" si="47"/>
        <v/>
      </c>
      <c r="R55" s="146" t="str">
        <f t="shared" si="47"/>
        <v/>
      </c>
      <c r="S55" s="146" t="str">
        <f t="shared" si="47"/>
        <v/>
      </c>
      <c r="T55" s="96"/>
      <c r="U55" s="207" t="s">
        <v>52</v>
      </c>
      <c r="V55" s="207"/>
      <c r="W55" s="146" t="str">
        <f t="shared" ref="W55:AR55" si="48">IF(COUNTIF(W7:W49,"*Ridotto Ferie*")=0,"",COUNTIF(W7:W49,"*Ridotto Ferie*"))</f>
        <v/>
      </c>
      <c r="X55" s="146" t="str">
        <f t="shared" si="48"/>
        <v/>
      </c>
      <c r="Y55" s="146" t="str">
        <f t="shared" ref="Y55" si="49">IF(COUNTIF(Y7:Y49,"*Ridotto Ferie*")=0,"",COUNTIF(Y7:Y49,"*Ridotto Ferie*"))</f>
        <v/>
      </c>
      <c r="Z55" s="146" t="str">
        <f t="shared" ref="Z55:AB55" si="50">IF(COUNTIF(Z7:Z49,"*Ridotto Ferie*")=0,"",COUNTIF(Z7:Z49,"*Ridotto Ferie*"))</f>
        <v/>
      </c>
      <c r="AA55" s="146" t="str">
        <f t="shared" si="50"/>
        <v/>
      </c>
      <c r="AB55" s="146" t="str">
        <f t="shared" si="50"/>
        <v/>
      </c>
      <c r="AC55" s="146" t="str">
        <f t="shared" si="48"/>
        <v/>
      </c>
      <c r="AD55" s="146" t="str">
        <f t="shared" si="48"/>
        <v/>
      </c>
      <c r="AE55" s="146" t="str">
        <f t="shared" si="48"/>
        <v/>
      </c>
      <c r="AF55" s="146" t="str">
        <f t="shared" si="48"/>
        <v/>
      </c>
      <c r="AG55" s="146" t="str">
        <f t="shared" si="48"/>
        <v/>
      </c>
      <c r="AH55" s="146" t="str">
        <f t="shared" si="48"/>
        <v/>
      </c>
      <c r="AI55" s="146" t="str">
        <f t="shared" si="48"/>
        <v/>
      </c>
      <c r="AJ55" s="146" t="str">
        <f t="shared" si="48"/>
        <v/>
      </c>
      <c r="AK55" s="146" t="str">
        <f t="shared" si="48"/>
        <v/>
      </c>
      <c r="AL55" s="146" t="str">
        <f t="shared" si="48"/>
        <v/>
      </c>
      <c r="AM55" s="146" t="str">
        <f t="shared" si="48"/>
        <v/>
      </c>
      <c r="AN55" s="146" t="str">
        <f t="shared" si="48"/>
        <v/>
      </c>
      <c r="AO55" s="146" t="str">
        <f t="shared" si="48"/>
        <v/>
      </c>
      <c r="AP55" s="146" t="str">
        <f t="shared" si="48"/>
        <v/>
      </c>
      <c r="AQ55" s="146" t="str">
        <f t="shared" si="48"/>
        <v/>
      </c>
      <c r="AR55" s="146" t="str">
        <f t="shared" si="48"/>
        <v/>
      </c>
      <c r="AS55" s="96"/>
      <c r="AT55" s="96"/>
      <c r="AU55" s="96"/>
      <c r="AV55" s="96"/>
      <c r="AW55" s="151"/>
      <c r="AX55" s="96"/>
      <c r="AY55" s="96"/>
      <c r="AZ55" s="222" t="s">
        <v>52</v>
      </c>
      <c r="BA55" s="222"/>
      <c r="BB55" s="146" t="str">
        <f t="shared" ref="BB55:BJ55" si="51">IF(COUNTIF(BB7:BB49,"*Ridotto Ferie*")=0,"",COUNTIF(BB7:BB49,"*Ridotto Ferie*"))</f>
        <v/>
      </c>
      <c r="BC55" s="146" t="str">
        <f t="shared" si="51"/>
        <v/>
      </c>
      <c r="BD55" s="146" t="str">
        <f t="shared" si="51"/>
        <v/>
      </c>
      <c r="BE55" s="146" t="str">
        <f t="shared" si="51"/>
        <v/>
      </c>
      <c r="BF55" s="146" t="str">
        <f t="shared" si="51"/>
        <v/>
      </c>
      <c r="BG55" s="146" t="str">
        <f t="shared" si="51"/>
        <v/>
      </c>
      <c r="BH55" s="146" t="str">
        <f t="shared" si="51"/>
        <v/>
      </c>
      <c r="BI55" s="146" t="str">
        <f t="shared" si="51"/>
        <v/>
      </c>
      <c r="BJ55" s="146" t="str">
        <f t="shared" si="51"/>
        <v/>
      </c>
      <c r="BK55" s="146"/>
      <c r="BL55" s="96"/>
    </row>
    <row r="56" spans="1:65" ht="11.25" customHeight="1" x14ac:dyDescent="0.25">
      <c r="A56" s="206" t="s">
        <v>53</v>
      </c>
      <c r="B56" s="206"/>
      <c r="C56" s="147" t="str">
        <f>IF(COUNTIF(C7:C49,"*Ridotto Maternità*")=0,"",COUNTIF(C7:C49,"*Ridotto Maternità*"))</f>
        <v/>
      </c>
      <c r="D56" s="147" t="str">
        <f>IF(COUNTIF(D7:D49,"*Ridotto Maternità*")=0,"",COUNTIF(D7:D49,"*Ridotto Maternità*"))</f>
        <v/>
      </c>
      <c r="E56" s="147" t="str">
        <f t="shared" ref="E56:S56" si="52">IF(COUNTIF(E7:E49,"*Ridotto Maternità*")=0,"",COUNTIF(E7:E49,"*Ridotto Maternità*"))</f>
        <v/>
      </c>
      <c r="F56" s="147" t="str">
        <f t="shared" si="52"/>
        <v/>
      </c>
      <c r="G56" s="147" t="str">
        <f t="shared" si="52"/>
        <v/>
      </c>
      <c r="H56" s="147" t="str">
        <f t="shared" si="52"/>
        <v/>
      </c>
      <c r="I56" s="147" t="str">
        <f t="shared" si="52"/>
        <v/>
      </c>
      <c r="J56" s="147" t="str">
        <f t="shared" si="52"/>
        <v/>
      </c>
      <c r="K56" s="147" t="str">
        <f t="shared" si="52"/>
        <v/>
      </c>
      <c r="L56" s="147" t="str">
        <f t="shared" si="52"/>
        <v/>
      </c>
      <c r="M56" s="147" t="str">
        <f t="shared" si="52"/>
        <v/>
      </c>
      <c r="N56" s="147" t="str">
        <f t="shared" si="52"/>
        <v/>
      </c>
      <c r="O56" s="147" t="str">
        <f t="shared" si="52"/>
        <v/>
      </c>
      <c r="P56" s="147" t="str">
        <f t="shared" si="52"/>
        <v/>
      </c>
      <c r="Q56" s="147" t="str">
        <f t="shared" si="52"/>
        <v/>
      </c>
      <c r="R56" s="147" t="str">
        <f t="shared" si="52"/>
        <v/>
      </c>
      <c r="S56" s="147" t="str">
        <f t="shared" si="52"/>
        <v/>
      </c>
      <c r="T56" s="96"/>
      <c r="U56" s="206" t="s">
        <v>53</v>
      </c>
      <c r="V56" s="206"/>
      <c r="W56" s="147" t="str">
        <f t="shared" ref="W56:AR56" si="53">IF(COUNTIF(W7:W49,"*Ridotto Maternità*")=0,"",COUNTIF(W7:W49,"*Ridotto Maternità*"))</f>
        <v/>
      </c>
      <c r="X56" s="147" t="str">
        <f t="shared" si="53"/>
        <v/>
      </c>
      <c r="Y56" s="147" t="str">
        <f t="shared" ref="Y56" si="54">IF(COUNTIF(Y7:Y49,"*Ridotto Maternità*")=0,"",COUNTIF(Y7:Y49,"*Ridotto Maternità*"))</f>
        <v/>
      </c>
      <c r="Z56" s="147" t="str">
        <f t="shared" ref="Z56:AB56" si="55">IF(COUNTIF(Z7:Z49,"*Ridotto Maternità*")=0,"",COUNTIF(Z7:Z49,"*Ridotto Maternità*"))</f>
        <v/>
      </c>
      <c r="AA56" s="147" t="str">
        <f t="shared" si="55"/>
        <v/>
      </c>
      <c r="AB56" s="147" t="str">
        <f t="shared" si="55"/>
        <v/>
      </c>
      <c r="AC56" s="147" t="str">
        <f t="shared" si="53"/>
        <v/>
      </c>
      <c r="AD56" s="147" t="str">
        <f t="shared" si="53"/>
        <v/>
      </c>
      <c r="AE56" s="147" t="str">
        <f t="shared" si="53"/>
        <v/>
      </c>
      <c r="AF56" s="147" t="str">
        <f t="shared" si="53"/>
        <v/>
      </c>
      <c r="AG56" s="147" t="str">
        <f t="shared" si="53"/>
        <v/>
      </c>
      <c r="AH56" s="147" t="str">
        <f t="shared" si="53"/>
        <v/>
      </c>
      <c r="AI56" s="147" t="str">
        <f t="shared" si="53"/>
        <v/>
      </c>
      <c r="AJ56" s="147" t="str">
        <f t="shared" si="53"/>
        <v/>
      </c>
      <c r="AK56" s="147" t="str">
        <f t="shared" si="53"/>
        <v/>
      </c>
      <c r="AL56" s="147" t="str">
        <f t="shared" si="53"/>
        <v/>
      </c>
      <c r="AM56" s="147" t="str">
        <f t="shared" si="53"/>
        <v/>
      </c>
      <c r="AN56" s="147" t="str">
        <f t="shared" si="53"/>
        <v/>
      </c>
      <c r="AO56" s="147" t="str">
        <f t="shared" si="53"/>
        <v/>
      </c>
      <c r="AP56" s="147" t="str">
        <f t="shared" si="53"/>
        <v/>
      </c>
      <c r="AQ56" s="147" t="str">
        <f t="shared" si="53"/>
        <v/>
      </c>
      <c r="AR56" s="147" t="str">
        <f t="shared" si="53"/>
        <v/>
      </c>
      <c r="AS56" s="96"/>
      <c r="AT56" s="96"/>
      <c r="AU56" s="96"/>
      <c r="AV56" s="96"/>
      <c r="AW56" s="151"/>
      <c r="AX56" s="96"/>
      <c r="AY56" s="96"/>
      <c r="AZ56" s="223" t="s">
        <v>53</v>
      </c>
      <c r="BA56" s="223"/>
      <c r="BB56" s="147" t="str">
        <f t="shared" ref="BB56:BJ56" si="56">IF(COUNTIF(BB7:BB49,"*Ridotto Maternità*")=0,"",COUNTIF(BB7:BB49,"*Ridotto Maternità*"))</f>
        <v/>
      </c>
      <c r="BC56" s="147" t="str">
        <f t="shared" si="56"/>
        <v/>
      </c>
      <c r="BD56" s="147" t="str">
        <f t="shared" si="56"/>
        <v/>
      </c>
      <c r="BE56" s="147" t="str">
        <f t="shared" si="56"/>
        <v/>
      </c>
      <c r="BF56" s="147" t="str">
        <f t="shared" si="56"/>
        <v/>
      </c>
      <c r="BG56" s="147" t="str">
        <f t="shared" si="56"/>
        <v/>
      </c>
      <c r="BH56" s="147" t="str">
        <f t="shared" si="56"/>
        <v/>
      </c>
      <c r="BI56" s="147" t="str">
        <f t="shared" si="56"/>
        <v/>
      </c>
      <c r="BJ56" s="147" t="str">
        <f t="shared" si="56"/>
        <v/>
      </c>
      <c r="BK56" s="147"/>
      <c r="BL56" s="96"/>
    </row>
    <row r="57" spans="1:65" ht="11.25" customHeight="1" x14ac:dyDescent="0.25">
      <c r="A57" s="207" t="s">
        <v>54</v>
      </c>
      <c r="B57" s="207"/>
      <c r="C57" s="146" t="str">
        <f>IF(COUNTIF(C7:C49,"*Malattia*")=0,"",COUNTIF(C7:C49,"*Malattia*"))</f>
        <v/>
      </c>
      <c r="D57" s="146" t="str">
        <f>IF(COUNTIF(D7:D49,"*Malattia*")=0,"",COUNTIF(D7:D49,"*Malattia*"))</f>
        <v/>
      </c>
      <c r="E57" s="146" t="str">
        <f t="shared" ref="E57:S57" si="57">IF(COUNTIF(E7:E49,"*Malattia*")=0,"",COUNTIF(E7:E49,"*Malattia*"))</f>
        <v/>
      </c>
      <c r="F57" s="146" t="str">
        <f t="shared" si="57"/>
        <v/>
      </c>
      <c r="G57" s="146" t="str">
        <f t="shared" si="57"/>
        <v/>
      </c>
      <c r="H57" s="146" t="str">
        <f t="shared" si="57"/>
        <v/>
      </c>
      <c r="I57" s="146" t="str">
        <f t="shared" si="57"/>
        <v/>
      </c>
      <c r="J57" s="146" t="str">
        <f t="shared" si="57"/>
        <v/>
      </c>
      <c r="K57" s="146" t="str">
        <f t="shared" si="57"/>
        <v/>
      </c>
      <c r="L57" s="146" t="str">
        <f t="shared" si="57"/>
        <v/>
      </c>
      <c r="M57" s="146" t="str">
        <f t="shared" si="57"/>
        <v/>
      </c>
      <c r="N57" s="146" t="str">
        <f t="shared" si="57"/>
        <v/>
      </c>
      <c r="O57" s="146" t="str">
        <f t="shared" si="57"/>
        <v/>
      </c>
      <c r="P57" s="146" t="str">
        <f t="shared" si="57"/>
        <v/>
      </c>
      <c r="Q57" s="146" t="str">
        <f t="shared" si="57"/>
        <v/>
      </c>
      <c r="R57" s="146" t="str">
        <f t="shared" si="57"/>
        <v/>
      </c>
      <c r="S57" s="146" t="str">
        <f t="shared" si="57"/>
        <v/>
      </c>
      <c r="T57" s="96"/>
      <c r="U57" s="207" t="s">
        <v>54</v>
      </c>
      <c r="V57" s="207"/>
      <c r="W57" s="146" t="str">
        <f t="shared" ref="W57:AR57" si="58">IF(COUNTIF(W7:W49,"*Malattia*")=0,"",COUNTIF(W7:W49,"*Malattia*"))</f>
        <v/>
      </c>
      <c r="X57" s="146" t="str">
        <f t="shared" si="58"/>
        <v/>
      </c>
      <c r="Y57" s="146" t="str">
        <f t="shared" ref="Y57" si="59">IF(COUNTIF(Y7:Y49,"*Malattia*")=0,"",COUNTIF(Y7:Y49,"*Malattia*"))</f>
        <v/>
      </c>
      <c r="Z57" s="146" t="str">
        <f t="shared" ref="Z57:AB57" si="60">IF(COUNTIF(Z7:Z49,"*Malattia*")=0,"",COUNTIF(Z7:Z49,"*Malattia*"))</f>
        <v/>
      </c>
      <c r="AA57" s="146" t="str">
        <f t="shared" si="60"/>
        <v/>
      </c>
      <c r="AB57" s="146" t="str">
        <f t="shared" si="60"/>
        <v/>
      </c>
      <c r="AC57" s="146" t="str">
        <f t="shared" si="58"/>
        <v/>
      </c>
      <c r="AD57" s="146" t="str">
        <f t="shared" si="58"/>
        <v/>
      </c>
      <c r="AE57" s="146" t="str">
        <f t="shared" si="58"/>
        <v/>
      </c>
      <c r="AF57" s="146" t="str">
        <f t="shared" si="58"/>
        <v/>
      </c>
      <c r="AG57" s="146" t="str">
        <f t="shared" si="58"/>
        <v/>
      </c>
      <c r="AH57" s="146" t="str">
        <f t="shared" si="58"/>
        <v/>
      </c>
      <c r="AI57" s="146" t="str">
        <f t="shared" si="58"/>
        <v/>
      </c>
      <c r="AJ57" s="146" t="str">
        <f t="shared" si="58"/>
        <v/>
      </c>
      <c r="AK57" s="146" t="str">
        <f t="shared" si="58"/>
        <v/>
      </c>
      <c r="AL57" s="146" t="str">
        <f t="shared" si="58"/>
        <v/>
      </c>
      <c r="AM57" s="146" t="str">
        <f t="shared" si="58"/>
        <v/>
      </c>
      <c r="AN57" s="146" t="str">
        <f t="shared" si="58"/>
        <v/>
      </c>
      <c r="AO57" s="146" t="str">
        <f t="shared" si="58"/>
        <v/>
      </c>
      <c r="AP57" s="146" t="str">
        <f t="shared" si="58"/>
        <v/>
      </c>
      <c r="AQ57" s="146" t="str">
        <f t="shared" si="58"/>
        <v/>
      </c>
      <c r="AR57" s="146" t="str">
        <f t="shared" si="58"/>
        <v/>
      </c>
      <c r="AS57" s="96"/>
      <c r="AT57" s="96"/>
      <c r="AU57" s="96"/>
      <c r="AV57" s="96"/>
      <c r="AW57" s="151"/>
      <c r="AX57" s="96"/>
      <c r="AY57" s="96"/>
      <c r="AZ57" s="222" t="s">
        <v>54</v>
      </c>
      <c r="BA57" s="222"/>
      <c r="BB57" s="146" t="str">
        <f t="shared" ref="BB57:BJ57" si="61">IF(COUNTIF(BB7:BB49,"*Malattia*")=0,"",COUNTIF(BB7:BB49,"*Malattia*"))</f>
        <v/>
      </c>
      <c r="BC57" s="146" t="str">
        <f t="shared" si="61"/>
        <v/>
      </c>
      <c r="BD57" s="146" t="str">
        <f t="shared" si="61"/>
        <v/>
      </c>
      <c r="BE57" s="146" t="str">
        <f t="shared" si="61"/>
        <v/>
      </c>
      <c r="BF57" s="146" t="str">
        <f t="shared" si="61"/>
        <v/>
      </c>
      <c r="BG57" s="146" t="str">
        <f t="shared" si="61"/>
        <v/>
      </c>
      <c r="BH57" s="146" t="str">
        <f t="shared" si="61"/>
        <v/>
      </c>
      <c r="BI57" s="146" t="str">
        <f t="shared" si="61"/>
        <v/>
      </c>
      <c r="BJ57" s="146" t="str">
        <f t="shared" si="61"/>
        <v/>
      </c>
      <c r="BK57" s="146"/>
      <c r="BL57" s="96"/>
    </row>
    <row r="58" spans="1:65" ht="11.25" customHeight="1" x14ac:dyDescent="0.25">
      <c r="A58" s="206" t="s">
        <v>55</v>
      </c>
      <c r="B58" s="206"/>
      <c r="C58" s="147" t="str">
        <f>IF(COUNTIF(C7:C49,"*Esame*")=0,"",COUNTIF(C7:C49,"*Esame*"))</f>
        <v/>
      </c>
      <c r="D58" s="147" t="str">
        <f>IF(COUNTIF(D7:D49,"*Esame*")=0,"",COUNTIF(D7:D49,"*Esame*"))</f>
        <v/>
      </c>
      <c r="E58" s="147" t="str">
        <f t="shared" ref="E58:S58" si="62">IF(COUNTIF(E7:E49,"*Esame*")=0,"",COUNTIF(E7:E49,"*Esame*"))</f>
        <v/>
      </c>
      <c r="F58" s="147" t="str">
        <f t="shared" si="62"/>
        <v/>
      </c>
      <c r="G58" s="147" t="str">
        <f t="shared" si="62"/>
        <v/>
      </c>
      <c r="H58" s="147" t="str">
        <f t="shared" si="62"/>
        <v/>
      </c>
      <c r="I58" s="147" t="str">
        <f t="shared" si="62"/>
        <v/>
      </c>
      <c r="J58" s="147" t="str">
        <f t="shared" si="62"/>
        <v/>
      </c>
      <c r="K58" s="147" t="str">
        <f t="shared" si="62"/>
        <v/>
      </c>
      <c r="L58" s="147" t="str">
        <f t="shared" si="62"/>
        <v/>
      </c>
      <c r="M58" s="147" t="str">
        <f t="shared" si="62"/>
        <v/>
      </c>
      <c r="N58" s="147" t="str">
        <f t="shared" si="62"/>
        <v/>
      </c>
      <c r="O58" s="147" t="str">
        <f t="shared" si="62"/>
        <v/>
      </c>
      <c r="P58" s="147" t="str">
        <f t="shared" si="62"/>
        <v/>
      </c>
      <c r="Q58" s="147" t="str">
        <f t="shared" si="62"/>
        <v/>
      </c>
      <c r="R58" s="147" t="str">
        <f t="shared" si="62"/>
        <v/>
      </c>
      <c r="S58" s="147" t="str">
        <f t="shared" si="62"/>
        <v/>
      </c>
      <c r="T58" s="96"/>
      <c r="U58" s="206" t="s">
        <v>55</v>
      </c>
      <c r="V58" s="206"/>
      <c r="W58" s="147" t="str">
        <f t="shared" ref="W58:AR58" si="63">IF(COUNTIF(W7:W49,"*Esame*")=0,"",COUNTIF(W7:W49,"*Esame*"))</f>
        <v/>
      </c>
      <c r="X58" s="147" t="str">
        <f t="shared" si="63"/>
        <v/>
      </c>
      <c r="Y58" s="147" t="str">
        <f t="shared" ref="Y58" si="64">IF(COUNTIF(Y7:Y49,"*Esame*")=0,"",COUNTIF(Y7:Y49,"*Esame*"))</f>
        <v/>
      </c>
      <c r="Z58" s="147" t="str">
        <f t="shared" ref="Z58:AB58" si="65">IF(COUNTIF(Z7:Z49,"*Esame*")=0,"",COUNTIF(Z7:Z49,"*Esame*"))</f>
        <v/>
      </c>
      <c r="AA58" s="147" t="str">
        <f t="shared" si="65"/>
        <v/>
      </c>
      <c r="AB58" s="147" t="str">
        <f t="shared" si="65"/>
        <v/>
      </c>
      <c r="AC58" s="147" t="str">
        <f t="shared" si="63"/>
        <v/>
      </c>
      <c r="AD58" s="147" t="str">
        <f t="shared" si="63"/>
        <v/>
      </c>
      <c r="AE58" s="147" t="str">
        <f t="shared" si="63"/>
        <v/>
      </c>
      <c r="AF58" s="147" t="str">
        <f t="shared" si="63"/>
        <v/>
      </c>
      <c r="AG58" s="147" t="str">
        <f t="shared" si="63"/>
        <v/>
      </c>
      <c r="AH58" s="147" t="str">
        <f t="shared" si="63"/>
        <v/>
      </c>
      <c r="AI58" s="147" t="str">
        <f t="shared" si="63"/>
        <v/>
      </c>
      <c r="AJ58" s="147" t="str">
        <f t="shared" si="63"/>
        <v/>
      </c>
      <c r="AK58" s="147" t="str">
        <f t="shared" si="63"/>
        <v/>
      </c>
      <c r="AL58" s="147" t="str">
        <f t="shared" si="63"/>
        <v/>
      </c>
      <c r="AM58" s="147" t="str">
        <f t="shared" si="63"/>
        <v/>
      </c>
      <c r="AN58" s="147" t="str">
        <f t="shared" si="63"/>
        <v/>
      </c>
      <c r="AO58" s="147" t="str">
        <f t="shared" si="63"/>
        <v/>
      </c>
      <c r="AP58" s="147" t="str">
        <f t="shared" si="63"/>
        <v/>
      </c>
      <c r="AQ58" s="147" t="str">
        <f t="shared" si="63"/>
        <v/>
      </c>
      <c r="AR58" s="147" t="str">
        <f t="shared" si="63"/>
        <v/>
      </c>
      <c r="AS58" s="96"/>
      <c r="AT58" s="96"/>
      <c r="AU58" s="96"/>
      <c r="AV58" s="96"/>
      <c r="AW58" s="151"/>
      <c r="AX58" s="96"/>
      <c r="AY58" s="96"/>
      <c r="AZ58" s="223" t="s">
        <v>55</v>
      </c>
      <c r="BA58" s="223"/>
      <c r="BB58" s="147" t="str">
        <f t="shared" ref="BB58:BJ58" si="66">IF(COUNTIF(BB7:BB49,"*Esame*")=0,"",COUNTIF(BB7:BB49,"*Esame*"))</f>
        <v/>
      </c>
      <c r="BC58" s="147" t="str">
        <f t="shared" si="66"/>
        <v/>
      </c>
      <c r="BD58" s="147" t="str">
        <f t="shared" si="66"/>
        <v/>
      </c>
      <c r="BE58" s="147" t="str">
        <f t="shared" si="66"/>
        <v/>
      </c>
      <c r="BF58" s="147" t="str">
        <f t="shared" si="66"/>
        <v/>
      </c>
      <c r="BG58" s="147" t="str">
        <f t="shared" si="66"/>
        <v/>
      </c>
      <c r="BH58" s="147" t="str">
        <f t="shared" si="66"/>
        <v/>
      </c>
      <c r="BI58" s="147" t="str">
        <f t="shared" si="66"/>
        <v/>
      </c>
      <c r="BJ58" s="147" t="str">
        <f t="shared" si="66"/>
        <v/>
      </c>
      <c r="BK58" s="147"/>
      <c r="BL58" s="96"/>
    </row>
    <row r="59" spans="1:65" ht="11.25" customHeight="1" x14ac:dyDescent="0.25">
      <c r="A59" s="207" t="s">
        <v>56</v>
      </c>
      <c r="B59" s="207"/>
      <c r="C59" s="146" t="str">
        <f>IF(COUNTIF(C7:C49,"*Altro*")=0,"",COUNTIF(C7:C49,"*Altro*"))</f>
        <v/>
      </c>
      <c r="D59" s="146" t="str">
        <f>IF(COUNTIF(D7:D49,"*Altro*")=0,"",COUNTIF(D7:D49,"*Altro*"))</f>
        <v/>
      </c>
      <c r="E59" s="146" t="str">
        <f t="shared" ref="E59:S59" si="67">IF(COUNTIF(E7:E49,"*Altro*")=0,"",COUNTIF(E7:E49,"*Altro*"))</f>
        <v/>
      </c>
      <c r="F59" s="146" t="str">
        <f t="shared" si="67"/>
        <v/>
      </c>
      <c r="G59" s="146" t="str">
        <f t="shared" si="67"/>
        <v/>
      </c>
      <c r="H59" s="146" t="str">
        <f t="shared" si="67"/>
        <v/>
      </c>
      <c r="I59" s="146" t="str">
        <f t="shared" si="67"/>
        <v/>
      </c>
      <c r="J59" s="146" t="str">
        <f t="shared" si="67"/>
        <v/>
      </c>
      <c r="K59" s="146" t="str">
        <f t="shared" si="67"/>
        <v/>
      </c>
      <c r="L59" s="146" t="str">
        <f t="shared" si="67"/>
        <v/>
      </c>
      <c r="M59" s="146" t="str">
        <f t="shared" si="67"/>
        <v/>
      </c>
      <c r="N59" s="146" t="str">
        <f t="shared" si="67"/>
        <v/>
      </c>
      <c r="O59" s="146" t="str">
        <f t="shared" si="67"/>
        <v/>
      </c>
      <c r="P59" s="146" t="str">
        <f t="shared" si="67"/>
        <v/>
      </c>
      <c r="Q59" s="146" t="str">
        <f t="shared" si="67"/>
        <v/>
      </c>
      <c r="R59" s="146" t="str">
        <f t="shared" si="67"/>
        <v/>
      </c>
      <c r="S59" s="146" t="str">
        <f t="shared" si="67"/>
        <v/>
      </c>
      <c r="T59" s="96"/>
      <c r="U59" s="207" t="s">
        <v>56</v>
      </c>
      <c r="V59" s="207"/>
      <c r="W59" s="146" t="str">
        <f t="shared" ref="W59:AR59" si="68">IF(COUNTIF(W7:W49,"*Altro*")=0,"",COUNTIF(W7:W49,"*Altro*"))</f>
        <v/>
      </c>
      <c r="X59" s="146" t="str">
        <f t="shared" si="68"/>
        <v/>
      </c>
      <c r="Y59" s="146" t="str">
        <f t="shared" ref="Y59" si="69">IF(COUNTIF(Y7:Y49,"*Altro*")=0,"",COUNTIF(Y7:Y49,"*Altro*"))</f>
        <v/>
      </c>
      <c r="Z59" s="146" t="str">
        <f t="shared" ref="Z59:AB59" si="70">IF(COUNTIF(Z7:Z49,"*Altro*")=0,"",COUNTIF(Z7:Z49,"*Altro*"))</f>
        <v/>
      </c>
      <c r="AA59" s="146" t="str">
        <f t="shared" si="70"/>
        <v/>
      </c>
      <c r="AB59" s="146" t="str">
        <f t="shared" si="70"/>
        <v/>
      </c>
      <c r="AC59" s="146" t="str">
        <f t="shared" si="68"/>
        <v/>
      </c>
      <c r="AD59" s="146" t="str">
        <f t="shared" si="68"/>
        <v/>
      </c>
      <c r="AE59" s="146" t="str">
        <f t="shared" si="68"/>
        <v/>
      </c>
      <c r="AF59" s="146" t="str">
        <f t="shared" si="68"/>
        <v/>
      </c>
      <c r="AG59" s="146" t="str">
        <f t="shared" si="68"/>
        <v/>
      </c>
      <c r="AH59" s="146" t="str">
        <f t="shared" si="68"/>
        <v/>
      </c>
      <c r="AI59" s="146" t="str">
        <f t="shared" si="68"/>
        <v/>
      </c>
      <c r="AJ59" s="146" t="str">
        <f t="shared" si="68"/>
        <v/>
      </c>
      <c r="AK59" s="146" t="str">
        <f t="shared" si="68"/>
        <v/>
      </c>
      <c r="AL59" s="146" t="str">
        <f t="shared" si="68"/>
        <v/>
      </c>
      <c r="AM59" s="146" t="str">
        <f t="shared" si="68"/>
        <v/>
      </c>
      <c r="AN59" s="146" t="str">
        <f t="shared" si="68"/>
        <v/>
      </c>
      <c r="AO59" s="146" t="str">
        <f t="shared" si="68"/>
        <v/>
      </c>
      <c r="AP59" s="146" t="str">
        <f t="shared" si="68"/>
        <v/>
      </c>
      <c r="AQ59" s="146" t="str">
        <f t="shared" si="68"/>
        <v/>
      </c>
      <c r="AR59" s="146" t="str">
        <f t="shared" si="68"/>
        <v/>
      </c>
      <c r="AS59" s="96"/>
      <c r="AT59" s="96"/>
      <c r="AU59" s="96"/>
      <c r="AV59" s="96"/>
      <c r="AW59" s="151"/>
      <c r="AX59" s="96"/>
      <c r="AY59" s="96"/>
      <c r="AZ59" s="222" t="s">
        <v>56</v>
      </c>
      <c r="BA59" s="222"/>
      <c r="BB59" s="146" t="str">
        <f t="shared" ref="BB59:BJ59" si="71">IF(COUNTIF(BB7:BB49,"*Altro*")=0,"",COUNTIF(BB7:BB49,"*Altro*"))</f>
        <v/>
      </c>
      <c r="BC59" s="146" t="str">
        <f t="shared" si="71"/>
        <v/>
      </c>
      <c r="BD59" s="146" t="str">
        <f t="shared" si="71"/>
        <v/>
      </c>
      <c r="BE59" s="146" t="str">
        <f t="shared" si="71"/>
        <v/>
      </c>
      <c r="BF59" s="146" t="str">
        <f t="shared" si="71"/>
        <v/>
      </c>
      <c r="BG59" s="146" t="str">
        <f t="shared" si="71"/>
        <v/>
      </c>
      <c r="BH59" s="146" t="str">
        <f t="shared" si="71"/>
        <v/>
      </c>
      <c r="BI59" s="146" t="str">
        <f t="shared" si="71"/>
        <v/>
      </c>
      <c r="BJ59" s="146" t="str">
        <f t="shared" si="71"/>
        <v/>
      </c>
      <c r="BK59" s="146"/>
      <c r="BL59" s="96"/>
    </row>
    <row r="60" spans="1:65" ht="11.25" customHeight="1" x14ac:dyDescent="0.25">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151"/>
      <c r="AX60" s="96"/>
      <c r="AY60" s="96"/>
      <c r="AZ60" s="96"/>
      <c r="BA60" s="96"/>
      <c r="BB60" s="96"/>
      <c r="BC60" s="96"/>
      <c r="BD60" s="96"/>
      <c r="BE60" s="96"/>
      <c r="BF60" s="96"/>
      <c r="BG60" s="96"/>
      <c r="BH60" s="96"/>
      <c r="BI60" s="96"/>
      <c r="BJ60" s="96"/>
      <c r="BK60" s="96"/>
      <c r="BL60" s="96"/>
    </row>
    <row r="61" spans="1:65" ht="11.25" customHeight="1" x14ac:dyDescent="0.25">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151"/>
      <c r="AX61" s="96"/>
      <c r="AY61" s="96"/>
      <c r="AZ61" s="96"/>
      <c r="BA61" s="96"/>
      <c r="BB61" s="96"/>
      <c r="BC61" s="96"/>
      <c r="BD61" s="96"/>
      <c r="BE61" s="96"/>
      <c r="BF61" s="96"/>
      <c r="BG61" s="96"/>
      <c r="BH61" s="96"/>
      <c r="BI61" s="96"/>
      <c r="BJ61" s="96"/>
      <c r="BK61" s="96"/>
      <c r="BL61" s="96"/>
    </row>
    <row r="62" spans="1:65" ht="11.25" customHeight="1" x14ac:dyDescent="0.25">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151"/>
      <c r="AX62" s="96"/>
      <c r="AY62" s="96"/>
      <c r="AZ62" s="96"/>
      <c r="BA62" s="96"/>
      <c r="BB62" s="96"/>
      <c r="BC62" s="96"/>
      <c r="BD62" s="96"/>
      <c r="BE62" s="96"/>
      <c r="BF62" s="96"/>
      <c r="BG62" s="96"/>
      <c r="BH62" s="96"/>
      <c r="BI62" s="96"/>
      <c r="BJ62" s="96"/>
      <c r="BK62" s="96"/>
      <c r="BL62" s="96"/>
    </row>
    <row r="63" spans="1:65" ht="11.25" customHeight="1" x14ac:dyDescent="0.25">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148"/>
      <c r="AX63" s="96"/>
      <c r="AY63" s="96"/>
      <c r="AZ63" s="96"/>
      <c r="BA63" s="96"/>
      <c r="BB63" s="96"/>
      <c r="BC63" s="96"/>
      <c r="BD63" s="96"/>
      <c r="BE63" s="96"/>
      <c r="BF63" s="96"/>
      <c r="BG63" s="96"/>
      <c r="BH63" s="96"/>
      <c r="BI63" s="96"/>
      <c r="BJ63" s="96"/>
      <c r="BK63" s="96"/>
      <c r="BL63" s="96"/>
    </row>
    <row r="64" spans="1:65" ht="11.25" customHeight="1" x14ac:dyDescent="0.25">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148"/>
      <c r="AX64" s="96"/>
      <c r="AY64" s="96"/>
      <c r="AZ64" s="96"/>
      <c r="BA64" s="96"/>
      <c r="BB64" s="96"/>
      <c r="BC64" s="96"/>
      <c r="BD64" s="96"/>
      <c r="BE64" s="96"/>
      <c r="BF64" s="96"/>
      <c r="BG64" s="96"/>
      <c r="BH64" s="96"/>
      <c r="BI64" s="96"/>
      <c r="BJ64" s="96"/>
      <c r="BK64" s="96"/>
      <c r="BL64" s="96"/>
    </row>
    <row r="65" spans="1:64" ht="11.25" customHeight="1" x14ac:dyDescent="0.2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148"/>
      <c r="AX65" s="96"/>
      <c r="AY65" s="96"/>
      <c r="AZ65" s="96"/>
      <c r="BA65" s="96"/>
      <c r="BB65" s="96"/>
      <c r="BC65" s="96"/>
      <c r="BD65" s="96"/>
      <c r="BE65" s="96"/>
      <c r="BF65" s="96"/>
      <c r="BG65" s="96"/>
      <c r="BH65" s="96"/>
      <c r="BI65" s="96"/>
      <c r="BJ65" s="96"/>
      <c r="BK65" s="96"/>
      <c r="BL65" s="96"/>
    </row>
    <row r="66" spans="1:64" ht="11.25" customHeight="1" x14ac:dyDescent="0.25">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148"/>
      <c r="AX66" s="96"/>
      <c r="AY66" s="96"/>
      <c r="AZ66" s="96"/>
      <c r="BA66" s="96"/>
      <c r="BB66" s="96"/>
      <c r="BC66" s="96"/>
      <c r="BD66" s="96"/>
      <c r="BE66" s="96"/>
      <c r="BF66" s="96"/>
      <c r="BG66" s="96"/>
      <c r="BH66" s="96"/>
      <c r="BI66" s="96"/>
      <c r="BJ66" s="96"/>
      <c r="BK66" s="96"/>
      <c r="BL66" s="96"/>
    </row>
    <row r="67" spans="1:64" ht="11.25" customHeight="1" x14ac:dyDescent="0.25">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148"/>
      <c r="AX67" s="96"/>
      <c r="AY67" s="96"/>
      <c r="AZ67" s="96"/>
      <c r="BA67" s="96"/>
      <c r="BB67" s="96"/>
      <c r="BC67" s="96"/>
      <c r="BD67" s="96"/>
      <c r="BE67" s="96"/>
      <c r="BF67" s="96"/>
      <c r="BG67" s="96"/>
      <c r="BH67" s="96"/>
      <c r="BI67" s="96"/>
      <c r="BJ67" s="96"/>
      <c r="BK67" s="96"/>
      <c r="BL67" s="96"/>
    </row>
    <row r="68" spans="1:64" ht="11.25" customHeight="1" x14ac:dyDescent="0.25">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148"/>
      <c r="AX68" s="96"/>
      <c r="AY68" s="96"/>
      <c r="AZ68" s="96"/>
      <c r="BA68" s="96"/>
      <c r="BB68" s="96"/>
      <c r="BC68" s="96"/>
      <c r="BD68" s="96"/>
      <c r="BE68" s="96"/>
      <c r="BF68" s="96"/>
      <c r="BG68" s="96"/>
      <c r="BH68" s="96"/>
      <c r="BI68" s="96"/>
      <c r="BJ68" s="96"/>
      <c r="BK68" s="96"/>
      <c r="BL68" s="96"/>
    </row>
    <row r="69" spans="1:64" ht="11.25" customHeight="1" x14ac:dyDescent="0.25">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148"/>
      <c r="AX69" s="96"/>
      <c r="AY69" s="96"/>
      <c r="AZ69" s="96"/>
      <c r="BA69" s="96"/>
      <c r="BB69" s="96"/>
      <c r="BC69" s="96"/>
      <c r="BD69" s="96"/>
      <c r="BE69" s="96"/>
      <c r="BF69" s="96"/>
      <c r="BG69" s="96"/>
      <c r="BH69" s="96"/>
      <c r="BI69" s="96"/>
      <c r="BJ69" s="96"/>
      <c r="BK69" s="96"/>
      <c r="BL69" s="96"/>
    </row>
    <row r="70" spans="1:64" ht="11.25" customHeight="1" x14ac:dyDescent="0.25">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148"/>
      <c r="AX70" s="96"/>
      <c r="AY70" s="96"/>
      <c r="AZ70" s="96"/>
      <c r="BA70" s="96"/>
      <c r="BB70" s="96"/>
      <c r="BC70" s="96"/>
      <c r="BD70" s="96"/>
      <c r="BE70" s="96"/>
      <c r="BF70" s="96"/>
      <c r="BG70" s="96"/>
      <c r="BH70" s="96"/>
      <c r="BI70" s="96"/>
      <c r="BJ70" s="96"/>
      <c r="BK70" s="96"/>
      <c r="BL70" s="96"/>
    </row>
    <row r="71" spans="1:64" ht="11.25" customHeight="1" x14ac:dyDescent="0.25">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148"/>
      <c r="AX71" s="96"/>
      <c r="AY71" s="96"/>
      <c r="AZ71" s="96"/>
      <c r="BA71" s="96"/>
      <c r="BB71" s="96"/>
      <c r="BC71" s="96"/>
      <c r="BD71" s="96"/>
      <c r="BE71" s="96"/>
      <c r="BF71" s="96"/>
      <c r="BG71" s="96"/>
      <c r="BH71" s="96"/>
      <c r="BI71" s="96"/>
      <c r="BJ71" s="96"/>
      <c r="BK71" s="96"/>
      <c r="BL71" s="96"/>
    </row>
    <row r="72" spans="1:64" ht="11.25" customHeight="1" x14ac:dyDescent="0.25">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148"/>
      <c r="AX72" s="96"/>
      <c r="AY72" s="96"/>
      <c r="AZ72" s="96"/>
      <c r="BA72" s="96"/>
      <c r="BB72" s="96"/>
      <c r="BC72" s="96"/>
      <c r="BD72" s="96"/>
      <c r="BE72" s="96"/>
      <c r="BF72" s="96"/>
      <c r="BG72" s="96"/>
      <c r="BH72" s="96"/>
      <c r="BI72" s="96"/>
      <c r="BJ72" s="96"/>
      <c r="BK72" s="96"/>
      <c r="BL72" s="96"/>
    </row>
    <row r="73" spans="1:64" ht="11.25" customHeight="1" x14ac:dyDescent="0.25">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148"/>
      <c r="AX73" s="96"/>
      <c r="AY73" s="96"/>
      <c r="AZ73" s="96"/>
      <c r="BA73" s="96"/>
      <c r="BB73" s="96"/>
      <c r="BC73" s="96"/>
      <c r="BD73" s="96"/>
      <c r="BE73" s="96"/>
      <c r="BF73" s="96"/>
      <c r="BG73" s="96"/>
      <c r="BH73" s="96"/>
      <c r="BI73" s="96"/>
      <c r="BJ73" s="96"/>
      <c r="BK73" s="96"/>
      <c r="BL73" s="96"/>
    </row>
    <row r="74" spans="1:64" ht="11.25" customHeight="1" x14ac:dyDescent="0.25">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148"/>
      <c r="AX74" s="96"/>
      <c r="AY74" s="96"/>
      <c r="AZ74" s="96"/>
      <c r="BA74" s="96"/>
      <c r="BB74" s="96"/>
      <c r="BC74" s="96"/>
      <c r="BD74" s="96"/>
      <c r="BE74" s="96"/>
      <c r="BF74" s="96"/>
      <c r="BG74" s="96"/>
      <c r="BH74" s="96"/>
      <c r="BI74" s="96"/>
      <c r="BJ74" s="96"/>
      <c r="BK74" s="96"/>
      <c r="BL74" s="96"/>
    </row>
    <row r="75" spans="1:64" ht="11.25" customHeight="1" x14ac:dyDescent="0.2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148"/>
      <c r="AX75" s="96"/>
      <c r="AY75" s="96"/>
      <c r="AZ75" s="96"/>
      <c r="BA75" s="96"/>
      <c r="BB75" s="96"/>
      <c r="BC75" s="96"/>
      <c r="BD75" s="96"/>
      <c r="BE75" s="96"/>
      <c r="BF75" s="96"/>
      <c r="BG75" s="96"/>
      <c r="BH75" s="96"/>
      <c r="BI75" s="96"/>
      <c r="BJ75" s="96"/>
      <c r="BK75" s="96"/>
      <c r="BL75" s="96"/>
    </row>
    <row r="76" spans="1:64" ht="11.25" customHeight="1" x14ac:dyDescent="0.25">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148"/>
      <c r="AX76" s="96"/>
      <c r="AY76" s="96"/>
      <c r="AZ76" s="96"/>
      <c r="BA76" s="96"/>
      <c r="BB76" s="96"/>
      <c r="BC76" s="96"/>
      <c r="BD76" s="96"/>
      <c r="BE76" s="96"/>
      <c r="BF76" s="96"/>
      <c r="BG76" s="96"/>
      <c r="BH76" s="96"/>
      <c r="BI76" s="96"/>
      <c r="BJ76" s="96"/>
      <c r="BK76" s="96"/>
      <c r="BL76" s="96"/>
    </row>
    <row r="77" spans="1:64" ht="11.25" customHeight="1" x14ac:dyDescent="0.25">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148"/>
      <c r="AX77" s="96"/>
      <c r="AY77" s="96"/>
      <c r="AZ77" s="96"/>
      <c r="BA77" s="96"/>
      <c r="BB77" s="96"/>
      <c r="BC77" s="96"/>
      <c r="BD77" s="96"/>
      <c r="BE77" s="96"/>
      <c r="BF77" s="96"/>
      <c r="BG77" s="96"/>
      <c r="BH77" s="96"/>
      <c r="BI77" s="96"/>
      <c r="BJ77" s="96"/>
      <c r="BK77" s="96"/>
      <c r="BL77" s="96"/>
    </row>
    <row r="78" spans="1:64" x14ac:dyDescent="0.25">
      <c r="AT78" s="96"/>
      <c r="AU78" s="96"/>
      <c r="AV78" s="96"/>
      <c r="AW78" s="148"/>
      <c r="AX78" s="96"/>
    </row>
    <row r="79" spans="1:64" x14ac:dyDescent="0.25">
      <c r="AT79" s="96"/>
      <c r="AU79" s="96"/>
      <c r="AV79" s="96"/>
      <c r="AW79" s="148"/>
      <c r="AX79" s="96"/>
    </row>
    <row r="80" spans="1:64" x14ac:dyDescent="0.25">
      <c r="AT80" s="96"/>
      <c r="AU80" s="96"/>
      <c r="AV80" s="96"/>
      <c r="AW80" s="148"/>
      <c r="AX80" s="96"/>
    </row>
    <row r="81" spans="46:50" x14ac:dyDescent="0.25">
      <c r="AT81" s="96"/>
      <c r="AU81" s="96"/>
      <c r="AV81" s="96"/>
      <c r="AW81" s="148"/>
      <c r="AX81" s="96"/>
    </row>
    <row r="82" spans="46:50" x14ac:dyDescent="0.25">
      <c r="AT82" s="96"/>
      <c r="AU82" s="96"/>
      <c r="AV82" s="96"/>
      <c r="AW82" s="148"/>
      <c r="AX82" s="96"/>
    </row>
    <row r="83" spans="46:50" x14ac:dyDescent="0.25">
      <c r="AT83" s="96"/>
      <c r="AU83" s="96"/>
      <c r="AV83" s="96"/>
      <c r="AW83" s="148"/>
      <c r="AX83" s="96"/>
    </row>
    <row r="84" spans="46:50" x14ac:dyDescent="0.25">
      <c r="AT84" s="96"/>
      <c r="AU84" s="96"/>
      <c r="AV84" s="96"/>
      <c r="AW84" s="148"/>
      <c r="AX84" s="96"/>
    </row>
    <row r="85" spans="46:50" x14ac:dyDescent="0.25">
      <c r="AT85" s="96"/>
      <c r="AU85" s="96"/>
      <c r="AV85" s="96"/>
      <c r="AW85" s="148"/>
      <c r="AX85" s="96"/>
    </row>
    <row r="86" spans="46:50" x14ac:dyDescent="0.25">
      <c r="AT86" s="96"/>
      <c r="AU86" s="96"/>
      <c r="AV86" s="96"/>
      <c r="AW86" s="148"/>
      <c r="AX86" s="96"/>
    </row>
    <row r="87" spans="46:50" x14ac:dyDescent="0.25">
      <c r="AT87" s="96"/>
      <c r="AU87" s="96"/>
      <c r="AV87" s="96"/>
      <c r="AW87" s="148"/>
      <c r="AX87" s="96"/>
    </row>
    <row r="88" spans="46:50" x14ac:dyDescent="0.25">
      <c r="AT88" s="96"/>
      <c r="AU88" s="96"/>
      <c r="AV88" s="96"/>
      <c r="AW88" s="148"/>
      <c r="AX88" s="96"/>
    </row>
    <row r="89" spans="46:50" x14ac:dyDescent="0.25">
      <c r="AT89" s="96"/>
      <c r="AU89" s="96"/>
      <c r="AV89" s="96"/>
      <c r="AX89" s="96"/>
    </row>
    <row r="90" spans="46:50" x14ac:dyDescent="0.25">
      <c r="AT90" s="96"/>
      <c r="AU90" s="96"/>
      <c r="AV90" s="96"/>
      <c r="AX90" s="96"/>
    </row>
    <row r="91" spans="46:50" x14ac:dyDescent="0.25">
      <c r="AT91" s="96"/>
      <c r="AU91" s="96"/>
      <c r="AV91" s="96"/>
      <c r="AW91" s="96"/>
      <c r="AX91" s="96"/>
    </row>
    <row r="92" spans="46:50" x14ac:dyDescent="0.25">
      <c r="AT92" s="96"/>
      <c r="AU92" s="96"/>
      <c r="AV92" s="96"/>
      <c r="AW92" s="96"/>
      <c r="AX92" s="96"/>
    </row>
    <row r="93" spans="46:50" x14ac:dyDescent="0.25">
      <c r="AT93" s="96"/>
      <c r="AU93" s="96"/>
      <c r="AV93" s="96"/>
      <c r="AW93" s="96"/>
      <c r="AX93" s="96"/>
    </row>
    <row r="94" spans="46:50" x14ac:dyDescent="0.25">
      <c r="AT94" s="96"/>
      <c r="AU94" s="96"/>
      <c r="AV94" s="96"/>
      <c r="AW94" s="96"/>
      <c r="AX94" s="96"/>
    </row>
    <row r="95" spans="46:50" x14ac:dyDescent="0.25">
      <c r="AT95" s="96"/>
      <c r="AU95" s="96"/>
      <c r="AV95" s="96"/>
      <c r="AW95" s="96"/>
      <c r="AX95" s="96"/>
    </row>
    <row r="96" spans="46:50" x14ac:dyDescent="0.25">
      <c r="AT96" s="96"/>
      <c r="AU96" s="96"/>
      <c r="AV96" s="96"/>
      <c r="AW96" s="96"/>
      <c r="AX96" s="96"/>
    </row>
  </sheetData>
  <mergeCells count="85">
    <mergeCell ref="BK3:BK4"/>
    <mergeCell ref="Z3:Z4"/>
    <mergeCell ref="AA3:AA4"/>
    <mergeCell ref="AB3:AB4"/>
    <mergeCell ref="Y3:Y4"/>
    <mergeCell ref="BC3:BC4"/>
    <mergeCell ref="AC3:AC4"/>
    <mergeCell ref="AO3:AO4"/>
    <mergeCell ref="AP3:AP4"/>
    <mergeCell ref="AE3:AE4"/>
    <mergeCell ref="AF3:AF4"/>
    <mergeCell ref="AG3:AG4"/>
    <mergeCell ref="AH3:AH4"/>
    <mergeCell ref="AI3:AI4"/>
    <mergeCell ref="AJ3:AJ4"/>
    <mergeCell ref="BJ3:BJ4"/>
    <mergeCell ref="AZ56:BA56"/>
    <mergeCell ref="AZ57:BA57"/>
    <mergeCell ref="AZ58:BA58"/>
    <mergeCell ref="AZ59:BA59"/>
    <mergeCell ref="AZ51:BA51"/>
    <mergeCell ref="AZ52:BA52"/>
    <mergeCell ref="AZ53:BA53"/>
    <mergeCell ref="AZ54:BA54"/>
    <mergeCell ref="AZ55:BA55"/>
    <mergeCell ref="A57:B57"/>
    <mergeCell ref="A58:B58"/>
    <mergeCell ref="A59:B59"/>
    <mergeCell ref="AT3:AV3"/>
    <mergeCell ref="AT4:AU4"/>
    <mergeCell ref="A51:B51"/>
    <mergeCell ref="A52:B52"/>
    <mergeCell ref="A53:B53"/>
    <mergeCell ref="A54:B54"/>
    <mergeCell ref="A55:B55"/>
    <mergeCell ref="A56:B56"/>
    <mergeCell ref="A50:B50"/>
    <mergeCell ref="AK3:AK4"/>
    <mergeCell ref="AL3:AL4"/>
    <mergeCell ref="AM3:AM4"/>
    <mergeCell ref="AN3:AN4"/>
    <mergeCell ref="AP1:AQ1"/>
    <mergeCell ref="BL3:BL4"/>
    <mergeCell ref="A5:B5"/>
    <mergeCell ref="U5:V5"/>
    <mergeCell ref="BD3:BD4"/>
    <mergeCell ref="BE3:BE4"/>
    <mergeCell ref="BF3:BF4"/>
    <mergeCell ref="BG3:BG4"/>
    <mergeCell ref="BH3:BH4"/>
    <mergeCell ref="BI3:BI4"/>
    <mergeCell ref="AQ3:AQ4"/>
    <mergeCell ref="AR3:AR4"/>
    <mergeCell ref="AW3:AW4"/>
    <mergeCell ref="AX3:AX4"/>
    <mergeCell ref="BB3:BB4"/>
    <mergeCell ref="C3:C4"/>
    <mergeCell ref="D3:D4"/>
    <mergeCell ref="E3:E4"/>
    <mergeCell ref="F3:F4"/>
    <mergeCell ref="G3:G4"/>
    <mergeCell ref="H3:H4"/>
    <mergeCell ref="I3:I4"/>
    <mergeCell ref="J3:J4"/>
    <mergeCell ref="K3:K4"/>
    <mergeCell ref="AD3:AD4"/>
    <mergeCell ref="L3:L4"/>
    <mergeCell ref="M3:M4"/>
    <mergeCell ref="N3:N4"/>
    <mergeCell ref="O3:O4"/>
    <mergeCell ref="P3:P4"/>
    <mergeCell ref="R3:R4"/>
    <mergeCell ref="S3:S4"/>
    <mergeCell ref="W3:W4"/>
    <mergeCell ref="X3:X4"/>
    <mergeCell ref="Q3:Q4"/>
    <mergeCell ref="U56:V56"/>
    <mergeCell ref="U57:V57"/>
    <mergeCell ref="U58:V58"/>
    <mergeCell ref="U59:V59"/>
    <mergeCell ref="U51:V51"/>
    <mergeCell ref="U52:V52"/>
    <mergeCell ref="U53:V53"/>
    <mergeCell ref="U54:V54"/>
    <mergeCell ref="U55:V55"/>
  </mergeCells>
  <conditionalFormatting sqref="BM50 BM60:BM1048576 BL5 BL1 BL23:XFD24 BL60:BL77 BL32:XFD33 BL41:XFD42">
    <cfRule type="cellIs" dxfId="31934" priority="1098" operator="equal">
      <formula>" "</formula>
    </cfRule>
  </conditionalFormatting>
  <conditionalFormatting sqref="A14:A15">
    <cfRule type="cellIs" dxfId="31933" priority="790" operator="equal">
      <formula>" "</formula>
    </cfRule>
  </conditionalFormatting>
  <conditionalFormatting sqref="BB5:BH5 BJ5 W1 A1 AS16:AS24 AY60:AY76 AY16:AY31 W23:X24 AX60:AX96 BM31 AX1:AX2 AX50:BA50 AX14:BB15 W32:X33 BM40 W41:X42 BM49:BM50 AS51:AS76 BN51:XFD51 AX51:AY59 BL51:BM59 BD14:BE15 B15:P15 BD23:BJ24 U6:X6 I8:I11 BD32:BJ33 BD41:BJ42 AC6:AR6 AC41:AS42 AC32:AS33 AC23:AR24 BL41:XFD42 BL32:XFD33 BL23:XFD24 BL5 BL1 BL60:BL77 BM60:BM1048576">
    <cfRule type="cellIs" dxfId="31932" priority="1102" operator="equal">
      <formula>$AT1</formula>
    </cfRule>
  </conditionalFormatting>
  <conditionalFormatting sqref="B14:C14">
    <cfRule type="cellIs" dxfId="31931" priority="794" operator="equal">
      <formula>$AT14</formula>
    </cfRule>
  </conditionalFormatting>
  <conditionalFormatting sqref="BB5:BH5 BJ5 W1 A1 AS16:AS24 AY60:AY76 AY16:AY31 W23:X24 AX60:AX96 BM31 AX1:AX2 AX50:BA50 AX14:BB15 W32:X33 BM40 W41:X42 BM49:BM50 AS51:AS76 BN51:XFD51 AX51:AY59 BL51:BM59 BD14:BE15 BD23:BJ24 U6:X6 I8:I11 B15:P15 BD32:BJ33 BD41:BJ42 AC6:AR6 AC41:AS42 AC32:AS33 AC23:AR24 BL41:XFD42 BL32:XFD33 BL23:XFD24 BL5 BL1 BL60:BL77 BM60:BM1048576">
    <cfRule type="cellIs" dxfId="31930" priority="1110" operator="greaterThan">
      <formula>$AT1</formula>
    </cfRule>
  </conditionalFormatting>
  <conditionalFormatting sqref="AS1:AS2">
    <cfRule type="cellIs" dxfId="31929" priority="1014" operator="equal">
      <formula>$AT1</formula>
    </cfRule>
  </conditionalFormatting>
  <conditionalFormatting sqref="AX5">
    <cfRule type="cellIs" dxfId="31928" priority="1021" operator="greaterThan">
      <formula>$AT5</formula>
    </cfRule>
  </conditionalFormatting>
  <conditionalFormatting sqref="BJ2">
    <cfRule type="cellIs" dxfId="31927" priority="996" operator="equal">
      <formula>$AT2</formula>
    </cfRule>
  </conditionalFormatting>
  <conditionalFormatting sqref="BB6:BJ6">
    <cfRule type="cellIs" dxfId="31926" priority="1003" operator="greaterThan">
      <formula>$AT6</formula>
    </cfRule>
  </conditionalFormatting>
  <conditionalFormatting sqref="AX5 BB5:BH5 BJ5">
    <cfRule type="cellIs" dxfId="31925" priority="1019" operator="equal">
      <formula>" "</formula>
    </cfRule>
  </conditionalFormatting>
  <conditionalFormatting sqref="AX5">
    <cfRule type="cellIs" dxfId="31924" priority="1020" operator="equal">
      <formula>$AT5</formula>
    </cfRule>
  </conditionalFormatting>
  <conditionalFormatting sqref="BA6">
    <cfRule type="cellIs" dxfId="31923" priority="1016" operator="equal">
      <formula>" "</formula>
    </cfRule>
  </conditionalFormatting>
  <conditionalFormatting sqref="BA6">
    <cfRule type="cellIs" dxfId="31922" priority="1017" operator="equal">
      <formula>$AT6</formula>
    </cfRule>
  </conditionalFormatting>
  <conditionalFormatting sqref="BA6">
    <cfRule type="cellIs" dxfId="31921" priority="1018" operator="greaterThan">
      <formula>$AT6</formula>
    </cfRule>
  </conditionalFormatting>
  <conditionalFormatting sqref="AS1:AS2 AX1:AX2">
    <cfRule type="cellIs" dxfId="31920" priority="1013" operator="equal">
      <formula>" "</formula>
    </cfRule>
  </conditionalFormatting>
  <conditionalFormatting sqref="AS1:AS2">
    <cfRule type="cellIs" dxfId="31919" priority="1015" operator="greaterThan">
      <formula>$AT1</formula>
    </cfRule>
  </conditionalFormatting>
  <conditionalFormatting sqref="BB1:BJ1">
    <cfRule type="cellIs" dxfId="31918" priority="1010" operator="equal">
      <formula>" "</formula>
    </cfRule>
  </conditionalFormatting>
  <conditionalFormatting sqref="BB1:BJ1">
    <cfRule type="cellIs" dxfId="31917" priority="1011" operator="equal">
      <formula>$AT1</formula>
    </cfRule>
  </conditionalFormatting>
  <conditionalFormatting sqref="BB1:BJ1">
    <cfRule type="cellIs" dxfId="31916" priority="1012" operator="greaterThan">
      <formula>$AT1</formula>
    </cfRule>
  </conditionalFormatting>
  <conditionalFormatting sqref="AY1:BA5">
    <cfRule type="cellIs" dxfId="31915" priority="1007" operator="equal">
      <formula>" "</formula>
    </cfRule>
  </conditionalFormatting>
  <conditionalFormatting sqref="AY1:BA5">
    <cfRule type="cellIs" dxfId="31914" priority="1008" operator="equal">
      <formula>$AT1</formula>
    </cfRule>
  </conditionalFormatting>
  <conditionalFormatting sqref="AY1:BA5">
    <cfRule type="cellIs" dxfId="31913" priority="1009" operator="greaterThan">
      <formula>$AT1</formula>
    </cfRule>
  </conditionalFormatting>
  <conditionalFormatting sqref="BI5">
    <cfRule type="cellIs" dxfId="31912" priority="1004" operator="equal">
      <formula>" "</formula>
    </cfRule>
  </conditionalFormatting>
  <conditionalFormatting sqref="BI5">
    <cfRule type="cellIs" dxfId="31911" priority="1005" operator="equal">
      <formula>$AT5</formula>
    </cfRule>
  </conditionalFormatting>
  <conditionalFormatting sqref="BI5">
    <cfRule type="cellIs" dxfId="31910" priority="1006" operator="greaterThan">
      <formula>$AT5</formula>
    </cfRule>
  </conditionalFormatting>
  <conditionalFormatting sqref="BB6:BJ6">
    <cfRule type="cellIs" dxfId="31909" priority="1001" operator="equal">
      <formula>" "</formula>
    </cfRule>
  </conditionalFormatting>
  <conditionalFormatting sqref="BB6:BJ6">
    <cfRule type="cellIs" dxfId="31908" priority="1002" operator="equal">
      <formula>$AT6</formula>
    </cfRule>
  </conditionalFormatting>
  <conditionalFormatting sqref="BJ2">
    <cfRule type="cellIs" dxfId="31907" priority="995" operator="equal">
      <formula>" "</formula>
    </cfRule>
  </conditionalFormatting>
  <conditionalFormatting sqref="BJ2">
    <cfRule type="cellIs" dxfId="31906" priority="997" operator="greaterThan">
      <formula>$AT2</formula>
    </cfRule>
  </conditionalFormatting>
  <conditionalFormatting sqref="BI2">
    <cfRule type="cellIs" dxfId="31905" priority="992" operator="equal">
      <formula>" "</formula>
    </cfRule>
  </conditionalFormatting>
  <conditionalFormatting sqref="BI2">
    <cfRule type="cellIs" dxfId="31904" priority="993" operator="equal">
      <formula>$AT2</formula>
    </cfRule>
  </conditionalFormatting>
  <conditionalFormatting sqref="BI2">
    <cfRule type="cellIs" dxfId="31903" priority="994" operator="greaterThan">
      <formula>$AT2</formula>
    </cfRule>
  </conditionalFormatting>
  <conditionalFormatting sqref="BH2">
    <cfRule type="cellIs" dxfId="31902" priority="989" operator="equal">
      <formula>" "</formula>
    </cfRule>
  </conditionalFormatting>
  <conditionalFormatting sqref="BH2">
    <cfRule type="cellIs" dxfId="31901" priority="990" operator="equal">
      <formula>$AT2</formula>
    </cfRule>
  </conditionalFormatting>
  <conditionalFormatting sqref="BH2">
    <cfRule type="cellIs" dxfId="31900" priority="991" operator="greaterThan">
      <formula>$AT2</formula>
    </cfRule>
  </conditionalFormatting>
  <conditionalFormatting sqref="BG2">
    <cfRule type="cellIs" dxfId="31899" priority="986" operator="equal">
      <formula>" "</formula>
    </cfRule>
  </conditionalFormatting>
  <conditionalFormatting sqref="BG2">
    <cfRule type="cellIs" dxfId="31898" priority="987" operator="equal">
      <formula>$AT2</formula>
    </cfRule>
  </conditionalFormatting>
  <conditionalFormatting sqref="BG2">
    <cfRule type="cellIs" dxfId="31897" priority="988" operator="greaterThan">
      <formula>$AT2</formula>
    </cfRule>
  </conditionalFormatting>
  <conditionalFormatting sqref="BE2">
    <cfRule type="cellIs" dxfId="31896" priority="983" operator="equal">
      <formula>" "</formula>
    </cfRule>
  </conditionalFormatting>
  <conditionalFormatting sqref="BE2">
    <cfRule type="cellIs" dxfId="31895" priority="984" operator="equal">
      <formula>$AT2</formula>
    </cfRule>
  </conditionalFormatting>
  <conditionalFormatting sqref="BE2">
    <cfRule type="cellIs" dxfId="31894" priority="985" operator="greaterThan">
      <formula>$AT2</formula>
    </cfRule>
  </conditionalFormatting>
  <conditionalFormatting sqref="BD2">
    <cfRule type="cellIs" dxfId="31893" priority="980" operator="equal">
      <formula>" "</formula>
    </cfRule>
  </conditionalFormatting>
  <conditionalFormatting sqref="BD2">
    <cfRule type="cellIs" dxfId="31892" priority="981" operator="equal">
      <formula>$AT2</formula>
    </cfRule>
  </conditionalFormatting>
  <conditionalFormatting sqref="BD2">
    <cfRule type="cellIs" dxfId="31891" priority="982" operator="greaterThan">
      <formula>$AT2</formula>
    </cfRule>
  </conditionalFormatting>
  <conditionalFormatting sqref="BF15:BJ15">
    <cfRule type="cellIs" dxfId="31890" priority="977" operator="equal">
      <formula>" "</formula>
    </cfRule>
  </conditionalFormatting>
  <conditionalFormatting sqref="BF15:BJ15">
    <cfRule type="cellIs" dxfId="31889" priority="978" operator="equal">
      <formula>$AT15</formula>
    </cfRule>
  </conditionalFormatting>
  <conditionalFormatting sqref="BF15:BJ15">
    <cfRule type="cellIs" dxfId="31888" priority="979" operator="greaterThan">
      <formula>$AT15</formula>
    </cfRule>
  </conditionalFormatting>
  <conditionalFormatting sqref="C1:T1 W1">
    <cfRule type="cellIs" dxfId="31887" priority="971" operator="equal">
      <formula>" "</formula>
    </cfRule>
  </conditionalFormatting>
  <conditionalFormatting sqref="C1:T1">
    <cfRule type="cellIs" dxfId="31886" priority="972" operator="equal">
      <formula>$AT1</formula>
    </cfRule>
  </conditionalFormatting>
  <conditionalFormatting sqref="C1:T1">
    <cfRule type="cellIs" dxfId="31885" priority="973" operator="greaterThan">
      <formula>$AT1</formula>
    </cfRule>
  </conditionalFormatting>
  <conditionalFormatting sqref="A2:B4 A1">
    <cfRule type="cellIs" dxfId="31884" priority="968" operator="equal">
      <formula>" "</formula>
    </cfRule>
  </conditionalFormatting>
  <conditionalFormatting sqref="A2:B4">
    <cfRule type="cellIs" dxfId="31883" priority="969" operator="equal">
      <formula>$AT2</formula>
    </cfRule>
  </conditionalFormatting>
  <conditionalFormatting sqref="A2:B4">
    <cfRule type="cellIs" dxfId="31882" priority="970" operator="greaterThan">
      <formula>$AT2</formula>
    </cfRule>
  </conditionalFormatting>
  <conditionalFormatting sqref="U1:V4">
    <cfRule type="cellIs" dxfId="31881" priority="965" operator="equal">
      <formula>" "</formula>
    </cfRule>
  </conditionalFormatting>
  <conditionalFormatting sqref="U1:V4">
    <cfRule type="cellIs" dxfId="31880" priority="966" operator="equal">
      <formula>$AT1</formula>
    </cfRule>
  </conditionalFormatting>
  <conditionalFormatting sqref="U1:V4">
    <cfRule type="cellIs" dxfId="31879" priority="967" operator="greaterThan">
      <formula>$AT1</formula>
    </cfRule>
  </conditionalFormatting>
  <conditionalFormatting sqref="AS26:AS31 AS60:AS76">
    <cfRule type="cellIs" dxfId="31878" priority="962" operator="equal">
      <formula>" "</formula>
    </cfRule>
  </conditionalFormatting>
  <conditionalFormatting sqref="AS26:AS31">
    <cfRule type="cellIs" dxfId="31877" priority="963" operator="equal">
      <formula>$AT26</formula>
    </cfRule>
  </conditionalFormatting>
  <conditionalFormatting sqref="AS26:AS31">
    <cfRule type="cellIs" dxfId="31876" priority="964" operator="greaterThan">
      <formula>$AT26</formula>
    </cfRule>
  </conditionalFormatting>
  <conditionalFormatting sqref="AS3:AS13 AS16:AS24">
    <cfRule type="cellIs" dxfId="31875" priority="959" operator="equal">
      <formula>" "</formula>
    </cfRule>
  </conditionalFormatting>
  <conditionalFormatting sqref="AS3:AS13">
    <cfRule type="cellIs" dxfId="31874" priority="960" operator="equal">
      <formula>$AT3</formula>
    </cfRule>
  </conditionalFormatting>
  <conditionalFormatting sqref="AS3:AS13">
    <cfRule type="cellIs" dxfId="31873" priority="961" operator="greaterThan">
      <formula>$AT3</formula>
    </cfRule>
  </conditionalFormatting>
  <conditionalFormatting sqref="AX13">
    <cfRule type="cellIs" dxfId="31872" priority="956" operator="equal">
      <formula>" "</formula>
    </cfRule>
  </conditionalFormatting>
  <conditionalFormatting sqref="AX13">
    <cfRule type="cellIs" dxfId="31871" priority="957" operator="equal">
      <formula>$AT13</formula>
    </cfRule>
  </conditionalFormatting>
  <conditionalFormatting sqref="AX13">
    <cfRule type="cellIs" dxfId="31870" priority="958" operator="greaterThan">
      <formula>$AT13</formula>
    </cfRule>
  </conditionalFormatting>
  <conditionalFormatting sqref="AY6:AY13 AY60:AY76 AY16:AY31">
    <cfRule type="cellIs" dxfId="31869" priority="953" operator="equal">
      <formula>" "</formula>
    </cfRule>
  </conditionalFormatting>
  <conditionalFormatting sqref="AY6:AY13">
    <cfRule type="cellIs" dxfId="31868" priority="954" operator="equal">
      <formula>$AT6</formula>
    </cfRule>
  </conditionalFormatting>
  <conditionalFormatting sqref="AY6:AY13">
    <cfRule type="cellIs" dxfId="31867" priority="955" operator="greaterThan">
      <formula>$AT6</formula>
    </cfRule>
  </conditionalFormatting>
  <conditionalFormatting sqref="AZ60:BJ76">
    <cfRule type="cellIs" dxfId="31866" priority="950" operator="equal">
      <formula>" "</formula>
    </cfRule>
  </conditionalFormatting>
  <conditionalFormatting sqref="AZ60:BJ76">
    <cfRule type="cellIs" dxfId="31865" priority="951" operator="equal">
      <formula>$AT60</formula>
    </cfRule>
  </conditionalFormatting>
  <conditionalFormatting sqref="AZ60:BJ76">
    <cfRule type="cellIs" dxfId="31864" priority="952" operator="greaterThan">
      <formula>$AT60</formula>
    </cfRule>
  </conditionalFormatting>
  <conditionalFormatting sqref="AZ60:BJ60">
    <cfRule type="cellIs" dxfId="31863" priority="947" operator="equal">
      <formula>" "</formula>
    </cfRule>
  </conditionalFormatting>
  <conditionalFormatting sqref="AZ60:BJ60">
    <cfRule type="cellIs" dxfId="31862" priority="948" operator="equal">
      <formula>$AT60</formula>
    </cfRule>
  </conditionalFormatting>
  <conditionalFormatting sqref="AZ60:BJ60">
    <cfRule type="cellIs" dxfId="31861" priority="949" operator="greaterThan">
      <formula>$AT60</formula>
    </cfRule>
  </conditionalFormatting>
  <conditionalFormatting sqref="AY77">
    <cfRule type="cellIs" dxfId="31860" priority="883" operator="equal">
      <formula>" "</formula>
    </cfRule>
  </conditionalFormatting>
  <conditionalFormatting sqref="AY77">
    <cfRule type="cellIs" dxfId="31859" priority="884" operator="equal">
      <formula>$AT77</formula>
    </cfRule>
  </conditionalFormatting>
  <conditionalFormatting sqref="AY77">
    <cfRule type="cellIs" dxfId="31858" priority="885" operator="greaterThan">
      <formula>$AT77</formula>
    </cfRule>
  </conditionalFormatting>
  <conditionalFormatting sqref="AZ23:BB24 BD23:BJ24">
    <cfRule type="cellIs" dxfId="31857" priority="941" operator="equal">
      <formula>" "</formula>
    </cfRule>
  </conditionalFormatting>
  <conditionalFormatting sqref="AZ23:BB24">
    <cfRule type="cellIs" dxfId="31856" priority="942" operator="equal">
      <formula>$AT23</formula>
    </cfRule>
  </conditionalFormatting>
  <conditionalFormatting sqref="AZ23:BB24">
    <cfRule type="cellIs" dxfId="31855" priority="943" operator="greaterThan">
      <formula>$AT23</formula>
    </cfRule>
  </conditionalFormatting>
  <conditionalFormatting sqref="BM13:XFD13">
    <cfRule type="cellIs" dxfId="31854" priority="938" operator="equal">
      <formula>" "</formula>
    </cfRule>
  </conditionalFormatting>
  <conditionalFormatting sqref="BM13:XFD13">
    <cfRule type="cellIs" dxfId="31853" priority="939" operator="equal">
      <formula>$AT13</formula>
    </cfRule>
  </conditionalFormatting>
  <conditionalFormatting sqref="BM13:XFD13">
    <cfRule type="cellIs" dxfId="31852" priority="940" operator="greaterThan">
      <formula>$AT13</formula>
    </cfRule>
  </conditionalFormatting>
  <conditionalFormatting sqref="A60:X76 AC60:AR76">
    <cfRule type="cellIs" dxfId="31851" priority="935" operator="equal">
      <formula>" "</formula>
    </cfRule>
  </conditionalFormatting>
  <conditionalFormatting sqref="A60:X76 AC60:AR76">
    <cfRule type="cellIs" dxfId="31850" priority="936" operator="equal">
      <formula>$AT60</formula>
    </cfRule>
  </conditionalFormatting>
  <conditionalFormatting sqref="A60:X76 AC60:AR76">
    <cfRule type="cellIs" dxfId="31849" priority="937" operator="greaterThan">
      <formula>$AT60</formula>
    </cfRule>
  </conditionalFormatting>
  <conditionalFormatting sqref="A60:X60 AC60:AR60">
    <cfRule type="cellIs" dxfId="31848" priority="932" operator="equal">
      <formula>" "</formula>
    </cfRule>
  </conditionalFormatting>
  <conditionalFormatting sqref="A60:X60 AC60:AR60">
    <cfRule type="cellIs" dxfId="31847" priority="933" operator="equal">
      <formula>$AT60</formula>
    </cfRule>
  </conditionalFormatting>
  <conditionalFormatting sqref="A60:X60 AC60:AR60">
    <cfRule type="cellIs" dxfId="31846" priority="934" operator="greaterThan">
      <formula>$AT60</formula>
    </cfRule>
  </conditionalFormatting>
  <conditionalFormatting sqref="C23:S24 W23:X24 AC23:AR24">
    <cfRule type="cellIs" dxfId="31845" priority="929" operator="equal">
      <formula>" "</formula>
    </cfRule>
  </conditionalFormatting>
  <conditionalFormatting sqref="C23:S24">
    <cfRule type="cellIs" dxfId="31844" priority="930" operator="equal">
      <formula>$AT23</formula>
    </cfRule>
  </conditionalFormatting>
  <conditionalFormatting sqref="C23:S24">
    <cfRule type="cellIs" dxfId="31843" priority="931" operator="greaterThan">
      <formula>$AT23</formula>
    </cfRule>
  </conditionalFormatting>
  <conditionalFormatting sqref="B1">
    <cfRule type="cellIs" dxfId="31842" priority="926" operator="equal">
      <formula>" "</formula>
    </cfRule>
  </conditionalFormatting>
  <conditionalFormatting sqref="B1">
    <cfRule type="cellIs" dxfId="31841" priority="927" operator="equal">
      <formula>$AT1</formula>
    </cfRule>
  </conditionalFormatting>
  <conditionalFormatting sqref="B1">
    <cfRule type="cellIs" dxfId="31840" priority="928" operator="greaterThan">
      <formula>$AT1</formula>
    </cfRule>
  </conditionalFormatting>
  <conditionalFormatting sqref="Q15:S15">
    <cfRule type="cellIs" dxfId="31839" priority="923" operator="equal">
      <formula>" "</formula>
    </cfRule>
  </conditionalFormatting>
  <conditionalFormatting sqref="Q15:S15">
    <cfRule type="cellIs" dxfId="31838" priority="924" operator="equal">
      <formula>$AT15</formula>
    </cfRule>
  </conditionalFormatting>
  <conditionalFormatting sqref="Q15:S15">
    <cfRule type="cellIs" dxfId="31837" priority="925" operator="greaterThan">
      <formula>$AT15</formula>
    </cfRule>
  </conditionalFormatting>
  <conditionalFormatting sqref="U23:V24">
    <cfRule type="cellIs" dxfId="31836" priority="920" operator="equal">
      <formula>" "</formula>
    </cfRule>
  </conditionalFormatting>
  <conditionalFormatting sqref="U23:V24">
    <cfRule type="cellIs" dxfId="31835" priority="921" operator="equal">
      <formula>$AT23</formula>
    </cfRule>
  </conditionalFormatting>
  <conditionalFormatting sqref="U23:V24">
    <cfRule type="cellIs" dxfId="31834" priority="922" operator="greaterThan">
      <formula>$AT23</formula>
    </cfRule>
  </conditionalFormatting>
  <conditionalFormatting sqref="A23:B24">
    <cfRule type="cellIs" dxfId="31833" priority="917" operator="equal">
      <formula>" "</formula>
    </cfRule>
  </conditionalFormatting>
  <conditionalFormatting sqref="A23:B24">
    <cfRule type="cellIs" dxfId="31832" priority="918" operator="equal">
      <formula>$AT23</formula>
    </cfRule>
  </conditionalFormatting>
  <conditionalFormatting sqref="A23:B24">
    <cfRule type="cellIs" dxfId="31831" priority="919" operator="greaterThan">
      <formula>$AT23</formula>
    </cfRule>
  </conditionalFormatting>
  <conditionalFormatting sqref="BL50">
    <cfRule type="cellIs" dxfId="31830" priority="914" operator="equal">
      <formula>" "</formula>
    </cfRule>
  </conditionalFormatting>
  <conditionalFormatting sqref="BL50">
    <cfRule type="cellIs" dxfId="31829" priority="915" operator="equal">
      <formula>$AT50</formula>
    </cfRule>
  </conditionalFormatting>
  <conditionalFormatting sqref="BL50">
    <cfRule type="cellIs" dxfId="31828" priority="916" operator="greaterThan">
      <formula>$AT50</formula>
    </cfRule>
  </conditionalFormatting>
  <conditionalFormatting sqref="AS50 AX60:AX96 AX50:BA50">
    <cfRule type="cellIs" dxfId="31827" priority="911" operator="equal">
      <formula>" "</formula>
    </cfRule>
  </conditionalFormatting>
  <conditionalFormatting sqref="AS50">
    <cfRule type="cellIs" dxfId="31826" priority="912" operator="equal">
      <formula>$AT50</formula>
    </cfRule>
  </conditionalFormatting>
  <conditionalFormatting sqref="AS50">
    <cfRule type="cellIs" dxfId="31825" priority="913" operator="greaterThan">
      <formula>$AT50</formula>
    </cfRule>
  </conditionalFormatting>
  <conditionalFormatting sqref="AS77">
    <cfRule type="cellIs" dxfId="31824" priority="886" operator="equal">
      <formula>" "</formula>
    </cfRule>
  </conditionalFormatting>
  <conditionalFormatting sqref="AS77">
    <cfRule type="cellIs" dxfId="31823" priority="887" operator="equal">
      <formula>$AT77</formula>
    </cfRule>
  </conditionalFormatting>
  <conditionalFormatting sqref="AS77">
    <cfRule type="cellIs" dxfId="31822" priority="888" operator="greaterThan">
      <formula>$AT77</formula>
    </cfRule>
  </conditionalFormatting>
  <conditionalFormatting sqref="AZ77:BJ77">
    <cfRule type="cellIs" dxfId="31821" priority="880" operator="equal">
      <formula>" "</formula>
    </cfRule>
  </conditionalFormatting>
  <conditionalFormatting sqref="AZ77:BJ77">
    <cfRule type="cellIs" dxfId="31820" priority="881" operator="equal">
      <formula>$AT77</formula>
    </cfRule>
  </conditionalFormatting>
  <conditionalFormatting sqref="AZ77:BJ77">
    <cfRule type="cellIs" dxfId="31819" priority="882" operator="greaterThan">
      <formula>$AT77</formula>
    </cfRule>
  </conditionalFormatting>
  <conditionalFormatting sqref="A77:X77 AC77:AR77">
    <cfRule type="cellIs" dxfId="31818" priority="877" operator="equal">
      <formula>" "</formula>
    </cfRule>
  </conditionalFormatting>
  <conditionalFormatting sqref="A77:X77 AC77:AR77">
    <cfRule type="cellIs" dxfId="31817" priority="878" operator="equal">
      <formula>$AT77</formula>
    </cfRule>
  </conditionalFormatting>
  <conditionalFormatting sqref="A77:X77 AC77:AR77">
    <cfRule type="cellIs" dxfId="31816" priority="879" operator="greaterThan">
      <formula>$AT77</formula>
    </cfRule>
  </conditionalFormatting>
  <conditionalFormatting sqref="U50:V50">
    <cfRule type="cellIs" dxfId="31815" priority="874" operator="equal">
      <formula>" "</formula>
    </cfRule>
  </conditionalFormatting>
  <conditionalFormatting sqref="U50:V50">
    <cfRule type="cellIs" dxfId="31814" priority="875" operator="equal">
      <formula>$AT50</formula>
    </cfRule>
  </conditionalFormatting>
  <conditionalFormatting sqref="U50:V50">
    <cfRule type="cellIs" dxfId="31813" priority="876" operator="greaterThan">
      <formula>$AT50</formula>
    </cfRule>
  </conditionalFormatting>
  <conditionalFormatting sqref="BM22">
    <cfRule type="cellIs" dxfId="31812" priority="871" operator="equal">
      <formula>" "</formula>
    </cfRule>
  </conditionalFormatting>
  <conditionalFormatting sqref="BM22">
    <cfRule type="cellIs" dxfId="31811" priority="872" operator="equal">
      <formula>$AT22</formula>
    </cfRule>
  </conditionalFormatting>
  <conditionalFormatting sqref="BM22">
    <cfRule type="cellIs" dxfId="31810" priority="873" operator="greaterThan">
      <formula>$AT22</formula>
    </cfRule>
  </conditionalFormatting>
  <conditionalFormatting sqref="BM15">
    <cfRule type="cellIs" dxfId="31809" priority="868" operator="equal">
      <formula>" "</formula>
    </cfRule>
  </conditionalFormatting>
  <conditionalFormatting sqref="BM15">
    <cfRule type="cellIs" dxfId="31808" priority="869" operator="equal">
      <formula>$AT15</formula>
    </cfRule>
  </conditionalFormatting>
  <conditionalFormatting sqref="BM15">
    <cfRule type="cellIs" dxfId="31807" priority="870" operator="greaterThan">
      <formula>$AT15</formula>
    </cfRule>
  </conditionalFormatting>
  <conditionalFormatting sqref="BM31">
    <cfRule type="cellIs" dxfId="31806" priority="867" operator="equal">
      <formula>" "</formula>
    </cfRule>
  </conditionalFormatting>
  <conditionalFormatting sqref="A6:S6 U6:X6 I8:I11 AC6:AR6">
    <cfRule type="cellIs" dxfId="31805" priority="864" operator="equal">
      <formula>" "</formula>
    </cfRule>
  </conditionalFormatting>
  <conditionalFormatting sqref="A6:S6">
    <cfRule type="cellIs" dxfId="31804" priority="865" operator="equal">
      <formula>$AT6</formula>
    </cfRule>
  </conditionalFormatting>
  <conditionalFormatting sqref="A6:S6">
    <cfRule type="cellIs" dxfId="31803" priority="866" operator="greaterThan">
      <formula>$AT6</formula>
    </cfRule>
  </conditionalFormatting>
  <conditionalFormatting sqref="BF14:BJ14">
    <cfRule type="cellIs" dxfId="31802" priority="861" operator="equal">
      <formula>" "</formula>
    </cfRule>
  </conditionalFormatting>
  <conditionalFormatting sqref="BF14:BJ14">
    <cfRule type="cellIs" dxfId="31801" priority="862" operator="equal">
      <formula>$AT14</formula>
    </cfRule>
  </conditionalFormatting>
  <conditionalFormatting sqref="BF14:BJ14">
    <cfRule type="cellIs" dxfId="31800" priority="863" operator="greaterThan">
      <formula>$AT14</formula>
    </cfRule>
  </conditionalFormatting>
  <conditionalFormatting sqref="D14:S14">
    <cfRule type="cellIs" dxfId="31799" priority="858" operator="equal">
      <formula>" "</formula>
    </cfRule>
  </conditionalFormatting>
  <conditionalFormatting sqref="D14:S14">
    <cfRule type="cellIs" dxfId="31798" priority="859" operator="equal">
      <formula>$AT14</formula>
    </cfRule>
  </conditionalFormatting>
  <conditionalFormatting sqref="D14:S14">
    <cfRule type="cellIs" dxfId="31797" priority="860" operator="greaterThan">
      <formula>$AT14</formula>
    </cfRule>
  </conditionalFormatting>
  <conditionalFormatting sqref="BM14">
    <cfRule type="cellIs" dxfId="31796" priority="855" operator="equal">
      <formula>" "</formula>
    </cfRule>
  </conditionalFormatting>
  <conditionalFormatting sqref="BM14">
    <cfRule type="cellIs" dxfId="31795" priority="856" operator="equal">
      <formula>$AT14</formula>
    </cfRule>
  </conditionalFormatting>
  <conditionalFormatting sqref="BM14">
    <cfRule type="cellIs" dxfId="31794" priority="857" operator="greaterThan">
      <formula>$AT14</formula>
    </cfRule>
  </conditionalFormatting>
  <conditionalFormatting sqref="BL13">
    <cfRule type="cellIs" dxfId="31793" priority="852" operator="equal">
      <formula>" "</formula>
    </cfRule>
  </conditionalFormatting>
  <conditionalFormatting sqref="BL13">
    <cfRule type="cellIs" dxfId="31792" priority="853" operator="equal">
      <formula>$AT13</formula>
    </cfRule>
  </conditionalFormatting>
  <conditionalFormatting sqref="BL13">
    <cfRule type="cellIs" dxfId="31791" priority="854" operator="greaterThan">
      <formula>$AT13</formula>
    </cfRule>
  </conditionalFormatting>
  <conditionalFormatting sqref="BL14">
    <cfRule type="cellIs" dxfId="31790" priority="849" operator="equal">
      <formula>" "</formula>
    </cfRule>
  </conditionalFormatting>
  <conditionalFormatting sqref="BL14">
    <cfRule type="cellIs" dxfId="31789" priority="850" operator="equal">
      <formula>$AT14</formula>
    </cfRule>
  </conditionalFormatting>
  <conditionalFormatting sqref="BL14">
    <cfRule type="cellIs" dxfId="31788" priority="851" operator="greaterThan">
      <formula>$AT14</formula>
    </cfRule>
  </conditionalFormatting>
  <conditionalFormatting sqref="A7:B13">
    <cfRule type="containsText" dxfId="31787" priority="832" operator="containsText" text="08.30 – 14.30">
      <formula>NOT(ISERROR(SEARCH("08.30 – 14.30",A7)))</formula>
    </cfRule>
    <cfRule type="containsText" dxfId="31786" priority="833" operator="containsText" text="09:30 – 18.30">
      <formula>NOT(ISERROR(SEARCH("09:30 – 18.30",A7)))</formula>
    </cfRule>
    <cfRule type="containsText" dxfId="31785" priority="834" operator="containsText" text="10.30 – 18.30">
      <formula>NOT(ISERROR(SEARCH("10.30 – 18.30",A7)))</formula>
    </cfRule>
    <cfRule type="containsText" dxfId="31784" priority="835" operator="containsText" text="09.30 – 18.30">
      <formula>NOT(ISERROR(SEARCH("09.30 – 18.30",A7)))</formula>
    </cfRule>
    <cfRule type="containsText" dxfId="31783" priority="836" operator="containsText" text="09.00 – 13:00">
      <formula>NOT(ISERROR(SEARCH("09.00 – 13:00",A7)))</formula>
    </cfRule>
    <cfRule type="containsText" dxfId="31782" priority="837" operator="containsText" text="08.30 – 16.30">
      <formula>NOT(ISERROR(SEARCH("08.30 – 16.30",A7)))</formula>
    </cfRule>
    <cfRule type="containsText" dxfId="31781" priority="838" operator="containsText" text="08:30 – 17.30">
      <formula>NOT(ISERROR(SEARCH("08:30 – 17.30",A7)))</formula>
    </cfRule>
    <cfRule type="containsText" dxfId="31780" priority="839" operator="containsText" text="08.30 – 17.30">
      <formula>NOT(ISERROR(SEARCH("08.30 – 17.30",A7)))</formula>
    </cfRule>
    <cfRule type="containsText" dxfId="31779" priority="840" operator="containsText" text="09.00 – 18.00">
      <formula>NOT(ISERROR(SEARCH("09.00 – 18.00",A7)))</formula>
    </cfRule>
    <cfRule type="containsText" dxfId="31778" priority="841" operator="containsText" text="09.00 – 13.00">
      <formula>NOT(ISERROR(SEARCH("09.00 – 13.00",A7)))</formula>
    </cfRule>
    <cfRule type="containsText" dxfId="31777" priority="842" operator="containsText" text="11.30 – 19.30">
      <formula>NOT(ISERROR(SEARCH("11.30 – 19.30",A7)))</formula>
    </cfRule>
    <cfRule type="containsText" dxfId="31776" priority="843" operator="containsText" text="10.30 – 19.30">
      <formula>NOT(ISERROR(SEARCH("10.30 – 19.30",A7)))</formula>
    </cfRule>
    <cfRule type="containsText" dxfId="31775" priority="844" operator="containsText" text="09.00 – 15.00">
      <formula>NOT(ISERROR(SEARCH("09.00 – 15.00",A7)))</formula>
    </cfRule>
    <cfRule type="containsText" dxfId="31774" priority="845" operator="containsText" text="12:30">
      <formula>NOT(ISERROR(SEARCH("12:30",A7)))</formula>
    </cfRule>
    <cfRule type="containsText" dxfId="31773" priority="846" operator="containsText" text="13:30">
      <formula>NOT(ISERROR(SEARCH("13:30",A7)))</formula>
    </cfRule>
    <cfRule type="containsText" dxfId="31772" priority="847" operator="containsText" text="FESTIVITÁ">
      <formula>NOT(ISERROR(SEARCH("FESTIVITÁ",A7)))</formula>
    </cfRule>
    <cfRule type="cellIs" dxfId="31771" priority="848" operator="equal">
      <formula>"DOMENICA"</formula>
    </cfRule>
  </conditionalFormatting>
  <conditionalFormatting sqref="B7:B13">
    <cfRule type="iconSet" priority="831">
      <iconSet iconSet="3Symbols2">
        <cfvo type="percent" val="0"/>
        <cfvo type="percent" val="0"/>
        <cfvo type="formula" val="TODAY()" gte="0"/>
      </iconSet>
    </cfRule>
  </conditionalFormatting>
  <conditionalFormatting sqref="A16:B22">
    <cfRule type="containsText" dxfId="31770" priority="814" operator="containsText" text="08.30 – 14.30">
      <formula>NOT(ISERROR(SEARCH("08.30 – 14.30",A16)))</formula>
    </cfRule>
    <cfRule type="containsText" dxfId="31769" priority="815" operator="containsText" text="09:30 – 18.30">
      <formula>NOT(ISERROR(SEARCH("09:30 – 18.30",A16)))</formula>
    </cfRule>
    <cfRule type="containsText" dxfId="31768" priority="816" operator="containsText" text="10.30 – 18.30">
      <formula>NOT(ISERROR(SEARCH("10.30 – 18.30",A16)))</formula>
    </cfRule>
    <cfRule type="containsText" dxfId="31767" priority="817" operator="containsText" text="09.30 – 18.30">
      <formula>NOT(ISERROR(SEARCH("09.30 – 18.30",A16)))</formula>
    </cfRule>
    <cfRule type="containsText" dxfId="31766" priority="818" operator="containsText" text="09.00 – 13:00">
      <formula>NOT(ISERROR(SEARCH("09.00 – 13:00",A16)))</formula>
    </cfRule>
    <cfRule type="containsText" dxfId="31765" priority="819" operator="containsText" text="08.30 – 16.30">
      <formula>NOT(ISERROR(SEARCH("08.30 – 16.30",A16)))</formula>
    </cfRule>
    <cfRule type="containsText" dxfId="31764" priority="820" operator="containsText" text="08:30 – 17.30">
      <formula>NOT(ISERROR(SEARCH("08:30 – 17.30",A16)))</formula>
    </cfRule>
    <cfRule type="containsText" dxfId="31763" priority="821" operator="containsText" text="08.30 – 17.30">
      <formula>NOT(ISERROR(SEARCH("08.30 – 17.30",A16)))</formula>
    </cfRule>
    <cfRule type="containsText" dxfId="31762" priority="822" operator="containsText" text="09.00 – 18.00">
      <formula>NOT(ISERROR(SEARCH("09.00 – 18.00",A16)))</formula>
    </cfRule>
    <cfRule type="containsText" dxfId="31761" priority="823" operator="containsText" text="09.00 – 13.00">
      <formula>NOT(ISERROR(SEARCH("09.00 – 13.00",A16)))</formula>
    </cfRule>
    <cfRule type="containsText" dxfId="31760" priority="824" operator="containsText" text="11.30 – 19.30">
      <formula>NOT(ISERROR(SEARCH("11.30 – 19.30",A16)))</formula>
    </cfRule>
    <cfRule type="containsText" dxfId="31759" priority="825" operator="containsText" text="10.30 – 19.30">
      <formula>NOT(ISERROR(SEARCH("10.30 – 19.30",A16)))</formula>
    </cfRule>
    <cfRule type="containsText" dxfId="31758" priority="826" operator="containsText" text="09.00 – 15.00">
      <formula>NOT(ISERROR(SEARCH("09.00 – 15.00",A16)))</formula>
    </cfRule>
    <cfRule type="containsText" dxfId="31757" priority="827" operator="containsText" text="12:30">
      <formula>NOT(ISERROR(SEARCH("12:30",A16)))</formula>
    </cfRule>
    <cfRule type="containsText" dxfId="31756" priority="828" operator="containsText" text="13:30">
      <formula>NOT(ISERROR(SEARCH("13:30",A16)))</formula>
    </cfRule>
    <cfRule type="containsText" dxfId="31755" priority="829" operator="containsText" text="FESTIVITÁ">
      <formula>NOT(ISERROR(SEARCH("FESTIVITÁ",A16)))</formula>
    </cfRule>
    <cfRule type="cellIs" dxfId="31754" priority="830" operator="equal">
      <formula>"DOMENICA"</formula>
    </cfRule>
  </conditionalFormatting>
  <conditionalFormatting sqref="B16:B22">
    <cfRule type="iconSet" priority="813">
      <iconSet iconSet="3Symbols2">
        <cfvo type="percent" val="0"/>
        <cfvo type="percent" val="0"/>
        <cfvo type="formula" val="TODAY()" gte="0"/>
      </iconSet>
    </cfRule>
  </conditionalFormatting>
  <conditionalFormatting sqref="A25:B31">
    <cfRule type="containsText" dxfId="31753" priority="796" operator="containsText" text="08.30 – 14.30">
      <formula>NOT(ISERROR(SEARCH("08.30 – 14.30",A25)))</formula>
    </cfRule>
    <cfRule type="containsText" dxfId="31752" priority="797" operator="containsText" text="09:30 – 18.30">
      <formula>NOT(ISERROR(SEARCH("09:30 – 18.30",A25)))</formula>
    </cfRule>
    <cfRule type="containsText" dxfId="31751" priority="798" operator="containsText" text="10.30 – 18.30">
      <formula>NOT(ISERROR(SEARCH("10.30 – 18.30",A25)))</formula>
    </cfRule>
    <cfRule type="containsText" dxfId="31750" priority="799" operator="containsText" text="09.30 – 18.30">
      <formula>NOT(ISERROR(SEARCH("09.30 – 18.30",A25)))</formula>
    </cfRule>
    <cfRule type="containsText" dxfId="31749" priority="800" operator="containsText" text="09.00 – 13:00">
      <formula>NOT(ISERROR(SEARCH("09.00 – 13:00",A25)))</formula>
    </cfRule>
    <cfRule type="containsText" dxfId="31748" priority="801" operator="containsText" text="08.30 – 16.30">
      <formula>NOT(ISERROR(SEARCH("08.30 – 16.30",A25)))</formula>
    </cfRule>
    <cfRule type="containsText" dxfId="31747" priority="802" operator="containsText" text="08:30 – 17.30">
      <formula>NOT(ISERROR(SEARCH("08:30 – 17.30",A25)))</formula>
    </cfRule>
    <cfRule type="containsText" dxfId="31746" priority="803" operator="containsText" text="08.30 – 17.30">
      <formula>NOT(ISERROR(SEARCH("08.30 – 17.30",A25)))</formula>
    </cfRule>
    <cfRule type="containsText" dxfId="31745" priority="804" operator="containsText" text="09.00 – 18.00">
      <formula>NOT(ISERROR(SEARCH("09.00 – 18.00",A25)))</formula>
    </cfRule>
    <cfRule type="containsText" dxfId="31744" priority="805" operator="containsText" text="09.00 – 13.00">
      <formula>NOT(ISERROR(SEARCH("09.00 – 13.00",A25)))</formula>
    </cfRule>
    <cfRule type="containsText" dxfId="31743" priority="806" operator="containsText" text="11.30 – 19.30">
      <formula>NOT(ISERROR(SEARCH("11.30 – 19.30",A25)))</formula>
    </cfRule>
    <cfRule type="containsText" dxfId="31742" priority="807" operator="containsText" text="10.30 – 19.30">
      <formula>NOT(ISERROR(SEARCH("10.30 – 19.30",A25)))</formula>
    </cfRule>
    <cfRule type="containsText" dxfId="31741" priority="808" operator="containsText" text="09.00 – 15.00">
      <formula>NOT(ISERROR(SEARCH("09.00 – 15.00",A25)))</formula>
    </cfRule>
    <cfRule type="containsText" dxfId="31740" priority="809" operator="containsText" text="12:30">
      <formula>NOT(ISERROR(SEARCH("12:30",A25)))</formula>
    </cfRule>
    <cfRule type="containsText" dxfId="31739" priority="810" operator="containsText" text="13:30">
      <formula>NOT(ISERROR(SEARCH("13:30",A25)))</formula>
    </cfRule>
    <cfRule type="containsText" dxfId="31738" priority="811" operator="containsText" text="FESTIVITÁ">
      <formula>NOT(ISERROR(SEARCH("FESTIVITÁ",A25)))</formula>
    </cfRule>
    <cfRule type="cellIs" dxfId="31737" priority="812" operator="equal">
      <formula>"DOMENICA"</formula>
    </cfRule>
  </conditionalFormatting>
  <conditionalFormatting sqref="B14:C14 B15:P15">
    <cfRule type="cellIs" dxfId="31736" priority="793" operator="equal">
      <formula>" "</formula>
    </cfRule>
  </conditionalFormatting>
  <conditionalFormatting sqref="B14:C14">
    <cfRule type="cellIs" dxfId="31735" priority="795" operator="greaterThan">
      <formula>$AT14</formula>
    </cfRule>
  </conditionalFormatting>
  <conditionalFormatting sqref="A14:A15">
    <cfRule type="cellIs" dxfId="31734" priority="791" operator="equal">
      <formula>$AT14</formula>
    </cfRule>
  </conditionalFormatting>
  <conditionalFormatting sqref="A14:A15">
    <cfRule type="cellIs" dxfId="31733" priority="792" operator="greaterThan">
      <formula>$AT14</formula>
    </cfRule>
  </conditionalFormatting>
  <conditionalFormatting sqref="AS14:AS15 AX14:BB15 BD14:BE15">
    <cfRule type="cellIs" dxfId="31732" priority="787" operator="equal">
      <formula>" "</formula>
    </cfRule>
  </conditionalFormatting>
  <conditionalFormatting sqref="AS14:AS15">
    <cfRule type="cellIs" dxfId="31731" priority="788" operator="equal">
      <formula>$AT14</formula>
    </cfRule>
  </conditionalFormatting>
  <conditionalFormatting sqref="AS14:AS15">
    <cfRule type="cellIs" dxfId="31730" priority="789" operator="greaterThan">
      <formula>$AT14</formula>
    </cfRule>
  </conditionalFormatting>
  <conditionalFormatting sqref="U7:V13">
    <cfRule type="containsText" dxfId="31729" priority="770" operator="containsText" text="08.30 – 14.30">
      <formula>NOT(ISERROR(SEARCH("08.30 – 14.30",U7)))</formula>
    </cfRule>
    <cfRule type="containsText" dxfId="31728" priority="771" operator="containsText" text="09:30 – 18.30">
      <formula>NOT(ISERROR(SEARCH("09:30 – 18.30",U7)))</formula>
    </cfRule>
    <cfRule type="containsText" dxfId="31727" priority="772" operator="containsText" text="10.30 – 18.30">
      <formula>NOT(ISERROR(SEARCH("10.30 – 18.30",U7)))</formula>
    </cfRule>
    <cfRule type="containsText" dxfId="31726" priority="773" operator="containsText" text="09.30 – 18.30">
      <formula>NOT(ISERROR(SEARCH("09.30 – 18.30",U7)))</formula>
    </cfRule>
    <cfRule type="containsText" dxfId="31725" priority="774" operator="containsText" text="09.00 – 13:00">
      <formula>NOT(ISERROR(SEARCH("09.00 – 13:00",U7)))</formula>
    </cfRule>
    <cfRule type="containsText" dxfId="31724" priority="775" operator="containsText" text="08.30 – 16.30">
      <formula>NOT(ISERROR(SEARCH("08.30 – 16.30",U7)))</formula>
    </cfRule>
    <cfRule type="containsText" dxfId="31723" priority="776" operator="containsText" text="08:30 – 17.30">
      <formula>NOT(ISERROR(SEARCH("08:30 – 17.30",U7)))</formula>
    </cfRule>
    <cfRule type="containsText" dxfId="31722" priority="777" operator="containsText" text="08.30 – 17.30">
      <formula>NOT(ISERROR(SEARCH("08.30 – 17.30",U7)))</formula>
    </cfRule>
    <cfRule type="containsText" dxfId="31721" priority="778" operator="containsText" text="09.00 – 18.00">
      <formula>NOT(ISERROR(SEARCH("09.00 – 18.00",U7)))</formula>
    </cfRule>
    <cfRule type="containsText" dxfId="31720" priority="779" operator="containsText" text="09.00 – 13.00">
      <formula>NOT(ISERROR(SEARCH("09.00 – 13.00",U7)))</formula>
    </cfRule>
    <cfRule type="containsText" dxfId="31719" priority="780" operator="containsText" text="11.30 – 19.30">
      <formula>NOT(ISERROR(SEARCH("11.30 – 19.30",U7)))</formula>
    </cfRule>
    <cfRule type="containsText" dxfId="31718" priority="781" operator="containsText" text="10.30 – 19.30">
      <formula>NOT(ISERROR(SEARCH("10.30 – 19.30",U7)))</formula>
    </cfRule>
    <cfRule type="containsText" dxfId="31717" priority="782" operator="containsText" text="09.00 – 15.00">
      <formula>NOT(ISERROR(SEARCH("09.00 – 15.00",U7)))</formula>
    </cfRule>
    <cfRule type="containsText" dxfId="31716" priority="783" operator="containsText" text="12:30">
      <formula>NOT(ISERROR(SEARCH("12:30",U7)))</formula>
    </cfRule>
    <cfRule type="containsText" dxfId="31715" priority="784" operator="containsText" text="13:30">
      <formula>NOT(ISERROR(SEARCH("13:30",U7)))</formula>
    </cfRule>
    <cfRule type="containsText" dxfId="31714" priority="785" operator="containsText" text="FESTIVITÁ">
      <formula>NOT(ISERROR(SEARCH("FESTIVITÁ",U7)))</formula>
    </cfRule>
    <cfRule type="cellIs" dxfId="31713" priority="786" operator="equal">
      <formula>"DOMENICA"</formula>
    </cfRule>
  </conditionalFormatting>
  <conditionalFormatting sqref="V7:V13">
    <cfRule type="iconSet" priority="769">
      <iconSet iconSet="3Symbols2">
        <cfvo type="percent" val="0"/>
        <cfvo type="percent" val="0"/>
        <cfvo type="formula" val="TODAY()" gte="0"/>
      </iconSet>
    </cfRule>
  </conditionalFormatting>
  <conditionalFormatting sqref="U16:V22">
    <cfRule type="containsText" dxfId="31712" priority="752" operator="containsText" text="08.30 – 14.30">
      <formula>NOT(ISERROR(SEARCH("08.30 – 14.30",U16)))</formula>
    </cfRule>
    <cfRule type="containsText" dxfId="31711" priority="753" operator="containsText" text="09:30 – 18.30">
      <formula>NOT(ISERROR(SEARCH("09:30 – 18.30",U16)))</formula>
    </cfRule>
    <cfRule type="containsText" dxfId="31710" priority="754" operator="containsText" text="10.30 – 18.30">
      <formula>NOT(ISERROR(SEARCH("10.30 – 18.30",U16)))</formula>
    </cfRule>
    <cfRule type="containsText" dxfId="31709" priority="755" operator="containsText" text="09.30 – 18.30">
      <formula>NOT(ISERROR(SEARCH("09.30 – 18.30",U16)))</formula>
    </cfRule>
    <cfRule type="containsText" dxfId="31708" priority="756" operator="containsText" text="09.00 – 13:00">
      <formula>NOT(ISERROR(SEARCH("09.00 – 13:00",U16)))</formula>
    </cfRule>
    <cfRule type="containsText" dxfId="31707" priority="757" operator="containsText" text="08.30 – 16.30">
      <formula>NOT(ISERROR(SEARCH("08.30 – 16.30",U16)))</formula>
    </cfRule>
    <cfRule type="containsText" dxfId="31706" priority="758" operator="containsText" text="08:30 – 17.30">
      <formula>NOT(ISERROR(SEARCH("08:30 – 17.30",U16)))</formula>
    </cfRule>
    <cfRule type="containsText" dxfId="31705" priority="759" operator="containsText" text="08.30 – 17.30">
      <formula>NOT(ISERROR(SEARCH("08.30 – 17.30",U16)))</formula>
    </cfRule>
    <cfRule type="containsText" dxfId="31704" priority="760" operator="containsText" text="09.00 – 18.00">
      <formula>NOT(ISERROR(SEARCH("09.00 – 18.00",U16)))</formula>
    </cfRule>
    <cfRule type="containsText" dxfId="31703" priority="761" operator="containsText" text="09.00 – 13.00">
      <formula>NOT(ISERROR(SEARCH("09.00 – 13.00",U16)))</formula>
    </cfRule>
    <cfRule type="containsText" dxfId="31702" priority="762" operator="containsText" text="11.30 – 19.30">
      <formula>NOT(ISERROR(SEARCH("11.30 – 19.30",U16)))</formula>
    </cfRule>
    <cfRule type="containsText" dxfId="31701" priority="763" operator="containsText" text="10.30 – 19.30">
      <formula>NOT(ISERROR(SEARCH("10.30 – 19.30",U16)))</formula>
    </cfRule>
    <cfRule type="containsText" dxfId="31700" priority="764" operator="containsText" text="09.00 – 15.00">
      <formula>NOT(ISERROR(SEARCH("09.00 – 15.00",U16)))</formula>
    </cfRule>
    <cfRule type="containsText" dxfId="31699" priority="765" operator="containsText" text="12:30">
      <formula>NOT(ISERROR(SEARCH("12:30",U16)))</formula>
    </cfRule>
    <cfRule type="containsText" dxfId="31698" priority="766" operator="containsText" text="13:30">
      <formula>NOT(ISERROR(SEARCH("13:30",U16)))</formula>
    </cfRule>
    <cfRule type="containsText" dxfId="31697" priority="767" operator="containsText" text="FESTIVITÁ">
      <formula>NOT(ISERROR(SEARCH("FESTIVITÁ",U16)))</formula>
    </cfRule>
    <cfRule type="cellIs" dxfId="31696" priority="768" operator="equal">
      <formula>"DOMENICA"</formula>
    </cfRule>
  </conditionalFormatting>
  <conditionalFormatting sqref="V16:V22">
    <cfRule type="iconSet" priority="751">
      <iconSet iconSet="3Symbols2">
        <cfvo type="percent" val="0"/>
        <cfvo type="percent" val="0"/>
        <cfvo type="formula" val="TODAY()" gte="0"/>
      </iconSet>
    </cfRule>
  </conditionalFormatting>
  <conditionalFormatting sqref="U25:V31">
    <cfRule type="containsText" dxfId="31695" priority="734" operator="containsText" text="08.30 – 14.30">
      <formula>NOT(ISERROR(SEARCH("08.30 – 14.30",U25)))</formula>
    </cfRule>
    <cfRule type="containsText" dxfId="31694" priority="735" operator="containsText" text="09:30 – 18.30">
      <formula>NOT(ISERROR(SEARCH("09:30 – 18.30",U25)))</formula>
    </cfRule>
    <cfRule type="containsText" dxfId="31693" priority="736" operator="containsText" text="10.30 – 18.30">
      <formula>NOT(ISERROR(SEARCH("10.30 – 18.30",U25)))</formula>
    </cfRule>
    <cfRule type="containsText" dxfId="31692" priority="737" operator="containsText" text="09.30 – 18.30">
      <formula>NOT(ISERROR(SEARCH("09.30 – 18.30",U25)))</formula>
    </cfRule>
    <cfRule type="containsText" dxfId="31691" priority="738" operator="containsText" text="09.00 – 13:00">
      <formula>NOT(ISERROR(SEARCH("09.00 – 13:00",U25)))</formula>
    </cfRule>
    <cfRule type="containsText" dxfId="31690" priority="739" operator="containsText" text="08.30 – 16.30">
      <formula>NOT(ISERROR(SEARCH("08.30 – 16.30",U25)))</formula>
    </cfRule>
    <cfRule type="containsText" dxfId="31689" priority="740" operator="containsText" text="08:30 – 17.30">
      <formula>NOT(ISERROR(SEARCH("08:30 – 17.30",U25)))</formula>
    </cfRule>
    <cfRule type="containsText" dxfId="31688" priority="741" operator="containsText" text="08.30 – 17.30">
      <formula>NOT(ISERROR(SEARCH("08.30 – 17.30",U25)))</formula>
    </cfRule>
    <cfRule type="containsText" dxfId="31687" priority="742" operator="containsText" text="09.00 – 18.00">
      <formula>NOT(ISERROR(SEARCH("09.00 – 18.00",U25)))</formula>
    </cfRule>
    <cfRule type="containsText" dxfId="31686" priority="743" operator="containsText" text="09.00 – 13.00">
      <formula>NOT(ISERROR(SEARCH("09.00 – 13.00",U25)))</formula>
    </cfRule>
    <cfRule type="containsText" dxfId="31685" priority="744" operator="containsText" text="11.30 – 19.30">
      <formula>NOT(ISERROR(SEARCH("11.30 – 19.30",U25)))</formula>
    </cfRule>
    <cfRule type="containsText" dxfId="31684" priority="745" operator="containsText" text="10.30 – 19.30">
      <formula>NOT(ISERROR(SEARCH("10.30 – 19.30",U25)))</formula>
    </cfRule>
    <cfRule type="containsText" dxfId="31683" priority="746" operator="containsText" text="09.00 – 15.00">
      <formula>NOT(ISERROR(SEARCH("09.00 – 15.00",U25)))</formula>
    </cfRule>
    <cfRule type="containsText" dxfId="31682" priority="747" operator="containsText" text="12:30">
      <formula>NOT(ISERROR(SEARCH("12:30",U25)))</formula>
    </cfRule>
    <cfRule type="containsText" dxfId="31681" priority="748" operator="containsText" text="13:30">
      <formula>NOT(ISERROR(SEARCH("13:30",U25)))</formula>
    </cfRule>
    <cfRule type="containsText" dxfId="31680" priority="749" operator="containsText" text="FESTIVITÁ">
      <formula>NOT(ISERROR(SEARCH("FESTIVITÁ",U25)))</formula>
    </cfRule>
    <cfRule type="cellIs" dxfId="31679" priority="750" operator="equal">
      <formula>"DOMENICA"</formula>
    </cfRule>
  </conditionalFormatting>
  <conditionalFormatting sqref="AZ16:BA22">
    <cfRule type="containsText" dxfId="31678" priority="717" operator="containsText" text="08.30 – 14.30">
      <formula>NOT(ISERROR(SEARCH("08.30 – 14.30",AZ16)))</formula>
    </cfRule>
    <cfRule type="containsText" dxfId="31677" priority="718" operator="containsText" text="09:30 – 18.30">
      <formula>NOT(ISERROR(SEARCH("09:30 – 18.30",AZ16)))</formula>
    </cfRule>
    <cfRule type="containsText" dxfId="31676" priority="719" operator="containsText" text="10.30 – 18.30">
      <formula>NOT(ISERROR(SEARCH("10.30 – 18.30",AZ16)))</formula>
    </cfRule>
    <cfRule type="containsText" dxfId="31675" priority="720" operator="containsText" text="09.30 – 18.30">
      <formula>NOT(ISERROR(SEARCH("09.30 – 18.30",AZ16)))</formula>
    </cfRule>
    <cfRule type="containsText" dxfId="31674" priority="721" operator="containsText" text="09.00 – 13:00">
      <formula>NOT(ISERROR(SEARCH("09.00 – 13:00",AZ16)))</formula>
    </cfRule>
    <cfRule type="containsText" dxfId="31673" priority="722" operator="containsText" text="08.30 – 16.30">
      <formula>NOT(ISERROR(SEARCH("08.30 – 16.30",AZ16)))</formula>
    </cfRule>
    <cfRule type="containsText" dxfId="31672" priority="723" operator="containsText" text="08:30 – 17.30">
      <formula>NOT(ISERROR(SEARCH("08:30 – 17.30",AZ16)))</formula>
    </cfRule>
    <cfRule type="containsText" dxfId="31671" priority="724" operator="containsText" text="08.30 – 17.30">
      <formula>NOT(ISERROR(SEARCH("08.30 – 17.30",AZ16)))</formula>
    </cfRule>
    <cfRule type="containsText" dxfId="31670" priority="725" operator="containsText" text="09.00 – 18.00">
      <formula>NOT(ISERROR(SEARCH("09.00 – 18.00",AZ16)))</formula>
    </cfRule>
    <cfRule type="containsText" dxfId="31669" priority="726" operator="containsText" text="09.00 – 13.00">
      <formula>NOT(ISERROR(SEARCH("09.00 – 13.00",AZ16)))</formula>
    </cfRule>
    <cfRule type="containsText" dxfId="31668" priority="727" operator="containsText" text="11.30 – 19.30">
      <formula>NOT(ISERROR(SEARCH("11.30 – 19.30",AZ16)))</formula>
    </cfRule>
    <cfRule type="containsText" dxfId="31667" priority="728" operator="containsText" text="10.30 – 19.30">
      <formula>NOT(ISERROR(SEARCH("10.30 – 19.30",AZ16)))</formula>
    </cfRule>
    <cfRule type="containsText" dxfId="31666" priority="729" operator="containsText" text="09.00 – 15.00">
      <formula>NOT(ISERROR(SEARCH("09.00 – 15.00",AZ16)))</formula>
    </cfRule>
    <cfRule type="containsText" dxfId="31665" priority="730" operator="containsText" text="12:30">
      <formula>NOT(ISERROR(SEARCH("12:30",AZ16)))</formula>
    </cfRule>
    <cfRule type="containsText" dxfId="31664" priority="731" operator="containsText" text="13:30">
      <formula>NOT(ISERROR(SEARCH("13:30",AZ16)))</formula>
    </cfRule>
    <cfRule type="containsText" dxfId="31663" priority="732" operator="containsText" text="FESTIVITÁ">
      <formula>NOT(ISERROR(SEARCH("FESTIVITÁ",AZ16)))</formula>
    </cfRule>
    <cfRule type="cellIs" dxfId="31662" priority="733" operator="equal">
      <formula>"DOMENICA"</formula>
    </cfRule>
  </conditionalFormatting>
  <conditionalFormatting sqref="BA16:BA22">
    <cfRule type="iconSet" priority="716">
      <iconSet iconSet="3Symbols2">
        <cfvo type="percent" val="0"/>
        <cfvo type="percent" val="0"/>
        <cfvo type="formula" val="TODAY()" gte="0"/>
      </iconSet>
    </cfRule>
  </conditionalFormatting>
  <conditionalFormatting sqref="AZ7:BA13">
    <cfRule type="containsText" dxfId="31661" priority="699" operator="containsText" text="08.30 – 14.30">
      <formula>NOT(ISERROR(SEARCH("08.30 – 14.30",AZ7)))</formula>
    </cfRule>
    <cfRule type="containsText" dxfId="31660" priority="700" operator="containsText" text="09:30 – 18.30">
      <formula>NOT(ISERROR(SEARCH("09:30 – 18.30",AZ7)))</formula>
    </cfRule>
    <cfRule type="containsText" dxfId="31659" priority="701" operator="containsText" text="10.30 – 18.30">
      <formula>NOT(ISERROR(SEARCH("10.30 – 18.30",AZ7)))</formula>
    </cfRule>
    <cfRule type="containsText" dxfId="31658" priority="702" operator="containsText" text="09.30 – 18.30">
      <formula>NOT(ISERROR(SEARCH("09.30 – 18.30",AZ7)))</formula>
    </cfRule>
    <cfRule type="containsText" dxfId="31657" priority="703" operator="containsText" text="09.00 – 13:00">
      <formula>NOT(ISERROR(SEARCH("09.00 – 13:00",AZ7)))</formula>
    </cfRule>
    <cfRule type="containsText" dxfId="31656" priority="704" operator="containsText" text="08.30 – 16.30">
      <formula>NOT(ISERROR(SEARCH("08.30 – 16.30",AZ7)))</formula>
    </cfRule>
    <cfRule type="containsText" dxfId="31655" priority="705" operator="containsText" text="08:30 – 17.30">
      <formula>NOT(ISERROR(SEARCH("08:30 – 17.30",AZ7)))</formula>
    </cfRule>
    <cfRule type="containsText" dxfId="31654" priority="706" operator="containsText" text="08.30 – 17.30">
      <formula>NOT(ISERROR(SEARCH("08.30 – 17.30",AZ7)))</formula>
    </cfRule>
    <cfRule type="containsText" dxfId="31653" priority="707" operator="containsText" text="09.00 – 18.00">
      <formula>NOT(ISERROR(SEARCH("09.00 – 18.00",AZ7)))</formula>
    </cfRule>
    <cfRule type="containsText" dxfId="31652" priority="708" operator="containsText" text="09.00 – 13.00">
      <formula>NOT(ISERROR(SEARCH("09.00 – 13.00",AZ7)))</formula>
    </cfRule>
    <cfRule type="containsText" dxfId="31651" priority="709" operator="containsText" text="11.30 – 19.30">
      <formula>NOT(ISERROR(SEARCH("11.30 – 19.30",AZ7)))</formula>
    </cfRule>
    <cfRule type="containsText" dxfId="31650" priority="710" operator="containsText" text="10.30 – 19.30">
      <formula>NOT(ISERROR(SEARCH("10.30 – 19.30",AZ7)))</formula>
    </cfRule>
    <cfRule type="containsText" dxfId="31649" priority="711" operator="containsText" text="09.00 – 15.00">
      <formula>NOT(ISERROR(SEARCH("09.00 – 15.00",AZ7)))</formula>
    </cfRule>
    <cfRule type="containsText" dxfId="31648" priority="712" operator="containsText" text="12:30">
      <formula>NOT(ISERROR(SEARCH("12:30",AZ7)))</formula>
    </cfRule>
    <cfRule type="containsText" dxfId="31647" priority="713" operator="containsText" text="13:30">
      <formula>NOT(ISERROR(SEARCH("13:30",AZ7)))</formula>
    </cfRule>
    <cfRule type="containsText" dxfId="31646" priority="714" operator="containsText" text="FESTIVITÁ">
      <formula>NOT(ISERROR(SEARCH("FESTIVITÁ",AZ7)))</formula>
    </cfRule>
    <cfRule type="cellIs" dxfId="31645" priority="715" operator="equal">
      <formula>"DOMENICA"</formula>
    </cfRule>
  </conditionalFormatting>
  <conditionalFormatting sqref="BA7:BA13">
    <cfRule type="iconSet" priority="698">
      <iconSet iconSet="3Symbols2">
        <cfvo type="percent" val="0"/>
        <cfvo type="percent" val="0"/>
        <cfvo type="formula" val="TODAY()" gte="0"/>
      </iconSet>
    </cfRule>
  </conditionalFormatting>
  <conditionalFormatting sqref="AZ25:BA31">
    <cfRule type="containsText" dxfId="31644" priority="681" operator="containsText" text="08.30 – 14.30">
      <formula>NOT(ISERROR(SEARCH("08.30 – 14.30",AZ25)))</formula>
    </cfRule>
    <cfRule type="containsText" dxfId="31643" priority="682" operator="containsText" text="09:30 – 18.30">
      <formula>NOT(ISERROR(SEARCH("09:30 – 18.30",AZ25)))</formula>
    </cfRule>
    <cfRule type="containsText" dxfId="31642" priority="683" operator="containsText" text="10.30 – 18.30">
      <formula>NOT(ISERROR(SEARCH("10.30 – 18.30",AZ25)))</formula>
    </cfRule>
    <cfRule type="containsText" dxfId="31641" priority="684" operator="containsText" text="09.30 – 18.30">
      <formula>NOT(ISERROR(SEARCH("09.30 – 18.30",AZ25)))</formula>
    </cfRule>
    <cfRule type="containsText" dxfId="31640" priority="685" operator="containsText" text="09.00 – 13:00">
      <formula>NOT(ISERROR(SEARCH("09.00 – 13:00",AZ25)))</formula>
    </cfRule>
    <cfRule type="containsText" dxfId="31639" priority="686" operator="containsText" text="08.30 – 16.30">
      <formula>NOT(ISERROR(SEARCH("08.30 – 16.30",AZ25)))</formula>
    </cfRule>
    <cfRule type="containsText" dxfId="31638" priority="687" operator="containsText" text="08:30 – 17.30">
      <formula>NOT(ISERROR(SEARCH("08:30 – 17.30",AZ25)))</formula>
    </cfRule>
    <cfRule type="containsText" dxfId="31637" priority="688" operator="containsText" text="08.30 – 17.30">
      <formula>NOT(ISERROR(SEARCH("08.30 – 17.30",AZ25)))</formula>
    </cfRule>
    <cfRule type="containsText" dxfId="31636" priority="689" operator="containsText" text="09.00 – 18.00">
      <formula>NOT(ISERROR(SEARCH("09.00 – 18.00",AZ25)))</formula>
    </cfRule>
    <cfRule type="containsText" dxfId="31635" priority="690" operator="containsText" text="09.00 – 13.00">
      <formula>NOT(ISERROR(SEARCH("09.00 – 13.00",AZ25)))</formula>
    </cfRule>
    <cfRule type="containsText" dxfId="31634" priority="691" operator="containsText" text="11.30 – 19.30">
      <formula>NOT(ISERROR(SEARCH("11.30 – 19.30",AZ25)))</formula>
    </cfRule>
    <cfRule type="containsText" dxfId="31633" priority="692" operator="containsText" text="10.30 – 19.30">
      <formula>NOT(ISERROR(SEARCH("10.30 – 19.30",AZ25)))</formula>
    </cfRule>
    <cfRule type="containsText" dxfId="31632" priority="693" operator="containsText" text="09.00 – 15.00">
      <formula>NOT(ISERROR(SEARCH("09.00 – 15.00",AZ25)))</formula>
    </cfRule>
    <cfRule type="containsText" dxfId="31631" priority="694" operator="containsText" text="12:30">
      <formula>NOT(ISERROR(SEARCH("12:30",AZ25)))</formula>
    </cfRule>
    <cfRule type="containsText" dxfId="31630" priority="695" operator="containsText" text="13:30">
      <formula>NOT(ISERROR(SEARCH("13:30",AZ25)))</formula>
    </cfRule>
    <cfRule type="containsText" dxfId="31629" priority="696" operator="containsText" text="FESTIVITÁ">
      <formula>NOT(ISERROR(SEARCH("FESTIVITÁ",AZ25)))</formula>
    </cfRule>
    <cfRule type="cellIs" dxfId="31628" priority="697" operator="equal">
      <formula>"DOMENICA"</formula>
    </cfRule>
  </conditionalFormatting>
  <conditionalFormatting sqref="U15:X15 AC15:AR15">
    <cfRule type="cellIs" dxfId="31627" priority="678" operator="equal">
      <formula>" "</formula>
    </cfRule>
  </conditionalFormatting>
  <conditionalFormatting sqref="U15:X15 AC15:AR15">
    <cfRule type="cellIs" dxfId="31626" priority="679" operator="equal">
      <formula>$AT15</formula>
    </cfRule>
  </conditionalFormatting>
  <conditionalFormatting sqref="U15:X15 AC15:AR15">
    <cfRule type="cellIs" dxfId="31625" priority="680" operator="greaterThan">
      <formula>$AT15</formula>
    </cfRule>
  </conditionalFormatting>
  <conditionalFormatting sqref="U14:X14 AC14:AR14">
    <cfRule type="cellIs" dxfId="31624" priority="675" operator="equal">
      <formula>" "</formula>
    </cfRule>
  </conditionalFormatting>
  <conditionalFormatting sqref="U14:X14 AC14:AR14">
    <cfRule type="cellIs" dxfId="31623" priority="676" operator="equal">
      <formula>$AT14</formula>
    </cfRule>
  </conditionalFormatting>
  <conditionalFormatting sqref="U14:X14 AC14:AR14">
    <cfRule type="cellIs" dxfId="31622" priority="677" operator="greaterThan">
      <formula>$AT14</formula>
    </cfRule>
  </conditionalFormatting>
  <conditionalFormatting sqref="AT91:AW96 AT50:AW50 AT53:AV90 AT51:AU52">
    <cfRule type="cellIs" dxfId="31621" priority="352" operator="equal">
      <formula>" "</formula>
    </cfRule>
  </conditionalFormatting>
  <conditionalFormatting sqref="AT51">
    <cfRule type="cellIs" dxfId="31620" priority="353" operator="equal">
      <formula>" "</formula>
    </cfRule>
  </conditionalFormatting>
  <conditionalFormatting sqref="AY32:AY40">
    <cfRule type="cellIs" dxfId="31619" priority="663" operator="equal">
      <formula>$AT32</formula>
    </cfRule>
  </conditionalFormatting>
  <conditionalFormatting sqref="AY32:AY40">
    <cfRule type="cellIs" dxfId="31618" priority="669" operator="greaterThan">
      <formula>$AT32</formula>
    </cfRule>
  </conditionalFormatting>
  <conditionalFormatting sqref="AT77">
    <cfRule type="cellIs" dxfId="31617" priority="337" operator="equal">
      <formula>" "</formula>
    </cfRule>
  </conditionalFormatting>
  <conditionalFormatting sqref="AS35:AS40">
    <cfRule type="cellIs" dxfId="31616" priority="643" operator="equal">
      <formula>" "</formula>
    </cfRule>
  </conditionalFormatting>
  <conditionalFormatting sqref="AS35:AS40">
    <cfRule type="cellIs" dxfId="31615" priority="644" operator="equal">
      <formula>$AT35</formula>
    </cfRule>
  </conditionalFormatting>
  <conditionalFormatting sqref="AS35:AS40">
    <cfRule type="cellIs" dxfId="31614" priority="645" operator="greaterThan">
      <formula>$AT35</formula>
    </cfRule>
  </conditionalFormatting>
  <conditionalFormatting sqref="AS32:AS33">
    <cfRule type="cellIs" dxfId="31613" priority="642" operator="equal">
      <formula>" "</formula>
    </cfRule>
  </conditionalFormatting>
  <conditionalFormatting sqref="AY32:AY40">
    <cfRule type="cellIs" dxfId="31612" priority="641" operator="equal">
      <formula>" "</formula>
    </cfRule>
  </conditionalFormatting>
  <conditionalFormatting sqref="AZ32:BB33 BD32:BJ33">
    <cfRule type="cellIs" dxfId="31611" priority="638" operator="equal">
      <formula>" "</formula>
    </cfRule>
  </conditionalFormatting>
  <conditionalFormatting sqref="AZ32:BB33">
    <cfRule type="cellIs" dxfId="31610" priority="639" operator="equal">
      <formula>$AT32</formula>
    </cfRule>
  </conditionalFormatting>
  <conditionalFormatting sqref="AZ32:BB33">
    <cfRule type="cellIs" dxfId="31609" priority="640" operator="greaterThan">
      <formula>$AT32</formula>
    </cfRule>
  </conditionalFormatting>
  <conditionalFormatting sqref="C32:S33 W32:X33 AC32:AR33">
    <cfRule type="cellIs" dxfId="31608" priority="635" operator="equal">
      <formula>" "</formula>
    </cfRule>
  </conditionalFormatting>
  <conditionalFormatting sqref="C32:S33">
    <cfRule type="cellIs" dxfId="31607" priority="636" operator="equal">
      <formula>$AT32</formula>
    </cfRule>
  </conditionalFormatting>
  <conditionalFormatting sqref="C32:S33">
    <cfRule type="cellIs" dxfId="31606" priority="637" operator="greaterThan">
      <formula>$AT32</formula>
    </cfRule>
  </conditionalFormatting>
  <conditionalFormatting sqref="U32:V33">
    <cfRule type="cellIs" dxfId="31605" priority="632" operator="equal">
      <formula>" "</formula>
    </cfRule>
  </conditionalFormatting>
  <conditionalFormatting sqref="U32:V33">
    <cfRule type="cellIs" dxfId="31604" priority="633" operator="equal">
      <formula>$AT32</formula>
    </cfRule>
  </conditionalFormatting>
  <conditionalFormatting sqref="U32:V33">
    <cfRule type="cellIs" dxfId="31603" priority="634" operator="greaterThan">
      <formula>$AT32</formula>
    </cfRule>
  </conditionalFormatting>
  <conditionalFormatting sqref="A32:B33">
    <cfRule type="cellIs" dxfId="31602" priority="629" operator="equal">
      <formula>" "</formula>
    </cfRule>
  </conditionalFormatting>
  <conditionalFormatting sqref="A32:B33">
    <cfRule type="cellIs" dxfId="31601" priority="630" operator="equal">
      <formula>$AT32</formula>
    </cfRule>
  </conditionalFormatting>
  <conditionalFormatting sqref="A32:B33">
    <cfRule type="cellIs" dxfId="31600" priority="631" operator="greaterThan">
      <formula>$AT32</formula>
    </cfRule>
  </conditionalFormatting>
  <conditionalFormatting sqref="BM40">
    <cfRule type="cellIs" dxfId="31599" priority="628" operator="equal">
      <formula>" "</formula>
    </cfRule>
  </conditionalFormatting>
  <conditionalFormatting sqref="A34:B40">
    <cfRule type="containsText" dxfId="31598" priority="611" operator="containsText" text="08.30 – 14.30">
      <formula>NOT(ISERROR(SEARCH("08.30 – 14.30",A34)))</formula>
    </cfRule>
    <cfRule type="containsText" dxfId="31597" priority="612" operator="containsText" text="09:30 – 18.30">
      <formula>NOT(ISERROR(SEARCH("09:30 – 18.30",A34)))</formula>
    </cfRule>
    <cfRule type="containsText" dxfId="31596" priority="613" operator="containsText" text="10.30 – 18.30">
      <formula>NOT(ISERROR(SEARCH("10.30 – 18.30",A34)))</formula>
    </cfRule>
    <cfRule type="containsText" dxfId="31595" priority="614" operator="containsText" text="09.30 – 18.30">
      <formula>NOT(ISERROR(SEARCH("09.30 – 18.30",A34)))</formula>
    </cfRule>
    <cfRule type="containsText" dxfId="31594" priority="615" operator="containsText" text="09.00 – 13:00">
      <formula>NOT(ISERROR(SEARCH("09.00 – 13:00",A34)))</formula>
    </cfRule>
    <cfRule type="containsText" dxfId="31593" priority="616" operator="containsText" text="08.30 – 16.30">
      <formula>NOT(ISERROR(SEARCH("08.30 – 16.30",A34)))</formula>
    </cfRule>
    <cfRule type="containsText" dxfId="31592" priority="617" operator="containsText" text="08:30 – 17.30">
      <formula>NOT(ISERROR(SEARCH("08:30 – 17.30",A34)))</formula>
    </cfRule>
    <cfRule type="containsText" dxfId="31591" priority="618" operator="containsText" text="08.30 – 17.30">
      <formula>NOT(ISERROR(SEARCH("08.30 – 17.30",A34)))</formula>
    </cfRule>
    <cfRule type="containsText" dxfId="31590" priority="619" operator="containsText" text="09.00 – 18.00">
      <formula>NOT(ISERROR(SEARCH("09.00 – 18.00",A34)))</formula>
    </cfRule>
    <cfRule type="containsText" dxfId="31589" priority="620" operator="containsText" text="09.00 – 13.00">
      <formula>NOT(ISERROR(SEARCH("09.00 – 13.00",A34)))</formula>
    </cfRule>
    <cfRule type="containsText" dxfId="31588" priority="621" operator="containsText" text="11.30 – 19.30">
      <formula>NOT(ISERROR(SEARCH("11.30 – 19.30",A34)))</formula>
    </cfRule>
    <cfRule type="containsText" dxfId="31587" priority="622" operator="containsText" text="10.30 – 19.30">
      <formula>NOT(ISERROR(SEARCH("10.30 – 19.30",A34)))</formula>
    </cfRule>
    <cfRule type="containsText" dxfId="31586" priority="623" operator="containsText" text="09.00 – 15.00">
      <formula>NOT(ISERROR(SEARCH("09.00 – 15.00",A34)))</formula>
    </cfRule>
    <cfRule type="containsText" dxfId="31585" priority="624" operator="containsText" text="12:30">
      <formula>NOT(ISERROR(SEARCH("12:30",A34)))</formula>
    </cfRule>
    <cfRule type="containsText" dxfId="31584" priority="625" operator="containsText" text="13:30">
      <formula>NOT(ISERROR(SEARCH("13:30",A34)))</formula>
    </cfRule>
    <cfRule type="containsText" dxfId="31583" priority="626" operator="containsText" text="FESTIVITÁ">
      <formula>NOT(ISERROR(SEARCH("FESTIVITÁ",A34)))</formula>
    </cfRule>
    <cfRule type="cellIs" dxfId="31582" priority="627" operator="equal">
      <formula>"DOMENICA"</formula>
    </cfRule>
  </conditionalFormatting>
  <conditionalFormatting sqref="B34:B40">
    <cfRule type="iconSet" priority="610">
      <iconSet iconSet="3Symbols2">
        <cfvo type="percent" val="0"/>
        <cfvo type="percent" val="0"/>
        <cfvo type="formula" val="TODAY()" gte="0"/>
      </iconSet>
    </cfRule>
  </conditionalFormatting>
  <conditionalFormatting sqref="U34:V40">
    <cfRule type="containsText" dxfId="31581" priority="593" operator="containsText" text="08.30 – 14.30">
      <formula>NOT(ISERROR(SEARCH("08.30 – 14.30",U34)))</formula>
    </cfRule>
    <cfRule type="containsText" dxfId="31580" priority="594" operator="containsText" text="09:30 – 18.30">
      <formula>NOT(ISERROR(SEARCH("09:30 – 18.30",U34)))</formula>
    </cfRule>
    <cfRule type="containsText" dxfId="31579" priority="595" operator="containsText" text="10.30 – 18.30">
      <formula>NOT(ISERROR(SEARCH("10.30 – 18.30",U34)))</formula>
    </cfRule>
    <cfRule type="containsText" dxfId="31578" priority="596" operator="containsText" text="09.30 – 18.30">
      <formula>NOT(ISERROR(SEARCH("09.30 – 18.30",U34)))</formula>
    </cfRule>
    <cfRule type="containsText" dxfId="31577" priority="597" operator="containsText" text="09.00 – 13:00">
      <formula>NOT(ISERROR(SEARCH("09.00 – 13:00",U34)))</formula>
    </cfRule>
    <cfRule type="containsText" dxfId="31576" priority="598" operator="containsText" text="08.30 – 16.30">
      <formula>NOT(ISERROR(SEARCH("08.30 – 16.30",U34)))</formula>
    </cfRule>
    <cfRule type="containsText" dxfId="31575" priority="599" operator="containsText" text="08:30 – 17.30">
      <formula>NOT(ISERROR(SEARCH("08:30 – 17.30",U34)))</formula>
    </cfRule>
    <cfRule type="containsText" dxfId="31574" priority="600" operator="containsText" text="08.30 – 17.30">
      <formula>NOT(ISERROR(SEARCH("08.30 – 17.30",U34)))</formula>
    </cfRule>
    <cfRule type="containsText" dxfId="31573" priority="601" operator="containsText" text="09.00 – 18.00">
      <formula>NOT(ISERROR(SEARCH("09.00 – 18.00",U34)))</formula>
    </cfRule>
    <cfRule type="containsText" dxfId="31572" priority="602" operator="containsText" text="09.00 – 13.00">
      <formula>NOT(ISERROR(SEARCH("09.00 – 13.00",U34)))</formula>
    </cfRule>
    <cfRule type="containsText" dxfId="31571" priority="603" operator="containsText" text="11.30 – 19.30">
      <formula>NOT(ISERROR(SEARCH("11.30 – 19.30",U34)))</formula>
    </cfRule>
    <cfRule type="containsText" dxfId="31570" priority="604" operator="containsText" text="10.30 – 19.30">
      <formula>NOT(ISERROR(SEARCH("10.30 – 19.30",U34)))</formula>
    </cfRule>
    <cfRule type="containsText" dxfId="31569" priority="605" operator="containsText" text="09.00 – 15.00">
      <formula>NOT(ISERROR(SEARCH("09.00 – 15.00",U34)))</formula>
    </cfRule>
    <cfRule type="containsText" dxfId="31568" priority="606" operator="containsText" text="12:30">
      <formula>NOT(ISERROR(SEARCH("12:30",U34)))</formula>
    </cfRule>
    <cfRule type="containsText" dxfId="31567" priority="607" operator="containsText" text="13:30">
      <formula>NOT(ISERROR(SEARCH("13:30",U34)))</formula>
    </cfRule>
    <cfRule type="containsText" dxfId="31566" priority="608" operator="containsText" text="FESTIVITÁ">
      <formula>NOT(ISERROR(SEARCH("FESTIVITÁ",U34)))</formula>
    </cfRule>
    <cfRule type="cellIs" dxfId="31565" priority="609" operator="equal">
      <formula>"DOMENICA"</formula>
    </cfRule>
  </conditionalFormatting>
  <conditionalFormatting sqref="V34:V40">
    <cfRule type="iconSet" priority="592">
      <iconSet iconSet="3Symbols2">
        <cfvo type="percent" val="0"/>
        <cfvo type="percent" val="0"/>
        <cfvo type="formula" val="TODAY()" gte="0"/>
      </iconSet>
    </cfRule>
  </conditionalFormatting>
  <conditionalFormatting sqref="AZ34:BA40">
    <cfRule type="containsText" dxfId="31564" priority="575" operator="containsText" text="08.30 – 14.30">
      <formula>NOT(ISERROR(SEARCH("08.30 – 14.30",AZ34)))</formula>
    </cfRule>
    <cfRule type="containsText" dxfId="31563" priority="576" operator="containsText" text="09:30 – 18.30">
      <formula>NOT(ISERROR(SEARCH("09:30 – 18.30",AZ34)))</formula>
    </cfRule>
    <cfRule type="containsText" dxfId="31562" priority="577" operator="containsText" text="10.30 – 18.30">
      <formula>NOT(ISERROR(SEARCH("10.30 – 18.30",AZ34)))</formula>
    </cfRule>
    <cfRule type="containsText" dxfId="31561" priority="578" operator="containsText" text="09.30 – 18.30">
      <formula>NOT(ISERROR(SEARCH("09.30 – 18.30",AZ34)))</formula>
    </cfRule>
    <cfRule type="containsText" dxfId="31560" priority="579" operator="containsText" text="09.00 – 13:00">
      <formula>NOT(ISERROR(SEARCH("09.00 – 13:00",AZ34)))</formula>
    </cfRule>
    <cfRule type="containsText" dxfId="31559" priority="580" operator="containsText" text="08.30 – 16.30">
      <formula>NOT(ISERROR(SEARCH("08.30 – 16.30",AZ34)))</formula>
    </cfRule>
    <cfRule type="containsText" dxfId="31558" priority="581" operator="containsText" text="08:30 – 17.30">
      <formula>NOT(ISERROR(SEARCH("08:30 – 17.30",AZ34)))</formula>
    </cfRule>
    <cfRule type="containsText" dxfId="31557" priority="582" operator="containsText" text="08.30 – 17.30">
      <formula>NOT(ISERROR(SEARCH("08.30 – 17.30",AZ34)))</formula>
    </cfRule>
    <cfRule type="containsText" dxfId="31556" priority="583" operator="containsText" text="09.00 – 18.00">
      <formula>NOT(ISERROR(SEARCH("09.00 – 18.00",AZ34)))</formula>
    </cfRule>
    <cfRule type="containsText" dxfId="31555" priority="584" operator="containsText" text="09.00 – 13.00">
      <formula>NOT(ISERROR(SEARCH("09.00 – 13.00",AZ34)))</formula>
    </cfRule>
    <cfRule type="containsText" dxfId="31554" priority="585" operator="containsText" text="11.30 – 19.30">
      <formula>NOT(ISERROR(SEARCH("11.30 – 19.30",AZ34)))</formula>
    </cfRule>
    <cfRule type="containsText" dxfId="31553" priority="586" operator="containsText" text="10.30 – 19.30">
      <formula>NOT(ISERROR(SEARCH("10.30 – 19.30",AZ34)))</formula>
    </cfRule>
    <cfRule type="containsText" dxfId="31552" priority="587" operator="containsText" text="09.00 – 15.00">
      <formula>NOT(ISERROR(SEARCH("09.00 – 15.00",AZ34)))</formula>
    </cfRule>
    <cfRule type="containsText" dxfId="31551" priority="588" operator="containsText" text="12:30">
      <formula>NOT(ISERROR(SEARCH("12:30",AZ34)))</formula>
    </cfRule>
    <cfRule type="containsText" dxfId="31550" priority="589" operator="containsText" text="13:30">
      <formula>NOT(ISERROR(SEARCH("13:30",AZ34)))</formula>
    </cfRule>
    <cfRule type="containsText" dxfId="31549" priority="590" operator="containsText" text="FESTIVITÁ">
      <formula>NOT(ISERROR(SEARCH("FESTIVITÁ",AZ34)))</formula>
    </cfRule>
    <cfRule type="cellIs" dxfId="31548" priority="591" operator="equal">
      <formula>"DOMENICA"</formula>
    </cfRule>
  </conditionalFormatting>
  <conditionalFormatting sqref="BA34:BA40">
    <cfRule type="iconSet" priority="574">
      <iconSet iconSet="3Symbols2">
        <cfvo type="percent" val="0"/>
        <cfvo type="percent" val="0"/>
        <cfvo type="formula" val="TODAY()" gte="0"/>
      </iconSet>
    </cfRule>
  </conditionalFormatting>
  <conditionalFormatting sqref="AW40">
    <cfRule type="cellIs" dxfId="31547" priority="250" operator="equal">
      <formula>" "</formula>
    </cfRule>
  </conditionalFormatting>
  <conditionalFormatting sqref="AV40">
    <cfRule type="cellIs" dxfId="31546" priority="251" operator="equal">
      <formula>" "</formula>
    </cfRule>
  </conditionalFormatting>
  <conditionalFormatting sqref="AY41:AY49">
    <cfRule type="cellIs" dxfId="31545" priority="562" operator="equal">
      <formula>$AT41</formula>
    </cfRule>
  </conditionalFormatting>
  <conditionalFormatting sqref="AY41:AY49">
    <cfRule type="cellIs" dxfId="31544" priority="568" operator="greaterThan">
      <formula>$AT41</formula>
    </cfRule>
  </conditionalFormatting>
  <conditionalFormatting sqref="AT42:AV42">
    <cfRule type="cellIs" dxfId="31543" priority="240" operator="equal">
      <formula>" "</formula>
    </cfRule>
  </conditionalFormatting>
  <conditionalFormatting sqref="AS44:AS49">
    <cfRule type="cellIs" dxfId="31542" priority="542" operator="equal">
      <formula>" "</formula>
    </cfRule>
  </conditionalFormatting>
  <conditionalFormatting sqref="AS44:AS49">
    <cfRule type="cellIs" dxfId="31541" priority="543" operator="equal">
      <formula>$AT44</formula>
    </cfRule>
  </conditionalFormatting>
  <conditionalFormatting sqref="AS44:AS49">
    <cfRule type="cellIs" dxfId="31540" priority="544" operator="greaterThan">
      <formula>$AT44</formula>
    </cfRule>
  </conditionalFormatting>
  <conditionalFormatting sqref="AS41:AS42">
    <cfRule type="cellIs" dxfId="31539" priority="541" operator="equal">
      <formula>" "</formula>
    </cfRule>
  </conditionalFormatting>
  <conditionalFormatting sqref="AY41:AY49">
    <cfRule type="cellIs" dxfId="31538" priority="540" operator="equal">
      <formula>" "</formula>
    </cfRule>
  </conditionalFormatting>
  <conditionalFormatting sqref="AZ41:BB42 BD41:BJ42">
    <cfRule type="cellIs" dxfId="31537" priority="537" operator="equal">
      <formula>" "</formula>
    </cfRule>
  </conditionalFormatting>
  <conditionalFormatting sqref="AZ41:BB42">
    <cfRule type="cellIs" dxfId="31536" priority="538" operator="equal">
      <formula>$AT41</formula>
    </cfRule>
  </conditionalFormatting>
  <conditionalFormatting sqref="AZ41:BB42">
    <cfRule type="cellIs" dxfId="31535" priority="539" operator="greaterThan">
      <formula>$AT41</formula>
    </cfRule>
  </conditionalFormatting>
  <conditionalFormatting sqref="C41:S42 W41:X42 AC41:AR42">
    <cfRule type="cellIs" dxfId="31534" priority="534" operator="equal">
      <formula>" "</formula>
    </cfRule>
  </conditionalFormatting>
  <conditionalFormatting sqref="C41:S42">
    <cfRule type="cellIs" dxfId="31533" priority="535" operator="equal">
      <formula>$AT41</formula>
    </cfRule>
  </conditionalFormatting>
  <conditionalFormatting sqref="C41:S42">
    <cfRule type="cellIs" dxfId="31532" priority="536" operator="greaterThan">
      <formula>$AT41</formula>
    </cfRule>
  </conditionalFormatting>
  <conditionalFormatting sqref="U41:V42">
    <cfRule type="cellIs" dxfId="31531" priority="531" operator="equal">
      <formula>" "</formula>
    </cfRule>
  </conditionalFormatting>
  <conditionalFormatting sqref="U41:V42">
    <cfRule type="cellIs" dxfId="31530" priority="532" operator="equal">
      <formula>$AT41</formula>
    </cfRule>
  </conditionalFormatting>
  <conditionalFormatting sqref="U41:V42">
    <cfRule type="cellIs" dxfId="31529" priority="533" operator="greaterThan">
      <formula>$AT41</formula>
    </cfRule>
  </conditionalFormatting>
  <conditionalFormatting sqref="A41:B42">
    <cfRule type="cellIs" dxfId="31528" priority="528" operator="equal">
      <formula>" "</formula>
    </cfRule>
  </conditionalFormatting>
  <conditionalFormatting sqref="A41:B42">
    <cfRule type="cellIs" dxfId="31527" priority="529" operator="equal">
      <formula>$AT41</formula>
    </cfRule>
  </conditionalFormatting>
  <conditionalFormatting sqref="A41:B42">
    <cfRule type="cellIs" dxfId="31526" priority="530" operator="greaterThan">
      <formula>$AT41</formula>
    </cfRule>
  </conditionalFormatting>
  <conditionalFormatting sqref="BM49">
    <cfRule type="cellIs" dxfId="31525" priority="527" operator="equal">
      <formula>" "</formula>
    </cfRule>
  </conditionalFormatting>
  <conditionalFormatting sqref="B43:B49">
    <cfRule type="containsText" dxfId="31524" priority="510" operator="containsText" text="08.30 – 14.30">
      <formula>NOT(ISERROR(SEARCH("08.30 – 14.30",B43)))</formula>
    </cfRule>
    <cfRule type="containsText" dxfId="31523" priority="511" operator="containsText" text="09:30 – 18.30">
      <formula>NOT(ISERROR(SEARCH("09:30 – 18.30",B43)))</formula>
    </cfRule>
    <cfRule type="containsText" dxfId="31522" priority="512" operator="containsText" text="10.30 – 18.30">
      <formula>NOT(ISERROR(SEARCH("10.30 – 18.30",B43)))</formula>
    </cfRule>
    <cfRule type="containsText" dxfId="31521" priority="513" operator="containsText" text="09.30 – 18.30">
      <formula>NOT(ISERROR(SEARCH("09.30 – 18.30",B43)))</formula>
    </cfRule>
    <cfRule type="containsText" dxfId="31520" priority="514" operator="containsText" text="09.00 – 13:00">
      <formula>NOT(ISERROR(SEARCH("09.00 – 13:00",B43)))</formula>
    </cfRule>
    <cfRule type="containsText" dxfId="31519" priority="515" operator="containsText" text="08.30 – 16.30">
      <formula>NOT(ISERROR(SEARCH("08.30 – 16.30",B43)))</formula>
    </cfRule>
    <cfRule type="containsText" dxfId="31518" priority="516" operator="containsText" text="08:30 – 17.30">
      <formula>NOT(ISERROR(SEARCH("08:30 – 17.30",B43)))</formula>
    </cfRule>
    <cfRule type="containsText" dxfId="31517" priority="517" operator="containsText" text="08.30 – 17.30">
      <formula>NOT(ISERROR(SEARCH("08.30 – 17.30",B43)))</formula>
    </cfRule>
    <cfRule type="containsText" dxfId="31516" priority="518" operator="containsText" text="09.00 – 18.00">
      <formula>NOT(ISERROR(SEARCH("09.00 – 18.00",B43)))</formula>
    </cfRule>
    <cfRule type="containsText" dxfId="31515" priority="519" operator="containsText" text="09.00 – 13.00">
      <formula>NOT(ISERROR(SEARCH("09.00 – 13.00",B43)))</formula>
    </cfRule>
    <cfRule type="containsText" dxfId="31514" priority="520" operator="containsText" text="11.30 – 19.30">
      <formula>NOT(ISERROR(SEARCH("11.30 – 19.30",B43)))</formula>
    </cfRule>
    <cfRule type="containsText" dxfId="31513" priority="521" operator="containsText" text="10.30 – 19.30">
      <formula>NOT(ISERROR(SEARCH("10.30 – 19.30",B43)))</formula>
    </cfRule>
    <cfRule type="containsText" dxfId="31512" priority="522" operator="containsText" text="09.00 – 15.00">
      <formula>NOT(ISERROR(SEARCH("09.00 – 15.00",B43)))</formula>
    </cfRule>
    <cfRule type="containsText" dxfId="31511" priority="523" operator="containsText" text="12:30">
      <formula>NOT(ISERROR(SEARCH("12:30",B43)))</formula>
    </cfRule>
    <cfRule type="containsText" dxfId="31510" priority="524" operator="containsText" text="13:30">
      <formula>NOT(ISERROR(SEARCH("13:30",B43)))</formula>
    </cfRule>
    <cfRule type="containsText" dxfId="31509" priority="525" operator="containsText" text="FESTIVITÁ">
      <formula>NOT(ISERROR(SEARCH("FESTIVITÁ",B43)))</formula>
    </cfRule>
    <cfRule type="cellIs" dxfId="31508" priority="526" operator="equal">
      <formula>"DOMENICA"</formula>
    </cfRule>
  </conditionalFormatting>
  <conditionalFormatting sqref="B43:B49">
    <cfRule type="iconSet" priority="509">
      <iconSet iconSet="3Symbols2">
        <cfvo type="percent" val="0"/>
        <cfvo type="percent" val="0"/>
        <cfvo type="formula" val="TODAY()" gte="0"/>
      </iconSet>
    </cfRule>
  </conditionalFormatting>
  <conditionalFormatting sqref="U43:V49">
    <cfRule type="containsText" dxfId="31507" priority="492" operator="containsText" text="08.30 – 14.30">
      <formula>NOT(ISERROR(SEARCH("08.30 – 14.30",U43)))</formula>
    </cfRule>
    <cfRule type="containsText" dxfId="31506" priority="493" operator="containsText" text="09:30 – 18.30">
      <formula>NOT(ISERROR(SEARCH("09:30 – 18.30",U43)))</formula>
    </cfRule>
    <cfRule type="containsText" dxfId="31505" priority="494" operator="containsText" text="10.30 – 18.30">
      <formula>NOT(ISERROR(SEARCH("10.30 – 18.30",U43)))</formula>
    </cfRule>
    <cfRule type="containsText" dxfId="31504" priority="495" operator="containsText" text="09.30 – 18.30">
      <formula>NOT(ISERROR(SEARCH("09.30 – 18.30",U43)))</formula>
    </cfRule>
    <cfRule type="containsText" dxfId="31503" priority="496" operator="containsText" text="09.00 – 13:00">
      <formula>NOT(ISERROR(SEARCH("09.00 – 13:00",U43)))</formula>
    </cfRule>
    <cfRule type="containsText" dxfId="31502" priority="497" operator="containsText" text="08.30 – 16.30">
      <formula>NOT(ISERROR(SEARCH("08.30 – 16.30",U43)))</formula>
    </cfRule>
    <cfRule type="containsText" dxfId="31501" priority="498" operator="containsText" text="08:30 – 17.30">
      <formula>NOT(ISERROR(SEARCH("08:30 – 17.30",U43)))</formula>
    </cfRule>
    <cfRule type="containsText" dxfId="31500" priority="499" operator="containsText" text="08.30 – 17.30">
      <formula>NOT(ISERROR(SEARCH("08.30 – 17.30",U43)))</formula>
    </cfRule>
    <cfRule type="containsText" dxfId="31499" priority="500" operator="containsText" text="09.00 – 18.00">
      <formula>NOT(ISERROR(SEARCH("09.00 – 18.00",U43)))</formula>
    </cfRule>
    <cfRule type="containsText" dxfId="31498" priority="501" operator="containsText" text="09.00 – 13.00">
      <formula>NOT(ISERROR(SEARCH("09.00 – 13.00",U43)))</formula>
    </cfRule>
    <cfRule type="containsText" dxfId="31497" priority="502" operator="containsText" text="11.30 – 19.30">
      <formula>NOT(ISERROR(SEARCH("11.30 – 19.30",U43)))</formula>
    </cfRule>
    <cfRule type="containsText" dxfId="31496" priority="503" operator="containsText" text="10.30 – 19.30">
      <formula>NOT(ISERROR(SEARCH("10.30 – 19.30",U43)))</formula>
    </cfRule>
    <cfRule type="containsText" dxfId="31495" priority="504" operator="containsText" text="09.00 – 15.00">
      <formula>NOT(ISERROR(SEARCH("09.00 – 15.00",U43)))</formula>
    </cfRule>
    <cfRule type="containsText" dxfId="31494" priority="505" operator="containsText" text="12:30">
      <formula>NOT(ISERROR(SEARCH("12:30",U43)))</formula>
    </cfRule>
    <cfRule type="containsText" dxfId="31493" priority="506" operator="containsText" text="13:30">
      <formula>NOT(ISERROR(SEARCH("13:30",U43)))</formula>
    </cfRule>
    <cfRule type="containsText" dxfId="31492" priority="507" operator="containsText" text="FESTIVITÁ">
      <formula>NOT(ISERROR(SEARCH("FESTIVITÁ",U43)))</formula>
    </cfRule>
    <cfRule type="cellIs" dxfId="31491" priority="508" operator="equal">
      <formula>"DOMENICA"</formula>
    </cfRule>
  </conditionalFormatting>
  <conditionalFormatting sqref="V43:V49">
    <cfRule type="iconSet" priority="491">
      <iconSet iconSet="3Symbols2">
        <cfvo type="percent" val="0"/>
        <cfvo type="percent" val="0"/>
        <cfvo type="formula" val="TODAY()" gte="0"/>
      </iconSet>
    </cfRule>
  </conditionalFormatting>
  <conditionalFormatting sqref="AZ43:BA49">
    <cfRule type="containsText" dxfId="31490" priority="474" operator="containsText" text="08.30 – 14.30">
      <formula>NOT(ISERROR(SEARCH("08.30 – 14.30",AZ43)))</formula>
    </cfRule>
    <cfRule type="containsText" dxfId="31489" priority="475" operator="containsText" text="09:30 – 18.30">
      <formula>NOT(ISERROR(SEARCH("09:30 – 18.30",AZ43)))</formula>
    </cfRule>
    <cfRule type="containsText" dxfId="31488" priority="476" operator="containsText" text="10.30 – 18.30">
      <formula>NOT(ISERROR(SEARCH("10.30 – 18.30",AZ43)))</formula>
    </cfRule>
    <cfRule type="containsText" dxfId="31487" priority="477" operator="containsText" text="09.30 – 18.30">
      <formula>NOT(ISERROR(SEARCH("09.30 – 18.30",AZ43)))</formula>
    </cfRule>
    <cfRule type="containsText" dxfId="31486" priority="478" operator="containsText" text="09.00 – 13:00">
      <formula>NOT(ISERROR(SEARCH("09.00 – 13:00",AZ43)))</formula>
    </cfRule>
    <cfRule type="containsText" dxfId="31485" priority="479" operator="containsText" text="08.30 – 16.30">
      <formula>NOT(ISERROR(SEARCH("08.30 – 16.30",AZ43)))</formula>
    </cfRule>
    <cfRule type="containsText" dxfId="31484" priority="480" operator="containsText" text="08:30 – 17.30">
      <formula>NOT(ISERROR(SEARCH("08:30 – 17.30",AZ43)))</formula>
    </cfRule>
    <cfRule type="containsText" dxfId="31483" priority="481" operator="containsText" text="08.30 – 17.30">
      <formula>NOT(ISERROR(SEARCH("08.30 – 17.30",AZ43)))</formula>
    </cfRule>
    <cfRule type="containsText" dxfId="31482" priority="482" operator="containsText" text="09.00 – 18.00">
      <formula>NOT(ISERROR(SEARCH("09.00 – 18.00",AZ43)))</formula>
    </cfRule>
    <cfRule type="containsText" dxfId="31481" priority="483" operator="containsText" text="09.00 – 13.00">
      <formula>NOT(ISERROR(SEARCH("09.00 – 13.00",AZ43)))</formula>
    </cfRule>
    <cfRule type="containsText" dxfId="31480" priority="484" operator="containsText" text="11.30 – 19.30">
      <formula>NOT(ISERROR(SEARCH("11.30 – 19.30",AZ43)))</formula>
    </cfRule>
    <cfRule type="containsText" dxfId="31479" priority="485" operator="containsText" text="10.30 – 19.30">
      <formula>NOT(ISERROR(SEARCH("10.30 – 19.30",AZ43)))</formula>
    </cfRule>
    <cfRule type="containsText" dxfId="31478" priority="486" operator="containsText" text="09.00 – 15.00">
      <formula>NOT(ISERROR(SEARCH("09.00 – 15.00",AZ43)))</formula>
    </cfRule>
    <cfRule type="containsText" dxfId="31477" priority="487" operator="containsText" text="12:30">
      <formula>NOT(ISERROR(SEARCH("12:30",AZ43)))</formula>
    </cfRule>
    <cfRule type="containsText" dxfId="31476" priority="488" operator="containsText" text="13:30">
      <formula>NOT(ISERROR(SEARCH("13:30",AZ43)))</formula>
    </cfRule>
    <cfRule type="containsText" dxfId="31475" priority="489" operator="containsText" text="FESTIVITÁ">
      <formula>NOT(ISERROR(SEARCH("FESTIVITÁ",AZ43)))</formula>
    </cfRule>
    <cfRule type="cellIs" dxfId="31474" priority="490" operator="equal">
      <formula>"DOMENICA"</formula>
    </cfRule>
  </conditionalFormatting>
  <conditionalFormatting sqref="BA43:BA49">
    <cfRule type="iconSet" priority="473">
      <iconSet iconSet="3Symbols2">
        <cfvo type="percent" val="0"/>
        <cfvo type="percent" val="0"/>
        <cfvo type="formula" val="TODAY()" gte="0"/>
      </iconSet>
    </cfRule>
  </conditionalFormatting>
  <conditionalFormatting sqref="B25:B31">
    <cfRule type="iconSet" priority="1119">
      <iconSet iconSet="3Symbols2">
        <cfvo type="percent" val="0"/>
        <cfvo type="percent" val="0"/>
        <cfvo type="formula" val="TODAY()" gte="0"/>
      </iconSet>
    </cfRule>
  </conditionalFormatting>
  <conditionalFormatting sqref="V25:V31">
    <cfRule type="iconSet" priority="1120">
      <iconSet iconSet="3Symbols2">
        <cfvo type="percent" val="0"/>
        <cfvo type="percent" val="0"/>
        <cfvo type="formula" val="TODAY()" gte="0"/>
      </iconSet>
    </cfRule>
  </conditionalFormatting>
  <conditionalFormatting sqref="BA25:BA31">
    <cfRule type="iconSet" priority="1121">
      <iconSet iconSet="3Symbols2">
        <cfvo type="percent" val="0"/>
        <cfvo type="percent" val="0"/>
        <cfvo type="formula" val="TODAY()" gte="0"/>
      </iconSet>
    </cfRule>
  </conditionalFormatting>
  <conditionalFormatting sqref="BM51:BM59">
    <cfRule type="cellIs" dxfId="31473" priority="469" operator="equal">
      <formula>" "</formula>
    </cfRule>
  </conditionalFormatting>
  <conditionalFormatting sqref="AS51:AS59">
    <cfRule type="cellIs" dxfId="31472" priority="429" operator="equal">
      <formula>" "</formula>
    </cfRule>
  </conditionalFormatting>
  <conditionalFormatting sqref="AY51:AY59">
    <cfRule type="cellIs" dxfId="31471" priority="428" operator="equal">
      <formula>" "</formula>
    </cfRule>
  </conditionalFormatting>
  <conditionalFormatting sqref="BL51:BL59">
    <cfRule type="cellIs" dxfId="31470" priority="425" operator="equal">
      <formula>" "</formula>
    </cfRule>
  </conditionalFormatting>
  <conditionalFormatting sqref="BL59">
    <cfRule type="cellIs" dxfId="31469" priority="422" operator="equal">
      <formula>" "</formula>
    </cfRule>
  </conditionalFormatting>
  <conditionalFormatting sqref="BN51:XFD51 BL51">
    <cfRule type="cellIs" dxfId="31468" priority="419" operator="equal">
      <formula>" "</formula>
    </cfRule>
  </conditionalFormatting>
  <conditionalFormatting sqref="AX51:AX59">
    <cfRule type="cellIs" dxfId="31467" priority="412" operator="equal">
      <formula>" "</formula>
    </cfRule>
  </conditionalFormatting>
  <conditionalFormatting sqref="AT16:AT21 AT52:AT57 AT61:AT66 AT70:AT75 AT5:AV5 AT1:AV2 AV16:AV21 AT51:AU51 AT50:AW50 AT25:AT30">
    <cfRule type="cellIs" dxfId="31466" priority="406" operator="equal">
      <formula>" "</formula>
    </cfRule>
  </conditionalFormatting>
  <conditionalFormatting sqref="AV76 AT76">
    <cfRule type="cellIs" dxfId="31465" priority="354" operator="equal">
      <formula>" "</formula>
    </cfRule>
  </conditionalFormatting>
  <conditionalFormatting sqref="AT6:AV12 AU43:AU48 AU34:AU39 AU25:AU30 AU16:AU21">
    <cfRule type="cellIs" dxfId="31464" priority="397" operator="equal">
      <formula>" "</formula>
    </cfRule>
  </conditionalFormatting>
  <conditionalFormatting sqref="AV25:AV30 AU53:AV57 AU61:AV66 AU70:AV75 AU52">
    <cfRule type="cellIs" dxfId="31463" priority="407" operator="equal">
      <formula>" "</formula>
    </cfRule>
  </conditionalFormatting>
  <conditionalFormatting sqref="AT8:AT12 AT16:AT21 AT91:AW96 AT5:AV5 AT1:AV2 AV8:AV12 AV16:AV21 AT50:AW50 AT53:AV90 AT51:AU52 AT25:AT30">
    <cfRule type="cellIs" dxfId="31462" priority="408" operator="equal">
      <formula>#REF!</formula>
    </cfRule>
  </conditionalFormatting>
  <conditionalFormatting sqref="AV25:AV30">
    <cfRule type="cellIs" dxfId="31461" priority="409" operator="equal">
      <formula>#REF!</formula>
    </cfRule>
  </conditionalFormatting>
  <conditionalFormatting sqref="AT8:AT12 AT16:AT21 AT91:AW96 AT5:AV5 AT1:AV2 AV8:AV12 AV16:AV21 AT50:AW50 AT53:AV90 AT51:AU52 AT25:AT30">
    <cfRule type="cellIs" dxfId="31460" priority="410" operator="greaterThan">
      <formula>#REF!</formula>
    </cfRule>
  </conditionalFormatting>
  <conditionalFormatting sqref="AV25:AV30">
    <cfRule type="cellIs" dxfId="31459" priority="411" operator="greaterThan">
      <formula>#REF!</formula>
    </cfRule>
  </conditionalFormatting>
  <conditionalFormatting sqref="AT7:AV7 AU8:AU12 AU43:AU48 AU34:AU39 AU25:AU30 AU16:AU21">
    <cfRule type="cellIs" dxfId="31458" priority="398" operator="equal">
      <formula>#REF!</formula>
    </cfRule>
  </conditionalFormatting>
  <conditionalFormatting sqref="AT6">
    <cfRule type="cellIs" dxfId="31457" priority="399" operator="equal">
      <formula>#REF!</formula>
    </cfRule>
  </conditionalFormatting>
  <conditionalFormatting sqref="AU6">
    <cfRule type="cellIs" dxfId="31456" priority="400" operator="equal">
      <formula>#REF!</formula>
    </cfRule>
  </conditionalFormatting>
  <conditionalFormatting sqref="AV6">
    <cfRule type="cellIs" dxfId="31455" priority="401" operator="equal">
      <formula>#REF!</formula>
    </cfRule>
  </conditionalFormatting>
  <conditionalFormatting sqref="AT7:AV7 AU8:AU12 AU43:AU48 AU34:AU39 AU25:AU30 AU16:AU21">
    <cfRule type="cellIs" dxfId="31454" priority="402" operator="greaterThan">
      <formula>#REF!</formula>
    </cfRule>
  </conditionalFormatting>
  <conditionalFormatting sqref="AT6">
    <cfRule type="cellIs" dxfId="31453" priority="403" operator="greaterThan">
      <formula>#REF!</formula>
    </cfRule>
  </conditionalFormatting>
  <conditionalFormatting sqref="AU6">
    <cfRule type="cellIs" dxfId="31452" priority="404" operator="greaterThan">
      <formula>#REF!</formula>
    </cfRule>
  </conditionalFormatting>
  <conditionalFormatting sqref="AV6">
    <cfRule type="cellIs" dxfId="31451" priority="405" operator="greaterThan">
      <formula>#REF!</formula>
    </cfRule>
  </conditionalFormatting>
  <conditionalFormatting sqref="AV58 AT58:AT60">
    <cfRule type="cellIs" dxfId="31450" priority="379" operator="equal">
      <formula>" "</formula>
    </cfRule>
  </conditionalFormatting>
  <conditionalFormatting sqref="AV59:AV60">
    <cfRule type="cellIs" dxfId="31449" priority="380" operator="equal">
      <formula>" "</formula>
    </cfRule>
  </conditionalFormatting>
  <conditionalFormatting sqref="AU58:AU60">
    <cfRule type="cellIs" dxfId="31448" priority="381" operator="equal">
      <formula>" "</formula>
    </cfRule>
  </conditionalFormatting>
  <conditionalFormatting sqref="AT58:AT60">
    <cfRule type="cellIs" dxfId="31447" priority="382" operator="equal">
      <formula>#REF!</formula>
    </cfRule>
  </conditionalFormatting>
  <conditionalFormatting sqref="AU58:AU60">
    <cfRule type="cellIs" dxfId="31446" priority="383" operator="equal">
      <formula>#REF!</formula>
    </cfRule>
  </conditionalFormatting>
  <conditionalFormatting sqref="AV58">
    <cfRule type="cellIs" dxfId="31445" priority="384" operator="equal">
      <formula>#REF!</formula>
    </cfRule>
  </conditionalFormatting>
  <conditionalFormatting sqref="AV58:AV60">
    <cfRule type="cellIs" dxfId="31444" priority="385" operator="equal">
      <formula>#REF!</formula>
    </cfRule>
  </conditionalFormatting>
  <conditionalFormatting sqref="AV58">
    <cfRule type="cellIs" dxfId="31443" priority="386" operator="equal">
      <formula>#REF!</formula>
    </cfRule>
  </conditionalFormatting>
  <conditionalFormatting sqref="AV59:AV60">
    <cfRule type="cellIs" dxfId="31442" priority="387" operator="equal">
      <formula>#REF!</formula>
    </cfRule>
  </conditionalFormatting>
  <conditionalFormatting sqref="AV59:AV60">
    <cfRule type="cellIs" dxfId="31441" priority="388" operator="equal">
      <formula>#REF!</formula>
    </cfRule>
  </conditionalFormatting>
  <conditionalFormatting sqref="AT58:AT60">
    <cfRule type="cellIs" dxfId="31440" priority="389" operator="greaterThan">
      <formula>#REF!</formula>
    </cfRule>
  </conditionalFormatting>
  <conditionalFormatting sqref="AU58:AU60">
    <cfRule type="cellIs" dxfId="31439" priority="390" operator="greaterThan">
      <formula>#REF!</formula>
    </cfRule>
  </conditionalFormatting>
  <conditionalFormatting sqref="AV58">
    <cfRule type="cellIs" dxfId="31438" priority="391" operator="greaterThan">
      <formula>#REF!</formula>
    </cfRule>
  </conditionalFormatting>
  <conditionalFormatting sqref="AV58">
    <cfRule type="cellIs" dxfId="31437" priority="392" operator="greaterThan">
      <formula>#REF!</formula>
    </cfRule>
  </conditionalFormatting>
  <conditionalFormatting sqref="AV58">
    <cfRule type="cellIs" dxfId="31436" priority="393" operator="greaterThan">
      <formula>#REF!</formula>
    </cfRule>
  </conditionalFormatting>
  <conditionalFormatting sqref="AV59:AV60">
    <cfRule type="cellIs" dxfId="31435" priority="394" operator="greaterThan">
      <formula>#REF!</formula>
    </cfRule>
  </conditionalFormatting>
  <conditionalFormatting sqref="AV59:AV60">
    <cfRule type="cellIs" dxfId="31434" priority="395" operator="greaterThan">
      <formula>#REF!</formula>
    </cfRule>
  </conditionalFormatting>
  <conditionalFormatting sqref="AV59:AV60">
    <cfRule type="cellIs" dxfId="31433" priority="396" operator="greaterThan">
      <formula>#REF!</formula>
    </cfRule>
  </conditionalFormatting>
  <conditionalFormatting sqref="AV67 AT51:AT76">
    <cfRule type="cellIs" dxfId="31432" priority="361" operator="equal">
      <formula>" "</formula>
    </cfRule>
  </conditionalFormatting>
  <conditionalFormatting sqref="AV53:AV76">
    <cfRule type="cellIs" dxfId="31431" priority="362" operator="equal">
      <formula>" "</formula>
    </cfRule>
  </conditionalFormatting>
  <conditionalFormatting sqref="AU51:AU76">
    <cfRule type="cellIs" dxfId="31430" priority="363" operator="equal">
      <formula>" "</formula>
    </cfRule>
  </conditionalFormatting>
  <conditionalFormatting sqref="AT51:AT76">
    <cfRule type="cellIs" dxfId="31429" priority="364" operator="equal">
      <formula>#REF!</formula>
    </cfRule>
  </conditionalFormatting>
  <conditionalFormatting sqref="AU51:AU76">
    <cfRule type="cellIs" dxfId="31428" priority="365" operator="equal">
      <formula>#REF!</formula>
    </cfRule>
  </conditionalFormatting>
  <conditionalFormatting sqref="AV67">
    <cfRule type="cellIs" dxfId="31427" priority="366" operator="equal">
      <formula>#REF!</formula>
    </cfRule>
  </conditionalFormatting>
  <conditionalFormatting sqref="AV53:AV76">
    <cfRule type="cellIs" dxfId="31426" priority="367" operator="equal">
      <formula>#REF!</formula>
    </cfRule>
  </conditionalFormatting>
  <conditionalFormatting sqref="AV67">
    <cfRule type="cellIs" dxfId="31425" priority="368" operator="equal">
      <formula>#REF!</formula>
    </cfRule>
  </conditionalFormatting>
  <conditionalFormatting sqref="AV53:AV76">
    <cfRule type="cellIs" dxfId="31424" priority="369" operator="equal">
      <formula>#REF!</formula>
    </cfRule>
  </conditionalFormatting>
  <conditionalFormatting sqref="AV53:AV76">
    <cfRule type="cellIs" dxfId="31423" priority="370" operator="equal">
      <formula>#REF!</formula>
    </cfRule>
  </conditionalFormatting>
  <conditionalFormatting sqref="AT51:AT76">
    <cfRule type="cellIs" dxfId="31422" priority="371" operator="greaterThan">
      <formula>#REF!</formula>
    </cfRule>
  </conditionalFormatting>
  <conditionalFormatting sqref="AU51:AU76">
    <cfRule type="cellIs" dxfId="31421" priority="372" operator="greaterThan">
      <formula>#REF!</formula>
    </cfRule>
  </conditionalFormatting>
  <conditionalFormatting sqref="AV67">
    <cfRule type="cellIs" dxfId="31420" priority="373" operator="greaterThan">
      <formula>#REF!</formula>
    </cfRule>
  </conditionalFormatting>
  <conditionalFormatting sqref="AV67">
    <cfRule type="cellIs" dxfId="31419" priority="374" operator="greaterThan">
      <formula>#REF!</formula>
    </cfRule>
  </conditionalFormatting>
  <conditionalFormatting sqref="AV67">
    <cfRule type="cellIs" dxfId="31418" priority="375" operator="greaterThan">
      <formula>#REF!</formula>
    </cfRule>
  </conditionalFormatting>
  <conditionalFormatting sqref="AV53:AV76">
    <cfRule type="cellIs" dxfId="31417" priority="376" operator="greaterThan">
      <formula>#REF!</formula>
    </cfRule>
  </conditionalFormatting>
  <conditionalFormatting sqref="AV53:AV76">
    <cfRule type="cellIs" dxfId="31416" priority="377" operator="greaterThan">
      <formula>#REF!</formula>
    </cfRule>
  </conditionalFormatting>
  <conditionalFormatting sqref="AV53:AV76">
    <cfRule type="cellIs" dxfId="31415" priority="378" operator="greaterThan">
      <formula>#REF!</formula>
    </cfRule>
  </conditionalFormatting>
  <conditionalFormatting sqref="AU76">
    <cfRule type="cellIs" dxfId="31414" priority="355" operator="equal">
      <formula>" "</formula>
    </cfRule>
  </conditionalFormatting>
  <conditionalFormatting sqref="AV76">
    <cfRule type="cellIs" dxfId="31413" priority="356" operator="equal">
      <formula>#REF!</formula>
    </cfRule>
  </conditionalFormatting>
  <conditionalFormatting sqref="AV76">
    <cfRule type="cellIs" dxfId="31412" priority="357" operator="equal">
      <formula>#REF!</formula>
    </cfRule>
  </conditionalFormatting>
  <conditionalFormatting sqref="AV76">
    <cfRule type="cellIs" dxfId="31411" priority="358" operator="greaterThan">
      <formula>#REF!</formula>
    </cfRule>
  </conditionalFormatting>
  <conditionalFormatting sqref="AV76">
    <cfRule type="cellIs" dxfId="31410" priority="359" operator="greaterThan">
      <formula>#REF!</formula>
    </cfRule>
  </conditionalFormatting>
  <conditionalFormatting sqref="AV76">
    <cfRule type="cellIs" dxfId="31409" priority="360" operator="greaterThan">
      <formula>#REF!</formula>
    </cfRule>
  </conditionalFormatting>
  <conditionalFormatting sqref="AV77 AT77">
    <cfRule type="cellIs" dxfId="31408" priority="330" operator="equal">
      <formula>" "</formula>
    </cfRule>
  </conditionalFormatting>
  <conditionalFormatting sqref="AT77:AV77">
    <cfRule type="cellIs" dxfId="31407" priority="350" operator="equal">
      <formula>#REF!</formula>
    </cfRule>
  </conditionalFormatting>
  <conditionalFormatting sqref="AT77:AU77">
    <cfRule type="cellIs" dxfId="31406" priority="351" operator="greaterThan">
      <formula>#REF!</formula>
    </cfRule>
  </conditionalFormatting>
  <conditionalFormatting sqref="AV77">
    <cfRule type="cellIs" dxfId="31405" priority="338" operator="equal">
      <formula>" "</formula>
    </cfRule>
  </conditionalFormatting>
  <conditionalFormatting sqref="AU77">
    <cfRule type="cellIs" dxfId="31404" priority="339" operator="equal">
      <formula>" "</formula>
    </cfRule>
  </conditionalFormatting>
  <conditionalFormatting sqref="AT77">
    <cfRule type="cellIs" dxfId="31403" priority="340" operator="equal">
      <formula>#REF!</formula>
    </cfRule>
  </conditionalFormatting>
  <conditionalFormatting sqref="AU77">
    <cfRule type="cellIs" dxfId="31402" priority="341" operator="equal">
      <formula>#REF!</formula>
    </cfRule>
  </conditionalFormatting>
  <conditionalFormatting sqref="AV77">
    <cfRule type="cellIs" dxfId="31401" priority="342" operator="equal">
      <formula>#REF!</formula>
    </cfRule>
  </conditionalFormatting>
  <conditionalFormatting sqref="AV77">
    <cfRule type="cellIs" dxfId="31400" priority="343" operator="equal">
      <formula>#REF!</formula>
    </cfRule>
  </conditionalFormatting>
  <conditionalFormatting sqref="AV77">
    <cfRule type="cellIs" dxfId="31399" priority="344" operator="equal">
      <formula>#REF!</formula>
    </cfRule>
  </conditionalFormatting>
  <conditionalFormatting sqref="AT77">
    <cfRule type="cellIs" dxfId="31398" priority="345" operator="greaterThan">
      <formula>#REF!</formula>
    </cfRule>
  </conditionalFormatting>
  <conditionalFormatting sqref="AU77">
    <cfRule type="cellIs" dxfId="31397" priority="346" operator="greaterThan">
      <formula>#REF!</formula>
    </cfRule>
  </conditionalFormatting>
  <conditionalFormatting sqref="AV77">
    <cfRule type="cellIs" dxfId="31396" priority="347" operator="greaterThan">
      <formula>#REF!</formula>
    </cfRule>
  </conditionalFormatting>
  <conditionalFormatting sqref="AV77">
    <cfRule type="cellIs" dxfId="31395" priority="348" operator="greaterThan">
      <formula>#REF!</formula>
    </cfRule>
  </conditionalFormatting>
  <conditionalFormatting sqref="AV77">
    <cfRule type="cellIs" dxfId="31394" priority="349" operator="greaterThan">
      <formula>#REF!</formula>
    </cfRule>
  </conditionalFormatting>
  <conditionalFormatting sqref="AU77">
    <cfRule type="cellIs" dxfId="31393" priority="331" operator="equal">
      <formula>" "</formula>
    </cfRule>
  </conditionalFormatting>
  <conditionalFormatting sqref="AV77">
    <cfRule type="cellIs" dxfId="31392" priority="332" operator="equal">
      <formula>#REF!</formula>
    </cfRule>
  </conditionalFormatting>
  <conditionalFormatting sqref="AV77">
    <cfRule type="cellIs" dxfId="31391" priority="333" operator="equal">
      <formula>#REF!</formula>
    </cfRule>
  </conditionalFormatting>
  <conditionalFormatting sqref="AV77">
    <cfRule type="cellIs" dxfId="31390" priority="334" operator="greaterThan">
      <formula>#REF!</formula>
    </cfRule>
  </conditionalFormatting>
  <conditionalFormatting sqref="AV77">
    <cfRule type="cellIs" dxfId="31389" priority="335" operator="greaterThan">
      <formula>#REF!</formula>
    </cfRule>
  </conditionalFormatting>
  <conditionalFormatting sqref="AV77">
    <cfRule type="cellIs" dxfId="31388" priority="336" operator="greaterThan">
      <formula>#REF!</formula>
    </cfRule>
  </conditionalFormatting>
  <conditionalFormatting sqref="AT34:AT39">
    <cfRule type="cellIs" dxfId="31387" priority="324" operator="equal">
      <formula>" "</formula>
    </cfRule>
  </conditionalFormatting>
  <conditionalFormatting sqref="AV34:AV39">
    <cfRule type="cellIs" dxfId="31386" priority="325" operator="equal">
      <formula>" "</formula>
    </cfRule>
  </conditionalFormatting>
  <conditionalFormatting sqref="AT34:AT39">
    <cfRule type="cellIs" dxfId="31385" priority="326" operator="equal">
      <formula>#REF!</formula>
    </cfRule>
  </conditionalFormatting>
  <conditionalFormatting sqref="AV34:AV39">
    <cfRule type="cellIs" dxfId="31384" priority="327" operator="equal">
      <formula>#REF!</formula>
    </cfRule>
  </conditionalFormatting>
  <conditionalFormatting sqref="AT34:AT39">
    <cfRule type="cellIs" dxfId="31383" priority="328" operator="greaterThan">
      <formula>#REF!</formula>
    </cfRule>
  </conditionalFormatting>
  <conditionalFormatting sqref="AV34:AV39">
    <cfRule type="cellIs" dxfId="31382" priority="329" operator="greaterThan">
      <formula>#REF!</formula>
    </cfRule>
  </conditionalFormatting>
  <conditionalFormatting sqref="AT40">
    <cfRule type="cellIs" dxfId="31381" priority="321" operator="equal">
      <formula>" "</formula>
    </cfRule>
  </conditionalFormatting>
  <conditionalFormatting sqref="AT40">
    <cfRule type="cellIs" dxfId="31380" priority="322" operator="equal">
      <formula>#REF!</formula>
    </cfRule>
  </conditionalFormatting>
  <conditionalFormatting sqref="AT40">
    <cfRule type="cellIs" dxfId="31379" priority="323" operator="greaterThan">
      <formula>#REF!</formula>
    </cfRule>
  </conditionalFormatting>
  <conditionalFormatting sqref="AT41 AT43:AT48">
    <cfRule type="cellIs" dxfId="31378" priority="315" operator="equal">
      <formula>" "</formula>
    </cfRule>
  </conditionalFormatting>
  <conditionalFormatting sqref="AV43:AV48">
    <cfRule type="cellIs" dxfId="31377" priority="316" operator="equal">
      <formula>" "</formula>
    </cfRule>
  </conditionalFormatting>
  <conditionalFormatting sqref="AT41 AT43:AT48">
    <cfRule type="cellIs" dxfId="31376" priority="317" operator="equal">
      <formula>#REF!</formula>
    </cfRule>
  </conditionalFormatting>
  <conditionalFormatting sqref="AV43:AV48">
    <cfRule type="cellIs" dxfId="31375" priority="318" operator="equal">
      <formula>#REF!</formula>
    </cfRule>
  </conditionalFormatting>
  <conditionalFormatting sqref="AT41 AT43:AT48">
    <cfRule type="cellIs" dxfId="31374" priority="319" operator="greaterThan">
      <formula>#REF!</formula>
    </cfRule>
  </conditionalFormatting>
  <conditionalFormatting sqref="AV43:AV48">
    <cfRule type="cellIs" dxfId="31373" priority="320" operator="greaterThan">
      <formula>#REF!</formula>
    </cfRule>
  </conditionalFormatting>
  <conditionalFormatting sqref="AV49">
    <cfRule type="cellIs" dxfId="31372" priority="305" operator="equal">
      <formula>" "</formula>
    </cfRule>
  </conditionalFormatting>
  <conditionalFormatting sqref="AU49">
    <cfRule type="cellIs" dxfId="31371" priority="306" operator="equal">
      <formula>" "</formula>
    </cfRule>
  </conditionalFormatting>
  <conditionalFormatting sqref="AU49">
    <cfRule type="cellIs" dxfId="31370" priority="307" operator="equal">
      <formula>#REF!</formula>
    </cfRule>
  </conditionalFormatting>
  <conditionalFormatting sqref="AV49">
    <cfRule type="cellIs" dxfId="31369" priority="308" operator="equal">
      <formula>#REF!</formula>
    </cfRule>
  </conditionalFormatting>
  <conditionalFormatting sqref="AV49">
    <cfRule type="cellIs" dxfId="31368" priority="309" operator="equal">
      <formula>#REF!</formula>
    </cfRule>
  </conditionalFormatting>
  <conditionalFormatting sqref="AV49">
    <cfRule type="cellIs" dxfId="31367" priority="310" operator="equal">
      <formula>#REF!</formula>
    </cfRule>
  </conditionalFormatting>
  <conditionalFormatting sqref="AU49">
    <cfRule type="cellIs" dxfId="31366" priority="311" operator="greaterThan">
      <formula>#REF!</formula>
    </cfRule>
  </conditionalFormatting>
  <conditionalFormatting sqref="AV49">
    <cfRule type="cellIs" dxfId="31365" priority="312" operator="greaterThan">
      <formula>#REF!</formula>
    </cfRule>
  </conditionalFormatting>
  <conditionalFormatting sqref="AV49">
    <cfRule type="cellIs" dxfId="31364" priority="313" operator="greaterThan">
      <formula>#REF!</formula>
    </cfRule>
  </conditionalFormatting>
  <conditionalFormatting sqref="AV49">
    <cfRule type="cellIs" dxfId="31363" priority="314" operator="greaterThan">
      <formula>#REF!</formula>
    </cfRule>
  </conditionalFormatting>
  <conditionalFormatting sqref="AT49">
    <cfRule type="cellIs" dxfId="31362" priority="302" operator="equal">
      <formula>" "</formula>
    </cfRule>
  </conditionalFormatting>
  <conditionalFormatting sqref="AT49">
    <cfRule type="cellIs" dxfId="31361" priority="303" operator="equal">
      <formula>#REF!</formula>
    </cfRule>
  </conditionalFormatting>
  <conditionalFormatting sqref="AT49">
    <cfRule type="cellIs" dxfId="31360" priority="304" operator="greaterThan">
      <formula>#REF!</formula>
    </cfRule>
  </conditionalFormatting>
  <conditionalFormatting sqref="AU51">
    <cfRule type="cellIs" dxfId="31359" priority="299" operator="equal">
      <formula>" "</formula>
    </cfRule>
  </conditionalFormatting>
  <conditionalFormatting sqref="AU51">
    <cfRule type="cellIs" dxfId="31358" priority="300" operator="equal">
      <formula>#REF!</formula>
    </cfRule>
  </conditionalFormatting>
  <conditionalFormatting sqref="AU51">
    <cfRule type="cellIs" dxfId="31357" priority="301" operator="greaterThan">
      <formula>#REF!</formula>
    </cfRule>
  </conditionalFormatting>
  <conditionalFormatting sqref="AU51">
    <cfRule type="cellIs" dxfId="31356" priority="298" operator="equal">
      <formula>" "</formula>
    </cfRule>
  </conditionalFormatting>
  <conditionalFormatting sqref="AW49">
    <cfRule type="cellIs" dxfId="31355" priority="288" operator="equal">
      <formula>" "</formula>
    </cfRule>
  </conditionalFormatting>
  <conditionalFormatting sqref="AV49">
    <cfRule type="cellIs" dxfId="31354" priority="289" operator="equal">
      <formula>" "</formula>
    </cfRule>
  </conditionalFormatting>
  <conditionalFormatting sqref="AV49">
    <cfRule type="cellIs" dxfId="31353" priority="290" operator="equal">
      <formula>#REF!</formula>
    </cfRule>
  </conditionalFormatting>
  <conditionalFormatting sqref="AW49">
    <cfRule type="cellIs" dxfId="31352" priority="291" operator="equal">
      <formula>#REF!</formula>
    </cfRule>
  </conditionalFormatting>
  <conditionalFormatting sqref="AW49">
    <cfRule type="cellIs" dxfId="31351" priority="292" operator="equal">
      <formula>#REF!</formula>
    </cfRule>
  </conditionalFormatting>
  <conditionalFormatting sqref="AW49">
    <cfRule type="cellIs" dxfId="31350" priority="293" operator="equal">
      <formula>#REF!</formula>
    </cfRule>
  </conditionalFormatting>
  <conditionalFormatting sqref="AV49">
    <cfRule type="cellIs" dxfId="31349" priority="294" operator="greaterThan">
      <formula>#REF!</formula>
    </cfRule>
  </conditionalFormatting>
  <conditionalFormatting sqref="AW49">
    <cfRule type="cellIs" dxfId="31348" priority="295" operator="greaterThan">
      <formula>#REF!</formula>
    </cfRule>
  </conditionalFormatting>
  <conditionalFormatting sqref="AW49">
    <cfRule type="cellIs" dxfId="31347" priority="296" operator="greaterThan">
      <formula>#REF!</formula>
    </cfRule>
  </conditionalFormatting>
  <conditionalFormatting sqref="AW49">
    <cfRule type="cellIs" dxfId="31346" priority="297" operator="greaterThan">
      <formula>#REF!</formula>
    </cfRule>
  </conditionalFormatting>
  <conditionalFormatting sqref="AU49">
    <cfRule type="cellIs" dxfId="31345" priority="285" operator="equal">
      <formula>" "</formula>
    </cfRule>
  </conditionalFormatting>
  <conditionalFormatting sqref="AU49">
    <cfRule type="cellIs" dxfId="31344" priority="286" operator="equal">
      <formula>#REF!</formula>
    </cfRule>
  </conditionalFormatting>
  <conditionalFormatting sqref="AU49">
    <cfRule type="cellIs" dxfId="31343" priority="287" operator="greaterThan">
      <formula>#REF!</formula>
    </cfRule>
  </conditionalFormatting>
  <conditionalFormatting sqref="AV51:AV52">
    <cfRule type="cellIs" dxfId="31342" priority="282" operator="equal">
      <formula>" "</formula>
    </cfRule>
  </conditionalFormatting>
  <conditionalFormatting sqref="AV51:AV52">
    <cfRule type="cellIs" dxfId="31341" priority="283" operator="equal">
      <formula>#REF!</formula>
    </cfRule>
  </conditionalFormatting>
  <conditionalFormatting sqref="AV51:AV52">
    <cfRule type="cellIs" dxfId="31340" priority="284" operator="greaterThan">
      <formula>#REF!</formula>
    </cfRule>
  </conditionalFormatting>
  <conditionalFormatting sqref="AV51:AV52">
    <cfRule type="cellIs" dxfId="31339" priority="275" operator="equal">
      <formula>" "</formula>
    </cfRule>
  </conditionalFormatting>
  <conditionalFormatting sqref="AV51:AV52">
    <cfRule type="cellIs" dxfId="31338" priority="276" operator="equal">
      <formula>#REF!</formula>
    </cfRule>
  </conditionalFormatting>
  <conditionalFormatting sqref="AV51:AV52">
    <cfRule type="cellIs" dxfId="31337" priority="277" operator="equal">
      <formula>#REF!</formula>
    </cfRule>
  </conditionalFormatting>
  <conditionalFormatting sqref="AV51:AV52">
    <cfRule type="cellIs" dxfId="31336" priority="278" operator="equal">
      <formula>#REF!</formula>
    </cfRule>
  </conditionalFormatting>
  <conditionalFormatting sqref="AV51:AV52">
    <cfRule type="cellIs" dxfId="31335" priority="279" operator="greaterThan">
      <formula>#REF!</formula>
    </cfRule>
  </conditionalFormatting>
  <conditionalFormatting sqref="AV51:AV52">
    <cfRule type="cellIs" dxfId="31334" priority="280" operator="greaterThan">
      <formula>#REF!</formula>
    </cfRule>
  </conditionalFormatting>
  <conditionalFormatting sqref="AV51:AV52">
    <cfRule type="cellIs" dxfId="31333" priority="281" operator="greaterThan">
      <formula>#REF!</formula>
    </cfRule>
  </conditionalFormatting>
  <conditionalFormatting sqref="AV51:AV52">
    <cfRule type="cellIs" dxfId="31332" priority="274" operator="equal">
      <formula>" "</formula>
    </cfRule>
  </conditionalFormatting>
  <conditionalFormatting sqref="AU41:AW41">
    <cfRule type="cellIs" dxfId="31331" priority="271" operator="equal">
      <formula>" "</formula>
    </cfRule>
  </conditionalFormatting>
  <conditionalFormatting sqref="AU41:AW41">
    <cfRule type="cellIs" dxfId="31330" priority="272" operator="equal">
      <formula>#REF!</formula>
    </cfRule>
  </conditionalFormatting>
  <conditionalFormatting sqref="AU41:AW41">
    <cfRule type="cellIs" dxfId="31329" priority="273" operator="greaterThan">
      <formula>#REF!</formula>
    </cfRule>
  </conditionalFormatting>
  <conditionalFormatting sqref="AU41:AW41">
    <cfRule type="cellIs" dxfId="31328" priority="270" operator="equal">
      <formula>" "</formula>
    </cfRule>
  </conditionalFormatting>
  <conditionalFormatting sqref="AV40">
    <cfRule type="cellIs" dxfId="31327" priority="260" operator="equal">
      <formula>" "</formula>
    </cfRule>
  </conditionalFormatting>
  <conditionalFormatting sqref="AU40">
    <cfRule type="cellIs" dxfId="31326" priority="261" operator="equal">
      <formula>" "</formula>
    </cfRule>
  </conditionalFormatting>
  <conditionalFormatting sqref="AU40">
    <cfRule type="cellIs" dxfId="31325" priority="262" operator="equal">
      <formula>#REF!</formula>
    </cfRule>
  </conditionalFormatting>
  <conditionalFormatting sqref="AV40">
    <cfRule type="cellIs" dxfId="31324" priority="263" operator="equal">
      <formula>#REF!</formula>
    </cfRule>
  </conditionalFormatting>
  <conditionalFormatting sqref="AV40">
    <cfRule type="cellIs" dxfId="31323" priority="264" operator="equal">
      <formula>#REF!</formula>
    </cfRule>
  </conditionalFormatting>
  <conditionalFormatting sqref="AV40">
    <cfRule type="cellIs" dxfId="31322" priority="265" operator="equal">
      <formula>#REF!</formula>
    </cfRule>
  </conditionalFormatting>
  <conditionalFormatting sqref="AU40">
    <cfRule type="cellIs" dxfId="31321" priority="266" operator="greaterThan">
      <formula>#REF!</formula>
    </cfRule>
  </conditionalFormatting>
  <conditionalFormatting sqref="AV40">
    <cfRule type="cellIs" dxfId="31320" priority="267" operator="greaterThan">
      <formula>#REF!</formula>
    </cfRule>
  </conditionalFormatting>
  <conditionalFormatting sqref="AV40">
    <cfRule type="cellIs" dxfId="31319" priority="268" operator="greaterThan">
      <formula>#REF!</formula>
    </cfRule>
  </conditionalFormatting>
  <conditionalFormatting sqref="AV40">
    <cfRule type="cellIs" dxfId="31318" priority="269" operator="greaterThan">
      <formula>#REF!</formula>
    </cfRule>
  </conditionalFormatting>
  <conditionalFormatting sqref="AV40">
    <cfRule type="cellIs" dxfId="31317" priority="252" operator="equal">
      <formula>#REF!</formula>
    </cfRule>
  </conditionalFormatting>
  <conditionalFormatting sqref="AW40">
    <cfRule type="cellIs" dxfId="31316" priority="253" operator="equal">
      <formula>#REF!</formula>
    </cfRule>
  </conditionalFormatting>
  <conditionalFormatting sqref="AW40">
    <cfRule type="cellIs" dxfId="31315" priority="254" operator="equal">
      <formula>#REF!</formula>
    </cfRule>
  </conditionalFormatting>
  <conditionalFormatting sqref="AW40">
    <cfRule type="cellIs" dxfId="31314" priority="255" operator="equal">
      <formula>#REF!</formula>
    </cfRule>
  </conditionalFormatting>
  <conditionalFormatting sqref="AV40">
    <cfRule type="cellIs" dxfId="31313" priority="256" operator="greaterThan">
      <formula>#REF!</formula>
    </cfRule>
  </conditionalFormatting>
  <conditionalFormatting sqref="AW40">
    <cfRule type="cellIs" dxfId="31312" priority="257" operator="greaterThan">
      <formula>#REF!</formula>
    </cfRule>
  </conditionalFormatting>
  <conditionalFormatting sqref="AW40">
    <cfRule type="cellIs" dxfId="31311" priority="258" operator="greaterThan">
      <formula>#REF!</formula>
    </cfRule>
  </conditionalFormatting>
  <conditionalFormatting sqref="AW40">
    <cfRule type="cellIs" dxfId="31310" priority="259" operator="greaterThan">
      <formula>#REF!</formula>
    </cfRule>
  </conditionalFormatting>
  <conditionalFormatting sqref="AU40">
    <cfRule type="cellIs" dxfId="31309" priority="247" operator="equal">
      <formula>" "</formula>
    </cfRule>
  </conditionalFormatting>
  <conditionalFormatting sqref="AU40">
    <cfRule type="cellIs" dxfId="31308" priority="248" operator="equal">
      <formula>#REF!</formula>
    </cfRule>
  </conditionalFormatting>
  <conditionalFormatting sqref="AU40">
    <cfRule type="cellIs" dxfId="31307" priority="249" operator="greaterThan">
      <formula>#REF!</formula>
    </cfRule>
  </conditionalFormatting>
  <conditionalFormatting sqref="AT42">
    <cfRule type="cellIs" dxfId="31306" priority="241" operator="equal">
      <formula>#REF!</formula>
    </cfRule>
  </conditionalFormatting>
  <conditionalFormatting sqref="AU42">
    <cfRule type="cellIs" dxfId="31305" priority="242" operator="equal">
      <formula>#REF!</formula>
    </cfRule>
  </conditionalFormatting>
  <conditionalFormatting sqref="AV42">
    <cfRule type="cellIs" dxfId="31304" priority="243" operator="equal">
      <formula>#REF!</formula>
    </cfRule>
  </conditionalFormatting>
  <conditionalFormatting sqref="AT42">
    <cfRule type="cellIs" dxfId="31303" priority="244" operator="greaterThan">
      <formula>#REF!</formula>
    </cfRule>
  </conditionalFormatting>
  <conditionalFormatting sqref="AU42">
    <cfRule type="cellIs" dxfId="31302" priority="245" operator="greaterThan">
      <formula>#REF!</formula>
    </cfRule>
  </conditionalFormatting>
  <conditionalFormatting sqref="AV42">
    <cfRule type="cellIs" dxfId="31301" priority="246" operator="greaterThan">
      <formula>#REF!</formula>
    </cfRule>
  </conditionalFormatting>
  <conditionalFormatting sqref="AT31">
    <cfRule type="cellIs" dxfId="31300" priority="237" operator="equal">
      <formula>" "</formula>
    </cfRule>
  </conditionalFormatting>
  <conditionalFormatting sqref="AT31">
    <cfRule type="cellIs" dxfId="31299" priority="238" operator="equal">
      <formula>#REF!</formula>
    </cfRule>
  </conditionalFormatting>
  <conditionalFormatting sqref="AT31">
    <cfRule type="cellIs" dxfId="31298" priority="239" operator="greaterThan">
      <formula>#REF!</formula>
    </cfRule>
  </conditionalFormatting>
  <conditionalFormatting sqref="AT32">
    <cfRule type="cellIs" dxfId="31297" priority="234" operator="equal">
      <formula>" "</formula>
    </cfRule>
  </conditionalFormatting>
  <conditionalFormatting sqref="AT32">
    <cfRule type="cellIs" dxfId="31296" priority="235" operator="equal">
      <formula>#REF!</formula>
    </cfRule>
  </conditionalFormatting>
  <conditionalFormatting sqref="AT32">
    <cfRule type="cellIs" dxfId="31295" priority="236" operator="greaterThan">
      <formula>#REF!</formula>
    </cfRule>
  </conditionalFormatting>
  <conditionalFormatting sqref="AU32:AW32">
    <cfRule type="cellIs" dxfId="31294" priority="231" operator="equal">
      <formula>" "</formula>
    </cfRule>
  </conditionalFormatting>
  <conditionalFormatting sqref="AU32:AW32">
    <cfRule type="cellIs" dxfId="31293" priority="232" operator="equal">
      <formula>#REF!</formula>
    </cfRule>
  </conditionalFormatting>
  <conditionalFormatting sqref="AU32:AW32">
    <cfRule type="cellIs" dxfId="31292" priority="233" operator="greaterThan">
      <formula>#REF!</formula>
    </cfRule>
  </conditionalFormatting>
  <conditionalFormatting sqref="AU32:AW32">
    <cfRule type="cellIs" dxfId="31291" priority="230" operator="equal">
      <formula>" "</formula>
    </cfRule>
  </conditionalFormatting>
  <conditionalFormatting sqref="AV31">
    <cfRule type="cellIs" dxfId="31290" priority="220" operator="equal">
      <formula>" "</formula>
    </cfRule>
  </conditionalFormatting>
  <conditionalFormatting sqref="AU31">
    <cfRule type="cellIs" dxfId="31289" priority="221" operator="equal">
      <formula>" "</formula>
    </cfRule>
  </conditionalFormatting>
  <conditionalFormatting sqref="AU31">
    <cfRule type="cellIs" dxfId="31288" priority="222" operator="equal">
      <formula>#REF!</formula>
    </cfRule>
  </conditionalFormatting>
  <conditionalFormatting sqref="AV31">
    <cfRule type="cellIs" dxfId="31287" priority="223" operator="equal">
      <formula>#REF!</formula>
    </cfRule>
  </conditionalFormatting>
  <conditionalFormatting sqref="AV31">
    <cfRule type="cellIs" dxfId="31286" priority="224" operator="equal">
      <formula>#REF!</formula>
    </cfRule>
  </conditionalFormatting>
  <conditionalFormatting sqref="AV31">
    <cfRule type="cellIs" dxfId="31285" priority="225" operator="equal">
      <formula>#REF!</formula>
    </cfRule>
  </conditionalFormatting>
  <conditionalFormatting sqref="AU31">
    <cfRule type="cellIs" dxfId="31284" priority="226" operator="greaterThan">
      <formula>#REF!</formula>
    </cfRule>
  </conditionalFormatting>
  <conditionalFormatting sqref="AV31">
    <cfRule type="cellIs" dxfId="31283" priority="227" operator="greaterThan">
      <formula>#REF!</formula>
    </cfRule>
  </conditionalFormatting>
  <conditionalFormatting sqref="AV31">
    <cfRule type="cellIs" dxfId="31282" priority="228" operator="greaterThan">
      <formula>#REF!</formula>
    </cfRule>
  </conditionalFormatting>
  <conditionalFormatting sqref="AV31">
    <cfRule type="cellIs" dxfId="31281" priority="229" operator="greaterThan">
      <formula>#REF!</formula>
    </cfRule>
  </conditionalFormatting>
  <conditionalFormatting sqref="AW31">
    <cfRule type="cellIs" dxfId="31280" priority="210" operator="equal">
      <formula>" "</formula>
    </cfRule>
  </conditionalFormatting>
  <conditionalFormatting sqref="AV31">
    <cfRule type="cellIs" dxfId="31279" priority="211" operator="equal">
      <formula>" "</formula>
    </cfRule>
  </conditionalFormatting>
  <conditionalFormatting sqref="AV31">
    <cfRule type="cellIs" dxfId="31278" priority="212" operator="equal">
      <formula>#REF!</formula>
    </cfRule>
  </conditionalFormatting>
  <conditionalFormatting sqref="AW31">
    <cfRule type="cellIs" dxfId="31277" priority="213" operator="equal">
      <formula>#REF!</formula>
    </cfRule>
  </conditionalFormatting>
  <conditionalFormatting sqref="AW31">
    <cfRule type="cellIs" dxfId="31276" priority="214" operator="equal">
      <formula>#REF!</formula>
    </cfRule>
  </conditionalFormatting>
  <conditionalFormatting sqref="AW31">
    <cfRule type="cellIs" dxfId="31275" priority="215" operator="equal">
      <formula>#REF!</formula>
    </cfRule>
  </conditionalFormatting>
  <conditionalFormatting sqref="AV31">
    <cfRule type="cellIs" dxfId="31274" priority="216" operator="greaterThan">
      <formula>#REF!</formula>
    </cfRule>
  </conditionalFormatting>
  <conditionalFormatting sqref="AW31">
    <cfRule type="cellIs" dxfId="31273" priority="217" operator="greaterThan">
      <formula>#REF!</formula>
    </cfRule>
  </conditionalFormatting>
  <conditionalFormatting sqref="AW31">
    <cfRule type="cellIs" dxfId="31272" priority="218" operator="greaterThan">
      <formula>#REF!</formula>
    </cfRule>
  </conditionalFormatting>
  <conditionalFormatting sqref="AW31">
    <cfRule type="cellIs" dxfId="31271" priority="219" operator="greaterThan">
      <formula>#REF!</formula>
    </cfRule>
  </conditionalFormatting>
  <conditionalFormatting sqref="AU31">
    <cfRule type="cellIs" dxfId="31270" priority="207" operator="equal">
      <formula>" "</formula>
    </cfRule>
  </conditionalFormatting>
  <conditionalFormatting sqref="AU31">
    <cfRule type="cellIs" dxfId="31269" priority="208" operator="equal">
      <formula>#REF!</formula>
    </cfRule>
  </conditionalFormatting>
  <conditionalFormatting sqref="AU31">
    <cfRule type="cellIs" dxfId="31268" priority="209" operator="greaterThan">
      <formula>#REF!</formula>
    </cfRule>
  </conditionalFormatting>
  <conditionalFormatting sqref="AT33:AV33">
    <cfRule type="cellIs" dxfId="31267" priority="200" operator="equal">
      <formula>" "</formula>
    </cfRule>
  </conditionalFormatting>
  <conditionalFormatting sqref="AT33">
    <cfRule type="cellIs" dxfId="31266" priority="201" operator="equal">
      <formula>#REF!</formula>
    </cfRule>
  </conditionalFormatting>
  <conditionalFormatting sqref="AU33">
    <cfRule type="cellIs" dxfId="31265" priority="202" operator="equal">
      <formula>#REF!</formula>
    </cfRule>
  </conditionalFormatting>
  <conditionalFormatting sqref="AV33">
    <cfRule type="cellIs" dxfId="31264" priority="203" operator="equal">
      <formula>#REF!</formula>
    </cfRule>
  </conditionalFormatting>
  <conditionalFormatting sqref="AT33">
    <cfRule type="cellIs" dxfId="31263" priority="204" operator="greaterThan">
      <formula>#REF!</formula>
    </cfRule>
  </conditionalFormatting>
  <conditionalFormatting sqref="AU33">
    <cfRule type="cellIs" dxfId="31262" priority="205" operator="greaterThan">
      <formula>#REF!</formula>
    </cfRule>
  </conditionalFormatting>
  <conditionalFormatting sqref="AV33">
    <cfRule type="cellIs" dxfId="31261" priority="206" operator="greaterThan">
      <formula>#REF!</formula>
    </cfRule>
  </conditionalFormatting>
  <conditionalFormatting sqref="AT22">
    <cfRule type="cellIs" dxfId="31260" priority="197" operator="equal">
      <formula>" "</formula>
    </cfRule>
  </conditionalFormatting>
  <conditionalFormatting sqref="AT22">
    <cfRule type="cellIs" dxfId="31259" priority="198" operator="equal">
      <formula>#REF!</formula>
    </cfRule>
  </conditionalFormatting>
  <conditionalFormatting sqref="AT22">
    <cfRule type="cellIs" dxfId="31258" priority="199" operator="greaterThan">
      <formula>#REF!</formula>
    </cfRule>
  </conditionalFormatting>
  <conditionalFormatting sqref="AT23">
    <cfRule type="cellIs" dxfId="31257" priority="194" operator="equal">
      <formula>" "</formula>
    </cfRule>
  </conditionalFormatting>
  <conditionalFormatting sqref="AT23">
    <cfRule type="cellIs" dxfId="31256" priority="195" operator="equal">
      <formula>#REF!</formula>
    </cfRule>
  </conditionalFormatting>
  <conditionalFormatting sqref="AT23">
    <cfRule type="cellIs" dxfId="31255" priority="196" operator="greaterThan">
      <formula>#REF!</formula>
    </cfRule>
  </conditionalFormatting>
  <conditionalFormatting sqref="AU23:AW23">
    <cfRule type="cellIs" dxfId="31254" priority="191" operator="equal">
      <formula>" "</formula>
    </cfRule>
  </conditionalFormatting>
  <conditionalFormatting sqref="AU23:AW23">
    <cfRule type="cellIs" dxfId="31253" priority="192" operator="equal">
      <formula>#REF!</formula>
    </cfRule>
  </conditionalFormatting>
  <conditionalFormatting sqref="AU23:AW23">
    <cfRule type="cellIs" dxfId="31252" priority="193" operator="greaterThan">
      <formula>#REF!</formula>
    </cfRule>
  </conditionalFormatting>
  <conditionalFormatting sqref="AU23:AW23">
    <cfRule type="cellIs" dxfId="31251" priority="190" operator="equal">
      <formula>" "</formula>
    </cfRule>
  </conditionalFormatting>
  <conditionalFormatting sqref="AV22">
    <cfRule type="cellIs" dxfId="31250" priority="180" operator="equal">
      <formula>" "</formula>
    </cfRule>
  </conditionalFormatting>
  <conditionalFormatting sqref="AU22">
    <cfRule type="cellIs" dxfId="31249" priority="181" operator="equal">
      <formula>" "</formula>
    </cfRule>
  </conditionalFormatting>
  <conditionalFormatting sqref="AU22">
    <cfRule type="cellIs" dxfId="31248" priority="182" operator="equal">
      <formula>#REF!</formula>
    </cfRule>
  </conditionalFormatting>
  <conditionalFormatting sqref="AV22">
    <cfRule type="cellIs" dxfId="31247" priority="183" operator="equal">
      <formula>#REF!</formula>
    </cfRule>
  </conditionalFormatting>
  <conditionalFormatting sqref="AV22">
    <cfRule type="cellIs" dxfId="31246" priority="184" operator="equal">
      <formula>#REF!</formula>
    </cfRule>
  </conditionalFormatting>
  <conditionalFormatting sqref="AV22">
    <cfRule type="cellIs" dxfId="31245" priority="185" operator="equal">
      <formula>#REF!</formula>
    </cfRule>
  </conditionalFormatting>
  <conditionalFormatting sqref="AU22">
    <cfRule type="cellIs" dxfId="31244" priority="186" operator="greaterThan">
      <formula>#REF!</formula>
    </cfRule>
  </conditionalFormatting>
  <conditionalFormatting sqref="AV22">
    <cfRule type="cellIs" dxfId="31243" priority="187" operator="greaterThan">
      <formula>#REF!</formula>
    </cfRule>
  </conditionalFormatting>
  <conditionalFormatting sqref="AV22">
    <cfRule type="cellIs" dxfId="31242" priority="188" operator="greaterThan">
      <formula>#REF!</formula>
    </cfRule>
  </conditionalFormatting>
  <conditionalFormatting sqref="AV22">
    <cfRule type="cellIs" dxfId="31241" priority="189" operator="greaterThan">
      <formula>#REF!</formula>
    </cfRule>
  </conditionalFormatting>
  <conditionalFormatting sqref="AW22">
    <cfRule type="cellIs" dxfId="31240" priority="170" operator="equal">
      <formula>" "</formula>
    </cfRule>
  </conditionalFormatting>
  <conditionalFormatting sqref="AV22">
    <cfRule type="cellIs" dxfId="31239" priority="171" operator="equal">
      <formula>" "</formula>
    </cfRule>
  </conditionalFormatting>
  <conditionalFormatting sqref="AV22">
    <cfRule type="cellIs" dxfId="31238" priority="172" operator="equal">
      <formula>#REF!</formula>
    </cfRule>
  </conditionalFormatting>
  <conditionalFormatting sqref="AW22">
    <cfRule type="cellIs" dxfId="31237" priority="173" operator="equal">
      <formula>#REF!</formula>
    </cfRule>
  </conditionalFormatting>
  <conditionalFormatting sqref="AW22">
    <cfRule type="cellIs" dxfId="31236" priority="174" operator="equal">
      <formula>#REF!</formula>
    </cfRule>
  </conditionalFormatting>
  <conditionalFormatting sqref="AW22">
    <cfRule type="cellIs" dxfId="31235" priority="175" operator="equal">
      <formula>#REF!</formula>
    </cfRule>
  </conditionalFormatting>
  <conditionalFormatting sqref="AV22">
    <cfRule type="cellIs" dxfId="31234" priority="176" operator="greaterThan">
      <formula>#REF!</formula>
    </cfRule>
  </conditionalFormatting>
  <conditionalFormatting sqref="AW22">
    <cfRule type="cellIs" dxfId="31233" priority="177" operator="greaterThan">
      <formula>#REF!</formula>
    </cfRule>
  </conditionalFormatting>
  <conditionalFormatting sqref="AW22">
    <cfRule type="cellIs" dxfId="31232" priority="178" operator="greaterThan">
      <formula>#REF!</formula>
    </cfRule>
  </conditionalFormatting>
  <conditionalFormatting sqref="AW22">
    <cfRule type="cellIs" dxfId="31231" priority="179" operator="greaterThan">
      <formula>#REF!</formula>
    </cfRule>
  </conditionalFormatting>
  <conditionalFormatting sqref="AU22">
    <cfRule type="cellIs" dxfId="31230" priority="167" operator="equal">
      <formula>" "</formula>
    </cfRule>
  </conditionalFormatting>
  <conditionalFormatting sqref="AU22">
    <cfRule type="cellIs" dxfId="31229" priority="168" operator="equal">
      <formula>#REF!</formula>
    </cfRule>
  </conditionalFormatting>
  <conditionalFormatting sqref="AU22">
    <cfRule type="cellIs" dxfId="31228" priority="169" operator="greaterThan">
      <formula>#REF!</formula>
    </cfRule>
  </conditionalFormatting>
  <conditionalFormatting sqref="AT24:AV24">
    <cfRule type="cellIs" dxfId="31227" priority="160" operator="equal">
      <formula>" "</formula>
    </cfRule>
  </conditionalFormatting>
  <conditionalFormatting sqref="AT24">
    <cfRule type="cellIs" dxfId="31226" priority="161" operator="equal">
      <formula>#REF!</formula>
    </cfRule>
  </conditionalFormatting>
  <conditionalFormatting sqref="AU24">
    <cfRule type="cellIs" dxfId="31225" priority="162" operator="equal">
      <formula>#REF!</formula>
    </cfRule>
  </conditionalFormatting>
  <conditionalFormatting sqref="AV24">
    <cfRule type="cellIs" dxfId="31224" priority="163" operator="equal">
      <formula>#REF!</formula>
    </cfRule>
  </conditionalFormatting>
  <conditionalFormatting sqref="AT24">
    <cfRule type="cellIs" dxfId="31223" priority="164" operator="greaterThan">
      <formula>#REF!</formula>
    </cfRule>
  </conditionalFormatting>
  <conditionalFormatting sqref="AU24">
    <cfRule type="cellIs" dxfId="31222" priority="165" operator="greaterThan">
      <formula>#REF!</formula>
    </cfRule>
  </conditionalFormatting>
  <conditionalFormatting sqref="AV24">
    <cfRule type="cellIs" dxfId="31221" priority="166" operator="greaterThan">
      <formula>#REF!</formula>
    </cfRule>
  </conditionalFormatting>
  <conditionalFormatting sqref="AT13">
    <cfRule type="cellIs" dxfId="31220" priority="157" operator="equal">
      <formula>" "</formula>
    </cfRule>
  </conditionalFormatting>
  <conditionalFormatting sqref="AT13">
    <cfRule type="cellIs" dxfId="31219" priority="158" operator="equal">
      <formula>#REF!</formula>
    </cfRule>
  </conditionalFormatting>
  <conditionalFormatting sqref="AT13">
    <cfRule type="cellIs" dxfId="31218" priority="159" operator="greaterThan">
      <formula>#REF!</formula>
    </cfRule>
  </conditionalFormatting>
  <conditionalFormatting sqref="AT14">
    <cfRule type="cellIs" dxfId="31217" priority="154" operator="equal">
      <formula>" "</formula>
    </cfRule>
  </conditionalFormatting>
  <conditionalFormatting sqref="AT14">
    <cfRule type="cellIs" dxfId="31216" priority="155" operator="equal">
      <formula>#REF!</formula>
    </cfRule>
  </conditionalFormatting>
  <conditionalFormatting sqref="AT14">
    <cfRule type="cellIs" dxfId="31215" priority="156" operator="greaterThan">
      <formula>#REF!</formula>
    </cfRule>
  </conditionalFormatting>
  <conditionalFormatting sqref="AU14:AW14">
    <cfRule type="cellIs" dxfId="31214" priority="151" operator="equal">
      <formula>" "</formula>
    </cfRule>
  </conditionalFormatting>
  <conditionalFormatting sqref="AU14:AW14">
    <cfRule type="cellIs" dxfId="31213" priority="152" operator="equal">
      <formula>#REF!</formula>
    </cfRule>
  </conditionalFormatting>
  <conditionalFormatting sqref="AU14:AW14">
    <cfRule type="cellIs" dxfId="31212" priority="153" operator="greaterThan">
      <formula>#REF!</formula>
    </cfRule>
  </conditionalFormatting>
  <conditionalFormatting sqref="AU14:AW14">
    <cfRule type="cellIs" dxfId="31211" priority="150" operator="equal">
      <formula>" "</formula>
    </cfRule>
  </conditionalFormatting>
  <conditionalFormatting sqref="AV13">
    <cfRule type="cellIs" dxfId="31210" priority="140" operator="equal">
      <formula>" "</formula>
    </cfRule>
  </conditionalFormatting>
  <conditionalFormatting sqref="AU13">
    <cfRule type="cellIs" dxfId="31209" priority="141" operator="equal">
      <formula>" "</formula>
    </cfRule>
  </conditionalFormatting>
  <conditionalFormatting sqref="AU13">
    <cfRule type="cellIs" dxfId="31208" priority="142" operator="equal">
      <formula>#REF!</formula>
    </cfRule>
  </conditionalFormatting>
  <conditionalFormatting sqref="AV13">
    <cfRule type="cellIs" dxfId="31207" priority="143" operator="equal">
      <formula>#REF!</formula>
    </cfRule>
  </conditionalFormatting>
  <conditionalFormatting sqref="AV13">
    <cfRule type="cellIs" dxfId="31206" priority="144" operator="equal">
      <formula>#REF!</formula>
    </cfRule>
  </conditionalFormatting>
  <conditionalFormatting sqref="AV13">
    <cfRule type="cellIs" dxfId="31205" priority="145" operator="equal">
      <formula>#REF!</formula>
    </cfRule>
  </conditionalFormatting>
  <conditionalFormatting sqref="AU13">
    <cfRule type="cellIs" dxfId="31204" priority="146" operator="greaterThan">
      <formula>#REF!</formula>
    </cfRule>
  </conditionalFormatting>
  <conditionalFormatting sqref="AV13">
    <cfRule type="cellIs" dxfId="31203" priority="147" operator="greaterThan">
      <formula>#REF!</formula>
    </cfRule>
  </conditionalFormatting>
  <conditionalFormatting sqref="AV13">
    <cfRule type="cellIs" dxfId="31202" priority="148" operator="greaterThan">
      <formula>#REF!</formula>
    </cfRule>
  </conditionalFormatting>
  <conditionalFormatting sqref="AV13">
    <cfRule type="cellIs" dxfId="31201" priority="149" operator="greaterThan">
      <formula>#REF!</formula>
    </cfRule>
  </conditionalFormatting>
  <conditionalFormatting sqref="AW13">
    <cfRule type="cellIs" dxfId="31200" priority="130" operator="equal">
      <formula>" "</formula>
    </cfRule>
  </conditionalFormatting>
  <conditionalFormatting sqref="AV13">
    <cfRule type="cellIs" dxfId="31199" priority="131" operator="equal">
      <formula>" "</formula>
    </cfRule>
  </conditionalFormatting>
  <conditionalFormatting sqref="AV13">
    <cfRule type="cellIs" dxfId="31198" priority="132" operator="equal">
      <formula>#REF!</formula>
    </cfRule>
  </conditionalFormatting>
  <conditionalFormatting sqref="AW13">
    <cfRule type="cellIs" dxfId="31197" priority="133" operator="equal">
      <formula>#REF!</formula>
    </cfRule>
  </conditionalFormatting>
  <conditionalFormatting sqref="AW13">
    <cfRule type="cellIs" dxfId="31196" priority="134" operator="equal">
      <formula>#REF!</formula>
    </cfRule>
  </conditionalFormatting>
  <conditionalFormatting sqref="AW13">
    <cfRule type="cellIs" dxfId="31195" priority="135" operator="equal">
      <formula>#REF!</formula>
    </cfRule>
  </conditionalFormatting>
  <conditionalFormatting sqref="AV13">
    <cfRule type="cellIs" dxfId="31194" priority="136" operator="greaterThan">
      <formula>#REF!</formula>
    </cfRule>
  </conditionalFormatting>
  <conditionalFormatting sqref="AW13">
    <cfRule type="cellIs" dxfId="31193" priority="137" operator="greaterThan">
      <formula>#REF!</formula>
    </cfRule>
  </conditionalFormatting>
  <conditionalFormatting sqref="AW13">
    <cfRule type="cellIs" dxfId="31192" priority="138" operator="greaterThan">
      <formula>#REF!</formula>
    </cfRule>
  </conditionalFormatting>
  <conditionalFormatting sqref="AW13">
    <cfRule type="cellIs" dxfId="31191" priority="139" operator="greaterThan">
      <formula>#REF!</formula>
    </cfRule>
  </conditionalFormatting>
  <conditionalFormatting sqref="AU13">
    <cfRule type="cellIs" dxfId="31190" priority="127" operator="equal">
      <formula>" "</formula>
    </cfRule>
  </conditionalFormatting>
  <conditionalFormatting sqref="AU13">
    <cfRule type="cellIs" dxfId="31189" priority="128" operator="equal">
      <formula>#REF!</formula>
    </cfRule>
  </conditionalFormatting>
  <conditionalFormatting sqref="AU13">
    <cfRule type="cellIs" dxfId="31188" priority="129" operator="greaterThan">
      <formula>#REF!</formula>
    </cfRule>
  </conditionalFormatting>
  <conditionalFormatting sqref="AT15:AV15">
    <cfRule type="cellIs" dxfId="31187" priority="120" operator="equal">
      <formula>" "</formula>
    </cfRule>
  </conditionalFormatting>
  <conditionalFormatting sqref="AT15">
    <cfRule type="cellIs" dxfId="31186" priority="121" operator="equal">
      <formula>#REF!</formula>
    </cfRule>
  </conditionalFormatting>
  <conditionalFormatting sqref="AU15">
    <cfRule type="cellIs" dxfId="31185" priority="122" operator="equal">
      <formula>#REF!</formula>
    </cfRule>
  </conditionalFormatting>
  <conditionalFormatting sqref="AV15">
    <cfRule type="cellIs" dxfId="31184" priority="123" operator="equal">
      <formula>#REF!</formula>
    </cfRule>
  </conditionalFormatting>
  <conditionalFormatting sqref="AT15">
    <cfRule type="cellIs" dxfId="31183" priority="124" operator="greaterThan">
      <formula>#REF!</formula>
    </cfRule>
  </conditionalFormatting>
  <conditionalFormatting sqref="AU15">
    <cfRule type="cellIs" dxfId="31182" priority="125" operator="greaterThan">
      <formula>#REF!</formula>
    </cfRule>
  </conditionalFormatting>
  <conditionalFormatting sqref="AV15">
    <cfRule type="cellIs" dxfId="31181" priority="126" operator="greaterThan">
      <formula>#REF!</formula>
    </cfRule>
  </conditionalFormatting>
  <conditionalFormatting sqref="A43:A49">
    <cfRule type="containsText" dxfId="31180" priority="103" operator="containsText" text="08.30 – 14.30">
      <formula>NOT(ISERROR(SEARCH("08.30 – 14.30",A43)))</formula>
    </cfRule>
    <cfRule type="containsText" dxfId="31179" priority="104" operator="containsText" text="09:30 – 18.30">
      <formula>NOT(ISERROR(SEARCH("09:30 – 18.30",A43)))</formula>
    </cfRule>
    <cfRule type="containsText" dxfId="31178" priority="105" operator="containsText" text="10.30 – 18.30">
      <formula>NOT(ISERROR(SEARCH("10.30 – 18.30",A43)))</formula>
    </cfRule>
    <cfRule type="containsText" dxfId="31177" priority="106" operator="containsText" text="09.30 – 18.30">
      <formula>NOT(ISERROR(SEARCH("09.30 – 18.30",A43)))</formula>
    </cfRule>
    <cfRule type="containsText" dxfId="31176" priority="107" operator="containsText" text="09.00 – 13:00">
      <formula>NOT(ISERROR(SEARCH("09.00 – 13:00",A43)))</formula>
    </cfRule>
    <cfRule type="containsText" dxfId="31175" priority="108" operator="containsText" text="08.30 – 16.30">
      <formula>NOT(ISERROR(SEARCH("08.30 – 16.30",A43)))</formula>
    </cfRule>
    <cfRule type="containsText" dxfId="31174" priority="109" operator="containsText" text="08:30 – 17.30">
      <formula>NOT(ISERROR(SEARCH("08:30 – 17.30",A43)))</formula>
    </cfRule>
    <cfRule type="containsText" dxfId="31173" priority="110" operator="containsText" text="08.30 – 17.30">
      <formula>NOT(ISERROR(SEARCH("08.30 – 17.30",A43)))</formula>
    </cfRule>
    <cfRule type="containsText" dxfId="31172" priority="111" operator="containsText" text="09.00 – 18.00">
      <formula>NOT(ISERROR(SEARCH("09.00 – 18.00",A43)))</formula>
    </cfRule>
    <cfRule type="containsText" dxfId="31171" priority="112" operator="containsText" text="09.00 – 13.00">
      <formula>NOT(ISERROR(SEARCH("09.00 – 13.00",A43)))</formula>
    </cfRule>
    <cfRule type="containsText" dxfId="31170" priority="113" operator="containsText" text="11.30 – 19.30">
      <formula>NOT(ISERROR(SEARCH("11.30 – 19.30",A43)))</formula>
    </cfRule>
    <cfRule type="containsText" dxfId="31169" priority="114" operator="containsText" text="10.30 – 19.30">
      <formula>NOT(ISERROR(SEARCH("10.30 – 19.30",A43)))</formula>
    </cfRule>
    <cfRule type="containsText" dxfId="31168" priority="115" operator="containsText" text="09.00 – 15.00">
      <formula>NOT(ISERROR(SEARCH("09.00 – 15.00",A43)))</formula>
    </cfRule>
    <cfRule type="containsText" dxfId="31167" priority="116" operator="containsText" text="12:30">
      <formula>NOT(ISERROR(SEARCH("12:30",A43)))</formula>
    </cfRule>
    <cfRule type="containsText" dxfId="31166" priority="117" operator="containsText" text="13:30">
      <formula>NOT(ISERROR(SEARCH("13:30",A43)))</formula>
    </cfRule>
    <cfRule type="containsText" dxfId="31165" priority="118" operator="containsText" text="FESTIVITÁ">
      <formula>NOT(ISERROR(SEARCH("FESTIVITÁ",A43)))</formula>
    </cfRule>
    <cfRule type="cellIs" dxfId="31164" priority="119" operator="equal">
      <formula>"DOMENICA"</formula>
    </cfRule>
  </conditionalFormatting>
  <conditionalFormatting sqref="T50">
    <cfRule type="cellIs" dxfId="31163" priority="100" operator="equal">
      <formula>" "</formula>
    </cfRule>
  </conditionalFormatting>
  <conditionalFormatting sqref="T50">
    <cfRule type="cellIs" dxfId="31162" priority="101" operator="equal">
      <formula>$AT50</formula>
    </cfRule>
  </conditionalFormatting>
  <conditionalFormatting sqref="T50">
    <cfRule type="cellIs" dxfId="31161" priority="102" operator="greaterThan">
      <formula>$AT50</formula>
    </cfRule>
  </conditionalFormatting>
  <conditionalFormatting sqref="T51">
    <cfRule type="cellIs" dxfId="31160" priority="98" operator="equal">
      <formula>$AT51</formula>
    </cfRule>
  </conditionalFormatting>
  <conditionalFormatting sqref="T51">
    <cfRule type="cellIs" dxfId="31159" priority="99" operator="greaterThan">
      <formula>$AT51</formula>
    </cfRule>
  </conditionalFormatting>
  <conditionalFormatting sqref="T51">
    <cfRule type="cellIs" dxfId="31158" priority="97" operator="equal">
      <formula>" "</formula>
    </cfRule>
  </conditionalFormatting>
  <conditionalFormatting sqref="T51:T59">
    <cfRule type="cellIs" dxfId="31157" priority="94" operator="equal">
      <formula>" "</formula>
    </cfRule>
  </conditionalFormatting>
  <conditionalFormatting sqref="T51:T59">
    <cfRule type="cellIs" dxfId="31156" priority="95" operator="equal">
      <formula>$AT51</formula>
    </cfRule>
  </conditionalFormatting>
  <conditionalFormatting sqref="T51:T59">
    <cfRule type="cellIs" dxfId="31155" priority="96" operator="greaterThan">
      <formula>$AT51</formula>
    </cfRule>
  </conditionalFormatting>
  <conditionalFormatting sqref="T59">
    <cfRule type="cellIs" dxfId="31154" priority="91" operator="equal">
      <formula>" "</formula>
    </cfRule>
  </conditionalFormatting>
  <conditionalFormatting sqref="T59">
    <cfRule type="cellIs" dxfId="31153" priority="92" operator="equal">
      <formula>$AT59</formula>
    </cfRule>
  </conditionalFormatting>
  <conditionalFormatting sqref="T59">
    <cfRule type="cellIs" dxfId="31152" priority="93" operator="greaterThan">
      <formula>$AT59</formula>
    </cfRule>
  </conditionalFormatting>
  <conditionalFormatting sqref="BC23:BC24">
    <cfRule type="cellIs" dxfId="31151" priority="88" operator="equal">
      <formula>" "</formula>
    </cfRule>
  </conditionalFormatting>
  <conditionalFormatting sqref="BC14:BC15">
    <cfRule type="cellIs" dxfId="31150" priority="85" operator="equal">
      <formula>" "</formula>
    </cfRule>
  </conditionalFormatting>
  <conditionalFormatting sqref="BC32:BC33">
    <cfRule type="cellIs" dxfId="31149" priority="82" operator="equal">
      <formula>" "</formula>
    </cfRule>
  </conditionalFormatting>
  <conditionalFormatting sqref="BC41:BC42">
    <cfRule type="cellIs" dxfId="31148" priority="79" operator="equal">
      <formula>" "</formula>
    </cfRule>
  </conditionalFormatting>
  <conditionalFormatting sqref="Z23:AB24 Z32:AB33 Z41:AB42 Z6:AB6">
    <cfRule type="cellIs" dxfId="31147" priority="77" operator="equal">
      <formula>$AT6</formula>
    </cfRule>
  </conditionalFormatting>
  <conditionalFormatting sqref="Z23:AB24 Z32:AB33 Z41:AB42 Z6:AB6">
    <cfRule type="cellIs" dxfId="31146" priority="78" operator="greaterThan">
      <formula>$AT6</formula>
    </cfRule>
  </conditionalFormatting>
  <conditionalFormatting sqref="Z60:AB76">
    <cfRule type="cellIs" dxfId="31145" priority="74" operator="equal">
      <formula>" "</formula>
    </cfRule>
  </conditionalFormatting>
  <conditionalFormatting sqref="Z60:AB76">
    <cfRule type="cellIs" dxfId="31144" priority="75" operator="equal">
      <formula>$AT60</formula>
    </cfRule>
  </conditionalFormatting>
  <conditionalFormatting sqref="Z60:AB76">
    <cfRule type="cellIs" dxfId="31143" priority="76" operator="greaterThan">
      <formula>$AT60</formula>
    </cfRule>
  </conditionalFormatting>
  <conditionalFormatting sqref="Z60:AB60">
    <cfRule type="cellIs" dxfId="31142" priority="71" operator="equal">
      <formula>" "</formula>
    </cfRule>
  </conditionalFormatting>
  <conditionalFormatting sqref="Z60:AB60">
    <cfRule type="cellIs" dxfId="31141" priority="72" operator="equal">
      <formula>$AT60</formula>
    </cfRule>
  </conditionalFormatting>
  <conditionalFormatting sqref="Z60:AB60">
    <cfRule type="cellIs" dxfId="31140" priority="73" operator="greaterThan">
      <formula>$AT60</formula>
    </cfRule>
  </conditionalFormatting>
  <conditionalFormatting sqref="Z23:AB24">
    <cfRule type="cellIs" dxfId="31139" priority="70" operator="equal">
      <formula>" "</formula>
    </cfRule>
  </conditionalFormatting>
  <conditionalFormatting sqref="Z77:AB77">
    <cfRule type="cellIs" dxfId="31138" priority="67" operator="equal">
      <formula>" "</formula>
    </cfRule>
  </conditionalFormatting>
  <conditionalFormatting sqref="Z77:AB77">
    <cfRule type="cellIs" dxfId="31137" priority="68" operator="equal">
      <formula>$AT77</formula>
    </cfRule>
  </conditionalFormatting>
  <conditionalFormatting sqref="Z77:AB77">
    <cfRule type="cellIs" dxfId="31136" priority="69" operator="greaterThan">
      <formula>$AT77</formula>
    </cfRule>
  </conditionalFormatting>
  <conditionalFormatting sqref="Z6:AB6">
    <cfRule type="cellIs" dxfId="31135" priority="66" operator="equal">
      <formula>" "</formula>
    </cfRule>
  </conditionalFormatting>
  <conditionalFormatting sqref="Z15:AB15">
    <cfRule type="cellIs" dxfId="31134" priority="63" operator="equal">
      <formula>" "</formula>
    </cfRule>
  </conditionalFormatting>
  <conditionalFormatting sqref="Z15:AB15">
    <cfRule type="cellIs" dxfId="31133" priority="64" operator="equal">
      <formula>$AT15</formula>
    </cfRule>
  </conditionalFormatting>
  <conditionalFormatting sqref="Z15:AB15">
    <cfRule type="cellIs" dxfId="31132" priority="65" operator="greaterThan">
      <formula>$AT15</formula>
    </cfRule>
  </conditionalFormatting>
  <conditionalFormatting sqref="Z14:AB14">
    <cfRule type="cellIs" dxfId="31131" priority="60" operator="equal">
      <formula>" "</formula>
    </cfRule>
  </conditionalFormatting>
  <conditionalFormatting sqref="Z14:AB14">
    <cfRule type="cellIs" dxfId="31130" priority="61" operator="equal">
      <formula>$AT14</formula>
    </cfRule>
  </conditionalFormatting>
  <conditionalFormatting sqref="Z14:AB14">
    <cfRule type="cellIs" dxfId="31129" priority="62" operator="greaterThan">
      <formula>$AT14</formula>
    </cfRule>
  </conditionalFormatting>
  <conditionalFormatting sqref="Z32:AB33">
    <cfRule type="cellIs" dxfId="31128" priority="59" operator="equal">
      <formula>" "</formula>
    </cfRule>
  </conditionalFormatting>
  <conditionalFormatting sqref="Z41:AB42">
    <cfRule type="cellIs" dxfId="31127" priority="58" operator="equal">
      <formula>" "</formula>
    </cfRule>
  </conditionalFormatting>
  <conditionalFormatting sqref="Y6 Y41:Y42 Y32:Y33 Y23:Y24">
    <cfRule type="cellIs" dxfId="31126" priority="56" operator="equal">
      <formula>$AT6</formula>
    </cfRule>
  </conditionalFormatting>
  <conditionalFormatting sqref="Y6 Y41:Y42 Y32:Y33 Y23:Y24">
    <cfRule type="cellIs" dxfId="31125" priority="57" operator="greaterThan">
      <formula>$AT6</formula>
    </cfRule>
  </conditionalFormatting>
  <conditionalFormatting sqref="Y60:Y76">
    <cfRule type="cellIs" dxfId="31124" priority="53" operator="equal">
      <formula>" "</formula>
    </cfRule>
  </conditionalFormatting>
  <conditionalFormatting sqref="Y60:Y76">
    <cfRule type="cellIs" dxfId="31123" priority="54" operator="equal">
      <formula>$AT60</formula>
    </cfRule>
  </conditionalFormatting>
  <conditionalFormatting sqref="Y60:Y76">
    <cfRule type="cellIs" dxfId="31122" priority="55" operator="greaterThan">
      <formula>$AT60</formula>
    </cfRule>
  </conditionalFormatting>
  <conditionalFormatting sqref="Y60">
    <cfRule type="cellIs" dxfId="31121" priority="50" operator="equal">
      <formula>" "</formula>
    </cfRule>
  </conditionalFormatting>
  <conditionalFormatting sqref="Y60">
    <cfRule type="cellIs" dxfId="31120" priority="51" operator="equal">
      <formula>$AT60</formula>
    </cfRule>
  </conditionalFormatting>
  <conditionalFormatting sqref="Y60">
    <cfRule type="cellIs" dxfId="31119" priority="52" operator="greaterThan">
      <formula>$AT60</formula>
    </cfRule>
  </conditionalFormatting>
  <conditionalFormatting sqref="Y23:Y24">
    <cfRule type="cellIs" dxfId="31118" priority="49" operator="equal">
      <formula>" "</formula>
    </cfRule>
  </conditionalFormatting>
  <conditionalFormatting sqref="Y77">
    <cfRule type="cellIs" dxfId="31117" priority="46" operator="equal">
      <formula>" "</formula>
    </cfRule>
  </conditionalFormatting>
  <conditionalFormatting sqref="Y77">
    <cfRule type="cellIs" dxfId="31116" priority="47" operator="equal">
      <formula>$AT77</formula>
    </cfRule>
  </conditionalFormatting>
  <conditionalFormatting sqref="Y77">
    <cfRule type="cellIs" dxfId="31115" priority="48" operator="greaterThan">
      <formula>$AT77</formula>
    </cfRule>
  </conditionalFormatting>
  <conditionalFormatting sqref="Y6">
    <cfRule type="cellIs" dxfId="31114" priority="45" operator="equal">
      <formula>" "</formula>
    </cfRule>
  </conditionalFormatting>
  <conditionalFormatting sqref="Y15">
    <cfRule type="cellIs" dxfId="31113" priority="42" operator="equal">
      <formula>" "</formula>
    </cfRule>
  </conditionalFormatting>
  <conditionalFormatting sqref="Y15">
    <cfRule type="cellIs" dxfId="31112" priority="43" operator="equal">
      <formula>$AT15</formula>
    </cfRule>
  </conditionalFormatting>
  <conditionalFormatting sqref="Y15">
    <cfRule type="cellIs" dxfId="31111" priority="44" operator="greaterThan">
      <formula>$AT15</formula>
    </cfRule>
  </conditionalFormatting>
  <conditionalFormatting sqref="Y14">
    <cfRule type="cellIs" dxfId="31110" priority="39" operator="equal">
      <formula>" "</formula>
    </cfRule>
  </conditionalFormatting>
  <conditionalFormatting sqref="Y14">
    <cfRule type="cellIs" dxfId="31109" priority="40" operator="equal">
      <formula>$AT14</formula>
    </cfRule>
  </conditionalFormatting>
  <conditionalFormatting sqref="Y14">
    <cfRule type="cellIs" dxfId="31108" priority="41" operator="greaterThan">
      <formula>$AT14</formula>
    </cfRule>
  </conditionalFormatting>
  <conditionalFormatting sqref="Y32:Y33">
    <cfRule type="cellIs" dxfId="31107" priority="38" operator="equal">
      <formula>" "</formula>
    </cfRule>
  </conditionalFormatting>
  <conditionalFormatting sqref="Y41:Y42">
    <cfRule type="cellIs" dxfId="31106" priority="37" operator="equal">
      <formula>" "</formula>
    </cfRule>
  </conditionalFormatting>
  <conditionalFormatting sqref="BK5">
    <cfRule type="cellIs" dxfId="31105" priority="34" operator="equal">
      <formula>" "</formula>
    </cfRule>
  </conditionalFormatting>
  <conditionalFormatting sqref="BK1">
    <cfRule type="cellIs" dxfId="31104" priority="31" operator="equal">
      <formula>" "</formula>
    </cfRule>
  </conditionalFormatting>
  <conditionalFormatting sqref="BK6">
    <cfRule type="cellIs" dxfId="31103" priority="28" operator="equal">
      <formula>" "</formula>
    </cfRule>
  </conditionalFormatting>
  <conditionalFormatting sqref="BK2">
    <cfRule type="cellIs" dxfId="31102" priority="25" operator="equal">
      <formula>" "</formula>
    </cfRule>
  </conditionalFormatting>
  <conditionalFormatting sqref="BK15">
    <cfRule type="cellIs" dxfId="31101" priority="22" operator="equal">
      <formula>" "</formula>
    </cfRule>
  </conditionalFormatting>
  <conditionalFormatting sqref="BK60:BK76">
    <cfRule type="cellIs" dxfId="31100" priority="19" operator="equal">
      <formula>" "</formula>
    </cfRule>
  </conditionalFormatting>
  <conditionalFormatting sqref="BK60">
    <cfRule type="cellIs" dxfId="31099" priority="16" operator="equal">
      <formula>" "</formula>
    </cfRule>
  </conditionalFormatting>
  <conditionalFormatting sqref="BK23:BK24">
    <cfRule type="cellIs" dxfId="31098" priority="13" operator="equal">
      <formula>" "</formula>
    </cfRule>
  </conditionalFormatting>
  <conditionalFormatting sqref="BK77">
    <cfRule type="cellIs" dxfId="31097" priority="10" operator="equal">
      <formula>" "</formula>
    </cfRule>
  </conditionalFormatting>
  <conditionalFormatting sqref="BK14">
    <cfRule type="cellIs" dxfId="31096" priority="7" operator="equal">
      <formula>" "</formula>
    </cfRule>
  </conditionalFormatting>
  <conditionalFormatting sqref="BK32:BK33">
    <cfRule type="cellIs" dxfId="31095" priority="4" operator="equal">
      <formula>" "</formula>
    </cfRule>
  </conditionalFormatting>
  <conditionalFormatting sqref="BK41:BK42">
    <cfRule type="cellIs" dxfId="31094" priority="1" operator="equal">
      <formula>" "</formula>
    </cfRule>
  </conditionalFormatting>
  <dataValidations count="3">
    <dataValidation type="list" allowBlank="1" sqref="BB50:BK50 W50:AR50 C50:S50" xr:uid="{6FAF89ED-82E2-4A22-B694-7383DC0DB51C}">
      <formula1>"-,Ɣ COMPLETO"</formula1>
      <formula2>0</formula2>
    </dataValidation>
    <dataValidation type="list" allowBlank="1" showErrorMessage="1" errorTitle="Valore errato" error="Inserisci un valore corretto" sqref="BB7:BE7 BF10:BF11 BE34 C25:S30 C16:S21 D39:S39 C43:S48 C34:S37 C38:H38 J38:S38 BK16:BK17 BE25 BG34:BG38 BG25:BG29 BH16:BI17 BG16:BG20 J8:P12 D7:P7 I12 BF7:BF8 Q7:S12 C7:C12 D8:H12 BB16:BF17 W25:AR30 W34:AR39 W43:AR48 W16:AR21 BB39:BK39 BB48:BK48 BB30:BK30 BG7:BK7 BJ16 W7:AR12" xr:uid="{2396149E-59EF-4828-A30F-66FB5BF2D605}">
      <formula1>"CHIUSURA,FESTIVITÁ,Aspettativa,Ex-accordo,Ferie,Ridotto Ex-Acc,Ridotto Ferie,Ridotto Maternità,Malattia,Esame,Altro"</formula1>
      <formula2>0</formula2>
    </dataValidation>
    <dataValidation type="list" allowBlank="1" showErrorMessage="1" errorTitle="Valore errato" error="Inserisci un valore corretto" sqref="BD19 BK18:BK21 BE26:BE29 BD46 BG21 BD18:BF18 BF12 BE35:BE38 BD20:BF21 BF19 BH18:BI21 BF25:BF29 BF34:BF38 BB8:BE12 BB34:BD38 BB25:BD29 BB46:BC47 BB18:BC21 BB43:BK45 BG8:BK12 BH25:BK29 BF46:BK46 BD47:BK47 BJ17:BJ21 BH34:BK38" xr:uid="{C288F577-269A-478A-867A-D417AD07BF3B}">
      <formula1>"Aspettativa,Ex-accordo,Ferie,Ridotto Ex-Acc,Ridotto Ferie,Ridotto Maternità,Malattia,Esame,Altro"</formula1>
      <formula2>0</formula2>
    </dataValidation>
  </dataValidations>
  <pageMargins left="0.23622047244094491" right="0.23622047244094491" top="0.74803149606299213" bottom="0.74803149606299213" header="0.51181102362204722" footer="0.51181102362204722"/>
  <pageSetup paperSize="9" scale="75" firstPageNumber="0" orientation="landscape" r:id="rId1"/>
  <extLst>
    <ext xmlns:x14="http://schemas.microsoft.com/office/spreadsheetml/2009/9/main" uri="{78C0D931-6437-407d-A8EE-F0AAD7539E65}">
      <x14:conditionalFormattings>
        <x14:conditionalFormatting xmlns:xm="http://schemas.microsoft.com/office/excel/2006/main">
          <x14:cfRule type="cellIs" priority="89" operator="equal" id="{B01F6380-C554-42D2-A6E2-B7952F0205CF}">
            <xm:f>Gen2022_RICHIESTE!#REF!</xm:f>
            <x14:dxf>
              <font>
                <color rgb="FF000000"/>
                <name val="Arial"/>
              </font>
            </x14:dxf>
          </x14:cfRule>
          <xm:sqref>BC23:BC24</xm:sqref>
        </x14:conditionalFormatting>
        <x14:conditionalFormatting xmlns:xm="http://schemas.microsoft.com/office/excel/2006/main">
          <x14:cfRule type="cellIs" priority="90" operator="greaterThan" id="{9E585D40-9CEB-464F-96BB-D3C08700C481}">
            <xm:f>Gen2022_RICHIESTE!#REF!</xm:f>
            <x14:dxf>
              <font>
                <color rgb="FF000000"/>
                <name val="Arial"/>
              </font>
            </x14:dxf>
          </x14:cfRule>
          <xm:sqref>BC23:BC24</xm:sqref>
        </x14:conditionalFormatting>
        <x14:conditionalFormatting xmlns:xm="http://schemas.microsoft.com/office/excel/2006/main">
          <x14:cfRule type="cellIs" priority="86" operator="equal" id="{AE5F48C6-9FFB-4821-9559-F0CF9CC4FE2E}">
            <xm:f>Gen2022_RICHIESTE!#REF!</xm:f>
            <x14:dxf>
              <font>
                <color rgb="FF000000"/>
                <name val="Arial"/>
              </font>
            </x14:dxf>
          </x14:cfRule>
          <xm:sqref>BC14:BC15</xm:sqref>
        </x14:conditionalFormatting>
        <x14:conditionalFormatting xmlns:xm="http://schemas.microsoft.com/office/excel/2006/main">
          <x14:cfRule type="cellIs" priority="87" operator="greaterThan" id="{17178999-F99E-4A26-B100-F6D213BC03A1}">
            <xm:f>Gen2022_RICHIESTE!#REF!</xm:f>
            <x14:dxf>
              <font>
                <color rgb="FF000000"/>
                <name val="Arial"/>
              </font>
            </x14:dxf>
          </x14:cfRule>
          <xm:sqref>BC14:BC15</xm:sqref>
        </x14:conditionalFormatting>
        <x14:conditionalFormatting xmlns:xm="http://schemas.microsoft.com/office/excel/2006/main">
          <x14:cfRule type="cellIs" priority="83" operator="equal" id="{09F3453B-FB44-4FAE-9121-3ACB5E4E19E8}">
            <xm:f>Gen2022_RICHIESTE!#REF!</xm:f>
            <x14:dxf>
              <font>
                <color rgb="FF000000"/>
                <name val="Arial"/>
              </font>
            </x14:dxf>
          </x14:cfRule>
          <xm:sqref>BC32:BC33</xm:sqref>
        </x14:conditionalFormatting>
        <x14:conditionalFormatting xmlns:xm="http://schemas.microsoft.com/office/excel/2006/main">
          <x14:cfRule type="cellIs" priority="84" operator="greaterThan" id="{E95C8F3D-5723-4E0F-808B-4BAA598723A1}">
            <xm:f>Gen2022_RICHIESTE!#REF!</xm:f>
            <x14:dxf>
              <font>
                <color rgb="FF000000"/>
                <name val="Arial"/>
              </font>
            </x14:dxf>
          </x14:cfRule>
          <xm:sqref>BC32:BC33</xm:sqref>
        </x14:conditionalFormatting>
        <x14:conditionalFormatting xmlns:xm="http://schemas.microsoft.com/office/excel/2006/main">
          <x14:cfRule type="cellIs" priority="80" operator="equal" id="{1DAF7A42-607D-4F6C-9B70-87519781B9EA}">
            <xm:f>Gen2022_RICHIESTE!#REF!</xm:f>
            <x14:dxf>
              <font>
                <color rgb="FF000000"/>
                <name val="Arial"/>
              </font>
            </x14:dxf>
          </x14:cfRule>
          <xm:sqref>BC41:BC42</xm:sqref>
        </x14:conditionalFormatting>
        <x14:conditionalFormatting xmlns:xm="http://schemas.microsoft.com/office/excel/2006/main">
          <x14:cfRule type="cellIs" priority="81" operator="greaterThan" id="{D89CEAEE-9EB0-4370-B80C-CD92F615E86B}">
            <xm:f>Gen2022_RICHIESTE!#REF!</xm:f>
            <x14:dxf>
              <font>
                <color rgb="FF000000"/>
                <name val="Arial"/>
              </font>
            </x14:dxf>
          </x14:cfRule>
          <xm:sqref>BC41:BC42</xm:sqref>
        </x14:conditionalFormatting>
        <x14:conditionalFormatting xmlns:xm="http://schemas.microsoft.com/office/excel/2006/main">
          <x14:cfRule type="cellIs" priority="35" operator="equal" id="{7CDF6F48-A31C-4056-A133-BA4506B9AD5E}">
            <xm:f>Gen2022_RICHIESTE!#REF!</xm:f>
            <x14:dxf>
              <font>
                <color rgb="FF000000"/>
                <name val="Arial"/>
              </font>
            </x14:dxf>
          </x14:cfRule>
          <xm:sqref>BK5</xm:sqref>
        </x14:conditionalFormatting>
        <x14:conditionalFormatting xmlns:xm="http://schemas.microsoft.com/office/excel/2006/main">
          <x14:cfRule type="cellIs" priority="36" operator="greaterThan" id="{831070AB-26F8-4A83-9258-AD6328063A7A}">
            <xm:f>Gen2022_RICHIESTE!#REF!</xm:f>
            <x14:dxf>
              <font>
                <color rgb="FF000000"/>
                <name val="Arial"/>
              </font>
            </x14:dxf>
          </x14:cfRule>
          <xm:sqref>BK5</xm:sqref>
        </x14:conditionalFormatting>
        <x14:conditionalFormatting xmlns:xm="http://schemas.microsoft.com/office/excel/2006/main">
          <x14:cfRule type="cellIs" priority="32" operator="equal" id="{790B1E44-AE63-412C-A72D-9D765B15931C}">
            <xm:f>Gen2022_RICHIESTE!#REF!</xm:f>
            <x14:dxf>
              <font>
                <color rgb="FF000000"/>
                <name val="Arial"/>
              </font>
            </x14:dxf>
          </x14:cfRule>
          <xm:sqref>BK1</xm:sqref>
        </x14:conditionalFormatting>
        <x14:conditionalFormatting xmlns:xm="http://schemas.microsoft.com/office/excel/2006/main">
          <x14:cfRule type="cellIs" priority="33" operator="greaterThan" id="{D6447AED-51C5-40BA-9DFD-E9CDD94906DA}">
            <xm:f>Gen2022_RICHIESTE!#REF!</xm:f>
            <x14:dxf>
              <font>
                <color rgb="FF000000"/>
                <name val="Arial"/>
              </font>
            </x14:dxf>
          </x14:cfRule>
          <xm:sqref>BK1</xm:sqref>
        </x14:conditionalFormatting>
        <x14:conditionalFormatting xmlns:xm="http://schemas.microsoft.com/office/excel/2006/main">
          <x14:cfRule type="cellIs" priority="29" operator="equal" id="{E66899EE-2C91-4EB6-8A1E-67F6B152B401}">
            <xm:f>Gen2022_RICHIESTE!#REF!</xm:f>
            <x14:dxf>
              <font>
                <color rgb="FF000000"/>
                <name val="Arial"/>
              </font>
            </x14:dxf>
          </x14:cfRule>
          <xm:sqref>BK6</xm:sqref>
        </x14:conditionalFormatting>
        <x14:conditionalFormatting xmlns:xm="http://schemas.microsoft.com/office/excel/2006/main">
          <x14:cfRule type="cellIs" priority="30" operator="greaterThan" id="{A678E99E-7BAE-433A-9E38-D524571FDB4F}">
            <xm:f>Gen2022_RICHIESTE!#REF!</xm:f>
            <x14:dxf>
              <font>
                <color rgb="FF000000"/>
                <name val="Arial"/>
              </font>
            </x14:dxf>
          </x14:cfRule>
          <xm:sqref>BK6</xm:sqref>
        </x14:conditionalFormatting>
        <x14:conditionalFormatting xmlns:xm="http://schemas.microsoft.com/office/excel/2006/main">
          <x14:cfRule type="cellIs" priority="26" operator="equal" id="{6AFAFBE9-12E0-4F7C-8F07-D42D0988514D}">
            <xm:f>Gen2022_RICHIESTE!#REF!</xm:f>
            <x14:dxf>
              <font>
                <color rgb="FF000000"/>
                <name val="Arial"/>
              </font>
            </x14:dxf>
          </x14:cfRule>
          <xm:sqref>BK2</xm:sqref>
        </x14:conditionalFormatting>
        <x14:conditionalFormatting xmlns:xm="http://schemas.microsoft.com/office/excel/2006/main">
          <x14:cfRule type="cellIs" priority="27" operator="greaterThan" id="{85787B7B-DEE1-46E8-B258-8E32125EF180}">
            <xm:f>Gen2022_RICHIESTE!#REF!</xm:f>
            <x14:dxf>
              <font>
                <color rgb="FF000000"/>
                <name val="Arial"/>
              </font>
            </x14:dxf>
          </x14:cfRule>
          <xm:sqref>BK2</xm:sqref>
        </x14:conditionalFormatting>
        <x14:conditionalFormatting xmlns:xm="http://schemas.microsoft.com/office/excel/2006/main">
          <x14:cfRule type="cellIs" priority="23" operator="equal" id="{284611A8-8B62-4B6F-9965-E4BCAE17F57E}">
            <xm:f>Gen2022_RICHIESTE!#REF!</xm:f>
            <x14:dxf>
              <font>
                <color rgb="FF000000"/>
                <name val="Arial"/>
              </font>
            </x14:dxf>
          </x14:cfRule>
          <xm:sqref>BK15</xm:sqref>
        </x14:conditionalFormatting>
        <x14:conditionalFormatting xmlns:xm="http://schemas.microsoft.com/office/excel/2006/main">
          <x14:cfRule type="cellIs" priority="24" operator="greaterThan" id="{A06AA6E7-CBF7-4987-A53D-EB0FACA290A3}">
            <xm:f>Gen2022_RICHIESTE!#REF!</xm:f>
            <x14:dxf>
              <font>
                <color rgb="FF000000"/>
                <name val="Arial"/>
              </font>
            </x14:dxf>
          </x14:cfRule>
          <xm:sqref>BK15</xm:sqref>
        </x14:conditionalFormatting>
        <x14:conditionalFormatting xmlns:xm="http://schemas.microsoft.com/office/excel/2006/main">
          <x14:cfRule type="cellIs" priority="20" operator="equal" id="{D3DAD2D6-15F3-45F6-9AF9-F9BAFE8BAFCB}">
            <xm:f>Gen2022_RICHIESTE!#REF!</xm:f>
            <x14:dxf>
              <font>
                <color rgb="FF000000"/>
                <name val="Arial"/>
              </font>
            </x14:dxf>
          </x14:cfRule>
          <xm:sqref>BK60:BK76</xm:sqref>
        </x14:conditionalFormatting>
        <x14:conditionalFormatting xmlns:xm="http://schemas.microsoft.com/office/excel/2006/main">
          <x14:cfRule type="cellIs" priority="21" operator="greaterThan" id="{3CA5AA23-4C31-4600-A7E9-015DB203609A}">
            <xm:f>Gen2022_RICHIESTE!#REF!</xm:f>
            <x14:dxf>
              <font>
                <color rgb="FF000000"/>
                <name val="Arial"/>
              </font>
            </x14:dxf>
          </x14:cfRule>
          <xm:sqref>BK60:BK76</xm:sqref>
        </x14:conditionalFormatting>
        <x14:conditionalFormatting xmlns:xm="http://schemas.microsoft.com/office/excel/2006/main">
          <x14:cfRule type="cellIs" priority="17" operator="equal" id="{7ED7CECA-126A-45AD-8A7F-946153D679C0}">
            <xm:f>Gen2022_RICHIESTE!#REF!</xm:f>
            <x14:dxf>
              <font>
                <color rgb="FF000000"/>
                <name val="Arial"/>
              </font>
            </x14:dxf>
          </x14:cfRule>
          <xm:sqref>BK60</xm:sqref>
        </x14:conditionalFormatting>
        <x14:conditionalFormatting xmlns:xm="http://schemas.microsoft.com/office/excel/2006/main">
          <x14:cfRule type="cellIs" priority="18" operator="greaterThan" id="{10EF153B-976B-477B-AFE3-80A74D714AAA}">
            <xm:f>Gen2022_RICHIESTE!#REF!</xm:f>
            <x14:dxf>
              <font>
                <color rgb="FF000000"/>
                <name val="Arial"/>
              </font>
            </x14:dxf>
          </x14:cfRule>
          <xm:sqref>BK60</xm:sqref>
        </x14:conditionalFormatting>
        <x14:conditionalFormatting xmlns:xm="http://schemas.microsoft.com/office/excel/2006/main">
          <x14:cfRule type="cellIs" priority="14" operator="equal" id="{1AEC9F89-52F9-4BC3-8B1A-05B439190A1B}">
            <xm:f>Gen2022_RICHIESTE!#REF!</xm:f>
            <x14:dxf>
              <font>
                <color rgb="FF000000"/>
                <name val="Arial"/>
              </font>
            </x14:dxf>
          </x14:cfRule>
          <xm:sqref>BK23:BK24</xm:sqref>
        </x14:conditionalFormatting>
        <x14:conditionalFormatting xmlns:xm="http://schemas.microsoft.com/office/excel/2006/main">
          <x14:cfRule type="cellIs" priority="15" operator="greaterThan" id="{C78CBC92-80AE-48A6-BC6C-DF6B47BCC07C}">
            <xm:f>Gen2022_RICHIESTE!#REF!</xm:f>
            <x14:dxf>
              <font>
                <color rgb="FF000000"/>
                <name val="Arial"/>
              </font>
            </x14:dxf>
          </x14:cfRule>
          <xm:sqref>BK23:BK24</xm:sqref>
        </x14:conditionalFormatting>
        <x14:conditionalFormatting xmlns:xm="http://schemas.microsoft.com/office/excel/2006/main">
          <x14:cfRule type="cellIs" priority="11" operator="equal" id="{1F0B480A-8026-4E06-9754-D6A2A772B637}">
            <xm:f>Gen2022_RICHIESTE!#REF!</xm:f>
            <x14:dxf>
              <font>
                <color rgb="FF000000"/>
                <name val="Arial"/>
              </font>
            </x14:dxf>
          </x14:cfRule>
          <xm:sqref>BK77</xm:sqref>
        </x14:conditionalFormatting>
        <x14:conditionalFormatting xmlns:xm="http://schemas.microsoft.com/office/excel/2006/main">
          <x14:cfRule type="cellIs" priority="12" operator="greaterThan" id="{02FD66CF-2C79-4292-86CC-6F7F6CD2BFE7}">
            <xm:f>Gen2022_RICHIESTE!#REF!</xm:f>
            <x14:dxf>
              <font>
                <color rgb="FF000000"/>
                <name val="Arial"/>
              </font>
            </x14:dxf>
          </x14:cfRule>
          <xm:sqref>BK77</xm:sqref>
        </x14:conditionalFormatting>
        <x14:conditionalFormatting xmlns:xm="http://schemas.microsoft.com/office/excel/2006/main">
          <x14:cfRule type="cellIs" priority="8" operator="equal" id="{BDFD8109-5300-4045-A9EB-19636641DD3A}">
            <xm:f>Gen2022_RICHIESTE!#REF!</xm:f>
            <x14:dxf>
              <font>
                <color rgb="FF000000"/>
                <name val="Arial"/>
              </font>
            </x14:dxf>
          </x14:cfRule>
          <xm:sqref>BK14</xm:sqref>
        </x14:conditionalFormatting>
        <x14:conditionalFormatting xmlns:xm="http://schemas.microsoft.com/office/excel/2006/main">
          <x14:cfRule type="cellIs" priority="9" operator="greaterThan" id="{CD16FCE0-0B10-474F-B746-1437AC87D780}">
            <xm:f>Gen2022_RICHIESTE!#REF!</xm:f>
            <x14:dxf>
              <font>
                <color rgb="FF000000"/>
                <name val="Arial"/>
              </font>
            </x14:dxf>
          </x14:cfRule>
          <xm:sqref>BK14</xm:sqref>
        </x14:conditionalFormatting>
        <x14:conditionalFormatting xmlns:xm="http://schemas.microsoft.com/office/excel/2006/main">
          <x14:cfRule type="cellIs" priority="5" operator="equal" id="{9A41885A-F59A-4945-9EA7-4490B43B7BBF}">
            <xm:f>Gen2022_RICHIESTE!#REF!</xm:f>
            <x14:dxf>
              <font>
                <color rgb="FF000000"/>
                <name val="Arial"/>
              </font>
            </x14:dxf>
          </x14:cfRule>
          <xm:sqref>BK32:BK33</xm:sqref>
        </x14:conditionalFormatting>
        <x14:conditionalFormatting xmlns:xm="http://schemas.microsoft.com/office/excel/2006/main">
          <x14:cfRule type="cellIs" priority="6" operator="greaterThan" id="{2693FAF0-555A-4767-B925-45DB9918A1A6}">
            <xm:f>Gen2022_RICHIESTE!#REF!</xm:f>
            <x14:dxf>
              <font>
                <color rgb="FF000000"/>
                <name val="Arial"/>
              </font>
            </x14:dxf>
          </x14:cfRule>
          <xm:sqref>BK32:BK33</xm:sqref>
        </x14:conditionalFormatting>
        <x14:conditionalFormatting xmlns:xm="http://schemas.microsoft.com/office/excel/2006/main">
          <x14:cfRule type="cellIs" priority="2" operator="equal" id="{7C2E936B-1C81-4714-B1D1-90AF3AFEFB59}">
            <xm:f>Gen2022_RICHIESTE!#REF!</xm:f>
            <x14:dxf>
              <font>
                <color rgb="FF000000"/>
                <name val="Arial"/>
              </font>
            </x14:dxf>
          </x14:cfRule>
          <xm:sqref>BK41:BK42</xm:sqref>
        </x14:conditionalFormatting>
        <x14:conditionalFormatting xmlns:xm="http://schemas.microsoft.com/office/excel/2006/main">
          <x14:cfRule type="cellIs" priority="3" operator="greaterThan" id="{0488939C-561A-4575-86A3-3BEE5E7A0983}">
            <xm:f>Gen2022_RICHIESTE!#REF!</xm:f>
            <x14:dxf>
              <font>
                <color rgb="FF000000"/>
                <name val="Arial"/>
              </font>
            </x14:dxf>
          </x14:cfRule>
          <xm:sqref>BK41:BK42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69E6-B881-4D09-A494-C4FE17A15AE4}">
  <sheetPr codeName="Foglio3">
    <tabColor rgb="FFE2EFDA"/>
  </sheetPr>
  <dimension ref="A1:BM96"/>
  <sheetViews>
    <sheetView showGridLines="0" zoomScaleNormal="100" workbookViewId="0">
      <pane xSplit="2" ySplit="4" topLeftCell="C5" activePane="bottomRight" state="frozen"/>
      <selection pane="topRight" activeCell="G1" sqref="G1"/>
      <selection pane="bottomLeft" activeCell="A5" sqref="A5"/>
      <selection pane="bottomRight" activeCell="A2" sqref="A2:B4"/>
    </sheetView>
  </sheetViews>
  <sheetFormatPr defaultColWidth="9.109375" defaultRowHeight="13.2" x14ac:dyDescent="0.25"/>
  <cols>
    <col min="1" max="1" width="3.6640625" customWidth="1"/>
    <col min="2" max="2" width="7.6640625" bestFit="1" customWidth="1"/>
    <col min="3" max="4" width="11.88671875" customWidth="1"/>
    <col min="5" max="5" width="11.88671875" hidden="1" customWidth="1"/>
    <col min="6" max="7" width="11.88671875" customWidth="1"/>
    <col min="8" max="8" width="11.88671875" hidden="1" customWidth="1"/>
    <col min="9" max="16" width="11.88671875" customWidth="1"/>
    <col min="17" max="19" width="11.88671875" hidden="1" customWidth="1"/>
    <col min="20" max="20" width="2.33203125" customWidth="1"/>
    <col min="21" max="21" width="3.88671875" customWidth="1"/>
    <col min="22" max="22" width="7.6640625" bestFit="1" customWidth="1"/>
    <col min="23" max="38" width="11.88671875" style="61" customWidth="1"/>
    <col min="39" max="39" width="11.88671875" style="61" hidden="1" customWidth="1"/>
    <col min="40" max="40" width="7.5546875" style="61" hidden="1" customWidth="1"/>
    <col min="41" max="44" width="11.88671875" style="61" customWidth="1"/>
    <col min="45" max="45" width="3.44140625" customWidth="1"/>
    <col min="46" max="46" width="5.44140625" customWidth="1"/>
    <col min="47" max="47" width="8.44140625" customWidth="1"/>
    <col min="48" max="48" width="6.33203125" customWidth="1"/>
    <col min="49" max="49" width="5.6640625" customWidth="1"/>
    <col min="50" max="50" width="35.44140625" style="22" customWidth="1"/>
    <col min="51" max="51" width="3.33203125" customWidth="1"/>
    <col min="52" max="52" width="4.109375" customWidth="1"/>
    <col min="53" max="53" width="7.6640625" bestFit="1" customWidth="1"/>
    <col min="54" max="62" width="11.88671875" customWidth="1"/>
    <col min="63" max="63" width="13.5546875" bestFit="1" customWidth="1"/>
    <col min="64" max="64" width="53.109375" customWidth="1"/>
    <col min="65" max="65" width="9.109375" style="96" customWidth="1"/>
    <col min="66" max="66" width="9.109375" customWidth="1"/>
  </cols>
  <sheetData>
    <row r="1" spans="1:65" x14ac:dyDescent="0.25">
      <c r="A1" s="96"/>
      <c r="B1" s="96"/>
      <c r="C1" s="96"/>
      <c r="D1" s="96"/>
      <c r="E1" s="96"/>
      <c r="F1" s="139"/>
      <c r="G1" s="96"/>
      <c r="H1" s="96"/>
      <c r="I1" s="96"/>
      <c r="J1" s="96"/>
      <c r="K1" s="96"/>
      <c r="L1" s="96"/>
      <c r="M1" s="96"/>
      <c r="N1" s="96"/>
      <c r="O1" s="96"/>
      <c r="P1" s="96"/>
      <c r="Q1" s="96"/>
      <c r="R1" s="96"/>
      <c r="S1" s="96"/>
      <c r="T1" s="96"/>
      <c r="U1" s="96"/>
      <c r="V1" s="96"/>
      <c r="W1" s="96"/>
      <c r="X1"/>
      <c r="Y1"/>
      <c r="Z1"/>
      <c r="AA1"/>
      <c r="AB1"/>
      <c r="AC1"/>
      <c r="AD1"/>
      <c r="AE1"/>
      <c r="AF1"/>
      <c r="AG1"/>
      <c r="AH1"/>
      <c r="AI1"/>
      <c r="AJ1"/>
      <c r="AK1"/>
      <c r="AL1"/>
      <c r="AM1"/>
      <c r="AN1"/>
      <c r="AO1"/>
      <c r="AP1" s="203" t="s">
        <v>0</v>
      </c>
      <c r="AQ1" s="203"/>
      <c r="AR1" s="46">
        <f>Regole!H13</f>
        <v>32</v>
      </c>
      <c r="AS1" s="96"/>
      <c r="AT1" s="96"/>
      <c r="AU1" s="96"/>
      <c r="AV1" s="96"/>
      <c r="AW1" s="148"/>
      <c r="AX1" s="96"/>
      <c r="AY1" s="96"/>
      <c r="AZ1" s="96"/>
      <c r="BA1" s="96"/>
      <c r="BB1" s="96"/>
      <c r="BC1" s="96"/>
      <c r="BD1" s="96"/>
      <c r="BE1" s="96"/>
      <c r="BF1" s="96"/>
      <c r="BG1" s="96"/>
      <c r="BH1" s="96"/>
      <c r="BI1" s="96"/>
      <c r="BJ1" s="96"/>
      <c r="BK1" s="96"/>
      <c r="BL1" s="96"/>
      <c r="BM1"/>
    </row>
    <row r="2" spans="1:65" ht="11.25" customHeight="1" x14ac:dyDescent="0.25">
      <c r="A2" s="254"/>
      <c r="B2" s="255"/>
      <c r="C2" s="6">
        <f t="shared" ref="C2:S2" si="0">B$2+1</f>
        <v>1</v>
      </c>
      <c r="D2" s="6">
        <f t="shared" si="0"/>
        <v>2</v>
      </c>
      <c r="E2" s="6">
        <f t="shared" si="0"/>
        <v>3</v>
      </c>
      <c r="F2" s="6">
        <f t="shared" si="0"/>
        <v>4</v>
      </c>
      <c r="G2" s="6">
        <f t="shared" si="0"/>
        <v>5</v>
      </c>
      <c r="H2" s="6">
        <f t="shared" si="0"/>
        <v>6</v>
      </c>
      <c r="I2" s="6">
        <f t="shared" si="0"/>
        <v>7</v>
      </c>
      <c r="J2" s="6">
        <f t="shared" si="0"/>
        <v>8</v>
      </c>
      <c r="K2" s="6">
        <f t="shared" si="0"/>
        <v>9</v>
      </c>
      <c r="L2" s="6">
        <f t="shared" si="0"/>
        <v>10</v>
      </c>
      <c r="M2" s="6">
        <f t="shared" si="0"/>
        <v>11</v>
      </c>
      <c r="N2" s="6">
        <f t="shared" si="0"/>
        <v>12</v>
      </c>
      <c r="O2" s="6">
        <f t="shared" si="0"/>
        <v>13</v>
      </c>
      <c r="P2" s="6">
        <f t="shared" si="0"/>
        <v>14</v>
      </c>
      <c r="Q2" s="6">
        <f t="shared" si="0"/>
        <v>15</v>
      </c>
      <c r="R2" s="6">
        <f t="shared" si="0"/>
        <v>16</v>
      </c>
      <c r="S2" s="6">
        <f t="shared" si="0"/>
        <v>17</v>
      </c>
      <c r="U2" s="191"/>
      <c r="V2" s="191"/>
      <c r="W2" s="6">
        <f t="shared" ref="W2:X2" si="1">V$2+1</f>
        <v>1</v>
      </c>
      <c r="X2" s="6">
        <f t="shared" si="1"/>
        <v>2</v>
      </c>
      <c r="Y2" s="6">
        <f>X$2+1</f>
        <v>3</v>
      </c>
      <c r="Z2" s="6">
        <f t="shared" ref="Z2:AR2" si="2">Y$2+1</f>
        <v>4</v>
      </c>
      <c r="AA2" s="6">
        <f t="shared" si="2"/>
        <v>5</v>
      </c>
      <c r="AB2" s="6">
        <f t="shared" si="2"/>
        <v>6</v>
      </c>
      <c r="AC2" s="6">
        <f t="shared" si="2"/>
        <v>7</v>
      </c>
      <c r="AD2" s="6">
        <f t="shared" si="2"/>
        <v>8</v>
      </c>
      <c r="AE2" s="6">
        <f t="shared" si="2"/>
        <v>9</v>
      </c>
      <c r="AF2" s="6">
        <f t="shared" si="2"/>
        <v>10</v>
      </c>
      <c r="AG2" s="6">
        <f t="shared" si="2"/>
        <v>11</v>
      </c>
      <c r="AH2" s="6">
        <f t="shared" si="2"/>
        <v>12</v>
      </c>
      <c r="AI2" s="6">
        <f t="shared" si="2"/>
        <v>13</v>
      </c>
      <c r="AJ2" s="6">
        <f t="shared" si="2"/>
        <v>14</v>
      </c>
      <c r="AK2" s="6">
        <f t="shared" si="2"/>
        <v>15</v>
      </c>
      <c r="AL2" s="6">
        <f t="shared" si="2"/>
        <v>16</v>
      </c>
      <c r="AM2" s="6">
        <f t="shared" si="2"/>
        <v>17</v>
      </c>
      <c r="AN2" s="6">
        <f t="shared" si="2"/>
        <v>18</v>
      </c>
      <c r="AO2" s="6">
        <f t="shared" si="2"/>
        <v>19</v>
      </c>
      <c r="AP2" s="6">
        <f t="shared" si="2"/>
        <v>20</v>
      </c>
      <c r="AQ2" s="6">
        <f t="shared" si="2"/>
        <v>21</v>
      </c>
      <c r="AR2" s="6">
        <f t="shared" si="2"/>
        <v>22</v>
      </c>
      <c r="AS2" s="96"/>
      <c r="AT2" s="96"/>
      <c r="AU2" s="96"/>
      <c r="AV2" s="96"/>
      <c r="AW2" s="148"/>
      <c r="AX2" s="96"/>
      <c r="AY2" s="96"/>
      <c r="AZ2" s="96"/>
      <c r="BA2" s="96"/>
      <c r="BD2" s="96"/>
      <c r="BE2" s="96"/>
      <c r="BG2" s="96"/>
      <c r="BH2" s="96"/>
      <c r="BI2" s="96"/>
      <c r="BJ2" s="96"/>
      <c r="BK2" s="96"/>
      <c r="BM2"/>
    </row>
    <row r="3" spans="1:65" ht="11.25" customHeight="1" x14ac:dyDescent="0.25">
      <c r="A3" s="254"/>
      <c r="B3" s="255"/>
      <c r="C3" s="209" t="s">
        <v>244</v>
      </c>
      <c r="D3" s="209" t="s">
        <v>245</v>
      </c>
      <c r="E3" s="209" t="s">
        <v>246</v>
      </c>
      <c r="F3" s="209" t="s">
        <v>247</v>
      </c>
      <c r="G3" s="209" t="s">
        <v>248</v>
      </c>
      <c r="H3" s="209" t="s">
        <v>249</v>
      </c>
      <c r="I3" s="209" t="s">
        <v>250</v>
      </c>
      <c r="J3" s="209" t="s">
        <v>251</v>
      </c>
      <c r="K3" s="209" t="s">
        <v>252</v>
      </c>
      <c r="L3" s="209" t="s">
        <v>253</v>
      </c>
      <c r="M3" s="211" t="s">
        <v>254</v>
      </c>
      <c r="N3" s="211" t="s">
        <v>255</v>
      </c>
      <c r="O3" s="202" t="s">
        <v>256</v>
      </c>
      <c r="P3" s="202" t="s">
        <v>257</v>
      </c>
      <c r="Q3" s="202" t="s">
        <v>258</v>
      </c>
      <c r="R3" s="202" t="s">
        <v>259</v>
      </c>
      <c r="S3" s="202" t="s">
        <v>260</v>
      </c>
      <c r="T3" s="161"/>
      <c r="U3" s="191"/>
      <c r="V3" s="191"/>
      <c r="W3" s="202" t="s">
        <v>261</v>
      </c>
      <c r="X3" s="202" t="s">
        <v>262</v>
      </c>
      <c r="Y3" s="202" t="s">
        <v>263</v>
      </c>
      <c r="Z3" s="202" t="s">
        <v>264</v>
      </c>
      <c r="AA3" s="202" t="s">
        <v>265</v>
      </c>
      <c r="AB3" s="202" t="s">
        <v>266</v>
      </c>
      <c r="AC3" s="202" t="s">
        <v>267</v>
      </c>
      <c r="AD3" s="202" t="s">
        <v>268</v>
      </c>
      <c r="AE3" s="202" t="s">
        <v>269</v>
      </c>
      <c r="AF3" s="202" t="s">
        <v>270</v>
      </c>
      <c r="AG3" s="202" t="s">
        <v>271</v>
      </c>
      <c r="AH3" s="202" t="s">
        <v>272</v>
      </c>
      <c r="AI3" s="202" t="s">
        <v>273</v>
      </c>
      <c r="AJ3" s="202" t="s">
        <v>274</v>
      </c>
      <c r="AK3" s="202" t="s">
        <v>275</v>
      </c>
      <c r="AL3" s="202" t="s">
        <v>276</v>
      </c>
      <c r="AM3" s="202" t="s">
        <v>277</v>
      </c>
      <c r="AN3" s="202" t="s">
        <v>278</v>
      </c>
      <c r="AO3" s="202" t="s">
        <v>279</v>
      </c>
      <c r="AP3" s="194" t="s">
        <v>280</v>
      </c>
      <c r="AQ3" s="194" t="s">
        <v>281</v>
      </c>
      <c r="AR3" s="194" t="s">
        <v>282</v>
      </c>
      <c r="AS3" s="96"/>
      <c r="AT3" s="219" t="s">
        <v>21</v>
      </c>
      <c r="AU3" s="220"/>
      <c r="AV3" s="221"/>
      <c r="AW3" s="215" t="s">
        <v>40</v>
      </c>
      <c r="AX3" s="224" t="s">
        <v>41</v>
      </c>
      <c r="AY3" s="96"/>
      <c r="AZ3" s="96"/>
      <c r="BA3" s="96"/>
      <c r="BB3" s="193" t="s">
        <v>283</v>
      </c>
      <c r="BC3" s="193" t="s">
        <v>284</v>
      </c>
      <c r="BD3" s="193" t="s">
        <v>285</v>
      </c>
      <c r="BE3" s="193" t="s">
        <v>286</v>
      </c>
      <c r="BF3" s="193" t="s">
        <v>287</v>
      </c>
      <c r="BG3" s="193" t="s">
        <v>288</v>
      </c>
      <c r="BH3" s="193" t="s">
        <v>289</v>
      </c>
      <c r="BI3" s="193" t="s">
        <v>290</v>
      </c>
      <c r="BJ3" s="193" t="s">
        <v>291</v>
      </c>
      <c r="BK3" s="193" t="s">
        <v>292</v>
      </c>
      <c r="BL3" s="213" t="s">
        <v>42</v>
      </c>
      <c r="BM3" s="90"/>
    </row>
    <row r="4" spans="1:65" ht="23.25" customHeight="1" x14ac:dyDescent="0.25">
      <c r="A4" s="256"/>
      <c r="B4" s="257"/>
      <c r="C4" s="210"/>
      <c r="D4" s="210"/>
      <c r="E4" s="210"/>
      <c r="F4" s="210"/>
      <c r="G4" s="210"/>
      <c r="H4" s="210"/>
      <c r="I4" s="210"/>
      <c r="J4" s="210"/>
      <c r="K4" s="210"/>
      <c r="L4" s="210"/>
      <c r="M4" s="212"/>
      <c r="N4" s="212"/>
      <c r="O4" s="202"/>
      <c r="P4" s="202"/>
      <c r="Q4" s="202"/>
      <c r="R4" s="202"/>
      <c r="S4" s="202"/>
      <c r="T4" s="161"/>
      <c r="U4" s="191"/>
      <c r="V4" s="191"/>
      <c r="W4" s="202"/>
      <c r="X4" s="202"/>
      <c r="Y4" s="202"/>
      <c r="Z4" s="202"/>
      <c r="AA4" s="202"/>
      <c r="AB4" s="202"/>
      <c r="AC4" s="202"/>
      <c r="AD4" s="202"/>
      <c r="AE4" s="202"/>
      <c r="AF4" s="202"/>
      <c r="AG4" s="202"/>
      <c r="AH4" s="202"/>
      <c r="AI4" s="202"/>
      <c r="AJ4" s="202"/>
      <c r="AK4" s="202"/>
      <c r="AL4" s="202"/>
      <c r="AM4" s="202"/>
      <c r="AN4" s="202"/>
      <c r="AO4" s="202"/>
      <c r="AP4" s="194"/>
      <c r="AQ4" s="194"/>
      <c r="AR4" s="194"/>
      <c r="AS4" s="96"/>
      <c r="AT4" s="217" t="s">
        <v>43</v>
      </c>
      <c r="AU4" s="218"/>
      <c r="AV4" s="48" t="s">
        <v>44</v>
      </c>
      <c r="AW4" s="216"/>
      <c r="AX4" s="225"/>
      <c r="AY4" s="96"/>
      <c r="AZ4" s="96"/>
      <c r="BA4" s="96"/>
      <c r="BB4" s="193"/>
      <c r="BC4" s="193"/>
      <c r="BD4" s="193"/>
      <c r="BE4" s="193"/>
      <c r="BF4" s="193"/>
      <c r="BG4" s="193"/>
      <c r="BH4" s="193"/>
      <c r="BI4" s="193"/>
      <c r="BJ4" s="193"/>
      <c r="BK4" s="193"/>
      <c r="BL4" s="214"/>
      <c r="BM4" s="90"/>
    </row>
    <row r="5" spans="1:65" ht="11.25" customHeight="1" x14ac:dyDescent="0.25">
      <c r="A5" s="199" t="s">
        <v>22</v>
      </c>
      <c r="B5" s="199"/>
      <c r="C5" s="123"/>
      <c r="D5" s="123"/>
      <c r="E5" s="123"/>
      <c r="F5" s="123"/>
      <c r="G5" s="123"/>
      <c r="H5" s="123"/>
      <c r="I5" s="123"/>
      <c r="J5" s="123"/>
      <c r="K5" s="123"/>
      <c r="L5" s="123"/>
      <c r="M5" s="123"/>
      <c r="N5" s="123"/>
      <c r="O5" s="123"/>
      <c r="P5" s="123"/>
      <c r="Q5" s="123"/>
      <c r="R5" s="123"/>
      <c r="S5" s="123"/>
      <c r="T5" s="162"/>
      <c r="U5" s="199" t="str">
        <f>A5</f>
        <v>Prec. SERE:</v>
      </c>
      <c r="V5" s="199"/>
      <c r="W5" s="123"/>
      <c r="X5" s="123"/>
      <c r="Y5" s="123"/>
      <c r="Z5" s="123"/>
      <c r="AA5" s="123"/>
      <c r="AB5" s="123"/>
      <c r="AC5" s="123"/>
      <c r="AD5" s="123"/>
      <c r="AE5" s="123"/>
      <c r="AF5" s="123"/>
      <c r="AG5" s="123"/>
      <c r="AH5" s="123"/>
      <c r="AI5" s="123"/>
      <c r="AJ5" s="123"/>
      <c r="AK5" s="123"/>
      <c r="AL5" s="123"/>
      <c r="AM5" s="123"/>
      <c r="AN5" s="123"/>
      <c r="AO5" s="123"/>
      <c r="AP5" s="123"/>
      <c r="AQ5" s="123"/>
      <c r="AR5" s="124"/>
      <c r="AS5" s="96"/>
      <c r="AT5" s="96"/>
      <c r="AU5" s="96"/>
      <c r="AV5" s="96"/>
      <c r="AW5" s="148"/>
      <c r="AX5" s="96"/>
      <c r="AY5" s="96"/>
      <c r="AZ5" s="96"/>
      <c r="BA5" s="96"/>
      <c r="BB5" s="96"/>
      <c r="BC5" s="96"/>
      <c r="BD5" s="96"/>
      <c r="BE5" s="96"/>
      <c r="BF5" s="96"/>
      <c r="BG5" s="96"/>
      <c r="BH5" s="96"/>
      <c r="BI5" s="96"/>
      <c r="BJ5" s="96"/>
      <c r="BK5" s="96"/>
      <c r="BL5" s="96"/>
      <c r="BM5"/>
    </row>
    <row r="6" spans="1:65" ht="11.25" customHeight="1" x14ac:dyDescent="0.25">
      <c r="A6" s="96"/>
      <c r="B6" s="96"/>
      <c r="C6" s="96"/>
      <c r="D6" s="96"/>
      <c r="E6" s="96"/>
      <c r="F6" s="96"/>
      <c r="G6" s="96"/>
      <c r="H6" s="96"/>
      <c r="I6" s="96"/>
      <c r="J6" s="96"/>
      <c r="K6" s="96"/>
      <c r="L6" s="96"/>
      <c r="M6" s="96"/>
      <c r="N6" s="96"/>
      <c r="O6" s="96"/>
      <c r="P6" s="96"/>
      <c r="Q6" s="96"/>
      <c r="R6" s="96"/>
      <c r="S6" s="96"/>
      <c r="T6" s="151"/>
      <c r="U6" s="96"/>
      <c r="V6" s="96"/>
      <c r="W6" s="96"/>
      <c r="X6" s="96"/>
      <c r="Y6" s="96"/>
      <c r="Z6" s="96"/>
      <c r="AA6" s="96"/>
      <c r="AB6" s="96"/>
      <c r="AC6" s="96"/>
      <c r="AD6" s="96"/>
      <c r="AE6" s="96"/>
      <c r="AF6" s="96"/>
      <c r="AG6" s="96"/>
      <c r="AH6" s="96"/>
      <c r="AI6" s="96"/>
      <c r="AJ6" s="96"/>
      <c r="AK6" s="96"/>
      <c r="AL6" s="96"/>
      <c r="AM6" s="96"/>
      <c r="AN6" s="96"/>
      <c r="AO6" s="96"/>
      <c r="AP6" s="96"/>
      <c r="AQ6" s="96"/>
      <c r="AR6" s="96"/>
      <c r="AS6" s="96"/>
      <c r="AT6" s="100"/>
      <c r="AU6" s="93" t="str">
        <f>IF(   TYPE(VLOOKUP($B6,Regole!#REF!,2,0))=1,   VLOOKUP($B6,Regole!#REF!,2,0),   IF(    TYPE(VLOOKUP(WEEKDAY($B6),Regole!#REF!,2,0))=1,    IF(VLOOKUP(WEEKDAY($B6),Regole!#REF!,2,0)&lt;&gt;0, Regole!#REF!-VLOOKUP(WEEKDAY($B6),Regole!#REF!,2,0), ""),    ""   ) )</f>
        <v/>
      </c>
      <c r="AV6" s="93"/>
      <c r="AW6" s="93"/>
      <c r="AX6"/>
      <c r="AY6" s="96"/>
      <c r="AZ6" s="76"/>
      <c r="BA6" s="96"/>
      <c r="BB6" s="96"/>
      <c r="BC6" s="96"/>
      <c r="BD6" s="96"/>
      <c r="BE6" s="96"/>
      <c r="BF6" s="96"/>
      <c r="BG6" s="96"/>
      <c r="BH6" s="96"/>
      <c r="BI6" s="96"/>
      <c r="BJ6" s="96"/>
      <c r="BK6" s="96"/>
      <c r="BL6" s="103"/>
      <c r="BM6"/>
    </row>
    <row r="7" spans="1:65" ht="11.25" customHeight="1" x14ac:dyDescent="0.25">
      <c r="A7" s="79" t="s">
        <v>25</v>
      </c>
      <c r="B7" s="80">
        <f>Regole!H18</f>
        <v>44620</v>
      </c>
      <c r="C7" s="60"/>
      <c r="D7" s="60"/>
      <c r="E7" s="60"/>
      <c r="F7" s="60"/>
      <c r="G7" s="60" t="s">
        <v>51</v>
      </c>
      <c r="H7" s="60"/>
      <c r="I7" s="60"/>
      <c r="J7" s="60"/>
      <c r="K7" s="60"/>
      <c r="L7" s="60"/>
      <c r="M7" s="60"/>
      <c r="N7" s="60"/>
      <c r="O7" s="60"/>
      <c r="P7" s="60"/>
      <c r="Q7" s="60"/>
      <c r="R7" s="60"/>
      <c r="S7" s="60"/>
      <c r="T7" s="163"/>
      <c r="U7" s="79" t="str">
        <f t="shared" ref="U7:U13" si="3">IF($A7&lt;&gt;"",$A7,"")</f>
        <v>lun</v>
      </c>
      <c r="V7" s="80">
        <f t="shared" ref="V7:V13" si="4">IF($B7&lt;&gt;"",$B7,"")</f>
        <v>44620</v>
      </c>
      <c r="W7" s="60"/>
      <c r="X7" s="60"/>
      <c r="Y7" s="60"/>
      <c r="Z7" s="60"/>
      <c r="AA7" s="60"/>
      <c r="AB7" s="60"/>
      <c r="AC7" s="60"/>
      <c r="AD7" s="60"/>
      <c r="AE7" s="60"/>
      <c r="AF7" s="60"/>
      <c r="AG7" s="60"/>
      <c r="AH7" s="60"/>
      <c r="AI7" s="60"/>
      <c r="AJ7" s="60"/>
      <c r="AK7" s="60"/>
      <c r="AL7" s="60"/>
      <c r="AM7" s="60"/>
      <c r="AN7" s="60"/>
      <c r="AO7" s="60"/>
      <c r="AP7" s="60"/>
      <c r="AQ7" s="60"/>
      <c r="AR7" s="60"/>
      <c r="AS7" s="96"/>
      <c r="AT7" s="105" t="str">
        <f>IF(AU7&gt;$AR$1-N(AV7),"!!!","")</f>
        <v/>
      </c>
      <c r="AU7" s="106">
        <f>SUM(COUNTIFS(C7:AR7,{"Aspettativa";"Ex-accordo";"Ferie";"Malattia";"Esame";"Formazione";"Altro"}))</f>
        <v>0</v>
      </c>
      <c r="AV7" s="106">
        <f>IF(  TYPE(VLOOKUP($B7,Regole!$B$3:$C$48,2,0))=1,  VLOOKUP($B7,Regole!$B$3:$C$48,2,0),  IF(   TYPE(VLOOKUP(WEEKDAY($B7),Regole!$C$51:$D$57,2,0))=1,   IF(VLOOKUP(WEEKDAY($B7),Regole!$C$51:$D$57,2,0)&lt;&gt;0,   Regole!$H$13-VLOOKUP(WEEKDAY($B7),Regole!$C$51:$D$57,2,0),   " - "),  " - " )  )</f>
        <v>30</v>
      </c>
      <c r="AW7" s="149">
        <f>SUM(COUNTIFS(C7:AR7,{"Ridotto Ex-Acc";"Ridotto Ferie";"Ridotto Maternità"}))</f>
        <v>1</v>
      </c>
      <c r="AX7" s="85"/>
      <c r="AY7" s="96"/>
      <c r="AZ7" s="79" t="str">
        <f t="shared" ref="AZ7:AZ13" si="5">IF($A7&lt;&gt;"",$A7,"")</f>
        <v>lun</v>
      </c>
      <c r="BA7" s="79">
        <f t="shared" ref="BA7:BA13" si="6">IF($B7&lt;&gt;"",$B7,"")</f>
        <v>44620</v>
      </c>
      <c r="BB7" s="7"/>
      <c r="BC7" s="7"/>
      <c r="BD7" s="7"/>
      <c r="BE7" s="7"/>
      <c r="BF7" s="7"/>
      <c r="BG7" s="7"/>
      <c r="BH7" s="7"/>
      <c r="BI7" s="7"/>
      <c r="BJ7" s="7"/>
      <c r="BK7" s="7"/>
      <c r="BL7" s="63"/>
      <c r="BM7" s="90"/>
    </row>
    <row r="8" spans="1:65" ht="11.25" customHeight="1" x14ac:dyDescent="0.25">
      <c r="A8" s="79" t="s">
        <v>26</v>
      </c>
      <c r="B8" s="80">
        <f t="shared" ref="B8:B13" si="7">B7+1</f>
        <v>44621</v>
      </c>
      <c r="C8" s="60"/>
      <c r="D8" s="60"/>
      <c r="E8" s="60"/>
      <c r="F8" s="60"/>
      <c r="G8" s="60" t="s">
        <v>51</v>
      </c>
      <c r="H8" s="60"/>
      <c r="I8" s="60"/>
      <c r="J8" s="60"/>
      <c r="K8" s="60"/>
      <c r="L8" s="60"/>
      <c r="M8" s="60"/>
      <c r="N8" s="60"/>
      <c r="O8" s="60"/>
      <c r="P8" s="60"/>
      <c r="Q8" s="60"/>
      <c r="R8" s="60"/>
      <c r="S8" s="60"/>
      <c r="T8" s="163"/>
      <c r="U8" s="79" t="str">
        <f t="shared" si="3"/>
        <v>mar</v>
      </c>
      <c r="V8" s="80">
        <f t="shared" si="4"/>
        <v>44621</v>
      </c>
      <c r="W8" s="60"/>
      <c r="X8" s="60"/>
      <c r="Y8" s="60"/>
      <c r="Z8" s="60"/>
      <c r="AA8" s="60"/>
      <c r="AB8" s="60"/>
      <c r="AC8" s="60"/>
      <c r="AD8" s="60"/>
      <c r="AE8" s="60"/>
      <c r="AF8" s="60"/>
      <c r="AG8" s="60"/>
      <c r="AH8" s="60"/>
      <c r="AI8" s="60"/>
      <c r="AJ8" s="60"/>
      <c r="AK8" s="60"/>
      <c r="AL8" s="60"/>
      <c r="AM8" s="60"/>
      <c r="AN8" s="60"/>
      <c r="AO8" s="60"/>
      <c r="AP8" s="60"/>
      <c r="AQ8" s="60"/>
      <c r="AR8" s="60"/>
      <c r="AS8" s="96"/>
      <c r="AT8" s="105" t="str">
        <f>IF(AU8&gt;$AR$1-N(AV8),"!!!","")</f>
        <v/>
      </c>
      <c r="AU8" s="106">
        <f>SUM(COUNTIFS(C8:AR8,{"Aspettativa";"Ex-accordo";"Ferie";"Malattia";"Esame";"Formazione";"Altro"}))</f>
        <v>0</v>
      </c>
      <c r="AV8" s="106">
        <f>IF(  TYPE(VLOOKUP($B8,Regole!$B$3:$C$48,2,0))=1,  VLOOKUP($B8,Regole!$B$3:$C$48,2,0),  IF(   TYPE(VLOOKUP(WEEKDAY($B8),Regole!$C$51:$D$57,2,0))=1,   IF(VLOOKUP(WEEKDAY($B8),Regole!$C$51:$D$57,2,0)&lt;&gt;0,   Regole!$H$13-VLOOKUP(WEEKDAY($B8),Regole!$C$51:$D$57,2,0),   " - "),  " - " )  )</f>
        <v>30</v>
      </c>
      <c r="AW8" s="149">
        <f>SUM(COUNTIFS(C8:AR8,{"Ridotto Ex-Acc";"Ridotto Ferie";"Ridotto Maternità"}))</f>
        <v>1</v>
      </c>
      <c r="AX8" s="85"/>
      <c r="AY8" s="96"/>
      <c r="AZ8" s="79" t="str">
        <f t="shared" si="5"/>
        <v>mar</v>
      </c>
      <c r="BA8" s="79">
        <f t="shared" si="6"/>
        <v>44621</v>
      </c>
      <c r="BB8" s="7" t="s">
        <v>51</v>
      </c>
      <c r="BC8" s="7"/>
      <c r="BD8" s="7"/>
      <c r="BE8" s="7"/>
      <c r="BF8" s="7"/>
      <c r="BG8" s="7"/>
      <c r="BH8" s="7"/>
      <c r="BI8" s="7"/>
      <c r="BJ8" s="7"/>
      <c r="BK8" s="128"/>
      <c r="BL8" s="85" t="s">
        <v>75</v>
      </c>
      <c r="BM8"/>
    </row>
    <row r="9" spans="1:65" ht="11.25" customHeight="1" x14ac:dyDescent="0.25">
      <c r="A9" s="79" t="s">
        <v>27</v>
      </c>
      <c r="B9" s="80">
        <f t="shared" si="7"/>
        <v>44622</v>
      </c>
      <c r="C9" s="60"/>
      <c r="D9" s="60"/>
      <c r="E9" s="60"/>
      <c r="F9" s="60"/>
      <c r="G9" s="60"/>
      <c r="H9" s="60"/>
      <c r="I9" s="60"/>
      <c r="J9" s="60"/>
      <c r="K9" s="60"/>
      <c r="L9" s="60"/>
      <c r="M9" s="60"/>
      <c r="N9" s="60"/>
      <c r="O9" s="60"/>
      <c r="P9" s="60"/>
      <c r="Q9" s="60"/>
      <c r="R9" s="60"/>
      <c r="S9" s="60"/>
      <c r="T9" s="163"/>
      <c r="U9" s="79" t="str">
        <f t="shared" si="3"/>
        <v>mer</v>
      </c>
      <c r="V9" s="80">
        <f t="shared" si="4"/>
        <v>44622</v>
      </c>
      <c r="W9" s="60"/>
      <c r="X9" s="60"/>
      <c r="Y9" s="60"/>
      <c r="Z9" s="60"/>
      <c r="AA9" s="60"/>
      <c r="AB9" s="60"/>
      <c r="AC9" s="60"/>
      <c r="AD9" s="60"/>
      <c r="AE9" s="60"/>
      <c r="AF9" s="60"/>
      <c r="AG9" s="60"/>
      <c r="AH9" s="60"/>
      <c r="AI9" s="60"/>
      <c r="AJ9" s="60"/>
      <c r="AK9" s="60"/>
      <c r="AL9" s="60"/>
      <c r="AM9" s="60"/>
      <c r="AN9" s="60"/>
      <c r="AO9" s="60"/>
      <c r="AP9" s="60"/>
      <c r="AQ9" s="60"/>
      <c r="AR9" s="60"/>
      <c r="AS9" s="96"/>
      <c r="AT9" s="105" t="str">
        <f t="shared" ref="AT9:AT12" si="8">IF(AU9&gt;$AR$1-N(AV9),"!!!","")</f>
        <v/>
      </c>
      <c r="AU9" s="106">
        <f>SUM(COUNTIFS(C9:AR9,{"Aspettativa";"Ex-accordo";"Ferie";"Malattia";"Esame";"Formazione";"Altro"}))</f>
        <v>0</v>
      </c>
      <c r="AV9" s="106">
        <f>IF(  TYPE(VLOOKUP($B9,Regole!$B$3:$C$48,2,0))=1,  VLOOKUP($B9,Regole!$B$3:$C$48,2,0),  IF(   TYPE(VLOOKUP(WEEKDAY($B9),Regole!$C$51:$D$57,2,0))=1,   IF(VLOOKUP(WEEKDAY($B9),Regole!$C$51:$D$57,2,0)&lt;&gt;0,   Regole!$H$13-VLOOKUP(WEEKDAY($B9),Regole!$C$51:$D$57,2,0),   " - "),  " - " )  )</f>
        <v>30</v>
      </c>
      <c r="AW9" s="149">
        <f>SUM(COUNTIFS(C9:AR9,{"Ridotto Ex-Acc";"Ridotto Ferie";"Ridotto Maternità"}))</f>
        <v>0</v>
      </c>
      <c r="AX9" s="85"/>
      <c r="AY9" s="96"/>
      <c r="AZ9" s="79" t="str">
        <f t="shared" si="5"/>
        <v>mer</v>
      </c>
      <c r="BA9" s="79">
        <f t="shared" si="6"/>
        <v>44622</v>
      </c>
      <c r="BB9" s="7"/>
      <c r="BC9" s="7"/>
      <c r="BD9" s="7"/>
      <c r="BE9" s="7"/>
      <c r="BF9" s="7" t="s">
        <v>51</v>
      </c>
      <c r="BG9" s="7"/>
      <c r="BH9" s="7"/>
      <c r="BI9" s="7"/>
      <c r="BJ9" s="7"/>
      <c r="BK9" s="7" t="s">
        <v>51</v>
      </c>
      <c r="BL9" s="110" t="s">
        <v>76</v>
      </c>
      <c r="BM9" s="90"/>
    </row>
    <row r="10" spans="1:65" ht="11.25" customHeight="1" x14ac:dyDescent="0.25">
      <c r="A10" s="79" t="s">
        <v>28</v>
      </c>
      <c r="B10" s="80">
        <f t="shared" si="7"/>
        <v>44623</v>
      </c>
      <c r="C10" s="60"/>
      <c r="D10" s="60"/>
      <c r="E10" s="60"/>
      <c r="F10" s="60"/>
      <c r="G10" s="60"/>
      <c r="H10" s="60"/>
      <c r="I10" s="60"/>
      <c r="J10" s="60"/>
      <c r="K10" s="60"/>
      <c r="L10" s="60"/>
      <c r="M10" s="60"/>
      <c r="N10" s="60"/>
      <c r="O10" s="60"/>
      <c r="P10" s="60"/>
      <c r="Q10" s="60"/>
      <c r="R10" s="60"/>
      <c r="S10" s="60"/>
      <c r="T10" s="163"/>
      <c r="U10" s="79" t="str">
        <f t="shared" si="3"/>
        <v>gio</v>
      </c>
      <c r="V10" s="80">
        <f t="shared" si="4"/>
        <v>44623</v>
      </c>
      <c r="W10" s="60"/>
      <c r="X10" s="60"/>
      <c r="Y10" s="60"/>
      <c r="Z10" s="60"/>
      <c r="AA10" s="60"/>
      <c r="AB10" s="60"/>
      <c r="AC10" s="60"/>
      <c r="AD10" s="60"/>
      <c r="AE10" s="60"/>
      <c r="AF10" s="60"/>
      <c r="AG10" s="60"/>
      <c r="AH10" s="60"/>
      <c r="AI10" s="60"/>
      <c r="AJ10" s="60"/>
      <c r="AK10" s="60"/>
      <c r="AL10" s="60"/>
      <c r="AM10" s="60"/>
      <c r="AN10" s="60"/>
      <c r="AO10" s="60"/>
      <c r="AP10" s="60"/>
      <c r="AQ10" s="60"/>
      <c r="AR10" s="60"/>
      <c r="AS10" s="96"/>
      <c r="AT10" s="105" t="str">
        <f t="shared" si="8"/>
        <v/>
      </c>
      <c r="AU10" s="106">
        <f>SUM(COUNTIFS(C10:AR10,{"Aspettativa";"Ex-accordo";"Ferie";"Malattia";"Esame";"Formazione";"Altro"}))</f>
        <v>0</v>
      </c>
      <c r="AV10" s="106">
        <f>IF(  TYPE(VLOOKUP($B10,Regole!$B$3:$C$48,2,0))=1,  VLOOKUP($B10,Regole!$B$3:$C$48,2,0),  IF(   TYPE(VLOOKUP(WEEKDAY($B10),Regole!$C$51:$D$57,2,0))=1,   IF(VLOOKUP(WEEKDAY($B10),Regole!$C$51:$D$57,2,0)&lt;&gt;0,   Regole!$H$13-VLOOKUP(WEEKDAY($B10),Regole!$C$51:$D$57,2,0),   " - "),  " - " )  )</f>
        <v>30</v>
      </c>
      <c r="AW10" s="149">
        <f>SUM(COUNTIFS(C10:AR10,{"Ridotto Ex-Acc";"Ridotto Ferie";"Ridotto Maternità"}))</f>
        <v>0</v>
      </c>
      <c r="AX10" s="85"/>
      <c r="AY10" s="96"/>
      <c r="AZ10" s="79" t="str">
        <f t="shared" si="5"/>
        <v>gio</v>
      </c>
      <c r="BA10" s="79">
        <f t="shared" si="6"/>
        <v>44623</v>
      </c>
      <c r="BB10" s="7"/>
      <c r="BC10" s="7"/>
      <c r="BD10" s="7"/>
      <c r="BE10" s="7"/>
      <c r="BF10" s="7"/>
      <c r="BG10" s="7"/>
      <c r="BH10" s="7"/>
      <c r="BI10" s="7"/>
      <c r="BJ10" s="7"/>
      <c r="BK10" s="7"/>
      <c r="BL10" s="110"/>
      <c r="BM10" s="90"/>
    </row>
    <row r="11" spans="1:65" ht="11.25" customHeight="1" x14ac:dyDescent="0.25">
      <c r="A11" s="79" t="s">
        <v>29</v>
      </c>
      <c r="B11" s="80">
        <f t="shared" si="7"/>
        <v>44624</v>
      </c>
      <c r="C11" s="60"/>
      <c r="D11" s="60"/>
      <c r="E11" s="60"/>
      <c r="F11" s="60" t="s">
        <v>49</v>
      </c>
      <c r="G11" s="60"/>
      <c r="H11" s="60"/>
      <c r="I11" s="60"/>
      <c r="J11" s="60"/>
      <c r="K11" s="60"/>
      <c r="L11" s="60"/>
      <c r="M11" s="60"/>
      <c r="N11" s="60"/>
      <c r="O11" s="60"/>
      <c r="P11" s="60"/>
      <c r="Q11" s="60"/>
      <c r="R11" s="60"/>
      <c r="S11" s="60"/>
      <c r="T11" s="163"/>
      <c r="U11" s="79" t="str">
        <f t="shared" si="3"/>
        <v>ven</v>
      </c>
      <c r="V11" s="80">
        <f t="shared" si="4"/>
        <v>44624</v>
      </c>
      <c r="W11" s="60"/>
      <c r="X11" s="60"/>
      <c r="Y11" s="60"/>
      <c r="Z11" s="60"/>
      <c r="AA11" s="60"/>
      <c r="AB11" s="60"/>
      <c r="AC11" s="60"/>
      <c r="AD11" s="60"/>
      <c r="AE11" s="60"/>
      <c r="AF11" s="60"/>
      <c r="AG11" s="60"/>
      <c r="AH11" s="60"/>
      <c r="AI11" s="60"/>
      <c r="AJ11" s="60"/>
      <c r="AK11" s="60"/>
      <c r="AL11" s="60"/>
      <c r="AM11" s="60"/>
      <c r="AN11" s="60"/>
      <c r="AO11" s="60"/>
      <c r="AP11" s="60"/>
      <c r="AQ11" s="60"/>
      <c r="AR11" s="60"/>
      <c r="AS11" s="96"/>
      <c r="AT11" s="105" t="str">
        <f t="shared" si="8"/>
        <v/>
      </c>
      <c r="AU11" s="106">
        <f>SUM(COUNTIFS(C11:AR11,{"Aspettativa";"Ex-accordo";"Ferie";"Malattia";"Esame";"Formazione";"Altro"}))</f>
        <v>1</v>
      </c>
      <c r="AV11" s="106">
        <f>IF(  TYPE(VLOOKUP($B11,Regole!$B$3:$C$48,2,0))=1,  VLOOKUP($B11,Regole!$B$3:$C$48,2,0),  IF(   TYPE(VLOOKUP(WEEKDAY($B11),Regole!$C$51:$D$57,2,0))=1,   IF(VLOOKUP(WEEKDAY($B11),Regole!$C$51:$D$57,2,0)&lt;&gt;0,   Regole!$H$13-VLOOKUP(WEEKDAY($B11),Regole!$C$51:$D$57,2,0),   " - "),  " - " )  )</f>
        <v>30</v>
      </c>
      <c r="AW11" s="149">
        <f>SUM(COUNTIFS(C11:AR11,{"Ridotto Ex-Acc";"Ridotto Ferie";"Ridotto Maternità"}))</f>
        <v>0</v>
      </c>
      <c r="AX11" s="85"/>
      <c r="AY11" s="96"/>
      <c r="AZ11" s="79" t="str">
        <f t="shared" si="5"/>
        <v>ven</v>
      </c>
      <c r="BA11" s="79">
        <f t="shared" si="6"/>
        <v>44624</v>
      </c>
      <c r="BB11" s="7"/>
      <c r="BC11" s="7"/>
      <c r="BD11" s="7" t="s">
        <v>51</v>
      </c>
      <c r="BE11" s="7"/>
      <c r="BF11" s="7"/>
      <c r="BG11" s="7"/>
      <c r="BH11" s="7" t="s">
        <v>52</v>
      </c>
      <c r="BI11" s="7"/>
      <c r="BJ11" s="7"/>
      <c r="BK11" s="7"/>
      <c r="BL11" s="110" t="s">
        <v>77</v>
      </c>
      <c r="BM11" s="90"/>
    </row>
    <row r="12" spans="1:65" ht="11.25" customHeight="1" x14ac:dyDescent="0.25">
      <c r="A12" s="79" t="s">
        <v>30</v>
      </c>
      <c r="B12" s="80">
        <f t="shared" si="7"/>
        <v>44625</v>
      </c>
      <c r="C12" s="60"/>
      <c r="D12" s="60"/>
      <c r="E12" s="60"/>
      <c r="F12" s="60"/>
      <c r="G12" s="60"/>
      <c r="H12" s="60"/>
      <c r="I12" s="60"/>
      <c r="J12" s="60"/>
      <c r="K12" s="60"/>
      <c r="L12" s="60"/>
      <c r="M12" s="60"/>
      <c r="N12" s="60"/>
      <c r="O12" s="60"/>
      <c r="P12" s="60"/>
      <c r="Q12" s="60"/>
      <c r="R12" s="60"/>
      <c r="S12" s="60"/>
      <c r="T12" s="163"/>
      <c r="U12" s="79" t="str">
        <f t="shared" si="3"/>
        <v>sab</v>
      </c>
      <c r="V12" s="80">
        <f t="shared" si="4"/>
        <v>44625</v>
      </c>
      <c r="W12" s="60"/>
      <c r="X12" s="60"/>
      <c r="Y12" s="60"/>
      <c r="Z12" s="60"/>
      <c r="AA12" s="60"/>
      <c r="AB12" s="60"/>
      <c r="AC12" s="60"/>
      <c r="AD12" s="60"/>
      <c r="AE12" s="60"/>
      <c r="AF12" s="60"/>
      <c r="AG12" s="60"/>
      <c r="AH12" s="60"/>
      <c r="AI12" s="60"/>
      <c r="AJ12" s="60"/>
      <c r="AK12" s="60"/>
      <c r="AL12" s="60"/>
      <c r="AM12" s="60"/>
      <c r="AN12" s="60"/>
      <c r="AO12" s="60"/>
      <c r="AP12" s="60"/>
      <c r="AQ12" s="60"/>
      <c r="AR12" s="60"/>
      <c r="AS12" s="96"/>
      <c r="AT12" s="105" t="str">
        <f t="shared" si="8"/>
        <v/>
      </c>
      <c r="AU12" s="106">
        <f>SUM(COUNTIFS(C12:AR12,{"Aspettativa";"Ex-accordo";"Ferie";"Malattia";"Esame";"Formazione";"Altro"}))</f>
        <v>0</v>
      </c>
      <c r="AV12" s="106" t="str">
        <f>IF(  TYPE(VLOOKUP($B12,Regole!$B$3:$C$48,2,0))=1,  VLOOKUP($B12,Regole!$B$3:$C$48,2,0),  IF(   TYPE(VLOOKUP(WEEKDAY($B12),Regole!$C$51:$D$57,2,0))=1,   IF(VLOOKUP(WEEKDAY($B12),Regole!$C$51:$D$57,2,0)&lt;&gt;0,   Regole!$H$13-VLOOKUP(WEEKDAY($B12),Regole!$C$51:$D$57,2,0),   " - "),  " - " )  )</f>
        <v xml:space="preserve"> - </v>
      </c>
      <c r="AW12" s="149">
        <f>SUM(COUNTIFS(C12:AR12,{"Ridotto Ex-Acc";"Ridotto Ferie";"Ridotto Maternità"}))</f>
        <v>0</v>
      </c>
      <c r="AX12" s="85"/>
      <c r="AY12" s="96"/>
      <c r="AZ12" s="79" t="str">
        <f t="shared" si="5"/>
        <v>sab</v>
      </c>
      <c r="BA12" s="79">
        <f t="shared" si="6"/>
        <v>44625</v>
      </c>
      <c r="BB12" s="7"/>
      <c r="BC12" s="7"/>
      <c r="BD12" s="7"/>
      <c r="BE12" s="7"/>
      <c r="BF12" s="7"/>
      <c r="BG12" s="7"/>
      <c r="BH12" s="7"/>
      <c r="BI12" s="7"/>
      <c r="BJ12" s="7"/>
      <c r="BK12" s="7"/>
      <c r="BL12" s="6"/>
      <c r="BM12" s="90"/>
    </row>
    <row r="13" spans="1:65" s="96" customFormat="1" ht="11.25" customHeight="1" x14ac:dyDescent="0.25">
      <c r="A13" s="57"/>
      <c r="B13" s="82">
        <f t="shared" si="7"/>
        <v>44626</v>
      </c>
      <c r="C13" s="125" t="s">
        <v>45</v>
      </c>
      <c r="D13" s="125" t="s">
        <v>45</v>
      </c>
      <c r="E13" s="125" t="s">
        <v>45</v>
      </c>
      <c r="F13" s="125" t="s">
        <v>45</v>
      </c>
      <c r="G13" s="125" t="s">
        <v>45</v>
      </c>
      <c r="H13" s="125" t="s">
        <v>45</v>
      </c>
      <c r="I13" s="125" t="s">
        <v>45</v>
      </c>
      <c r="J13" s="125" t="s">
        <v>45</v>
      </c>
      <c r="K13" s="125" t="s">
        <v>45</v>
      </c>
      <c r="L13" s="125" t="s">
        <v>45</v>
      </c>
      <c r="M13" s="125" t="s">
        <v>45</v>
      </c>
      <c r="N13" s="125" t="s">
        <v>45</v>
      </c>
      <c r="O13" s="125" t="s">
        <v>45</v>
      </c>
      <c r="P13" s="125" t="s">
        <v>45</v>
      </c>
      <c r="Q13" s="125" t="s">
        <v>45</v>
      </c>
      <c r="R13" s="125" t="s">
        <v>45</v>
      </c>
      <c r="S13" s="125" t="s">
        <v>45</v>
      </c>
      <c r="T13" s="164"/>
      <c r="U13" s="57" t="str">
        <f t="shared" si="3"/>
        <v/>
      </c>
      <c r="V13" s="82">
        <f t="shared" si="4"/>
        <v>44626</v>
      </c>
      <c r="W13" s="126" t="s">
        <v>45</v>
      </c>
      <c r="X13" s="126" t="s">
        <v>45</v>
      </c>
      <c r="Y13" s="126" t="s">
        <v>45</v>
      </c>
      <c r="Z13" s="126" t="s">
        <v>45</v>
      </c>
      <c r="AA13" s="126" t="s">
        <v>45</v>
      </c>
      <c r="AB13" s="126" t="s">
        <v>45</v>
      </c>
      <c r="AC13" s="126" t="s">
        <v>45</v>
      </c>
      <c r="AD13" s="126" t="s">
        <v>45</v>
      </c>
      <c r="AE13" s="126" t="s">
        <v>45</v>
      </c>
      <c r="AF13" s="126" t="s">
        <v>45</v>
      </c>
      <c r="AG13" s="126" t="s">
        <v>45</v>
      </c>
      <c r="AH13" s="126" t="s">
        <v>45</v>
      </c>
      <c r="AI13" s="126" t="s">
        <v>45</v>
      </c>
      <c r="AJ13" s="126" t="s">
        <v>45</v>
      </c>
      <c r="AK13" s="126" t="s">
        <v>45</v>
      </c>
      <c r="AL13" s="126" t="s">
        <v>45</v>
      </c>
      <c r="AM13" s="126" t="s">
        <v>45</v>
      </c>
      <c r="AN13" s="126" t="s">
        <v>45</v>
      </c>
      <c r="AO13" s="126" t="s">
        <v>45</v>
      </c>
      <c r="AP13" s="126" t="s">
        <v>45</v>
      </c>
      <c r="AQ13" s="126" t="s">
        <v>45</v>
      </c>
      <c r="AR13" s="127" t="s">
        <v>45</v>
      </c>
      <c r="AV13" s="94"/>
      <c r="AW13" s="94"/>
      <c r="AZ13" s="57" t="str">
        <f t="shared" si="5"/>
        <v/>
      </c>
      <c r="BA13" s="145">
        <f t="shared" si="6"/>
        <v>44626</v>
      </c>
      <c r="BB13" s="129" t="s">
        <v>45</v>
      </c>
      <c r="BC13" s="129" t="s">
        <v>45</v>
      </c>
      <c r="BD13" s="129" t="s">
        <v>45</v>
      </c>
      <c r="BE13" s="129" t="s">
        <v>45</v>
      </c>
      <c r="BF13" s="129" t="s">
        <v>45</v>
      </c>
      <c r="BG13" s="129" t="s">
        <v>45</v>
      </c>
      <c r="BH13" s="129" t="s">
        <v>45</v>
      </c>
      <c r="BI13" s="129" t="s">
        <v>45</v>
      </c>
      <c r="BJ13" s="129" t="s">
        <v>45</v>
      </c>
      <c r="BK13" s="129" t="s">
        <v>45</v>
      </c>
    </row>
    <row r="14" spans="1:65" ht="11.25" customHeight="1" x14ac:dyDescent="0.25">
      <c r="A14" s="96"/>
      <c r="B14" s="96"/>
      <c r="C14" s="96"/>
      <c r="D14" s="96"/>
      <c r="E14" s="96"/>
      <c r="F14" s="96"/>
      <c r="G14" s="96"/>
      <c r="H14" s="96"/>
      <c r="I14" s="96"/>
      <c r="J14" s="96"/>
      <c r="K14" s="96"/>
      <c r="L14" s="96"/>
      <c r="M14" s="96"/>
      <c r="N14" s="96"/>
      <c r="O14" s="96"/>
      <c r="P14" s="96"/>
      <c r="Q14" s="96"/>
      <c r="R14" s="96"/>
      <c r="S14" s="96"/>
      <c r="T14" s="151"/>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104"/>
      <c r="AU14" s="96"/>
      <c r="AV14" s="96"/>
      <c r="AW14" s="96"/>
      <c r="AX14" s="96"/>
      <c r="AY14" s="96"/>
      <c r="AZ14" s="96"/>
      <c r="BA14" s="96"/>
      <c r="BB14" s="96"/>
      <c r="BC14" s="96"/>
      <c r="BD14" s="96"/>
      <c r="BE14" s="96"/>
      <c r="BF14" s="96"/>
      <c r="BG14" s="96"/>
      <c r="BH14" s="96"/>
      <c r="BI14" s="96"/>
      <c r="BJ14" s="96"/>
      <c r="BK14" s="96"/>
      <c r="BL14" s="96"/>
    </row>
    <row r="15" spans="1:65" ht="11.25" customHeight="1" x14ac:dyDescent="0.25">
      <c r="A15" s="96"/>
      <c r="B15" s="96"/>
      <c r="C15" s="96"/>
      <c r="D15" s="96"/>
      <c r="E15" s="96"/>
      <c r="F15" s="96"/>
      <c r="G15" s="96"/>
      <c r="H15" s="96"/>
      <c r="I15" s="96"/>
      <c r="J15" s="96"/>
      <c r="K15" s="96"/>
      <c r="L15" s="96"/>
      <c r="M15" s="96"/>
      <c r="N15" s="96"/>
      <c r="O15" s="96"/>
      <c r="P15" s="96"/>
      <c r="Q15" s="96"/>
      <c r="R15" s="96"/>
      <c r="S15" s="96"/>
      <c r="T15" s="151"/>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100"/>
      <c r="AU15" s="93" t="str">
        <f>IF(   TYPE(VLOOKUP($B15,Regole!#REF!,2,0))=1,   VLOOKUP($B15,Regole!#REF!,2,0),   IF(    TYPE(VLOOKUP(WEEKDAY($B15),Regole!#REF!,2,0))=1,    IF(VLOOKUP(WEEKDAY($B15),Regole!#REF!,2,0)&lt;&gt;0, Regole!#REF!-VLOOKUP(WEEKDAY($B15),Regole!#REF!,2,0), ""),    ""   ) )</f>
        <v/>
      </c>
      <c r="AV15" s="93"/>
      <c r="AW15" s="93"/>
      <c r="AX15" s="96"/>
      <c r="AY15" s="96"/>
      <c r="AZ15" s="96"/>
      <c r="BA15" s="96"/>
      <c r="BB15" s="96"/>
      <c r="BC15" s="96"/>
      <c r="BD15" s="96"/>
      <c r="BE15" s="96"/>
      <c r="BF15" s="96"/>
      <c r="BG15" s="96"/>
      <c r="BH15" s="96"/>
      <c r="BI15" s="96"/>
      <c r="BJ15" s="96"/>
      <c r="BK15" s="96"/>
      <c r="BL15" s="103"/>
    </row>
    <row r="16" spans="1:65" ht="11.25" customHeight="1" x14ac:dyDescent="0.25">
      <c r="A16" s="79" t="s">
        <v>25</v>
      </c>
      <c r="B16" s="80">
        <f>B13+1</f>
        <v>44627</v>
      </c>
      <c r="C16" s="60"/>
      <c r="D16" s="60"/>
      <c r="E16" s="60"/>
      <c r="F16" s="60"/>
      <c r="G16" s="60" t="s">
        <v>51</v>
      </c>
      <c r="H16" s="60"/>
      <c r="I16" s="60"/>
      <c r="J16" s="60" t="s">
        <v>51</v>
      </c>
      <c r="K16" s="60"/>
      <c r="L16" s="60"/>
      <c r="M16" s="60"/>
      <c r="N16" s="60"/>
      <c r="O16" s="60"/>
      <c r="P16" s="60"/>
      <c r="Q16" s="60"/>
      <c r="R16" s="60"/>
      <c r="S16" s="60"/>
      <c r="T16" s="163"/>
      <c r="U16" s="79" t="str">
        <f t="shared" ref="U16:U31" si="9">IF($A16&lt;&gt;"",$A16,"")</f>
        <v>lun</v>
      </c>
      <c r="V16" s="80">
        <f t="shared" ref="V16:V31" si="10">IF($B16&lt;&gt;"",$B16,"")</f>
        <v>44627</v>
      </c>
      <c r="W16" s="60"/>
      <c r="X16" s="60"/>
      <c r="Y16" s="60"/>
      <c r="Z16" s="60" t="s">
        <v>53</v>
      </c>
      <c r="AA16" s="60"/>
      <c r="AB16" s="60"/>
      <c r="AC16" s="60"/>
      <c r="AD16" s="60"/>
      <c r="AE16" s="60"/>
      <c r="AF16" s="60"/>
      <c r="AG16" s="60"/>
      <c r="AH16" s="60"/>
      <c r="AI16" s="60"/>
      <c r="AJ16" s="60" t="s">
        <v>53</v>
      </c>
      <c r="AK16" s="60"/>
      <c r="AL16" s="60"/>
      <c r="AM16" s="60"/>
      <c r="AN16" s="60"/>
      <c r="AO16" s="60"/>
      <c r="AP16" s="60"/>
      <c r="AQ16" s="60"/>
      <c r="AR16" s="60"/>
      <c r="AS16" s="96"/>
      <c r="AT16" s="53" t="str">
        <f>IF(AU16&gt;$AR$1-N(AV16),"!!!","")</f>
        <v/>
      </c>
      <c r="AU16" s="174">
        <f>SUM(COUNTIFS(C16:AR16,{"Aspettativa";"Ex-accordo";"Ferie";"Malattia";"Esame";"Formazione";"Altro"}))</f>
        <v>0</v>
      </c>
      <c r="AV16" s="174">
        <f>IF(  TYPE(VLOOKUP($B16,Regole!$B$3:$C$48,2,0))=1,  VLOOKUP($B16,Regole!$B$3:$C$48,2,0),  IF(   TYPE(VLOOKUP(WEEKDAY($B16),Regole!$C$51:$D$57,2,0))=1,   IF(VLOOKUP(WEEKDAY($B16),Regole!$C$51:$D$57,2,0)&lt;&gt;0,   Regole!$H$13-VLOOKUP(WEEKDAY($B16),Regole!$C$51:$D$57,2,0),   " - "),  " - " )  )</f>
        <v>30</v>
      </c>
      <c r="AW16" s="150">
        <f>SUM(COUNTIFS(C16:AR16,{"Ridotto Ex-Acc";"Ridotto Ferie";"Ridotto Maternità"}))</f>
        <v>4</v>
      </c>
      <c r="AX16" s="6"/>
      <c r="AY16" s="96"/>
      <c r="AZ16" s="79" t="str">
        <f t="shared" ref="AZ16:AZ31" si="11">IF($A16&lt;&gt;"",$A16,"")</f>
        <v>lun</v>
      </c>
      <c r="BA16" s="79">
        <f t="shared" ref="BA16:BA31" si="12">IF($B16&lt;&gt;"",$B16,"")</f>
        <v>44627</v>
      </c>
      <c r="BB16" s="130"/>
      <c r="BC16" s="130"/>
      <c r="BD16" s="7"/>
      <c r="BE16" s="7"/>
      <c r="BF16" s="7"/>
      <c r="BG16" s="7"/>
      <c r="BH16" s="7" t="s">
        <v>50</v>
      </c>
      <c r="BI16" s="7"/>
      <c r="BJ16" s="7"/>
      <c r="BK16" s="7"/>
      <c r="BL16" s="110"/>
      <c r="BM16" s="90"/>
    </row>
    <row r="17" spans="1:65" ht="11.25" customHeight="1" x14ac:dyDescent="0.25">
      <c r="A17" s="79" t="s">
        <v>26</v>
      </c>
      <c r="B17" s="80">
        <f t="shared" ref="B17:B22" si="13">B16+1</f>
        <v>44628</v>
      </c>
      <c r="C17" s="60"/>
      <c r="D17" s="60"/>
      <c r="E17" s="60"/>
      <c r="F17" s="60"/>
      <c r="G17" s="60" t="s">
        <v>51</v>
      </c>
      <c r="H17" s="60"/>
      <c r="I17" s="60"/>
      <c r="J17" s="60" t="s">
        <v>51</v>
      </c>
      <c r="K17" s="60"/>
      <c r="L17" s="60"/>
      <c r="M17" s="60"/>
      <c r="N17" s="60"/>
      <c r="O17" s="60"/>
      <c r="P17" s="60"/>
      <c r="Q17" s="60"/>
      <c r="R17" s="60"/>
      <c r="S17" s="60"/>
      <c r="T17" s="163"/>
      <c r="U17" s="79" t="str">
        <f t="shared" si="9"/>
        <v>mar</v>
      </c>
      <c r="V17" s="80">
        <f t="shared" si="10"/>
        <v>44628</v>
      </c>
      <c r="W17" s="60"/>
      <c r="X17" s="60"/>
      <c r="Y17" s="60"/>
      <c r="Z17" s="60" t="s">
        <v>53</v>
      </c>
      <c r="AA17" s="60"/>
      <c r="AB17" s="60"/>
      <c r="AC17" s="60"/>
      <c r="AD17" s="60"/>
      <c r="AE17" s="60"/>
      <c r="AF17" s="60"/>
      <c r="AG17" s="60"/>
      <c r="AH17" s="60"/>
      <c r="AI17" s="60"/>
      <c r="AJ17" s="60" t="s">
        <v>53</v>
      </c>
      <c r="AK17" s="60"/>
      <c r="AL17" s="60"/>
      <c r="AM17" s="60"/>
      <c r="AN17" s="60"/>
      <c r="AO17" s="60"/>
      <c r="AP17" s="60"/>
      <c r="AQ17" s="60"/>
      <c r="AR17" s="60"/>
      <c r="AS17" s="96"/>
      <c r="AT17" s="53" t="str">
        <f>IF(AU17&gt;$AR$1-N(AV17),"!!!","")</f>
        <v/>
      </c>
      <c r="AU17" s="174">
        <f>SUM(COUNTIFS(C17:AR17,{"Aspettativa";"Ex-accordo";"Ferie";"Malattia";"Esame";"Formazione";"Altro"}))</f>
        <v>0</v>
      </c>
      <c r="AV17" s="174">
        <f>IF(  TYPE(VLOOKUP($B17,Regole!$B$3:$C$48,2,0))=1,  VLOOKUP($B17,Regole!$B$3:$C$48,2,0),  IF(   TYPE(VLOOKUP(WEEKDAY($B17),Regole!$C$51:$D$57,2,0))=1,   IF(VLOOKUP(WEEKDAY($B17),Regole!$C$51:$D$57,2,0)&lt;&gt;0,   Regole!$H$13-VLOOKUP(WEEKDAY($B17),Regole!$C$51:$D$57,2,0),   " - "),  " - " )  )</f>
        <v>30</v>
      </c>
      <c r="AW17" s="150">
        <f>SUM(COUNTIFS(C17:AR17,{"Ridotto Ex-Acc";"Ridotto Ferie";"Ridotto Maternità"}))</f>
        <v>4</v>
      </c>
      <c r="AX17" s="109"/>
      <c r="AY17" s="96"/>
      <c r="AZ17" s="79" t="str">
        <f t="shared" si="11"/>
        <v>mar</v>
      </c>
      <c r="BA17" s="79">
        <f t="shared" si="12"/>
        <v>44628</v>
      </c>
      <c r="BB17" s="122"/>
      <c r="BC17" s="7"/>
      <c r="BD17" s="60"/>
      <c r="BE17" s="60"/>
      <c r="BF17" s="60"/>
      <c r="BG17" s="60"/>
      <c r="BH17" s="60"/>
      <c r="BI17" s="60"/>
      <c r="BJ17" s="60"/>
      <c r="BK17" s="60" t="s">
        <v>51</v>
      </c>
      <c r="BL17" s="110" t="s">
        <v>78</v>
      </c>
      <c r="BM17" s="90"/>
    </row>
    <row r="18" spans="1:65" ht="11.25" customHeight="1" x14ac:dyDescent="0.25">
      <c r="A18" s="79" t="s">
        <v>27</v>
      </c>
      <c r="B18" s="80">
        <f t="shared" si="13"/>
        <v>44629</v>
      </c>
      <c r="C18" s="60"/>
      <c r="D18" s="60" t="s">
        <v>49</v>
      </c>
      <c r="E18" s="60"/>
      <c r="F18" s="60"/>
      <c r="G18" s="60"/>
      <c r="H18" s="60"/>
      <c r="I18" s="60"/>
      <c r="J18" s="60" t="s">
        <v>51</v>
      </c>
      <c r="K18" s="60"/>
      <c r="L18" s="60"/>
      <c r="M18" s="60"/>
      <c r="N18" s="60"/>
      <c r="O18" s="60"/>
      <c r="P18" s="60"/>
      <c r="Q18" s="60"/>
      <c r="R18" s="60"/>
      <c r="S18" s="60"/>
      <c r="T18" s="163"/>
      <c r="U18" s="79" t="str">
        <f t="shared" si="9"/>
        <v>mer</v>
      </c>
      <c r="V18" s="80">
        <f t="shared" si="10"/>
        <v>44629</v>
      </c>
      <c r="W18" s="60"/>
      <c r="X18" s="60"/>
      <c r="Y18" s="60"/>
      <c r="Z18" s="60" t="s">
        <v>53</v>
      </c>
      <c r="AA18" s="60"/>
      <c r="AB18" s="60"/>
      <c r="AC18" s="60"/>
      <c r="AD18" s="60"/>
      <c r="AE18" s="60"/>
      <c r="AF18" s="60"/>
      <c r="AG18" s="60"/>
      <c r="AH18" s="60"/>
      <c r="AI18" s="60"/>
      <c r="AJ18" s="60" t="s">
        <v>53</v>
      </c>
      <c r="AK18" s="60"/>
      <c r="AL18" s="60"/>
      <c r="AM18" s="60"/>
      <c r="AN18" s="60"/>
      <c r="AO18" s="60"/>
      <c r="AP18" s="60"/>
      <c r="AQ18" s="60"/>
      <c r="AR18" s="60"/>
      <c r="AS18" s="96"/>
      <c r="AT18" s="53" t="str">
        <f t="shared" ref="AT18:AT30" si="14">IF(AU18&gt;$AR$1-N(AV18),"!!!","")</f>
        <v/>
      </c>
      <c r="AU18" s="174">
        <f>SUM(COUNTIFS(C18:AR18,{"Aspettativa";"Ex-accordo";"Ferie";"Malattia";"Esame";"Formazione";"Altro"}))</f>
        <v>1</v>
      </c>
      <c r="AV18" s="174">
        <f>IF(  TYPE(VLOOKUP($B18,Regole!$B$3:$C$48,2,0))=1,  VLOOKUP($B18,Regole!$B$3:$C$48,2,0),  IF(   TYPE(VLOOKUP(WEEKDAY($B18),Regole!$C$51:$D$57,2,0))=1,   IF(VLOOKUP(WEEKDAY($B18),Regole!$C$51:$D$57,2,0)&lt;&gt;0,   Regole!$H$13-VLOOKUP(WEEKDAY($B18),Regole!$C$51:$D$57,2,0),   " - "),  " - " )  )</f>
        <v>30</v>
      </c>
      <c r="AW18" s="150">
        <f>SUM(COUNTIFS(C18:AR18,{"Ridotto Ex-Acc";"Ridotto Ferie";"Ridotto Maternità"}))</f>
        <v>3</v>
      </c>
      <c r="AX18" s="49"/>
      <c r="AY18" s="96"/>
      <c r="AZ18" s="79" t="str">
        <f t="shared" si="11"/>
        <v>mer</v>
      </c>
      <c r="BA18" s="79">
        <f t="shared" si="12"/>
        <v>44629</v>
      </c>
      <c r="BB18" s="60" t="s">
        <v>51</v>
      </c>
      <c r="BC18" s="60"/>
      <c r="BD18" s="60"/>
      <c r="BE18" s="60"/>
      <c r="BF18" s="60"/>
      <c r="BG18" s="60"/>
      <c r="BH18" s="60"/>
      <c r="BI18" s="60"/>
      <c r="BJ18" s="60"/>
      <c r="BK18" s="7"/>
      <c r="BL18" s="85" t="s">
        <v>75</v>
      </c>
      <c r="BM18" s="90"/>
    </row>
    <row r="19" spans="1:65" ht="11.25" customHeight="1" x14ac:dyDescent="0.25">
      <c r="A19" s="79" t="s">
        <v>28</v>
      </c>
      <c r="B19" s="80">
        <f t="shared" si="13"/>
        <v>44630</v>
      </c>
      <c r="C19" s="60"/>
      <c r="D19" s="60"/>
      <c r="E19" s="60"/>
      <c r="F19" s="60"/>
      <c r="G19" s="60"/>
      <c r="H19" s="60"/>
      <c r="I19" s="60"/>
      <c r="J19" s="60" t="s">
        <v>51</v>
      </c>
      <c r="K19" s="60"/>
      <c r="L19" s="60"/>
      <c r="M19" s="60"/>
      <c r="N19" s="60"/>
      <c r="O19" s="60"/>
      <c r="P19" s="60"/>
      <c r="Q19" s="60"/>
      <c r="R19" s="60"/>
      <c r="S19" s="60"/>
      <c r="T19" s="163"/>
      <c r="U19" s="79" t="str">
        <f t="shared" si="9"/>
        <v>gio</v>
      </c>
      <c r="V19" s="80">
        <f t="shared" si="10"/>
        <v>44630</v>
      </c>
      <c r="W19" s="60"/>
      <c r="X19" s="60"/>
      <c r="Y19" s="60"/>
      <c r="Z19" s="60" t="s">
        <v>53</v>
      </c>
      <c r="AA19" s="60"/>
      <c r="AB19" s="60"/>
      <c r="AC19" s="60"/>
      <c r="AD19" s="60"/>
      <c r="AE19" s="60"/>
      <c r="AF19" s="60"/>
      <c r="AG19" s="60"/>
      <c r="AH19" s="60"/>
      <c r="AI19" s="60"/>
      <c r="AJ19" s="60" t="s">
        <v>53</v>
      </c>
      <c r="AK19" s="60"/>
      <c r="AL19" s="60"/>
      <c r="AM19" s="60"/>
      <c r="AN19" s="60"/>
      <c r="AO19" s="60"/>
      <c r="AP19" s="60"/>
      <c r="AQ19" s="60"/>
      <c r="AR19" s="60"/>
      <c r="AS19" s="96"/>
      <c r="AT19" s="53" t="str">
        <f t="shared" si="14"/>
        <v/>
      </c>
      <c r="AU19" s="174">
        <f>SUM(COUNTIFS(C19:AR19,{"Aspettativa";"Ex-accordo";"Ferie";"Malattia";"Esame";"Formazione";"Altro"}))</f>
        <v>0</v>
      </c>
      <c r="AV19" s="174">
        <f>IF(  TYPE(VLOOKUP($B19,Regole!$B$3:$C$48,2,0))=1,  VLOOKUP($B19,Regole!$B$3:$C$48,2,0),  IF(   TYPE(VLOOKUP(WEEKDAY($B19),Regole!$C$51:$D$57,2,0))=1,   IF(VLOOKUP(WEEKDAY($B19),Regole!$C$51:$D$57,2,0)&lt;&gt;0,   Regole!$H$13-VLOOKUP(WEEKDAY($B19),Regole!$C$51:$D$57,2,0),   " - "),  " - " )  )</f>
        <v>30</v>
      </c>
      <c r="AW19" s="150">
        <f>SUM(COUNTIFS(C19:AR19,{"Ridotto Ex-Acc";"Ridotto Ferie";"Ridotto Maternità"}))</f>
        <v>3</v>
      </c>
      <c r="AX19" s="49"/>
      <c r="AY19" s="96"/>
      <c r="AZ19" s="79" t="str">
        <f t="shared" si="11"/>
        <v>gio</v>
      </c>
      <c r="BA19" s="79">
        <f t="shared" si="12"/>
        <v>44630</v>
      </c>
      <c r="BB19" s="130"/>
      <c r="BC19" s="130"/>
      <c r="BD19" s="7"/>
      <c r="BE19" s="61"/>
      <c r="BF19" s="7" t="s">
        <v>51</v>
      </c>
      <c r="BG19" s="7"/>
      <c r="BH19" s="7"/>
      <c r="BI19" s="7"/>
      <c r="BJ19" s="7"/>
      <c r="BK19" s="7"/>
      <c r="BL19" s="110" t="s">
        <v>79</v>
      </c>
      <c r="BM19" s="90"/>
    </row>
    <row r="20" spans="1:65" ht="11.25" customHeight="1" x14ac:dyDescent="0.25">
      <c r="A20" s="79" t="s">
        <v>29</v>
      </c>
      <c r="B20" s="80">
        <f t="shared" si="13"/>
        <v>44631</v>
      </c>
      <c r="C20" s="60"/>
      <c r="D20" s="60"/>
      <c r="E20" s="60"/>
      <c r="F20" s="60"/>
      <c r="G20" s="60"/>
      <c r="H20" s="60"/>
      <c r="I20" s="60"/>
      <c r="J20" s="60" t="s">
        <v>51</v>
      </c>
      <c r="K20" s="60"/>
      <c r="L20" s="60"/>
      <c r="M20" s="60" t="s">
        <v>49</v>
      </c>
      <c r="N20" s="60"/>
      <c r="O20" s="60"/>
      <c r="P20" s="60"/>
      <c r="Q20" s="60"/>
      <c r="R20" s="60"/>
      <c r="S20" s="60"/>
      <c r="T20" s="163"/>
      <c r="U20" s="79" t="str">
        <f t="shared" si="9"/>
        <v>ven</v>
      </c>
      <c r="V20" s="80">
        <f t="shared" si="10"/>
        <v>44631</v>
      </c>
      <c r="W20" s="60"/>
      <c r="X20" s="60"/>
      <c r="Y20" s="60"/>
      <c r="Z20" s="60" t="s">
        <v>53</v>
      </c>
      <c r="AA20" s="60"/>
      <c r="AB20" s="60"/>
      <c r="AC20" s="60"/>
      <c r="AD20" s="60"/>
      <c r="AE20" s="60"/>
      <c r="AF20" s="60"/>
      <c r="AG20" s="60"/>
      <c r="AH20" s="60"/>
      <c r="AI20" s="60"/>
      <c r="AJ20" s="60" t="s">
        <v>53</v>
      </c>
      <c r="AK20" s="60"/>
      <c r="AL20" s="60"/>
      <c r="AM20" s="60"/>
      <c r="AN20" s="60"/>
      <c r="AO20" s="60"/>
      <c r="AP20" s="60"/>
      <c r="AQ20" s="60"/>
      <c r="AR20" s="60"/>
      <c r="AS20" s="96"/>
      <c r="AT20" s="53" t="str">
        <f t="shared" si="14"/>
        <v/>
      </c>
      <c r="AU20" s="174">
        <f>SUM(COUNTIFS(C20:AR20,{"Aspettativa";"Ex-accordo";"Ferie";"Malattia";"Esame";"Formazione";"Altro"}))</f>
        <v>1</v>
      </c>
      <c r="AV20" s="174">
        <f>IF(  TYPE(VLOOKUP($B20,Regole!$B$3:$C$48,2,0))=1,  VLOOKUP($B20,Regole!$B$3:$C$48,2,0),  IF(   TYPE(VLOOKUP(WEEKDAY($B20),Regole!$C$51:$D$57,2,0))=1,   IF(VLOOKUP(WEEKDAY($B20),Regole!$C$51:$D$57,2,0)&lt;&gt;0,   Regole!$H$13-VLOOKUP(WEEKDAY($B20),Regole!$C$51:$D$57,2,0),   " - "),  " - " )  )</f>
        <v>30</v>
      </c>
      <c r="AW20" s="150">
        <f>SUM(COUNTIFS(C20:AR20,{"Ridotto Ex-Acc";"Ridotto Ferie";"Ridotto Maternità"}))</f>
        <v>3</v>
      </c>
      <c r="AX20" s="49"/>
      <c r="AY20" s="96"/>
      <c r="AZ20" s="79" t="str">
        <f t="shared" si="11"/>
        <v>ven</v>
      </c>
      <c r="BA20" s="79">
        <f t="shared" si="12"/>
        <v>44631</v>
      </c>
      <c r="BB20" s="130"/>
      <c r="BC20" s="130"/>
      <c r="BD20" s="7" t="s">
        <v>51</v>
      </c>
      <c r="BE20" s="7"/>
      <c r="BF20" s="7"/>
      <c r="BG20" s="7"/>
      <c r="BH20" s="7" t="s">
        <v>52</v>
      </c>
      <c r="BI20" s="7"/>
      <c r="BJ20" s="7"/>
      <c r="BK20" s="7"/>
      <c r="BL20" s="111" t="s">
        <v>77</v>
      </c>
      <c r="BM20" s="90"/>
    </row>
    <row r="21" spans="1:65" ht="11.25" customHeight="1" x14ac:dyDescent="0.25">
      <c r="A21" s="79" t="s">
        <v>30</v>
      </c>
      <c r="B21" s="80">
        <f t="shared" si="13"/>
        <v>44632</v>
      </c>
      <c r="C21" s="60"/>
      <c r="D21" s="60"/>
      <c r="E21" s="60"/>
      <c r="F21" s="60"/>
      <c r="G21" s="60"/>
      <c r="H21" s="60"/>
      <c r="I21" s="60"/>
      <c r="J21" s="60"/>
      <c r="K21" s="60"/>
      <c r="L21" s="60"/>
      <c r="M21" s="60"/>
      <c r="N21" s="60"/>
      <c r="O21" s="60"/>
      <c r="P21" s="60"/>
      <c r="Q21" s="60"/>
      <c r="R21" s="60"/>
      <c r="S21" s="60"/>
      <c r="T21" s="163"/>
      <c r="U21" s="79" t="str">
        <f t="shared" si="9"/>
        <v>sab</v>
      </c>
      <c r="V21" s="80">
        <f t="shared" si="10"/>
        <v>44632</v>
      </c>
      <c r="W21" s="60"/>
      <c r="X21" s="60"/>
      <c r="Y21" s="60"/>
      <c r="Z21" s="60"/>
      <c r="AA21" s="60"/>
      <c r="AB21" s="60"/>
      <c r="AC21" s="60"/>
      <c r="AD21" s="60"/>
      <c r="AE21" s="60"/>
      <c r="AF21" s="60"/>
      <c r="AG21" s="60"/>
      <c r="AH21" s="60"/>
      <c r="AI21" s="60"/>
      <c r="AJ21" s="60"/>
      <c r="AK21" s="60"/>
      <c r="AL21" s="60"/>
      <c r="AM21" s="60"/>
      <c r="AN21" s="60"/>
      <c r="AO21" s="60"/>
      <c r="AP21" s="60"/>
      <c r="AQ21" s="60"/>
      <c r="AR21" s="60"/>
      <c r="AS21" s="96"/>
      <c r="AT21" s="53" t="str">
        <f t="shared" si="14"/>
        <v/>
      </c>
      <c r="AU21" s="174">
        <f>SUM(COUNTIFS(C21:AR21,{"Aspettativa";"Ex-accordo";"Ferie";"Malattia";"Esame";"Formazione";"Altro"}))</f>
        <v>0</v>
      </c>
      <c r="AV21" s="174" t="str">
        <f>IF(  TYPE(VLOOKUP($B21,Regole!$B$3:$C$48,2,0))=1,  VLOOKUP($B21,Regole!$B$3:$C$48,2,0),  IF(   TYPE(VLOOKUP(WEEKDAY($B21),Regole!$C$51:$D$57,2,0))=1,   IF(VLOOKUP(WEEKDAY($B21),Regole!$C$51:$D$57,2,0)&lt;&gt;0,   Regole!$H$13-VLOOKUP(WEEKDAY($B21),Regole!$C$51:$D$57,2,0),   " - "),  " - " )  )</f>
        <v xml:space="preserve"> - </v>
      </c>
      <c r="AW21" s="150">
        <f>SUM(COUNTIFS(C21:AR21,{"Ridotto Ex-Acc";"Ridotto Ferie";"Ridotto Maternità"}))</f>
        <v>0</v>
      </c>
      <c r="AX21" s="64"/>
      <c r="AY21" s="96"/>
      <c r="AZ21" s="79" t="str">
        <f t="shared" si="11"/>
        <v>sab</v>
      </c>
      <c r="BA21" s="79">
        <f t="shared" si="12"/>
        <v>44632</v>
      </c>
      <c r="BB21" s="130"/>
      <c r="BC21" s="130"/>
      <c r="BD21" s="7"/>
      <c r="BE21" s="7"/>
      <c r="BF21" s="7"/>
      <c r="BG21" s="7"/>
      <c r="BH21" s="7"/>
      <c r="BI21" s="7"/>
      <c r="BJ21" s="7"/>
      <c r="BK21" s="7"/>
      <c r="BL21" s="110"/>
      <c r="BM21" s="90"/>
    </row>
    <row r="22" spans="1:65" ht="11.25" customHeight="1" x14ac:dyDescent="0.25">
      <c r="A22" s="57"/>
      <c r="B22" s="82">
        <f t="shared" si="13"/>
        <v>44633</v>
      </c>
      <c r="C22" s="125" t="s">
        <v>45</v>
      </c>
      <c r="D22" s="125" t="s">
        <v>45</v>
      </c>
      <c r="E22" s="125" t="s">
        <v>45</v>
      </c>
      <c r="F22" s="125" t="s">
        <v>45</v>
      </c>
      <c r="G22" s="125" t="s">
        <v>45</v>
      </c>
      <c r="H22" s="125" t="s">
        <v>45</v>
      </c>
      <c r="I22" s="125" t="s">
        <v>45</v>
      </c>
      <c r="J22" s="125" t="s">
        <v>45</v>
      </c>
      <c r="K22" s="125" t="s">
        <v>45</v>
      </c>
      <c r="L22" s="125" t="s">
        <v>45</v>
      </c>
      <c r="M22" s="125" t="s">
        <v>45</v>
      </c>
      <c r="N22" s="125" t="s">
        <v>45</v>
      </c>
      <c r="O22" s="125" t="s">
        <v>45</v>
      </c>
      <c r="P22" s="125" t="s">
        <v>45</v>
      </c>
      <c r="Q22" s="125" t="s">
        <v>45</v>
      </c>
      <c r="R22" s="125" t="s">
        <v>45</v>
      </c>
      <c r="S22" s="125" t="s">
        <v>45</v>
      </c>
      <c r="T22" s="164"/>
      <c r="U22" s="57" t="str">
        <f t="shared" si="9"/>
        <v/>
      </c>
      <c r="V22" s="82">
        <f t="shared" si="10"/>
        <v>44633</v>
      </c>
      <c r="W22" s="126" t="s">
        <v>45</v>
      </c>
      <c r="X22" s="126" t="s">
        <v>45</v>
      </c>
      <c r="Y22" s="126" t="s">
        <v>45</v>
      </c>
      <c r="Z22" s="126" t="s">
        <v>45</v>
      </c>
      <c r="AA22" s="126" t="s">
        <v>45</v>
      </c>
      <c r="AB22" s="126" t="s">
        <v>45</v>
      </c>
      <c r="AC22" s="126" t="s">
        <v>45</v>
      </c>
      <c r="AD22" s="126" t="s">
        <v>45</v>
      </c>
      <c r="AE22" s="126" t="s">
        <v>45</v>
      </c>
      <c r="AF22" s="126" t="s">
        <v>45</v>
      </c>
      <c r="AG22" s="126" t="s">
        <v>45</v>
      </c>
      <c r="AH22" s="126" t="s">
        <v>45</v>
      </c>
      <c r="AI22" s="126" t="s">
        <v>45</v>
      </c>
      <c r="AJ22" s="126" t="s">
        <v>45</v>
      </c>
      <c r="AK22" s="126" t="s">
        <v>45</v>
      </c>
      <c r="AL22" s="126" t="s">
        <v>45</v>
      </c>
      <c r="AM22" s="126" t="s">
        <v>45</v>
      </c>
      <c r="AN22" s="126" t="s">
        <v>45</v>
      </c>
      <c r="AO22" s="126" t="s">
        <v>45</v>
      </c>
      <c r="AP22" s="126" t="s">
        <v>45</v>
      </c>
      <c r="AQ22" s="126" t="s">
        <v>45</v>
      </c>
      <c r="AR22" s="126" t="s">
        <v>45</v>
      </c>
      <c r="AS22" s="96"/>
      <c r="AT22" s="96"/>
      <c r="AU22" s="96"/>
      <c r="AV22" s="93"/>
      <c r="AW22" s="93"/>
      <c r="AX22" s="102"/>
      <c r="AY22" s="96"/>
      <c r="AZ22" s="57" t="str">
        <f t="shared" si="11"/>
        <v/>
      </c>
      <c r="BA22" s="145">
        <f t="shared" si="12"/>
        <v>44633</v>
      </c>
      <c r="BB22" s="75" t="s">
        <v>45</v>
      </c>
      <c r="BC22" s="75" t="s">
        <v>45</v>
      </c>
      <c r="BD22" s="129" t="s">
        <v>45</v>
      </c>
      <c r="BE22" s="129" t="s">
        <v>45</v>
      </c>
      <c r="BF22" s="129" t="s">
        <v>45</v>
      </c>
      <c r="BG22" s="129" t="s">
        <v>45</v>
      </c>
      <c r="BH22" s="129" t="s">
        <v>45</v>
      </c>
      <c r="BI22" s="129" t="s">
        <v>45</v>
      </c>
      <c r="BJ22" s="129" t="s">
        <v>45</v>
      </c>
      <c r="BK22" s="129" t="s">
        <v>45</v>
      </c>
      <c r="BL22" s="102"/>
    </row>
    <row r="23" spans="1:65" s="96" customFormat="1" ht="11.25" customHeight="1" x14ac:dyDescent="0.25">
      <c r="T23" s="151"/>
      <c r="AT23" s="104"/>
      <c r="AX23" s="97"/>
    </row>
    <row r="24" spans="1:65" s="96" customFormat="1" ht="11.25" customHeight="1" x14ac:dyDescent="0.25">
      <c r="T24" s="151"/>
      <c r="AT24" s="100"/>
      <c r="AU24" s="93" t="str">
        <f>IF(   TYPE(VLOOKUP($B24,Regole!#REF!,2,0))=1,   VLOOKUP($B24,Regole!#REF!,2,0),   IF(    TYPE(VLOOKUP(WEEKDAY($B24),Regole!#REF!,2,0))=1,    IF(VLOOKUP(WEEKDAY($B24),Regole!#REF!,2,0)&lt;&gt;0, Regole!#REF!-VLOOKUP(WEEKDAY($B24),Regole!#REF!,2,0), ""),    ""   ) )</f>
        <v/>
      </c>
      <c r="AV24" s="93"/>
      <c r="AW24" s="93"/>
      <c r="AX24" s="103"/>
    </row>
    <row r="25" spans="1:65" ht="11.25" customHeight="1" x14ac:dyDescent="0.25">
      <c r="A25" s="79" t="s">
        <v>25</v>
      </c>
      <c r="B25" s="80">
        <f>B22+1</f>
        <v>44634</v>
      </c>
      <c r="C25" s="60"/>
      <c r="D25" s="60"/>
      <c r="E25" s="60"/>
      <c r="F25" s="60"/>
      <c r="G25" s="60" t="s">
        <v>51</v>
      </c>
      <c r="H25" s="60"/>
      <c r="I25" s="60"/>
      <c r="J25" s="60"/>
      <c r="K25" s="60"/>
      <c r="L25" s="60"/>
      <c r="M25" s="60"/>
      <c r="N25" s="60"/>
      <c r="O25" s="60"/>
      <c r="P25" s="60"/>
      <c r="Q25" s="60"/>
      <c r="R25" s="60"/>
      <c r="S25" s="60"/>
      <c r="T25" s="163"/>
      <c r="U25" s="79" t="str">
        <f t="shared" si="9"/>
        <v>lun</v>
      </c>
      <c r="V25" s="80">
        <f t="shared" si="10"/>
        <v>44634</v>
      </c>
      <c r="W25" s="60"/>
      <c r="X25" s="60"/>
      <c r="Y25" s="60"/>
      <c r="Z25" s="60" t="s">
        <v>53</v>
      </c>
      <c r="AA25" s="60" t="s">
        <v>51</v>
      </c>
      <c r="AB25" s="60"/>
      <c r="AC25" s="60"/>
      <c r="AD25" s="60"/>
      <c r="AE25" s="60"/>
      <c r="AF25" s="60"/>
      <c r="AG25" s="60"/>
      <c r="AH25" s="60"/>
      <c r="AI25" s="60"/>
      <c r="AJ25" s="60" t="s">
        <v>51</v>
      </c>
      <c r="AK25" s="60"/>
      <c r="AL25" s="60"/>
      <c r="AM25" s="60"/>
      <c r="AN25" s="60"/>
      <c r="AO25" s="60" t="s">
        <v>52</v>
      </c>
      <c r="AP25" s="60"/>
      <c r="AQ25" s="60"/>
      <c r="AR25" s="60" t="s">
        <v>51</v>
      </c>
      <c r="AS25" s="54"/>
      <c r="AT25" s="53" t="str">
        <f t="shared" si="14"/>
        <v/>
      </c>
      <c r="AU25" s="174">
        <f>SUM(COUNTIFS(C25:AR25,{"Aspettativa";"Ex-accordo";"Ferie";"Malattia";"Esame";"Formazione";"Altro"}))</f>
        <v>0</v>
      </c>
      <c r="AV25" s="174">
        <f>IF(  TYPE(VLOOKUP($B25,Regole!$B$3:$C$48,2,0))=1,  VLOOKUP($B25,Regole!$B$3:$C$48,2,0),  IF(   TYPE(VLOOKUP(WEEKDAY($B25),Regole!$C$51:$D$57,2,0))=1,   IF(VLOOKUP(WEEKDAY($B25),Regole!$C$51:$D$57,2,0)&lt;&gt;0,   Regole!$H$13-VLOOKUP(WEEKDAY($B25),Regole!$C$51:$D$57,2,0),   " - "),  " - " )  )</f>
        <v>30</v>
      </c>
      <c r="AW25" s="150">
        <f>SUM(COUNTIFS(C25:AR25,{"Ridotto Ex-Acc";"Ridotto Ferie";"Ridotto Maternità"}))</f>
        <v>6</v>
      </c>
      <c r="AX25" s="49"/>
      <c r="AY25" s="96"/>
      <c r="AZ25" s="79" t="str">
        <f t="shared" si="11"/>
        <v>lun</v>
      </c>
      <c r="BA25" s="79">
        <f t="shared" si="12"/>
        <v>44634</v>
      </c>
      <c r="BB25" s="7"/>
      <c r="BC25" s="7"/>
      <c r="BD25" s="7"/>
      <c r="BE25" s="7"/>
      <c r="BF25" s="7" t="s">
        <v>51</v>
      </c>
      <c r="BG25" s="7"/>
      <c r="BH25" s="7"/>
      <c r="BI25" s="7"/>
      <c r="BJ25" s="7"/>
      <c r="BK25" s="7"/>
      <c r="BL25" s="110" t="s">
        <v>80</v>
      </c>
      <c r="BM25" s="90"/>
    </row>
    <row r="26" spans="1:65" ht="11.25" customHeight="1" x14ac:dyDescent="0.25">
      <c r="A26" s="79" t="s">
        <v>26</v>
      </c>
      <c r="B26" s="80">
        <f t="shared" ref="B26:B31" si="15">B25+1</f>
        <v>44635</v>
      </c>
      <c r="C26" s="60"/>
      <c r="D26" s="60"/>
      <c r="E26" s="60"/>
      <c r="F26" s="60"/>
      <c r="G26" s="60" t="s">
        <v>51</v>
      </c>
      <c r="H26" s="60"/>
      <c r="I26" s="60"/>
      <c r="J26" s="60"/>
      <c r="K26" s="60"/>
      <c r="L26" s="60"/>
      <c r="M26" s="60"/>
      <c r="N26" s="60"/>
      <c r="O26" s="60"/>
      <c r="P26" s="60"/>
      <c r="Q26" s="60"/>
      <c r="R26" s="60"/>
      <c r="S26" s="60"/>
      <c r="T26" s="163"/>
      <c r="U26" s="79" t="str">
        <f t="shared" si="9"/>
        <v>mar</v>
      </c>
      <c r="V26" s="80">
        <f t="shared" si="10"/>
        <v>44635</v>
      </c>
      <c r="W26" s="60"/>
      <c r="X26" s="60"/>
      <c r="Y26" s="60"/>
      <c r="Z26" s="60" t="s">
        <v>53</v>
      </c>
      <c r="AA26" s="60" t="s">
        <v>51</v>
      </c>
      <c r="AB26" s="60"/>
      <c r="AC26" s="60"/>
      <c r="AD26" s="60"/>
      <c r="AE26" s="60"/>
      <c r="AF26" s="60"/>
      <c r="AG26" s="60"/>
      <c r="AH26" s="60"/>
      <c r="AI26" s="60"/>
      <c r="AJ26" s="60" t="s">
        <v>51</v>
      </c>
      <c r="AK26" s="60"/>
      <c r="AL26" s="60"/>
      <c r="AM26" s="60"/>
      <c r="AN26" s="60"/>
      <c r="AO26" s="60" t="s">
        <v>52</v>
      </c>
      <c r="AP26" s="60"/>
      <c r="AQ26" s="60"/>
      <c r="AR26" s="60" t="s">
        <v>51</v>
      </c>
      <c r="AS26" s="96"/>
      <c r="AT26" s="53" t="str">
        <f t="shared" si="14"/>
        <v/>
      </c>
      <c r="AU26" s="174">
        <f>SUM(COUNTIFS(C26:AR26,{"Aspettativa";"Ex-accordo";"Ferie";"Malattia";"Esame";"Formazione";"Altro"}))</f>
        <v>0</v>
      </c>
      <c r="AV26" s="174">
        <f>IF(  TYPE(VLOOKUP($B26,Regole!$B$3:$C$48,2,0))=1,  VLOOKUP($B26,Regole!$B$3:$C$48,2,0),  IF(   TYPE(VLOOKUP(WEEKDAY($B26),Regole!$C$51:$D$57,2,0))=1,   IF(VLOOKUP(WEEKDAY($B26),Regole!$C$51:$D$57,2,0)&lt;&gt;0,   Regole!$H$13-VLOOKUP(WEEKDAY($B26),Regole!$C$51:$D$57,2,0),   " - "),  " - " )  )</f>
        <v>30</v>
      </c>
      <c r="AW26" s="150">
        <f>SUM(COUNTIFS(C26:AR26,{"Ridotto Ex-Acc";"Ridotto Ferie";"Ridotto Maternità"}))</f>
        <v>6</v>
      </c>
      <c r="AX26" s="49"/>
      <c r="AY26" s="96"/>
      <c r="AZ26" s="79" t="str">
        <f t="shared" si="11"/>
        <v>mar</v>
      </c>
      <c r="BA26" s="79">
        <f t="shared" si="12"/>
        <v>44635</v>
      </c>
      <c r="BB26" s="130"/>
      <c r="BC26" s="130"/>
      <c r="BD26" s="7"/>
      <c r="BE26" s="7"/>
      <c r="BF26" s="7"/>
      <c r="BG26" s="7"/>
      <c r="BH26" s="7"/>
      <c r="BI26" s="7"/>
      <c r="BJ26" s="7"/>
      <c r="BK26" s="7"/>
      <c r="BL26" s="110"/>
      <c r="BM26" s="90"/>
    </row>
    <row r="27" spans="1:65" ht="11.25" customHeight="1" x14ac:dyDescent="0.25">
      <c r="A27" s="79" t="s">
        <v>27</v>
      </c>
      <c r="B27" s="80">
        <f t="shared" si="15"/>
        <v>44636</v>
      </c>
      <c r="C27" s="60"/>
      <c r="D27" s="60"/>
      <c r="E27" s="60"/>
      <c r="F27" s="60"/>
      <c r="G27" s="60"/>
      <c r="H27" s="60"/>
      <c r="I27" s="60"/>
      <c r="J27" s="60"/>
      <c r="K27" s="60"/>
      <c r="L27" s="60"/>
      <c r="M27" s="60"/>
      <c r="N27" s="60"/>
      <c r="O27" s="60"/>
      <c r="P27" s="60"/>
      <c r="Q27" s="60"/>
      <c r="R27" s="60"/>
      <c r="S27" s="60"/>
      <c r="T27" s="163"/>
      <c r="U27" s="79" t="str">
        <f t="shared" si="9"/>
        <v>mer</v>
      </c>
      <c r="V27" s="80">
        <f t="shared" si="10"/>
        <v>44636</v>
      </c>
      <c r="W27" s="60"/>
      <c r="X27" s="60"/>
      <c r="Y27" s="60" t="s">
        <v>49</v>
      </c>
      <c r="Z27" s="60" t="s">
        <v>53</v>
      </c>
      <c r="AA27" s="60" t="s">
        <v>51</v>
      </c>
      <c r="AB27" s="60" t="s">
        <v>49</v>
      </c>
      <c r="AC27" s="60"/>
      <c r="AD27" s="60"/>
      <c r="AE27" s="60"/>
      <c r="AF27" s="60"/>
      <c r="AG27" s="60"/>
      <c r="AH27" s="60"/>
      <c r="AI27" s="60"/>
      <c r="AJ27" s="60" t="s">
        <v>51</v>
      </c>
      <c r="AK27" s="60"/>
      <c r="AL27" s="60"/>
      <c r="AM27" s="60"/>
      <c r="AN27" s="60"/>
      <c r="AO27" s="60" t="s">
        <v>52</v>
      </c>
      <c r="AP27" s="60"/>
      <c r="AQ27" s="60"/>
      <c r="AR27" s="60" t="s">
        <v>51</v>
      </c>
      <c r="AS27" s="96"/>
      <c r="AT27" s="53" t="str">
        <f t="shared" si="14"/>
        <v/>
      </c>
      <c r="AU27" s="174">
        <f>SUM(COUNTIFS(C27:AR27,{"Aspettativa";"Ex-accordo";"Ferie";"Malattia";"Esame";"Formazione";"Altro"}))</f>
        <v>2</v>
      </c>
      <c r="AV27" s="174">
        <f>IF(  TYPE(VLOOKUP($B27,Regole!$B$3:$C$48,2,0))=1,  VLOOKUP($B27,Regole!$B$3:$C$48,2,0),  IF(   TYPE(VLOOKUP(WEEKDAY($B27),Regole!$C$51:$D$57,2,0))=1,   IF(VLOOKUP(WEEKDAY($B27),Regole!$C$51:$D$57,2,0)&lt;&gt;0,   Regole!$H$13-VLOOKUP(WEEKDAY($B27),Regole!$C$51:$D$57,2,0),   " - "),  " - " )  )</f>
        <v>30</v>
      </c>
      <c r="AW27" s="150">
        <f>SUM(COUNTIFS(C27:AR27,{"Ridotto Ex-Acc";"Ridotto Ferie";"Ridotto Maternità"}))</f>
        <v>5</v>
      </c>
      <c r="AX27" s="49"/>
      <c r="AY27" s="96"/>
      <c r="AZ27" s="79" t="str">
        <f t="shared" si="11"/>
        <v>mer</v>
      </c>
      <c r="BA27" s="79">
        <f t="shared" si="12"/>
        <v>44636</v>
      </c>
      <c r="BB27" s="130"/>
      <c r="BC27" s="130" t="s">
        <v>49</v>
      </c>
      <c r="BD27" s="7"/>
      <c r="BE27" s="7"/>
      <c r="BF27" s="7"/>
      <c r="BG27" s="7"/>
      <c r="BH27" s="7"/>
      <c r="BI27" s="7" t="s">
        <v>49</v>
      </c>
      <c r="BJ27" s="7"/>
      <c r="BK27" s="7" t="s">
        <v>51</v>
      </c>
      <c r="BL27" s="110"/>
      <c r="BM27" s="90"/>
    </row>
    <row r="28" spans="1:65" ht="11.25" customHeight="1" x14ac:dyDescent="0.25">
      <c r="A28" s="79" t="s">
        <v>28</v>
      </c>
      <c r="B28" s="80">
        <f t="shared" si="15"/>
        <v>44637</v>
      </c>
      <c r="C28" s="60"/>
      <c r="D28" s="60"/>
      <c r="E28" s="60"/>
      <c r="F28" s="60"/>
      <c r="G28" s="60"/>
      <c r="H28" s="60"/>
      <c r="I28" s="60"/>
      <c r="J28" s="60"/>
      <c r="K28" s="60"/>
      <c r="L28" s="60"/>
      <c r="M28" s="60"/>
      <c r="N28" s="60"/>
      <c r="O28" s="60"/>
      <c r="P28" s="60"/>
      <c r="Q28" s="60"/>
      <c r="R28" s="60"/>
      <c r="S28" s="60"/>
      <c r="T28" s="163"/>
      <c r="U28" s="79" t="str">
        <f t="shared" si="9"/>
        <v>gio</v>
      </c>
      <c r="V28" s="80">
        <f t="shared" si="10"/>
        <v>44637</v>
      </c>
      <c r="W28" s="60"/>
      <c r="X28" s="60"/>
      <c r="Y28" s="60"/>
      <c r="Z28" s="60" t="s">
        <v>53</v>
      </c>
      <c r="AA28" s="60" t="s">
        <v>51</v>
      </c>
      <c r="AB28" s="60"/>
      <c r="AC28" s="60"/>
      <c r="AD28" s="60"/>
      <c r="AE28" s="60"/>
      <c r="AF28" s="60"/>
      <c r="AG28" s="60"/>
      <c r="AH28" s="60"/>
      <c r="AI28" s="60"/>
      <c r="AJ28" s="60" t="s">
        <v>51</v>
      </c>
      <c r="AK28" s="60"/>
      <c r="AL28" s="60"/>
      <c r="AM28" s="60"/>
      <c r="AN28" s="60"/>
      <c r="AO28" s="60" t="s">
        <v>52</v>
      </c>
      <c r="AP28" s="60"/>
      <c r="AQ28" s="60"/>
      <c r="AR28" s="60" t="s">
        <v>51</v>
      </c>
      <c r="AS28" s="96"/>
      <c r="AT28" s="53" t="str">
        <f t="shared" si="14"/>
        <v/>
      </c>
      <c r="AU28" s="174">
        <f>SUM(COUNTIFS(C28:AR28,{"Aspettativa";"Ex-accordo";"Ferie";"Malattia";"Esame";"Formazione";"Altro"}))</f>
        <v>0</v>
      </c>
      <c r="AV28" s="174">
        <f>IF(  TYPE(VLOOKUP($B28,Regole!$B$3:$C$48,2,0))=1,  VLOOKUP($B28,Regole!$B$3:$C$48,2,0),  IF(   TYPE(VLOOKUP(WEEKDAY($B28),Regole!$C$51:$D$57,2,0))=1,   IF(VLOOKUP(WEEKDAY($B28),Regole!$C$51:$D$57,2,0)&lt;&gt;0,   Regole!$H$13-VLOOKUP(WEEKDAY($B28),Regole!$C$51:$D$57,2,0),   " - "),  " - " )  )</f>
        <v>30</v>
      </c>
      <c r="AW28" s="150">
        <f>SUM(COUNTIFS(C28:AR28,{"Ridotto Ex-Acc";"Ridotto Ferie";"Ridotto Maternità"}))</f>
        <v>5</v>
      </c>
      <c r="AX28" s="49"/>
      <c r="AY28" s="96"/>
      <c r="AZ28" s="79" t="str">
        <f t="shared" si="11"/>
        <v>gio</v>
      </c>
      <c r="BA28" s="79">
        <f t="shared" si="12"/>
        <v>44637</v>
      </c>
      <c r="BB28" s="130"/>
      <c r="BC28" s="130"/>
      <c r="BD28" s="7"/>
      <c r="BE28" s="61"/>
      <c r="BF28" s="7"/>
      <c r="BG28" s="7"/>
      <c r="BH28" s="7"/>
      <c r="BI28" s="7"/>
      <c r="BJ28" s="7"/>
      <c r="BK28" s="7"/>
      <c r="BL28" s="110"/>
      <c r="BM28" s="90"/>
    </row>
    <row r="29" spans="1:65" ht="11.25" customHeight="1" x14ac:dyDescent="0.25">
      <c r="A29" s="79" t="s">
        <v>29</v>
      </c>
      <c r="B29" s="80">
        <f t="shared" si="15"/>
        <v>44638</v>
      </c>
      <c r="C29" s="60"/>
      <c r="D29" s="60"/>
      <c r="E29" s="60"/>
      <c r="F29" s="60"/>
      <c r="G29" s="60"/>
      <c r="H29" s="60"/>
      <c r="I29" s="60"/>
      <c r="J29" s="60"/>
      <c r="K29" s="60"/>
      <c r="L29" s="60"/>
      <c r="M29" s="60"/>
      <c r="N29" s="60"/>
      <c r="O29" s="60"/>
      <c r="P29" s="60"/>
      <c r="Q29" s="60"/>
      <c r="R29" s="60"/>
      <c r="S29" s="60"/>
      <c r="T29" s="163"/>
      <c r="U29" s="79" t="str">
        <f t="shared" si="9"/>
        <v>ven</v>
      </c>
      <c r="V29" s="80">
        <f t="shared" si="10"/>
        <v>44638</v>
      </c>
      <c r="W29" s="60"/>
      <c r="X29" s="60"/>
      <c r="Y29" s="60"/>
      <c r="Z29" s="60" t="s">
        <v>53</v>
      </c>
      <c r="AA29" s="60" t="s">
        <v>51</v>
      </c>
      <c r="AB29" s="60"/>
      <c r="AC29" s="60"/>
      <c r="AD29" s="60"/>
      <c r="AE29" s="60"/>
      <c r="AF29" s="60"/>
      <c r="AG29" s="60"/>
      <c r="AH29" s="60"/>
      <c r="AI29" s="60"/>
      <c r="AJ29" s="60" t="s">
        <v>51</v>
      </c>
      <c r="AK29" s="60"/>
      <c r="AL29" s="60"/>
      <c r="AM29" s="60"/>
      <c r="AN29" s="60"/>
      <c r="AO29" s="60" t="s">
        <v>52</v>
      </c>
      <c r="AP29" s="60"/>
      <c r="AQ29" s="60"/>
      <c r="AR29" s="60" t="s">
        <v>51</v>
      </c>
      <c r="AS29" s="96"/>
      <c r="AT29" s="53" t="str">
        <f t="shared" si="14"/>
        <v/>
      </c>
      <c r="AU29" s="174">
        <f>SUM(COUNTIFS(C29:AR29,{"Aspettativa";"Ex-accordo";"Ferie";"Malattia";"Esame";"Formazione";"Altro"}))</f>
        <v>0</v>
      </c>
      <c r="AV29" s="174">
        <f>IF(  TYPE(VLOOKUP($B29,Regole!$B$3:$C$48,2,0))=1,  VLOOKUP($B29,Regole!$B$3:$C$48,2,0),  IF(   TYPE(VLOOKUP(WEEKDAY($B29),Regole!$C$51:$D$57,2,0))=1,   IF(VLOOKUP(WEEKDAY($B29),Regole!$C$51:$D$57,2,0)&lt;&gt;0,   Regole!$H$13-VLOOKUP(WEEKDAY($B29),Regole!$C$51:$D$57,2,0),   " - "),  " - " )  )</f>
        <v>30</v>
      </c>
      <c r="AW29" s="150">
        <f>SUM(COUNTIFS(C29:AR29,{"Ridotto Ex-Acc";"Ridotto Ferie";"Ridotto Maternità"}))</f>
        <v>5</v>
      </c>
      <c r="AX29" s="49"/>
      <c r="AY29" s="96"/>
      <c r="AZ29" s="79" t="str">
        <f t="shared" si="11"/>
        <v>ven</v>
      </c>
      <c r="BA29" s="79">
        <f t="shared" si="12"/>
        <v>44638</v>
      </c>
      <c r="BB29" s="130" t="s">
        <v>49</v>
      </c>
      <c r="BC29" s="7"/>
      <c r="BD29" s="7" t="s">
        <v>51</v>
      </c>
      <c r="BE29" s="7"/>
      <c r="BF29" s="7"/>
      <c r="BG29" s="7"/>
      <c r="BH29" s="7" t="s">
        <v>52</v>
      </c>
      <c r="BI29" s="7"/>
      <c r="BJ29" s="7"/>
      <c r="BK29" s="7"/>
      <c r="BL29" s="110" t="s">
        <v>77</v>
      </c>
      <c r="BM29" s="90"/>
    </row>
    <row r="30" spans="1:65" ht="11.25" customHeight="1" x14ac:dyDescent="0.25">
      <c r="A30" s="79" t="s">
        <v>30</v>
      </c>
      <c r="B30" s="80">
        <f t="shared" si="15"/>
        <v>44639</v>
      </c>
      <c r="C30" s="60"/>
      <c r="D30" s="60"/>
      <c r="E30" s="60"/>
      <c r="F30" s="60"/>
      <c r="G30" s="60"/>
      <c r="H30" s="60"/>
      <c r="I30" s="60"/>
      <c r="J30" s="60"/>
      <c r="K30" s="60"/>
      <c r="L30" s="60"/>
      <c r="M30" s="60"/>
      <c r="N30" s="60"/>
      <c r="O30" s="60"/>
      <c r="P30" s="60"/>
      <c r="Q30" s="60"/>
      <c r="R30" s="60"/>
      <c r="S30" s="60"/>
      <c r="T30" s="163"/>
      <c r="U30" s="79" t="str">
        <f t="shared" si="9"/>
        <v>sab</v>
      </c>
      <c r="V30" s="80">
        <f t="shared" si="10"/>
        <v>44639</v>
      </c>
      <c r="W30" s="60"/>
      <c r="X30" s="60"/>
      <c r="Y30" s="60"/>
      <c r="Z30" s="60"/>
      <c r="AA30" s="60"/>
      <c r="AB30" s="60"/>
      <c r="AC30" s="60"/>
      <c r="AD30" s="60"/>
      <c r="AE30" s="60"/>
      <c r="AF30" s="60"/>
      <c r="AG30" s="60"/>
      <c r="AH30" s="60"/>
      <c r="AI30" s="60"/>
      <c r="AJ30" s="60"/>
      <c r="AK30" s="60"/>
      <c r="AL30" s="60"/>
      <c r="AM30" s="60"/>
      <c r="AN30" s="60"/>
      <c r="AO30" s="60"/>
      <c r="AP30" s="60"/>
      <c r="AQ30" s="60"/>
      <c r="AR30" s="60"/>
      <c r="AS30" s="96"/>
      <c r="AT30" s="53" t="str">
        <f t="shared" si="14"/>
        <v/>
      </c>
      <c r="AU30" s="174">
        <f>SUM(COUNTIFS(C30:AR30,{"Aspettativa";"Ex-accordo";"Ferie";"Malattia";"Esame";"Formazione";"Altro"}))</f>
        <v>0</v>
      </c>
      <c r="AV30" s="174" t="str">
        <f>IF(  TYPE(VLOOKUP($B30,Regole!$B$3:$C$48,2,0))=1,  VLOOKUP($B30,Regole!$B$3:$C$48,2,0),  IF(   TYPE(VLOOKUP(WEEKDAY($B30),Regole!$C$51:$D$57,2,0))=1,   IF(VLOOKUP(WEEKDAY($B30),Regole!$C$51:$D$57,2,0)&lt;&gt;0,   Regole!$H$13-VLOOKUP(WEEKDAY($B30),Regole!$C$51:$D$57,2,0),   " - "),  " - " )  )</f>
        <v xml:space="preserve"> - </v>
      </c>
      <c r="AW30" s="150">
        <f>SUM(COUNTIFS(C30:AR30,{"Ridotto Ex-Acc";"Ridotto Ferie";"Ridotto Maternità"}))</f>
        <v>0</v>
      </c>
      <c r="AX30" s="49"/>
      <c r="AY30" s="96"/>
      <c r="AZ30" s="79" t="str">
        <f t="shared" si="11"/>
        <v>sab</v>
      </c>
      <c r="BA30" s="79">
        <f t="shared" si="12"/>
        <v>44639</v>
      </c>
      <c r="BB30" s="130"/>
      <c r="BC30" s="130"/>
      <c r="BD30" s="7"/>
      <c r="BE30" s="7"/>
      <c r="BF30" s="7"/>
      <c r="BG30" s="7"/>
      <c r="BH30" s="7"/>
      <c r="BI30" s="7"/>
      <c r="BJ30" s="7"/>
      <c r="BK30" s="7"/>
      <c r="BL30" s="110"/>
      <c r="BM30" s="90"/>
    </row>
    <row r="31" spans="1:65" ht="11.25" customHeight="1" x14ac:dyDescent="0.25">
      <c r="A31" s="57"/>
      <c r="B31" s="82">
        <f t="shared" si="15"/>
        <v>44640</v>
      </c>
      <c r="C31" s="125" t="s">
        <v>45</v>
      </c>
      <c r="D31" s="125" t="s">
        <v>45</v>
      </c>
      <c r="E31" s="125" t="s">
        <v>45</v>
      </c>
      <c r="F31" s="125" t="s">
        <v>45</v>
      </c>
      <c r="G31" s="125" t="s">
        <v>45</v>
      </c>
      <c r="H31" s="125" t="s">
        <v>45</v>
      </c>
      <c r="I31" s="125" t="s">
        <v>45</v>
      </c>
      <c r="J31" s="125" t="s">
        <v>45</v>
      </c>
      <c r="K31" s="125" t="s">
        <v>45</v>
      </c>
      <c r="L31" s="125" t="s">
        <v>45</v>
      </c>
      <c r="M31" s="125" t="s">
        <v>45</v>
      </c>
      <c r="N31" s="125" t="s">
        <v>45</v>
      </c>
      <c r="O31" s="125" t="s">
        <v>45</v>
      </c>
      <c r="P31" s="125" t="s">
        <v>45</v>
      </c>
      <c r="Q31" s="125" t="s">
        <v>45</v>
      </c>
      <c r="R31" s="125" t="s">
        <v>45</v>
      </c>
      <c r="S31" s="125" t="s">
        <v>45</v>
      </c>
      <c r="T31" s="164"/>
      <c r="U31" s="57" t="str">
        <f t="shared" si="9"/>
        <v/>
      </c>
      <c r="V31" s="82">
        <f t="shared" si="10"/>
        <v>44640</v>
      </c>
      <c r="W31" s="125" t="s">
        <v>45</v>
      </c>
      <c r="X31" s="125" t="s">
        <v>45</v>
      </c>
      <c r="Y31" s="126" t="s">
        <v>45</v>
      </c>
      <c r="Z31" s="125" t="s">
        <v>45</v>
      </c>
      <c r="AA31" s="125" t="s">
        <v>45</v>
      </c>
      <c r="AB31" s="125" t="s">
        <v>45</v>
      </c>
      <c r="AC31" s="125" t="s">
        <v>45</v>
      </c>
      <c r="AD31" s="125" t="s">
        <v>45</v>
      </c>
      <c r="AE31" s="125" t="s">
        <v>45</v>
      </c>
      <c r="AF31" s="125" t="s">
        <v>45</v>
      </c>
      <c r="AG31" s="125" t="s">
        <v>45</v>
      </c>
      <c r="AH31" s="125" t="s">
        <v>45</v>
      </c>
      <c r="AI31" s="125" t="s">
        <v>45</v>
      </c>
      <c r="AJ31" s="125" t="s">
        <v>45</v>
      </c>
      <c r="AK31" s="125" t="s">
        <v>45</v>
      </c>
      <c r="AL31" s="125" t="s">
        <v>45</v>
      </c>
      <c r="AM31" s="126" t="s">
        <v>45</v>
      </c>
      <c r="AN31" s="126" t="s">
        <v>45</v>
      </c>
      <c r="AO31" s="125" t="s">
        <v>45</v>
      </c>
      <c r="AP31" s="125" t="s">
        <v>45</v>
      </c>
      <c r="AQ31" s="125" t="s">
        <v>45</v>
      </c>
      <c r="AR31" s="125" t="s">
        <v>45</v>
      </c>
      <c r="AS31" s="96"/>
      <c r="AT31" s="96"/>
      <c r="AU31" s="96"/>
      <c r="AV31" s="93"/>
      <c r="AW31" s="93"/>
      <c r="AX31" s="102"/>
      <c r="AY31" s="96"/>
      <c r="AZ31" s="57" t="str">
        <f t="shared" si="11"/>
        <v/>
      </c>
      <c r="BA31" s="145">
        <f t="shared" si="12"/>
        <v>44640</v>
      </c>
      <c r="BB31" s="77" t="s">
        <v>45</v>
      </c>
      <c r="BC31" s="77" t="s">
        <v>45</v>
      </c>
      <c r="BD31" s="62" t="s">
        <v>45</v>
      </c>
      <c r="BE31" s="62" t="s">
        <v>45</v>
      </c>
      <c r="BF31" s="62" t="s">
        <v>45</v>
      </c>
      <c r="BG31" s="62" t="s">
        <v>45</v>
      </c>
      <c r="BH31" s="62" t="s">
        <v>45</v>
      </c>
      <c r="BI31" s="62" t="s">
        <v>45</v>
      </c>
      <c r="BJ31" s="62" t="s">
        <v>45</v>
      </c>
      <c r="BK31" s="129" t="s">
        <v>45</v>
      </c>
      <c r="BL31" s="102"/>
    </row>
    <row r="32" spans="1:65" s="96" customFormat="1" ht="11.25" customHeight="1" x14ac:dyDescent="0.25">
      <c r="T32" s="151"/>
      <c r="AT32" s="104"/>
      <c r="AX32" s="97"/>
    </row>
    <row r="33" spans="1:65" s="96" customFormat="1" ht="11.25" customHeight="1" x14ac:dyDescent="0.25">
      <c r="T33" s="151"/>
      <c r="AT33" s="100"/>
      <c r="AU33" s="93" t="str">
        <f>IF(   TYPE(VLOOKUP($B33,Regole!#REF!,2,0))=1,   VLOOKUP($B33,Regole!#REF!,2,0),   IF(    TYPE(VLOOKUP(WEEKDAY($B33),Regole!#REF!,2,0))=1,    IF(VLOOKUP(WEEKDAY($B33),Regole!#REF!,2,0)&lt;&gt;0, Regole!#REF!-VLOOKUP(WEEKDAY($B33),Regole!#REF!,2,0), ""),    ""   ) )</f>
        <v/>
      </c>
      <c r="AV33" s="93"/>
      <c r="AW33" s="93"/>
      <c r="AX33" s="103"/>
    </row>
    <row r="34" spans="1:65" ht="11.25" customHeight="1" x14ac:dyDescent="0.25">
      <c r="A34" s="79" t="s">
        <v>25</v>
      </c>
      <c r="B34" s="80">
        <f>B31+1</f>
        <v>44641</v>
      </c>
      <c r="C34" s="60"/>
      <c r="D34" s="60"/>
      <c r="E34" s="60"/>
      <c r="F34" s="60"/>
      <c r="G34" s="60" t="s">
        <v>51</v>
      </c>
      <c r="H34" s="60"/>
      <c r="I34" s="60"/>
      <c r="J34" s="60" t="s">
        <v>51</v>
      </c>
      <c r="K34" s="60"/>
      <c r="L34" s="60"/>
      <c r="M34" s="60"/>
      <c r="N34" s="60"/>
      <c r="O34" s="60"/>
      <c r="P34" s="60"/>
      <c r="Q34" s="60"/>
      <c r="R34" s="60"/>
      <c r="S34" s="60"/>
      <c r="T34" s="163"/>
      <c r="U34" s="79" t="str">
        <f t="shared" ref="U34:U40" si="16">IF($A34&lt;&gt;"",$A34,"")</f>
        <v>lun</v>
      </c>
      <c r="V34" s="80">
        <f t="shared" ref="V34:V40" si="17">IF($B34&lt;&gt;"",$B34,"")</f>
        <v>44641</v>
      </c>
      <c r="W34" s="60"/>
      <c r="X34" s="60" t="s">
        <v>49</v>
      </c>
      <c r="Y34" s="60"/>
      <c r="Z34" s="60" t="s">
        <v>53</v>
      </c>
      <c r="AA34" s="60"/>
      <c r="AB34" s="60"/>
      <c r="AC34" s="60" t="s">
        <v>49</v>
      </c>
      <c r="AD34" s="60"/>
      <c r="AE34" s="60"/>
      <c r="AF34" s="60"/>
      <c r="AG34" s="60"/>
      <c r="AH34" s="60"/>
      <c r="AI34" s="60"/>
      <c r="AJ34" s="60" t="s">
        <v>53</v>
      </c>
      <c r="AK34" s="60"/>
      <c r="AL34" s="60"/>
      <c r="AM34" s="60"/>
      <c r="AN34" s="60"/>
      <c r="AO34" s="60"/>
      <c r="AP34" s="60" t="s">
        <v>52</v>
      </c>
      <c r="AQ34" s="60" t="s">
        <v>49</v>
      </c>
      <c r="AR34" s="60"/>
      <c r="AS34" s="54"/>
      <c r="AT34" s="101" t="str">
        <f t="shared" ref="AT34:AT39" si="18">IF(AU34&gt;$AR$1-N(AV34),"!!!","")</f>
        <v>!!!</v>
      </c>
      <c r="AU34" s="106">
        <f>SUM(COUNTIFS(C34:AR34,{"Aspettativa";"Ex-accordo";"Ferie";"Malattia";"Esame";"Formazione";"Altro"}))</f>
        <v>3</v>
      </c>
      <c r="AV34" s="52">
        <f>IF(  TYPE(VLOOKUP($B34,Regole!$B$3:$C$48,2,0))=1,  VLOOKUP($B34,Regole!$B$3:$C$48,2,0),  IF(   TYPE(VLOOKUP(WEEKDAY($B34),Regole!$C$51:$D$57,2,0))=1,   IF(VLOOKUP(WEEKDAY($B34),Regole!$C$51:$D$57,2,0)&lt;&gt;0,   Regole!$H$13-VLOOKUP(WEEKDAY($B34),Regole!$C$51:$D$57,2,0),   " - "),  " - " )  )</f>
        <v>30</v>
      </c>
      <c r="AW34" s="149">
        <f>SUM(COUNTIFS(C34:AR34,{"Ridotto Ex-Acc";"Ridotto Ferie";"Ridotto Maternità"}))</f>
        <v>5</v>
      </c>
      <c r="AX34" s="49"/>
      <c r="AY34" s="96"/>
      <c r="AZ34" s="79" t="str">
        <f t="shared" ref="AZ34:AZ40" si="19">IF($A34&lt;&gt;"",$A34,"")</f>
        <v>lun</v>
      </c>
      <c r="BA34" s="79">
        <f t="shared" ref="BA34:BA40" si="20">IF($B34&lt;&gt;"",$B34,"")</f>
        <v>44641</v>
      </c>
      <c r="BB34" s="7"/>
      <c r="BC34" s="7"/>
      <c r="BD34" s="7"/>
      <c r="BE34" s="7"/>
      <c r="BF34" s="7"/>
      <c r="BG34" s="7"/>
      <c r="BH34" s="7"/>
      <c r="BI34" s="7"/>
      <c r="BJ34" s="7"/>
      <c r="BK34" s="7"/>
      <c r="BL34" s="6"/>
      <c r="BM34" s="90"/>
    </row>
    <row r="35" spans="1:65" ht="11.25" customHeight="1" x14ac:dyDescent="0.25">
      <c r="A35" s="79" t="s">
        <v>26</v>
      </c>
      <c r="B35" s="80">
        <f>B34+1</f>
        <v>44642</v>
      </c>
      <c r="C35" s="60"/>
      <c r="D35" s="60"/>
      <c r="E35" s="60"/>
      <c r="F35" s="60"/>
      <c r="G35" s="60" t="s">
        <v>51</v>
      </c>
      <c r="H35" s="60"/>
      <c r="I35" s="60"/>
      <c r="J35" s="60" t="s">
        <v>51</v>
      </c>
      <c r="K35" s="60"/>
      <c r="L35" s="60"/>
      <c r="M35" s="60"/>
      <c r="N35" s="60"/>
      <c r="O35" s="60"/>
      <c r="P35" s="60"/>
      <c r="Q35" s="60"/>
      <c r="R35" s="60"/>
      <c r="S35" s="60"/>
      <c r="T35" s="163"/>
      <c r="U35" s="79" t="str">
        <f t="shared" si="16"/>
        <v>mar</v>
      </c>
      <c r="V35" s="80">
        <f t="shared" si="17"/>
        <v>44642</v>
      </c>
      <c r="W35" s="60"/>
      <c r="X35" s="60"/>
      <c r="Y35" s="60"/>
      <c r="Z35" s="60" t="s">
        <v>53</v>
      </c>
      <c r="AA35" s="60"/>
      <c r="AB35" s="60"/>
      <c r="AC35" s="60"/>
      <c r="AD35" s="60"/>
      <c r="AE35" s="60"/>
      <c r="AF35" s="60"/>
      <c r="AG35" s="60"/>
      <c r="AH35" s="60"/>
      <c r="AI35" s="60"/>
      <c r="AJ35" s="60" t="s">
        <v>53</v>
      </c>
      <c r="AK35" s="60"/>
      <c r="AL35" s="60"/>
      <c r="AM35" s="60"/>
      <c r="AN35" s="60"/>
      <c r="AO35" s="60"/>
      <c r="AP35" s="60" t="s">
        <v>52</v>
      </c>
      <c r="AQ35" s="60"/>
      <c r="AR35" s="60"/>
      <c r="AS35" s="96"/>
      <c r="AT35" s="53" t="str">
        <f t="shared" si="18"/>
        <v/>
      </c>
      <c r="AU35" s="106">
        <f>SUM(COUNTIFS(C35:AR35,{"Aspettativa";"Ex-accordo";"Ferie";"Malattia";"Esame";"Formazione";"Altro"}))</f>
        <v>0</v>
      </c>
      <c r="AV35" s="174">
        <f>IF(  TYPE(VLOOKUP($B35,Regole!$B$3:$C$48,2,0))=1,  VLOOKUP($B35,Regole!$B$3:$C$48,2,0),  IF(   TYPE(VLOOKUP(WEEKDAY($B35),Regole!$C$51:$D$57,2,0))=1,   IF(VLOOKUP(WEEKDAY($B35),Regole!$C$51:$D$57,2,0)&lt;&gt;0,   Regole!$H$13-VLOOKUP(WEEKDAY($B35),Regole!$C$51:$D$57,2,0),   " - "),  " - " )  )</f>
        <v>30</v>
      </c>
      <c r="AW35" s="149">
        <f>SUM(COUNTIFS(C35:AR35,{"Ridotto Ex-Acc";"Ridotto Ferie";"Ridotto Maternità"}))</f>
        <v>5</v>
      </c>
      <c r="AX35" s="49"/>
      <c r="AY35" s="96"/>
      <c r="AZ35" s="79" t="str">
        <f t="shared" si="19"/>
        <v>mar</v>
      </c>
      <c r="BA35" s="79">
        <f t="shared" si="20"/>
        <v>44642</v>
      </c>
      <c r="BB35" s="130"/>
      <c r="BC35" s="130"/>
      <c r="BD35" s="7"/>
      <c r="BE35" s="7"/>
      <c r="BF35" s="7"/>
      <c r="BG35" s="7"/>
      <c r="BH35" s="7"/>
      <c r="BI35" s="7"/>
      <c r="BJ35" s="7"/>
      <c r="BK35" s="7" t="s">
        <v>51</v>
      </c>
      <c r="BL35" s="6" t="s">
        <v>78</v>
      </c>
      <c r="BM35" s="90"/>
    </row>
    <row r="36" spans="1:65" ht="11.25" customHeight="1" x14ac:dyDescent="0.25">
      <c r="A36" s="79" t="s">
        <v>27</v>
      </c>
      <c r="B36" s="80">
        <f t="shared" ref="B36:B40" si="21">B35+1</f>
        <v>44643</v>
      </c>
      <c r="C36" s="60"/>
      <c r="D36" s="60"/>
      <c r="E36" s="60"/>
      <c r="F36" s="60"/>
      <c r="G36" s="60"/>
      <c r="H36" s="60"/>
      <c r="I36" s="60"/>
      <c r="J36" s="60" t="s">
        <v>51</v>
      </c>
      <c r="K36" s="60"/>
      <c r="L36" s="60"/>
      <c r="M36" s="60"/>
      <c r="N36" s="60"/>
      <c r="O36" s="60"/>
      <c r="P36" s="60"/>
      <c r="Q36" s="60"/>
      <c r="R36" s="60"/>
      <c r="S36" s="60"/>
      <c r="T36" s="163"/>
      <c r="U36" s="79" t="str">
        <f t="shared" si="16"/>
        <v>mer</v>
      </c>
      <c r="V36" s="80">
        <f t="shared" si="17"/>
        <v>44643</v>
      </c>
      <c r="W36" s="60"/>
      <c r="X36" s="60"/>
      <c r="Y36" s="60"/>
      <c r="Z36" s="60" t="s">
        <v>53</v>
      </c>
      <c r="AA36" s="60"/>
      <c r="AB36" s="60"/>
      <c r="AC36" s="60"/>
      <c r="AD36" s="60"/>
      <c r="AE36" s="60"/>
      <c r="AF36" s="60"/>
      <c r="AG36" s="60"/>
      <c r="AH36" s="60"/>
      <c r="AI36" s="60"/>
      <c r="AJ36" s="60" t="s">
        <v>53</v>
      </c>
      <c r="AK36" s="60"/>
      <c r="AL36" s="60" t="s">
        <v>50</v>
      </c>
      <c r="AM36" s="60"/>
      <c r="AN36" s="60"/>
      <c r="AO36" s="60"/>
      <c r="AP36" s="60" t="s">
        <v>52</v>
      </c>
      <c r="AQ36" s="60"/>
      <c r="AR36" s="60"/>
      <c r="AS36" s="96"/>
      <c r="AT36" s="53" t="str">
        <f t="shared" si="18"/>
        <v/>
      </c>
      <c r="AU36" s="106">
        <f>SUM(COUNTIFS(C36:AR36,{"Aspettativa";"Ex-accordo";"Ferie";"Malattia";"Esame";"Formazione";"Altro"}))</f>
        <v>1</v>
      </c>
      <c r="AV36" s="174">
        <f>IF(  TYPE(VLOOKUP($B36,Regole!$B$3:$C$48,2,0))=1,  VLOOKUP($B36,Regole!$B$3:$C$48,2,0),  IF(   TYPE(VLOOKUP(WEEKDAY($B36),Regole!$C$51:$D$57,2,0))=1,   IF(VLOOKUP(WEEKDAY($B36),Regole!$C$51:$D$57,2,0)&lt;&gt;0,   Regole!$H$13-VLOOKUP(WEEKDAY($B36),Regole!$C$51:$D$57,2,0),   " - "),  " - " )  )</f>
        <v>30</v>
      </c>
      <c r="AW36" s="149">
        <f>SUM(COUNTIFS(C36:AR36,{"Ridotto Ex-Acc";"Ridotto Ferie";"Ridotto Maternità"}))</f>
        <v>4</v>
      </c>
      <c r="AX36" s="49"/>
      <c r="AY36" s="96"/>
      <c r="AZ36" s="79" t="str">
        <f t="shared" si="19"/>
        <v>mer</v>
      </c>
      <c r="BA36" s="79">
        <f t="shared" si="20"/>
        <v>44643</v>
      </c>
      <c r="BB36" s="130" t="s">
        <v>51</v>
      </c>
      <c r="BC36" s="130"/>
      <c r="BD36" s="7"/>
      <c r="BE36" s="7"/>
      <c r="BF36" s="7"/>
      <c r="BG36" s="7"/>
      <c r="BH36" s="7"/>
      <c r="BI36" s="7"/>
      <c r="BJ36" s="7"/>
      <c r="BK36" s="7"/>
      <c r="BL36" s="85" t="s">
        <v>81</v>
      </c>
      <c r="BM36" s="90"/>
    </row>
    <row r="37" spans="1:65" ht="11.25" customHeight="1" x14ac:dyDescent="0.25">
      <c r="A37" s="79" t="s">
        <v>28</v>
      </c>
      <c r="B37" s="80">
        <f t="shared" si="21"/>
        <v>44644</v>
      </c>
      <c r="C37" s="60"/>
      <c r="D37" s="60"/>
      <c r="E37" s="60"/>
      <c r="F37" s="60"/>
      <c r="G37" s="60"/>
      <c r="H37" s="60"/>
      <c r="I37" s="60"/>
      <c r="J37" s="60" t="s">
        <v>51</v>
      </c>
      <c r="K37" s="60"/>
      <c r="L37" s="60"/>
      <c r="M37" s="60"/>
      <c r="N37" s="60"/>
      <c r="O37" s="60"/>
      <c r="P37" s="60"/>
      <c r="Q37" s="60"/>
      <c r="R37" s="60"/>
      <c r="S37" s="60"/>
      <c r="T37" s="163"/>
      <c r="U37" s="79" t="str">
        <f t="shared" si="16"/>
        <v>gio</v>
      </c>
      <c r="V37" s="80">
        <f t="shared" si="17"/>
        <v>44644</v>
      </c>
      <c r="W37" s="60"/>
      <c r="X37" s="60"/>
      <c r="Y37" s="60"/>
      <c r="Z37" s="60" t="s">
        <v>53</v>
      </c>
      <c r="AA37" s="60"/>
      <c r="AB37" s="60"/>
      <c r="AC37" s="60"/>
      <c r="AD37" s="60"/>
      <c r="AE37" s="60"/>
      <c r="AF37" s="60" t="s">
        <v>49</v>
      </c>
      <c r="AG37" s="60"/>
      <c r="AH37" s="60"/>
      <c r="AI37" s="60"/>
      <c r="AJ37" s="60" t="s">
        <v>53</v>
      </c>
      <c r="AK37" s="60"/>
      <c r="AL37" s="60"/>
      <c r="AM37" s="60"/>
      <c r="AN37" s="60"/>
      <c r="AO37" s="60"/>
      <c r="AP37" s="60" t="s">
        <v>52</v>
      </c>
      <c r="AQ37" s="60"/>
      <c r="AR37" s="60"/>
      <c r="AS37" s="96"/>
      <c r="AT37" s="53" t="str">
        <f t="shared" si="18"/>
        <v/>
      </c>
      <c r="AU37" s="106">
        <f>SUM(COUNTIFS(C37:AR37,{"Aspettativa";"Ex-accordo";"Ferie";"Malattia";"Esame";"Formazione";"Altro"}))</f>
        <v>1</v>
      </c>
      <c r="AV37" s="174">
        <f>IF(  TYPE(VLOOKUP($B37,Regole!$B$3:$C$48,2,0))=1,  VLOOKUP($B37,Regole!$B$3:$C$48,2,0),  IF(   TYPE(VLOOKUP(WEEKDAY($B37),Regole!$C$51:$D$57,2,0))=1,   IF(VLOOKUP(WEEKDAY($B37),Regole!$C$51:$D$57,2,0)&lt;&gt;0,   Regole!$H$13-VLOOKUP(WEEKDAY($B37),Regole!$C$51:$D$57,2,0),   " - "),  " - " )  )</f>
        <v>30</v>
      </c>
      <c r="AW37" s="149">
        <f>SUM(COUNTIFS(C37:AR37,{"Ridotto Ex-Acc";"Ridotto Ferie";"Ridotto Maternità"}))</f>
        <v>4</v>
      </c>
      <c r="AX37" s="49"/>
      <c r="AY37" s="96"/>
      <c r="AZ37" s="79" t="str">
        <f t="shared" si="19"/>
        <v>gio</v>
      </c>
      <c r="BA37" s="79">
        <f t="shared" si="20"/>
        <v>44644</v>
      </c>
      <c r="BB37" s="130"/>
      <c r="BC37" s="130"/>
      <c r="BD37" s="7"/>
      <c r="BE37" s="61"/>
      <c r="BF37" s="7"/>
      <c r="BG37" s="7"/>
      <c r="BH37" s="7"/>
      <c r="BI37" s="7"/>
      <c r="BJ37" s="7"/>
      <c r="BK37" s="7"/>
      <c r="BL37" s="110"/>
      <c r="BM37" s="90"/>
    </row>
    <row r="38" spans="1:65" ht="11.25" customHeight="1" x14ac:dyDescent="0.25">
      <c r="A38" s="79" t="s">
        <v>29</v>
      </c>
      <c r="B38" s="80">
        <f t="shared" si="21"/>
        <v>44645</v>
      </c>
      <c r="C38" s="60"/>
      <c r="D38" s="60"/>
      <c r="E38" s="60"/>
      <c r="F38" s="60"/>
      <c r="G38" s="60"/>
      <c r="H38" s="60"/>
      <c r="I38" s="60"/>
      <c r="J38" s="60" t="s">
        <v>51</v>
      </c>
      <c r="K38" s="60"/>
      <c r="L38" s="60"/>
      <c r="M38" s="60"/>
      <c r="N38" s="60"/>
      <c r="O38" s="60"/>
      <c r="P38" s="60"/>
      <c r="Q38" s="60"/>
      <c r="R38" s="60"/>
      <c r="S38" s="60"/>
      <c r="T38" s="163"/>
      <c r="U38" s="79" t="str">
        <f t="shared" si="16"/>
        <v>ven</v>
      </c>
      <c r="V38" s="80">
        <f t="shared" si="17"/>
        <v>44645</v>
      </c>
      <c r="W38" s="60"/>
      <c r="X38" s="60"/>
      <c r="Y38" s="60"/>
      <c r="Z38" s="60" t="s">
        <v>53</v>
      </c>
      <c r="AA38" s="60"/>
      <c r="AB38" s="60"/>
      <c r="AC38" s="60"/>
      <c r="AD38" s="60"/>
      <c r="AE38" s="60"/>
      <c r="AF38" s="60" t="s">
        <v>49</v>
      </c>
      <c r="AG38" s="60"/>
      <c r="AH38" s="60"/>
      <c r="AI38" s="60"/>
      <c r="AJ38" s="60" t="s">
        <v>53</v>
      </c>
      <c r="AK38" s="60"/>
      <c r="AL38" s="60"/>
      <c r="AM38" s="60"/>
      <c r="AN38" s="60"/>
      <c r="AO38" s="60"/>
      <c r="AP38" s="60" t="s">
        <v>52</v>
      </c>
      <c r="AQ38" s="60"/>
      <c r="AR38" s="60"/>
      <c r="AS38" s="96"/>
      <c r="AT38" s="53" t="str">
        <f t="shared" si="18"/>
        <v/>
      </c>
      <c r="AU38" s="106">
        <f>SUM(COUNTIFS(C38:AR38,{"Aspettativa";"Ex-accordo";"Ferie";"Malattia";"Esame";"Formazione";"Altro"}))</f>
        <v>1</v>
      </c>
      <c r="AV38" s="174">
        <f>IF(  TYPE(VLOOKUP($B38,Regole!$B$3:$C$48,2,0))=1,  VLOOKUP($B38,Regole!$B$3:$C$48,2,0),  IF(   TYPE(VLOOKUP(WEEKDAY($B38),Regole!$C$51:$D$57,2,0))=1,   IF(VLOOKUP(WEEKDAY($B38),Regole!$C$51:$D$57,2,0)&lt;&gt;0,   Regole!$H$13-VLOOKUP(WEEKDAY($B38),Regole!$C$51:$D$57,2,0),   " - "),  " - " )  )</f>
        <v>30</v>
      </c>
      <c r="AW38" s="149">
        <f>SUM(COUNTIFS(C38:AR38,{"Ridotto Ex-Acc";"Ridotto Ferie";"Ridotto Maternità"}))</f>
        <v>4</v>
      </c>
      <c r="AX38" s="49"/>
      <c r="AY38" s="96"/>
      <c r="AZ38" s="79" t="str">
        <f t="shared" si="19"/>
        <v>ven</v>
      </c>
      <c r="BA38" s="79">
        <f t="shared" si="20"/>
        <v>44645</v>
      </c>
      <c r="BB38" s="130"/>
      <c r="BC38" s="130"/>
      <c r="BD38" s="7"/>
      <c r="BE38" s="7"/>
      <c r="BF38" s="7" t="s">
        <v>51</v>
      </c>
      <c r="BG38" s="7"/>
      <c r="BH38" s="7" t="s">
        <v>52</v>
      </c>
      <c r="BI38" s="7" t="s">
        <v>49</v>
      </c>
      <c r="BJ38" s="7"/>
      <c r="BK38" s="7"/>
      <c r="BL38" s="110" t="s">
        <v>82</v>
      </c>
      <c r="BM38" s="90"/>
    </row>
    <row r="39" spans="1:65" ht="11.25" customHeight="1" x14ac:dyDescent="0.25">
      <c r="A39" s="79" t="s">
        <v>30</v>
      </c>
      <c r="B39" s="80">
        <f t="shared" si="21"/>
        <v>44646</v>
      </c>
      <c r="C39" s="60"/>
      <c r="D39" s="60"/>
      <c r="E39" s="60"/>
      <c r="F39" s="60"/>
      <c r="G39" s="60"/>
      <c r="H39" s="60"/>
      <c r="I39" s="60"/>
      <c r="J39" s="60"/>
      <c r="K39" s="60"/>
      <c r="L39" s="60"/>
      <c r="M39" s="60"/>
      <c r="N39" s="60"/>
      <c r="O39" s="60"/>
      <c r="P39" s="60"/>
      <c r="Q39" s="60"/>
      <c r="R39" s="60"/>
      <c r="S39" s="60"/>
      <c r="T39" s="163"/>
      <c r="U39" s="79" t="str">
        <f t="shared" si="16"/>
        <v>sab</v>
      </c>
      <c r="V39" s="80">
        <f t="shared" si="17"/>
        <v>44646</v>
      </c>
      <c r="W39" s="60"/>
      <c r="X39" s="60"/>
      <c r="Y39" s="60"/>
      <c r="Z39" s="60"/>
      <c r="AA39" s="60"/>
      <c r="AB39" s="60"/>
      <c r="AC39" s="60"/>
      <c r="AD39" s="60"/>
      <c r="AE39" s="60"/>
      <c r="AF39" s="60"/>
      <c r="AG39" s="60"/>
      <c r="AH39" s="60"/>
      <c r="AI39" s="60"/>
      <c r="AJ39" s="60"/>
      <c r="AK39" s="60"/>
      <c r="AL39" s="60"/>
      <c r="AM39" s="60"/>
      <c r="AN39" s="60"/>
      <c r="AO39" s="60"/>
      <c r="AP39" s="60"/>
      <c r="AQ39" s="60"/>
      <c r="AR39" s="60"/>
      <c r="AS39" s="96"/>
      <c r="AT39" s="53" t="str">
        <f t="shared" si="18"/>
        <v/>
      </c>
      <c r="AU39" s="106">
        <f>SUM(COUNTIFS(C39:AR39,{"Aspettativa";"Ex-accordo";"Ferie";"Malattia";"Esame";"Formazione";"Altro"}))</f>
        <v>0</v>
      </c>
      <c r="AV39" s="174" t="str">
        <f>IF(  TYPE(VLOOKUP($B39,Regole!$B$3:$C$48,2,0))=1,  VLOOKUP($B39,Regole!$B$3:$C$48,2,0),  IF(   TYPE(VLOOKUP(WEEKDAY($B39),Regole!$C$51:$D$57,2,0))=1,   IF(VLOOKUP(WEEKDAY($B39),Regole!$C$51:$D$57,2,0)&lt;&gt;0,   Regole!$H$13-VLOOKUP(WEEKDAY($B39),Regole!$C$51:$D$57,2,0),   " - "),  " - " )  )</f>
        <v xml:space="preserve"> - </v>
      </c>
      <c r="AW39" s="149">
        <f>SUM(COUNTIFS(C39:AR39,{"Ridotto Ex-Acc";"Ridotto Ferie";"Ridotto Maternità"}))</f>
        <v>0</v>
      </c>
      <c r="AX39" s="49"/>
      <c r="AY39" s="96"/>
      <c r="AZ39" s="79" t="str">
        <f t="shared" si="19"/>
        <v>sab</v>
      </c>
      <c r="BA39" s="79">
        <f t="shared" si="20"/>
        <v>44646</v>
      </c>
      <c r="BB39" s="60"/>
      <c r="BC39" s="60"/>
      <c r="BD39" s="60"/>
      <c r="BE39" s="60"/>
      <c r="BF39" s="60"/>
      <c r="BG39" s="60"/>
      <c r="BH39" s="60"/>
      <c r="BI39" s="60"/>
      <c r="BJ39" s="60"/>
      <c r="BK39" s="60"/>
      <c r="BL39" s="110"/>
      <c r="BM39" s="90"/>
    </row>
    <row r="40" spans="1:65" ht="11.25" customHeight="1" x14ac:dyDescent="0.25">
      <c r="A40" s="57"/>
      <c r="B40" s="82">
        <f t="shared" si="21"/>
        <v>44647</v>
      </c>
      <c r="C40" s="125" t="s">
        <v>45</v>
      </c>
      <c r="D40" s="125" t="s">
        <v>45</v>
      </c>
      <c r="E40" s="125" t="s">
        <v>45</v>
      </c>
      <c r="F40" s="125" t="s">
        <v>45</v>
      </c>
      <c r="G40" s="125" t="s">
        <v>45</v>
      </c>
      <c r="H40" s="125" t="s">
        <v>45</v>
      </c>
      <c r="I40" s="125" t="s">
        <v>45</v>
      </c>
      <c r="J40" s="125" t="s">
        <v>45</v>
      </c>
      <c r="K40" s="125" t="s">
        <v>45</v>
      </c>
      <c r="L40" s="125" t="s">
        <v>45</v>
      </c>
      <c r="M40" s="125" t="s">
        <v>45</v>
      </c>
      <c r="N40" s="125" t="s">
        <v>45</v>
      </c>
      <c r="O40" s="125" t="s">
        <v>45</v>
      </c>
      <c r="P40" s="125" t="s">
        <v>45</v>
      </c>
      <c r="Q40" s="125" t="s">
        <v>45</v>
      </c>
      <c r="R40" s="125" t="s">
        <v>45</v>
      </c>
      <c r="S40" s="125" t="s">
        <v>45</v>
      </c>
      <c r="T40" s="164"/>
      <c r="U40" s="57" t="str">
        <f t="shared" si="16"/>
        <v/>
      </c>
      <c r="V40" s="82">
        <f t="shared" si="17"/>
        <v>44647</v>
      </c>
      <c r="W40" s="125" t="s">
        <v>45</v>
      </c>
      <c r="X40" s="125" t="s">
        <v>45</v>
      </c>
      <c r="Y40" s="126" t="s">
        <v>45</v>
      </c>
      <c r="Z40" s="125" t="s">
        <v>45</v>
      </c>
      <c r="AA40" s="125" t="s">
        <v>45</v>
      </c>
      <c r="AB40" s="125" t="s">
        <v>45</v>
      </c>
      <c r="AC40" s="125" t="s">
        <v>45</v>
      </c>
      <c r="AD40" s="125" t="s">
        <v>45</v>
      </c>
      <c r="AE40" s="125" t="s">
        <v>45</v>
      </c>
      <c r="AF40" s="125" t="s">
        <v>45</v>
      </c>
      <c r="AG40" s="125" t="s">
        <v>45</v>
      </c>
      <c r="AH40" s="125" t="s">
        <v>45</v>
      </c>
      <c r="AI40" s="125" t="s">
        <v>45</v>
      </c>
      <c r="AJ40" s="125" t="s">
        <v>45</v>
      </c>
      <c r="AK40" s="125" t="s">
        <v>45</v>
      </c>
      <c r="AL40" s="125" t="s">
        <v>45</v>
      </c>
      <c r="AM40" s="126" t="s">
        <v>45</v>
      </c>
      <c r="AN40" s="126" t="s">
        <v>45</v>
      </c>
      <c r="AO40" s="125" t="s">
        <v>45</v>
      </c>
      <c r="AP40" s="125" t="s">
        <v>45</v>
      </c>
      <c r="AQ40" s="125" t="s">
        <v>45</v>
      </c>
      <c r="AR40" s="125" t="s">
        <v>45</v>
      </c>
      <c r="AS40" s="96"/>
      <c r="AT40" s="96"/>
      <c r="AU40" s="96"/>
      <c r="AV40" s="94"/>
      <c r="AW40" s="94"/>
      <c r="AX40" s="102"/>
      <c r="AY40" s="96"/>
      <c r="AZ40" s="57" t="str">
        <f t="shared" si="19"/>
        <v/>
      </c>
      <c r="BA40" s="145">
        <f t="shared" si="20"/>
        <v>44647</v>
      </c>
      <c r="BB40" s="77" t="s">
        <v>45</v>
      </c>
      <c r="BC40" s="77" t="s">
        <v>45</v>
      </c>
      <c r="BD40" s="62" t="s">
        <v>45</v>
      </c>
      <c r="BE40" s="62" t="s">
        <v>45</v>
      </c>
      <c r="BF40" s="62" t="s">
        <v>45</v>
      </c>
      <c r="BG40" s="62" t="s">
        <v>45</v>
      </c>
      <c r="BH40" s="62" t="s">
        <v>45</v>
      </c>
      <c r="BI40" s="62" t="s">
        <v>45</v>
      </c>
      <c r="BJ40" s="62" t="s">
        <v>45</v>
      </c>
      <c r="BK40" s="62" t="s">
        <v>45</v>
      </c>
      <c r="BL40" s="102"/>
    </row>
    <row r="41" spans="1:65" s="96" customFormat="1" ht="11.25" customHeight="1" x14ac:dyDescent="0.25">
      <c r="T41" s="151"/>
      <c r="AT41" s="104"/>
      <c r="AX41" s="97"/>
    </row>
    <row r="42" spans="1:65" s="96" customFormat="1" ht="10.95" customHeight="1" x14ac:dyDescent="0.25">
      <c r="T42" s="151"/>
      <c r="AT42" s="100"/>
      <c r="AU42" s="93" t="str">
        <f>IF(   TYPE(VLOOKUP($B42,Regole!#REF!,2,0))=1,   VLOOKUP($B42,Regole!#REF!,2,0),   IF(    TYPE(VLOOKUP(WEEKDAY($B42),Regole!#REF!,2,0))=1,    IF(VLOOKUP(WEEKDAY($B42),Regole!#REF!,2,0)&lt;&gt;0, Regole!#REF!-VLOOKUP(WEEKDAY($B42),Regole!#REF!,2,0), ""),    ""   ) )</f>
        <v/>
      </c>
      <c r="AV42" s="93"/>
      <c r="AW42" s="93"/>
      <c r="AX42" s="103"/>
    </row>
    <row r="43" spans="1:65" ht="10.95" customHeight="1" x14ac:dyDescent="0.25">
      <c r="A43" s="79" t="s">
        <v>25</v>
      </c>
      <c r="B43" s="80">
        <f>B40+1</f>
        <v>44648</v>
      </c>
      <c r="C43" s="60"/>
      <c r="D43" s="60"/>
      <c r="E43" s="60"/>
      <c r="F43" s="60"/>
      <c r="G43" s="60" t="s">
        <v>51</v>
      </c>
      <c r="H43" s="60"/>
      <c r="I43" s="60"/>
      <c r="J43" s="60"/>
      <c r="K43" s="60" t="s">
        <v>49</v>
      </c>
      <c r="L43" s="60"/>
      <c r="M43" s="60" t="s">
        <v>49</v>
      </c>
      <c r="N43" s="60"/>
      <c r="O43" s="60"/>
      <c r="P43" s="60"/>
      <c r="Q43" s="60"/>
      <c r="R43" s="60"/>
      <c r="S43" s="60"/>
      <c r="T43" s="163"/>
      <c r="U43" s="79" t="str">
        <f t="shared" ref="U43:U49" si="22">IF($A43&lt;&gt;"",$A43,"")</f>
        <v>lun</v>
      </c>
      <c r="V43" s="80">
        <f t="shared" ref="V43:V49" si="23">IF($B43&lt;&gt;"",$B43,"")</f>
        <v>44648</v>
      </c>
      <c r="W43" s="60" t="s">
        <v>49</v>
      </c>
      <c r="X43" s="60"/>
      <c r="Y43" s="60"/>
      <c r="Z43" s="60" t="s">
        <v>53</v>
      </c>
      <c r="AA43" s="60"/>
      <c r="AB43" s="60"/>
      <c r="AC43" s="60"/>
      <c r="AD43" s="60"/>
      <c r="AE43" s="60"/>
      <c r="AF43" s="60"/>
      <c r="AG43" s="60"/>
      <c r="AH43" s="60"/>
      <c r="AI43" s="60"/>
      <c r="AJ43" s="60" t="s">
        <v>53</v>
      </c>
      <c r="AK43" s="60"/>
      <c r="AL43" s="60"/>
      <c r="AM43" s="60"/>
      <c r="AN43" s="60"/>
      <c r="AO43" s="60"/>
      <c r="AP43" s="60"/>
      <c r="AQ43" s="60"/>
      <c r="AR43" s="60"/>
      <c r="AS43" s="54"/>
      <c r="AT43" s="53" t="str">
        <f t="shared" ref="AT43:AT48" si="24">IF(AU43&gt;$AR$1-N(AV43),"!!!","")</f>
        <v>!!!</v>
      </c>
      <c r="AU43" s="174">
        <f>SUM(COUNTIFS(C43:AR43,{"Aspettativa";"Ex-accordo";"Ferie";"Malattia";"Esame";"Formazione";"Altro"}))</f>
        <v>3</v>
      </c>
      <c r="AV43" s="174">
        <f>IF(  TYPE(VLOOKUP($B43,Regole!$B$3:$C$48,2,0))=1,  VLOOKUP($B43,Regole!$B$3:$C$48,2,0),  IF(   TYPE(VLOOKUP(WEEKDAY($B43),Regole!$C$51:$D$57,2,0))=1,   IF(VLOOKUP(WEEKDAY($B43),Regole!$C$51:$D$57,2,0)&lt;&gt;0,   Regole!$H$13-VLOOKUP(WEEKDAY($B43),Regole!$C$51:$D$57,2,0),   " - "),  " - " )  )</f>
        <v>30</v>
      </c>
      <c r="AW43" s="152">
        <f>SUM(COUNTIFS(C43:AR43,{"Ridotto Ex-Acc";"Ridotto Ferie";"Ridotto Maternità"}))</f>
        <v>3</v>
      </c>
      <c r="AX43" s="49"/>
      <c r="AY43" s="96"/>
      <c r="AZ43" s="79" t="str">
        <f t="shared" ref="AZ43:AZ49" si="25">IF($A43&lt;&gt;"",$A43,"")</f>
        <v>lun</v>
      </c>
      <c r="BA43" s="79">
        <f t="shared" ref="BA43:BA49" si="26">IF($B43&lt;&gt;"",$B43,"")</f>
        <v>44648</v>
      </c>
      <c r="BB43" s="7"/>
      <c r="BC43" s="7"/>
      <c r="BD43" s="7"/>
      <c r="BE43" s="7"/>
      <c r="BF43" s="7"/>
      <c r="BG43" s="7"/>
      <c r="BH43" s="7"/>
      <c r="BI43" s="7"/>
      <c r="BJ43" s="7"/>
      <c r="BK43" s="7"/>
      <c r="BL43" s="6"/>
      <c r="BM43" s="90"/>
    </row>
    <row r="44" spans="1:65" ht="10.95" customHeight="1" x14ac:dyDescent="0.25">
      <c r="A44" s="79" t="s">
        <v>26</v>
      </c>
      <c r="B44" s="80">
        <f>B43+1</f>
        <v>44649</v>
      </c>
      <c r="C44" s="60"/>
      <c r="D44" s="60"/>
      <c r="E44" s="60"/>
      <c r="F44" s="60"/>
      <c r="G44" s="60" t="s">
        <v>51</v>
      </c>
      <c r="H44" s="60"/>
      <c r="I44" s="60"/>
      <c r="J44" s="60"/>
      <c r="K44" s="60"/>
      <c r="L44" s="60"/>
      <c r="M44" s="60"/>
      <c r="N44" s="60"/>
      <c r="O44" s="60"/>
      <c r="P44" s="60"/>
      <c r="Q44" s="60"/>
      <c r="R44" s="60"/>
      <c r="S44" s="60"/>
      <c r="T44" s="163"/>
      <c r="U44" s="79" t="str">
        <f t="shared" si="22"/>
        <v>mar</v>
      </c>
      <c r="V44" s="80">
        <f t="shared" si="23"/>
        <v>44649</v>
      </c>
      <c r="W44" s="60" t="s">
        <v>49</v>
      </c>
      <c r="X44" s="60"/>
      <c r="Y44" s="60"/>
      <c r="Z44" s="60" t="s">
        <v>53</v>
      </c>
      <c r="AA44" s="60"/>
      <c r="AB44" s="60"/>
      <c r="AC44" s="60"/>
      <c r="AD44" s="60"/>
      <c r="AE44" s="60"/>
      <c r="AF44" s="60"/>
      <c r="AG44" s="60"/>
      <c r="AH44" s="60"/>
      <c r="AI44" s="60"/>
      <c r="AJ44" s="60" t="s">
        <v>53</v>
      </c>
      <c r="AK44" s="60"/>
      <c r="AL44" s="60"/>
      <c r="AM44" s="60"/>
      <c r="AN44" s="60"/>
      <c r="AO44" s="60"/>
      <c r="AP44" s="60"/>
      <c r="AQ44" s="60"/>
      <c r="AR44" s="60"/>
      <c r="AS44" s="96"/>
      <c r="AT44" s="101" t="str">
        <f t="shared" si="24"/>
        <v/>
      </c>
      <c r="AU44" s="108">
        <f>SUM(COUNTIFS(C44:AR44,{"Aspettativa";"Ex-accordo";"Ferie";"Malattia";"Esame";"Formazione";"Altro"}))</f>
        <v>1</v>
      </c>
      <c r="AV44" s="52">
        <f>IF(  TYPE(VLOOKUP($B44,Regole!$B$3:$C$48,2,0))=1,  VLOOKUP($B44,Regole!$B$3:$C$48,2,0),  IF(   TYPE(VLOOKUP(WEEKDAY($B44),Regole!$C$51:$D$57,2,0))=1,   IF(VLOOKUP(WEEKDAY($B44),Regole!$C$51:$D$57,2,0)&lt;&gt;0,   Regole!$H$13-VLOOKUP(WEEKDAY($B44),Regole!$C$51:$D$57,2,0),   " - "),  " - " )  )</f>
        <v>30</v>
      </c>
      <c r="AW44" s="149">
        <f>SUM(COUNTIFS(C44:AR44,{"Ridotto Ex-Acc";"Ridotto Ferie";"Ridotto Maternità"}))</f>
        <v>3</v>
      </c>
      <c r="AX44" s="49"/>
      <c r="AY44" s="96"/>
      <c r="AZ44" s="79" t="str">
        <f t="shared" si="25"/>
        <v>mar</v>
      </c>
      <c r="BA44" s="79">
        <f t="shared" si="26"/>
        <v>44649</v>
      </c>
      <c r="BB44" s="130"/>
      <c r="BC44" s="130"/>
      <c r="BD44" s="7"/>
      <c r="BE44" s="7"/>
      <c r="BF44" s="7" t="s">
        <v>51</v>
      </c>
      <c r="BG44" s="7"/>
      <c r="BH44" s="7"/>
      <c r="BI44" s="7"/>
      <c r="BJ44" s="7"/>
      <c r="BK44" s="7"/>
      <c r="BL44" s="110" t="s">
        <v>79</v>
      </c>
      <c r="BM44" s="90"/>
    </row>
    <row r="45" spans="1:65" ht="11.25" customHeight="1" x14ac:dyDescent="0.25">
      <c r="A45" s="79" t="s">
        <v>27</v>
      </c>
      <c r="B45" s="80">
        <f t="shared" ref="B45:B49" si="27">B44+1</f>
        <v>44650</v>
      </c>
      <c r="C45" s="60"/>
      <c r="D45" s="60"/>
      <c r="E45" s="60"/>
      <c r="F45" s="60"/>
      <c r="G45" s="60"/>
      <c r="H45" s="60"/>
      <c r="I45" s="60"/>
      <c r="J45" s="60"/>
      <c r="K45" s="60"/>
      <c r="L45" s="60"/>
      <c r="M45" s="60"/>
      <c r="N45" s="60"/>
      <c r="O45" s="60"/>
      <c r="P45" s="60"/>
      <c r="Q45" s="60"/>
      <c r="R45" s="60"/>
      <c r="S45" s="60"/>
      <c r="T45" s="163"/>
      <c r="U45" s="79" t="str">
        <f t="shared" si="22"/>
        <v>mer</v>
      </c>
      <c r="V45" s="80">
        <f t="shared" si="23"/>
        <v>44650</v>
      </c>
      <c r="W45" s="60" t="s">
        <v>50</v>
      </c>
      <c r="X45" s="60"/>
      <c r="Y45" s="60"/>
      <c r="Z45" s="60" t="s">
        <v>53</v>
      </c>
      <c r="AA45" s="60"/>
      <c r="AB45" s="60"/>
      <c r="AC45" s="60"/>
      <c r="AD45" s="60"/>
      <c r="AE45" s="60"/>
      <c r="AF45" s="60"/>
      <c r="AG45" s="60"/>
      <c r="AH45" s="60"/>
      <c r="AI45" s="60"/>
      <c r="AJ45" s="60" t="s">
        <v>53</v>
      </c>
      <c r="AK45" s="60"/>
      <c r="AL45" s="60"/>
      <c r="AM45" s="60"/>
      <c r="AN45" s="60"/>
      <c r="AO45" s="60"/>
      <c r="AP45" s="60"/>
      <c r="AQ45" s="60"/>
      <c r="AR45" s="60"/>
      <c r="AS45" s="96"/>
      <c r="AT45" s="53" t="str">
        <f t="shared" si="24"/>
        <v/>
      </c>
      <c r="AU45" s="106">
        <f>SUM(COUNTIFS(C45:AR45,{"Aspettativa";"Ex-accordo";"Ferie";"Malattia";"Esame";"Formazione";"Altro"}))</f>
        <v>1</v>
      </c>
      <c r="AV45" s="174">
        <f>IF(  TYPE(VLOOKUP($B45,Regole!$B$3:$C$48,2,0))=1,  VLOOKUP($B45,Regole!$B$3:$C$48,2,0),  IF(   TYPE(VLOOKUP(WEEKDAY($B45),Regole!$C$51:$D$57,2,0))=1,   IF(VLOOKUP(WEEKDAY($B45),Regole!$C$51:$D$57,2,0)&lt;&gt;0,   Regole!$H$13-VLOOKUP(WEEKDAY($B45),Regole!$C$51:$D$57,2,0),   " - "),  " - " )  )</f>
        <v>30</v>
      </c>
      <c r="AW45" s="149">
        <f>SUM(COUNTIFS(C45:AR45,{"Ridotto Ex-Acc";"Ridotto Ferie";"Ridotto Maternità"}))</f>
        <v>2</v>
      </c>
      <c r="AX45" s="49"/>
      <c r="AY45" s="96"/>
      <c r="AZ45" s="79" t="str">
        <f t="shared" si="25"/>
        <v>mer</v>
      </c>
      <c r="BA45" s="79">
        <f t="shared" si="26"/>
        <v>44650</v>
      </c>
      <c r="BB45" s="130"/>
      <c r="BC45" s="130"/>
      <c r="BD45" s="7"/>
      <c r="BE45" s="7"/>
      <c r="BF45" s="7"/>
      <c r="BG45" s="7"/>
      <c r="BH45" s="7"/>
      <c r="BI45" s="7"/>
      <c r="BJ45" s="7"/>
      <c r="BK45" s="7" t="s">
        <v>51</v>
      </c>
      <c r="BL45" s="110"/>
      <c r="BM45" s="90"/>
    </row>
    <row r="46" spans="1:65" ht="10.95" customHeight="1" x14ac:dyDescent="0.25">
      <c r="A46" s="79" t="s">
        <v>28</v>
      </c>
      <c r="B46" s="80">
        <f t="shared" si="27"/>
        <v>44651</v>
      </c>
      <c r="C46" s="60"/>
      <c r="D46" s="60"/>
      <c r="E46" s="60"/>
      <c r="F46" s="60"/>
      <c r="G46" s="60"/>
      <c r="H46" s="60"/>
      <c r="I46" s="60"/>
      <c r="J46" s="60"/>
      <c r="K46" s="60"/>
      <c r="L46" s="60"/>
      <c r="M46" s="60"/>
      <c r="N46" s="60"/>
      <c r="O46" s="60"/>
      <c r="P46" s="60"/>
      <c r="Q46" s="60"/>
      <c r="R46" s="60"/>
      <c r="S46" s="60"/>
      <c r="T46" s="163"/>
      <c r="U46" s="79" t="str">
        <f t="shared" si="22"/>
        <v>gio</v>
      </c>
      <c r="V46" s="80">
        <f t="shared" si="23"/>
        <v>44651</v>
      </c>
      <c r="W46" s="60" t="s">
        <v>50</v>
      </c>
      <c r="X46" s="60"/>
      <c r="Y46" s="60"/>
      <c r="Z46" s="60" t="s">
        <v>53</v>
      </c>
      <c r="AA46" s="60"/>
      <c r="AB46" s="60"/>
      <c r="AC46" s="60"/>
      <c r="AD46" s="60"/>
      <c r="AE46" s="60"/>
      <c r="AF46" s="60"/>
      <c r="AG46" s="60"/>
      <c r="AH46" s="60"/>
      <c r="AI46" s="60"/>
      <c r="AJ46" s="60" t="s">
        <v>53</v>
      </c>
      <c r="AK46" s="60"/>
      <c r="AL46" s="60"/>
      <c r="AM46" s="60"/>
      <c r="AN46" s="60"/>
      <c r="AO46" s="60"/>
      <c r="AP46" s="60"/>
      <c r="AQ46" s="60"/>
      <c r="AR46" s="60"/>
      <c r="AS46" s="96"/>
      <c r="AT46" s="53" t="str">
        <f t="shared" si="24"/>
        <v/>
      </c>
      <c r="AU46" s="106">
        <f>SUM(COUNTIFS(C46:AR46,{"Aspettativa";"Ex-accordo";"Ferie";"Malattia";"Esame";"Formazione";"Altro"}))</f>
        <v>1</v>
      </c>
      <c r="AV46" s="174">
        <f>IF(  TYPE(VLOOKUP($B46,Regole!$B$3:$C$48,2,0))=1,  VLOOKUP($B46,Regole!$B$3:$C$48,2,0),  IF(   TYPE(VLOOKUP(WEEKDAY($B46),Regole!$C$51:$D$57,2,0))=1,   IF(VLOOKUP(WEEKDAY($B46),Regole!$C$51:$D$57,2,0)&lt;&gt;0,   Regole!$H$13-VLOOKUP(WEEKDAY($B46),Regole!$C$51:$D$57,2,0),   " - "),  " - " )  )</f>
        <v>30</v>
      </c>
      <c r="AW46" s="149">
        <f>SUM(COUNTIFS(C46:AR46,{"Ridotto Ex-Acc";"Ridotto Ferie";"Ridotto Maternità"}))</f>
        <v>2</v>
      </c>
      <c r="AX46" s="49"/>
      <c r="AY46" s="96"/>
      <c r="AZ46" s="79" t="str">
        <f t="shared" si="25"/>
        <v>gio</v>
      </c>
      <c r="BA46" s="79">
        <f t="shared" si="26"/>
        <v>44651</v>
      </c>
      <c r="BB46" s="130"/>
      <c r="BC46" s="130"/>
      <c r="BD46" s="7"/>
      <c r="BE46" s="61"/>
      <c r="BF46" s="7"/>
      <c r="BG46" s="7"/>
      <c r="BH46" s="7"/>
      <c r="BI46" s="7"/>
      <c r="BJ46" s="7"/>
      <c r="BK46" s="7"/>
      <c r="BL46" s="110"/>
      <c r="BM46" s="90"/>
    </row>
    <row r="47" spans="1:65" ht="11.25" customHeight="1" x14ac:dyDescent="0.25">
      <c r="A47" s="79" t="s">
        <v>29</v>
      </c>
      <c r="B47" s="80">
        <f t="shared" si="27"/>
        <v>44652</v>
      </c>
      <c r="C47" s="60"/>
      <c r="D47" s="60"/>
      <c r="E47" s="60"/>
      <c r="F47" s="60"/>
      <c r="G47" s="60"/>
      <c r="H47" s="60"/>
      <c r="I47" s="60"/>
      <c r="J47" s="60"/>
      <c r="K47" s="60"/>
      <c r="L47" s="60"/>
      <c r="M47" s="60"/>
      <c r="N47" s="60"/>
      <c r="O47" s="60"/>
      <c r="P47" s="60"/>
      <c r="Q47" s="60"/>
      <c r="R47" s="60"/>
      <c r="S47" s="60"/>
      <c r="T47" s="163"/>
      <c r="U47" s="79" t="str">
        <f t="shared" si="22"/>
        <v>ven</v>
      </c>
      <c r="V47" s="80">
        <f t="shared" si="23"/>
        <v>44652</v>
      </c>
      <c r="W47" s="60" t="s">
        <v>50</v>
      </c>
      <c r="X47" s="60"/>
      <c r="Y47" s="60"/>
      <c r="Z47" s="60" t="s">
        <v>53</v>
      </c>
      <c r="AA47" s="60"/>
      <c r="AB47" s="60"/>
      <c r="AC47" s="60"/>
      <c r="AD47" s="60"/>
      <c r="AE47" s="60"/>
      <c r="AF47" s="60"/>
      <c r="AG47" s="60"/>
      <c r="AH47" s="60"/>
      <c r="AI47" s="60"/>
      <c r="AJ47" s="60" t="s">
        <v>53</v>
      </c>
      <c r="AK47" s="60"/>
      <c r="AL47" s="60"/>
      <c r="AM47" s="60"/>
      <c r="AN47" s="60"/>
      <c r="AO47" s="60"/>
      <c r="AP47" s="60"/>
      <c r="AQ47" s="60"/>
      <c r="AR47" s="60"/>
      <c r="AS47" s="96"/>
      <c r="AT47" s="53" t="str">
        <f t="shared" si="24"/>
        <v/>
      </c>
      <c r="AU47" s="106">
        <f>SUM(COUNTIFS(C47:AR47,{"Aspettativa";"Ex-accordo";"Ferie";"Malattia";"Esame";"Formazione";"Altro"}))</f>
        <v>1</v>
      </c>
      <c r="AV47" s="174">
        <f>IF(  TYPE(VLOOKUP($B47,Regole!$B$3:$C$48,2,0))=1,  VLOOKUP($B47,Regole!$B$3:$C$48,2,0),  IF(   TYPE(VLOOKUP(WEEKDAY($B47),Regole!$C$51:$D$57,2,0))=1,   IF(VLOOKUP(WEEKDAY($B47),Regole!$C$51:$D$57,2,0)&lt;&gt;0,   Regole!$H$13-VLOOKUP(WEEKDAY($B47),Regole!$C$51:$D$57,2,0),   " - "),  " - " )  )</f>
        <v>30</v>
      </c>
      <c r="AW47" s="149">
        <f>SUM(COUNTIFS(C47:AR47,{"Ridotto Ex-Acc";"Ridotto Ferie";"Ridotto Maternità"}))</f>
        <v>2</v>
      </c>
      <c r="AX47" s="49"/>
      <c r="AY47" s="96"/>
      <c r="AZ47" s="79" t="str">
        <f t="shared" si="25"/>
        <v>ven</v>
      </c>
      <c r="BA47" s="79">
        <f t="shared" si="26"/>
        <v>44652</v>
      </c>
      <c r="BB47" s="130"/>
      <c r="BC47" s="130"/>
      <c r="BD47" s="7" t="s">
        <v>49</v>
      </c>
      <c r="BE47" s="7"/>
      <c r="BF47" s="7"/>
      <c r="BG47" s="7"/>
      <c r="BH47" s="7" t="s">
        <v>51</v>
      </c>
      <c r="BI47" s="7"/>
      <c r="BJ47" s="7"/>
      <c r="BK47" s="7"/>
      <c r="BL47" s="110" t="s">
        <v>77</v>
      </c>
      <c r="BM47" s="90"/>
    </row>
    <row r="48" spans="1:65" ht="11.25" customHeight="1" x14ac:dyDescent="0.25">
      <c r="A48" s="79" t="s">
        <v>30</v>
      </c>
      <c r="B48" s="80">
        <f t="shared" si="27"/>
        <v>44653</v>
      </c>
      <c r="C48" s="60"/>
      <c r="D48" s="60"/>
      <c r="E48" s="60"/>
      <c r="F48" s="60"/>
      <c r="G48" s="60"/>
      <c r="H48" s="60"/>
      <c r="I48" s="60"/>
      <c r="J48" s="60"/>
      <c r="K48" s="60"/>
      <c r="L48" s="60"/>
      <c r="M48" s="60"/>
      <c r="N48" s="60"/>
      <c r="O48" s="60"/>
      <c r="P48" s="60"/>
      <c r="Q48" s="60"/>
      <c r="R48" s="60"/>
      <c r="S48" s="60"/>
      <c r="T48" s="163"/>
      <c r="U48" s="79" t="str">
        <f t="shared" si="22"/>
        <v>sab</v>
      </c>
      <c r="V48" s="80">
        <f t="shared" si="23"/>
        <v>44653</v>
      </c>
      <c r="W48" s="158" t="str">
        <f>T( IF( Gen2022_RICHIESTE!W47&lt;&gt;"",  IF(   AND(    (IFERROR(SEARCH("Ridotto",Gen2022_RICHIESTE!W47),Gen2022_RICHIESTE!W47))=1,    W$6&lt;&gt;""   ),    _xlfn.CONCAT("Rid: ",HLOOKUP(W$6,Tipologie!$B$2:$AM$10,8)  ),  Gen2022_RICHIESTE!W47),HLOOKUP(W$6,Tipologie!$B$2:$AM$10,8  ) ))</f>
        <v>RIPOSO</v>
      </c>
      <c r="X48" s="60"/>
      <c r="Y48" s="60"/>
      <c r="Z48" s="60"/>
      <c r="AA48" s="60"/>
      <c r="AB48" s="60"/>
      <c r="AC48" s="60"/>
      <c r="AD48" s="60"/>
      <c r="AE48" s="60"/>
      <c r="AF48" s="60"/>
      <c r="AG48" s="60"/>
      <c r="AH48" s="60"/>
      <c r="AI48" s="60"/>
      <c r="AJ48" s="60"/>
      <c r="AK48" s="60"/>
      <c r="AL48" s="60"/>
      <c r="AM48" s="60"/>
      <c r="AN48" s="60"/>
      <c r="AO48" s="60"/>
      <c r="AP48" s="60"/>
      <c r="AQ48" s="60"/>
      <c r="AR48" s="60"/>
      <c r="AS48" s="96"/>
      <c r="AT48" s="53" t="str">
        <f t="shared" si="24"/>
        <v/>
      </c>
      <c r="AU48" s="106">
        <f>SUM(COUNTIFS(C48:AR48,{"Aspettativa";"Ex-accordo";"Ferie";"Malattia";"Esame";"Formazione";"Altro"}))</f>
        <v>0</v>
      </c>
      <c r="AV48" s="174" t="str">
        <f>IF(  TYPE(VLOOKUP($B48,Regole!$B$3:$C$48,2,0))=1,  VLOOKUP($B48,Regole!$B$3:$C$48,2,0),  IF(   TYPE(VLOOKUP(WEEKDAY($B48),Regole!$C$51:$D$57,2,0))=1,   IF(VLOOKUP(WEEKDAY($B48),Regole!$C$51:$D$57,2,0)&lt;&gt;0,   Regole!$H$13-VLOOKUP(WEEKDAY($B48),Regole!$C$51:$D$57,2,0),   " - "),  " - " )  )</f>
        <v xml:space="preserve"> - </v>
      </c>
      <c r="AW48" s="149">
        <f>SUM(COUNTIFS(C48:AR48,{"Ridotto Ex-Acc";"Ridotto Ferie";"Ridotto Maternità"}))</f>
        <v>0</v>
      </c>
      <c r="AX48" s="49"/>
      <c r="AY48" s="96"/>
      <c r="AZ48" s="79" t="str">
        <f t="shared" si="25"/>
        <v>sab</v>
      </c>
      <c r="BA48" s="79">
        <f t="shared" si="26"/>
        <v>44653</v>
      </c>
      <c r="BB48" s="130"/>
      <c r="BC48" s="130"/>
      <c r="BD48" s="7"/>
      <c r="BE48" s="7"/>
      <c r="BF48" s="7"/>
      <c r="BG48" s="7"/>
      <c r="BH48" s="7"/>
      <c r="BI48" s="7"/>
      <c r="BJ48" s="7"/>
      <c r="BK48" s="7"/>
      <c r="BL48" s="110"/>
      <c r="BM48" s="90"/>
    </row>
    <row r="49" spans="1:65" ht="11.25" customHeight="1" x14ac:dyDescent="0.25">
      <c r="A49" s="57"/>
      <c r="B49" s="82">
        <f t="shared" si="27"/>
        <v>44654</v>
      </c>
      <c r="C49" s="125" t="s">
        <v>45</v>
      </c>
      <c r="D49" s="125" t="s">
        <v>45</v>
      </c>
      <c r="E49" s="125" t="s">
        <v>45</v>
      </c>
      <c r="F49" s="125" t="s">
        <v>45</v>
      </c>
      <c r="G49" s="125" t="s">
        <v>45</v>
      </c>
      <c r="H49" s="125" t="s">
        <v>45</v>
      </c>
      <c r="I49" s="125" t="s">
        <v>45</v>
      </c>
      <c r="J49" s="125" t="s">
        <v>45</v>
      </c>
      <c r="K49" s="125" t="s">
        <v>45</v>
      </c>
      <c r="L49" s="125" t="s">
        <v>45</v>
      </c>
      <c r="M49" s="125" t="s">
        <v>45</v>
      </c>
      <c r="N49" s="125" t="s">
        <v>45</v>
      </c>
      <c r="O49" s="125" t="s">
        <v>45</v>
      </c>
      <c r="P49" s="125" t="s">
        <v>45</v>
      </c>
      <c r="Q49" s="125" t="s">
        <v>45</v>
      </c>
      <c r="R49" s="125" t="s">
        <v>45</v>
      </c>
      <c r="S49" s="125" t="s">
        <v>45</v>
      </c>
      <c r="T49" s="164"/>
      <c r="U49" s="57" t="str">
        <f t="shared" si="22"/>
        <v/>
      </c>
      <c r="V49" s="82">
        <f t="shared" si="23"/>
        <v>44654</v>
      </c>
      <c r="W49" s="125" t="s">
        <v>45</v>
      </c>
      <c r="X49" s="125" t="s">
        <v>45</v>
      </c>
      <c r="Y49" s="126" t="s">
        <v>45</v>
      </c>
      <c r="Z49" s="125" t="s">
        <v>45</v>
      </c>
      <c r="AA49" s="125" t="s">
        <v>45</v>
      </c>
      <c r="AB49" s="125" t="s">
        <v>45</v>
      </c>
      <c r="AC49" s="125" t="s">
        <v>45</v>
      </c>
      <c r="AD49" s="125" t="s">
        <v>45</v>
      </c>
      <c r="AE49" s="125" t="s">
        <v>45</v>
      </c>
      <c r="AF49" s="125" t="s">
        <v>45</v>
      </c>
      <c r="AG49" s="125" t="s">
        <v>45</v>
      </c>
      <c r="AH49" s="125" t="s">
        <v>45</v>
      </c>
      <c r="AI49" s="125" t="s">
        <v>45</v>
      </c>
      <c r="AJ49" s="125" t="s">
        <v>45</v>
      </c>
      <c r="AK49" s="125" t="s">
        <v>45</v>
      </c>
      <c r="AL49" s="125" t="s">
        <v>45</v>
      </c>
      <c r="AM49" s="126" t="s">
        <v>45</v>
      </c>
      <c r="AN49" s="126" t="s">
        <v>45</v>
      </c>
      <c r="AO49" s="125" t="s">
        <v>45</v>
      </c>
      <c r="AP49" s="125" t="s">
        <v>45</v>
      </c>
      <c r="AQ49" s="125" t="s">
        <v>45</v>
      </c>
      <c r="AR49" s="125" t="s">
        <v>45</v>
      </c>
      <c r="AS49" s="96"/>
      <c r="AT49" s="96"/>
      <c r="AU49" s="96"/>
      <c r="AV49" s="94"/>
      <c r="AW49" s="94"/>
      <c r="AX49" s="102"/>
      <c r="AY49" s="96"/>
      <c r="AZ49" s="57" t="str">
        <f t="shared" si="25"/>
        <v/>
      </c>
      <c r="BA49" s="145">
        <f t="shared" si="26"/>
        <v>44654</v>
      </c>
      <c r="BB49" s="77" t="s">
        <v>45</v>
      </c>
      <c r="BC49" s="77" t="s">
        <v>45</v>
      </c>
      <c r="BD49" s="62" t="s">
        <v>45</v>
      </c>
      <c r="BE49" s="62" t="s">
        <v>45</v>
      </c>
      <c r="BF49" s="62" t="s">
        <v>45</v>
      </c>
      <c r="BG49" s="62" t="s">
        <v>45</v>
      </c>
      <c r="BH49" s="62" t="s">
        <v>45</v>
      </c>
      <c r="BI49" s="62" t="s">
        <v>45</v>
      </c>
      <c r="BJ49" s="62" t="s">
        <v>45</v>
      </c>
      <c r="BK49" s="62" t="s">
        <v>45</v>
      </c>
      <c r="BL49" s="102"/>
    </row>
    <row r="50" spans="1:65" s="107" customFormat="1" x14ac:dyDescent="0.25">
      <c r="A50" s="208" t="s">
        <v>46</v>
      </c>
      <c r="B50" s="208"/>
      <c r="C50" s="65" t="s">
        <v>47</v>
      </c>
      <c r="D50" s="65" t="s">
        <v>47</v>
      </c>
      <c r="E50" s="65" t="s">
        <v>47</v>
      </c>
      <c r="F50" s="65" t="s">
        <v>83</v>
      </c>
      <c r="G50" s="65" t="s">
        <v>47</v>
      </c>
      <c r="H50" s="65" t="s">
        <v>47</v>
      </c>
      <c r="I50" s="65" t="s">
        <v>47</v>
      </c>
      <c r="J50" s="65" t="s">
        <v>47</v>
      </c>
      <c r="K50" s="65" t="s">
        <v>83</v>
      </c>
      <c r="L50" s="65" t="s">
        <v>47</v>
      </c>
      <c r="M50" s="65" t="s">
        <v>47</v>
      </c>
      <c r="N50" s="65" t="s">
        <v>47</v>
      </c>
      <c r="O50" s="65" t="s">
        <v>47</v>
      </c>
      <c r="P50" s="65" t="s">
        <v>47</v>
      </c>
      <c r="Q50" s="65" t="s">
        <v>47</v>
      </c>
      <c r="R50" s="65" t="s">
        <v>47</v>
      </c>
      <c r="S50" s="65" t="s">
        <v>47</v>
      </c>
      <c r="T50" s="96"/>
      <c r="U50" s="96"/>
      <c r="V50" s="96"/>
      <c r="W50" s="65" t="s">
        <v>47</v>
      </c>
      <c r="X50" s="65" t="s">
        <v>47</v>
      </c>
      <c r="Y50" s="65" t="s">
        <v>47</v>
      </c>
      <c r="Z50" s="65" t="s">
        <v>47</v>
      </c>
      <c r="AA50" s="65" t="s">
        <v>47</v>
      </c>
      <c r="AB50" s="65" t="s">
        <v>47</v>
      </c>
      <c r="AC50" s="65" t="s">
        <v>47</v>
      </c>
      <c r="AD50" s="65" t="s">
        <v>47</v>
      </c>
      <c r="AE50" s="65" t="s">
        <v>47</v>
      </c>
      <c r="AF50" s="65" t="s">
        <v>47</v>
      </c>
      <c r="AG50" s="65" t="s">
        <v>47</v>
      </c>
      <c r="AH50" s="65" t="s">
        <v>47</v>
      </c>
      <c r="AI50" s="65" t="s">
        <v>47</v>
      </c>
      <c r="AJ50" s="65" t="s">
        <v>47</v>
      </c>
      <c r="AK50" s="65" t="s">
        <v>47</v>
      </c>
      <c r="AL50" s="65" t="s">
        <v>47</v>
      </c>
      <c r="AM50" s="65" t="s">
        <v>47</v>
      </c>
      <c r="AN50" s="65" t="s">
        <v>47</v>
      </c>
      <c r="AO50" s="65" t="s">
        <v>47</v>
      </c>
      <c r="AP50" s="65" t="s">
        <v>47</v>
      </c>
      <c r="AQ50" s="65" t="s">
        <v>47</v>
      </c>
      <c r="AR50" s="65" t="s">
        <v>47</v>
      </c>
      <c r="AS50" s="96"/>
      <c r="AT50" s="96"/>
      <c r="AU50" s="96"/>
      <c r="AV50" s="96"/>
      <c r="AW50" s="96"/>
      <c r="AX50" s="96"/>
      <c r="AY50" s="96"/>
      <c r="AZ50" s="96"/>
      <c r="BA50" s="96"/>
      <c r="BB50" s="65" t="s">
        <v>47</v>
      </c>
      <c r="BC50" s="65" t="s">
        <v>47</v>
      </c>
      <c r="BD50" s="65" t="s">
        <v>47</v>
      </c>
      <c r="BE50" s="65" t="s">
        <v>47</v>
      </c>
      <c r="BF50" s="65" t="s">
        <v>47</v>
      </c>
      <c r="BG50" s="65" t="s">
        <v>47</v>
      </c>
      <c r="BH50" s="65" t="s">
        <v>47</v>
      </c>
      <c r="BI50" s="65" t="s">
        <v>47</v>
      </c>
      <c r="BJ50" s="65" t="s">
        <v>47</v>
      </c>
      <c r="BK50" s="65" t="s">
        <v>47</v>
      </c>
      <c r="BL50" s="96"/>
      <c r="BM50" s="96"/>
    </row>
    <row r="51" spans="1:65" ht="11.25" customHeight="1" x14ac:dyDescent="0.25">
      <c r="A51" s="207" t="s">
        <v>48</v>
      </c>
      <c r="B51" s="207"/>
      <c r="C51" s="146" t="str">
        <f>IF(COUNTIF(C7:C49,"*Aspettativa*")=0,"",COUNTIF(C7:C49,"*Aspettativa*"))</f>
        <v/>
      </c>
      <c r="D51" s="146" t="str">
        <f>IF(COUNTIF(D7:D49,"*Aspettativa*")=0,"",COUNTIF(D7:D49,"*Aspettativa*"))</f>
        <v/>
      </c>
      <c r="E51" s="146" t="str">
        <f t="shared" ref="E51:S51" si="28">IF(COUNTIF(E7:E49,"*Aspettativa*")=0,"",COUNTIF(E7:E49,"*Aspettativa*"))</f>
        <v/>
      </c>
      <c r="F51" s="146" t="str">
        <f t="shared" si="28"/>
        <v/>
      </c>
      <c r="G51" s="146" t="str">
        <f t="shared" si="28"/>
        <v/>
      </c>
      <c r="H51" s="146" t="str">
        <f t="shared" si="28"/>
        <v/>
      </c>
      <c r="I51" s="146" t="str">
        <f t="shared" si="28"/>
        <v/>
      </c>
      <c r="J51" s="146" t="str">
        <f t="shared" si="28"/>
        <v/>
      </c>
      <c r="K51" s="146" t="str">
        <f t="shared" si="28"/>
        <v/>
      </c>
      <c r="L51" s="146" t="str">
        <f t="shared" si="28"/>
        <v/>
      </c>
      <c r="M51" s="146" t="str">
        <f t="shared" si="28"/>
        <v/>
      </c>
      <c r="N51" s="146" t="str">
        <f t="shared" si="28"/>
        <v/>
      </c>
      <c r="O51" s="146" t="str">
        <f t="shared" si="28"/>
        <v/>
      </c>
      <c r="P51" s="146" t="str">
        <f t="shared" si="28"/>
        <v/>
      </c>
      <c r="Q51" s="146" t="str">
        <f t="shared" si="28"/>
        <v/>
      </c>
      <c r="R51" s="146" t="str">
        <f t="shared" si="28"/>
        <v/>
      </c>
      <c r="S51" s="146" t="str">
        <f t="shared" si="28"/>
        <v/>
      </c>
      <c r="T51" s="96"/>
      <c r="U51" s="222" t="s">
        <v>48</v>
      </c>
      <c r="V51" s="222"/>
      <c r="W51" s="146" t="str">
        <f t="shared" ref="W51:AR51" si="29">IF(COUNTIF(W7:W49,"*Aspettativa*")=0,"",COUNTIF(W7:W49,"*Aspettativa*"))</f>
        <v/>
      </c>
      <c r="X51" s="146" t="str">
        <f t="shared" si="29"/>
        <v/>
      </c>
      <c r="Y51" s="146" t="str">
        <f t="shared" ref="Y51" si="30">IF(COUNTIF(Y7:Y49,"*Aspettativa*")=0,"",COUNTIF(Y7:Y49,"*Aspettativa*"))</f>
        <v/>
      </c>
      <c r="Z51" s="146" t="str">
        <f t="shared" ref="Z51:AB51" si="31">IF(COUNTIF(Z7:Z49,"*Aspettativa*")=0,"",COUNTIF(Z7:Z49,"*Aspettativa*"))</f>
        <v/>
      </c>
      <c r="AA51" s="146" t="str">
        <f t="shared" si="31"/>
        <v/>
      </c>
      <c r="AB51" s="146" t="str">
        <f t="shared" si="31"/>
        <v/>
      </c>
      <c r="AC51" s="146" t="str">
        <f t="shared" si="29"/>
        <v/>
      </c>
      <c r="AD51" s="146" t="str">
        <f t="shared" si="29"/>
        <v/>
      </c>
      <c r="AE51" s="146" t="str">
        <f t="shared" si="29"/>
        <v/>
      </c>
      <c r="AF51" s="146" t="str">
        <f t="shared" si="29"/>
        <v/>
      </c>
      <c r="AG51" s="146" t="str">
        <f t="shared" si="29"/>
        <v/>
      </c>
      <c r="AH51" s="146" t="str">
        <f t="shared" si="29"/>
        <v/>
      </c>
      <c r="AI51" s="146" t="str">
        <f t="shared" si="29"/>
        <v/>
      </c>
      <c r="AJ51" s="146" t="str">
        <f t="shared" si="29"/>
        <v/>
      </c>
      <c r="AK51" s="146" t="str">
        <f t="shared" si="29"/>
        <v/>
      </c>
      <c r="AL51" s="146" t="str">
        <f t="shared" si="29"/>
        <v/>
      </c>
      <c r="AM51" s="146" t="str">
        <f t="shared" si="29"/>
        <v/>
      </c>
      <c r="AN51" s="146" t="str">
        <f t="shared" si="29"/>
        <v/>
      </c>
      <c r="AO51" s="146" t="str">
        <f t="shared" si="29"/>
        <v/>
      </c>
      <c r="AP51" s="146" t="str">
        <f t="shared" si="29"/>
        <v/>
      </c>
      <c r="AQ51" s="146" t="str">
        <f t="shared" si="29"/>
        <v/>
      </c>
      <c r="AR51" s="166" t="str">
        <f t="shared" si="29"/>
        <v/>
      </c>
      <c r="AS51" s="96"/>
      <c r="AT51" s="96"/>
      <c r="AU51" s="96"/>
      <c r="AV51" s="96"/>
      <c r="AW51" s="151"/>
      <c r="AX51" s="96"/>
      <c r="AY51" s="96"/>
      <c r="AZ51" s="207" t="s">
        <v>48</v>
      </c>
      <c r="BA51" s="207"/>
      <c r="BB51" s="146" t="str">
        <f t="shared" ref="BB51:BJ51" si="32">IF(COUNTIF(BB7:BB49,"*Aspettativa*")=0,"",COUNTIF(BB7:BB49,"*Aspettativa*"))</f>
        <v/>
      </c>
      <c r="BC51" s="146" t="str">
        <f t="shared" ref="BC51" si="33">IF(COUNTIF(BC7:BC49,"*Aspettativa*")=0,"",COUNTIF(BC7:BC49,"*Aspettativa*"))</f>
        <v/>
      </c>
      <c r="BD51" s="146" t="str">
        <f t="shared" si="32"/>
        <v/>
      </c>
      <c r="BE51" s="146" t="str">
        <f t="shared" si="32"/>
        <v/>
      </c>
      <c r="BF51" s="146" t="str">
        <f t="shared" si="32"/>
        <v/>
      </c>
      <c r="BG51" s="146" t="str">
        <f t="shared" si="32"/>
        <v/>
      </c>
      <c r="BH51" s="146" t="str">
        <f t="shared" si="32"/>
        <v/>
      </c>
      <c r="BI51" s="146" t="str">
        <f t="shared" si="32"/>
        <v/>
      </c>
      <c r="BJ51" s="146" t="str">
        <f t="shared" si="32"/>
        <v/>
      </c>
      <c r="BK51" s="146"/>
      <c r="BL51" s="96"/>
    </row>
    <row r="52" spans="1:65" ht="11.25" customHeight="1" x14ac:dyDescent="0.25">
      <c r="A52" s="206" t="s">
        <v>49</v>
      </c>
      <c r="B52" s="206"/>
      <c r="C52" s="147" t="str">
        <f>IF(COUNTIF(C7:C49,"*Ex-accordo*")=0,"",COUNTIF(C7:C49,"*Ex-accordo*"))</f>
        <v/>
      </c>
      <c r="D52" s="147">
        <f>IF(COUNTIF(D7:D49,"*Ex-accordo*")=0,"",COUNTIF(D7:D49,"*Ex-accordo*"))</f>
        <v>1</v>
      </c>
      <c r="E52" s="147" t="str">
        <f t="shared" ref="E52:S52" si="34">IF(COUNTIF(E7:E49,"*Ex-accordo*")=0,"",COUNTIF(E7:E49,"*Ex-accordo*"))</f>
        <v/>
      </c>
      <c r="F52" s="147">
        <f t="shared" si="34"/>
        <v>1</v>
      </c>
      <c r="G52" s="147" t="str">
        <f t="shared" si="34"/>
        <v/>
      </c>
      <c r="H52" s="147" t="str">
        <f t="shared" si="34"/>
        <v/>
      </c>
      <c r="I52" s="147" t="str">
        <f t="shared" si="34"/>
        <v/>
      </c>
      <c r="J52" s="147" t="str">
        <f t="shared" si="34"/>
        <v/>
      </c>
      <c r="K52" s="147">
        <f t="shared" si="34"/>
        <v>1</v>
      </c>
      <c r="L52" s="147" t="str">
        <f t="shared" si="34"/>
        <v/>
      </c>
      <c r="M52" s="147">
        <f t="shared" si="34"/>
        <v>2</v>
      </c>
      <c r="N52" s="147" t="str">
        <f t="shared" si="34"/>
        <v/>
      </c>
      <c r="O52" s="147" t="str">
        <f t="shared" si="34"/>
        <v/>
      </c>
      <c r="P52" s="147" t="str">
        <f t="shared" si="34"/>
        <v/>
      </c>
      <c r="Q52" s="147" t="str">
        <f t="shared" si="34"/>
        <v/>
      </c>
      <c r="R52" s="147" t="str">
        <f t="shared" si="34"/>
        <v/>
      </c>
      <c r="S52" s="147" t="str">
        <f t="shared" si="34"/>
        <v/>
      </c>
      <c r="T52" s="96"/>
      <c r="U52" s="223" t="s">
        <v>49</v>
      </c>
      <c r="V52" s="223"/>
      <c r="W52" s="147">
        <f t="shared" ref="W52:AR52" si="35">IF(COUNTIF(W7:W49,"*Ex-accordo*")=0,"",COUNTIF(W7:W49,"*Ex-accordo*"))</f>
        <v>2</v>
      </c>
      <c r="X52" s="147">
        <f t="shared" si="35"/>
        <v>1</v>
      </c>
      <c r="Y52" s="147">
        <f t="shared" ref="Y52" si="36">IF(COUNTIF(Y7:Y49,"*Ex-accordo*")=0,"",COUNTIF(Y7:Y49,"*Ex-accordo*"))</f>
        <v>1</v>
      </c>
      <c r="Z52" s="147" t="str">
        <f t="shared" ref="Z52:AB52" si="37">IF(COUNTIF(Z7:Z49,"*Ex-accordo*")=0,"",COUNTIF(Z7:Z49,"*Ex-accordo*"))</f>
        <v/>
      </c>
      <c r="AA52" s="147" t="str">
        <f t="shared" si="37"/>
        <v/>
      </c>
      <c r="AB52" s="147">
        <f t="shared" si="37"/>
        <v>1</v>
      </c>
      <c r="AC52" s="147">
        <f t="shared" si="35"/>
        <v>1</v>
      </c>
      <c r="AD52" s="147" t="str">
        <f t="shared" si="35"/>
        <v/>
      </c>
      <c r="AE52" s="147" t="str">
        <f t="shared" si="35"/>
        <v/>
      </c>
      <c r="AF52" s="147">
        <f t="shared" si="35"/>
        <v>2</v>
      </c>
      <c r="AG52" s="147" t="str">
        <f t="shared" si="35"/>
        <v/>
      </c>
      <c r="AH52" s="147" t="str">
        <f t="shared" si="35"/>
        <v/>
      </c>
      <c r="AI52" s="147" t="str">
        <f t="shared" si="35"/>
        <v/>
      </c>
      <c r="AJ52" s="147" t="str">
        <f t="shared" si="35"/>
        <v/>
      </c>
      <c r="AK52" s="147" t="str">
        <f t="shared" si="35"/>
        <v/>
      </c>
      <c r="AL52" s="147" t="str">
        <f t="shared" si="35"/>
        <v/>
      </c>
      <c r="AM52" s="147" t="str">
        <f t="shared" si="35"/>
        <v/>
      </c>
      <c r="AN52" s="147" t="str">
        <f t="shared" si="35"/>
        <v/>
      </c>
      <c r="AO52" s="147" t="str">
        <f t="shared" si="35"/>
        <v/>
      </c>
      <c r="AP52" s="147" t="str">
        <f t="shared" si="35"/>
        <v/>
      </c>
      <c r="AQ52" s="147">
        <f t="shared" si="35"/>
        <v>1</v>
      </c>
      <c r="AR52" s="167" t="str">
        <f t="shared" si="35"/>
        <v/>
      </c>
      <c r="AS52" s="96"/>
      <c r="AT52" s="96"/>
      <c r="AU52" s="96"/>
      <c r="AV52" s="96"/>
      <c r="AW52" s="151"/>
      <c r="AX52" s="96"/>
      <c r="AY52" s="96"/>
      <c r="AZ52" s="206" t="s">
        <v>49</v>
      </c>
      <c r="BA52" s="206"/>
      <c r="BB52" s="147">
        <f t="shared" ref="BB52:BJ52" si="38">IF(COUNTIF(BB7:BB49,"*Ex-accordo*")=0,"",COUNTIF(BB7:BB49,"*Ex-accordo*"))</f>
        <v>1</v>
      </c>
      <c r="BC52" s="147">
        <f t="shared" ref="BC52" si="39">IF(COUNTIF(BC7:BC49,"*Ex-accordo*")=0,"",COUNTIF(BC7:BC49,"*Ex-accordo*"))</f>
        <v>1</v>
      </c>
      <c r="BD52" s="147">
        <f t="shared" si="38"/>
        <v>1</v>
      </c>
      <c r="BE52" s="147" t="str">
        <f t="shared" si="38"/>
        <v/>
      </c>
      <c r="BF52" s="147" t="str">
        <f t="shared" si="38"/>
        <v/>
      </c>
      <c r="BG52" s="147" t="str">
        <f t="shared" si="38"/>
        <v/>
      </c>
      <c r="BH52" s="147" t="str">
        <f t="shared" si="38"/>
        <v/>
      </c>
      <c r="BI52" s="147">
        <f t="shared" si="38"/>
        <v>2</v>
      </c>
      <c r="BJ52" s="147" t="str">
        <f t="shared" si="38"/>
        <v/>
      </c>
      <c r="BK52" s="147"/>
      <c r="BL52" s="96"/>
    </row>
    <row r="53" spans="1:65" ht="11.25" customHeight="1" x14ac:dyDescent="0.25">
      <c r="A53" s="207" t="s">
        <v>50</v>
      </c>
      <c r="B53" s="207"/>
      <c r="C53" s="146" t="str">
        <f>IF(COUNTIF(C7:C49,"Ferie*")=0,"",COUNTIF(C7:C49,"Ferie*"))</f>
        <v/>
      </c>
      <c r="D53" s="146" t="str">
        <f>IF(COUNTIF(D7:D49,"Ferie*")=0,"",COUNTIF(D7:D49,"Ferie*"))</f>
        <v/>
      </c>
      <c r="E53" s="146" t="str">
        <f t="shared" ref="E53:S53" si="40">IF(COUNTIF(E7:E49,"Ferie*")=0,"",COUNTIF(E7:E49,"Ferie*"))</f>
        <v/>
      </c>
      <c r="F53" s="146" t="str">
        <f t="shared" si="40"/>
        <v/>
      </c>
      <c r="G53" s="146" t="str">
        <f t="shared" si="40"/>
        <v/>
      </c>
      <c r="H53" s="146" t="str">
        <f t="shared" si="40"/>
        <v/>
      </c>
      <c r="I53" s="146" t="str">
        <f t="shared" si="40"/>
        <v/>
      </c>
      <c r="J53" s="146" t="str">
        <f t="shared" si="40"/>
        <v/>
      </c>
      <c r="K53" s="146" t="str">
        <f t="shared" si="40"/>
        <v/>
      </c>
      <c r="L53" s="146" t="str">
        <f t="shared" si="40"/>
        <v/>
      </c>
      <c r="M53" s="146" t="str">
        <f t="shared" si="40"/>
        <v/>
      </c>
      <c r="N53" s="146" t="str">
        <f t="shared" si="40"/>
        <v/>
      </c>
      <c r="O53" s="146" t="str">
        <f t="shared" si="40"/>
        <v/>
      </c>
      <c r="P53" s="146" t="str">
        <f t="shared" si="40"/>
        <v/>
      </c>
      <c r="Q53" s="146" t="str">
        <f t="shared" si="40"/>
        <v/>
      </c>
      <c r="R53" s="146" t="str">
        <f t="shared" si="40"/>
        <v/>
      </c>
      <c r="S53" s="146" t="str">
        <f t="shared" si="40"/>
        <v/>
      </c>
      <c r="T53" s="96"/>
      <c r="U53" s="222" t="s">
        <v>50</v>
      </c>
      <c r="V53" s="222"/>
      <c r="W53" s="146">
        <f t="shared" ref="W53:AR53" si="41">IF(COUNTIF(W7:W49,"Ferie*")=0,"",COUNTIF(W7:W49,"Ferie*"))</f>
        <v>3</v>
      </c>
      <c r="X53" s="146" t="str">
        <f t="shared" si="41"/>
        <v/>
      </c>
      <c r="Y53" s="146" t="str">
        <f t="shared" ref="Y53" si="42">IF(COUNTIF(Y7:Y49,"Ferie*")=0,"",COUNTIF(Y7:Y49,"Ferie*"))</f>
        <v/>
      </c>
      <c r="Z53" s="146" t="str">
        <f t="shared" ref="Z53:AB53" si="43">IF(COUNTIF(Z7:Z49,"Ferie*")=0,"",COUNTIF(Z7:Z49,"Ferie*"))</f>
        <v/>
      </c>
      <c r="AA53" s="146" t="str">
        <f t="shared" si="43"/>
        <v/>
      </c>
      <c r="AB53" s="146" t="str">
        <f t="shared" si="43"/>
        <v/>
      </c>
      <c r="AC53" s="146" t="str">
        <f t="shared" si="41"/>
        <v/>
      </c>
      <c r="AD53" s="146" t="str">
        <f t="shared" si="41"/>
        <v/>
      </c>
      <c r="AE53" s="146" t="str">
        <f t="shared" si="41"/>
        <v/>
      </c>
      <c r="AF53" s="146" t="str">
        <f t="shared" si="41"/>
        <v/>
      </c>
      <c r="AG53" s="146" t="str">
        <f t="shared" si="41"/>
        <v/>
      </c>
      <c r="AH53" s="146" t="str">
        <f t="shared" si="41"/>
        <v/>
      </c>
      <c r="AI53" s="146" t="str">
        <f t="shared" si="41"/>
        <v/>
      </c>
      <c r="AJ53" s="146" t="str">
        <f t="shared" si="41"/>
        <v/>
      </c>
      <c r="AK53" s="146" t="str">
        <f t="shared" si="41"/>
        <v/>
      </c>
      <c r="AL53" s="146">
        <f t="shared" si="41"/>
        <v>1</v>
      </c>
      <c r="AM53" s="146" t="str">
        <f t="shared" si="41"/>
        <v/>
      </c>
      <c r="AN53" s="146" t="str">
        <f t="shared" si="41"/>
        <v/>
      </c>
      <c r="AO53" s="146" t="str">
        <f t="shared" si="41"/>
        <v/>
      </c>
      <c r="AP53" s="146" t="str">
        <f t="shared" si="41"/>
        <v/>
      </c>
      <c r="AQ53" s="146" t="str">
        <f t="shared" si="41"/>
        <v/>
      </c>
      <c r="AR53" s="166" t="str">
        <f t="shared" si="41"/>
        <v/>
      </c>
      <c r="AS53" s="96"/>
      <c r="AT53" s="96"/>
      <c r="AU53" s="96"/>
      <c r="AV53" s="96"/>
      <c r="AW53" s="148"/>
      <c r="AX53" s="96"/>
      <c r="AY53" s="96"/>
      <c r="AZ53" s="207" t="s">
        <v>50</v>
      </c>
      <c r="BA53" s="207"/>
      <c r="BB53" s="146" t="str">
        <f t="shared" ref="BB53:BJ53" si="44">IF(COUNTIF(BB7:BB49,"Ferie*")=0,"",COUNTIF(BB7:BB49,"Ferie*"))</f>
        <v/>
      </c>
      <c r="BC53" s="146" t="str">
        <f t="shared" ref="BC53" si="45">IF(COUNTIF(BC7:BC49,"Ferie*")=0,"",COUNTIF(BC7:BC49,"Ferie*"))</f>
        <v/>
      </c>
      <c r="BD53" s="146" t="str">
        <f t="shared" si="44"/>
        <v/>
      </c>
      <c r="BE53" s="146" t="str">
        <f t="shared" si="44"/>
        <v/>
      </c>
      <c r="BF53" s="146" t="str">
        <f t="shared" si="44"/>
        <v/>
      </c>
      <c r="BG53" s="146" t="str">
        <f t="shared" si="44"/>
        <v/>
      </c>
      <c r="BH53" s="146">
        <f t="shared" si="44"/>
        <v>1</v>
      </c>
      <c r="BI53" s="146" t="str">
        <f t="shared" si="44"/>
        <v/>
      </c>
      <c r="BJ53" s="146" t="str">
        <f t="shared" si="44"/>
        <v/>
      </c>
      <c r="BK53" s="146"/>
      <c r="BL53" s="96"/>
    </row>
    <row r="54" spans="1:65" ht="11.25" customHeight="1" x14ac:dyDescent="0.25">
      <c r="A54" s="206" t="s">
        <v>51</v>
      </c>
      <c r="B54" s="206"/>
      <c r="C54" s="147" t="str">
        <f>IF(COUNTIF(C7:C49,"*Ridotto Ex-Acc*")=0,"",COUNTIF(C7:C49,"*Ridotto Ex-Acc*"))</f>
        <v/>
      </c>
      <c r="D54" s="147" t="str">
        <f>IF(COUNTIF(D7:D49,"*Ridotto Ex-Acc*")=0,"",COUNTIF(D7:D49,"*Ridotto Ex-Acc*"))</f>
        <v/>
      </c>
      <c r="E54" s="147" t="str">
        <f t="shared" ref="E54:S54" si="46">IF(COUNTIF(E7:E49,"*Ridotto Ex-Acc*")=0,"",COUNTIF(E7:E49,"*Ridotto Ex-Acc*"))</f>
        <v/>
      </c>
      <c r="F54" s="147" t="str">
        <f t="shared" si="46"/>
        <v/>
      </c>
      <c r="G54" s="147">
        <f t="shared" si="46"/>
        <v>10</v>
      </c>
      <c r="H54" s="147" t="str">
        <f t="shared" si="46"/>
        <v/>
      </c>
      <c r="I54" s="147" t="str">
        <f t="shared" si="46"/>
        <v/>
      </c>
      <c r="J54" s="147">
        <f t="shared" si="46"/>
        <v>10</v>
      </c>
      <c r="K54" s="147" t="str">
        <f t="shared" si="46"/>
        <v/>
      </c>
      <c r="L54" s="147" t="str">
        <f t="shared" si="46"/>
        <v/>
      </c>
      <c r="M54" s="147" t="str">
        <f t="shared" si="46"/>
        <v/>
      </c>
      <c r="N54" s="147" t="str">
        <f t="shared" si="46"/>
        <v/>
      </c>
      <c r="O54" s="147" t="str">
        <f t="shared" si="46"/>
        <v/>
      </c>
      <c r="P54" s="147" t="str">
        <f t="shared" si="46"/>
        <v/>
      </c>
      <c r="Q54" s="147" t="str">
        <f t="shared" si="46"/>
        <v/>
      </c>
      <c r="R54" s="147" t="str">
        <f t="shared" si="46"/>
        <v/>
      </c>
      <c r="S54" s="147" t="str">
        <f t="shared" si="46"/>
        <v/>
      </c>
      <c r="T54" s="96"/>
      <c r="U54" s="223" t="s">
        <v>51</v>
      </c>
      <c r="V54" s="223"/>
      <c r="W54" s="147" t="str">
        <f t="shared" ref="W54:AR54" si="47">IF(COUNTIF(W7:W49,"*Ridotto Ex-Acc*")=0,"",COUNTIF(W7:W49,"*Ridotto Ex-Acc*"))</f>
        <v/>
      </c>
      <c r="X54" s="147" t="str">
        <f t="shared" si="47"/>
        <v/>
      </c>
      <c r="Y54" s="147" t="str">
        <f t="shared" ref="Y54" si="48">IF(COUNTIF(Y7:Y49,"*Ridotto Ex-Acc*")=0,"",COUNTIF(Y7:Y49,"*Ridotto Ex-Acc*"))</f>
        <v/>
      </c>
      <c r="Z54" s="147" t="str">
        <f t="shared" ref="Z54:AB54" si="49">IF(COUNTIF(Z7:Z49,"*Ridotto Ex-Acc*")=0,"",COUNTIF(Z7:Z49,"*Ridotto Ex-Acc*"))</f>
        <v/>
      </c>
      <c r="AA54" s="147">
        <f t="shared" si="49"/>
        <v>5</v>
      </c>
      <c r="AB54" s="147" t="str">
        <f t="shared" si="49"/>
        <v/>
      </c>
      <c r="AC54" s="147" t="str">
        <f t="shared" si="47"/>
        <v/>
      </c>
      <c r="AD54" s="147" t="str">
        <f t="shared" si="47"/>
        <v/>
      </c>
      <c r="AE54" s="147" t="str">
        <f t="shared" si="47"/>
        <v/>
      </c>
      <c r="AF54" s="147" t="str">
        <f t="shared" si="47"/>
        <v/>
      </c>
      <c r="AG54" s="147" t="str">
        <f t="shared" si="47"/>
        <v/>
      </c>
      <c r="AH54" s="147" t="str">
        <f t="shared" si="47"/>
        <v/>
      </c>
      <c r="AI54" s="147" t="str">
        <f t="shared" si="47"/>
        <v/>
      </c>
      <c r="AJ54" s="147">
        <f t="shared" si="47"/>
        <v>5</v>
      </c>
      <c r="AK54" s="147" t="str">
        <f t="shared" si="47"/>
        <v/>
      </c>
      <c r="AL54" s="147" t="str">
        <f t="shared" si="47"/>
        <v/>
      </c>
      <c r="AM54" s="147" t="str">
        <f t="shared" si="47"/>
        <v/>
      </c>
      <c r="AN54" s="147" t="str">
        <f t="shared" si="47"/>
        <v/>
      </c>
      <c r="AO54" s="147" t="str">
        <f t="shared" si="47"/>
        <v/>
      </c>
      <c r="AP54" s="147" t="str">
        <f t="shared" si="47"/>
        <v/>
      </c>
      <c r="AQ54" s="147" t="str">
        <f t="shared" si="47"/>
        <v/>
      </c>
      <c r="AR54" s="167">
        <f t="shared" si="47"/>
        <v>5</v>
      </c>
      <c r="AS54" s="96"/>
      <c r="AT54" s="96"/>
      <c r="AU54" s="96"/>
      <c r="AV54" s="96"/>
      <c r="AW54" s="151"/>
      <c r="AX54" s="96"/>
      <c r="AY54" s="96"/>
      <c r="AZ54" s="206" t="s">
        <v>51</v>
      </c>
      <c r="BA54" s="206"/>
      <c r="BB54" s="147">
        <f t="shared" ref="BB54:BJ54" si="50">IF(COUNTIF(BB7:BB49,"*Ridotto Ex-Acc*")=0,"",COUNTIF(BB7:BB49,"*Ridotto Ex-Acc*"))</f>
        <v>3</v>
      </c>
      <c r="BC54" s="147" t="str">
        <f t="shared" ref="BC54" si="51">IF(COUNTIF(BC7:BC49,"*Ridotto Ex-Acc*")=0,"",COUNTIF(BC7:BC49,"*Ridotto Ex-Acc*"))</f>
        <v/>
      </c>
      <c r="BD54" s="147">
        <f t="shared" si="50"/>
        <v>3</v>
      </c>
      <c r="BE54" s="147" t="str">
        <f t="shared" si="50"/>
        <v/>
      </c>
      <c r="BF54" s="147">
        <f t="shared" si="50"/>
        <v>5</v>
      </c>
      <c r="BG54" s="147" t="str">
        <f t="shared" si="50"/>
        <v/>
      </c>
      <c r="BH54" s="147">
        <f t="shared" si="50"/>
        <v>1</v>
      </c>
      <c r="BI54" s="147" t="str">
        <f t="shared" si="50"/>
        <v/>
      </c>
      <c r="BJ54" s="147" t="str">
        <f t="shared" si="50"/>
        <v/>
      </c>
      <c r="BK54" s="147"/>
      <c r="BL54" s="96"/>
    </row>
    <row r="55" spans="1:65" ht="11.25" customHeight="1" x14ac:dyDescent="0.25">
      <c r="A55" s="207" t="s">
        <v>52</v>
      </c>
      <c r="B55" s="207"/>
      <c r="C55" s="146" t="str">
        <f>IF(COUNTIF(C7:C49,"*Ridotto Ferie*")=0,"",COUNTIF(C7:C49,"*Ridotto Ferie*"))</f>
        <v/>
      </c>
      <c r="D55" s="146" t="str">
        <f>IF(COUNTIF(D7:D49,"*Ridotto Ferie*")=0,"",COUNTIF(D7:D49,"*Ridotto Ferie*"))</f>
        <v/>
      </c>
      <c r="E55" s="146" t="str">
        <f t="shared" ref="E55:S55" si="52">IF(COUNTIF(E7:E49,"*Ridotto Ferie*")=0,"",COUNTIF(E7:E49,"*Ridotto Ferie*"))</f>
        <v/>
      </c>
      <c r="F55" s="146" t="str">
        <f t="shared" si="52"/>
        <v/>
      </c>
      <c r="G55" s="146" t="str">
        <f t="shared" si="52"/>
        <v/>
      </c>
      <c r="H55" s="146" t="str">
        <f t="shared" si="52"/>
        <v/>
      </c>
      <c r="I55" s="146" t="str">
        <f t="shared" si="52"/>
        <v/>
      </c>
      <c r="J55" s="146" t="str">
        <f t="shared" si="52"/>
        <v/>
      </c>
      <c r="K55" s="146" t="str">
        <f t="shared" si="52"/>
        <v/>
      </c>
      <c r="L55" s="146" t="str">
        <f t="shared" si="52"/>
        <v/>
      </c>
      <c r="M55" s="146" t="str">
        <f t="shared" si="52"/>
        <v/>
      </c>
      <c r="N55" s="146" t="str">
        <f t="shared" si="52"/>
        <v/>
      </c>
      <c r="O55" s="146" t="str">
        <f t="shared" si="52"/>
        <v/>
      </c>
      <c r="P55" s="146" t="str">
        <f t="shared" si="52"/>
        <v/>
      </c>
      <c r="Q55" s="146" t="str">
        <f t="shared" si="52"/>
        <v/>
      </c>
      <c r="R55" s="146" t="str">
        <f t="shared" si="52"/>
        <v/>
      </c>
      <c r="S55" s="146" t="str">
        <f t="shared" si="52"/>
        <v/>
      </c>
      <c r="T55" s="96"/>
      <c r="U55" s="222" t="s">
        <v>52</v>
      </c>
      <c r="V55" s="222"/>
      <c r="W55" s="146" t="str">
        <f t="shared" ref="W55:AR55" si="53">IF(COUNTIF(W7:W49,"*Ridotto Ferie*")=0,"",COUNTIF(W7:W49,"*Ridotto Ferie*"))</f>
        <v/>
      </c>
      <c r="X55" s="146" t="str">
        <f t="shared" si="53"/>
        <v/>
      </c>
      <c r="Y55" s="146" t="str">
        <f t="shared" ref="Y55" si="54">IF(COUNTIF(Y7:Y49,"*Ridotto Ferie*")=0,"",COUNTIF(Y7:Y49,"*Ridotto Ferie*"))</f>
        <v/>
      </c>
      <c r="Z55" s="146" t="str">
        <f t="shared" ref="Z55:AB55" si="55">IF(COUNTIF(Z7:Z49,"*Ridotto Ferie*")=0,"",COUNTIF(Z7:Z49,"*Ridotto Ferie*"))</f>
        <v/>
      </c>
      <c r="AA55" s="146" t="str">
        <f t="shared" si="55"/>
        <v/>
      </c>
      <c r="AB55" s="146" t="str">
        <f t="shared" si="55"/>
        <v/>
      </c>
      <c r="AC55" s="146" t="str">
        <f t="shared" si="53"/>
        <v/>
      </c>
      <c r="AD55" s="146" t="str">
        <f t="shared" si="53"/>
        <v/>
      </c>
      <c r="AE55" s="146" t="str">
        <f t="shared" si="53"/>
        <v/>
      </c>
      <c r="AF55" s="146" t="str">
        <f t="shared" si="53"/>
        <v/>
      </c>
      <c r="AG55" s="146" t="str">
        <f t="shared" si="53"/>
        <v/>
      </c>
      <c r="AH55" s="146" t="str">
        <f t="shared" si="53"/>
        <v/>
      </c>
      <c r="AI55" s="146" t="str">
        <f t="shared" si="53"/>
        <v/>
      </c>
      <c r="AJ55" s="146" t="str">
        <f t="shared" si="53"/>
        <v/>
      </c>
      <c r="AK55" s="146" t="str">
        <f t="shared" si="53"/>
        <v/>
      </c>
      <c r="AL55" s="146" t="str">
        <f t="shared" si="53"/>
        <v/>
      </c>
      <c r="AM55" s="146" t="str">
        <f t="shared" si="53"/>
        <v/>
      </c>
      <c r="AN55" s="146" t="str">
        <f t="shared" si="53"/>
        <v/>
      </c>
      <c r="AO55" s="146">
        <f t="shared" si="53"/>
        <v>5</v>
      </c>
      <c r="AP55" s="146">
        <f t="shared" si="53"/>
        <v>5</v>
      </c>
      <c r="AQ55" s="146" t="str">
        <f t="shared" si="53"/>
        <v/>
      </c>
      <c r="AR55" s="166" t="str">
        <f t="shared" si="53"/>
        <v/>
      </c>
      <c r="AS55" s="96"/>
      <c r="AT55" s="96"/>
      <c r="AU55" s="96"/>
      <c r="AV55" s="96"/>
      <c r="AW55" s="151"/>
      <c r="AX55" s="96"/>
      <c r="AY55" s="96"/>
      <c r="AZ55" s="207" t="s">
        <v>52</v>
      </c>
      <c r="BA55" s="207"/>
      <c r="BB55" s="146" t="str">
        <f t="shared" ref="BB55:BJ55" si="56">IF(COUNTIF(BB7:BB49,"*Ridotto Ferie*")=0,"",COUNTIF(BB7:BB49,"*Ridotto Ferie*"))</f>
        <v/>
      </c>
      <c r="BC55" s="146" t="str">
        <f t="shared" ref="BC55" si="57">IF(COUNTIF(BC7:BC49,"*Ridotto Ferie*")=0,"",COUNTIF(BC7:BC49,"*Ridotto Ferie*"))</f>
        <v/>
      </c>
      <c r="BD55" s="146" t="str">
        <f t="shared" si="56"/>
        <v/>
      </c>
      <c r="BE55" s="146" t="str">
        <f t="shared" si="56"/>
        <v/>
      </c>
      <c r="BF55" s="146" t="str">
        <f t="shared" si="56"/>
        <v/>
      </c>
      <c r="BG55" s="146" t="str">
        <f t="shared" si="56"/>
        <v/>
      </c>
      <c r="BH55" s="146">
        <f t="shared" si="56"/>
        <v>4</v>
      </c>
      <c r="BI55" s="146" t="str">
        <f t="shared" si="56"/>
        <v/>
      </c>
      <c r="BJ55" s="146" t="str">
        <f t="shared" si="56"/>
        <v/>
      </c>
      <c r="BK55" s="146"/>
      <c r="BL55" s="96"/>
    </row>
    <row r="56" spans="1:65" ht="11.25" customHeight="1" x14ac:dyDescent="0.25">
      <c r="A56" s="206" t="s">
        <v>53</v>
      </c>
      <c r="B56" s="206"/>
      <c r="C56" s="147" t="str">
        <f>IF(COUNTIF(C7:C49,"*Ridotto Maternità*")=0,"",COUNTIF(C7:C49,"*Ridotto Maternità*"))</f>
        <v/>
      </c>
      <c r="D56" s="147" t="str">
        <f>IF(COUNTIF(D7:D49,"*Ridotto Maternità*")=0,"",COUNTIF(D7:D49,"*Ridotto Maternità*"))</f>
        <v/>
      </c>
      <c r="E56" s="147" t="str">
        <f t="shared" ref="E56:S56" si="58">IF(COUNTIF(E7:E49,"*Ridotto Maternità*")=0,"",COUNTIF(E7:E49,"*Ridotto Maternità*"))</f>
        <v/>
      </c>
      <c r="F56" s="147" t="str">
        <f t="shared" si="58"/>
        <v/>
      </c>
      <c r="G56" s="147" t="str">
        <f t="shared" si="58"/>
        <v/>
      </c>
      <c r="H56" s="147" t="str">
        <f t="shared" si="58"/>
        <v/>
      </c>
      <c r="I56" s="147" t="str">
        <f t="shared" si="58"/>
        <v/>
      </c>
      <c r="J56" s="147" t="str">
        <f t="shared" si="58"/>
        <v/>
      </c>
      <c r="K56" s="147" t="str">
        <f t="shared" si="58"/>
        <v/>
      </c>
      <c r="L56" s="147" t="str">
        <f t="shared" si="58"/>
        <v/>
      </c>
      <c r="M56" s="147" t="str">
        <f t="shared" si="58"/>
        <v/>
      </c>
      <c r="N56" s="147" t="str">
        <f t="shared" si="58"/>
        <v/>
      </c>
      <c r="O56" s="147" t="str">
        <f t="shared" si="58"/>
        <v/>
      </c>
      <c r="P56" s="147" t="str">
        <f t="shared" si="58"/>
        <v/>
      </c>
      <c r="Q56" s="147" t="str">
        <f t="shared" si="58"/>
        <v/>
      </c>
      <c r="R56" s="147" t="str">
        <f t="shared" si="58"/>
        <v/>
      </c>
      <c r="S56" s="147" t="str">
        <f t="shared" si="58"/>
        <v/>
      </c>
      <c r="T56" s="96"/>
      <c r="U56" s="223" t="s">
        <v>53</v>
      </c>
      <c r="V56" s="223"/>
      <c r="W56" s="147" t="str">
        <f t="shared" ref="W56:AR56" si="59">IF(COUNTIF(W7:W49,"*Ridotto Maternità*")=0,"",COUNTIF(W7:W49,"*Ridotto Maternità*"))</f>
        <v/>
      </c>
      <c r="X56" s="147" t="str">
        <f t="shared" si="59"/>
        <v/>
      </c>
      <c r="Y56" s="147" t="str">
        <f t="shared" ref="Y56" si="60">IF(COUNTIF(Y7:Y49,"*Ridotto Maternità*")=0,"",COUNTIF(Y7:Y49,"*Ridotto Maternità*"))</f>
        <v/>
      </c>
      <c r="Z56" s="147">
        <f t="shared" ref="Z56:AB56" si="61">IF(COUNTIF(Z7:Z49,"*Ridotto Maternità*")=0,"",COUNTIF(Z7:Z49,"*Ridotto Maternità*"))</f>
        <v>20</v>
      </c>
      <c r="AA56" s="147" t="str">
        <f t="shared" si="61"/>
        <v/>
      </c>
      <c r="AB56" s="147" t="str">
        <f t="shared" si="61"/>
        <v/>
      </c>
      <c r="AC56" s="147" t="str">
        <f t="shared" si="59"/>
        <v/>
      </c>
      <c r="AD56" s="147" t="str">
        <f t="shared" si="59"/>
        <v/>
      </c>
      <c r="AE56" s="147" t="str">
        <f t="shared" si="59"/>
        <v/>
      </c>
      <c r="AF56" s="147" t="str">
        <f t="shared" si="59"/>
        <v/>
      </c>
      <c r="AG56" s="147" t="str">
        <f t="shared" si="59"/>
        <v/>
      </c>
      <c r="AH56" s="147" t="str">
        <f t="shared" si="59"/>
        <v/>
      </c>
      <c r="AI56" s="147" t="str">
        <f t="shared" si="59"/>
        <v/>
      </c>
      <c r="AJ56" s="147">
        <f t="shared" si="59"/>
        <v>15</v>
      </c>
      <c r="AK56" s="147" t="str">
        <f t="shared" si="59"/>
        <v/>
      </c>
      <c r="AL56" s="147" t="str">
        <f t="shared" si="59"/>
        <v/>
      </c>
      <c r="AM56" s="147" t="str">
        <f t="shared" si="59"/>
        <v/>
      </c>
      <c r="AN56" s="147" t="str">
        <f t="shared" si="59"/>
        <v/>
      </c>
      <c r="AO56" s="147" t="str">
        <f t="shared" si="59"/>
        <v/>
      </c>
      <c r="AP56" s="147" t="str">
        <f t="shared" si="59"/>
        <v/>
      </c>
      <c r="AQ56" s="147" t="str">
        <f t="shared" si="59"/>
        <v/>
      </c>
      <c r="AR56" s="167" t="str">
        <f t="shared" si="59"/>
        <v/>
      </c>
      <c r="AS56" s="96"/>
      <c r="AT56" s="96"/>
      <c r="AU56" s="96"/>
      <c r="AV56" s="96"/>
      <c r="AW56" s="151"/>
      <c r="AX56" s="96"/>
      <c r="AY56" s="96"/>
      <c r="AZ56" s="206" t="s">
        <v>53</v>
      </c>
      <c r="BA56" s="206"/>
      <c r="BB56" s="147" t="str">
        <f t="shared" ref="BB56:BJ56" si="62">IF(COUNTIF(BB7:BB49,"*Ridotto Maternità*")=0,"",COUNTIF(BB7:BB49,"*Ridotto Maternità*"))</f>
        <v/>
      </c>
      <c r="BC56" s="147" t="str">
        <f t="shared" ref="BC56" si="63">IF(COUNTIF(BC7:BC49,"*Ridotto Maternità*")=0,"",COUNTIF(BC7:BC49,"*Ridotto Maternità*"))</f>
        <v/>
      </c>
      <c r="BD56" s="147" t="str">
        <f t="shared" si="62"/>
        <v/>
      </c>
      <c r="BE56" s="147" t="str">
        <f t="shared" si="62"/>
        <v/>
      </c>
      <c r="BF56" s="147" t="str">
        <f t="shared" si="62"/>
        <v/>
      </c>
      <c r="BG56" s="147" t="str">
        <f t="shared" si="62"/>
        <v/>
      </c>
      <c r="BH56" s="147" t="str">
        <f t="shared" si="62"/>
        <v/>
      </c>
      <c r="BI56" s="147" t="str">
        <f t="shared" si="62"/>
        <v/>
      </c>
      <c r="BJ56" s="147" t="str">
        <f t="shared" si="62"/>
        <v/>
      </c>
      <c r="BK56" s="147"/>
      <c r="BL56" s="96"/>
    </row>
    <row r="57" spans="1:65" ht="11.25" customHeight="1" x14ac:dyDescent="0.25">
      <c r="A57" s="207" t="s">
        <v>54</v>
      </c>
      <c r="B57" s="207"/>
      <c r="C57" s="146" t="str">
        <f>IF(COUNTIF(C7:C49,"*Malattia*")=0,"",COUNTIF(C7:C49,"*Malattia*"))</f>
        <v/>
      </c>
      <c r="D57" s="146" t="str">
        <f>IF(COUNTIF(D7:D49,"*Malattia*")=0,"",COUNTIF(D7:D49,"*Malattia*"))</f>
        <v/>
      </c>
      <c r="E57" s="146" t="str">
        <f t="shared" ref="E57:S57" si="64">IF(COUNTIF(E7:E49,"*Malattia*")=0,"",COUNTIF(E7:E49,"*Malattia*"))</f>
        <v/>
      </c>
      <c r="F57" s="146" t="str">
        <f t="shared" si="64"/>
        <v/>
      </c>
      <c r="G57" s="146" t="str">
        <f t="shared" si="64"/>
        <v/>
      </c>
      <c r="H57" s="146" t="str">
        <f t="shared" si="64"/>
        <v/>
      </c>
      <c r="I57" s="146" t="str">
        <f t="shared" si="64"/>
        <v/>
      </c>
      <c r="J57" s="146" t="str">
        <f t="shared" si="64"/>
        <v/>
      </c>
      <c r="K57" s="146" t="str">
        <f t="shared" si="64"/>
        <v/>
      </c>
      <c r="L57" s="146" t="str">
        <f t="shared" si="64"/>
        <v/>
      </c>
      <c r="M57" s="146" t="str">
        <f t="shared" si="64"/>
        <v/>
      </c>
      <c r="N57" s="146" t="str">
        <f t="shared" si="64"/>
        <v/>
      </c>
      <c r="O57" s="146" t="str">
        <f t="shared" si="64"/>
        <v/>
      </c>
      <c r="P57" s="146" t="str">
        <f t="shared" si="64"/>
        <v/>
      </c>
      <c r="Q57" s="146" t="str">
        <f t="shared" si="64"/>
        <v/>
      </c>
      <c r="R57" s="146" t="str">
        <f t="shared" si="64"/>
        <v/>
      </c>
      <c r="S57" s="146" t="str">
        <f t="shared" si="64"/>
        <v/>
      </c>
      <c r="T57" s="96"/>
      <c r="U57" s="222" t="s">
        <v>54</v>
      </c>
      <c r="V57" s="222"/>
      <c r="W57" s="146" t="str">
        <f t="shared" ref="W57:AR57" si="65">IF(COUNTIF(W7:W49,"*Malattia*")=0,"",COUNTIF(W7:W49,"*Malattia*"))</f>
        <v/>
      </c>
      <c r="X57" s="146" t="str">
        <f t="shared" si="65"/>
        <v/>
      </c>
      <c r="Y57" s="146" t="str">
        <f t="shared" ref="Y57" si="66">IF(COUNTIF(Y7:Y49,"*Malattia*")=0,"",COUNTIF(Y7:Y49,"*Malattia*"))</f>
        <v/>
      </c>
      <c r="Z57" s="146" t="str">
        <f t="shared" ref="Z57:AB57" si="67">IF(COUNTIF(Z7:Z49,"*Malattia*")=0,"",COUNTIF(Z7:Z49,"*Malattia*"))</f>
        <v/>
      </c>
      <c r="AA57" s="146" t="str">
        <f t="shared" si="67"/>
        <v/>
      </c>
      <c r="AB57" s="146" t="str">
        <f t="shared" si="67"/>
        <v/>
      </c>
      <c r="AC57" s="146" t="str">
        <f t="shared" si="65"/>
        <v/>
      </c>
      <c r="AD57" s="146" t="str">
        <f t="shared" si="65"/>
        <v/>
      </c>
      <c r="AE57" s="146" t="str">
        <f t="shared" si="65"/>
        <v/>
      </c>
      <c r="AF57" s="146" t="str">
        <f t="shared" si="65"/>
        <v/>
      </c>
      <c r="AG57" s="146" t="str">
        <f t="shared" si="65"/>
        <v/>
      </c>
      <c r="AH57" s="146" t="str">
        <f t="shared" si="65"/>
        <v/>
      </c>
      <c r="AI57" s="146" t="str">
        <f t="shared" si="65"/>
        <v/>
      </c>
      <c r="AJ57" s="146" t="str">
        <f t="shared" si="65"/>
        <v/>
      </c>
      <c r="AK57" s="146" t="str">
        <f t="shared" si="65"/>
        <v/>
      </c>
      <c r="AL57" s="146" t="str">
        <f t="shared" si="65"/>
        <v/>
      </c>
      <c r="AM57" s="146" t="str">
        <f t="shared" si="65"/>
        <v/>
      </c>
      <c r="AN57" s="146" t="str">
        <f t="shared" si="65"/>
        <v/>
      </c>
      <c r="AO57" s="146" t="str">
        <f t="shared" si="65"/>
        <v/>
      </c>
      <c r="AP57" s="146" t="str">
        <f t="shared" si="65"/>
        <v/>
      </c>
      <c r="AQ57" s="146" t="str">
        <f t="shared" si="65"/>
        <v/>
      </c>
      <c r="AR57" s="166" t="str">
        <f t="shared" si="65"/>
        <v/>
      </c>
      <c r="AS57" s="96"/>
      <c r="AT57" s="96"/>
      <c r="AU57" s="96"/>
      <c r="AV57" s="96"/>
      <c r="AW57" s="151"/>
      <c r="AX57" s="96"/>
      <c r="AY57" s="96"/>
      <c r="AZ57" s="207" t="s">
        <v>54</v>
      </c>
      <c r="BA57" s="207"/>
      <c r="BB57" s="146" t="str">
        <f t="shared" ref="BB57:BJ57" si="68">IF(COUNTIF(BB7:BB49,"*Malattia*")=0,"",COUNTIF(BB7:BB49,"*Malattia*"))</f>
        <v/>
      </c>
      <c r="BC57" s="146" t="str">
        <f t="shared" ref="BC57" si="69">IF(COUNTIF(BC7:BC49,"*Malattia*")=0,"",COUNTIF(BC7:BC49,"*Malattia*"))</f>
        <v/>
      </c>
      <c r="BD57" s="146" t="str">
        <f t="shared" si="68"/>
        <v/>
      </c>
      <c r="BE57" s="146" t="str">
        <f t="shared" si="68"/>
        <v/>
      </c>
      <c r="BF57" s="146" t="str">
        <f t="shared" si="68"/>
        <v/>
      </c>
      <c r="BG57" s="146" t="str">
        <f t="shared" si="68"/>
        <v/>
      </c>
      <c r="BH57" s="146" t="str">
        <f t="shared" si="68"/>
        <v/>
      </c>
      <c r="BI57" s="146" t="str">
        <f t="shared" si="68"/>
        <v/>
      </c>
      <c r="BJ57" s="146" t="str">
        <f t="shared" si="68"/>
        <v/>
      </c>
      <c r="BK57" s="146"/>
      <c r="BL57" s="96"/>
    </row>
    <row r="58" spans="1:65" ht="11.25" customHeight="1" x14ac:dyDescent="0.25">
      <c r="A58" s="206" t="s">
        <v>55</v>
      </c>
      <c r="B58" s="206"/>
      <c r="C58" s="147" t="str">
        <f>IF(COUNTIF(C7:C49,"*Esame*")=0,"",COUNTIF(C7:C49,"*Esame*"))</f>
        <v/>
      </c>
      <c r="D58" s="147" t="str">
        <f>IF(COUNTIF(D7:D49,"*Esame*")=0,"",COUNTIF(D7:D49,"*Esame*"))</f>
        <v/>
      </c>
      <c r="E58" s="147" t="str">
        <f t="shared" ref="E58:S58" si="70">IF(COUNTIF(E7:E49,"*Esame*")=0,"",COUNTIF(E7:E49,"*Esame*"))</f>
        <v/>
      </c>
      <c r="F58" s="147" t="str">
        <f t="shared" si="70"/>
        <v/>
      </c>
      <c r="G58" s="147" t="str">
        <f t="shared" si="70"/>
        <v/>
      </c>
      <c r="H58" s="147" t="str">
        <f t="shared" si="70"/>
        <v/>
      </c>
      <c r="I58" s="147" t="str">
        <f t="shared" si="70"/>
        <v/>
      </c>
      <c r="J58" s="147" t="str">
        <f t="shared" si="70"/>
        <v/>
      </c>
      <c r="K58" s="147" t="str">
        <f t="shared" si="70"/>
        <v/>
      </c>
      <c r="L58" s="147" t="str">
        <f t="shared" si="70"/>
        <v/>
      </c>
      <c r="M58" s="147" t="str">
        <f t="shared" si="70"/>
        <v/>
      </c>
      <c r="N58" s="147" t="str">
        <f t="shared" si="70"/>
        <v/>
      </c>
      <c r="O58" s="147" t="str">
        <f t="shared" si="70"/>
        <v/>
      </c>
      <c r="P58" s="147" t="str">
        <f t="shared" si="70"/>
        <v/>
      </c>
      <c r="Q58" s="147" t="str">
        <f t="shared" si="70"/>
        <v/>
      </c>
      <c r="R58" s="147" t="str">
        <f t="shared" si="70"/>
        <v/>
      </c>
      <c r="S58" s="147" t="str">
        <f t="shared" si="70"/>
        <v/>
      </c>
      <c r="T58" s="96"/>
      <c r="U58" s="223" t="s">
        <v>55</v>
      </c>
      <c r="V58" s="223"/>
      <c r="W58" s="147" t="str">
        <f t="shared" ref="W58:AR58" si="71">IF(COUNTIF(W7:W49,"*Esame*")=0,"",COUNTIF(W7:W49,"*Esame*"))</f>
        <v/>
      </c>
      <c r="X58" s="147" t="str">
        <f t="shared" si="71"/>
        <v/>
      </c>
      <c r="Y58" s="147" t="str">
        <f t="shared" ref="Y58" si="72">IF(COUNTIF(Y7:Y49,"*Esame*")=0,"",COUNTIF(Y7:Y49,"*Esame*"))</f>
        <v/>
      </c>
      <c r="Z58" s="147" t="str">
        <f t="shared" ref="Z58:AB58" si="73">IF(COUNTIF(Z7:Z49,"*Esame*")=0,"",COUNTIF(Z7:Z49,"*Esame*"))</f>
        <v/>
      </c>
      <c r="AA58" s="147" t="str">
        <f t="shared" si="73"/>
        <v/>
      </c>
      <c r="AB58" s="147" t="str">
        <f t="shared" si="73"/>
        <v/>
      </c>
      <c r="AC58" s="147" t="str">
        <f t="shared" si="71"/>
        <v/>
      </c>
      <c r="AD58" s="147" t="str">
        <f t="shared" si="71"/>
        <v/>
      </c>
      <c r="AE58" s="147" t="str">
        <f t="shared" si="71"/>
        <v/>
      </c>
      <c r="AF58" s="147" t="str">
        <f t="shared" si="71"/>
        <v/>
      </c>
      <c r="AG58" s="147" t="str">
        <f t="shared" si="71"/>
        <v/>
      </c>
      <c r="AH58" s="147" t="str">
        <f t="shared" si="71"/>
        <v/>
      </c>
      <c r="AI58" s="147" t="str">
        <f t="shared" si="71"/>
        <v/>
      </c>
      <c r="AJ58" s="147" t="str">
        <f t="shared" si="71"/>
        <v/>
      </c>
      <c r="AK58" s="147" t="str">
        <f t="shared" si="71"/>
        <v/>
      </c>
      <c r="AL58" s="147" t="str">
        <f t="shared" si="71"/>
        <v/>
      </c>
      <c r="AM58" s="147" t="str">
        <f t="shared" si="71"/>
        <v/>
      </c>
      <c r="AN58" s="147" t="str">
        <f t="shared" si="71"/>
        <v/>
      </c>
      <c r="AO58" s="147" t="str">
        <f t="shared" si="71"/>
        <v/>
      </c>
      <c r="AP58" s="147" t="str">
        <f t="shared" si="71"/>
        <v/>
      </c>
      <c r="AQ58" s="147" t="str">
        <f t="shared" si="71"/>
        <v/>
      </c>
      <c r="AR58" s="167" t="str">
        <f t="shared" si="71"/>
        <v/>
      </c>
      <c r="AS58" s="96"/>
      <c r="AT58" s="96"/>
      <c r="AU58" s="96"/>
      <c r="AV58" s="96"/>
      <c r="AW58" s="151"/>
      <c r="AX58" s="96"/>
      <c r="AY58" s="96"/>
      <c r="AZ58" s="206" t="s">
        <v>55</v>
      </c>
      <c r="BA58" s="206"/>
      <c r="BB58" s="147" t="str">
        <f t="shared" ref="BB58:BJ58" si="74">IF(COUNTIF(BB7:BB49,"*Esame*")=0,"",COUNTIF(BB7:BB49,"*Esame*"))</f>
        <v/>
      </c>
      <c r="BC58" s="147" t="str">
        <f t="shared" ref="BC58" si="75">IF(COUNTIF(BC7:BC49,"*Esame*")=0,"",COUNTIF(BC7:BC49,"*Esame*"))</f>
        <v/>
      </c>
      <c r="BD58" s="147" t="str">
        <f t="shared" si="74"/>
        <v/>
      </c>
      <c r="BE58" s="147" t="str">
        <f t="shared" si="74"/>
        <v/>
      </c>
      <c r="BF58" s="147" t="str">
        <f t="shared" si="74"/>
        <v/>
      </c>
      <c r="BG58" s="147" t="str">
        <f t="shared" si="74"/>
        <v/>
      </c>
      <c r="BH58" s="147" t="str">
        <f t="shared" si="74"/>
        <v/>
      </c>
      <c r="BI58" s="147" t="str">
        <f t="shared" si="74"/>
        <v/>
      </c>
      <c r="BJ58" s="147" t="str">
        <f t="shared" si="74"/>
        <v/>
      </c>
      <c r="BK58" s="147"/>
      <c r="BL58" s="96"/>
    </row>
    <row r="59" spans="1:65" ht="11.25" customHeight="1" x14ac:dyDescent="0.25">
      <c r="A59" s="207" t="s">
        <v>56</v>
      </c>
      <c r="B59" s="207"/>
      <c r="C59" s="146" t="str">
        <f>IF(COUNTIF(C7:C49,"*Altro*")=0,"",COUNTIF(C7:C49,"*Altro*"))</f>
        <v/>
      </c>
      <c r="D59" s="146" t="str">
        <f>IF(COUNTIF(D7:D49,"*Altro*")=0,"",COUNTIF(D7:D49,"*Altro*"))</f>
        <v/>
      </c>
      <c r="E59" s="146" t="str">
        <f t="shared" ref="E59:S59" si="76">IF(COUNTIF(E7:E49,"*Altro*")=0,"",COUNTIF(E7:E49,"*Altro*"))</f>
        <v/>
      </c>
      <c r="F59" s="146" t="str">
        <f t="shared" si="76"/>
        <v/>
      </c>
      <c r="G59" s="146" t="str">
        <f t="shared" si="76"/>
        <v/>
      </c>
      <c r="H59" s="146" t="str">
        <f t="shared" si="76"/>
        <v/>
      </c>
      <c r="I59" s="146" t="str">
        <f t="shared" si="76"/>
        <v/>
      </c>
      <c r="J59" s="146" t="str">
        <f t="shared" si="76"/>
        <v/>
      </c>
      <c r="K59" s="146" t="str">
        <f t="shared" si="76"/>
        <v/>
      </c>
      <c r="L59" s="146" t="str">
        <f t="shared" si="76"/>
        <v/>
      </c>
      <c r="M59" s="146" t="str">
        <f t="shared" si="76"/>
        <v/>
      </c>
      <c r="N59" s="146" t="str">
        <f t="shared" si="76"/>
        <v/>
      </c>
      <c r="O59" s="146" t="str">
        <f t="shared" si="76"/>
        <v/>
      </c>
      <c r="P59" s="146" t="str">
        <f t="shared" si="76"/>
        <v/>
      </c>
      <c r="Q59" s="146" t="str">
        <f t="shared" si="76"/>
        <v/>
      </c>
      <c r="R59" s="146" t="str">
        <f t="shared" si="76"/>
        <v/>
      </c>
      <c r="S59" s="146" t="str">
        <f t="shared" si="76"/>
        <v/>
      </c>
      <c r="T59" s="96"/>
      <c r="U59" s="222" t="s">
        <v>56</v>
      </c>
      <c r="V59" s="222"/>
      <c r="W59" s="146" t="str">
        <f t="shared" ref="W59:AR59" si="77">IF(COUNTIF(W7:W49,"*Altro*")=0,"",COUNTIF(W7:W49,"*Altro*"))</f>
        <v/>
      </c>
      <c r="X59" s="146" t="str">
        <f t="shared" si="77"/>
        <v/>
      </c>
      <c r="Y59" s="146" t="str">
        <f t="shared" ref="Y59" si="78">IF(COUNTIF(Y7:Y49,"*Altro*")=0,"",COUNTIF(Y7:Y49,"*Altro*"))</f>
        <v/>
      </c>
      <c r="Z59" s="146" t="str">
        <f t="shared" ref="Z59:AB59" si="79">IF(COUNTIF(Z7:Z49,"*Altro*")=0,"",COUNTIF(Z7:Z49,"*Altro*"))</f>
        <v/>
      </c>
      <c r="AA59" s="146" t="str">
        <f t="shared" si="79"/>
        <v/>
      </c>
      <c r="AB59" s="146" t="str">
        <f t="shared" si="79"/>
        <v/>
      </c>
      <c r="AC59" s="146" t="str">
        <f t="shared" si="77"/>
        <v/>
      </c>
      <c r="AD59" s="146" t="str">
        <f t="shared" si="77"/>
        <v/>
      </c>
      <c r="AE59" s="146" t="str">
        <f t="shared" si="77"/>
        <v/>
      </c>
      <c r="AF59" s="146" t="str">
        <f t="shared" si="77"/>
        <v/>
      </c>
      <c r="AG59" s="146" t="str">
        <f t="shared" si="77"/>
        <v/>
      </c>
      <c r="AH59" s="146" t="str">
        <f t="shared" si="77"/>
        <v/>
      </c>
      <c r="AI59" s="146" t="str">
        <f t="shared" si="77"/>
        <v/>
      </c>
      <c r="AJ59" s="146" t="str">
        <f t="shared" si="77"/>
        <v/>
      </c>
      <c r="AK59" s="146" t="str">
        <f t="shared" si="77"/>
        <v/>
      </c>
      <c r="AL59" s="146" t="str">
        <f t="shared" si="77"/>
        <v/>
      </c>
      <c r="AM59" s="146" t="str">
        <f t="shared" si="77"/>
        <v/>
      </c>
      <c r="AN59" s="146" t="str">
        <f t="shared" si="77"/>
        <v/>
      </c>
      <c r="AO59" s="146" t="str">
        <f t="shared" si="77"/>
        <v/>
      </c>
      <c r="AP59" s="146" t="str">
        <f t="shared" si="77"/>
        <v/>
      </c>
      <c r="AQ59" s="146" t="str">
        <f t="shared" si="77"/>
        <v/>
      </c>
      <c r="AR59" s="146" t="str">
        <f t="shared" si="77"/>
        <v/>
      </c>
      <c r="AS59" s="96"/>
      <c r="AT59" s="96"/>
      <c r="AU59" s="96"/>
      <c r="AV59" s="96"/>
      <c r="AW59" s="151"/>
      <c r="AX59" s="96"/>
      <c r="AY59" s="96"/>
      <c r="AZ59" s="207" t="s">
        <v>56</v>
      </c>
      <c r="BA59" s="207"/>
      <c r="BB59" s="146" t="str">
        <f t="shared" ref="BB59:BJ59" si="80">IF(COUNTIF(BB7:BB49,"*Altro*")=0,"",COUNTIF(BB7:BB49,"*Altro*"))</f>
        <v/>
      </c>
      <c r="BC59" s="146" t="str">
        <f t="shared" ref="BC59" si="81">IF(COUNTIF(BC7:BC49,"*Altro*")=0,"",COUNTIF(BC7:BC49,"*Altro*"))</f>
        <v/>
      </c>
      <c r="BD59" s="146" t="str">
        <f t="shared" si="80"/>
        <v/>
      </c>
      <c r="BE59" s="146" t="str">
        <f t="shared" si="80"/>
        <v/>
      </c>
      <c r="BF59" s="146" t="str">
        <f t="shared" si="80"/>
        <v/>
      </c>
      <c r="BG59" s="146" t="str">
        <f t="shared" si="80"/>
        <v/>
      </c>
      <c r="BH59" s="146" t="str">
        <f t="shared" si="80"/>
        <v/>
      </c>
      <c r="BI59" s="146" t="str">
        <f t="shared" si="80"/>
        <v/>
      </c>
      <c r="BJ59" s="146" t="str">
        <f t="shared" si="80"/>
        <v/>
      </c>
      <c r="BK59" s="146"/>
      <c r="BL59" s="96"/>
    </row>
    <row r="60" spans="1:65" ht="11.25" customHeight="1" x14ac:dyDescent="0.25">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151"/>
      <c r="AX60" s="96"/>
      <c r="AY60" s="96"/>
      <c r="AZ60" s="96"/>
      <c r="BA60" s="96"/>
      <c r="BB60" s="96"/>
      <c r="BC60" s="96"/>
      <c r="BD60" s="96"/>
      <c r="BE60" s="96"/>
      <c r="BF60" s="96"/>
      <c r="BG60" s="96"/>
      <c r="BH60" s="96"/>
      <c r="BI60" s="96"/>
      <c r="BJ60" s="96"/>
      <c r="BK60" s="96"/>
      <c r="BL60" s="96"/>
    </row>
    <row r="61" spans="1:65" ht="11.25" customHeight="1" x14ac:dyDescent="0.25">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151"/>
      <c r="AX61" s="96"/>
      <c r="AY61" s="96"/>
      <c r="AZ61" s="96"/>
      <c r="BA61" s="96"/>
      <c r="BB61" s="96"/>
      <c r="BC61" s="96"/>
      <c r="BD61" s="96"/>
      <c r="BE61" s="96"/>
      <c r="BF61" s="96"/>
      <c r="BG61" s="96"/>
      <c r="BH61" s="96"/>
      <c r="BI61" s="96"/>
      <c r="BJ61" s="96"/>
      <c r="BK61" s="96"/>
      <c r="BL61" s="96"/>
    </row>
    <row r="62" spans="1:65" ht="11.25" customHeight="1" x14ac:dyDescent="0.25">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151"/>
      <c r="AX62" s="96"/>
      <c r="AY62" s="96"/>
      <c r="AZ62" s="96"/>
      <c r="BA62" s="96"/>
      <c r="BB62" s="96"/>
      <c r="BC62" s="96"/>
      <c r="BD62" s="96"/>
      <c r="BE62" s="96"/>
      <c r="BF62" s="96"/>
      <c r="BG62" s="96"/>
      <c r="BH62" s="96"/>
      <c r="BI62" s="96"/>
      <c r="BJ62" s="96"/>
      <c r="BK62" s="96"/>
      <c r="BL62" s="96"/>
    </row>
    <row r="63" spans="1:65" ht="11.25" customHeight="1" x14ac:dyDescent="0.25">
      <c r="A63" s="96"/>
      <c r="B63" s="96"/>
      <c r="C63" s="96"/>
      <c r="D63" s="96"/>
      <c r="E63" s="96"/>
      <c r="F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148"/>
      <c r="AX63" s="96"/>
      <c r="AY63" s="96"/>
      <c r="AZ63" s="96"/>
      <c r="BA63" s="96"/>
      <c r="BB63" s="96"/>
      <c r="BC63" s="96"/>
      <c r="BD63" s="96"/>
      <c r="BE63" s="96"/>
      <c r="BF63" s="96"/>
      <c r="BG63" s="96"/>
      <c r="BH63" s="96"/>
      <c r="BI63" s="96"/>
      <c r="BJ63" s="96"/>
      <c r="BK63" s="96"/>
      <c r="BL63" s="96"/>
    </row>
    <row r="64" spans="1:65" ht="11.25" customHeight="1" x14ac:dyDescent="0.25">
      <c r="A64" s="96"/>
      <c r="B64" s="96"/>
      <c r="C64" s="96"/>
      <c r="D64" s="96"/>
      <c r="E64" s="96"/>
      <c r="F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148"/>
      <c r="AX64" s="96"/>
      <c r="AY64" s="96"/>
      <c r="AZ64" s="96"/>
      <c r="BA64" s="96"/>
      <c r="BB64" s="96"/>
      <c r="BC64" s="96"/>
      <c r="BD64" s="96"/>
      <c r="BE64" s="96"/>
      <c r="BF64" s="96"/>
      <c r="BG64" s="96"/>
      <c r="BH64" s="96"/>
      <c r="BI64" s="96"/>
      <c r="BJ64" s="96"/>
      <c r="BK64" s="96"/>
      <c r="BL64" s="96"/>
    </row>
    <row r="65" spans="1:64" ht="11.25" customHeight="1" x14ac:dyDescent="0.2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148"/>
      <c r="AX65" s="96"/>
      <c r="AY65" s="96"/>
      <c r="AZ65" s="96"/>
      <c r="BA65" s="96"/>
      <c r="BB65" s="96"/>
      <c r="BC65" s="96"/>
      <c r="BD65" s="96"/>
      <c r="BE65" s="96"/>
      <c r="BF65" s="96"/>
      <c r="BG65" s="96"/>
      <c r="BH65" s="96"/>
      <c r="BI65" s="96"/>
      <c r="BJ65" s="96"/>
      <c r="BK65" s="96"/>
      <c r="BL65" s="96"/>
    </row>
    <row r="66" spans="1:64" ht="11.25" customHeight="1" x14ac:dyDescent="0.25">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148"/>
      <c r="AX66" s="96"/>
      <c r="AY66" s="96"/>
      <c r="AZ66" s="96"/>
      <c r="BA66" s="96"/>
      <c r="BB66" s="96"/>
      <c r="BC66" s="96"/>
      <c r="BD66" s="96"/>
      <c r="BE66" s="96"/>
      <c r="BF66" s="96"/>
      <c r="BG66" s="96"/>
      <c r="BH66" s="96"/>
      <c r="BI66" s="96"/>
      <c r="BJ66" s="96"/>
      <c r="BK66" s="96"/>
      <c r="BL66" s="96"/>
    </row>
    <row r="67" spans="1:64" ht="11.25" customHeight="1" x14ac:dyDescent="0.25">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148"/>
      <c r="AX67" s="96"/>
      <c r="AY67" s="96"/>
      <c r="AZ67" s="96"/>
      <c r="BA67" s="96"/>
      <c r="BB67" s="96"/>
      <c r="BC67" s="96"/>
      <c r="BD67" s="96"/>
      <c r="BE67" s="96"/>
      <c r="BF67" s="96"/>
      <c r="BG67" s="96"/>
      <c r="BH67" s="96"/>
      <c r="BI67" s="96"/>
      <c r="BJ67" s="96"/>
      <c r="BK67" s="96"/>
      <c r="BL67" s="96"/>
    </row>
    <row r="68" spans="1:64" ht="11.25" customHeight="1" x14ac:dyDescent="0.25">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148"/>
      <c r="AX68" s="96"/>
      <c r="AY68" s="96"/>
      <c r="AZ68" s="96"/>
      <c r="BA68" s="96"/>
      <c r="BB68" s="96"/>
      <c r="BC68" s="96"/>
      <c r="BD68" s="96"/>
      <c r="BE68" s="96"/>
      <c r="BF68" s="96"/>
      <c r="BG68" s="96"/>
      <c r="BH68" s="96"/>
      <c r="BI68" s="96"/>
      <c r="BJ68" s="96"/>
      <c r="BK68" s="96"/>
      <c r="BL68" s="96"/>
    </row>
    <row r="69" spans="1:64" ht="11.25" customHeight="1" x14ac:dyDescent="0.25">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148"/>
      <c r="AX69" s="96"/>
      <c r="AY69" s="96"/>
      <c r="AZ69" s="96"/>
      <c r="BA69" s="96"/>
      <c r="BB69" s="96"/>
      <c r="BC69" s="96"/>
      <c r="BD69" s="96"/>
      <c r="BE69" s="96"/>
      <c r="BF69" s="96"/>
      <c r="BG69" s="96"/>
      <c r="BH69" s="96"/>
      <c r="BI69" s="96"/>
      <c r="BJ69" s="96"/>
      <c r="BK69" s="96"/>
      <c r="BL69" s="96"/>
    </row>
    <row r="70" spans="1:64" ht="11.25" customHeight="1" x14ac:dyDescent="0.25">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148"/>
      <c r="AX70" s="96"/>
      <c r="AY70" s="96"/>
      <c r="AZ70" s="96"/>
      <c r="BA70" s="96"/>
      <c r="BB70" s="96"/>
      <c r="BC70" s="96"/>
      <c r="BD70" s="96"/>
      <c r="BE70" s="96"/>
      <c r="BF70" s="96"/>
      <c r="BG70" s="96"/>
      <c r="BH70" s="96"/>
      <c r="BI70" s="96"/>
      <c r="BJ70" s="96"/>
      <c r="BK70" s="96"/>
      <c r="BL70" s="96"/>
    </row>
    <row r="71" spans="1:64" ht="11.25" customHeight="1" x14ac:dyDescent="0.25">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148"/>
      <c r="AX71" s="96"/>
      <c r="AY71" s="96"/>
      <c r="AZ71" s="96"/>
      <c r="BA71" s="96"/>
      <c r="BB71" s="96"/>
      <c r="BC71" s="96"/>
      <c r="BD71" s="96"/>
      <c r="BE71" s="96"/>
      <c r="BF71" s="96"/>
      <c r="BG71" s="96"/>
      <c r="BH71" s="96"/>
      <c r="BI71" s="96"/>
      <c r="BJ71" s="96"/>
      <c r="BK71" s="96"/>
      <c r="BL71" s="96"/>
    </row>
    <row r="72" spans="1:64" ht="11.25" customHeight="1" x14ac:dyDescent="0.25">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148"/>
      <c r="AX72" s="96"/>
      <c r="AY72" s="96"/>
      <c r="AZ72" s="96"/>
      <c r="BA72" s="96"/>
      <c r="BB72" s="96"/>
      <c r="BC72" s="96"/>
      <c r="BD72" s="96"/>
      <c r="BE72" s="96"/>
      <c r="BF72" s="96"/>
      <c r="BG72" s="96"/>
      <c r="BH72" s="96"/>
      <c r="BI72" s="96"/>
      <c r="BJ72" s="96"/>
      <c r="BK72" s="96"/>
      <c r="BL72" s="96"/>
    </row>
    <row r="73" spans="1:64" ht="11.25" customHeight="1" x14ac:dyDescent="0.25">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148"/>
      <c r="AX73" s="96"/>
      <c r="AY73" s="96"/>
      <c r="AZ73" s="96"/>
      <c r="BA73" s="96"/>
      <c r="BB73" s="96"/>
      <c r="BC73" s="96"/>
      <c r="BD73" s="96"/>
      <c r="BE73" s="96"/>
      <c r="BF73" s="96"/>
      <c r="BG73" s="96"/>
      <c r="BH73" s="96"/>
      <c r="BI73" s="96"/>
      <c r="BJ73" s="96"/>
      <c r="BK73" s="96"/>
      <c r="BL73" s="96"/>
    </row>
    <row r="74" spans="1:64" ht="11.25" customHeight="1" x14ac:dyDescent="0.25">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148"/>
      <c r="AX74" s="96"/>
      <c r="AY74" s="96"/>
      <c r="AZ74" s="96"/>
      <c r="BA74" s="96"/>
      <c r="BB74" s="96"/>
      <c r="BC74" s="96"/>
      <c r="BD74" s="96"/>
      <c r="BE74" s="96"/>
      <c r="BF74" s="96"/>
      <c r="BG74" s="96"/>
      <c r="BH74" s="96"/>
      <c r="BI74" s="96"/>
      <c r="BJ74" s="96"/>
      <c r="BK74" s="96"/>
      <c r="BL74" s="96"/>
    </row>
    <row r="75" spans="1:64" ht="11.25" customHeight="1" x14ac:dyDescent="0.2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148"/>
      <c r="AX75" s="96"/>
      <c r="AY75" s="96"/>
      <c r="AZ75" s="96"/>
      <c r="BA75" s="96"/>
      <c r="BB75" s="96"/>
      <c r="BC75" s="96"/>
      <c r="BD75" s="96"/>
      <c r="BE75" s="96"/>
      <c r="BF75" s="96"/>
      <c r="BG75" s="96"/>
      <c r="BH75" s="96"/>
      <c r="BI75" s="96"/>
      <c r="BJ75" s="96"/>
      <c r="BK75" s="96"/>
      <c r="BL75" s="96"/>
    </row>
    <row r="76" spans="1:64" ht="11.25" customHeight="1" x14ac:dyDescent="0.25">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148"/>
      <c r="AX76" s="96"/>
      <c r="AY76" s="96"/>
      <c r="AZ76" s="96"/>
      <c r="BA76" s="96"/>
      <c r="BB76" s="96"/>
      <c r="BC76" s="96"/>
      <c r="BD76" s="96"/>
      <c r="BE76" s="96"/>
      <c r="BF76" s="96"/>
      <c r="BG76" s="96"/>
      <c r="BH76" s="96"/>
      <c r="BI76" s="96"/>
      <c r="BJ76" s="96"/>
      <c r="BK76" s="96"/>
      <c r="BL76" s="96"/>
    </row>
    <row r="77" spans="1:64" ht="11.25" customHeight="1" x14ac:dyDescent="0.25">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148"/>
      <c r="AX77" s="96"/>
      <c r="AY77" s="96"/>
      <c r="AZ77" s="96"/>
      <c r="BA77" s="96"/>
      <c r="BB77" s="96"/>
      <c r="BC77" s="96"/>
      <c r="BD77" s="96"/>
      <c r="BE77" s="96"/>
      <c r="BF77" s="96"/>
      <c r="BG77" s="96"/>
      <c r="BH77" s="96"/>
      <c r="BI77" s="96"/>
      <c r="BJ77" s="96"/>
      <c r="BK77" s="96"/>
      <c r="BL77" s="96"/>
    </row>
    <row r="78" spans="1:64" x14ac:dyDescent="0.25">
      <c r="AT78" s="96"/>
      <c r="AU78" s="96"/>
      <c r="AV78" s="96"/>
      <c r="AW78" s="148"/>
      <c r="AX78" s="96"/>
    </row>
    <row r="79" spans="1:64" x14ac:dyDescent="0.25">
      <c r="AT79" s="96"/>
      <c r="AU79" s="96"/>
      <c r="AV79" s="96"/>
      <c r="AW79" s="148"/>
      <c r="AX79" s="96"/>
    </row>
    <row r="80" spans="1:64" x14ac:dyDescent="0.25">
      <c r="AT80" s="96"/>
      <c r="AU80" s="96"/>
      <c r="AV80" s="96"/>
      <c r="AW80" s="148"/>
      <c r="AX80" s="96"/>
    </row>
    <row r="81" spans="46:50" x14ac:dyDescent="0.25">
      <c r="AT81" s="96"/>
      <c r="AU81" s="96"/>
      <c r="AV81" s="96"/>
      <c r="AW81" s="148"/>
      <c r="AX81" s="96"/>
    </row>
    <row r="82" spans="46:50" x14ac:dyDescent="0.25">
      <c r="AT82" s="96"/>
      <c r="AU82" s="96"/>
      <c r="AV82" s="96"/>
      <c r="AW82" s="148"/>
      <c r="AX82" s="96"/>
    </row>
    <row r="83" spans="46:50" x14ac:dyDescent="0.25">
      <c r="AT83" s="96"/>
      <c r="AU83" s="96"/>
      <c r="AV83" s="96"/>
      <c r="AW83" s="148"/>
      <c r="AX83" s="96"/>
    </row>
    <row r="84" spans="46:50" x14ac:dyDescent="0.25">
      <c r="AT84" s="96"/>
      <c r="AU84" s="96"/>
      <c r="AV84" s="96"/>
      <c r="AW84" s="148"/>
      <c r="AX84" s="96"/>
    </row>
    <row r="85" spans="46:50" x14ac:dyDescent="0.25">
      <c r="AT85" s="96"/>
      <c r="AU85" s="96"/>
      <c r="AV85" s="96"/>
      <c r="AW85" s="148"/>
      <c r="AX85" s="96"/>
    </row>
    <row r="86" spans="46:50" x14ac:dyDescent="0.25">
      <c r="AT86" s="96"/>
      <c r="AU86" s="96"/>
      <c r="AV86" s="96"/>
      <c r="AW86" s="148"/>
      <c r="AX86" s="96"/>
    </row>
    <row r="87" spans="46:50" x14ac:dyDescent="0.25">
      <c r="AT87" s="96"/>
      <c r="AU87" s="96"/>
      <c r="AV87" s="96"/>
      <c r="AW87" s="148"/>
      <c r="AX87" s="96"/>
    </row>
    <row r="88" spans="46:50" x14ac:dyDescent="0.25">
      <c r="AT88" s="96"/>
      <c r="AU88" s="96"/>
      <c r="AV88" s="96"/>
      <c r="AW88" s="148"/>
      <c r="AX88" s="96"/>
    </row>
    <row r="89" spans="46:50" x14ac:dyDescent="0.25">
      <c r="AT89" s="96"/>
      <c r="AU89" s="96"/>
      <c r="AV89" s="96"/>
      <c r="AX89" s="96"/>
    </row>
    <row r="90" spans="46:50" x14ac:dyDescent="0.25">
      <c r="AT90" s="96"/>
      <c r="AU90" s="96"/>
      <c r="AV90" s="96"/>
      <c r="AX90" s="96"/>
    </row>
    <row r="91" spans="46:50" x14ac:dyDescent="0.25">
      <c r="AT91" s="96"/>
      <c r="AU91" s="96"/>
      <c r="AV91" s="96"/>
      <c r="AW91" s="96"/>
      <c r="AX91" s="96"/>
    </row>
    <row r="92" spans="46:50" x14ac:dyDescent="0.25">
      <c r="AT92" s="96"/>
      <c r="AU92" s="96"/>
      <c r="AV92" s="96"/>
      <c r="AW92" s="96"/>
      <c r="AX92" s="96"/>
    </row>
    <row r="93" spans="46:50" x14ac:dyDescent="0.25">
      <c r="AT93" s="96"/>
      <c r="AU93" s="96"/>
      <c r="AV93" s="96"/>
      <c r="AW93" s="96"/>
      <c r="AX93" s="96"/>
    </row>
    <row r="94" spans="46:50" x14ac:dyDescent="0.25">
      <c r="AT94" s="96"/>
      <c r="AU94" s="96"/>
      <c r="AV94" s="96"/>
      <c r="AW94" s="96"/>
      <c r="AX94" s="96"/>
    </row>
    <row r="95" spans="46:50" x14ac:dyDescent="0.25">
      <c r="AT95" s="96"/>
      <c r="AU95" s="96"/>
      <c r="AV95" s="96"/>
      <c r="AW95" s="96"/>
      <c r="AX95" s="96"/>
    </row>
    <row r="96" spans="46:50" x14ac:dyDescent="0.25">
      <c r="AT96" s="96"/>
      <c r="AU96" s="96"/>
      <c r="AV96" s="96"/>
      <c r="AW96" s="96"/>
      <c r="AX96" s="96"/>
    </row>
  </sheetData>
  <mergeCells count="86">
    <mergeCell ref="BK3:BK4"/>
    <mergeCell ref="BC3:BC4"/>
    <mergeCell ref="U56:V56"/>
    <mergeCell ref="U57:V57"/>
    <mergeCell ref="U58:V58"/>
    <mergeCell ref="BB3:BB4"/>
    <mergeCell ref="AK3:AK4"/>
    <mergeCell ref="AL3:AL4"/>
    <mergeCell ref="AM3:AM4"/>
    <mergeCell ref="AN3:AN4"/>
    <mergeCell ref="AO3:AO4"/>
    <mergeCell ref="BJ3:BJ4"/>
    <mergeCell ref="AI3:AI4"/>
    <mergeCell ref="AJ3:AJ4"/>
    <mergeCell ref="AD3:AD4"/>
    <mergeCell ref="AZ56:BA56"/>
    <mergeCell ref="U59:V59"/>
    <mergeCell ref="U51:V51"/>
    <mergeCell ref="U52:V52"/>
    <mergeCell ref="U53:V53"/>
    <mergeCell ref="U54:V54"/>
    <mergeCell ref="U55:V55"/>
    <mergeCell ref="A57:B57"/>
    <mergeCell ref="A58:B58"/>
    <mergeCell ref="A59:B59"/>
    <mergeCell ref="AT3:AV3"/>
    <mergeCell ref="AT4:AU4"/>
    <mergeCell ref="A51:B51"/>
    <mergeCell ref="A52:B52"/>
    <mergeCell ref="A53:B53"/>
    <mergeCell ref="A54:B54"/>
    <mergeCell ref="A55:B55"/>
    <mergeCell ref="A56:B56"/>
    <mergeCell ref="A50:B50"/>
    <mergeCell ref="AE3:AE4"/>
    <mergeCell ref="AF3:AF4"/>
    <mergeCell ref="AG3:AG4"/>
    <mergeCell ref="AH3:AH4"/>
    <mergeCell ref="BL3:BL4"/>
    <mergeCell ref="A5:B5"/>
    <mergeCell ref="U5:V5"/>
    <mergeCell ref="A2:B4"/>
    <mergeCell ref="BD3:BD4"/>
    <mergeCell ref="BE3:BE4"/>
    <mergeCell ref="BF3:BF4"/>
    <mergeCell ref="BG3:BG4"/>
    <mergeCell ref="BH3:BH4"/>
    <mergeCell ref="BI3:BI4"/>
    <mergeCell ref="AQ3:AQ4"/>
    <mergeCell ref="AR3:AR4"/>
    <mergeCell ref="AW3:AW4"/>
    <mergeCell ref="AX3:AX4"/>
    <mergeCell ref="AP3:AP4"/>
    <mergeCell ref="R3:R4"/>
    <mergeCell ref="S3:S4"/>
    <mergeCell ref="W3:W4"/>
    <mergeCell ref="X3:X4"/>
    <mergeCell ref="AC3:AC4"/>
    <mergeCell ref="Y3:Y4"/>
    <mergeCell ref="Z3:Z4"/>
    <mergeCell ref="AA3:AA4"/>
    <mergeCell ref="AB3:AB4"/>
    <mergeCell ref="Q3:Q4"/>
    <mergeCell ref="AP1:AQ1"/>
    <mergeCell ref="C3:C4"/>
    <mergeCell ref="D3:D4"/>
    <mergeCell ref="E3:E4"/>
    <mergeCell ref="F3:F4"/>
    <mergeCell ref="G3:G4"/>
    <mergeCell ref="H3:H4"/>
    <mergeCell ref="I3:I4"/>
    <mergeCell ref="J3:J4"/>
    <mergeCell ref="K3:K4"/>
    <mergeCell ref="L3:L4"/>
    <mergeCell ref="M3:M4"/>
    <mergeCell ref="N3:N4"/>
    <mergeCell ref="O3:O4"/>
    <mergeCell ref="P3:P4"/>
    <mergeCell ref="AZ57:BA57"/>
    <mergeCell ref="AZ58:BA58"/>
    <mergeCell ref="AZ59:BA59"/>
    <mergeCell ref="AZ51:BA51"/>
    <mergeCell ref="AZ52:BA52"/>
    <mergeCell ref="AZ53:BA53"/>
    <mergeCell ref="AZ54:BA54"/>
    <mergeCell ref="AZ55:BA55"/>
  </mergeCells>
  <phoneticPr fontId="21" type="noConversion"/>
  <conditionalFormatting sqref="BM50 BM60:BM1048576 BL5 BL1 BL23:XFD24 BL60:BL77 BL32:XFD33 BL41:XFD42">
    <cfRule type="cellIs" dxfId="31061" priority="1230" operator="equal">
      <formula>" "</formula>
    </cfRule>
  </conditionalFormatting>
  <conditionalFormatting sqref="BB5:BH5 BJ5 W1 A1 AS16:AS24 AY60:AY76 AY16:AY31 W23:X24 AX60:AX96 BM31 AX1:AX2 AX50:BA50 AX14:BB15 BM40 BM49:BM50 AS51:AS76 BN51:XFD51 AX51:AY59 BL51:BM59 BM60:BM1048576 BD14:BE15 BD23:BJ24 BD32:BJ33 BD41:BJ42 AC23:AR24 AC14:AR15 W32:X33 W41:X42 U60:X77 U6:X6 Z6:AR6 Z60:AR77 Z41:AS42 Z32:AS33 BL41:XFD42 BL32:XFD33 BL23:XFD24 BL5 BL1 BL60:BL77">
    <cfRule type="cellIs" dxfId="31060" priority="1234" operator="equal">
      <formula>$AT1</formula>
    </cfRule>
  </conditionalFormatting>
  <conditionalFormatting sqref="BB5:BH5 BJ5 W1 A1 AS16:AS24 AY60:AY76 AY16:AY31 W23:X24 AX60:AX96 BM31 AX1:AX2 AX50:BA50 AX14:BB15 BM40 BM49:BM50 AS51:AS76 BN51:XFD51 AX51:AY59 BL51:BM59 BM60:BM1048576 BD14:BE15 BD23:BJ24 BD32:BJ33 BD41:BJ42 AC23:AR24 AC14:AR15 W32:X33 W41:X42 U60:X77 U6:X6 Z6:AR6 Z60:AR77 Z41:AS42 Z32:AS33 BL41:XFD42 BL32:XFD33 BL23:XFD24 BL5 BL1 BL60:BL77">
    <cfRule type="cellIs" dxfId="31059" priority="1242" operator="greaterThan">
      <formula>$AT1</formula>
    </cfRule>
  </conditionalFormatting>
  <conditionalFormatting sqref="B14:C15">
    <cfRule type="cellIs" dxfId="31058" priority="926" operator="equal">
      <formula>$AT14</formula>
    </cfRule>
  </conditionalFormatting>
  <conditionalFormatting sqref="B14:C15">
    <cfRule type="cellIs" dxfId="31057" priority="927" operator="greaterThan">
      <formula>$AT14</formula>
    </cfRule>
  </conditionalFormatting>
  <conditionalFormatting sqref="AS1:AS2">
    <cfRule type="cellIs" dxfId="31056" priority="1146" operator="equal">
      <formula>$AT1</formula>
    </cfRule>
  </conditionalFormatting>
  <conditionalFormatting sqref="AX5">
    <cfRule type="cellIs" dxfId="31055" priority="1153" operator="greaterThan">
      <formula>$AT5</formula>
    </cfRule>
  </conditionalFormatting>
  <conditionalFormatting sqref="BJ2">
    <cfRule type="cellIs" dxfId="31054" priority="1128" operator="equal">
      <formula>$AT2</formula>
    </cfRule>
  </conditionalFormatting>
  <conditionalFormatting sqref="BB6:BJ6">
    <cfRule type="cellIs" dxfId="31053" priority="1135" operator="greaterThan">
      <formula>$AT6</formula>
    </cfRule>
  </conditionalFormatting>
  <conditionalFormatting sqref="AX5 BB5:BH5 BJ5">
    <cfRule type="cellIs" dxfId="31052" priority="1151" operator="equal">
      <formula>" "</formula>
    </cfRule>
  </conditionalFormatting>
  <conditionalFormatting sqref="AX5">
    <cfRule type="cellIs" dxfId="31051" priority="1152" operator="equal">
      <formula>$AT5</formula>
    </cfRule>
  </conditionalFormatting>
  <conditionalFormatting sqref="BA6">
    <cfRule type="cellIs" dxfId="31050" priority="1148" operator="equal">
      <formula>" "</formula>
    </cfRule>
  </conditionalFormatting>
  <conditionalFormatting sqref="BA6">
    <cfRule type="cellIs" dxfId="31049" priority="1149" operator="equal">
      <formula>$AT6</formula>
    </cfRule>
  </conditionalFormatting>
  <conditionalFormatting sqref="BA6">
    <cfRule type="cellIs" dxfId="31048" priority="1150" operator="greaterThan">
      <formula>$AT6</formula>
    </cfRule>
  </conditionalFormatting>
  <conditionalFormatting sqref="AS1:AS2 AX1:AX2">
    <cfRule type="cellIs" dxfId="31047" priority="1145" operator="equal">
      <formula>" "</formula>
    </cfRule>
  </conditionalFormatting>
  <conditionalFormatting sqref="AS1:AS2">
    <cfRule type="cellIs" dxfId="31046" priority="1147" operator="greaterThan">
      <formula>$AT1</formula>
    </cfRule>
  </conditionalFormatting>
  <conditionalFormatting sqref="BB1:BJ1">
    <cfRule type="cellIs" dxfId="31045" priority="1142" operator="equal">
      <formula>" "</formula>
    </cfRule>
  </conditionalFormatting>
  <conditionalFormatting sqref="BB1:BJ1">
    <cfRule type="cellIs" dxfId="31044" priority="1143" operator="equal">
      <formula>$AT1</formula>
    </cfRule>
  </conditionalFormatting>
  <conditionalFormatting sqref="BB1:BJ1">
    <cfRule type="cellIs" dxfId="31043" priority="1144" operator="greaterThan">
      <formula>$AT1</formula>
    </cfRule>
  </conditionalFormatting>
  <conditionalFormatting sqref="AY1:BA5">
    <cfRule type="cellIs" dxfId="31042" priority="1139" operator="equal">
      <formula>" "</formula>
    </cfRule>
  </conditionalFormatting>
  <conditionalFormatting sqref="AY1:BA5">
    <cfRule type="cellIs" dxfId="31041" priority="1140" operator="equal">
      <formula>$AT1</formula>
    </cfRule>
  </conditionalFormatting>
  <conditionalFormatting sqref="AY1:BA5">
    <cfRule type="cellIs" dxfId="31040" priority="1141" operator="greaterThan">
      <formula>$AT1</formula>
    </cfRule>
  </conditionalFormatting>
  <conditionalFormatting sqref="BI5">
    <cfRule type="cellIs" dxfId="31039" priority="1136" operator="equal">
      <formula>" "</formula>
    </cfRule>
  </conditionalFormatting>
  <conditionalFormatting sqref="BI5">
    <cfRule type="cellIs" dxfId="31038" priority="1137" operator="equal">
      <formula>$AT5</formula>
    </cfRule>
  </conditionalFormatting>
  <conditionalFormatting sqref="BI5">
    <cfRule type="cellIs" dxfId="31037" priority="1138" operator="greaterThan">
      <formula>$AT5</formula>
    </cfRule>
  </conditionalFormatting>
  <conditionalFormatting sqref="BB6:BJ6">
    <cfRule type="cellIs" dxfId="31036" priority="1133" operator="equal">
      <formula>" "</formula>
    </cfRule>
  </conditionalFormatting>
  <conditionalFormatting sqref="BB6:BJ6">
    <cfRule type="cellIs" dxfId="31035" priority="1134" operator="equal">
      <formula>$AT6</formula>
    </cfRule>
  </conditionalFormatting>
  <conditionalFormatting sqref="BJ2">
    <cfRule type="cellIs" dxfId="31034" priority="1127" operator="equal">
      <formula>" "</formula>
    </cfRule>
  </conditionalFormatting>
  <conditionalFormatting sqref="BJ2">
    <cfRule type="cellIs" dxfId="31033" priority="1129" operator="greaterThan">
      <formula>$AT2</formula>
    </cfRule>
  </conditionalFormatting>
  <conditionalFormatting sqref="BI2">
    <cfRule type="cellIs" dxfId="31032" priority="1124" operator="equal">
      <formula>" "</formula>
    </cfRule>
  </conditionalFormatting>
  <conditionalFormatting sqref="BI2">
    <cfRule type="cellIs" dxfId="31031" priority="1125" operator="equal">
      <formula>$AT2</formula>
    </cfRule>
  </conditionalFormatting>
  <conditionalFormatting sqref="BI2">
    <cfRule type="cellIs" dxfId="31030" priority="1126" operator="greaterThan">
      <formula>$AT2</formula>
    </cfRule>
  </conditionalFormatting>
  <conditionalFormatting sqref="BH2">
    <cfRule type="cellIs" dxfId="31029" priority="1121" operator="equal">
      <formula>" "</formula>
    </cfRule>
  </conditionalFormatting>
  <conditionalFormatting sqref="BH2">
    <cfRule type="cellIs" dxfId="31028" priority="1122" operator="equal">
      <formula>$AT2</formula>
    </cfRule>
  </conditionalFormatting>
  <conditionalFormatting sqref="BH2">
    <cfRule type="cellIs" dxfId="31027" priority="1123" operator="greaterThan">
      <formula>$AT2</formula>
    </cfRule>
  </conditionalFormatting>
  <conditionalFormatting sqref="BG2">
    <cfRule type="cellIs" dxfId="31026" priority="1118" operator="equal">
      <formula>" "</formula>
    </cfRule>
  </conditionalFormatting>
  <conditionalFormatting sqref="BG2">
    <cfRule type="cellIs" dxfId="31025" priority="1119" operator="equal">
      <formula>$AT2</formula>
    </cfRule>
  </conditionalFormatting>
  <conditionalFormatting sqref="BG2">
    <cfRule type="cellIs" dxfId="31024" priority="1120" operator="greaterThan">
      <formula>$AT2</formula>
    </cfRule>
  </conditionalFormatting>
  <conditionalFormatting sqref="BE2">
    <cfRule type="cellIs" dxfId="31023" priority="1115" operator="equal">
      <formula>" "</formula>
    </cfRule>
  </conditionalFormatting>
  <conditionalFormatting sqref="BE2">
    <cfRule type="cellIs" dxfId="31022" priority="1116" operator="equal">
      <formula>$AT2</formula>
    </cfRule>
  </conditionalFormatting>
  <conditionalFormatting sqref="BE2">
    <cfRule type="cellIs" dxfId="31021" priority="1117" operator="greaterThan">
      <formula>$AT2</formula>
    </cfRule>
  </conditionalFormatting>
  <conditionalFormatting sqref="BD2">
    <cfRule type="cellIs" dxfId="31020" priority="1112" operator="equal">
      <formula>" "</formula>
    </cfRule>
  </conditionalFormatting>
  <conditionalFormatting sqref="BD2">
    <cfRule type="cellIs" dxfId="31019" priority="1113" operator="equal">
      <formula>$AT2</formula>
    </cfRule>
  </conditionalFormatting>
  <conditionalFormatting sqref="BD2">
    <cfRule type="cellIs" dxfId="31018" priority="1114" operator="greaterThan">
      <formula>$AT2</formula>
    </cfRule>
  </conditionalFormatting>
  <conditionalFormatting sqref="BF15:BJ15">
    <cfRule type="cellIs" dxfId="31017" priority="1109" operator="equal">
      <formula>" "</formula>
    </cfRule>
  </conditionalFormatting>
  <conditionalFormatting sqref="BF15:BJ15">
    <cfRule type="cellIs" dxfId="31016" priority="1110" operator="equal">
      <formula>$AT15</formula>
    </cfRule>
  </conditionalFormatting>
  <conditionalFormatting sqref="BF15:BJ15">
    <cfRule type="cellIs" dxfId="31015" priority="1111" operator="greaterThan">
      <formula>$AT15</formula>
    </cfRule>
  </conditionalFormatting>
  <conditionalFormatting sqref="C1:S1 W1">
    <cfRule type="cellIs" dxfId="31014" priority="1103" operator="equal">
      <formula>" "</formula>
    </cfRule>
  </conditionalFormatting>
  <conditionalFormatting sqref="C1:S1">
    <cfRule type="cellIs" dxfId="31013" priority="1104" operator="equal">
      <formula>$AT1</formula>
    </cfRule>
  </conditionalFormatting>
  <conditionalFormatting sqref="C1:S1">
    <cfRule type="cellIs" dxfId="31012" priority="1105" operator="greaterThan">
      <formula>$AT1</formula>
    </cfRule>
  </conditionalFormatting>
  <conditionalFormatting sqref="A1:A2">
    <cfRule type="cellIs" dxfId="31011" priority="1100" operator="equal">
      <formula>" "</formula>
    </cfRule>
  </conditionalFormatting>
  <conditionalFormatting sqref="A2">
    <cfRule type="cellIs" dxfId="31010" priority="1101" operator="equal">
      <formula>$AT2</formula>
    </cfRule>
  </conditionalFormatting>
  <conditionalFormatting sqref="A2">
    <cfRule type="cellIs" dxfId="31009" priority="1102" operator="greaterThan">
      <formula>$AT2</formula>
    </cfRule>
  </conditionalFormatting>
  <conditionalFormatting sqref="U1:V1">
    <cfRule type="cellIs" dxfId="31008" priority="1097" operator="equal">
      <formula>" "</formula>
    </cfRule>
  </conditionalFormatting>
  <conditionalFormatting sqref="U1:V1">
    <cfRule type="cellIs" dxfId="31007" priority="1098" operator="equal">
      <formula>$AT1</formula>
    </cfRule>
  </conditionalFormatting>
  <conditionalFormatting sqref="U1:V1">
    <cfRule type="cellIs" dxfId="31006" priority="1099" operator="greaterThan">
      <formula>$AT1</formula>
    </cfRule>
  </conditionalFormatting>
  <conditionalFormatting sqref="AS26:AS31 AS60:AS76">
    <cfRule type="cellIs" dxfId="31005" priority="1094" operator="equal">
      <formula>" "</formula>
    </cfRule>
  </conditionalFormatting>
  <conditionalFormatting sqref="AS26:AS31">
    <cfRule type="cellIs" dxfId="31004" priority="1095" operator="equal">
      <formula>$AT26</formula>
    </cfRule>
  </conditionalFormatting>
  <conditionalFormatting sqref="AS26:AS31">
    <cfRule type="cellIs" dxfId="31003" priority="1096" operator="greaterThan">
      <formula>$AT26</formula>
    </cfRule>
  </conditionalFormatting>
  <conditionalFormatting sqref="AS3:AS13 AS16:AS24">
    <cfRule type="cellIs" dxfId="31002" priority="1091" operator="equal">
      <formula>" "</formula>
    </cfRule>
  </conditionalFormatting>
  <conditionalFormatting sqref="AS3:AS13">
    <cfRule type="cellIs" dxfId="31001" priority="1092" operator="equal">
      <formula>$AT3</formula>
    </cfRule>
  </conditionalFormatting>
  <conditionalFormatting sqref="AS3:AS13">
    <cfRule type="cellIs" dxfId="31000" priority="1093" operator="greaterThan">
      <formula>$AT3</formula>
    </cfRule>
  </conditionalFormatting>
  <conditionalFormatting sqref="AX13">
    <cfRule type="cellIs" dxfId="30999" priority="1088" operator="equal">
      <formula>" "</formula>
    </cfRule>
  </conditionalFormatting>
  <conditionalFormatting sqref="AX13">
    <cfRule type="cellIs" dxfId="30998" priority="1089" operator="equal">
      <formula>$AT13</formula>
    </cfRule>
  </conditionalFormatting>
  <conditionalFormatting sqref="AX13">
    <cfRule type="cellIs" dxfId="30997" priority="1090" operator="greaterThan">
      <formula>$AT13</formula>
    </cfRule>
  </conditionalFormatting>
  <conditionalFormatting sqref="AY6:AY13 AY60:AY76 AY16:AY31">
    <cfRule type="cellIs" dxfId="30996" priority="1085" operator="equal">
      <formula>" "</formula>
    </cfRule>
  </conditionalFormatting>
  <conditionalFormatting sqref="AY6:AY13">
    <cfRule type="cellIs" dxfId="30995" priority="1086" operator="equal">
      <formula>$AT6</formula>
    </cfRule>
  </conditionalFormatting>
  <conditionalFormatting sqref="AY6:AY13">
    <cfRule type="cellIs" dxfId="30994" priority="1087" operator="greaterThan">
      <formula>$AT6</formula>
    </cfRule>
  </conditionalFormatting>
  <conditionalFormatting sqref="AZ60:BJ76">
    <cfRule type="cellIs" dxfId="30993" priority="1082" operator="equal">
      <formula>" "</formula>
    </cfRule>
  </conditionalFormatting>
  <conditionalFormatting sqref="AZ60:BJ76">
    <cfRule type="cellIs" dxfId="30992" priority="1083" operator="equal">
      <formula>$AT60</formula>
    </cfRule>
  </conditionalFormatting>
  <conditionalFormatting sqref="AZ60:BJ76">
    <cfRule type="cellIs" dxfId="30991" priority="1084" operator="greaterThan">
      <formula>$AT60</formula>
    </cfRule>
  </conditionalFormatting>
  <conditionalFormatting sqref="AZ60:BJ60">
    <cfRule type="cellIs" dxfId="30990" priority="1079" operator="equal">
      <formula>" "</formula>
    </cfRule>
  </conditionalFormatting>
  <conditionalFormatting sqref="AZ60:BJ60">
    <cfRule type="cellIs" dxfId="30989" priority="1080" operator="equal">
      <formula>$AT60</formula>
    </cfRule>
  </conditionalFormatting>
  <conditionalFormatting sqref="AZ60:BJ60">
    <cfRule type="cellIs" dxfId="30988" priority="1081" operator="greaterThan">
      <formula>$AT60</formula>
    </cfRule>
  </conditionalFormatting>
  <conditionalFormatting sqref="AY77">
    <cfRule type="cellIs" dxfId="30987" priority="1015" operator="equal">
      <formula>" "</formula>
    </cfRule>
  </conditionalFormatting>
  <conditionalFormatting sqref="AY77">
    <cfRule type="cellIs" dxfId="30986" priority="1016" operator="equal">
      <formula>$AT77</formula>
    </cfRule>
  </conditionalFormatting>
  <conditionalFormatting sqref="AY77">
    <cfRule type="cellIs" dxfId="30985" priority="1017" operator="greaterThan">
      <formula>$AT77</formula>
    </cfRule>
  </conditionalFormatting>
  <conditionalFormatting sqref="AZ23:BB24 BD23:BJ24">
    <cfRule type="cellIs" dxfId="30984" priority="1073" operator="equal">
      <formula>" "</formula>
    </cfRule>
  </conditionalFormatting>
  <conditionalFormatting sqref="AZ23:BB24">
    <cfRule type="cellIs" dxfId="30983" priority="1074" operator="equal">
      <formula>$AT23</formula>
    </cfRule>
  </conditionalFormatting>
  <conditionalFormatting sqref="AZ23:BB24">
    <cfRule type="cellIs" dxfId="30982" priority="1075" operator="greaterThan">
      <formula>$AT23</formula>
    </cfRule>
  </conditionalFormatting>
  <conditionalFormatting sqref="BM13:XFD13">
    <cfRule type="cellIs" dxfId="30981" priority="1070" operator="equal">
      <formula>" "</formula>
    </cfRule>
  </conditionalFormatting>
  <conditionalFormatting sqref="BM13:XFD13">
    <cfRule type="cellIs" dxfId="30980" priority="1071" operator="equal">
      <formula>$AT13</formula>
    </cfRule>
  </conditionalFormatting>
  <conditionalFormatting sqref="BM13:XFD13">
    <cfRule type="cellIs" dxfId="30979" priority="1072" operator="greaterThan">
      <formula>$AT13</formula>
    </cfRule>
  </conditionalFormatting>
  <conditionalFormatting sqref="A60:S62 U60:X76 AC60:AR76 A65:S76 A63:F64 K63:S64">
    <cfRule type="cellIs" dxfId="30978" priority="1067" operator="equal">
      <formula>" "</formula>
    </cfRule>
  </conditionalFormatting>
  <conditionalFormatting sqref="A60:S62 A65:S76 A63:F64 K63:S64">
    <cfRule type="cellIs" dxfId="30977" priority="1068" operator="equal">
      <formula>$AT60</formula>
    </cfRule>
  </conditionalFormatting>
  <conditionalFormatting sqref="A60:S62 A65:S76 A63:F64 K63:S64">
    <cfRule type="cellIs" dxfId="30976" priority="1069" operator="greaterThan">
      <formula>$AT60</formula>
    </cfRule>
  </conditionalFormatting>
  <conditionalFormatting sqref="A60:S60 U60:X60 AC60:AR60">
    <cfRule type="cellIs" dxfId="30975" priority="1064" operator="equal">
      <formula>" "</formula>
    </cfRule>
  </conditionalFormatting>
  <conditionalFormatting sqref="A60:S60">
    <cfRule type="cellIs" dxfId="30974" priority="1065" operator="equal">
      <formula>$AT60</formula>
    </cfRule>
  </conditionalFormatting>
  <conditionalFormatting sqref="A60:S60">
    <cfRule type="cellIs" dxfId="30973" priority="1066" operator="greaterThan">
      <formula>$AT60</formula>
    </cfRule>
  </conditionalFormatting>
  <conditionalFormatting sqref="C23:S24 W23:X24 AC23:AR24">
    <cfRule type="cellIs" dxfId="30972" priority="1061" operator="equal">
      <formula>" "</formula>
    </cfRule>
  </conditionalFormatting>
  <conditionalFormatting sqref="C23:S24">
    <cfRule type="cellIs" dxfId="30971" priority="1062" operator="equal">
      <formula>$AT23</formula>
    </cfRule>
  </conditionalFormatting>
  <conditionalFormatting sqref="C23:S24">
    <cfRule type="cellIs" dxfId="30970" priority="1063" operator="greaterThan">
      <formula>$AT23</formula>
    </cfRule>
  </conditionalFormatting>
  <conditionalFormatting sqref="B1">
    <cfRule type="cellIs" dxfId="30969" priority="1058" operator="equal">
      <formula>" "</formula>
    </cfRule>
  </conditionalFormatting>
  <conditionalFormatting sqref="B1">
    <cfRule type="cellIs" dxfId="30968" priority="1059" operator="equal">
      <formula>$AT1</formula>
    </cfRule>
  </conditionalFormatting>
  <conditionalFormatting sqref="B1">
    <cfRule type="cellIs" dxfId="30967" priority="1060" operator="greaterThan">
      <formula>$AT1</formula>
    </cfRule>
  </conditionalFormatting>
  <conditionalFormatting sqref="D15:S15">
    <cfRule type="cellIs" dxfId="30966" priority="1055" operator="equal">
      <formula>" "</formula>
    </cfRule>
  </conditionalFormatting>
  <conditionalFormatting sqref="D15:S15">
    <cfRule type="cellIs" dxfId="30965" priority="1056" operator="equal">
      <formula>$AT15</formula>
    </cfRule>
  </conditionalFormatting>
  <conditionalFormatting sqref="D15:S15">
    <cfRule type="cellIs" dxfId="30964" priority="1057" operator="greaterThan">
      <formula>$AT15</formula>
    </cfRule>
  </conditionalFormatting>
  <conditionalFormatting sqref="U23:V24">
    <cfRule type="cellIs" dxfId="30963" priority="1052" operator="equal">
      <formula>" "</formula>
    </cfRule>
  </conditionalFormatting>
  <conditionalFormatting sqref="U23:V24">
    <cfRule type="cellIs" dxfId="30962" priority="1053" operator="equal">
      <formula>$AT23</formula>
    </cfRule>
  </conditionalFormatting>
  <conditionalFormatting sqref="U23:V24">
    <cfRule type="cellIs" dxfId="30961" priority="1054" operator="greaterThan">
      <formula>$AT23</formula>
    </cfRule>
  </conditionalFormatting>
  <conditionalFormatting sqref="A23:B24">
    <cfRule type="cellIs" dxfId="30960" priority="1049" operator="equal">
      <formula>" "</formula>
    </cfRule>
  </conditionalFormatting>
  <conditionalFormatting sqref="A23:B24">
    <cfRule type="cellIs" dxfId="30959" priority="1050" operator="equal">
      <formula>$AT23</formula>
    </cfRule>
  </conditionalFormatting>
  <conditionalFormatting sqref="A23:B24">
    <cfRule type="cellIs" dxfId="30958" priority="1051" operator="greaterThan">
      <formula>$AT23</formula>
    </cfRule>
  </conditionalFormatting>
  <conditionalFormatting sqref="BL50">
    <cfRule type="cellIs" dxfId="30957" priority="1046" operator="equal">
      <formula>" "</formula>
    </cfRule>
  </conditionalFormatting>
  <conditionalFormatting sqref="BL50">
    <cfRule type="cellIs" dxfId="30956" priority="1047" operator="equal">
      <formula>$AT50</formula>
    </cfRule>
  </conditionalFormatting>
  <conditionalFormatting sqref="BL50">
    <cfRule type="cellIs" dxfId="30955" priority="1048" operator="greaterThan">
      <formula>$AT50</formula>
    </cfRule>
  </conditionalFormatting>
  <conditionalFormatting sqref="AS50 AX60:AX96 AX50:BA50">
    <cfRule type="cellIs" dxfId="30954" priority="1043" operator="equal">
      <formula>" "</formula>
    </cfRule>
  </conditionalFormatting>
  <conditionalFormatting sqref="AS50">
    <cfRule type="cellIs" dxfId="30953" priority="1044" operator="equal">
      <formula>$AT50</formula>
    </cfRule>
  </conditionalFormatting>
  <conditionalFormatting sqref="AS50">
    <cfRule type="cellIs" dxfId="30952" priority="1045" operator="greaterThan">
      <formula>$AT50</formula>
    </cfRule>
  </conditionalFormatting>
  <conditionalFormatting sqref="AS77">
    <cfRule type="cellIs" dxfId="30951" priority="1018" operator="equal">
      <formula>" "</formula>
    </cfRule>
  </conditionalFormatting>
  <conditionalFormatting sqref="AS77">
    <cfRule type="cellIs" dxfId="30950" priority="1019" operator="equal">
      <formula>$AT77</formula>
    </cfRule>
  </conditionalFormatting>
  <conditionalFormatting sqref="AS77">
    <cfRule type="cellIs" dxfId="30949" priority="1020" operator="greaterThan">
      <formula>$AT77</formula>
    </cfRule>
  </conditionalFormatting>
  <conditionalFormatting sqref="AZ77:BJ77">
    <cfRule type="cellIs" dxfId="30948" priority="1012" operator="equal">
      <formula>" "</formula>
    </cfRule>
  </conditionalFormatting>
  <conditionalFormatting sqref="AZ77:BJ77">
    <cfRule type="cellIs" dxfId="30947" priority="1013" operator="equal">
      <formula>$AT77</formula>
    </cfRule>
  </conditionalFormatting>
  <conditionalFormatting sqref="AZ77:BJ77">
    <cfRule type="cellIs" dxfId="30946" priority="1014" operator="greaterThan">
      <formula>$AT77</formula>
    </cfRule>
  </conditionalFormatting>
  <conditionalFormatting sqref="A77:S77 U77:X77 AC77:AR77">
    <cfRule type="cellIs" dxfId="30945" priority="1009" operator="equal">
      <formula>" "</formula>
    </cfRule>
  </conditionalFormatting>
  <conditionalFormatting sqref="A77:S77">
    <cfRule type="cellIs" dxfId="30944" priority="1010" operator="equal">
      <formula>$AT77</formula>
    </cfRule>
  </conditionalFormatting>
  <conditionalFormatting sqref="A77:S77">
    <cfRule type="cellIs" dxfId="30943" priority="1011" operator="greaterThan">
      <formula>$AT77</formula>
    </cfRule>
  </conditionalFormatting>
  <conditionalFormatting sqref="U50:V50">
    <cfRule type="cellIs" dxfId="30942" priority="1006" operator="equal">
      <formula>" "</formula>
    </cfRule>
  </conditionalFormatting>
  <conditionalFormatting sqref="U50:V50">
    <cfRule type="cellIs" dxfId="30941" priority="1007" operator="equal">
      <formula>$AT50</formula>
    </cfRule>
  </conditionalFormatting>
  <conditionalFormatting sqref="U50:V50">
    <cfRule type="cellIs" dxfId="30940" priority="1008" operator="greaterThan">
      <formula>$AT50</formula>
    </cfRule>
  </conditionalFormatting>
  <conditionalFormatting sqref="BM22">
    <cfRule type="cellIs" dxfId="30939" priority="1003" operator="equal">
      <formula>" "</formula>
    </cfRule>
  </conditionalFormatting>
  <conditionalFormatting sqref="BM22">
    <cfRule type="cellIs" dxfId="30938" priority="1004" operator="equal">
      <formula>$AT22</formula>
    </cfRule>
  </conditionalFormatting>
  <conditionalFormatting sqref="BM22">
    <cfRule type="cellIs" dxfId="30937" priority="1005" operator="greaterThan">
      <formula>$AT22</formula>
    </cfRule>
  </conditionalFormatting>
  <conditionalFormatting sqref="BM15">
    <cfRule type="cellIs" dxfId="30936" priority="1000" operator="equal">
      <formula>" "</formula>
    </cfRule>
  </conditionalFormatting>
  <conditionalFormatting sqref="BM15">
    <cfRule type="cellIs" dxfId="30935" priority="1001" operator="equal">
      <formula>$AT15</formula>
    </cfRule>
  </conditionalFormatting>
  <conditionalFormatting sqref="BM15">
    <cfRule type="cellIs" dxfId="30934" priority="1002" operator="greaterThan">
      <formula>$AT15</formula>
    </cfRule>
  </conditionalFormatting>
  <conditionalFormatting sqref="BM31">
    <cfRule type="cellIs" dxfId="30933" priority="999" operator="equal">
      <formula>" "</formula>
    </cfRule>
  </conditionalFormatting>
  <conditionalFormatting sqref="A6:S6 U6:X6 AC6:AR6">
    <cfRule type="cellIs" dxfId="30932" priority="996" operator="equal">
      <formula>" "</formula>
    </cfRule>
  </conditionalFormatting>
  <conditionalFormatting sqref="A6:S6">
    <cfRule type="cellIs" dxfId="30931" priority="997" operator="equal">
      <formula>$AT6</formula>
    </cfRule>
  </conditionalFormatting>
  <conditionalFormatting sqref="A6:S6">
    <cfRule type="cellIs" dxfId="30930" priority="998" operator="greaterThan">
      <formula>$AT6</formula>
    </cfRule>
  </conditionalFormatting>
  <conditionalFormatting sqref="BF14:BJ14">
    <cfRule type="cellIs" dxfId="30929" priority="993" operator="equal">
      <formula>" "</formula>
    </cfRule>
  </conditionalFormatting>
  <conditionalFormatting sqref="BF14:BJ14">
    <cfRule type="cellIs" dxfId="30928" priority="994" operator="equal">
      <formula>$AT14</formula>
    </cfRule>
  </conditionalFormatting>
  <conditionalFormatting sqref="BF14:BJ14">
    <cfRule type="cellIs" dxfId="30927" priority="995" operator="greaterThan">
      <formula>$AT14</formula>
    </cfRule>
  </conditionalFormatting>
  <conditionalFormatting sqref="D14:S14">
    <cfRule type="cellIs" dxfId="30926" priority="990" operator="equal">
      <formula>" "</formula>
    </cfRule>
  </conditionalFormatting>
  <conditionalFormatting sqref="D14:S14">
    <cfRule type="cellIs" dxfId="30925" priority="991" operator="equal">
      <formula>$AT14</formula>
    </cfRule>
  </conditionalFormatting>
  <conditionalFormatting sqref="D14:S14">
    <cfRule type="cellIs" dxfId="30924" priority="992" operator="greaterThan">
      <formula>$AT14</formula>
    </cfRule>
  </conditionalFormatting>
  <conditionalFormatting sqref="BM14">
    <cfRule type="cellIs" dxfId="30923" priority="987" operator="equal">
      <formula>" "</formula>
    </cfRule>
  </conditionalFormatting>
  <conditionalFormatting sqref="BM14">
    <cfRule type="cellIs" dxfId="30922" priority="988" operator="equal">
      <formula>$AT14</formula>
    </cfRule>
  </conditionalFormatting>
  <conditionalFormatting sqref="BM14">
    <cfRule type="cellIs" dxfId="30921" priority="989" operator="greaterThan">
      <formula>$AT14</formula>
    </cfRule>
  </conditionalFormatting>
  <conditionalFormatting sqref="BL13">
    <cfRule type="cellIs" dxfId="30920" priority="984" operator="equal">
      <formula>" "</formula>
    </cfRule>
  </conditionalFormatting>
  <conditionalFormatting sqref="BL13">
    <cfRule type="cellIs" dxfId="30919" priority="985" operator="equal">
      <formula>$AT13</formula>
    </cfRule>
  </conditionalFormatting>
  <conditionalFormatting sqref="BL13">
    <cfRule type="cellIs" dxfId="30918" priority="986" operator="greaterThan">
      <formula>$AT13</formula>
    </cfRule>
  </conditionalFormatting>
  <conditionalFormatting sqref="BL14">
    <cfRule type="cellIs" dxfId="30917" priority="981" operator="equal">
      <formula>" "</formula>
    </cfRule>
  </conditionalFormatting>
  <conditionalFormatting sqref="BL14">
    <cfRule type="cellIs" dxfId="30916" priority="982" operator="equal">
      <formula>$AT14</formula>
    </cfRule>
  </conditionalFormatting>
  <conditionalFormatting sqref="BL14">
    <cfRule type="cellIs" dxfId="30915" priority="983" operator="greaterThan">
      <formula>$AT14</formula>
    </cfRule>
  </conditionalFormatting>
  <conditionalFormatting sqref="A7:B13">
    <cfRule type="containsText" dxfId="30914" priority="964" operator="containsText" text="08.30 – 14.30">
      <formula>NOT(ISERROR(SEARCH("08.30 – 14.30",A7)))</formula>
    </cfRule>
    <cfRule type="containsText" dxfId="30913" priority="965" operator="containsText" text="09:30 – 18.30">
      <formula>NOT(ISERROR(SEARCH("09:30 – 18.30",A7)))</formula>
    </cfRule>
    <cfRule type="containsText" dxfId="30912" priority="966" operator="containsText" text="10.30 – 18.30">
      <formula>NOT(ISERROR(SEARCH("10.30 – 18.30",A7)))</formula>
    </cfRule>
    <cfRule type="containsText" dxfId="30911" priority="967" operator="containsText" text="09.30 – 18.30">
      <formula>NOT(ISERROR(SEARCH("09.30 – 18.30",A7)))</formula>
    </cfRule>
    <cfRule type="containsText" dxfId="30910" priority="968" operator="containsText" text="09.00 – 13:00">
      <formula>NOT(ISERROR(SEARCH("09.00 – 13:00",A7)))</formula>
    </cfRule>
    <cfRule type="containsText" dxfId="30909" priority="969" operator="containsText" text="08.30 – 16.30">
      <formula>NOT(ISERROR(SEARCH("08.30 – 16.30",A7)))</formula>
    </cfRule>
    <cfRule type="containsText" dxfId="30908" priority="970" operator="containsText" text="08:30 – 17.30">
      <formula>NOT(ISERROR(SEARCH("08:30 – 17.30",A7)))</formula>
    </cfRule>
    <cfRule type="containsText" dxfId="30907" priority="971" operator="containsText" text="08.30 – 17.30">
      <formula>NOT(ISERROR(SEARCH("08.30 – 17.30",A7)))</formula>
    </cfRule>
    <cfRule type="containsText" dxfId="30906" priority="972" operator="containsText" text="09.00 – 18.00">
      <formula>NOT(ISERROR(SEARCH("09.00 – 18.00",A7)))</formula>
    </cfRule>
    <cfRule type="containsText" dxfId="30905" priority="973" operator="containsText" text="09.00 – 13.00">
      <formula>NOT(ISERROR(SEARCH("09.00 – 13.00",A7)))</formula>
    </cfRule>
    <cfRule type="containsText" dxfId="30904" priority="974" operator="containsText" text="11.30 – 19.30">
      <formula>NOT(ISERROR(SEARCH("11.30 – 19.30",A7)))</formula>
    </cfRule>
    <cfRule type="containsText" dxfId="30903" priority="975" operator="containsText" text="10.30 – 19.30">
      <formula>NOT(ISERROR(SEARCH("10.30 – 19.30",A7)))</formula>
    </cfRule>
    <cfRule type="containsText" dxfId="30902" priority="976" operator="containsText" text="09.00 – 15.00">
      <formula>NOT(ISERROR(SEARCH("09.00 – 15.00",A7)))</formula>
    </cfRule>
    <cfRule type="containsText" dxfId="30901" priority="977" operator="containsText" text="12:30">
      <formula>NOT(ISERROR(SEARCH("12:30",A7)))</formula>
    </cfRule>
    <cfRule type="containsText" dxfId="30900" priority="978" operator="containsText" text="13:30">
      <formula>NOT(ISERROR(SEARCH("13:30",A7)))</formula>
    </cfRule>
    <cfRule type="containsText" dxfId="30899" priority="979" operator="containsText" text="FESTIVITÁ">
      <formula>NOT(ISERROR(SEARCH("FESTIVITÁ",A7)))</formula>
    </cfRule>
    <cfRule type="cellIs" dxfId="30898" priority="980" operator="equal">
      <formula>"DOMENICA"</formula>
    </cfRule>
  </conditionalFormatting>
  <conditionalFormatting sqref="B7:B13">
    <cfRule type="iconSet" priority="963">
      <iconSet iconSet="3Symbols2">
        <cfvo type="percent" val="0"/>
        <cfvo type="percent" val="0"/>
        <cfvo type="formula" val="TODAY()" gte="0"/>
      </iconSet>
    </cfRule>
  </conditionalFormatting>
  <conditionalFormatting sqref="A16:B22">
    <cfRule type="containsText" dxfId="30897" priority="946" operator="containsText" text="08.30 – 14.30">
      <formula>NOT(ISERROR(SEARCH("08.30 – 14.30",A16)))</formula>
    </cfRule>
    <cfRule type="containsText" dxfId="30896" priority="947" operator="containsText" text="09:30 – 18.30">
      <formula>NOT(ISERROR(SEARCH("09:30 – 18.30",A16)))</formula>
    </cfRule>
    <cfRule type="containsText" dxfId="30895" priority="948" operator="containsText" text="10.30 – 18.30">
      <formula>NOT(ISERROR(SEARCH("10.30 – 18.30",A16)))</formula>
    </cfRule>
    <cfRule type="containsText" dxfId="30894" priority="949" operator="containsText" text="09.30 – 18.30">
      <formula>NOT(ISERROR(SEARCH("09.30 – 18.30",A16)))</formula>
    </cfRule>
    <cfRule type="containsText" dxfId="30893" priority="950" operator="containsText" text="09.00 – 13:00">
      <formula>NOT(ISERROR(SEARCH("09.00 – 13:00",A16)))</formula>
    </cfRule>
    <cfRule type="containsText" dxfId="30892" priority="951" operator="containsText" text="08.30 – 16.30">
      <formula>NOT(ISERROR(SEARCH("08.30 – 16.30",A16)))</formula>
    </cfRule>
    <cfRule type="containsText" dxfId="30891" priority="952" operator="containsText" text="08:30 – 17.30">
      <formula>NOT(ISERROR(SEARCH("08:30 – 17.30",A16)))</formula>
    </cfRule>
    <cfRule type="containsText" dxfId="30890" priority="953" operator="containsText" text="08.30 – 17.30">
      <formula>NOT(ISERROR(SEARCH("08.30 – 17.30",A16)))</formula>
    </cfRule>
    <cfRule type="containsText" dxfId="30889" priority="954" operator="containsText" text="09.00 – 18.00">
      <formula>NOT(ISERROR(SEARCH("09.00 – 18.00",A16)))</formula>
    </cfRule>
    <cfRule type="containsText" dxfId="30888" priority="955" operator="containsText" text="09.00 – 13.00">
      <formula>NOT(ISERROR(SEARCH("09.00 – 13.00",A16)))</formula>
    </cfRule>
    <cfRule type="containsText" dxfId="30887" priority="956" operator="containsText" text="11.30 – 19.30">
      <formula>NOT(ISERROR(SEARCH("11.30 – 19.30",A16)))</formula>
    </cfRule>
    <cfRule type="containsText" dxfId="30886" priority="957" operator="containsText" text="10.30 – 19.30">
      <formula>NOT(ISERROR(SEARCH("10.30 – 19.30",A16)))</formula>
    </cfRule>
    <cfRule type="containsText" dxfId="30885" priority="958" operator="containsText" text="09.00 – 15.00">
      <formula>NOT(ISERROR(SEARCH("09.00 – 15.00",A16)))</formula>
    </cfRule>
    <cfRule type="containsText" dxfId="30884" priority="959" operator="containsText" text="12:30">
      <formula>NOT(ISERROR(SEARCH("12:30",A16)))</formula>
    </cfRule>
    <cfRule type="containsText" dxfId="30883" priority="960" operator="containsText" text="13:30">
      <formula>NOT(ISERROR(SEARCH("13:30",A16)))</formula>
    </cfRule>
    <cfRule type="containsText" dxfId="30882" priority="961" operator="containsText" text="FESTIVITÁ">
      <formula>NOT(ISERROR(SEARCH("FESTIVITÁ",A16)))</formula>
    </cfRule>
    <cfRule type="cellIs" dxfId="30881" priority="962" operator="equal">
      <formula>"DOMENICA"</formula>
    </cfRule>
  </conditionalFormatting>
  <conditionalFormatting sqref="B16:B22">
    <cfRule type="iconSet" priority="945">
      <iconSet iconSet="3Symbols2">
        <cfvo type="percent" val="0"/>
        <cfvo type="percent" val="0"/>
        <cfvo type="formula" val="TODAY()" gte="0"/>
      </iconSet>
    </cfRule>
  </conditionalFormatting>
  <conditionalFormatting sqref="A25:B31">
    <cfRule type="containsText" dxfId="30880" priority="928" operator="containsText" text="08.30 – 14.30">
      <formula>NOT(ISERROR(SEARCH("08.30 – 14.30",A25)))</formula>
    </cfRule>
    <cfRule type="containsText" dxfId="30879" priority="929" operator="containsText" text="09:30 – 18.30">
      <formula>NOT(ISERROR(SEARCH("09:30 – 18.30",A25)))</formula>
    </cfRule>
    <cfRule type="containsText" dxfId="30878" priority="930" operator="containsText" text="10.30 – 18.30">
      <formula>NOT(ISERROR(SEARCH("10.30 – 18.30",A25)))</formula>
    </cfRule>
    <cfRule type="containsText" dxfId="30877" priority="931" operator="containsText" text="09.30 – 18.30">
      <formula>NOT(ISERROR(SEARCH("09.30 – 18.30",A25)))</formula>
    </cfRule>
    <cfRule type="containsText" dxfId="30876" priority="932" operator="containsText" text="09.00 – 13:00">
      <formula>NOT(ISERROR(SEARCH("09.00 – 13:00",A25)))</formula>
    </cfRule>
    <cfRule type="containsText" dxfId="30875" priority="933" operator="containsText" text="08.30 – 16.30">
      <formula>NOT(ISERROR(SEARCH("08.30 – 16.30",A25)))</formula>
    </cfRule>
    <cfRule type="containsText" dxfId="30874" priority="934" operator="containsText" text="08:30 – 17.30">
      <formula>NOT(ISERROR(SEARCH("08:30 – 17.30",A25)))</formula>
    </cfRule>
    <cfRule type="containsText" dxfId="30873" priority="935" operator="containsText" text="08.30 – 17.30">
      <formula>NOT(ISERROR(SEARCH("08.30 – 17.30",A25)))</formula>
    </cfRule>
    <cfRule type="containsText" dxfId="30872" priority="936" operator="containsText" text="09.00 – 18.00">
      <formula>NOT(ISERROR(SEARCH("09.00 – 18.00",A25)))</formula>
    </cfRule>
    <cfRule type="containsText" dxfId="30871" priority="937" operator="containsText" text="09.00 – 13.00">
      <formula>NOT(ISERROR(SEARCH("09.00 – 13.00",A25)))</formula>
    </cfRule>
    <cfRule type="containsText" dxfId="30870" priority="938" operator="containsText" text="11.30 – 19.30">
      <formula>NOT(ISERROR(SEARCH("11.30 – 19.30",A25)))</formula>
    </cfRule>
    <cfRule type="containsText" dxfId="30869" priority="939" operator="containsText" text="10.30 – 19.30">
      <formula>NOT(ISERROR(SEARCH("10.30 – 19.30",A25)))</formula>
    </cfRule>
    <cfRule type="containsText" dxfId="30868" priority="940" operator="containsText" text="09.00 – 15.00">
      <formula>NOT(ISERROR(SEARCH("09.00 – 15.00",A25)))</formula>
    </cfRule>
    <cfRule type="containsText" dxfId="30867" priority="941" operator="containsText" text="12:30">
      <formula>NOT(ISERROR(SEARCH("12:30",A25)))</formula>
    </cfRule>
    <cfRule type="containsText" dxfId="30866" priority="942" operator="containsText" text="13:30">
      <formula>NOT(ISERROR(SEARCH("13:30",A25)))</formula>
    </cfRule>
    <cfRule type="containsText" dxfId="30865" priority="943" operator="containsText" text="FESTIVITÁ">
      <formula>NOT(ISERROR(SEARCH("FESTIVITÁ",A25)))</formula>
    </cfRule>
    <cfRule type="cellIs" dxfId="30864" priority="944" operator="equal">
      <formula>"DOMENICA"</formula>
    </cfRule>
  </conditionalFormatting>
  <conditionalFormatting sqref="B14:C15">
    <cfRule type="cellIs" dxfId="30863" priority="925" operator="equal">
      <formula>" "</formula>
    </cfRule>
  </conditionalFormatting>
  <conditionalFormatting sqref="A14:A15">
    <cfRule type="cellIs" dxfId="30862" priority="922" operator="equal">
      <formula>" "</formula>
    </cfRule>
  </conditionalFormatting>
  <conditionalFormatting sqref="A14:A15">
    <cfRule type="cellIs" dxfId="30861" priority="923" operator="equal">
      <formula>$AT14</formula>
    </cfRule>
  </conditionalFormatting>
  <conditionalFormatting sqref="A14:A15">
    <cfRule type="cellIs" dxfId="30860" priority="924" operator="greaterThan">
      <formula>$AT14</formula>
    </cfRule>
  </conditionalFormatting>
  <conditionalFormatting sqref="AS14:AS15 AX14:BB15 BD14:BE15">
    <cfRule type="cellIs" dxfId="30859" priority="919" operator="equal">
      <formula>" "</formula>
    </cfRule>
  </conditionalFormatting>
  <conditionalFormatting sqref="AS14:AS15">
    <cfRule type="cellIs" dxfId="30858" priority="920" operator="equal">
      <formula>$AT14</formula>
    </cfRule>
  </conditionalFormatting>
  <conditionalFormatting sqref="AS14:AS15">
    <cfRule type="cellIs" dxfId="30857" priority="921" operator="greaterThan">
      <formula>$AT14</formula>
    </cfRule>
  </conditionalFormatting>
  <conditionalFormatting sqref="U7:V13">
    <cfRule type="containsText" dxfId="30856" priority="902" operator="containsText" text="08.30 – 14.30">
      <formula>NOT(ISERROR(SEARCH("08.30 – 14.30",U7)))</formula>
    </cfRule>
    <cfRule type="containsText" dxfId="30855" priority="903" operator="containsText" text="09:30 – 18.30">
      <formula>NOT(ISERROR(SEARCH("09:30 – 18.30",U7)))</formula>
    </cfRule>
    <cfRule type="containsText" dxfId="30854" priority="904" operator="containsText" text="10.30 – 18.30">
      <formula>NOT(ISERROR(SEARCH("10.30 – 18.30",U7)))</formula>
    </cfRule>
    <cfRule type="containsText" dxfId="30853" priority="905" operator="containsText" text="09.30 – 18.30">
      <formula>NOT(ISERROR(SEARCH("09.30 – 18.30",U7)))</formula>
    </cfRule>
    <cfRule type="containsText" dxfId="30852" priority="906" operator="containsText" text="09.00 – 13:00">
      <formula>NOT(ISERROR(SEARCH("09.00 – 13:00",U7)))</formula>
    </cfRule>
    <cfRule type="containsText" dxfId="30851" priority="907" operator="containsText" text="08.30 – 16.30">
      <formula>NOT(ISERROR(SEARCH("08.30 – 16.30",U7)))</formula>
    </cfRule>
    <cfRule type="containsText" dxfId="30850" priority="908" operator="containsText" text="08:30 – 17.30">
      <formula>NOT(ISERROR(SEARCH("08:30 – 17.30",U7)))</formula>
    </cfRule>
    <cfRule type="containsText" dxfId="30849" priority="909" operator="containsText" text="08.30 – 17.30">
      <formula>NOT(ISERROR(SEARCH("08.30 – 17.30",U7)))</formula>
    </cfRule>
    <cfRule type="containsText" dxfId="30848" priority="910" operator="containsText" text="09.00 – 18.00">
      <formula>NOT(ISERROR(SEARCH("09.00 – 18.00",U7)))</formula>
    </cfRule>
    <cfRule type="containsText" dxfId="30847" priority="911" operator="containsText" text="09.00 – 13.00">
      <formula>NOT(ISERROR(SEARCH("09.00 – 13.00",U7)))</formula>
    </cfRule>
    <cfRule type="containsText" dxfId="30846" priority="912" operator="containsText" text="11.30 – 19.30">
      <formula>NOT(ISERROR(SEARCH("11.30 – 19.30",U7)))</formula>
    </cfRule>
    <cfRule type="containsText" dxfId="30845" priority="913" operator="containsText" text="10.30 – 19.30">
      <formula>NOT(ISERROR(SEARCH("10.30 – 19.30",U7)))</formula>
    </cfRule>
    <cfRule type="containsText" dxfId="30844" priority="914" operator="containsText" text="09.00 – 15.00">
      <formula>NOT(ISERROR(SEARCH("09.00 – 15.00",U7)))</formula>
    </cfRule>
    <cfRule type="containsText" dxfId="30843" priority="915" operator="containsText" text="12:30">
      <formula>NOT(ISERROR(SEARCH("12:30",U7)))</formula>
    </cfRule>
    <cfRule type="containsText" dxfId="30842" priority="916" operator="containsText" text="13:30">
      <formula>NOT(ISERROR(SEARCH("13:30",U7)))</formula>
    </cfRule>
    <cfRule type="containsText" dxfId="30841" priority="917" operator="containsText" text="FESTIVITÁ">
      <formula>NOT(ISERROR(SEARCH("FESTIVITÁ",U7)))</formula>
    </cfRule>
    <cfRule type="cellIs" dxfId="30840" priority="918" operator="equal">
      <formula>"DOMENICA"</formula>
    </cfRule>
  </conditionalFormatting>
  <conditionalFormatting sqref="V7:V13">
    <cfRule type="iconSet" priority="901">
      <iconSet iconSet="3Symbols2">
        <cfvo type="percent" val="0"/>
        <cfvo type="percent" val="0"/>
        <cfvo type="formula" val="TODAY()" gte="0"/>
      </iconSet>
    </cfRule>
  </conditionalFormatting>
  <conditionalFormatting sqref="U16:V22">
    <cfRule type="containsText" dxfId="30839" priority="884" operator="containsText" text="08.30 – 14.30">
      <formula>NOT(ISERROR(SEARCH("08.30 – 14.30",U16)))</formula>
    </cfRule>
    <cfRule type="containsText" dxfId="30838" priority="885" operator="containsText" text="09:30 – 18.30">
      <formula>NOT(ISERROR(SEARCH("09:30 – 18.30",U16)))</formula>
    </cfRule>
    <cfRule type="containsText" dxfId="30837" priority="886" operator="containsText" text="10.30 – 18.30">
      <formula>NOT(ISERROR(SEARCH("10.30 – 18.30",U16)))</formula>
    </cfRule>
    <cfRule type="containsText" dxfId="30836" priority="887" operator="containsText" text="09.30 – 18.30">
      <formula>NOT(ISERROR(SEARCH("09.30 – 18.30",U16)))</formula>
    </cfRule>
    <cfRule type="containsText" dxfId="30835" priority="888" operator="containsText" text="09.00 – 13:00">
      <formula>NOT(ISERROR(SEARCH("09.00 – 13:00",U16)))</formula>
    </cfRule>
    <cfRule type="containsText" dxfId="30834" priority="889" operator="containsText" text="08.30 – 16.30">
      <formula>NOT(ISERROR(SEARCH("08.30 – 16.30",U16)))</formula>
    </cfRule>
    <cfRule type="containsText" dxfId="30833" priority="890" operator="containsText" text="08:30 – 17.30">
      <formula>NOT(ISERROR(SEARCH("08:30 – 17.30",U16)))</formula>
    </cfRule>
    <cfRule type="containsText" dxfId="30832" priority="891" operator="containsText" text="08.30 – 17.30">
      <formula>NOT(ISERROR(SEARCH("08.30 – 17.30",U16)))</formula>
    </cfRule>
    <cfRule type="containsText" dxfId="30831" priority="892" operator="containsText" text="09.00 – 18.00">
      <formula>NOT(ISERROR(SEARCH("09.00 – 18.00",U16)))</formula>
    </cfRule>
    <cfRule type="containsText" dxfId="30830" priority="893" operator="containsText" text="09.00 – 13.00">
      <formula>NOT(ISERROR(SEARCH("09.00 – 13.00",U16)))</formula>
    </cfRule>
    <cfRule type="containsText" dxfId="30829" priority="894" operator="containsText" text="11.30 – 19.30">
      <formula>NOT(ISERROR(SEARCH("11.30 – 19.30",U16)))</formula>
    </cfRule>
    <cfRule type="containsText" dxfId="30828" priority="895" operator="containsText" text="10.30 – 19.30">
      <formula>NOT(ISERROR(SEARCH("10.30 – 19.30",U16)))</formula>
    </cfRule>
    <cfRule type="containsText" dxfId="30827" priority="896" operator="containsText" text="09.00 – 15.00">
      <formula>NOT(ISERROR(SEARCH("09.00 – 15.00",U16)))</formula>
    </cfRule>
    <cfRule type="containsText" dxfId="30826" priority="897" operator="containsText" text="12:30">
      <formula>NOT(ISERROR(SEARCH("12:30",U16)))</formula>
    </cfRule>
    <cfRule type="containsText" dxfId="30825" priority="898" operator="containsText" text="13:30">
      <formula>NOT(ISERROR(SEARCH("13:30",U16)))</formula>
    </cfRule>
    <cfRule type="containsText" dxfId="30824" priority="899" operator="containsText" text="FESTIVITÁ">
      <formula>NOT(ISERROR(SEARCH("FESTIVITÁ",U16)))</formula>
    </cfRule>
    <cfRule type="cellIs" dxfId="30823" priority="900" operator="equal">
      <formula>"DOMENICA"</formula>
    </cfRule>
  </conditionalFormatting>
  <conditionalFormatting sqref="V16:V22">
    <cfRule type="iconSet" priority="883">
      <iconSet iconSet="3Symbols2">
        <cfvo type="percent" val="0"/>
        <cfvo type="percent" val="0"/>
        <cfvo type="formula" val="TODAY()" gte="0"/>
      </iconSet>
    </cfRule>
  </conditionalFormatting>
  <conditionalFormatting sqref="U25:V31">
    <cfRule type="containsText" dxfId="30822" priority="866" operator="containsText" text="08.30 – 14.30">
      <formula>NOT(ISERROR(SEARCH("08.30 – 14.30",U25)))</formula>
    </cfRule>
    <cfRule type="containsText" dxfId="30821" priority="867" operator="containsText" text="09:30 – 18.30">
      <formula>NOT(ISERROR(SEARCH("09:30 – 18.30",U25)))</formula>
    </cfRule>
    <cfRule type="containsText" dxfId="30820" priority="868" operator="containsText" text="10.30 – 18.30">
      <formula>NOT(ISERROR(SEARCH("10.30 – 18.30",U25)))</formula>
    </cfRule>
    <cfRule type="containsText" dxfId="30819" priority="869" operator="containsText" text="09.30 – 18.30">
      <formula>NOT(ISERROR(SEARCH("09.30 – 18.30",U25)))</formula>
    </cfRule>
    <cfRule type="containsText" dxfId="30818" priority="870" operator="containsText" text="09.00 – 13:00">
      <formula>NOT(ISERROR(SEARCH("09.00 – 13:00",U25)))</formula>
    </cfRule>
    <cfRule type="containsText" dxfId="30817" priority="871" operator="containsText" text="08.30 – 16.30">
      <formula>NOT(ISERROR(SEARCH("08.30 – 16.30",U25)))</formula>
    </cfRule>
    <cfRule type="containsText" dxfId="30816" priority="872" operator="containsText" text="08:30 – 17.30">
      <formula>NOT(ISERROR(SEARCH("08:30 – 17.30",U25)))</formula>
    </cfRule>
    <cfRule type="containsText" dxfId="30815" priority="873" operator="containsText" text="08.30 – 17.30">
      <formula>NOT(ISERROR(SEARCH("08.30 – 17.30",U25)))</formula>
    </cfRule>
    <cfRule type="containsText" dxfId="30814" priority="874" operator="containsText" text="09.00 – 18.00">
      <formula>NOT(ISERROR(SEARCH("09.00 – 18.00",U25)))</formula>
    </cfRule>
    <cfRule type="containsText" dxfId="30813" priority="875" operator="containsText" text="09.00 – 13.00">
      <formula>NOT(ISERROR(SEARCH("09.00 – 13.00",U25)))</formula>
    </cfRule>
    <cfRule type="containsText" dxfId="30812" priority="876" operator="containsText" text="11.30 – 19.30">
      <formula>NOT(ISERROR(SEARCH("11.30 – 19.30",U25)))</formula>
    </cfRule>
    <cfRule type="containsText" dxfId="30811" priority="877" operator="containsText" text="10.30 – 19.30">
      <formula>NOT(ISERROR(SEARCH("10.30 – 19.30",U25)))</formula>
    </cfRule>
    <cfRule type="containsText" dxfId="30810" priority="878" operator="containsText" text="09.00 – 15.00">
      <formula>NOT(ISERROR(SEARCH("09.00 – 15.00",U25)))</formula>
    </cfRule>
    <cfRule type="containsText" dxfId="30809" priority="879" operator="containsText" text="12:30">
      <formula>NOT(ISERROR(SEARCH("12:30",U25)))</formula>
    </cfRule>
    <cfRule type="containsText" dxfId="30808" priority="880" operator="containsText" text="13:30">
      <formula>NOT(ISERROR(SEARCH("13:30",U25)))</formula>
    </cfRule>
    <cfRule type="containsText" dxfId="30807" priority="881" operator="containsText" text="FESTIVITÁ">
      <formula>NOT(ISERROR(SEARCH("FESTIVITÁ",U25)))</formula>
    </cfRule>
    <cfRule type="cellIs" dxfId="30806" priority="882" operator="equal">
      <formula>"DOMENICA"</formula>
    </cfRule>
  </conditionalFormatting>
  <conditionalFormatting sqref="AZ16:BA22">
    <cfRule type="containsText" dxfId="30805" priority="849" operator="containsText" text="08.30 – 14.30">
      <formula>NOT(ISERROR(SEARCH("08.30 – 14.30",AZ16)))</formula>
    </cfRule>
    <cfRule type="containsText" dxfId="30804" priority="850" operator="containsText" text="09:30 – 18.30">
      <formula>NOT(ISERROR(SEARCH("09:30 – 18.30",AZ16)))</formula>
    </cfRule>
    <cfRule type="containsText" dxfId="30803" priority="851" operator="containsText" text="10.30 – 18.30">
      <formula>NOT(ISERROR(SEARCH("10.30 – 18.30",AZ16)))</formula>
    </cfRule>
    <cfRule type="containsText" dxfId="30802" priority="852" operator="containsText" text="09.30 – 18.30">
      <formula>NOT(ISERROR(SEARCH("09.30 – 18.30",AZ16)))</formula>
    </cfRule>
    <cfRule type="containsText" dxfId="30801" priority="853" operator="containsText" text="09.00 – 13:00">
      <formula>NOT(ISERROR(SEARCH("09.00 – 13:00",AZ16)))</formula>
    </cfRule>
    <cfRule type="containsText" dxfId="30800" priority="854" operator="containsText" text="08.30 – 16.30">
      <formula>NOT(ISERROR(SEARCH("08.30 – 16.30",AZ16)))</formula>
    </cfRule>
    <cfRule type="containsText" dxfId="30799" priority="855" operator="containsText" text="08:30 – 17.30">
      <formula>NOT(ISERROR(SEARCH("08:30 – 17.30",AZ16)))</formula>
    </cfRule>
    <cfRule type="containsText" dxfId="30798" priority="856" operator="containsText" text="08.30 – 17.30">
      <formula>NOT(ISERROR(SEARCH("08.30 – 17.30",AZ16)))</formula>
    </cfRule>
    <cfRule type="containsText" dxfId="30797" priority="857" operator="containsText" text="09.00 – 18.00">
      <formula>NOT(ISERROR(SEARCH("09.00 – 18.00",AZ16)))</formula>
    </cfRule>
    <cfRule type="containsText" dxfId="30796" priority="858" operator="containsText" text="09.00 – 13.00">
      <formula>NOT(ISERROR(SEARCH("09.00 – 13.00",AZ16)))</formula>
    </cfRule>
    <cfRule type="containsText" dxfId="30795" priority="859" operator="containsText" text="11.30 – 19.30">
      <formula>NOT(ISERROR(SEARCH("11.30 – 19.30",AZ16)))</formula>
    </cfRule>
    <cfRule type="containsText" dxfId="30794" priority="860" operator="containsText" text="10.30 – 19.30">
      <formula>NOT(ISERROR(SEARCH("10.30 – 19.30",AZ16)))</formula>
    </cfRule>
    <cfRule type="containsText" dxfId="30793" priority="861" operator="containsText" text="09.00 – 15.00">
      <formula>NOT(ISERROR(SEARCH("09.00 – 15.00",AZ16)))</formula>
    </cfRule>
    <cfRule type="containsText" dxfId="30792" priority="862" operator="containsText" text="12:30">
      <formula>NOT(ISERROR(SEARCH("12:30",AZ16)))</formula>
    </cfRule>
    <cfRule type="containsText" dxfId="30791" priority="863" operator="containsText" text="13:30">
      <formula>NOT(ISERROR(SEARCH("13:30",AZ16)))</formula>
    </cfRule>
    <cfRule type="containsText" dxfId="30790" priority="864" operator="containsText" text="FESTIVITÁ">
      <formula>NOT(ISERROR(SEARCH("FESTIVITÁ",AZ16)))</formula>
    </cfRule>
    <cfRule type="cellIs" dxfId="30789" priority="865" operator="equal">
      <formula>"DOMENICA"</formula>
    </cfRule>
  </conditionalFormatting>
  <conditionalFormatting sqref="BA16:BA22">
    <cfRule type="iconSet" priority="848">
      <iconSet iconSet="3Symbols2">
        <cfvo type="percent" val="0"/>
        <cfvo type="percent" val="0"/>
        <cfvo type="formula" val="TODAY()" gte="0"/>
      </iconSet>
    </cfRule>
  </conditionalFormatting>
  <conditionalFormatting sqref="AZ7:BA13">
    <cfRule type="containsText" dxfId="30788" priority="831" operator="containsText" text="08.30 – 14.30">
      <formula>NOT(ISERROR(SEARCH("08.30 – 14.30",AZ7)))</formula>
    </cfRule>
    <cfRule type="containsText" dxfId="30787" priority="832" operator="containsText" text="09:30 – 18.30">
      <formula>NOT(ISERROR(SEARCH("09:30 – 18.30",AZ7)))</formula>
    </cfRule>
    <cfRule type="containsText" dxfId="30786" priority="833" operator="containsText" text="10.30 – 18.30">
      <formula>NOT(ISERROR(SEARCH("10.30 – 18.30",AZ7)))</formula>
    </cfRule>
    <cfRule type="containsText" dxfId="30785" priority="834" operator="containsText" text="09.30 – 18.30">
      <formula>NOT(ISERROR(SEARCH("09.30 – 18.30",AZ7)))</formula>
    </cfRule>
    <cfRule type="containsText" dxfId="30784" priority="835" operator="containsText" text="09.00 – 13:00">
      <formula>NOT(ISERROR(SEARCH("09.00 – 13:00",AZ7)))</formula>
    </cfRule>
    <cfRule type="containsText" dxfId="30783" priority="836" operator="containsText" text="08.30 – 16.30">
      <formula>NOT(ISERROR(SEARCH("08.30 – 16.30",AZ7)))</formula>
    </cfRule>
    <cfRule type="containsText" dxfId="30782" priority="837" operator="containsText" text="08:30 – 17.30">
      <formula>NOT(ISERROR(SEARCH("08:30 – 17.30",AZ7)))</formula>
    </cfRule>
    <cfRule type="containsText" dxfId="30781" priority="838" operator="containsText" text="08.30 – 17.30">
      <formula>NOT(ISERROR(SEARCH("08.30 – 17.30",AZ7)))</formula>
    </cfRule>
    <cfRule type="containsText" dxfId="30780" priority="839" operator="containsText" text="09.00 – 18.00">
      <formula>NOT(ISERROR(SEARCH("09.00 – 18.00",AZ7)))</formula>
    </cfRule>
    <cfRule type="containsText" dxfId="30779" priority="840" operator="containsText" text="09.00 – 13.00">
      <formula>NOT(ISERROR(SEARCH("09.00 – 13.00",AZ7)))</formula>
    </cfRule>
    <cfRule type="containsText" dxfId="30778" priority="841" operator="containsText" text="11.30 – 19.30">
      <formula>NOT(ISERROR(SEARCH("11.30 – 19.30",AZ7)))</formula>
    </cfRule>
    <cfRule type="containsText" dxfId="30777" priority="842" operator="containsText" text="10.30 – 19.30">
      <formula>NOT(ISERROR(SEARCH("10.30 – 19.30",AZ7)))</formula>
    </cfRule>
    <cfRule type="containsText" dxfId="30776" priority="843" operator="containsText" text="09.00 – 15.00">
      <formula>NOT(ISERROR(SEARCH("09.00 – 15.00",AZ7)))</formula>
    </cfRule>
    <cfRule type="containsText" dxfId="30775" priority="844" operator="containsText" text="12:30">
      <formula>NOT(ISERROR(SEARCH("12:30",AZ7)))</formula>
    </cfRule>
    <cfRule type="containsText" dxfId="30774" priority="845" operator="containsText" text="13:30">
      <formula>NOT(ISERROR(SEARCH("13:30",AZ7)))</formula>
    </cfRule>
    <cfRule type="containsText" dxfId="30773" priority="846" operator="containsText" text="FESTIVITÁ">
      <formula>NOT(ISERROR(SEARCH("FESTIVITÁ",AZ7)))</formula>
    </cfRule>
    <cfRule type="cellIs" dxfId="30772" priority="847" operator="equal">
      <formula>"DOMENICA"</formula>
    </cfRule>
  </conditionalFormatting>
  <conditionalFormatting sqref="BA7:BA13">
    <cfRule type="iconSet" priority="830">
      <iconSet iconSet="3Symbols2">
        <cfvo type="percent" val="0"/>
        <cfvo type="percent" val="0"/>
        <cfvo type="formula" val="TODAY()" gte="0"/>
      </iconSet>
    </cfRule>
  </conditionalFormatting>
  <conditionalFormatting sqref="AZ25:BA31">
    <cfRule type="containsText" dxfId="30771" priority="813" operator="containsText" text="08.30 – 14.30">
      <formula>NOT(ISERROR(SEARCH("08.30 – 14.30",AZ25)))</formula>
    </cfRule>
    <cfRule type="containsText" dxfId="30770" priority="814" operator="containsText" text="09:30 – 18.30">
      <formula>NOT(ISERROR(SEARCH("09:30 – 18.30",AZ25)))</formula>
    </cfRule>
    <cfRule type="containsText" dxfId="30769" priority="815" operator="containsText" text="10.30 – 18.30">
      <formula>NOT(ISERROR(SEARCH("10.30 – 18.30",AZ25)))</formula>
    </cfRule>
    <cfRule type="containsText" dxfId="30768" priority="816" operator="containsText" text="09.30 – 18.30">
      <formula>NOT(ISERROR(SEARCH("09.30 – 18.30",AZ25)))</formula>
    </cfRule>
    <cfRule type="containsText" dxfId="30767" priority="817" operator="containsText" text="09.00 – 13:00">
      <formula>NOT(ISERROR(SEARCH("09.00 – 13:00",AZ25)))</formula>
    </cfRule>
    <cfRule type="containsText" dxfId="30766" priority="818" operator="containsText" text="08.30 – 16.30">
      <formula>NOT(ISERROR(SEARCH("08.30 – 16.30",AZ25)))</formula>
    </cfRule>
    <cfRule type="containsText" dxfId="30765" priority="819" operator="containsText" text="08:30 – 17.30">
      <formula>NOT(ISERROR(SEARCH("08:30 – 17.30",AZ25)))</formula>
    </cfRule>
    <cfRule type="containsText" dxfId="30764" priority="820" operator="containsText" text="08.30 – 17.30">
      <formula>NOT(ISERROR(SEARCH("08.30 – 17.30",AZ25)))</formula>
    </cfRule>
    <cfRule type="containsText" dxfId="30763" priority="821" operator="containsText" text="09.00 – 18.00">
      <formula>NOT(ISERROR(SEARCH("09.00 – 18.00",AZ25)))</formula>
    </cfRule>
    <cfRule type="containsText" dxfId="30762" priority="822" operator="containsText" text="09.00 – 13.00">
      <formula>NOT(ISERROR(SEARCH("09.00 – 13.00",AZ25)))</formula>
    </cfRule>
    <cfRule type="containsText" dxfId="30761" priority="823" operator="containsText" text="11.30 – 19.30">
      <formula>NOT(ISERROR(SEARCH("11.30 – 19.30",AZ25)))</formula>
    </cfRule>
    <cfRule type="containsText" dxfId="30760" priority="824" operator="containsText" text="10.30 – 19.30">
      <formula>NOT(ISERROR(SEARCH("10.30 – 19.30",AZ25)))</formula>
    </cfRule>
    <cfRule type="containsText" dxfId="30759" priority="825" operator="containsText" text="09.00 – 15.00">
      <formula>NOT(ISERROR(SEARCH("09.00 – 15.00",AZ25)))</formula>
    </cfRule>
    <cfRule type="containsText" dxfId="30758" priority="826" operator="containsText" text="12:30">
      <formula>NOT(ISERROR(SEARCH("12:30",AZ25)))</formula>
    </cfRule>
    <cfRule type="containsText" dxfId="30757" priority="827" operator="containsText" text="13:30">
      <formula>NOT(ISERROR(SEARCH("13:30",AZ25)))</formula>
    </cfRule>
    <cfRule type="containsText" dxfId="30756" priority="828" operator="containsText" text="FESTIVITÁ">
      <formula>NOT(ISERROR(SEARCH("FESTIVITÁ",AZ25)))</formula>
    </cfRule>
    <cfRule type="cellIs" dxfId="30755" priority="829" operator="equal">
      <formula>"DOMENICA"</formula>
    </cfRule>
  </conditionalFormatting>
  <conditionalFormatting sqref="U15:X15 AC15:AR15">
    <cfRule type="cellIs" dxfId="30754" priority="810" operator="equal">
      <formula>" "</formula>
    </cfRule>
  </conditionalFormatting>
  <conditionalFormatting sqref="U15:X15">
    <cfRule type="cellIs" dxfId="30753" priority="811" operator="equal">
      <formula>$AT15</formula>
    </cfRule>
  </conditionalFormatting>
  <conditionalFormatting sqref="U15:X15">
    <cfRule type="cellIs" dxfId="30752" priority="812" operator="greaterThan">
      <formula>$AT15</formula>
    </cfRule>
  </conditionalFormatting>
  <conditionalFormatting sqref="U14:X14 AC14:AR14">
    <cfRule type="cellIs" dxfId="30751" priority="807" operator="equal">
      <formula>" "</formula>
    </cfRule>
  </conditionalFormatting>
  <conditionalFormatting sqref="U14:X14">
    <cfRule type="cellIs" dxfId="30750" priority="808" operator="equal">
      <formula>$AT14</formula>
    </cfRule>
  </conditionalFormatting>
  <conditionalFormatting sqref="U14:X14">
    <cfRule type="cellIs" dxfId="30749" priority="809" operator="greaterThan">
      <formula>$AT14</formula>
    </cfRule>
  </conditionalFormatting>
  <conditionalFormatting sqref="AY32:AY40">
    <cfRule type="cellIs" dxfId="30748" priority="795" operator="equal">
      <formula>$AT32</formula>
    </cfRule>
  </conditionalFormatting>
  <conditionalFormatting sqref="AY32:AY40">
    <cfRule type="cellIs" dxfId="30747" priority="801" operator="greaterThan">
      <formula>$AT32</formula>
    </cfRule>
  </conditionalFormatting>
  <conditionalFormatting sqref="AV76 AT76">
    <cfRule type="cellIs" dxfId="30746" priority="486" operator="equal">
      <formula>" "</formula>
    </cfRule>
  </conditionalFormatting>
  <conditionalFormatting sqref="AS35:AS40">
    <cfRule type="cellIs" dxfId="30745" priority="775" operator="equal">
      <formula>" "</formula>
    </cfRule>
  </conditionalFormatting>
  <conditionalFormatting sqref="AS35:AS40">
    <cfRule type="cellIs" dxfId="30744" priority="776" operator="equal">
      <formula>$AT35</formula>
    </cfRule>
  </conditionalFormatting>
  <conditionalFormatting sqref="AS35:AS40">
    <cfRule type="cellIs" dxfId="30743" priority="777" operator="greaterThan">
      <formula>$AT35</formula>
    </cfRule>
  </conditionalFormatting>
  <conditionalFormatting sqref="AS32:AS33">
    <cfRule type="cellIs" dxfId="30742" priority="774" operator="equal">
      <formula>" "</formula>
    </cfRule>
  </conditionalFormatting>
  <conditionalFormatting sqref="AY32:AY40">
    <cfRule type="cellIs" dxfId="30741" priority="773" operator="equal">
      <formula>" "</formula>
    </cfRule>
  </conditionalFormatting>
  <conditionalFormatting sqref="AZ32:BB33 BD32:BJ33">
    <cfRule type="cellIs" dxfId="30740" priority="770" operator="equal">
      <formula>" "</formula>
    </cfRule>
  </conditionalFormatting>
  <conditionalFormatting sqref="AZ32:BB33">
    <cfRule type="cellIs" dxfId="30739" priority="771" operator="equal">
      <formula>$AT32</formula>
    </cfRule>
  </conditionalFormatting>
  <conditionalFormatting sqref="AZ32:BB33">
    <cfRule type="cellIs" dxfId="30738" priority="772" operator="greaterThan">
      <formula>$AT32</formula>
    </cfRule>
  </conditionalFormatting>
  <conditionalFormatting sqref="C32:S33 W32:X33 AC32:AR33">
    <cfRule type="cellIs" dxfId="30737" priority="767" operator="equal">
      <formula>" "</formula>
    </cfRule>
  </conditionalFormatting>
  <conditionalFormatting sqref="C32:S33">
    <cfRule type="cellIs" dxfId="30736" priority="768" operator="equal">
      <formula>$AT32</formula>
    </cfRule>
  </conditionalFormatting>
  <conditionalFormatting sqref="C32:S33">
    <cfRule type="cellIs" dxfId="30735" priority="769" operator="greaterThan">
      <formula>$AT32</formula>
    </cfRule>
  </conditionalFormatting>
  <conditionalFormatting sqref="U32:V33">
    <cfRule type="cellIs" dxfId="30734" priority="764" operator="equal">
      <formula>" "</formula>
    </cfRule>
  </conditionalFormatting>
  <conditionalFormatting sqref="U32:V33">
    <cfRule type="cellIs" dxfId="30733" priority="765" operator="equal">
      <formula>$AT32</formula>
    </cfRule>
  </conditionalFormatting>
  <conditionalFormatting sqref="U32:V33">
    <cfRule type="cellIs" dxfId="30732" priority="766" operator="greaterThan">
      <formula>$AT32</formula>
    </cfRule>
  </conditionalFormatting>
  <conditionalFormatting sqref="A32:B33">
    <cfRule type="cellIs" dxfId="30731" priority="761" operator="equal">
      <formula>" "</formula>
    </cfRule>
  </conditionalFormatting>
  <conditionalFormatting sqref="A32:B33">
    <cfRule type="cellIs" dxfId="30730" priority="762" operator="equal">
      <formula>$AT32</formula>
    </cfRule>
  </conditionalFormatting>
  <conditionalFormatting sqref="A32:B33">
    <cfRule type="cellIs" dxfId="30729" priority="763" operator="greaterThan">
      <formula>$AT32</formula>
    </cfRule>
  </conditionalFormatting>
  <conditionalFormatting sqref="BM40">
    <cfRule type="cellIs" dxfId="30728" priority="760" operator="equal">
      <formula>" "</formula>
    </cfRule>
  </conditionalFormatting>
  <conditionalFormatting sqref="U34:V40">
    <cfRule type="containsText" dxfId="30727" priority="725" operator="containsText" text="08.30 – 14.30">
      <formula>NOT(ISERROR(SEARCH("08.30 – 14.30",U34)))</formula>
    </cfRule>
    <cfRule type="containsText" dxfId="30726" priority="726" operator="containsText" text="09:30 – 18.30">
      <formula>NOT(ISERROR(SEARCH("09:30 – 18.30",U34)))</formula>
    </cfRule>
    <cfRule type="containsText" dxfId="30725" priority="727" operator="containsText" text="10.30 – 18.30">
      <formula>NOT(ISERROR(SEARCH("10.30 – 18.30",U34)))</formula>
    </cfRule>
    <cfRule type="containsText" dxfId="30724" priority="728" operator="containsText" text="09.30 – 18.30">
      <formula>NOT(ISERROR(SEARCH("09.30 – 18.30",U34)))</formula>
    </cfRule>
    <cfRule type="containsText" dxfId="30723" priority="729" operator="containsText" text="09.00 – 13:00">
      <formula>NOT(ISERROR(SEARCH("09.00 – 13:00",U34)))</formula>
    </cfRule>
    <cfRule type="containsText" dxfId="30722" priority="730" operator="containsText" text="08.30 – 16.30">
      <formula>NOT(ISERROR(SEARCH("08.30 – 16.30",U34)))</formula>
    </cfRule>
    <cfRule type="containsText" dxfId="30721" priority="731" operator="containsText" text="08:30 – 17.30">
      <formula>NOT(ISERROR(SEARCH("08:30 – 17.30",U34)))</formula>
    </cfRule>
    <cfRule type="containsText" dxfId="30720" priority="732" operator="containsText" text="08.30 – 17.30">
      <formula>NOT(ISERROR(SEARCH("08.30 – 17.30",U34)))</formula>
    </cfRule>
    <cfRule type="containsText" dxfId="30719" priority="733" operator="containsText" text="09.00 – 18.00">
      <formula>NOT(ISERROR(SEARCH("09.00 – 18.00",U34)))</formula>
    </cfRule>
    <cfRule type="containsText" dxfId="30718" priority="734" operator="containsText" text="09.00 – 13.00">
      <formula>NOT(ISERROR(SEARCH("09.00 – 13.00",U34)))</formula>
    </cfRule>
    <cfRule type="containsText" dxfId="30717" priority="735" operator="containsText" text="11.30 – 19.30">
      <formula>NOT(ISERROR(SEARCH("11.30 – 19.30",U34)))</formula>
    </cfRule>
    <cfRule type="containsText" dxfId="30716" priority="736" operator="containsText" text="10.30 – 19.30">
      <formula>NOT(ISERROR(SEARCH("10.30 – 19.30",U34)))</formula>
    </cfRule>
    <cfRule type="containsText" dxfId="30715" priority="737" operator="containsText" text="09.00 – 15.00">
      <formula>NOT(ISERROR(SEARCH("09.00 – 15.00",U34)))</formula>
    </cfRule>
    <cfRule type="containsText" dxfId="30714" priority="738" operator="containsText" text="12:30">
      <formula>NOT(ISERROR(SEARCH("12:30",U34)))</formula>
    </cfRule>
    <cfRule type="containsText" dxfId="30713" priority="739" operator="containsText" text="13:30">
      <formula>NOT(ISERROR(SEARCH("13:30",U34)))</formula>
    </cfRule>
    <cfRule type="containsText" dxfId="30712" priority="740" operator="containsText" text="FESTIVITÁ">
      <formula>NOT(ISERROR(SEARCH("FESTIVITÁ",U34)))</formula>
    </cfRule>
    <cfRule type="cellIs" dxfId="30711" priority="741" operator="equal">
      <formula>"DOMENICA"</formula>
    </cfRule>
  </conditionalFormatting>
  <conditionalFormatting sqref="V34:V40">
    <cfRule type="iconSet" priority="724">
      <iconSet iconSet="3Symbols2">
        <cfvo type="percent" val="0"/>
        <cfvo type="percent" val="0"/>
        <cfvo type="formula" val="TODAY()" gte="0"/>
      </iconSet>
    </cfRule>
  </conditionalFormatting>
  <conditionalFormatting sqref="AZ34:BA40">
    <cfRule type="containsText" dxfId="30710" priority="707" operator="containsText" text="08.30 – 14.30">
      <formula>NOT(ISERROR(SEARCH("08.30 – 14.30",AZ34)))</formula>
    </cfRule>
    <cfRule type="containsText" dxfId="30709" priority="708" operator="containsText" text="09:30 – 18.30">
      <formula>NOT(ISERROR(SEARCH("09:30 – 18.30",AZ34)))</formula>
    </cfRule>
    <cfRule type="containsText" dxfId="30708" priority="709" operator="containsText" text="10.30 – 18.30">
      <formula>NOT(ISERROR(SEARCH("10.30 – 18.30",AZ34)))</formula>
    </cfRule>
    <cfRule type="containsText" dxfId="30707" priority="710" operator="containsText" text="09.30 – 18.30">
      <formula>NOT(ISERROR(SEARCH("09.30 – 18.30",AZ34)))</formula>
    </cfRule>
    <cfRule type="containsText" dxfId="30706" priority="711" operator="containsText" text="09.00 – 13:00">
      <formula>NOT(ISERROR(SEARCH("09.00 – 13:00",AZ34)))</formula>
    </cfRule>
    <cfRule type="containsText" dxfId="30705" priority="712" operator="containsText" text="08.30 – 16.30">
      <formula>NOT(ISERROR(SEARCH("08.30 – 16.30",AZ34)))</formula>
    </cfRule>
    <cfRule type="containsText" dxfId="30704" priority="713" operator="containsText" text="08:30 – 17.30">
      <formula>NOT(ISERROR(SEARCH("08:30 – 17.30",AZ34)))</formula>
    </cfRule>
    <cfRule type="containsText" dxfId="30703" priority="714" operator="containsText" text="08.30 – 17.30">
      <formula>NOT(ISERROR(SEARCH("08.30 – 17.30",AZ34)))</formula>
    </cfRule>
    <cfRule type="containsText" dxfId="30702" priority="715" operator="containsText" text="09.00 – 18.00">
      <formula>NOT(ISERROR(SEARCH("09.00 – 18.00",AZ34)))</formula>
    </cfRule>
    <cfRule type="containsText" dxfId="30701" priority="716" operator="containsText" text="09.00 – 13.00">
      <formula>NOT(ISERROR(SEARCH("09.00 – 13.00",AZ34)))</formula>
    </cfRule>
    <cfRule type="containsText" dxfId="30700" priority="717" operator="containsText" text="11.30 – 19.30">
      <formula>NOT(ISERROR(SEARCH("11.30 – 19.30",AZ34)))</formula>
    </cfRule>
    <cfRule type="containsText" dxfId="30699" priority="718" operator="containsText" text="10.30 – 19.30">
      <formula>NOT(ISERROR(SEARCH("10.30 – 19.30",AZ34)))</formula>
    </cfRule>
    <cfRule type="containsText" dxfId="30698" priority="719" operator="containsText" text="09.00 – 15.00">
      <formula>NOT(ISERROR(SEARCH("09.00 – 15.00",AZ34)))</formula>
    </cfRule>
    <cfRule type="containsText" dxfId="30697" priority="720" operator="containsText" text="12:30">
      <formula>NOT(ISERROR(SEARCH("12:30",AZ34)))</formula>
    </cfRule>
    <cfRule type="containsText" dxfId="30696" priority="721" operator="containsText" text="13:30">
      <formula>NOT(ISERROR(SEARCH("13:30",AZ34)))</formula>
    </cfRule>
    <cfRule type="containsText" dxfId="30695" priority="722" operator="containsText" text="FESTIVITÁ">
      <formula>NOT(ISERROR(SEARCH("FESTIVITÁ",AZ34)))</formula>
    </cfRule>
    <cfRule type="cellIs" dxfId="30694" priority="723" operator="equal">
      <formula>"DOMENICA"</formula>
    </cfRule>
  </conditionalFormatting>
  <conditionalFormatting sqref="BA34:BA40">
    <cfRule type="iconSet" priority="706">
      <iconSet iconSet="3Symbols2">
        <cfvo type="percent" val="0"/>
        <cfvo type="percent" val="0"/>
        <cfvo type="formula" val="TODAY()" gte="0"/>
      </iconSet>
    </cfRule>
  </conditionalFormatting>
  <conditionalFormatting sqref="AY41:AY49">
    <cfRule type="cellIs" dxfId="30693" priority="694" operator="equal">
      <formula>$AT41</formula>
    </cfRule>
  </conditionalFormatting>
  <conditionalFormatting sqref="AY41:AY49">
    <cfRule type="cellIs" dxfId="30692" priority="700" operator="greaterThan">
      <formula>$AT41</formula>
    </cfRule>
  </conditionalFormatting>
  <conditionalFormatting sqref="AS44:AS49">
    <cfRule type="cellIs" dxfId="30691" priority="674" operator="equal">
      <formula>" "</formula>
    </cfRule>
  </conditionalFormatting>
  <conditionalFormatting sqref="AS44:AS49">
    <cfRule type="cellIs" dxfId="30690" priority="675" operator="equal">
      <formula>$AT44</formula>
    </cfRule>
  </conditionalFormatting>
  <conditionalFormatting sqref="AS44:AS49">
    <cfRule type="cellIs" dxfId="30689" priority="676" operator="greaterThan">
      <formula>$AT44</formula>
    </cfRule>
  </conditionalFormatting>
  <conditionalFormatting sqref="AS41:AS42">
    <cfRule type="cellIs" dxfId="30688" priority="673" operator="equal">
      <formula>" "</formula>
    </cfRule>
  </conditionalFormatting>
  <conditionalFormatting sqref="AY41:AY49">
    <cfRule type="cellIs" dxfId="30687" priority="672" operator="equal">
      <formula>" "</formula>
    </cfRule>
  </conditionalFormatting>
  <conditionalFormatting sqref="AZ41:BB42 BD41:BJ42">
    <cfRule type="cellIs" dxfId="30686" priority="669" operator="equal">
      <formula>" "</formula>
    </cfRule>
  </conditionalFormatting>
  <conditionalFormatting sqref="AZ41:BB42">
    <cfRule type="cellIs" dxfId="30685" priority="670" operator="equal">
      <formula>$AT41</formula>
    </cfRule>
  </conditionalFormatting>
  <conditionalFormatting sqref="AZ41:BB42">
    <cfRule type="cellIs" dxfId="30684" priority="671" operator="greaterThan">
      <formula>$AT41</formula>
    </cfRule>
  </conditionalFormatting>
  <conditionalFormatting sqref="C41:S42 W41:X42 AC41:AR42">
    <cfRule type="cellIs" dxfId="30683" priority="666" operator="equal">
      <formula>" "</formula>
    </cfRule>
  </conditionalFormatting>
  <conditionalFormatting sqref="C41:S42">
    <cfRule type="cellIs" dxfId="30682" priority="667" operator="equal">
      <formula>$AT41</formula>
    </cfRule>
  </conditionalFormatting>
  <conditionalFormatting sqref="C41:S42">
    <cfRule type="cellIs" dxfId="30681" priority="668" operator="greaterThan">
      <formula>$AT41</formula>
    </cfRule>
  </conditionalFormatting>
  <conditionalFormatting sqref="U41:V42">
    <cfRule type="cellIs" dxfId="30680" priority="663" operator="equal">
      <formula>" "</formula>
    </cfRule>
  </conditionalFormatting>
  <conditionalFormatting sqref="U41:V42">
    <cfRule type="cellIs" dxfId="30679" priority="664" operator="equal">
      <formula>$AT41</formula>
    </cfRule>
  </conditionalFormatting>
  <conditionalFormatting sqref="U41:V42">
    <cfRule type="cellIs" dxfId="30678" priority="665" operator="greaterThan">
      <formula>$AT41</formula>
    </cfRule>
  </conditionalFormatting>
  <conditionalFormatting sqref="A41:B42">
    <cfRule type="cellIs" dxfId="30677" priority="660" operator="equal">
      <formula>" "</formula>
    </cfRule>
  </conditionalFormatting>
  <conditionalFormatting sqref="A41:B42">
    <cfRule type="cellIs" dxfId="30676" priority="661" operator="equal">
      <formula>$AT41</formula>
    </cfRule>
  </conditionalFormatting>
  <conditionalFormatting sqref="A41:B42">
    <cfRule type="cellIs" dxfId="30675" priority="662" operator="greaterThan">
      <formula>$AT41</formula>
    </cfRule>
  </conditionalFormatting>
  <conditionalFormatting sqref="BM49">
    <cfRule type="cellIs" dxfId="30674" priority="659" operator="equal">
      <formula>" "</formula>
    </cfRule>
  </conditionalFormatting>
  <conditionalFormatting sqref="U43:V49">
    <cfRule type="containsText" dxfId="30673" priority="624" operator="containsText" text="08.30 – 14.30">
      <formula>NOT(ISERROR(SEARCH("08.30 – 14.30",U43)))</formula>
    </cfRule>
    <cfRule type="containsText" dxfId="30672" priority="625" operator="containsText" text="09:30 – 18.30">
      <formula>NOT(ISERROR(SEARCH("09:30 – 18.30",U43)))</formula>
    </cfRule>
    <cfRule type="containsText" dxfId="30671" priority="626" operator="containsText" text="10.30 – 18.30">
      <formula>NOT(ISERROR(SEARCH("10.30 – 18.30",U43)))</formula>
    </cfRule>
    <cfRule type="containsText" dxfId="30670" priority="627" operator="containsText" text="09.30 – 18.30">
      <formula>NOT(ISERROR(SEARCH("09.30 – 18.30",U43)))</formula>
    </cfRule>
    <cfRule type="containsText" dxfId="30669" priority="628" operator="containsText" text="09.00 – 13:00">
      <formula>NOT(ISERROR(SEARCH("09.00 – 13:00",U43)))</formula>
    </cfRule>
    <cfRule type="containsText" dxfId="30668" priority="629" operator="containsText" text="08.30 – 16.30">
      <formula>NOT(ISERROR(SEARCH("08.30 – 16.30",U43)))</formula>
    </cfRule>
    <cfRule type="containsText" dxfId="30667" priority="630" operator="containsText" text="08:30 – 17.30">
      <formula>NOT(ISERROR(SEARCH("08:30 – 17.30",U43)))</formula>
    </cfRule>
    <cfRule type="containsText" dxfId="30666" priority="631" operator="containsText" text="08.30 – 17.30">
      <formula>NOT(ISERROR(SEARCH("08.30 – 17.30",U43)))</formula>
    </cfRule>
    <cfRule type="containsText" dxfId="30665" priority="632" operator="containsText" text="09.00 – 18.00">
      <formula>NOT(ISERROR(SEARCH("09.00 – 18.00",U43)))</formula>
    </cfRule>
    <cfRule type="containsText" dxfId="30664" priority="633" operator="containsText" text="09.00 – 13.00">
      <formula>NOT(ISERROR(SEARCH("09.00 – 13.00",U43)))</formula>
    </cfRule>
    <cfRule type="containsText" dxfId="30663" priority="634" operator="containsText" text="11.30 – 19.30">
      <formula>NOT(ISERROR(SEARCH("11.30 – 19.30",U43)))</formula>
    </cfRule>
    <cfRule type="containsText" dxfId="30662" priority="635" operator="containsText" text="10.30 – 19.30">
      <formula>NOT(ISERROR(SEARCH("10.30 – 19.30",U43)))</formula>
    </cfRule>
    <cfRule type="containsText" dxfId="30661" priority="636" operator="containsText" text="09.00 – 15.00">
      <formula>NOT(ISERROR(SEARCH("09.00 – 15.00",U43)))</formula>
    </cfRule>
    <cfRule type="containsText" dxfId="30660" priority="637" operator="containsText" text="12:30">
      <formula>NOT(ISERROR(SEARCH("12:30",U43)))</formula>
    </cfRule>
    <cfRule type="containsText" dxfId="30659" priority="638" operator="containsText" text="13:30">
      <formula>NOT(ISERROR(SEARCH("13:30",U43)))</formula>
    </cfRule>
    <cfRule type="containsText" dxfId="30658" priority="639" operator="containsText" text="FESTIVITÁ">
      <formula>NOT(ISERROR(SEARCH("FESTIVITÁ",U43)))</formula>
    </cfRule>
    <cfRule type="cellIs" dxfId="30657" priority="640" operator="equal">
      <formula>"DOMENICA"</formula>
    </cfRule>
  </conditionalFormatting>
  <conditionalFormatting sqref="V43:V49">
    <cfRule type="iconSet" priority="623">
      <iconSet iconSet="3Symbols2">
        <cfvo type="percent" val="0"/>
        <cfvo type="percent" val="0"/>
        <cfvo type="formula" val="TODAY()" gte="0"/>
      </iconSet>
    </cfRule>
  </conditionalFormatting>
  <conditionalFormatting sqref="AZ43:BA49">
    <cfRule type="containsText" dxfId="30656" priority="606" operator="containsText" text="08.30 – 14.30">
      <formula>NOT(ISERROR(SEARCH("08.30 – 14.30",AZ43)))</formula>
    </cfRule>
    <cfRule type="containsText" dxfId="30655" priority="607" operator="containsText" text="09:30 – 18.30">
      <formula>NOT(ISERROR(SEARCH("09:30 – 18.30",AZ43)))</formula>
    </cfRule>
    <cfRule type="containsText" dxfId="30654" priority="608" operator="containsText" text="10.30 – 18.30">
      <formula>NOT(ISERROR(SEARCH("10.30 – 18.30",AZ43)))</formula>
    </cfRule>
    <cfRule type="containsText" dxfId="30653" priority="609" operator="containsText" text="09.30 – 18.30">
      <formula>NOT(ISERROR(SEARCH("09.30 – 18.30",AZ43)))</formula>
    </cfRule>
    <cfRule type="containsText" dxfId="30652" priority="610" operator="containsText" text="09.00 – 13:00">
      <formula>NOT(ISERROR(SEARCH("09.00 – 13:00",AZ43)))</formula>
    </cfRule>
    <cfRule type="containsText" dxfId="30651" priority="611" operator="containsText" text="08.30 – 16.30">
      <formula>NOT(ISERROR(SEARCH("08.30 – 16.30",AZ43)))</formula>
    </cfRule>
    <cfRule type="containsText" dxfId="30650" priority="612" operator="containsText" text="08:30 – 17.30">
      <formula>NOT(ISERROR(SEARCH("08:30 – 17.30",AZ43)))</formula>
    </cfRule>
    <cfRule type="containsText" dxfId="30649" priority="613" operator="containsText" text="08.30 – 17.30">
      <formula>NOT(ISERROR(SEARCH("08.30 – 17.30",AZ43)))</formula>
    </cfRule>
    <cfRule type="containsText" dxfId="30648" priority="614" operator="containsText" text="09.00 – 18.00">
      <formula>NOT(ISERROR(SEARCH("09.00 – 18.00",AZ43)))</formula>
    </cfRule>
    <cfRule type="containsText" dxfId="30647" priority="615" operator="containsText" text="09.00 – 13.00">
      <formula>NOT(ISERROR(SEARCH("09.00 – 13.00",AZ43)))</formula>
    </cfRule>
    <cfRule type="containsText" dxfId="30646" priority="616" operator="containsText" text="11.30 – 19.30">
      <formula>NOT(ISERROR(SEARCH("11.30 – 19.30",AZ43)))</formula>
    </cfRule>
    <cfRule type="containsText" dxfId="30645" priority="617" operator="containsText" text="10.30 – 19.30">
      <formula>NOT(ISERROR(SEARCH("10.30 – 19.30",AZ43)))</formula>
    </cfRule>
    <cfRule type="containsText" dxfId="30644" priority="618" operator="containsText" text="09.00 – 15.00">
      <formula>NOT(ISERROR(SEARCH("09.00 – 15.00",AZ43)))</formula>
    </cfRule>
    <cfRule type="containsText" dxfId="30643" priority="619" operator="containsText" text="12:30">
      <formula>NOT(ISERROR(SEARCH("12:30",AZ43)))</formula>
    </cfRule>
    <cfRule type="containsText" dxfId="30642" priority="620" operator="containsText" text="13:30">
      <formula>NOT(ISERROR(SEARCH("13:30",AZ43)))</formula>
    </cfRule>
    <cfRule type="containsText" dxfId="30641" priority="621" operator="containsText" text="FESTIVITÁ">
      <formula>NOT(ISERROR(SEARCH("FESTIVITÁ",AZ43)))</formula>
    </cfRule>
    <cfRule type="cellIs" dxfId="30640" priority="622" operator="equal">
      <formula>"DOMENICA"</formula>
    </cfRule>
  </conditionalFormatting>
  <conditionalFormatting sqref="BA43:BA49">
    <cfRule type="iconSet" priority="605">
      <iconSet iconSet="3Symbols2">
        <cfvo type="percent" val="0"/>
        <cfvo type="percent" val="0"/>
        <cfvo type="formula" val="TODAY()" gte="0"/>
      </iconSet>
    </cfRule>
  </conditionalFormatting>
  <conditionalFormatting sqref="B25:B31">
    <cfRule type="iconSet" priority="1251">
      <iconSet iconSet="3Symbols2">
        <cfvo type="percent" val="0"/>
        <cfvo type="percent" val="0"/>
        <cfvo type="formula" val="TODAY()" gte="0"/>
      </iconSet>
    </cfRule>
  </conditionalFormatting>
  <conditionalFormatting sqref="V25:V31">
    <cfRule type="iconSet" priority="1252">
      <iconSet iconSet="3Symbols2">
        <cfvo type="percent" val="0"/>
        <cfvo type="percent" val="0"/>
        <cfvo type="formula" val="TODAY()" gte="0"/>
      </iconSet>
    </cfRule>
  </conditionalFormatting>
  <conditionalFormatting sqref="BA25:BA31">
    <cfRule type="iconSet" priority="1253">
      <iconSet iconSet="3Symbols2">
        <cfvo type="percent" val="0"/>
        <cfvo type="percent" val="0"/>
        <cfvo type="formula" val="TODAY()" gte="0"/>
      </iconSet>
    </cfRule>
  </conditionalFormatting>
  <conditionalFormatting sqref="BM51:BM59">
    <cfRule type="cellIs" dxfId="30639" priority="601" operator="equal">
      <formula>" "</formula>
    </cfRule>
  </conditionalFormatting>
  <conditionalFormatting sqref="AW22">
    <cfRule type="cellIs" dxfId="30638" priority="302" operator="equal">
      <formula>" "</formula>
    </cfRule>
  </conditionalFormatting>
  <conditionalFormatting sqref="AT14">
    <cfRule type="cellIs" dxfId="30637" priority="286" operator="equal">
      <formula>" "</formula>
    </cfRule>
  </conditionalFormatting>
  <conditionalFormatting sqref="AV13">
    <cfRule type="cellIs" dxfId="30636" priority="272" operator="equal">
      <formula>" "</formula>
    </cfRule>
  </conditionalFormatting>
  <conditionalFormatting sqref="AU13">
    <cfRule type="cellIs" dxfId="30635" priority="273" operator="equal">
      <formula>" "</formula>
    </cfRule>
  </conditionalFormatting>
  <conditionalFormatting sqref="AS51:AS59">
    <cfRule type="cellIs" dxfId="30634" priority="561" operator="equal">
      <formula>" "</formula>
    </cfRule>
  </conditionalFormatting>
  <conditionalFormatting sqref="AY51:AY59">
    <cfRule type="cellIs" dxfId="30633" priority="560" operator="equal">
      <formula>" "</formula>
    </cfRule>
  </conditionalFormatting>
  <conditionalFormatting sqref="BL51:BL59">
    <cfRule type="cellIs" dxfId="30632" priority="557" operator="equal">
      <formula>" "</formula>
    </cfRule>
  </conditionalFormatting>
  <conditionalFormatting sqref="BL59">
    <cfRule type="cellIs" dxfId="30631" priority="554" operator="equal">
      <formula>" "</formula>
    </cfRule>
  </conditionalFormatting>
  <conditionalFormatting sqref="BN51:XFD51 BL51">
    <cfRule type="cellIs" dxfId="30630" priority="551" operator="equal">
      <formula>" "</formula>
    </cfRule>
  </conditionalFormatting>
  <conditionalFormatting sqref="AX51:AX59">
    <cfRule type="cellIs" dxfId="30629" priority="544" operator="equal">
      <formula>" "</formula>
    </cfRule>
  </conditionalFormatting>
  <conditionalFormatting sqref="AT16:AT21 AT52:AT57 AT61:AT66 AT70:AT75 AT5:AV5 AT1:AV2 AV16:AV21 AT51:AU51 AT50:AW50 AT25:AT30">
    <cfRule type="cellIs" dxfId="30628" priority="538" operator="equal">
      <formula>" "</formula>
    </cfRule>
  </conditionalFormatting>
  <conditionalFormatting sqref="AT6:AV12 AU43:AU48 AU34:AU39 AU25:AU30 AU16:AU21">
    <cfRule type="cellIs" dxfId="30627" priority="529" operator="equal">
      <formula>" "</formula>
    </cfRule>
  </conditionalFormatting>
  <conditionalFormatting sqref="AV25:AV30 AU53:AV57 AU61:AV66 AU70:AV75 AU52">
    <cfRule type="cellIs" dxfId="30626" priority="539" operator="equal">
      <formula>" "</formula>
    </cfRule>
  </conditionalFormatting>
  <conditionalFormatting sqref="AT8:AT12 AT16:AT21 AT91:AW96 AT5:AV5 AT1:AV2 AV8:AV12 AV16:AV21 AT50:AW50 AT53:AV90 AT51:AU52 AT25:AT30">
    <cfRule type="cellIs" dxfId="30625" priority="540" operator="equal">
      <formula>#REF!</formula>
    </cfRule>
  </conditionalFormatting>
  <conditionalFormatting sqref="AV25:AV30">
    <cfRule type="cellIs" dxfId="30624" priority="541" operator="equal">
      <formula>#REF!</formula>
    </cfRule>
  </conditionalFormatting>
  <conditionalFormatting sqref="AT8:AT12 AT16:AT21 AT91:AW96 AT5:AV5 AT1:AV2 AV8:AV12 AV16:AV21 AT50:AW50 AT53:AV90 AT51:AU52 AT25:AT30">
    <cfRule type="cellIs" dxfId="30623" priority="542" operator="greaterThan">
      <formula>#REF!</formula>
    </cfRule>
  </conditionalFormatting>
  <conditionalFormatting sqref="AV25:AV30">
    <cfRule type="cellIs" dxfId="30622" priority="543" operator="greaterThan">
      <formula>#REF!</formula>
    </cfRule>
  </conditionalFormatting>
  <conditionalFormatting sqref="AT7:AV7 AU8:AU12 AU43:AU48 AU34:AU39 AU25:AU30 AU16:AU21">
    <cfRule type="cellIs" dxfId="30621" priority="530" operator="equal">
      <formula>#REF!</formula>
    </cfRule>
  </conditionalFormatting>
  <conditionalFormatting sqref="AT6">
    <cfRule type="cellIs" dxfId="30620" priority="531" operator="equal">
      <formula>#REF!</formula>
    </cfRule>
  </conditionalFormatting>
  <conditionalFormatting sqref="AU6">
    <cfRule type="cellIs" dxfId="30619" priority="532" operator="equal">
      <formula>#REF!</formula>
    </cfRule>
  </conditionalFormatting>
  <conditionalFormatting sqref="AV6">
    <cfRule type="cellIs" dxfId="30618" priority="533" operator="equal">
      <formula>#REF!</formula>
    </cfRule>
  </conditionalFormatting>
  <conditionalFormatting sqref="AT7:AV7 AU8:AU12 AU43:AU48 AU34:AU39 AU25:AU30 AU16:AU21">
    <cfRule type="cellIs" dxfId="30617" priority="534" operator="greaterThan">
      <formula>#REF!</formula>
    </cfRule>
  </conditionalFormatting>
  <conditionalFormatting sqref="AT6">
    <cfRule type="cellIs" dxfId="30616" priority="535" operator="greaterThan">
      <formula>#REF!</formula>
    </cfRule>
  </conditionalFormatting>
  <conditionalFormatting sqref="AU6">
    <cfRule type="cellIs" dxfId="30615" priority="536" operator="greaterThan">
      <formula>#REF!</formula>
    </cfRule>
  </conditionalFormatting>
  <conditionalFormatting sqref="AV6">
    <cfRule type="cellIs" dxfId="30614" priority="537" operator="greaterThan">
      <formula>#REF!</formula>
    </cfRule>
  </conditionalFormatting>
  <conditionalFormatting sqref="AV58 AT58:AT60">
    <cfRule type="cellIs" dxfId="30613" priority="511" operator="equal">
      <formula>" "</formula>
    </cfRule>
  </conditionalFormatting>
  <conditionalFormatting sqref="AV59:AV60">
    <cfRule type="cellIs" dxfId="30612" priority="512" operator="equal">
      <formula>" "</formula>
    </cfRule>
  </conditionalFormatting>
  <conditionalFormatting sqref="AU58:AU60">
    <cfRule type="cellIs" dxfId="30611" priority="513" operator="equal">
      <formula>" "</formula>
    </cfRule>
  </conditionalFormatting>
  <conditionalFormatting sqref="AT58:AT60">
    <cfRule type="cellIs" dxfId="30610" priority="514" operator="equal">
      <formula>#REF!</formula>
    </cfRule>
  </conditionalFormatting>
  <conditionalFormatting sqref="AU58:AU60">
    <cfRule type="cellIs" dxfId="30609" priority="515" operator="equal">
      <formula>#REF!</formula>
    </cfRule>
  </conditionalFormatting>
  <conditionalFormatting sqref="AV58">
    <cfRule type="cellIs" dxfId="30608" priority="516" operator="equal">
      <formula>#REF!</formula>
    </cfRule>
  </conditionalFormatting>
  <conditionalFormatting sqref="AV58:AV60">
    <cfRule type="cellIs" dxfId="30607" priority="517" operator="equal">
      <formula>#REF!</formula>
    </cfRule>
  </conditionalFormatting>
  <conditionalFormatting sqref="AV58">
    <cfRule type="cellIs" dxfId="30606" priority="518" operator="equal">
      <formula>#REF!</formula>
    </cfRule>
  </conditionalFormatting>
  <conditionalFormatting sqref="AV59:AV60">
    <cfRule type="cellIs" dxfId="30605" priority="519" operator="equal">
      <formula>#REF!</formula>
    </cfRule>
  </conditionalFormatting>
  <conditionalFormatting sqref="AV59:AV60">
    <cfRule type="cellIs" dxfId="30604" priority="520" operator="equal">
      <formula>#REF!</formula>
    </cfRule>
  </conditionalFormatting>
  <conditionalFormatting sqref="AT58:AT60">
    <cfRule type="cellIs" dxfId="30603" priority="521" operator="greaterThan">
      <formula>#REF!</formula>
    </cfRule>
  </conditionalFormatting>
  <conditionalFormatting sqref="AU58:AU60">
    <cfRule type="cellIs" dxfId="30602" priority="522" operator="greaterThan">
      <formula>#REF!</formula>
    </cfRule>
  </conditionalFormatting>
  <conditionalFormatting sqref="AV58">
    <cfRule type="cellIs" dxfId="30601" priority="523" operator="greaterThan">
      <formula>#REF!</formula>
    </cfRule>
  </conditionalFormatting>
  <conditionalFormatting sqref="AV58">
    <cfRule type="cellIs" dxfId="30600" priority="524" operator="greaterThan">
      <formula>#REF!</formula>
    </cfRule>
  </conditionalFormatting>
  <conditionalFormatting sqref="AV58">
    <cfRule type="cellIs" dxfId="30599" priority="525" operator="greaterThan">
      <formula>#REF!</formula>
    </cfRule>
  </conditionalFormatting>
  <conditionalFormatting sqref="AV59:AV60">
    <cfRule type="cellIs" dxfId="30598" priority="526" operator="greaterThan">
      <formula>#REF!</formula>
    </cfRule>
  </conditionalFormatting>
  <conditionalFormatting sqref="AV59:AV60">
    <cfRule type="cellIs" dxfId="30597" priority="527" operator="greaterThan">
      <formula>#REF!</formula>
    </cfRule>
  </conditionalFormatting>
  <conditionalFormatting sqref="AV59:AV60">
    <cfRule type="cellIs" dxfId="30596" priority="528" operator="greaterThan">
      <formula>#REF!</formula>
    </cfRule>
  </conditionalFormatting>
  <conditionalFormatting sqref="AV67 AT51:AT76">
    <cfRule type="cellIs" dxfId="30595" priority="493" operator="equal">
      <formula>" "</formula>
    </cfRule>
  </conditionalFormatting>
  <conditionalFormatting sqref="AV53:AV76">
    <cfRule type="cellIs" dxfId="30594" priority="494" operator="equal">
      <formula>" "</formula>
    </cfRule>
  </conditionalFormatting>
  <conditionalFormatting sqref="AU51:AU76">
    <cfRule type="cellIs" dxfId="30593" priority="495" operator="equal">
      <formula>" "</formula>
    </cfRule>
  </conditionalFormatting>
  <conditionalFormatting sqref="AT51:AT76">
    <cfRule type="cellIs" dxfId="30592" priority="496" operator="equal">
      <formula>#REF!</formula>
    </cfRule>
  </conditionalFormatting>
  <conditionalFormatting sqref="AU51:AU76">
    <cfRule type="cellIs" dxfId="30591" priority="497" operator="equal">
      <formula>#REF!</formula>
    </cfRule>
  </conditionalFormatting>
  <conditionalFormatting sqref="AV67">
    <cfRule type="cellIs" dxfId="30590" priority="498" operator="equal">
      <formula>#REF!</formula>
    </cfRule>
  </conditionalFormatting>
  <conditionalFormatting sqref="AV53:AV76">
    <cfRule type="cellIs" dxfId="30589" priority="499" operator="equal">
      <formula>#REF!</formula>
    </cfRule>
  </conditionalFormatting>
  <conditionalFormatting sqref="AV67">
    <cfRule type="cellIs" dxfId="30588" priority="500" operator="equal">
      <formula>#REF!</formula>
    </cfRule>
  </conditionalFormatting>
  <conditionalFormatting sqref="AV53:AV76">
    <cfRule type="cellIs" dxfId="30587" priority="501" operator="equal">
      <formula>#REF!</formula>
    </cfRule>
  </conditionalFormatting>
  <conditionalFormatting sqref="AV53:AV76">
    <cfRule type="cellIs" dxfId="30586" priority="502" operator="equal">
      <formula>#REF!</formula>
    </cfRule>
  </conditionalFormatting>
  <conditionalFormatting sqref="AT51:AT76">
    <cfRule type="cellIs" dxfId="30585" priority="503" operator="greaterThan">
      <formula>#REF!</formula>
    </cfRule>
  </conditionalFormatting>
  <conditionalFormatting sqref="AU51:AU76">
    <cfRule type="cellIs" dxfId="30584" priority="504" operator="greaterThan">
      <formula>#REF!</formula>
    </cfRule>
  </conditionalFormatting>
  <conditionalFormatting sqref="AV67">
    <cfRule type="cellIs" dxfId="30583" priority="505" operator="greaterThan">
      <formula>#REF!</formula>
    </cfRule>
  </conditionalFormatting>
  <conditionalFormatting sqref="AV67">
    <cfRule type="cellIs" dxfId="30582" priority="506" operator="greaterThan">
      <formula>#REF!</formula>
    </cfRule>
  </conditionalFormatting>
  <conditionalFormatting sqref="AV67">
    <cfRule type="cellIs" dxfId="30581" priority="507" operator="greaterThan">
      <formula>#REF!</formula>
    </cfRule>
  </conditionalFormatting>
  <conditionalFormatting sqref="AV53:AV76">
    <cfRule type="cellIs" dxfId="30580" priority="508" operator="greaterThan">
      <formula>#REF!</formula>
    </cfRule>
  </conditionalFormatting>
  <conditionalFormatting sqref="AV53:AV76">
    <cfRule type="cellIs" dxfId="30579" priority="509" operator="greaterThan">
      <formula>#REF!</formula>
    </cfRule>
  </conditionalFormatting>
  <conditionalFormatting sqref="AV53:AV76">
    <cfRule type="cellIs" dxfId="30578" priority="510" operator="greaterThan">
      <formula>#REF!</formula>
    </cfRule>
  </conditionalFormatting>
  <conditionalFormatting sqref="AU76">
    <cfRule type="cellIs" dxfId="30577" priority="487" operator="equal">
      <formula>" "</formula>
    </cfRule>
  </conditionalFormatting>
  <conditionalFormatting sqref="AV76">
    <cfRule type="cellIs" dxfId="30576" priority="488" operator="equal">
      <formula>#REF!</formula>
    </cfRule>
  </conditionalFormatting>
  <conditionalFormatting sqref="AV76">
    <cfRule type="cellIs" dxfId="30575" priority="489" operator="equal">
      <formula>#REF!</formula>
    </cfRule>
  </conditionalFormatting>
  <conditionalFormatting sqref="AV76">
    <cfRule type="cellIs" dxfId="30574" priority="490" operator="greaterThan">
      <formula>#REF!</formula>
    </cfRule>
  </conditionalFormatting>
  <conditionalFormatting sqref="AV76">
    <cfRule type="cellIs" dxfId="30573" priority="491" operator="greaterThan">
      <formula>#REF!</formula>
    </cfRule>
  </conditionalFormatting>
  <conditionalFormatting sqref="AV76">
    <cfRule type="cellIs" dxfId="30572" priority="492" operator="greaterThan">
      <formula>#REF!</formula>
    </cfRule>
  </conditionalFormatting>
  <conditionalFormatting sqref="AT51">
    <cfRule type="cellIs" dxfId="30571" priority="485" operator="equal">
      <formula>" "</formula>
    </cfRule>
  </conditionalFormatting>
  <conditionalFormatting sqref="AT91:AW96 AT50:AW50 AT53:AV90 AT51:AU52">
    <cfRule type="cellIs" dxfId="30570" priority="484" operator="equal">
      <formula>" "</formula>
    </cfRule>
  </conditionalFormatting>
  <conditionalFormatting sqref="AV77 AT77">
    <cfRule type="cellIs" dxfId="30569" priority="462" operator="equal">
      <formula>" "</formula>
    </cfRule>
  </conditionalFormatting>
  <conditionalFormatting sqref="AT77:AV77">
    <cfRule type="cellIs" dxfId="30568" priority="482" operator="equal">
      <formula>#REF!</formula>
    </cfRule>
  </conditionalFormatting>
  <conditionalFormatting sqref="AT77:AU77">
    <cfRule type="cellIs" dxfId="30567" priority="483" operator="greaterThan">
      <formula>#REF!</formula>
    </cfRule>
  </conditionalFormatting>
  <conditionalFormatting sqref="AT77">
    <cfRule type="cellIs" dxfId="30566" priority="469" operator="equal">
      <formula>" "</formula>
    </cfRule>
  </conditionalFormatting>
  <conditionalFormatting sqref="AV77">
    <cfRule type="cellIs" dxfId="30565" priority="470" operator="equal">
      <formula>" "</formula>
    </cfRule>
  </conditionalFormatting>
  <conditionalFormatting sqref="AU77">
    <cfRule type="cellIs" dxfId="30564" priority="471" operator="equal">
      <formula>" "</formula>
    </cfRule>
  </conditionalFormatting>
  <conditionalFormatting sqref="AT77">
    <cfRule type="cellIs" dxfId="30563" priority="472" operator="equal">
      <formula>#REF!</formula>
    </cfRule>
  </conditionalFormatting>
  <conditionalFormatting sqref="AU77">
    <cfRule type="cellIs" dxfId="30562" priority="473" operator="equal">
      <formula>#REF!</formula>
    </cfRule>
  </conditionalFormatting>
  <conditionalFormatting sqref="AV77">
    <cfRule type="cellIs" dxfId="30561" priority="474" operator="equal">
      <formula>#REF!</formula>
    </cfRule>
  </conditionalFormatting>
  <conditionalFormatting sqref="AV77">
    <cfRule type="cellIs" dxfId="30560" priority="475" operator="equal">
      <formula>#REF!</formula>
    </cfRule>
  </conditionalFormatting>
  <conditionalFormatting sqref="AV77">
    <cfRule type="cellIs" dxfId="30559" priority="476" operator="equal">
      <formula>#REF!</formula>
    </cfRule>
  </conditionalFormatting>
  <conditionalFormatting sqref="AT77">
    <cfRule type="cellIs" dxfId="30558" priority="477" operator="greaterThan">
      <formula>#REF!</formula>
    </cfRule>
  </conditionalFormatting>
  <conditionalFormatting sqref="AU77">
    <cfRule type="cellIs" dxfId="30557" priority="478" operator="greaterThan">
      <formula>#REF!</formula>
    </cfRule>
  </conditionalFormatting>
  <conditionalFormatting sqref="AV77">
    <cfRule type="cellIs" dxfId="30556" priority="479" operator="greaterThan">
      <formula>#REF!</formula>
    </cfRule>
  </conditionalFormatting>
  <conditionalFormatting sqref="AV77">
    <cfRule type="cellIs" dxfId="30555" priority="480" operator="greaterThan">
      <formula>#REF!</formula>
    </cfRule>
  </conditionalFormatting>
  <conditionalFormatting sqref="AV77">
    <cfRule type="cellIs" dxfId="30554" priority="481" operator="greaterThan">
      <formula>#REF!</formula>
    </cfRule>
  </conditionalFormatting>
  <conditionalFormatting sqref="AU77">
    <cfRule type="cellIs" dxfId="30553" priority="463" operator="equal">
      <formula>" "</formula>
    </cfRule>
  </conditionalFormatting>
  <conditionalFormatting sqref="AV77">
    <cfRule type="cellIs" dxfId="30552" priority="464" operator="equal">
      <formula>#REF!</formula>
    </cfRule>
  </conditionalFormatting>
  <conditionalFormatting sqref="AV77">
    <cfRule type="cellIs" dxfId="30551" priority="465" operator="equal">
      <formula>#REF!</formula>
    </cfRule>
  </conditionalFormatting>
  <conditionalFormatting sqref="AV77">
    <cfRule type="cellIs" dxfId="30550" priority="466" operator="greaterThan">
      <formula>#REF!</formula>
    </cfRule>
  </conditionalFormatting>
  <conditionalFormatting sqref="AV77">
    <cfRule type="cellIs" dxfId="30549" priority="467" operator="greaterThan">
      <formula>#REF!</formula>
    </cfRule>
  </conditionalFormatting>
  <conditionalFormatting sqref="AV77">
    <cfRule type="cellIs" dxfId="30548" priority="468" operator="greaterThan">
      <formula>#REF!</formula>
    </cfRule>
  </conditionalFormatting>
  <conditionalFormatting sqref="AT34:AT39">
    <cfRule type="cellIs" dxfId="30547" priority="456" operator="equal">
      <formula>" "</formula>
    </cfRule>
  </conditionalFormatting>
  <conditionalFormatting sqref="AV34:AV39">
    <cfRule type="cellIs" dxfId="30546" priority="457" operator="equal">
      <formula>" "</formula>
    </cfRule>
  </conditionalFormatting>
  <conditionalFormatting sqref="AT34:AT39">
    <cfRule type="cellIs" dxfId="30545" priority="458" operator="equal">
      <formula>#REF!</formula>
    </cfRule>
  </conditionalFormatting>
  <conditionalFormatting sqref="AV34:AV39">
    <cfRule type="cellIs" dxfId="30544" priority="459" operator="equal">
      <formula>#REF!</formula>
    </cfRule>
  </conditionalFormatting>
  <conditionalFormatting sqref="AT34:AT39">
    <cfRule type="cellIs" dxfId="30543" priority="460" operator="greaterThan">
      <formula>#REF!</formula>
    </cfRule>
  </conditionalFormatting>
  <conditionalFormatting sqref="AV34:AV39">
    <cfRule type="cellIs" dxfId="30542" priority="461" operator="greaterThan">
      <formula>#REF!</formula>
    </cfRule>
  </conditionalFormatting>
  <conditionalFormatting sqref="AT40">
    <cfRule type="cellIs" dxfId="30541" priority="453" operator="equal">
      <formula>" "</formula>
    </cfRule>
  </conditionalFormatting>
  <conditionalFormatting sqref="AT40">
    <cfRule type="cellIs" dxfId="30540" priority="454" operator="equal">
      <formula>#REF!</formula>
    </cfRule>
  </conditionalFormatting>
  <conditionalFormatting sqref="AT40">
    <cfRule type="cellIs" dxfId="30539" priority="455" operator="greaterThan">
      <formula>#REF!</formula>
    </cfRule>
  </conditionalFormatting>
  <conditionalFormatting sqref="AT41 AT43:AT48">
    <cfRule type="cellIs" dxfId="30538" priority="447" operator="equal">
      <formula>" "</formula>
    </cfRule>
  </conditionalFormatting>
  <conditionalFormatting sqref="AV43:AV48">
    <cfRule type="cellIs" dxfId="30537" priority="448" operator="equal">
      <formula>" "</formula>
    </cfRule>
  </conditionalFormatting>
  <conditionalFormatting sqref="AT41 AT43:AT48">
    <cfRule type="cellIs" dxfId="30536" priority="449" operator="equal">
      <formula>#REF!</formula>
    </cfRule>
  </conditionalFormatting>
  <conditionalFormatting sqref="AV43:AV48">
    <cfRule type="cellIs" dxfId="30535" priority="450" operator="equal">
      <formula>#REF!</formula>
    </cfRule>
  </conditionalFormatting>
  <conditionalFormatting sqref="AT41 AT43:AT48">
    <cfRule type="cellIs" dxfId="30534" priority="451" operator="greaterThan">
      <formula>#REF!</formula>
    </cfRule>
  </conditionalFormatting>
  <conditionalFormatting sqref="AV43:AV48">
    <cfRule type="cellIs" dxfId="30533" priority="452" operator="greaterThan">
      <formula>#REF!</formula>
    </cfRule>
  </conditionalFormatting>
  <conditionalFormatting sqref="AV49">
    <cfRule type="cellIs" dxfId="30532" priority="437" operator="equal">
      <formula>" "</formula>
    </cfRule>
  </conditionalFormatting>
  <conditionalFormatting sqref="AU49">
    <cfRule type="cellIs" dxfId="30531" priority="438" operator="equal">
      <formula>" "</formula>
    </cfRule>
  </conditionalFormatting>
  <conditionalFormatting sqref="AU49">
    <cfRule type="cellIs" dxfId="30530" priority="439" operator="equal">
      <formula>#REF!</formula>
    </cfRule>
  </conditionalFormatting>
  <conditionalFormatting sqref="AV49">
    <cfRule type="cellIs" dxfId="30529" priority="440" operator="equal">
      <formula>#REF!</formula>
    </cfRule>
  </conditionalFormatting>
  <conditionalFormatting sqref="AV49">
    <cfRule type="cellIs" dxfId="30528" priority="441" operator="equal">
      <formula>#REF!</formula>
    </cfRule>
  </conditionalFormatting>
  <conditionalFormatting sqref="AV49">
    <cfRule type="cellIs" dxfId="30527" priority="442" operator="equal">
      <formula>#REF!</formula>
    </cfRule>
  </conditionalFormatting>
  <conditionalFormatting sqref="AU49">
    <cfRule type="cellIs" dxfId="30526" priority="443" operator="greaterThan">
      <formula>#REF!</formula>
    </cfRule>
  </conditionalFormatting>
  <conditionalFormatting sqref="AV49">
    <cfRule type="cellIs" dxfId="30525" priority="444" operator="greaterThan">
      <formula>#REF!</formula>
    </cfRule>
  </conditionalFormatting>
  <conditionalFormatting sqref="AV49">
    <cfRule type="cellIs" dxfId="30524" priority="445" operator="greaterThan">
      <formula>#REF!</formula>
    </cfRule>
  </conditionalFormatting>
  <conditionalFormatting sqref="AV49">
    <cfRule type="cellIs" dxfId="30523" priority="446" operator="greaterThan">
      <formula>#REF!</formula>
    </cfRule>
  </conditionalFormatting>
  <conditionalFormatting sqref="AT49">
    <cfRule type="cellIs" dxfId="30522" priority="434" operator="equal">
      <formula>" "</formula>
    </cfRule>
  </conditionalFormatting>
  <conditionalFormatting sqref="AT49">
    <cfRule type="cellIs" dxfId="30521" priority="435" operator="equal">
      <formula>#REF!</formula>
    </cfRule>
  </conditionalFormatting>
  <conditionalFormatting sqref="AT49">
    <cfRule type="cellIs" dxfId="30520" priority="436" operator="greaterThan">
      <formula>#REF!</formula>
    </cfRule>
  </conditionalFormatting>
  <conditionalFormatting sqref="AU51">
    <cfRule type="cellIs" dxfId="30519" priority="431" operator="equal">
      <formula>" "</formula>
    </cfRule>
  </conditionalFormatting>
  <conditionalFormatting sqref="AU51">
    <cfRule type="cellIs" dxfId="30518" priority="432" operator="equal">
      <formula>#REF!</formula>
    </cfRule>
  </conditionalFormatting>
  <conditionalFormatting sqref="AU51">
    <cfRule type="cellIs" dxfId="30517" priority="433" operator="greaterThan">
      <formula>#REF!</formula>
    </cfRule>
  </conditionalFormatting>
  <conditionalFormatting sqref="AU51">
    <cfRule type="cellIs" dxfId="30516" priority="430" operator="equal">
      <formula>" "</formula>
    </cfRule>
  </conditionalFormatting>
  <conditionalFormatting sqref="AW49">
    <cfRule type="cellIs" dxfId="30515" priority="420" operator="equal">
      <formula>" "</formula>
    </cfRule>
  </conditionalFormatting>
  <conditionalFormatting sqref="AV49">
    <cfRule type="cellIs" dxfId="30514" priority="421" operator="equal">
      <formula>" "</formula>
    </cfRule>
  </conditionalFormatting>
  <conditionalFormatting sqref="AV49">
    <cfRule type="cellIs" dxfId="30513" priority="422" operator="equal">
      <formula>#REF!</formula>
    </cfRule>
  </conditionalFormatting>
  <conditionalFormatting sqref="AW49">
    <cfRule type="cellIs" dxfId="30512" priority="423" operator="equal">
      <formula>#REF!</formula>
    </cfRule>
  </conditionalFormatting>
  <conditionalFormatting sqref="AW49">
    <cfRule type="cellIs" dxfId="30511" priority="424" operator="equal">
      <formula>#REF!</formula>
    </cfRule>
  </conditionalFormatting>
  <conditionalFormatting sqref="AW49">
    <cfRule type="cellIs" dxfId="30510" priority="425" operator="equal">
      <formula>#REF!</formula>
    </cfRule>
  </conditionalFormatting>
  <conditionalFormatting sqref="AV49">
    <cfRule type="cellIs" dxfId="30509" priority="426" operator="greaterThan">
      <formula>#REF!</formula>
    </cfRule>
  </conditionalFormatting>
  <conditionalFormatting sqref="AW49">
    <cfRule type="cellIs" dxfId="30508" priority="427" operator="greaterThan">
      <formula>#REF!</formula>
    </cfRule>
  </conditionalFormatting>
  <conditionalFormatting sqref="AW49">
    <cfRule type="cellIs" dxfId="30507" priority="428" operator="greaterThan">
      <formula>#REF!</formula>
    </cfRule>
  </conditionalFormatting>
  <conditionalFormatting sqref="AW49">
    <cfRule type="cellIs" dxfId="30506" priority="429" operator="greaterThan">
      <formula>#REF!</formula>
    </cfRule>
  </conditionalFormatting>
  <conditionalFormatting sqref="AU49">
    <cfRule type="cellIs" dxfId="30505" priority="417" operator="equal">
      <formula>" "</formula>
    </cfRule>
  </conditionalFormatting>
  <conditionalFormatting sqref="AU49">
    <cfRule type="cellIs" dxfId="30504" priority="418" operator="equal">
      <formula>#REF!</formula>
    </cfRule>
  </conditionalFormatting>
  <conditionalFormatting sqref="AU49">
    <cfRule type="cellIs" dxfId="30503" priority="419" operator="greaterThan">
      <formula>#REF!</formula>
    </cfRule>
  </conditionalFormatting>
  <conditionalFormatting sqref="AV51:AV52">
    <cfRule type="cellIs" dxfId="30502" priority="414" operator="equal">
      <formula>" "</formula>
    </cfRule>
  </conditionalFormatting>
  <conditionalFormatting sqref="AV51:AV52">
    <cfRule type="cellIs" dxfId="30501" priority="415" operator="equal">
      <formula>#REF!</formula>
    </cfRule>
  </conditionalFormatting>
  <conditionalFormatting sqref="AV51:AV52">
    <cfRule type="cellIs" dxfId="30500" priority="416" operator="greaterThan">
      <formula>#REF!</formula>
    </cfRule>
  </conditionalFormatting>
  <conditionalFormatting sqref="AV51:AV52">
    <cfRule type="cellIs" dxfId="30499" priority="407" operator="equal">
      <formula>" "</formula>
    </cfRule>
  </conditionalFormatting>
  <conditionalFormatting sqref="AV51:AV52">
    <cfRule type="cellIs" dxfId="30498" priority="408" operator="equal">
      <formula>#REF!</formula>
    </cfRule>
  </conditionalFormatting>
  <conditionalFormatting sqref="AV51:AV52">
    <cfRule type="cellIs" dxfId="30497" priority="409" operator="equal">
      <formula>#REF!</formula>
    </cfRule>
  </conditionalFormatting>
  <conditionalFormatting sqref="AV51:AV52">
    <cfRule type="cellIs" dxfId="30496" priority="410" operator="equal">
      <formula>#REF!</formula>
    </cfRule>
  </conditionalFormatting>
  <conditionalFormatting sqref="AV51:AV52">
    <cfRule type="cellIs" dxfId="30495" priority="411" operator="greaterThan">
      <formula>#REF!</formula>
    </cfRule>
  </conditionalFormatting>
  <conditionalFormatting sqref="AV51:AV52">
    <cfRule type="cellIs" dxfId="30494" priority="412" operator="greaterThan">
      <formula>#REF!</formula>
    </cfRule>
  </conditionalFormatting>
  <conditionalFormatting sqref="AV51:AV52">
    <cfRule type="cellIs" dxfId="30493" priority="413" operator="greaterThan">
      <formula>#REF!</formula>
    </cfRule>
  </conditionalFormatting>
  <conditionalFormatting sqref="AV51:AV52">
    <cfRule type="cellIs" dxfId="30492" priority="406" operator="equal">
      <formula>" "</formula>
    </cfRule>
  </conditionalFormatting>
  <conditionalFormatting sqref="AU41:AW41">
    <cfRule type="cellIs" dxfId="30491" priority="403" operator="equal">
      <formula>" "</formula>
    </cfRule>
  </conditionalFormatting>
  <conditionalFormatting sqref="AU41:AW41">
    <cfRule type="cellIs" dxfId="30490" priority="404" operator="equal">
      <formula>#REF!</formula>
    </cfRule>
  </conditionalFormatting>
  <conditionalFormatting sqref="AU41:AW41">
    <cfRule type="cellIs" dxfId="30489" priority="405" operator="greaterThan">
      <formula>#REF!</formula>
    </cfRule>
  </conditionalFormatting>
  <conditionalFormatting sqref="AU41:AW41">
    <cfRule type="cellIs" dxfId="30488" priority="402" operator="equal">
      <formula>" "</formula>
    </cfRule>
  </conditionalFormatting>
  <conditionalFormatting sqref="AV40">
    <cfRule type="cellIs" dxfId="30487" priority="392" operator="equal">
      <formula>" "</formula>
    </cfRule>
  </conditionalFormatting>
  <conditionalFormatting sqref="AU40">
    <cfRule type="cellIs" dxfId="30486" priority="393" operator="equal">
      <formula>" "</formula>
    </cfRule>
  </conditionalFormatting>
  <conditionalFormatting sqref="AU40">
    <cfRule type="cellIs" dxfId="30485" priority="394" operator="equal">
      <formula>#REF!</formula>
    </cfRule>
  </conditionalFormatting>
  <conditionalFormatting sqref="AV40">
    <cfRule type="cellIs" dxfId="30484" priority="395" operator="equal">
      <formula>#REF!</formula>
    </cfRule>
  </conditionalFormatting>
  <conditionalFormatting sqref="AV40">
    <cfRule type="cellIs" dxfId="30483" priority="396" operator="equal">
      <formula>#REF!</formula>
    </cfRule>
  </conditionalFormatting>
  <conditionalFormatting sqref="AV40">
    <cfRule type="cellIs" dxfId="30482" priority="397" operator="equal">
      <formula>#REF!</formula>
    </cfRule>
  </conditionalFormatting>
  <conditionalFormatting sqref="AU40">
    <cfRule type="cellIs" dxfId="30481" priority="398" operator="greaterThan">
      <formula>#REF!</formula>
    </cfRule>
  </conditionalFormatting>
  <conditionalFormatting sqref="AV40">
    <cfRule type="cellIs" dxfId="30480" priority="399" operator="greaterThan">
      <formula>#REF!</formula>
    </cfRule>
  </conditionalFormatting>
  <conditionalFormatting sqref="AV40">
    <cfRule type="cellIs" dxfId="30479" priority="400" operator="greaterThan">
      <formula>#REF!</formula>
    </cfRule>
  </conditionalFormatting>
  <conditionalFormatting sqref="AV40">
    <cfRule type="cellIs" dxfId="30478" priority="401" operator="greaterThan">
      <formula>#REF!</formula>
    </cfRule>
  </conditionalFormatting>
  <conditionalFormatting sqref="AW40">
    <cfRule type="cellIs" dxfId="30477" priority="382" operator="equal">
      <formula>" "</formula>
    </cfRule>
  </conditionalFormatting>
  <conditionalFormatting sqref="AV40">
    <cfRule type="cellIs" dxfId="30476" priority="383" operator="equal">
      <formula>" "</formula>
    </cfRule>
  </conditionalFormatting>
  <conditionalFormatting sqref="AV40">
    <cfRule type="cellIs" dxfId="30475" priority="384" operator="equal">
      <formula>#REF!</formula>
    </cfRule>
  </conditionalFormatting>
  <conditionalFormatting sqref="AW40">
    <cfRule type="cellIs" dxfId="30474" priority="385" operator="equal">
      <formula>#REF!</formula>
    </cfRule>
  </conditionalFormatting>
  <conditionalFormatting sqref="AW40">
    <cfRule type="cellIs" dxfId="30473" priority="386" operator="equal">
      <formula>#REF!</formula>
    </cfRule>
  </conditionalFormatting>
  <conditionalFormatting sqref="AW40">
    <cfRule type="cellIs" dxfId="30472" priority="387" operator="equal">
      <formula>#REF!</formula>
    </cfRule>
  </conditionalFormatting>
  <conditionalFormatting sqref="AV40">
    <cfRule type="cellIs" dxfId="30471" priority="388" operator="greaterThan">
      <formula>#REF!</formula>
    </cfRule>
  </conditionalFormatting>
  <conditionalFormatting sqref="AW40">
    <cfRule type="cellIs" dxfId="30470" priority="389" operator="greaterThan">
      <formula>#REF!</formula>
    </cfRule>
  </conditionalFormatting>
  <conditionalFormatting sqref="AW40">
    <cfRule type="cellIs" dxfId="30469" priority="390" operator="greaterThan">
      <formula>#REF!</formula>
    </cfRule>
  </conditionalFormatting>
  <conditionalFormatting sqref="AW40">
    <cfRule type="cellIs" dxfId="30468" priority="391" operator="greaterThan">
      <formula>#REF!</formula>
    </cfRule>
  </conditionalFormatting>
  <conditionalFormatting sqref="AU40">
    <cfRule type="cellIs" dxfId="30467" priority="379" operator="equal">
      <formula>" "</formula>
    </cfRule>
  </conditionalFormatting>
  <conditionalFormatting sqref="AU40">
    <cfRule type="cellIs" dxfId="30466" priority="380" operator="equal">
      <formula>#REF!</formula>
    </cfRule>
  </conditionalFormatting>
  <conditionalFormatting sqref="AU40">
    <cfRule type="cellIs" dxfId="30465" priority="381" operator="greaterThan">
      <formula>#REF!</formula>
    </cfRule>
  </conditionalFormatting>
  <conditionalFormatting sqref="AT42:AV42">
    <cfRule type="cellIs" dxfId="30464" priority="372" operator="equal">
      <formula>" "</formula>
    </cfRule>
  </conditionalFormatting>
  <conditionalFormatting sqref="AT42">
    <cfRule type="cellIs" dxfId="30463" priority="373" operator="equal">
      <formula>#REF!</formula>
    </cfRule>
  </conditionalFormatting>
  <conditionalFormatting sqref="AU42">
    <cfRule type="cellIs" dxfId="30462" priority="374" operator="equal">
      <formula>#REF!</formula>
    </cfRule>
  </conditionalFormatting>
  <conditionalFormatting sqref="AV42">
    <cfRule type="cellIs" dxfId="30461" priority="375" operator="equal">
      <formula>#REF!</formula>
    </cfRule>
  </conditionalFormatting>
  <conditionalFormatting sqref="AT42">
    <cfRule type="cellIs" dxfId="30460" priority="376" operator="greaterThan">
      <formula>#REF!</formula>
    </cfRule>
  </conditionalFormatting>
  <conditionalFormatting sqref="AU42">
    <cfRule type="cellIs" dxfId="30459" priority="377" operator="greaterThan">
      <formula>#REF!</formula>
    </cfRule>
  </conditionalFormatting>
  <conditionalFormatting sqref="AV42">
    <cfRule type="cellIs" dxfId="30458" priority="378" operator="greaterThan">
      <formula>#REF!</formula>
    </cfRule>
  </conditionalFormatting>
  <conditionalFormatting sqref="AT31">
    <cfRule type="cellIs" dxfId="30457" priority="369" operator="equal">
      <formula>" "</formula>
    </cfRule>
  </conditionalFormatting>
  <conditionalFormatting sqref="AT31">
    <cfRule type="cellIs" dxfId="30456" priority="370" operator="equal">
      <formula>#REF!</formula>
    </cfRule>
  </conditionalFormatting>
  <conditionalFormatting sqref="AT31">
    <cfRule type="cellIs" dxfId="30455" priority="371" operator="greaterThan">
      <formula>#REF!</formula>
    </cfRule>
  </conditionalFormatting>
  <conditionalFormatting sqref="AT32">
    <cfRule type="cellIs" dxfId="30454" priority="366" operator="equal">
      <formula>" "</formula>
    </cfRule>
  </conditionalFormatting>
  <conditionalFormatting sqref="AT32">
    <cfRule type="cellIs" dxfId="30453" priority="367" operator="equal">
      <formula>#REF!</formula>
    </cfRule>
  </conditionalFormatting>
  <conditionalFormatting sqref="AT32">
    <cfRule type="cellIs" dxfId="30452" priority="368" operator="greaterThan">
      <formula>#REF!</formula>
    </cfRule>
  </conditionalFormatting>
  <conditionalFormatting sqref="AU32:AW32">
    <cfRule type="cellIs" dxfId="30451" priority="363" operator="equal">
      <formula>" "</formula>
    </cfRule>
  </conditionalFormatting>
  <conditionalFormatting sqref="AU32:AW32">
    <cfRule type="cellIs" dxfId="30450" priority="364" operator="equal">
      <formula>#REF!</formula>
    </cfRule>
  </conditionalFormatting>
  <conditionalFormatting sqref="AU32:AW32">
    <cfRule type="cellIs" dxfId="30449" priority="365" operator="greaterThan">
      <formula>#REF!</formula>
    </cfRule>
  </conditionalFormatting>
  <conditionalFormatting sqref="AU32:AW32">
    <cfRule type="cellIs" dxfId="30448" priority="362" operator="equal">
      <formula>" "</formula>
    </cfRule>
  </conditionalFormatting>
  <conditionalFormatting sqref="AV31">
    <cfRule type="cellIs" dxfId="30447" priority="352" operator="equal">
      <formula>" "</formula>
    </cfRule>
  </conditionalFormatting>
  <conditionalFormatting sqref="AU31">
    <cfRule type="cellIs" dxfId="30446" priority="353" operator="equal">
      <formula>" "</formula>
    </cfRule>
  </conditionalFormatting>
  <conditionalFormatting sqref="AU31">
    <cfRule type="cellIs" dxfId="30445" priority="354" operator="equal">
      <formula>#REF!</formula>
    </cfRule>
  </conditionalFormatting>
  <conditionalFormatting sqref="AV31">
    <cfRule type="cellIs" dxfId="30444" priority="355" operator="equal">
      <formula>#REF!</formula>
    </cfRule>
  </conditionalFormatting>
  <conditionalFormatting sqref="AV31">
    <cfRule type="cellIs" dxfId="30443" priority="356" operator="equal">
      <formula>#REF!</formula>
    </cfRule>
  </conditionalFormatting>
  <conditionalFormatting sqref="AV31">
    <cfRule type="cellIs" dxfId="30442" priority="357" operator="equal">
      <formula>#REF!</formula>
    </cfRule>
  </conditionalFormatting>
  <conditionalFormatting sqref="AU31">
    <cfRule type="cellIs" dxfId="30441" priority="358" operator="greaterThan">
      <formula>#REF!</formula>
    </cfRule>
  </conditionalFormatting>
  <conditionalFormatting sqref="AV31">
    <cfRule type="cellIs" dxfId="30440" priority="359" operator="greaterThan">
      <formula>#REF!</formula>
    </cfRule>
  </conditionalFormatting>
  <conditionalFormatting sqref="AV31">
    <cfRule type="cellIs" dxfId="30439" priority="360" operator="greaterThan">
      <formula>#REF!</formula>
    </cfRule>
  </conditionalFormatting>
  <conditionalFormatting sqref="AV31">
    <cfRule type="cellIs" dxfId="30438" priority="361" operator="greaterThan">
      <formula>#REF!</formula>
    </cfRule>
  </conditionalFormatting>
  <conditionalFormatting sqref="AW31">
    <cfRule type="cellIs" dxfId="30437" priority="342" operator="equal">
      <formula>" "</formula>
    </cfRule>
  </conditionalFormatting>
  <conditionalFormatting sqref="AV31">
    <cfRule type="cellIs" dxfId="30436" priority="343" operator="equal">
      <formula>" "</formula>
    </cfRule>
  </conditionalFormatting>
  <conditionalFormatting sqref="AV31">
    <cfRule type="cellIs" dxfId="30435" priority="344" operator="equal">
      <formula>#REF!</formula>
    </cfRule>
  </conditionalFormatting>
  <conditionalFormatting sqref="AW31">
    <cfRule type="cellIs" dxfId="30434" priority="345" operator="equal">
      <formula>#REF!</formula>
    </cfRule>
  </conditionalFormatting>
  <conditionalFormatting sqref="AW31">
    <cfRule type="cellIs" dxfId="30433" priority="346" operator="equal">
      <formula>#REF!</formula>
    </cfRule>
  </conditionalFormatting>
  <conditionalFormatting sqref="AW31">
    <cfRule type="cellIs" dxfId="30432" priority="347" operator="equal">
      <formula>#REF!</formula>
    </cfRule>
  </conditionalFormatting>
  <conditionalFormatting sqref="AV31">
    <cfRule type="cellIs" dxfId="30431" priority="348" operator="greaterThan">
      <formula>#REF!</formula>
    </cfRule>
  </conditionalFormatting>
  <conditionalFormatting sqref="AW31">
    <cfRule type="cellIs" dxfId="30430" priority="349" operator="greaterThan">
      <formula>#REF!</formula>
    </cfRule>
  </conditionalFormatting>
  <conditionalFormatting sqref="AW31">
    <cfRule type="cellIs" dxfId="30429" priority="350" operator="greaterThan">
      <formula>#REF!</formula>
    </cfRule>
  </conditionalFormatting>
  <conditionalFormatting sqref="AW31">
    <cfRule type="cellIs" dxfId="30428" priority="351" operator="greaterThan">
      <formula>#REF!</formula>
    </cfRule>
  </conditionalFormatting>
  <conditionalFormatting sqref="AU31">
    <cfRule type="cellIs" dxfId="30427" priority="339" operator="equal">
      <formula>" "</formula>
    </cfRule>
  </conditionalFormatting>
  <conditionalFormatting sqref="AU31">
    <cfRule type="cellIs" dxfId="30426" priority="340" operator="equal">
      <formula>#REF!</formula>
    </cfRule>
  </conditionalFormatting>
  <conditionalFormatting sqref="AU31">
    <cfRule type="cellIs" dxfId="30425" priority="341" operator="greaterThan">
      <formula>#REF!</formula>
    </cfRule>
  </conditionalFormatting>
  <conditionalFormatting sqref="AT33:AV33">
    <cfRule type="cellIs" dxfId="30424" priority="332" operator="equal">
      <formula>" "</formula>
    </cfRule>
  </conditionalFormatting>
  <conditionalFormatting sqref="AT33">
    <cfRule type="cellIs" dxfId="30423" priority="333" operator="equal">
      <formula>#REF!</formula>
    </cfRule>
  </conditionalFormatting>
  <conditionalFormatting sqref="AU33">
    <cfRule type="cellIs" dxfId="30422" priority="334" operator="equal">
      <formula>#REF!</formula>
    </cfRule>
  </conditionalFormatting>
  <conditionalFormatting sqref="AV33">
    <cfRule type="cellIs" dxfId="30421" priority="335" operator="equal">
      <formula>#REF!</formula>
    </cfRule>
  </conditionalFormatting>
  <conditionalFormatting sqref="AT33">
    <cfRule type="cellIs" dxfId="30420" priority="336" operator="greaterThan">
      <formula>#REF!</formula>
    </cfRule>
  </conditionalFormatting>
  <conditionalFormatting sqref="AU33">
    <cfRule type="cellIs" dxfId="30419" priority="337" operator="greaterThan">
      <formula>#REF!</formula>
    </cfRule>
  </conditionalFormatting>
  <conditionalFormatting sqref="AV33">
    <cfRule type="cellIs" dxfId="30418" priority="338" operator="greaterThan">
      <formula>#REF!</formula>
    </cfRule>
  </conditionalFormatting>
  <conditionalFormatting sqref="AT22">
    <cfRule type="cellIs" dxfId="30417" priority="329" operator="equal">
      <formula>" "</formula>
    </cfRule>
  </conditionalFormatting>
  <conditionalFormatting sqref="AT22">
    <cfRule type="cellIs" dxfId="30416" priority="330" operator="equal">
      <formula>#REF!</formula>
    </cfRule>
  </conditionalFormatting>
  <conditionalFormatting sqref="AT22">
    <cfRule type="cellIs" dxfId="30415" priority="331" operator="greaterThan">
      <formula>#REF!</formula>
    </cfRule>
  </conditionalFormatting>
  <conditionalFormatting sqref="AT23">
    <cfRule type="cellIs" dxfId="30414" priority="326" operator="equal">
      <formula>" "</formula>
    </cfRule>
  </conditionalFormatting>
  <conditionalFormatting sqref="AT23">
    <cfRule type="cellIs" dxfId="30413" priority="327" operator="equal">
      <formula>#REF!</formula>
    </cfRule>
  </conditionalFormatting>
  <conditionalFormatting sqref="AT23">
    <cfRule type="cellIs" dxfId="30412" priority="328" operator="greaterThan">
      <formula>#REF!</formula>
    </cfRule>
  </conditionalFormatting>
  <conditionalFormatting sqref="AU23:AW23">
    <cfRule type="cellIs" dxfId="30411" priority="323" operator="equal">
      <formula>" "</formula>
    </cfRule>
  </conditionalFormatting>
  <conditionalFormatting sqref="AU23:AW23">
    <cfRule type="cellIs" dxfId="30410" priority="324" operator="equal">
      <formula>#REF!</formula>
    </cfRule>
  </conditionalFormatting>
  <conditionalFormatting sqref="AU23:AW23">
    <cfRule type="cellIs" dxfId="30409" priority="325" operator="greaterThan">
      <formula>#REF!</formula>
    </cfRule>
  </conditionalFormatting>
  <conditionalFormatting sqref="AU23:AW23">
    <cfRule type="cellIs" dxfId="30408" priority="322" operator="equal">
      <formula>" "</formula>
    </cfRule>
  </conditionalFormatting>
  <conditionalFormatting sqref="AV22">
    <cfRule type="cellIs" dxfId="30407" priority="312" operator="equal">
      <formula>" "</formula>
    </cfRule>
  </conditionalFormatting>
  <conditionalFormatting sqref="AU22">
    <cfRule type="cellIs" dxfId="30406" priority="313" operator="equal">
      <formula>" "</formula>
    </cfRule>
  </conditionalFormatting>
  <conditionalFormatting sqref="AU22">
    <cfRule type="cellIs" dxfId="30405" priority="314" operator="equal">
      <formula>#REF!</formula>
    </cfRule>
  </conditionalFormatting>
  <conditionalFormatting sqref="AV22">
    <cfRule type="cellIs" dxfId="30404" priority="315" operator="equal">
      <formula>#REF!</formula>
    </cfRule>
  </conditionalFormatting>
  <conditionalFormatting sqref="AV22">
    <cfRule type="cellIs" dxfId="30403" priority="316" operator="equal">
      <formula>#REF!</formula>
    </cfRule>
  </conditionalFormatting>
  <conditionalFormatting sqref="AV22">
    <cfRule type="cellIs" dxfId="30402" priority="317" operator="equal">
      <formula>#REF!</formula>
    </cfRule>
  </conditionalFormatting>
  <conditionalFormatting sqref="AU22">
    <cfRule type="cellIs" dxfId="30401" priority="318" operator="greaterThan">
      <formula>#REF!</formula>
    </cfRule>
  </conditionalFormatting>
  <conditionalFormatting sqref="AV22">
    <cfRule type="cellIs" dxfId="30400" priority="319" operator="greaterThan">
      <formula>#REF!</formula>
    </cfRule>
  </conditionalFormatting>
  <conditionalFormatting sqref="AV22">
    <cfRule type="cellIs" dxfId="30399" priority="320" operator="greaterThan">
      <formula>#REF!</formula>
    </cfRule>
  </conditionalFormatting>
  <conditionalFormatting sqref="AV22">
    <cfRule type="cellIs" dxfId="30398" priority="321" operator="greaterThan">
      <formula>#REF!</formula>
    </cfRule>
  </conditionalFormatting>
  <conditionalFormatting sqref="AV22">
    <cfRule type="cellIs" dxfId="30397" priority="303" operator="equal">
      <formula>" "</formula>
    </cfRule>
  </conditionalFormatting>
  <conditionalFormatting sqref="AV22">
    <cfRule type="cellIs" dxfId="30396" priority="304" operator="equal">
      <formula>#REF!</formula>
    </cfRule>
  </conditionalFormatting>
  <conditionalFormatting sqref="AW22">
    <cfRule type="cellIs" dxfId="30395" priority="305" operator="equal">
      <formula>#REF!</formula>
    </cfRule>
  </conditionalFormatting>
  <conditionalFormatting sqref="AW22">
    <cfRule type="cellIs" dxfId="30394" priority="306" operator="equal">
      <formula>#REF!</formula>
    </cfRule>
  </conditionalFormatting>
  <conditionalFormatting sqref="AW22">
    <cfRule type="cellIs" dxfId="30393" priority="307" operator="equal">
      <formula>#REF!</formula>
    </cfRule>
  </conditionalFormatting>
  <conditionalFormatting sqref="AV22">
    <cfRule type="cellIs" dxfId="30392" priority="308" operator="greaterThan">
      <formula>#REF!</formula>
    </cfRule>
  </conditionalFormatting>
  <conditionalFormatting sqref="AW22">
    <cfRule type="cellIs" dxfId="30391" priority="309" operator="greaterThan">
      <formula>#REF!</formula>
    </cfRule>
  </conditionalFormatting>
  <conditionalFormatting sqref="AW22">
    <cfRule type="cellIs" dxfId="30390" priority="310" operator="greaterThan">
      <formula>#REF!</formula>
    </cfRule>
  </conditionalFormatting>
  <conditionalFormatting sqref="AW22">
    <cfRule type="cellIs" dxfId="30389" priority="311" operator="greaterThan">
      <formula>#REF!</formula>
    </cfRule>
  </conditionalFormatting>
  <conditionalFormatting sqref="AU22">
    <cfRule type="cellIs" dxfId="30388" priority="299" operator="equal">
      <formula>" "</formula>
    </cfRule>
  </conditionalFormatting>
  <conditionalFormatting sqref="AU22">
    <cfRule type="cellIs" dxfId="30387" priority="300" operator="equal">
      <formula>#REF!</formula>
    </cfRule>
  </conditionalFormatting>
  <conditionalFormatting sqref="AU22">
    <cfRule type="cellIs" dxfId="30386" priority="301" operator="greaterThan">
      <formula>#REF!</formula>
    </cfRule>
  </conditionalFormatting>
  <conditionalFormatting sqref="AT24:AV24">
    <cfRule type="cellIs" dxfId="30385" priority="292" operator="equal">
      <formula>" "</formula>
    </cfRule>
  </conditionalFormatting>
  <conditionalFormatting sqref="AT24">
    <cfRule type="cellIs" dxfId="30384" priority="293" operator="equal">
      <formula>#REF!</formula>
    </cfRule>
  </conditionalFormatting>
  <conditionalFormatting sqref="AU24">
    <cfRule type="cellIs" dxfId="30383" priority="294" operator="equal">
      <formula>#REF!</formula>
    </cfRule>
  </conditionalFormatting>
  <conditionalFormatting sqref="AV24">
    <cfRule type="cellIs" dxfId="30382" priority="295" operator="equal">
      <formula>#REF!</formula>
    </cfRule>
  </conditionalFormatting>
  <conditionalFormatting sqref="AT24">
    <cfRule type="cellIs" dxfId="30381" priority="296" operator="greaterThan">
      <formula>#REF!</formula>
    </cfRule>
  </conditionalFormatting>
  <conditionalFormatting sqref="AU24">
    <cfRule type="cellIs" dxfId="30380" priority="297" operator="greaterThan">
      <formula>#REF!</formula>
    </cfRule>
  </conditionalFormatting>
  <conditionalFormatting sqref="AV24">
    <cfRule type="cellIs" dxfId="30379" priority="298" operator="greaterThan">
      <formula>#REF!</formula>
    </cfRule>
  </conditionalFormatting>
  <conditionalFormatting sqref="AT13">
    <cfRule type="cellIs" dxfId="30378" priority="289" operator="equal">
      <formula>" "</formula>
    </cfRule>
  </conditionalFormatting>
  <conditionalFormatting sqref="AT13">
    <cfRule type="cellIs" dxfId="30377" priority="290" operator="equal">
      <formula>#REF!</formula>
    </cfRule>
  </conditionalFormatting>
  <conditionalFormatting sqref="AT13">
    <cfRule type="cellIs" dxfId="30376" priority="291" operator="greaterThan">
      <formula>#REF!</formula>
    </cfRule>
  </conditionalFormatting>
  <conditionalFormatting sqref="AT14">
    <cfRule type="cellIs" dxfId="30375" priority="287" operator="equal">
      <formula>#REF!</formula>
    </cfRule>
  </conditionalFormatting>
  <conditionalFormatting sqref="AT14">
    <cfRule type="cellIs" dxfId="30374" priority="288" operator="greaterThan">
      <formula>#REF!</formula>
    </cfRule>
  </conditionalFormatting>
  <conditionalFormatting sqref="AU14:AW14">
    <cfRule type="cellIs" dxfId="30373" priority="283" operator="equal">
      <formula>" "</formula>
    </cfRule>
  </conditionalFormatting>
  <conditionalFormatting sqref="AU14:AW14">
    <cfRule type="cellIs" dxfId="30372" priority="284" operator="equal">
      <formula>#REF!</formula>
    </cfRule>
  </conditionalFormatting>
  <conditionalFormatting sqref="AU14:AW14">
    <cfRule type="cellIs" dxfId="30371" priority="285" operator="greaterThan">
      <formula>#REF!</formula>
    </cfRule>
  </conditionalFormatting>
  <conditionalFormatting sqref="AU14:AW14">
    <cfRule type="cellIs" dxfId="30370" priority="282" operator="equal">
      <formula>" "</formula>
    </cfRule>
  </conditionalFormatting>
  <conditionalFormatting sqref="AU13">
    <cfRule type="cellIs" dxfId="30369" priority="274" operator="equal">
      <formula>#REF!</formula>
    </cfRule>
  </conditionalFormatting>
  <conditionalFormatting sqref="AV13">
    <cfRule type="cellIs" dxfId="30368" priority="275" operator="equal">
      <formula>#REF!</formula>
    </cfRule>
  </conditionalFormatting>
  <conditionalFormatting sqref="AV13">
    <cfRule type="cellIs" dxfId="30367" priority="276" operator="equal">
      <formula>#REF!</formula>
    </cfRule>
  </conditionalFormatting>
  <conditionalFormatting sqref="AV13">
    <cfRule type="cellIs" dxfId="30366" priority="277" operator="equal">
      <formula>#REF!</formula>
    </cfRule>
  </conditionalFormatting>
  <conditionalFormatting sqref="AU13">
    <cfRule type="cellIs" dxfId="30365" priority="278" operator="greaterThan">
      <formula>#REF!</formula>
    </cfRule>
  </conditionalFormatting>
  <conditionalFormatting sqref="AV13">
    <cfRule type="cellIs" dxfId="30364" priority="279" operator="greaterThan">
      <formula>#REF!</formula>
    </cfRule>
  </conditionalFormatting>
  <conditionalFormatting sqref="AV13">
    <cfRule type="cellIs" dxfId="30363" priority="280" operator="greaterThan">
      <formula>#REF!</formula>
    </cfRule>
  </conditionalFormatting>
  <conditionalFormatting sqref="AV13">
    <cfRule type="cellIs" dxfId="30362" priority="281" operator="greaterThan">
      <formula>#REF!</formula>
    </cfRule>
  </conditionalFormatting>
  <conditionalFormatting sqref="AW13">
    <cfRule type="cellIs" dxfId="30361" priority="262" operator="equal">
      <formula>" "</formula>
    </cfRule>
  </conditionalFormatting>
  <conditionalFormatting sqref="AV13">
    <cfRule type="cellIs" dxfId="30360" priority="263" operator="equal">
      <formula>" "</formula>
    </cfRule>
  </conditionalFormatting>
  <conditionalFormatting sqref="AV13">
    <cfRule type="cellIs" dxfId="30359" priority="264" operator="equal">
      <formula>#REF!</formula>
    </cfRule>
  </conditionalFormatting>
  <conditionalFormatting sqref="AW13">
    <cfRule type="cellIs" dxfId="30358" priority="265" operator="equal">
      <formula>#REF!</formula>
    </cfRule>
  </conditionalFormatting>
  <conditionalFormatting sqref="AW13">
    <cfRule type="cellIs" dxfId="30357" priority="266" operator="equal">
      <formula>#REF!</formula>
    </cfRule>
  </conditionalFormatting>
  <conditionalFormatting sqref="AW13">
    <cfRule type="cellIs" dxfId="30356" priority="267" operator="equal">
      <formula>#REF!</formula>
    </cfRule>
  </conditionalFormatting>
  <conditionalFormatting sqref="AV13">
    <cfRule type="cellIs" dxfId="30355" priority="268" operator="greaterThan">
      <formula>#REF!</formula>
    </cfRule>
  </conditionalFormatting>
  <conditionalFormatting sqref="AW13">
    <cfRule type="cellIs" dxfId="30354" priority="269" operator="greaterThan">
      <formula>#REF!</formula>
    </cfRule>
  </conditionalFormatting>
  <conditionalFormatting sqref="AW13">
    <cfRule type="cellIs" dxfId="30353" priority="270" operator="greaterThan">
      <formula>#REF!</formula>
    </cfRule>
  </conditionalFormatting>
  <conditionalFormatting sqref="AW13">
    <cfRule type="cellIs" dxfId="30352" priority="271" operator="greaterThan">
      <formula>#REF!</formula>
    </cfRule>
  </conditionalFormatting>
  <conditionalFormatting sqref="AU13">
    <cfRule type="cellIs" dxfId="30351" priority="259" operator="equal">
      <formula>" "</formula>
    </cfRule>
  </conditionalFormatting>
  <conditionalFormatting sqref="AU13">
    <cfRule type="cellIs" dxfId="30350" priority="260" operator="equal">
      <formula>#REF!</formula>
    </cfRule>
  </conditionalFormatting>
  <conditionalFormatting sqref="AU13">
    <cfRule type="cellIs" dxfId="30349" priority="261" operator="greaterThan">
      <formula>#REF!</formula>
    </cfRule>
  </conditionalFormatting>
  <conditionalFormatting sqref="AT15:AV15">
    <cfRule type="cellIs" dxfId="30348" priority="252" operator="equal">
      <formula>" "</formula>
    </cfRule>
  </conditionalFormatting>
  <conditionalFormatting sqref="AT15">
    <cfRule type="cellIs" dxfId="30347" priority="253" operator="equal">
      <formula>#REF!</formula>
    </cfRule>
  </conditionalFormatting>
  <conditionalFormatting sqref="AU15">
    <cfRule type="cellIs" dxfId="30346" priority="254" operator="equal">
      <formula>#REF!</formula>
    </cfRule>
  </conditionalFormatting>
  <conditionalFormatting sqref="AV15">
    <cfRule type="cellIs" dxfId="30345" priority="255" operator="equal">
      <formula>#REF!</formula>
    </cfRule>
  </conditionalFormatting>
  <conditionalFormatting sqref="AT15">
    <cfRule type="cellIs" dxfId="30344" priority="256" operator="greaterThan">
      <formula>#REF!</formula>
    </cfRule>
  </conditionalFormatting>
  <conditionalFormatting sqref="AU15">
    <cfRule type="cellIs" dxfId="30343" priority="257" operator="greaterThan">
      <formula>#REF!</formula>
    </cfRule>
  </conditionalFormatting>
  <conditionalFormatting sqref="AV15">
    <cfRule type="cellIs" dxfId="30342" priority="258" operator="greaterThan">
      <formula>#REF!</formula>
    </cfRule>
  </conditionalFormatting>
  <conditionalFormatting sqref="A43:B49">
    <cfRule type="containsText" dxfId="30341" priority="145" operator="containsText" text="08.30 – 14.30">
      <formula>NOT(ISERROR(SEARCH("08.30 – 14.30",A43)))</formula>
    </cfRule>
    <cfRule type="containsText" dxfId="30340" priority="146" operator="containsText" text="09:30 – 18.30">
      <formula>NOT(ISERROR(SEARCH("09:30 – 18.30",A43)))</formula>
    </cfRule>
    <cfRule type="containsText" dxfId="30339" priority="147" operator="containsText" text="10.30 – 18.30">
      <formula>NOT(ISERROR(SEARCH("10.30 – 18.30",A43)))</formula>
    </cfRule>
    <cfRule type="containsText" dxfId="30338" priority="148" operator="containsText" text="09.30 – 18.30">
      <formula>NOT(ISERROR(SEARCH("09.30 – 18.30",A43)))</formula>
    </cfRule>
    <cfRule type="containsText" dxfId="30337" priority="149" operator="containsText" text="09.00 – 13:00">
      <formula>NOT(ISERROR(SEARCH("09.00 – 13:00",A43)))</formula>
    </cfRule>
    <cfRule type="containsText" dxfId="30336" priority="150" operator="containsText" text="08.30 – 16.30">
      <formula>NOT(ISERROR(SEARCH("08.30 – 16.30",A43)))</formula>
    </cfRule>
    <cfRule type="containsText" dxfId="30335" priority="151" operator="containsText" text="08:30 – 17.30">
      <formula>NOT(ISERROR(SEARCH("08:30 – 17.30",A43)))</formula>
    </cfRule>
    <cfRule type="containsText" dxfId="30334" priority="152" operator="containsText" text="08.30 – 17.30">
      <formula>NOT(ISERROR(SEARCH("08.30 – 17.30",A43)))</formula>
    </cfRule>
    <cfRule type="containsText" dxfId="30333" priority="153" operator="containsText" text="09.00 – 18.00">
      <formula>NOT(ISERROR(SEARCH("09.00 – 18.00",A43)))</formula>
    </cfRule>
    <cfRule type="containsText" dxfId="30332" priority="154" operator="containsText" text="09.00 – 13.00">
      <formula>NOT(ISERROR(SEARCH("09.00 – 13.00",A43)))</formula>
    </cfRule>
    <cfRule type="containsText" dxfId="30331" priority="155" operator="containsText" text="11.30 – 19.30">
      <formula>NOT(ISERROR(SEARCH("11.30 – 19.30",A43)))</formula>
    </cfRule>
    <cfRule type="containsText" dxfId="30330" priority="156" operator="containsText" text="10.30 – 19.30">
      <formula>NOT(ISERROR(SEARCH("10.30 – 19.30",A43)))</formula>
    </cfRule>
    <cfRule type="containsText" dxfId="30329" priority="157" operator="containsText" text="09.00 – 15.00">
      <formula>NOT(ISERROR(SEARCH("09.00 – 15.00",A43)))</formula>
    </cfRule>
    <cfRule type="containsText" dxfId="30328" priority="158" operator="containsText" text="12:30">
      <formula>NOT(ISERROR(SEARCH("12:30",A43)))</formula>
    </cfRule>
    <cfRule type="containsText" dxfId="30327" priority="159" operator="containsText" text="13:30">
      <formula>NOT(ISERROR(SEARCH("13:30",A43)))</formula>
    </cfRule>
    <cfRule type="containsText" dxfId="30326" priority="160" operator="containsText" text="FESTIVITÁ">
      <formula>NOT(ISERROR(SEARCH("FESTIVITÁ",A43)))</formula>
    </cfRule>
    <cfRule type="cellIs" dxfId="30325" priority="161" operator="equal">
      <formula>"DOMENICA"</formula>
    </cfRule>
  </conditionalFormatting>
  <conditionalFormatting sqref="A34:B40">
    <cfRule type="containsText" dxfId="30324" priority="216" operator="containsText" text="08.30 – 14.30">
      <formula>NOT(ISERROR(SEARCH("08.30 – 14.30",A34)))</formula>
    </cfRule>
    <cfRule type="containsText" dxfId="30323" priority="217" operator="containsText" text="09:30 – 18.30">
      <formula>NOT(ISERROR(SEARCH("09:30 – 18.30",A34)))</formula>
    </cfRule>
    <cfRule type="containsText" dxfId="30322" priority="218" operator="containsText" text="10.30 – 18.30">
      <formula>NOT(ISERROR(SEARCH("10.30 – 18.30",A34)))</formula>
    </cfRule>
    <cfRule type="containsText" dxfId="30321" priority="219" operator="containsText" text="09.30 – 18.30">
      <formula>NOT(ISERROR(SEARCH("09.30 – 18.30",A34)))</formula>
    </cfRule>
    <cfRule type="containsText" dxfId="30320" priority="220" operator="containsText" text="09.00 – 13:00">
      <formula>NOT(ISERROR(SEARCH("09.00 – 13:00",A34)))</formula>
    </cfRule>
    <cfRule type="containsText" dxfId="30319" priority="221" operator="containsText" text="08.30 – 16.30">
      <formula>NOT(ISERROR(SEARCH("08.30 – 16.30",A34)))</formula>
    </cfRule>
    <cfRule type="containsText" dxfId="30318" priority="222" operator="containsText" text="08:30 – 17.30">
      <formula>NOT(ISERROR(SEARCH("08:30 – 17.30",A34)))</formula>
    </cfRule>
    <cfRule type="containsText" dxfId="30317" priority="223" operator="containsText" text="08.30 – 17.30">
      <formula>NOT(ISERROR(SEARCH("08.30 – 17.30",A34)))</formula>
    </cfRule>
    <cfRule type="containsText" dxfId="30316" priority="224" operator="containsText" text="09.00 – 18.00">
      <formula>NOT(ISERROR(SEARCH("09.00 – 18.00",A34)))</formula>
    </cfRule>
    <cfRule type="containsText" dxfId="30315" priority="225" operator="containsText" text="09.00 – 13.00">
      <formula>NOT(ISERROR(SEARCH("09.00 – 13.00",A34)))</formula>
    </cfRule>
    <cfRule type="containsText" dxfId="30314" priority="226" operator="containsText" text="11.30 – 19.30">
      <formula>NOT(ISERROR(SEARCH("11.30 – 19.30",A34)))</formula>
    </cfRule>
    <cfRule type="containsText" dxfId="30313" priority="227" operator="containsText" text="10.30 – 19.30">
      <formula>NOT(ISERROR(SEARCH("10.30 – 19.30",A34)))</formula>
    </cfRule>
    <cfRule type="containsText" dxfId="30312" priority="228" operator="containsText" text="09.00 – 15.00">
      <formula>NOT(ISERROR(SEARCH("09.00 – 15.00",A34)))</formula>
    </cfRule>
    <cfRule type="containsText" dxfId="30311" priority="229" operator="containsText" text="12:30">
      <formula>NOT(ISERROR(SEARCH("12:30",A34)))</formula>
    </cfRule>
    <cfRule type="containsText" dxfId="30310" priority="230" operator="containsText" text="13:30">
      <formula>NOT(ISERROR(SEARCH("13:30",A34)))</formula>
    </cfRule>
    <cfRule type="containsText" dxfId="30309" priority="231" operator="containsText" text="FESTIVITÁ">
      <formula>NOT(ISERROR(SEARCH("FESTIVITÁ",A34)))</formula>
    </cfRule>
    <cfRule type="cellIs" dxfId="30308" priority="232" operator="equal">
      <formula>"DOMENICA"</formula>
    </cfRule>
  </conditionalFormatting>
  <conditionalFormatting sqref="B34:B40">
    <cfRule type="iconSet" priority="233">
      <iconSet iconSet="3Symbols2">
        <cfvo type="percent" val="0"/>
        <cfvo type="percent" val="0"/>
        <cfvo type="formula" val="TODAY()" gte="0"/>
      </iconSet>
    </cfRule>
  </conditionalFormatting>
  <conditionalFormatting sqref="B43:B49">
    <cfRule type="iconSet" priority="162">
      <iconSet iconSet="3Symbols2">
        <cfvo type="percent" val="0"/>
        <cfvo type="percent" val="0"/>
        <cfvo type="formula" val="TODAY()" gte="0"/>
      </iconSet>
    </cfRule>
  </conditionalFormatting>
  <conditionalFormatting sqref="T1">
    <cfRule type="cellIs" dxfId="30307" priority="142" operator="equal">
      <formula>" "</formula>
    </cfRule>
  </conditionalFormatting>
  <conditionalFormatting sqref="T1">
    <cfRule type="cellIs" dxfId="30306" priority="143" operator="equal">
      <formula>$AT1</formula>
    </cfRule>
  </conditionalFormatting>
  <conditionalFormatting sqref="T1">
    <cfRule type="cellIs" dxfId="30305" priority="144" operator="greaterThan">
      <formula>$AT1</formula>
    </cfRule>
  </conditionalFormatting>
  <conditionalFormatting sqref="T60:T76">
    <cfRule type="cellIs" dxfId="30304" priority="139" operator="equal">
      <formula>" "</formula>
    </cfRule>
  </conditionalFormatting>
  <conditionalFormatting sqref="T60:T76">
    <cfRule type="cellIs" dxfId="30303" priority="140" operator="equal">
      <formula>$AT60</formula>
    </cfRule>
  </conditionalFormatting>
  <conditionalFormatting sqref="T60:T76">
    <cfRule type="cellIs" dxfId="30302" priority="141" operator="greaterThan">
      <formula>$AT60</formula>
    </cfRule>
  </conditionalFormatting>
  <conditionalFormatting sqref="T60">
    <cfRule type="cellIs" dxfId="30301" priority="136" operator="equal">
      <formula>" "</formula>
    </cfRule>
  </conditionalFormatting>
  <conditionalFormatting sqref="T60">
    <cfRule type="cellIs" dxfId="30300" priority="137" operator="equal">
      <formula>$AT60</formula>
    </cfRule>
  </conditionalFormatting>
  <conditionalFormatting sqref="T60">
    <cfRule type="cellIs" dxfId="30299" priority="138" operator="greaterThan">
      <formula>$AT60</formula>
    </cfRule>
  </conditionalFormatting>
  <conditionalFormatting sqref="T77">
    <cfRule type="cellIs" dxfId="30298" priority="133" operator="equal">
      <formula>" "</formula>
    </cfRule>
  </conditionalFormatting>
  <conditionalFormatting sqref="T77">
    <cfRule type="cellIs" dxfId="30297" priority="134" operator="equal">
      <formula>$AT77</formula>
    </cfRule>
  </conditionalFormatting>
  <conditionalFormatting sqref="T77">
    <cfRule type="cellIs" dxfId="30296" priority="135" operator="greaterThan">
      <formula>$AT77</formula>
    </cfRule>
  </conditionalFormatting>
  <conditionalFormatting sqref="T50">
    <cfRule type="cellIs" dxfId="30295" priority="130" operator="equal">
      <formula>" "</formula>
    </cfRule>
  </conditionalFormatting>
  <conditionalFormatting sqref="T50">
    <cfRule type="cellIs" dxfId="30294" priority="131" operator="equal">
      <formula>$AT50</formula>
    </cfRule>
  </conditionalFormatting>
  <conditionalFormatting sqref="T50">
    <cfRule type="cellIs" dxfId="30293" priority="132" operator="greaterThan">
      <formula>$AT50</formula>
    </cfRule>
  </conditionalFormatting>
  <conditionalFormatting sqref="T51">
    <cfRule type="cellIs" dxfId="30292" priority="128" operator="equal">
      <formula>$AT51</formula>
    </cfRule>
  </conditionalFormatting>
  <conditionalFormatting sqref="T51">
    <cfRule type="cellIs" dxfId="30291" priority="129" operator="greaterThan">
      <formula>$AT51</formula>
    </cfRule>
  </conditionalFormatting>
  <conditionalFormatting sqref="T51">
    <cfRule type="cellIs" dxfId="30290" priority="127" operator="equal">
      <formula>" "</formula>
    </cfRule>
  </conditionalFormatting>
  <conditionalFormatting sqref="T51:T59">
    <cfRule type="cellIs" dxfId="30289" priority="124" operator="equal">
      <formula>" "</formula>
    </cfRule>
  </conditionalFormatting>
  <conditionalFormatting sqref="T51:T59">
    <cfRule type="cellIs" dxfId="30288" priority="125" operator="equal">
      <formula>$AT51</formula>
    </cfRule>
  </conditionalFormatting>
  <conditionalFormatting sqref="T51:T59">
    <cfRule type="cellIs" dxfId="30287" priority="126" operator="greaterThan">
      <formula>$AT51</formula>
    </cfRule>
  </conditionalFormatting>
  <conditionalFormatting sqref="T59">
    <cfRule type="cellIs" dxfId="30286" priority="121" operator="equal">
      <formula>" "</formula>
    </cfRule>
  </conditionalFormatting>
  <conditionalFormatting sqref="T59">
    <cfRule type="cellIs" dxfId="30285" priority="122" operator="equal">
      <formula>$AT59</formula>
    </cfRule>
  </conditionalFormatting>
  <conditionalFormatting sqref="T59">
    <cfRule type="cellIs" dxfId="30284" priority="123" operator="greaterThan">
      <formula>$AT59</formula>
    </cfRule>
  </conditionalFormatting>
  <conditionalFormatting sqref="BC14:BC15">
    <cfRule type="cellIs" dxfId="30283" priority="119" operator="equal">
      <formula>$AT14</formula>
    </cfRule>
  </conditionalFormatting>
  <conditionalFormatting sqref="BC14:BC15">
    <cfRule type="cellIs" dxfId="30282" priority="120" operator="greaterThan">
      <formula>$AT14</formula>
    </cfRule>
  </conditionalFormatting>
  <conditionalFormatting sqref="BC23:BC24">
    <cfRule type="cellIs" dxfId="30281" priority="116" operator="equal">
      <formula>" "</formula>
    </cfRule>
  </conditionalFormatting>
  <conditionalFormatting sqref="BC23:BC24">
    <cfRule type="cellIs" dxfId="30280" priority="117" operator="equal">
      <formula>$AT23</formula>
    </cfRule>
  </conditionalFormatting>
  <conditionalFormatting sqref="BC23:BC24">
    <cfRule type="cellIs" dxfId="30279" priority="118" operator="greaterThan">
      <formula>$AT23</formula>
    </cfRule>
  </conditionalFormatting>
  <conditionalFormatting sqref="BC14:BC15">
    <cfRule type="cellIs" dxfId="30278" priority="115" operator="equal">
      <formula>" "</formula>
    </cfRule>
  </conditionalFormatting>
  <conditionalFormatting sqref="BC32:BC33">
    <cfRule type="cellIs" dxfId="30277" priority="112" operator="equal">
      <formula>" "</formula>
    </cfRule>
  </conditionalFormatting>
  <conditionalFormatting sqref="BC32:BC33">
    <cfRule type="cellIs" dxfId="30276" priority="113" operator="equal">
      <formula>$AT32</formula>
    </cfRule>
  </conditionalFormatting>
  <conditionalFormatting sqref="BC32:BC33">
    <cfRule type="cellIs" dxfId="30275" priority="114" operator="greaterThan">
      <formula>$AT32</formula>
    </cfRule>
  </conditionalFormatting>
  <conditionalFormatting sqref="BC41:BC42">
    <cfRule type="cellIs" dxfId="30274" priority="109" operator="equal">
      <formula>" "</formula>
    </cfRule>
  </conditionalFormatting>
  <conditionalFormatting sqref="BC41:BC42">
    <cfRule type="cellIs" dxfId="30273" priority="110" operator="equal">
      <formula>$AT41</formula>
    </cfRule>
  </conditionalFormatting>
  <conditionalFormatting sqref="BC41:BC42">
    <cfRule type="cellIs" dxfId="30272" priority="111" operator="greaterThan">
      <formula>$AT41</formula>
    </cfRule>
  </conditionalFormatting>
  <conditionalFormatting sqref="Z23:AB24">
    <cfRule type="cellIs" dxfId="30271" priority="107" operator="equal">
      <formula>$AT23</formula>
    </cfRule>
  </conditionalFormatting>
  <conditionalFormatting sqref="Z23:AB24">
    <cfRule type="cellIs" dxfId="30270" priority="108" operator="greaterThan">
      <formula>$AT23</formula>
    </cfRule>
  </conditionalFormatting>
  <conditionalFormatting sqref="Z60:AB76">
    <cfRule type="cellIs" dxfId="30269" priority="106" operator="equal">
      <formula>" "</formula>
    </cfRule>
  </conditionalFormatting>
  <conditionalFormatting sqref="Z60:AB60">
    <cfRule type="cellIs" dxfId="30268" priority="105" operator="equal">
      <formula>" "</formula>
    </cfRule>
  </conditionalFormatting>
  <conditionalFormatting sqref="Z23:AB24">
    <cfRule type="cellIs" dxfId="30267" priority="104" operator="equal">
      <formula>" "</formula>
    </cfRule>
  </conditionalFormatting>
  <conditionalFormatting sqref="Z77:AB77">
    <cfRule type="cellIs" dxfId="30266" priority="103" operator="equal">
      <formula>" "</formula>
    </cfRule>
  </conditionalFormatting>
  <conditionalFormatting sqref="Z6:AB6">
    <cfRule type="cellIs" dxfId="30265" priority="102" operator="equal">
      <formula>" "</formula>
    </cfRule>
  </conditionalFormatting>
  <conditionalFormatting sqref="Z15:AB15">
    <cfRule type="cellIs" dxfId="30264" priority="99" operator="equal">
      <formula>" "</formula>
    </cfRule>
  </conditionalFormatting>
  <conditionalFormatting sqref="Z15:AB15">
    <cfRule type="cellIs" dxfId="30263" priority="100" operator="equal">
      <formula>$AT15</formula>
    </cfRule>
  </conditionalFormatting>
  <conditionalFormatting sqref="Z15:AB15">
    <cfRule type="cellIs" dxfId="30262" priority="101" operator="greaterThan">
      <formula>$AT15</formula>
    </cfRule>
  </conditionalFormatting>
  <conditionalFormatting sqref="Z14:AB14">
    <cfRule type="cellIs" dxfId="30261" priority="96" operator="equal">
      <formula>" "</formula>
    </cfRule>
  </conditionalFormatting>
  <conditionalFormatting sqref="Z14:AB14">
    <cfRule type="cellIs" dxfId="30260" priority="97" operator="equal">
      <formula>$AT14</formula>
    </cfRule>
  </conditionalFormatting>
  <conditionalFormatting sqref="Z14:AB14">
    <cfRule type="cellIs" dxfId="30259" priority="98" operator="greaterThan">
      <formula>$AT14</formula>
    </cfRule>
  </conditionalFormatting>
  <conditionalFormatting sqref="Z32:AB33">
    <cfRule type="cellIs" dxfId="30258" priority="95" operator="equal">
      <formula>" "</formula>
    </cfRule>
  </conditionalFormatting>
  <conditionalFormatting sqref="Z41:AB42">
    <cfRule type="cellIs" dxfId="30257" priority="94" operator="equal">
      <formula>" "</formula>
    </cfRule>
  </conditionalFormatting>
  <conditionalFormatting sqref="Y23:Y24 Y14:Y15 Y32:Y33 Y41:Y42 Y60:Y77 Y6">
    <cfRule type="cellIs" dxfId="30256" priority="92" operator="equal">
      <formula>$AT6</formula>
    </cfRule>
  </conditionalFormatting>
  <conditionalFormatting sqref="Y23:Y24 Y14:Y15 Y32:Y33 Y41:Y42 Y60:Y77 Y6">
    <cfRule type="cellIs" dxfId="30255" priority="93" operator="greaterThan">
      <formula>$AT6</formula>
    </cfRule>
  </conditionalFormatting>
  <conditionalFormatting sqref="Y60:Y76">
    <cfRule type="cellIs" dxfId="30254" priority="91" operator="equal">
      <formula>" "</formula>
    </cfRule>
  </conditionalFormatting>
  <conditionalFormatting sqref="Y60">
    <cfRule type="cellIs" dxfId="30253" priority="90" operator="equal">
      <formula>" "</formula>
    </cfRule>
  </conditionalFormatting>
  <conditionalFormatting sqref="Y23:Y24">
    <cfRule type="cellIs" dxfId="30252" priority="89" operator="equal">
      <formula>" "</formula>
    </cfRule>
  </conditionalFormatting>
  <conditionalFormatting sqref="Y77">
    <cfRule type="cellIs" dxfId="30251" priority="88" operator="equal">
      <formula>" "</formula>
    </cfRule>
  </conditionalFormatting>
  <conditionalFormatting sqref="Y6">
    <cfRule type="cellIs" dxfId="30250" priority="87" operator="equal">
      <formula>" "</formula>
    </cfRule>
  </conditionalFormatting>
  <conditionalFormatting sqref="Y15">
    <cfRule type="cellIs" dxfId="30249" priority="86" operator="equal">
      <formula>" "</formula>
    </cfRule>
  </conditionalFormatting>
  <conditionalFormatting sqref="Y14">
    <cfRule type="cellIs" dxfId="30248" priority="85" operator="equal">
      <formula>" "</formula>
    </cfRule>
  </conditionalFormatting>
  <conditionalFormatting sqref="Y32:Y33">
    <cfRule type="cellIs" dxfId="30247" priority="84" operator="equal">
      <formula>" "</formula>
    </cfRule>
  </conditionalFormatting>
  <conditionalFormatting sqref="Y41:Y42">
    <cfRule type="cellIs" dxfId="30246" priority="83" operator="equal">
      <formula>" "</formula>
    </cfRule>
  </conditionalFormatting>
  <conditionalFormatting sqref="BK5">
    <cfRule type="cellIs" dxfId="30245" priority="80" operator="equal">
      <formula>" "</formula>
    </cfRule>
  </conditionalFormatting>
  <conditionalFormatting sqref="BK1">
    <cfRule type="cellIs" dxfId="30244" priority="77" operator="equal">
      <formula>" "</formula>
    </cfRule>
  </conditionalFormatting>
  <conditionalFormatting sqref="BK6">
    <cfRule type="cellIs" dxfId="30243" priority="74" operator="equal">
      <formula>" "</formula>
    </cfRule>
  </conditionalFormatting>
  <conditionalFormatting sqref="BK2">
    <cfRule type="cellIs" dxfId="30242" priority="71" operator="equal">
      <formula>" "</formula>
    </cfRule>
  </conditionalFormatting>
  <conditionalFormatting sqref="BK15">
    <cfRule type="cellIs" dxfId="30241" priority="68" operator="equal">
      <formula>" "</formula>
    </cfRule>
  </conditionalFormatting>
  <conditionalFormatting sqref="BK60:BK76">
    <cfRule type="cellIs" dxfId="30240" priority="65" operator="equal">
      <formula>" "</formula>
    </cfRule>
  </conditionalFormatting>
  <conditionalFormatting sqref="BK60">
    <cfRule type="cellIs" dxfId="30239" priority="62" operator="equal">
      <formula>" "</formula>
    </cfRule>
  </conditionalFormatting>
  <conditionalFormatting sqref="BK23:BK24">
    <cfRule type="cellIs" dxfId="30238" priority="59" operator="equal">
      <formula>" "</formula>
    </cfRule>
  </conditionalFormatting>
  <conditionalFormatting sqref="BK77">
    <cfRule type="cellIs" dxfId="30237" priority="56" operator="equal">
      <formula>" "</formula>
    </cfRule>
  </conditionalFormatting>
  <conditionalFormatting sqref="BK14">
    <cfRule type="cellIs" dxfId="30236" priority="53" operator="equal">
      <formula>" "</formula>
    </cfRule>
  </conditionalFormatting>
  <conditionalFormatting sqref="BK32:BK33">
    <cfRule type="cellIs" dxfId="30235" priority="50" operator="equal">
      <formula>" "</formula>
    </cfRule>
  </conditionalFormatting>
  <conditionalFormatting sqref="BK41:BK42">
    <cfRule type="cellIs" dxfId="30234" priority="47" operator="equal">
      <formula>" "</formula>
    </cfRule>
  </conditionalFormatting>
  <conditionalFormatting sqref="W48">
    <cfRule type="containsText" dxfId="30233" priority="29" operator="containsText" text="08.30 – 14.30">
      <formula>NOT(ISERROR(SEARCH("08.30 – 14.30",W48)))</formula>
    </cfRule>
    <cfRule type="containsText" dxfId="30232" priority="30" operator="containsText" text="09:30 – 18.30">
      <formula>NOT(ISERROR(SEARCH("09:30 – 18.30",W48)))</formula>
    </cfRule>
    <cfRule type="containsText" dxfId="30231" priority="31" operator="containsText" text="10.30 – 18.30">
      <formula>NOT(ISERROR(SEARCH("10.30 – 18.30",W48)))</formula>
    </cfRule>
    <cfRule type="containsText" dxfId="30230" priority="32" operator="containsText" text="09.30 – 18.30">
      <formula>NOT(ISERROR(SEARCH("09.30 – 18.30",W48)))</formula>
    </cfRule>
    <cfRule type="containsText" dxfId="30229" priority="34" operator="containsText" text="09.00 – 13:00">
      <formula>NOT(ISERROR(SEARCH("09.00 – 13:00",W48)))</formula>
    </cfRule>
    <cfRule type="containsText" dxfId="30228" priority="35" operator="containsText" text="08.30 – 16.30">
      <formula>NOT(ISERROR(SEARCH("08.30 – 16.30",W48)))</formula>
    </cfRule>
    <cfRule type="containsText" dxfId="30227" priority="36" operator="containsText" text="08:30 – 17.30">
      <formula>NOT(ISERROR(SEARCH("08:30 – 17.30",W48)))</formula>
    </cfRule>
    <cfRule type="containsText" dxfId="30226" priority="37" operator="containsText" text="08.30 – 17.30">
      <formula>NOT(ISERROR(SEARCH("08.30 – 17.30",W48)))</formula>
    </cfRule>
    <cfRule type="containsText" dxfId="30225" priority="38" operator="containsText" text="09.00 – 18.00">
      <formula>NOT(ISERROR(SEARCH("09.00 – 18.00",W48)))</formula>
    </cfRule>
    <cfRule type="containsText" dxfId="30224" priority="39" operator="containsText" text="09.00 – 13.00">
      <formula>NOT(ISERROR(SEARCH("09.00 – 13.00",W48)))</formula>
    </cfRule>
    <cfRule type="containsText" dxfId="30223" priority="40" operator="containsText" text="11.30 – 19.30">
      <formula>NOT(ISERROR(SEARCH("11.30 – 19.30",W48)))</formula>
    </cfRule>
    <cfRule type="containsText" dxfId="30222" priority="41" operator="containsText" text="10.30 – 19.30">
      <formula>NOT(ISERROR(SEARCH("10.30 – 19.30",W48)))</formula>
    </cfRule>
    <cfRule type="containsText" dxfId="30221" priority="42" operator="containsText" text="09.00 – 15.00">
      <formula>NOT(ISERROR(SEARCH("09.00 – 15.00",W48)))</formula>
    </cfRule>
    <cfRule type="containsText" dxfId="30220" priority="43" operator="containsText" text="1 2 : 3 0">
      <formula>NOT(ISERROR(SEARCH("1 2 : 3 0",W48)))</formula>
    </cfRule>
    <cfRule type="containsText" dxfId="30219" priority="44" operator="containsText" text="1 3 : 3 0">
      <formula>NOT(ISERROR(SEARCH("1 3 : 3 0",W48)))</formula>
    </cfRule>
    <cfRule type="containsText" dxfId="30218" priority="45" operator="containsText" text="FESTIVITÁ">
      <formula>NOT(ISERROR(SEARCH("FESTIVITÁ",W48)))</formula>
    </cfRule>
    <cfRule type="cellIs" dxfId="30217" priority="46" operator="equal">
      <formula>"DOMENICA"</formula>
    </cfRule>
  </conditionalFormatting>
  <conditionalFormatting sqref="W48">
    <cfRule type="containsText" dxfId="30216" priority="22" operator="containsText" text="09.00 - 13.00">
      <formula>NOT(ISERROR(SEARCH("09.00 - 13.00",W48)))</formula>
    </cfRule>
    <cfRule type="containsText" dxfId="30215" priority="24" operator="containsText" text="09.00 – 15:00">
      <formula>NOT(ISERROR(SEARCH("09.00 – 15:00",W48)))</formula>
    </cfRule>
    <cfRule type="containsText" dxfId="30214" priority="25" operator="containsText" text="09.00 – 16.00">
      <formula>NOT(ISERROR(SEARCH("09.00 – 16.00",W48)))</formula>
    </cfRule>
    <cfRule type="containsText" dxfId="30213" priority="26" operator="containsText" text="09.00 - 13:00">
      <formula>NOT(ISERROR(SEARCH("09.00 - 13:00",W48)))</formula>
    </cfRule>
    <cfRule type="containsText" dxfId="30212" priority="27" operator="containsText" text="08.30 – 16:30 ">
      <formula>NOT(ISERROR(SEARCH("08.30 – 16:30 ",W48)))</formula>
    </cfRule>
    <cfRule type="containsText" dxfId="30211" priority="28" operator="containsText" text="08.30 – 17:30 ">
      <formula>NOT(ISERROR(SEARCH("08.30 – 17:30 ",W48)))</formula>
    </cfRule>
  </conditionalFormatting>
  <conditionalFormatting sqref="W48">
    <cfRule type="containsText" dxfId="30210" priority="23" operator="containsText" text="1 3 : 0 0">
      <formula>NOT(ISERROR(SEARCH("1 3 : 0 0",W48)))</formula>
    </cfRule>
  </conditionalFormatting>
  <conditionalFormatting sqref="W48">
    <cfRule type="containsText" dxfId="30209" priority="33" operator="containsText" text="09:00 – 13.00 ">
      <formula>NOT(ISERROR(SEARCH("09:00 – 13.00 ",W48)))</formula>
    </cfRule>
  </conditionalFormatting>
  <conditionalFormatting sqref="W48">
    <cfRule type="containsText" dxfId="30208" priority="21" operator="containsText" text="09:00 – 13.00 ">
      <formula>NOT(ISERROR(SEARCH("09:00 – 13.00 ",W48)))</formula>
    </cfRule>
  </conditionalFormatting>
  <conditionalFormatting sqref="W48">
    <cfRule type="containsText" dxfId="30207" priority="20" operator="containsText" text="09:00 – 13.00 ">
      <formula>NOT(ISERROR(SEARCH("09:00 – 13.00 ",W48)))</formula>
    </cfRule>
  </conditionalFormatting>
  <conditionalFormatting sqref="W48">
    <cfRule type="containsText" dxfId="30206" priority="19" operator="containsText" text="09:00 – 13.00 ">
      <formula>NOT(ISERROR(SEARCH("09:00 – 13.00 ",W48)))</formula>
    </cfRule>
  </conditionalFormatting>
  <conditionalFormatting sqref="W48">
    <cfRule type="containsText" dxfId="30205" priority="16" operator="containsText" text="09.00 -13.00">
      <formula>NOT(ISERROR(SEARCH("09.00 -13.00",W48)))</formula>
    </cfRule>
    <cfRule type="containsText" dxfId="30204" priority="17" operator="containsText" text="09.00 -15:00">
      <formula>NOT(ISERROR(SEARCH("09.00 -15:00",W48)))</formula>
    </cfRule>
    <cfRule type="containsText" dxfId="30203" priority="18" operator="containsText" text="09.00 -16.00">
      <formula>NOT(ISERROR(SEARCH("09.00 -16.00",W48)))</formula>
    </cfRule>
  </conditionalFormatting>
  <conditionalFormatting sqref="W48">
    <cfRule type="containsText" dxfId="30202" priority="15" operator="containsText" text="09:00 – 13.00 ">
      <formula>NOT(ISERROR(SEARCH("09:00 – 13.00 ",W48)))</formula>
    </cfRule>
  </conditionalFormatting>
  <conditionalFormatting sqref="W48">
    <cfRule type="containsText" dxfId="30201" priority="14" operator="containsText" text="09:00 – 13.00 ">
      <formula>NOT(ISERROR(SEARCH("09:00 – 13.00 ",W48)))</formula>
    </cfRule>
  </conditionalFormatting>
  <conditionalFormatting sqref="W48">
    <cfRule type="containsText" dxfId="30200" priority="13" operator="containsText" text="09:00 – 13.00 ">
      <formula>NOT(ISERROR(SEARCH("09:00 – 13.00 ",W48)))</formula>
    </cfRule>
  </conditionalFormatting>
  <conditionalFormatting sqref="W48">
    <cfRule type="containsText" dxfId="30199" priority="10" operator="containsText" text="09.00 -13.00">
      <formula>NOT(ISERROR(SEARCH("09.00 -13.00",W48)))</formula>
    </cfRule>
    <cfRule type="containsText" dxfId="30198" priority="11" operator="containsText" text="09.00 -15:00">
      <formula>NOT(ISERROR(SEARCH("09.00 -15:00",W48)))</formula>
    </cfRule>
    <cfRule type="containsText" dxfId="30197" priority="12" operator="containsText" text="09.00 -16.00">
      <formula>NOT(ISERROR(SEARCH("09.00 -16.00",W48)))</formula>
    </cfRule>
  </conditionalFormatting>
  <conditionalFormatting sqref="W48">
    <cfRule type="containsText" dxfId="30196" priority="7" operator="containsText" text="09.00 -13.00">
      <formula>NOT(ISERROR(SEARCH("09.00 -13.00",W48)))</formula>
    </cfRule>
    <cfRule type="containsText" dxfId="30195" priority="8" operator="containsText" text="09.00 -15:00">
      <formula>NOT(ISERROR(SEARCH("09.00 -15:00",W48)))</formula>
    </cfRule>
    <cfRule type="containsText" dxfId="30194" priority="9" operator="containsText" text="09.00 -16.00">
      <formula>NOT(ISERROR(SEARCH("09.00 -16.00",W48)))</formula>
    </cfRule>
  </conditionalFormatting>
  <conditionalFormatting sqref="W48">
    <cfRule type="containsText" dxfId="30193" priority="4" operator="containsText" text="09.00 -13:00">
      <formula>NOT(ISERROR(SEARCH("09.00 -13:00",W48)))</formula>
    </cfRule>
    <cfRule type="containsText" dxfId="30192" priority="5" operator="containsText" text="08.30 -17.30">
      <formula>NOT(ISERROR(SEARCH("08.30 -17.30",W48)))</formula>
    </cfRule>
    <cfRule type="containsText" dxfId="30191" priority="6" operator="containsText" text="08.30 -15:30">
      <formula>NOT(ISERROR(SEARCH("08.30 -15:30",W48)))</formula>
    </cfRule>
  </conditionalFormatting>
  <conditionalFormatting sqref="U2:V4">
    <cfRule type="cellIs" dxfId="30166" priority="1" operator="equal">
      <formula>" "</formula>
    </cfRule>
  </conditionalFormatting>
  <conditionalFormatting sqref="U2:V4">
    <cfRule type="cellIs" dxfId="30165" priority="2" operator="equal">
      <formula>$AT2</formula>
    </cfRule>
  </conditionalFormatting>
  <conditionalFormatting sqref="U2:V4">
    <cfRule type="cellIs" dxfId="30164" priority="3" operator="greaterThan">
      <formula>$AT2</formula>
    </cfRule>
  </conditionalFormatting>
  <dataValidations count="3">
    <dataValidation type="list" allowBlank="1" showErrorMessage="1" errorTitle="Valore errato" error="Inserisci un valore corretto" sqref="BC19:BD19 BC28:BD28 BC37:BD37 BK34:BK38 BC46:BD46 BF7:BF12 BK25:BK29 BB8:BE12 BB43:BB47 BB34:BB38 BB25:BB28 BB19:BB21 BC17 BB29:BJ29 BC47:BK47 BF46:BK46 BC43:BK45 BF37:BJ37 BC34:BJ36 BC38:BJ38 BF28:BJ28 BK18:BK21 BG8:BK12 BC20:BJ21 BF19:BJ19 BC25:BJ27" xr:uid="{B0839B86-B752-44E2-A670-3347E24F53A9}">
      <formula1>"Aspettativa,Ex-accordo,Ferie,Ridotto Ex-Acc,Ridotto Ferie,Ridotto Maternità,Malattia,Esame,Altro"</formula1>
      <formula2>0</formula2>
    </dataValidation>
    <dataValidation type="list" allowBlank="1" showErrorMessage="1" errorTitle="Valore errato" error="Inserisci un valore corretto" sqref="C25:S30 BC18 C43:S48 C34:S39 C7:S12 C16:S21 BB7:BE7 BB16:BB18 W16:AR21 BC16 W7:AR12 BB39:BK39 W25:AR30 W34:AR39 BD16:BJ18 BB30:BK30 BB48:BK48 BK16:BK17 BG7:BK7 X43:AR48 W43:W47" xr:uid="{98CACB92-6ACF-4DAE-8A99-6309D11C64E4}">
      <formula1>"CHIUSURA,FESTIVITÁ,Aspettativa,Ex-accordo,Ferie,Ridotto Ex-Acc,Ridotto Ferie,Ridotto Maternità,Malattia,Esame,Altro"</formula1>
      <formula2>0</formula2>
    </dataValidation>
    <dataValidation type="list" allowBlank="1" sqref="W50:AR50 C50:S50 BB50:BK50" xr:uid="{6454C618-5B4B-4ACC-B23B-9DE1DF26BE5A}">
      <formula1>"-,Ɣ COMPLETO"</formula1>
      <formula2>0</formula2>
    </dataValidation>
  </dataValidations>
  <pageMargins left="0.23622047244094491" right="0.23622047244094491" top="0.74803149606299213" bottom="0.74803149606299213" header="0.51181102362204722" footer="0.51181102362204722"/>
  <pageSetup paperSize="9" scale="75" firstPageNumber="0" orientation="landscape" r:id="rId1"/>
  <extLst>
    <ext xmlns:x14="http://schemas.microsoft.com/office/spreadsheetml/2009/9/main" uri="{78C0D931-6437-407d-A8EE-F0AAD7539E65}">
      <x14:conditionalFormattings>
        <x14:conditionalFormatting xmlns:xm="http://schemas.microsoft.com/office/excel/2006/main">
          <x14:cfRule type="cellIs" priority="81" operator="equal" id="{A7FAD8D5-0CC4-41A6-A713-84698D541883}">
            <xm:f>Gen2022_RICHIESTE!#REF!</xm:f>
            <x14:dxf>
              <font>
                <color rgb="FF000000"/>
                <name val="Arial"/>
              </font>
            </x14:dxf>
          </x14:cfRule>
          <xm:sqref>BK5</xm:sqref>
        </x14:conditionalFormatting>
        <x14:conditionalFormatting xmlns:xm="http://schemas.microsoft.com/office/excel/2006/main">
          <x14:cfRule type="cellIs" priority="82" operator="greaterThan" id="{7AF3DF65-C083-4734-A0D0-F5E7345F5202}">
            <xm:f>Gen2022_RICHIESTE!#REF!</xm:f>
            <x14:dxf>
              <font>
                <color rgb="FF000000"/>
                <name val="Arial"/>
              </font>
            </x14:dxf>
          </x14:cfRule>
          <xm:sqref>BK5</xm:sqref>
        </x14:conditionalFormatting>
        <x14:conditionalFormatting xmlns:xm="http://schemas.microsoft.com/office/excel/2006/main">
          <x14:cfRule type="cellIs" priority="78" operator="equal" id="{34FD845A-D55E-4FC0-B406-0486084ED974}">
            <xm:f>Gen2022_RICHIESTE!#REF!</xm:f>
            <x14:dxf>
              <font>
                <color rgb="FF000000"/>
                <name val="Arial"/>
              </font>
            </x14:dxf>
          </x14:cfRule>
          <xm:sqref>BK1</xm:sqref>
        </x14:conditionalFormatting>
        <x14:conditionalFormatting xmlns:xm="http://schemas.microsoft.com/office/excel/2006/main">
          <x14:cfRule type="cellIs" priority="79" operator="greaterThan" id="{0AAFB96F-4197-4840-B0AF-9EA6D1B17E4E}">
            <xm:f>Gen2022_RICHIESTE!#REF!</xm:f>
            <x14:dxf>
              <font>
                <color rgb="FF000000"/>
                <name val="Arial"/>
              </font>
            </x14:dxf>
          </x14:cfRule>
          <xm:sqref>BK1</xm:sqref>
        </x14:conditionalFormatting>
        <x14:conditionalFormatting xmlns:xm="http://schemas.microsoft.com/office/excel/2006/main">
          <x14:cfRule type="cellIs" priority="75" operator="equal" id="{A637C13C-5FCB-4F59-8A78-2B2450F12732}">
            <xm:f>Gen2022_RICHIESTE!#REF!</xm:f>
            <x14:dxf>
              <font>
                <color rgb="FF000000"/>
                <name val="Arial"/>
              </font>
            </x14:dxf>
          </x14:cfRule>
          <xm:sqref>BK6</xm:sqref>
        </x14:conditionalFormatting>
        <x14:conditionalFormatting xmlns:xm="http://schemas.microsoft.com/office/excel/2006/main">
          <x14:cfRule type="cellIs" priority="76" operator="greaterThan" id="{C251C5B0-405C-4E13-A19B-0EB6FEAC452E}">
            <xm:f>Gen2022_RICHIESTE!#REF!</xm:f>
            <x14:dxf>
              <font>
                <color rgb="FF000000"/>
                <name val="Arial"/>
              </font>
            </x14:dxf>
          </x14:cfRule>
          <xm:sqref>BK6</xm:sqref>
        </x14:conditionalFormatting>
        <x14:conditionalFormatting xmlns:xm="http://schemas.microsoft.com/office/excel/2006/main">
          <x14:cfRule type="cellIs" priority="72" operator="equal" id="{F1DD703C-87EB-45EB-9AC5-27FD3A9AEF63}">
            <xm:f>Gen2022_RICHIESTE!#REF!</xm:f>
            <x14:dxf>
              <font>
                <color rgb="FF000000"/>
                <name val="Arial"/>
              </font>
            </x14:dxf>
          </x14:cfRule>
          <xm:sqref>BK2</xm:sqref>
        </x14:conditionalFormatting>
        <x14:conditionalFormatting xmlns:xm="http://schemas.microsoft.com/office/excel/2006/main">
          <x14:cfRule type="cellIs" priority="73" operator="greaterThan" id="{9ECFAB19-F873-45AB-B73E-E1287E2AFE61}">
            <xm:f>Gen2022_RICHIESTE!#REF!</xm:f>
            <x14:dxf>
              <font>
                <color rgb="FF000000"/>
                <name val="Arial"/>
              </font>
            </x14:dxf>
          </x14:cfRule>
          <xm:sqref>BK2</xm:sqref>
        </x14:conditionalFormatting>
        <x14:conditionalFormatting xmlns:xm="http://schemas.microsoft.com/office/excel/2006/main">
          <x14:cfRule type="cellIs" priority="69" operator="equal" id="{8C900FD8-B638-403C-83D4-C7149D6C6084}">
            <xm:f>Gen2022_RICHIESTE!#REF!</xm:f>
            <x14:dxf>
              <font>
                <color rgb="FF000000"/>
                <name val="Arial"/>
              </font>
            </x14:dxf>
          </x14:cfRule>
          <xm:sqref>BK15</xm:sqref>
        </x14:conditionalFormatting>
        <x14:conditionalFormatting xmlns:xm="http://schemas.microsoft.com/office/excel/2006/main">
          <x14:cfRule type="cellIs" priority="70" operator="greaterThan" id="{44B3AF44-B17F-4B9C-81F5-327514536A41}">
            <xm:f>Gen2022_RICHIESTE!#REF!</xm:f>
            <x14:dxf>
              <font>
                <color rgb="FF000000"/>
                <name val="Arial"/>
              </font>
            </x14:dxf>
          </x14:cfRule>
          <xm:sqref>BK15</xm:sqref>
        </x14:conditionalFormatting>
        <x14:conditionalFormatting xmlns:xm="http://schemas.microsoft.com/office/excel/2006/main">
          <x14:cfRule type="cellIs" priority="66" operator="equal" id="{3EAC95E6-5A7C-4040-9E6F-70AEC0521FA7}">
            <xm:f>Gen2022_RICHIESTE!#REF!</xm:f>
            <x14:dxf>
              <font>
                <color rgb="FF000000"/>
                <name val="Arial"/>
              </font>
            </x14:dxf>
          </x14:cfRule>
          <xm:sqref>BK60:BK76</xm:sqref>
        </x14:conditionalFormatting>
        <x14:conditionalFormatting xmlns:xm="http://schemas.microsoft.com/office/excel/2006/main">
          <x14:cfRule type="cellIs" priority="67" operator="greaterThan" id="{66039DC7-2D36-4D8F-BEF7-6690E2039FF2}">
            <xm:f>Gen2022_RICHIESTE!#REF!</xm:f>
            <x14:dxf>
              <font>
                <color rgb="FF000000"/>
                <name val="Arial"/>
              </font>
            </x14:dxf>
          </x14:cfRule>
          <xm:sqref>BK60:BK76</xm:sqref>
        </x14:conditionalFormatting>
        <x14:conditionalFormatting xmlns:xm="http://schemas.microsoft.com/office/excel/2006/main">
          <x14:cfRule type="cellIs" priority="63" operator="equal" id="{0C3BF84A-3703-4B09-9A64-2D5382D15372}">
            <xm:f>Gen2022_RICHIESTE!#REF!</xm:f>
            <x14:dxf>
              <font>
                <color rgb="FF000000"/>
                <name val="Arial"/>
              </font>
            </x14:dxf>
          </x14:cfRule>
          <xm:sqref>BK60</xm:sqref>
        </x14:conditionalFormatting>
        <x14:conditionalFormatting xmlns:xm="http://schemas.microsoft.com/office/excel/2006/main">
          <x14:cfRule type="cellIs" priority="64" operator="greaterThan" id="{5CDDEF46-197E-452B-90B2-27C7050CF41C}">
            <xm:f>Gen2022_RICHIESTE!#REF!</xm:f>
            <x14:dxf>
              <font>
                <color rgb="FF000000"/>
                <name val="Arial"/>
              </font>
            </x14:dxf>
          </x14:cfRule>
          <xm:sqref>BK60</xm:sqref>
        </x14:conditionalFormatting>
        <x14:conditionalFormatting xmlns:xm="http://schemas.microsoft.com/office/excel/2006/main">
          <x14:cfRule type="cellIs" priority="60" operator="equal" id="{AC234465-2965-4EA5-9EC6-679C88FE23D0}">
            <xm:f>Gen2022_RICHIESTE!#REF!</xm:f>
            <x14:dxf>
              <font>
                <color rgb="FF000000"/>
                <name val="Arial"/>
              </font>
            </x14:dxf>
          </x14:cfRule>
          <xm:sqref>BK23:BK24</xm:sqref>
        </x14:conditionalFormatting>
        <x14:conditionalFormatting xmlns:xm="http://schemas.microsoft.com/office/excel/2006/main">
          <x14:cfRule type="cellIs" priority="61" operator="greaterThan" id="{3B6B4E9F-4754-4A4A-8E7B-11F15A41E2E8}">
            <xm:f>Gen2022_RICHIESTE!#REF!</xm:f>
            <x14:dxf>
              <font>
                <color rgb="FF000000"/>
                <name val="Arial"/>
              </font>
            </x14:dxf>
          </x14:cfRule>
          <xm:sqref>BK23:BK24</xm:sqref>
        </x14:conditionalFormatting>
        <x14:conditionalFormatting xmlns:xm="http://schemas.microsoft.com/office/excel/2006/main">
          <x14:cfRule type="cellIs" priority="57" operator="equal" id="{0525C1CF-6065-4ABB-9F69-EDCC4AA698E4}">
            <xm:f>Gen2022_RICHIESTE!#REF!</xm:f>
            <x14:dxf>
              <font>
                <color rgb="FF000000"/>
                <name val="Arial"/>
              </font>
            </x14:dxf>
          </x14:cfRule>
          <xm:sqref>BK77</xm:sqref>
        </x14:conditionalFormatting>
        <x14:conditionalFormatting xmlns:xm="http://schemas.microsoft.com/office/excel/2006/main">
          <x14:cfRule type="cellIs" priority="58" operator="greaterThan" id="{046AFAEB-BA3C-41A7-BD94-3CACD087F3D9}">
            <xm:f>Gen2022_RICHIESTE!#REF!</xm:f>
            <x14:dxf>
              <font>
                <color rgb="FF000000"/>
                <name val="Arial"/>
              </font>
            </x14:dxf>
          </x14:cfRule>
          <xm:sqref>BK77</xm:sqref>
        </x14:conditionalFormatting>
        <x14:conditionalFormatting xmlns:xm="http://schemas.microsoft.com/office/excel/2006/main">
          <x14:cfRule type="cellIs" priority="54" operator="equal" id="{82709CAA-5CD2-4F7F-AB3E-9DE38A071AE0}">
            <xm:f>Gen2022_RICHIESTE!#REF!</xm:f>
            <x14:dxf>
              <font>
                <color rgb="FF000000"/>
                <name val="Arial"/>
              </font>
            </x14:dxf>
          </x14:cfRule>
          <xm:sqref>BK14</xm:sqref>
        </x14:conditionalFormatting>
        <x14:conditionalFormatting xmlns:xm="http://schemas.microsoft.com/office/excel/2006/main">
          <x14:cfRule type="cellIs" priority="55" operator="greaterThan" id="{10B79323-3861-4DBA-9FD3-313B5466AC42}">
            <xm:f>Gen2022_RICHIESTE!#REF!</xm:f>
            <x14:dxf>
              <font>
                <color rgb="FF000000"/>
                <name val="Arial"/>
              </font>
            </x14:dxf>
          </x14:cfRule>
          <xm:sqref>BK14</xm:sqref>
        </x14:conditionalFormatting>
        <x14:conditionalFormatting xmlns:xm="http://schemas.microsoft.com/office/excel/2006/main">
          <x14:cfRule type="cellIs" priority="51" operator="equal" id="{03911C61-DD9D-4A8E-8AC2-B7CDB5CA8721}">
            <xm:f>Gen2022_RICHIESTE!#REF!</xm:f>
            <x14:dxf>
              <font>
                <color rgb="FF000000"/>
                <name val="Arial"/>
              </font>
            </x14:dxf>
          </x14:cfRule>
          <xm:sqref>BK32:BK33</xm:sqref>
        </x14:conditionalFormatting>
        <x14:conditionalFormatting xmlns:xm="http://schemas.microsoft.com/office/excel/2006/main">
          <x14:cfRule type="cellIs" priority="52" operator="greaterThan" id="{C1B0A488-5DC0-4DB6-B1A4-BCE1EC17C1B1}">
            <xm:f>Gen2022_RICHIESTE!#REF!</xm:f>
            <x14:dxf>
              <font>
                <color rgb="FF000000"/>
                <name val="Arial"/>
              </font>
            </x14:dxf>
          </x14:cfRule>
          <xm:sqref>BK32:BK33</xm:sqref>
        </x14:conditionalFormatting>
        <x14:conditionalFormatting xmlns:xm="http://schemas.microsoft.com/office/excel/2006/main">
          <x14:cfRule type="cellIs" priority="48" operator="equal" id="{D0EB236F-C437-4B6D-AF13-1C8D3FEF76DB}">
            <xm:f>Gen2022_RICHIESTE!#REF!</xm:f>
            <x14:dxf>
              <font>
                <color rgb="FF000000"/>
                <name val="Arial"/>
              </font>
            </x14:dxf>
          </x14:cfRule>
          <xm:sqref>BK41:BK42</xm:sqref>
        </x14:conditionalFormatting>
        <x14:conditionalFormatting xmlns:xm="http://schemas.microsoft.com/office/excel/2006/main">
          <x14:cfRule type="cellIs" priority="49" operator="greaterThan" id="{D85CE890-B124-4080-8303-69E3C8C384A6}">
            <xm:f>Gen2022_RICHIESTE!#REF!</xm:f>
            <x14:dxf>
              <font>
                <color rgb="FF000000"/>
                <name val="Arial"/>
              </font>
            </x14:dxf>
          </x14:cfRule>
          <xm:sqref>BK41:BK42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glio4">
    <tabColor rgb="FF00B0F0"/>
  </sheetPr>
  <dimension ref="A1:BI1048554"/>
  <sheetViews>
    <sheetView showGridLines="0" zoomScale="60" zoomScaleNormal="60" workbookViewId="0">
      <pane xSplit="2" ySplit="4" topLeftCell="AD5" activePane="bottomRight" state="frozen"/>
      <selection pane="topRight" activeCell="AL8" sqref="AL8"/>
      <selection pane="bottomLeft" activeCell="AL8" sqref="AL8"/>
      <selection pane="bottomRight" activeCell="BJ1" sqref="BJ1"/>
    </sheetView>
  </sheetViews>
  <sheetFormatPr defaultRowHeight="13.2" x14ac:dyDescent="0.25"/>
  <cols>
    <col min="1" max="1" width="3.6640625" customWidth="1"/>
    <col min="2" max="2" width="7.6640625" bestFit="1" customWidth="1"/>
    <col min="3" max="4" width="11.88671875" customWidth="1"/>
    <col min="5" max="5" width="11.88671875" hidden="1" customWidth="1"/>
    <col min="6" max="7" width="11.88671875" customWidth="1"/>
    <col min="8" max="8" width="11.88671875" hidden="1" customWidth="1"/>
    <col min="9" max="16" width="11.88671875" customWidth="1"/>
    <col min="17" max="19" width="11.88671875" hidden="1" customWidth="1"/>
    <col min="20" max="20" width="2.33203125" customWidth="1"/>
    <col min="21" max="21" width="3.88671875" customWidth="1"/>
    <col min="22" max="22" width="7.6640625" bestFit="1" customWidth="1"/>
    <col min="23" max="38" width="11.88671875" customWidth="1"/>
    <col min="39" max="40" width="11.88671875" hidden="1" customWidth="1"/>
    <col min="41" max="44" width="11.88671875" customWidth="1"/>
    <col min="45" max="45" width="2.5546875" customWidth="1"/>
    <col min="46" max="46" width="11.88671875" customWidth="1"/>
    <col min="47" max="47" width="2.5546875" style="97" customWidth="1"/>
    <col min="48" max="48" width="2.5546875" customWidth="1"/>
    <col min="49" max="49" width="4.6640625" customWidth="1"/>
    <col min="50" max="50" width="7.6640625" bestFit="1" customWidth="1"/>
    <col min="51" max="60" width="11.88671875" customWidth="1"/>
    <col min="61" max="61" width="13" customWidth="1"/>
    <col min="62" max="1019" width="8.6640625" customWidth="1"/>
    <col min="1020" max="1029" width="9.109375" customWidth="1"/>
  </cols>
  <sheetData>
    <row r="1" spans="1:61" x14ac:dyDescent="0.25">
      <c r="T1" s="96"/>
      <c r="AP1" s="203" t="s">
        <v>0</v>
      </c>
      <c r="AQ1" s="203"/>
      <c r="AR1" s="46">
        <f>Regole!H13</f>
        <v>32</v>
      </c>
    </row>
    <row r="2" spans="1:61" ht="11.25" customHeight="1" x14ac:dyDescent="0.25">
      <c r="C2" s="6">
        <f t="shared" ref="C2:S2" si="0">B$2+1</f>
        <v>1</v>
      </c>
      <c r="D2" s="6">
        <f t="shared" si="0"/>
        <v>2</v>
      </c>
      <c r="E2" s="6">
        <f t="shared" si="0"/>
        <v>3</v>
      </c>
      <c r="F2" s="6">
        <f t="shared" si="0"/>
        <v>4</v>
      </c>
      <c r="G2" s="6">
        <f t="shared" si="0"/>
        <v>5</v>
      </c>
      <c r="H2" s="6">
        <f t="shared" si="0"/>
        <v>6</v>
      </c>
      <c r="I2" s="6">
        <f t="shared" si="0"/>
        <v>7</v>
      </c>
      <c r="J2" s="6">
        <f t="shared" si="0"/>
        <v>8</v>
      </c>
      <c r="K2" s="6">
        <f t="shared" si="0"/>
        <v>9</v>
      </c>
      <c r="L2" s="6">
        <f t="shared" si="0"/>
        <v>10</v>
      </c>
      <c r="M2" s="6">
        <f t="shared" si="0"/>
        <v>11</v>
      </c>
      <c r="N2" s="6">
        <f t="shared" si="0"/>
        <v>12</v>
      </c>
      <c r="O2" s="6">
        <f t="shared" si="0"/>
        <v>13</v>
      </c>
      <c r="P2" s="6">
        <f t="shared" si="0"/>
        <v>14</v>
      </c>
      <c r="Q2" s="6">
        <f t="shared" si="0"/>
        <v>15</v>
      </c>
      <c r="R2" s="6">
        <f t="shared" si="0"/>
        <v>16</v>
      </c>
      <c r="S2" s="6">
        <f t="shared" si="0"/>
        <v>17</v>
      </c>
      <c r="U2" s="191"/>
      <c r="V2" s="191"/>
      <c r="W2" s="6">
        <f t="shared" ref="W2:X2" si="1">V$2+1</f>
        <v>1</v>
      </c>
      <c r="X2" s="6">
        <f t="shared" si="1"/>
        <v>2</v>
      </c>
      <c r="Y2" s="6">
        <f>X$2+1</f>
        <v>3</v>
      </c>
      <c r="Z2" s="6">
        <f t="shared" ref="Z2:AR2" si="2">Y$2+1</f>
        <v>4</v>
      </c>
      <c r="AA2" s="6">
        <f t="shared" si="2"/>
        <v>5</v>
      </c>
      <c r="AB2" s="6">
        <f t="shared" si="2"/>
        <v>6</v>
      </c>
      <c r="AC2" s="6">
        <f t="shared" si="2"/>
        <v>7</v>
      </c>
      <c r="AD2" s="6">
        <f t="shared" si="2"/>
        <v>8</v>
      </c>
      <c r="AE2" s="6">
        <f t="shared" si="2"/>
        <v>9</v>
      </c>
      <c r="AF2" s="6">
        <f t="shared" si="2"/>
        <v>10</v>
      </c>
      <c r="AG2" s="6">
        <f t="shared" si="2"/>
        <v>11</v>
      </c>
      <c r="AH2" s="6">
        <f t="shared" si="2"/>
        <v>12</v>
      </c>
      <c r="AI2" s="6">
        <f t="shared" si="2"/>
        <v>13</v>
      </c>
      <c r="AJ2" s="6">
        <f t="shared" si="2"/>
        <v>14</v>
      </c>
      <c r="AK2" s="6">
        <f t="shared" si="2"/>
        <v>15</v>
      </c>
      <c r="AL2" s="6">
        <f t="shared" si="2"/>
        <v>16</v>
      </c>
      <c r="AM2" s="6">
        <f t="shared" si="2"/>
        <v>17</v>
      </c>
      <c r="AN2" s="6">
        <f t="shared" si="2"/>
        <v>18</v>
      </c>
      <c r="AO2" s="6">
        <f t="shared" si="2"/>
        <v>19</v>
      </c>
      <c r="AP2" s="6">
        <f t="shared" si="2"/>
        <v>20</v>
      </c>
      <c r="AQ2" s="6">
        <f t="shared" si="2"/>
        <v>21</v>
      </c>
      <c r="AR2" s="6">
        <f t="shared" si="2"/>
        <v>22</v>
      </c>
    </row>
    <row r="3" spans="1:61" s="74" customFormat="1" ht="11.25" customHeight="1" x14ac:dyDescent="0.25">
      <c r="A3" s="204"/>
      <c r="B3" s="205"/>
      <c r="C3" s="209" t="s">
        <v>244</v>
      </c>
      <c r="D3" s="209" t="s">
        <v>245</v>
      </c>
      <c r="E3" s="209" t="s">
        <v>246</v>
      </c>
      <c r="F3" s="209" t="s">
        <v>247</v>
      </c>
      <c r="G3" s="209" t="s">
        <v>248</v>
      </c>
      <c r="H3" s="209" t="s">
        <v>249</v>
      </c>
      <c r="I3" s="209" t="s">
        <v>250</v>
      </c>
      <c r="J3" s="209" t="s">
        <v>251</v>
      </c>
      <c r="K3" s="209" t="s">
        <v>252</v>
      </c>
      <c r="L3" s="209" t="s">
        <v>253</v>
      </c>
      <c r="M3" s="211" t="s">
        <v>254</v>
      </c>
      <c r="N3" s="211" t="s">
        <v>255</v>
      </c>
      <c r="O3" s="202" t="s">
        <v>256</v>
      </c>
      <c r="P3" s="202" t="s">
        <v>257</v>
      </c>
      <c r="Q3" s="202" t="s">
        <v>258</v>
      </c>
      <c r="R3" s="202" t="s">
        <v>259</v>
      </c>
      <c r="S3" s="202" t="s">
        <v>260</v>
      </c>
      <c r="T3" s="161"/>
      <c r="U3" s="191"/>
      <c r="V3" s="191"/>
      <c r="W3" s="202" t="s">
        <v>261</v>
      </c>
      <c r="X3" s="202" t="s">
        <v>262</v>
      </c>
      <c r="Y3" s="202" t="s">
        <v>263</v>
      </c>
      <c r="Z3" s="202" t="s">
        <v>264</v>
      </c>
      <c r="AA3" s="202" t="s">
        <v>265</v>
      </c>
      <c r="AB3" s="202" t="s">
        <v>266</v>
      </c>
      <c r="AC3" s="202" t="s">
        <v>267</v>
      </c>
      <c r="AD3" s="202" t="s">
        <v>268</v>
      </c>
      <c r="AE3" s="202" t="s">
        <v>269</v>
      </c>
      <c r="AF3" s="202" t="s">
        <v>270</v>
      </c>
      <c r="AG3" s="202" t="s">
        <v>271</v>
      </c>
      <c r="AH3" s="202" t="s">
        <v>272</v>
      </c>
      <c r="AI3" s="202" t="s">
        <v>273</v>
      </c>
      <c r="AJ3" s="202" t="s">
        <v>274</v>
      </c>
      <c r="AK3" s="202" t="s">
        <v>275</v>
      </c>
      <c r="AL3" s="202" t="s">
        <v>276</v>
      </c>
      <c r="AM3" s="202" t="s">
        <v>277</v>
      </c>
      <c r="AN3" s="202" t="s">
        <v>278</v>
      </c>
      <c r="AO3" s="202" t="s">
        <v>279</v>
      </c>
      <c r="AP3" s="194" t="s">
        <v>280</v>
      </c>
      <c r="AQ3" s="194" t="s">
        <v>281</v>
      </c>
      <c r="AR3" s="194" t="s">
        <v>282</v>
      </c>
      <c r="AS3" s="47"/>
      <c r="AT3" s="195" t="s">
        <v>21</v>
      </c>
      <c r="AU3" s="175"/>
      <c r="AW3" s="197"/>
      <c r="AX3" s="198"/>
      <c r="AY3" s="193" t="s">
        <v>283</v>
      </c>
      <c r="AZ3" s="193" t="s">
        <v>284</v>
      </c>
      <c r="BA3" s="193" t="s">
        <v>285</v>
      </c>
      <c r="BB3" s="193" t="s">
        <v>286</v>
      </c>
      <c r="BC3" s="193" t="s">
        <v>287</v>
      </c>
      <c r="BD3" s="193" t="s">
        <v>288</v>
      </c>
      <c r="BE3" s="193" t="s">
        <v>289</v>
      </c>
      <c r="BF3" s="193" t="s">
        <v>290</v>
      </c>
      <c r="BG3" s="193" t="s">
        <v>291</v>
      </c>
      <c r="BH3" s="193" t="s">
        <v>292</v>
      </c>
    </row>
    <row r="4" spans="1:61" s="74" customFormat="1" ht="23.25" customHeight="1" x14ac:dyDescent="0.25">
      <c r="A4" s="204"/>
      <c r="B4" s="205"/>
      <c r="C4" s="210"/>
      <c r="D4" s="210"/>
      <c r="E4" s="210"/>
      <c r="F4" s="210"/>
      <c r="G4" s="210"/>
      <c r="H4" s="210"/>
      <c r="I4" s="210"/>
      <c r="J4" s="210"/>
      <c r="K4" s="210"/>
      <c r="L4" s="210"/>
      <c r="M4" s="212"/>
      <c r="N4" s="212"/>
      <c r="O4" s="202"/>
      <c r="P4" s="202"/>
      <c r="Q4" s="202"/>
      <c r="R4" s="202"/>
      <c r="S4" s="202"/>
      <c r="T4" s="161"/>
      <c r="U4" s="191"/>
      <c r="V4" s="191"/>
      <c r="W4" s="202"/>
      <c r="X4" s="202"/>
      <c r="Y4" s="202"/>
      <c r="Z4" s="202"/>
      <c r="AA4" s="202"/>
      <c r="AB4" s="202"/>
      <c r="AC4" s="202"/>
      <c r="AD4" s="202"/>
      <c r="AE4" s="202"/>
      <c r="AF4" s="202"/>
      <c r="AG4" s="202"/>
      <c r="AH4" s="202"/>
      <c r="AI4" s="202"/>
      <c r="AJ4" s="202"/>
      <c r="AK4" s="202"/>
      <c r="AL4" s="202"/>
      <c r="AM4" s="202"/>
      <c r="AN4" s="202"/>
      <c r="AO4" s="202"/>
      <c r="AP4" s="194"/>
      <c r="AQ4" s="194"/>
      <c r="AR4" s="194"/>
      <c r="AS4" s="47"/>
      <c r="AT4" s="196"/>
      <c r="AU4" s="175"/>
      <c r="AW4" s="197"/>
      <c r="AX4" s="198"/>
      <c r="AY4" s="193"/>
      <c r="AZ4" s="193"/>
      <c r="BA4" s="193"/>
      <c r="BB4" s="193"/>
      <c r="BC4" s="193"/>
      <c r="BD4" s="193"/>
      <c r="BE4" s="193"/>
      <c r="BF4" s="193"/>
      <c r="BG4" s="193"/>
      <c r="BH4" s="193"/>
    </row>
    <row r="5" spans="1:61" ht="11.25" customHeight="1" x14ac:dyDescent="0.25">
      <c r="A5" s="199" t="s">
        <v>22</v>
      </c>
      <c r="B5" s="199"/>
      <c r="C5" s="123"/>
      <c r="D5" s="123"/>
      <c r="E5" s="123"/>
      <c r="F5" s="123"/>
      <c r="G5" s="123"/>
      <c r="H5" s="123"/>
      <c r="I5" s="123"/>
      <c r="J5" s="123"/>
      <c r="K5" s="123"/>
      <c r="L5" s="123"/>
      <c r="M5" s="123"/>
      <c r="N5" s="123"/>
      <c r="O5" s="123"/>
      <c r="P5" s="123"/>
      <c r="Q5" s="123"/>
      <c r="R5" s="123"/>
      <c r="S5" s="123"/>
      <c r="T5" s="162"/>
      <c r="U5" s="200" t="str">
        <f>A5</f>
        <v>Prec. SERE:</v>
      </c>
      <c r="V5" s="201"/>
      <c r="W5" s="123"/>
      <c r="X5" s="123"/>
      <c r="Y5" s="123"/>
      <c r="Z5" s="123"/>
      <c r="AA5" s="123"/>
      <c r="AB5" s="123"/>
      <c r="AC5" s="123"/>
      <c r="AD5" s="123"/>
      <c r="AE5" s="123"/>
      <c r="AF5" s="123"/>
      <c r="AG5" s="123"/>
      <c r="AH5" s="123"/>
      <c r="AI5" s="123"/>
      <c r="AJ5" s="123"/>
      <c r="AK5" s="123"/>
      <c r="AL5" s="123"/>
      <c r="AM5" s="123"/>
      <c r="AN5" s="123"/>
      <c r="AO5" s="123"/>
      <c r="AP5" s="123"/>
      <c r="AQ5" s="123"/>
      <c r="AR5" s="123"/>
      <c r="AT5" s="94"/>
      <c r="AU5" s="96"/>
      <c r="AW5" s="50"/>
      <c r="AX5" s="50"/>
      <c r="AY5" s="99"/>
      <c r="AZ5" s="99"/>
      <c r="BA5" s="91"/>
      <c r="BB5" s="91"/>
      <c r="BC5" s="91"/>
      <c r="BD5" s="91"/>
      <c r="BE5" s="91"/>
      <c r="BF5" s="91"/>
      <c r="BG5" s="91"/>
      <c r="BH5" s="91"/>
    </row>
    <row r="6" spans="1:61" ht="11.25" customHeight="1" x14ac:dyDescent="0.25">
      <c r="A6" s="78"/>
      <c r="B6" s="78" t="s">
        <v>23</v>
      </c>
      <c r="C6" s="84"/>
      <c r="D6" s="84"/>
      <c r="E6" s="84"/>
      <c r="F6" s="84"/>
      <c r="G6" s="84"/>
      <c r="H6" s="84"/>
      <c r="I6" s="84"/>
      <c r="J6" s="84"/>
      <c r="K6" s="84"/>
      <c r="L6" s="84"/>
      <c r="M6" s="84"/>
      <c r="N6" s="84"/>
      <c r="O6" s="84"/>
      <c r="P6" s="84"/>
      <c r="Q6" s="84"/>
      <c r="R6" s="84"/>
      <c r="S6" s="84"/>
      <c r="T6" s="151"/>
      <c r="U6" s="78"/>
      <c r="V6" s="78" t="str">
        <f t="shared" ref="V6:V15" si="3">IF($B6&lt;&gt;"",$B6,"")</f>
        <v>Turno</v>
      </c>
      <c r="W6" s="84"/>
      <c r="X6" s="84"/>
      <c r="Y6" s="84"/>
      <c r="Z6" s="84"/>
      <c r="AA6" s="84"/>
      <c r="AB6" s="84"/>
      <c r="AC6" s="84"/>
      <c r="AD6" s="84"/>
      <c r="AE6" s="84"/>
      <c r="AF6" s="84"/>
      <c r="AG6" s="84"/>
      <c r="AH6" s="84"/>
      <c r="AI6" s="84"/>
      <c r="AJ6" s="84"/>
      <c r="AK6" s="84"/>
      <c r="AL6" s="84"/>
      <c r="AM6" s="84"/>
      <c r="AN6" s="84"/>
      <c r="AO6" s="84"/>
      <c r="AP6" s="84"/>
      <c r="AQ6" s="84"/>
      <c r="AR6" s="84"/>
      <c r="AT6" s="93"/>
      <c r="AU6" s="96"/>
      <c r="AW6" s="98"/>
      <c r="AX6" s="98"/>
      <c r="AY6" s="84"/>
      <c r="AZ6" s="84"/>
      <c r="BA6" s="84"/>
      <c r="BB6" s="84"/>
      <c r="BC6" s="84"/>
      <c r="BD6" s="84"/>
      <c r="BE6" s="84"/>
      <c r="BF6" s="84"/>
      <c r="BG6" s="84"/>
      <c r="BH6" s="84"/>
    </row>
    <row r="7" spans="1:61" ht="11.25" customHeight="1" x14ac:dyDescent="0.25">
      <c r="A7" s="50"/>
      <c r="B7" s="50"/>
      <c r="C7" s="158" t="str">
        <f>T(IF(  Gen2022_RICHIESTE!C6&lt;&gt;"",  Gen2022_RICHIESTE!C6,  HLOOKUP(C$6,Tipologie!$B$2:$AM$10,2) ))</f>
        <v>-</v>
      </c>
      <c r="D7" s="158" t="str">
        <f>T(IF(  Gen2022_RICHIESTE!D6&lt;&gt;"",  Gen2022_RICHIESTE!D6,  HLOOKUP(D$6,Tipologie!$B$2:$AM$10,2) ))</f>
        <v>-</v>
      </c>
      <c r="E7" s="158" t="str">
        <f>T(IF(  Gen2022_RICHIESTE!E6&lt;&gt;"",  Gen2022_RICHIESTE!E6,  HLOOKUP(E$6,Tipologie!$B$2:$AM$10,2) ))</f>
        <v>-</v>
      </c>
      <c r="F7" s="158" t="str">
        <f>T(IF(  Gen2022_RICHIESTE!F6&lt;&gt;"",  Gen2022_RICHIESTE!F6,  HLOOKUP(F$6,Tipologie!$B$2:$AM$10,2) ))</f>
        <v>-</v>
      </c>
      <c r="G7" s="158" t="str">
        <f>T(IF(  Gen2022_RICHIESTE!G6&lt;&gt;"",  Gen2022_RICHIESTE!G6,  HLOOKUP(G$6,Tipologie!$B$2:$AM$10,2) ))</f>
        <v>-</v>
      </c>
      <c r="H7" s="158" t="str">
        <f>T(IF(  Gen2022_RICHIESTE!H6&lt;&gt;"",  Gen2022_RICHIESTE!H6,  HLOOKUP(H$6,Tipologie!$B$2:$AM$10,2) ))</f>
        <v>-</v>
      </c>
      <c r="I7" s="158" t="str">
        <f>T(IF(  Gen2022_RICHIESTE!I6&lt;&gt;"",  Gen2022_RICHIESTE!I6,  HLOOKUP(I$6,Tipologie!$B$2:$AM$10,2) ))</f>
        <v>-</v>
      </c>
      <c r="J7" s="158" t="str">
        <f>T(IF(  Gen2022_RICHIESTE!J6&lt;&gt;"",  Gen2022_RICHIESTE!J6,  HLOOKUP(J$6,Tipologie!$B$2:$AM$10,2) ))</f>
        <v>-</v>
      </c>
      <c r="K7" s="158" t="str">
        <f>T(IF(  Gen2022_RICHIESTE!K6&lt;&gt;"",  Gen2022_RICHIESTE!K6,  HLOOKUP(K$6,Tipologie!$B$2:$AM$10,2) ))</f>
        <v>-</v>
      </c>
      <c r="L7" s="158" t="str">
        <f>T(IF(  Gen2022_RICHIESTE!L6&lt;&gt;"",  Gen2022_RICHIESTE!L6,  HLOOKUP(L$6,Tipologie!$B$2:$AM$10,2) ))</f>
        <v>-</v>
      </c>
      <c r="M7" s="158" t="str">
        <f>T(IF(  Gen2022_RICHIESTE!M6&lt;&gt;"",  Gen2022_RICHIESTE!M6,  HLOOKUP(M$6,Tipologie!$B$2:$AM$10,2) ))</f>
        <v>-</v>
      </c>
      <c r="N7" s="158" t="str">
        <f>T(IF(  Gen2022_RICHIESTE!N6&lt;&gt;"",  Gen2022_RICHIESTE!N6,  HLOOKUP(N$6,Tipologie!$B$2:$AM$10,2) ))</f>
        <v>-</v>
      </c>
      <c r="O7" s="158" t="str">
        <f>T(IF(  Gen2022_RICHIESTE!O6&lt;&gt;"",  Gen2022_RICHIESTE!O6,  HLOOKUP(O$6,Tipologie!$B$2:$AM$10,2) ))</f>
        <v>-</v>
      </c>
      <c r="P7" s="158" t="str">
        <f>T(IF(  Gen2022_RICHIESTE!P6&lt;&gt;"",  Gen2022_RICHIESTE!P6,  HLOOKUP(P$6,Tipologie!$B$2:$AM$10,2) ))</f>
        <v>-</v>
      </c>
      <c r="Q7" s="81" t="str">
        <f>T(IF(  Gen2022_RICHIESTE!Q6&lt;&gt;"",  Gen2022_RICHIESTE!Q6,  HLOOKUP(Q$6,Tipologie!$B$2:$AM$10,2) ))</f>
        <v>-</v>
      </c>
      <c r="R7" s="81" t="str">
        <f>T(IF(  Gen2022_RICHIESTE!R6&lt;&gt;"",  Gen2022_RICHIESTE!R6,  HLOOKUP(R$6,Tipologie!$B$2:$AM$10,2) ))</f>
        <v>-</v>
      </c>
      <c r="S7" s="81" t="str">
        <f>T(IF(  Gen2022_RICHIESTE!S6&lt;&gt;"",  Gen2022_RICHIESTE!S6,  HLOOKUP(S$6,Tipologie!$B$2:$AM$10,2) ))</f>
        <v>-</v>
      </c>
      <c r="T7" s="163"/>
      <c r="U7" s="50" t="str">
        <f t="shared" ref="U7:U14" si="4">IF($A7&lt;&gt;"",$A7,"")</f>
        <v/>
      </c>
      <c r="V7" s="50" t="str">
        <f t="shared" si="3"/>
        <v/>
      </c>
      <c r="W7" s="158" t="str">
        <f>T(IF(  Gen2022_RICHIESTE!W6&lt;&gt;"",  Gen2022_RICHIESTE!W6,  HLOOKUP(W$6,Tipologie!$B$2:$AM$10,2) ))</f>
        <v>-</v>
      </c>
      <c r="X7" s="158" t="str">
        <f>T(IF(  Gen2022_RICHIESTE!X6&lt;&gt;"",  Gen2022_RICHIESTE!X6,  HLOOKUP(X$6,Tipologie!$B$2:$AM$10,2) ))</f>
        <v>-</v>
      </c>
      <c r="Y7" s="158" t="str">
        <f>T(IF(  Gen2022_RICHIESTE!Y6&lt;&gt;"",  Gen2022_RICHIESTE!Y6,  HLOOKUP(Y$6,Tipologie!$B$2:$AM$10,2) ))</f>
        <v>-</v>
      </c>
      <c r="Z7" s="158" t="str">
        <f>T(IF(  Gen2022_RICHIESTE!Z6&lt;&gt;"",  Gen2022_RICHIESTE!Z6,  HLOOKUP(Z$6,Tipologie!$B$2:$AM$10,2) ))</f>
        <v>-</v>
      </c>
      <c r="AA7" s="158" t="str">
        <f>T(IF(  Gen2022_RICHIESTE!AA6&lt;&gt;"",  Gen2022_RICHIESTE!AA6,  HLOOKUP(AA$6,Tipologie!$B$2:$AM$10,2) ))</f>
        <v>-</v>
      </c>
      <c r="AB7" s="158" t="str">
        <f>T(IF(  Gen2022_RICHIESTE!AB6&lt;&gt;"",  Gen2022_RICHIESTE!AB6,  HLOOKUP(AB$6,Tipologie!$B$2:$AM$10,2) ))</f>
        <v>-</v>
      </c>
      <c r="AC7" s="158" t="str">
        <f>T(IF(  Gen2022_RICHIESTE!AC6&lt;&gt;"",  Gen2022_RICHIESTE!AC6,  HLOOKUP(AC$6,Tipologie!$B$2:$AM$10,2) ))</f>
        <v>-</v>
      </c>
      <c r="AD7" s="158" t="str">
        <f>T(IF(  Gen2022_RICHIESTE!AD6&lt;&gt;"",  Gen2022_RICHIESTE!AD6,  HLOOKUP(AD$6,Tipologie!$B$2:$AM$10,2) ))</f>
        <v>-</v>
      </c>
      <c r="AE7" s="158" t="str">
        <f>T(IF(  Gen2022_RICHIESTE!AE6&lt;&gt;"",  Gen2022_RICHIESTE!AE6,  HLOOKUP(AE$6,Tipologie!$B$2:$AM$10,2) ))</f>
        <v>-</v>
      </c>
      <c r="AF7" s="158" t="str">
        <f>T(IF(  Gen2022_RICHIESTE!AF6&lt;&gt;"",  Gen2022_RICHIESTE!AF6,  HLOOKUP(AF$6,Tipologie!$B$2:$AM$10,2) ))</f>
        <v>-</v>
      </c>
      <c r="AG7" s="158" t="str">
        <f>T(IF(  Gen2022_RICHIESTE!AG6&lt;&gt;"",  Gen2022_RICHIESTE!AG6,  HLOOKUP(AG$6,Tipologie!$B$2:$AM$10,2) ))</f>
        <v>-</v>
      </c>
      <c r="AH7" s="158" t="str">
        <f>T(IF(  Gen2022_RICHIESTE!AH6&lt;&gt;"",  Gen2022_RICHIESTE!AH6,  HLOOKUP(AH$6,Tipologie!$B$2:$AM$10,2) ))</f>
        <v>-</v>
      </c>
      <c r="AI7" s="158" t="str">
        <f>T(IF(  Gen2022_RICHIESTE!AI6&lt;&gt;"",  Gen2022_RICHIESTE!AI6,  HLOOKUP(AI$6,Tipologie!$B$2:$AM$10,2) ))</f>
        <v>-</v>
      </c>
      <c r="AJ7" s="158" t="str">
        <f>T(IF(  Gen2022_RICHIESTE!AJ6&lt;&gt;"",  Gen2022_RICHIESTE!AJ6,  HLOOKUP(AJ$6,Tipologie!$B$2:$AM$10,2) ))</f>
        <v>-</v>
      </c>
      <c r="AK7" s="158" t="str">
        <f>T(IF(  Gen2022_RICHIESTE!AK6&lt;&gt;"",  Gen2022_RICHIESTE!AK6,  HLOOKUP(AK$6,Tipologie!$B$2:$AM$10,2) ))</f>
        <v>-</v>
      </c>
      <c r="AL7" s="158" t="str">
        <f>T(IF(  Gen2022_RICHIESTE!AL6&lt;&gt;"",  Gen2022_RICHIESTE!AL6,  HLOOKUP(AL$6,Tipologie!$B$2:$AM$10,2) ))</f>
        <v>-</v>
      </c>
      <c r="AM7" s="158" t="str">
        <f>T(IF(  Gen2022_RICHIESTE!AM6&lt;&gt;"",  Gen2022_RICHIESTE!AM6,  HLOOKUP(AM$6,Tipologie!$B$2:$AM$10,2) ))</f>
        <v>-</v>
      </c>
      <c r="AN7" s="158" t="str">
        <f>T(IF(  Gen2022_RICHIESTE!AN6&lt;&gt;"",  Gen2022_RICHIESTE!AN6,  HLOOKUP(AN$6,Tipologie!$B$2:$AM$10,2) ))</f>
        <v>-</v>
      </c>
      <c r="AO7" s="158" t="str">
        <f>T(IF(  Gen2022_RICHIESTE!AO6&lt;&gt;"",  Gen2022_RICHIESTE!AO6,  HLOOKUP(AO$6,Tipologie!$B$2:$AM$10,2) ))</f>
        <v>-</v>
      </c>
      <c r="AP7" s="158" t="str">
        <f>T(IF(  Gen2022_RICHIESTE!AP6&lt;&gt;"",  Gen2022_RICHIESTE!AP6,  HLOOKUP(AP$6,Tipologie!$B$2:$AM$10,2) ))</f>
        <v>-</v>
      </c>
      <c r="AQ7" s="158" t="str">
        <f>T(IF(  Gen2022_RICHIESTE!AQ6&lt;&gt;"",  Gen2022_RICHIESTE!AQ6,  HLOOKUP(AQ$6,Tipologie!$B$2:$AM$10,2) ))</f>
        <v>-</v>
      </c>
      <c r="AR7" s="158" t="str">
        <f>T(IF(  Gen2022_RICHIESTE!AR6&lt;&gt;"",  Gen2022_RICHIESTE!AR6,  HLOOKUP(AR$6,Tipologie!$B$2:$AM$10,2) ))</f>
        <v>-</v>
      </c>
      <c r="AS7" s="54"/>
      <c r="AT7" s="95"/>
      <c r="AU7" s="96"/>
      <c r="AW7" s="98" t="str">
        <f t="shared" ref="AW7:AW14" si="5">IF($A7&lt;&gt;"",$A7,"")</f>
        <v/>
      </c>
      <c r="AX7" s="98" t="str">
        <f t="shared" ref="AX7:AX15" si="6">IF($B7&lt;&gt;"",$B7,"")</f>
        <v/>
      </c>
      <c r="AY7" s="158" t="str">
        <f>T(IF(  Gen2022_RICHIESTE!BB6&lt;&gt;"",  Gen2022_RICHIESTE!BB6,  HLOOKUP(AY$6,Tipologie!$B$2:$AM$10,2) ))</f>
        <v>-</v>
      </c>
      <c r="AZ7" s="158" t="str">
        <f>T(IF(  Gen2022_RICHIESTE!BC6&lt;&gt;"",  Gen2022_RICHIESTE!BC6,  HLOOKUP(AZ$6,Tipologie!$B$2:$AM$10,2) ))</f>
        <v>-</v>
      </c>
      <c r="BA7" s="158" t="str">
        <f>T(IF(  Gen2022_RICHIESTE!BD6&lt;&gt;"",  Gen2022_RICHIESTE!BD6,  HLOOKUP(BA$6,Tipologie!$B$2:$AM$10,2) ))</f>
        <v>-</v>
      </c>
      <c r="BB7" s="158" t="str">
        <f>T(IF(  Gen2022_RICHIESTE!BE6&lt;&gt;"",  Gen2022_RICHIESTE!BE6,  HLOOKUP(BB$6,Tipologie!$B$2:$AM$10,2) ))</f>
        <v>-</v>
      </c>
      <c r="BC7" s="158" t="str">
        <f>T(IF(  Gen2022_RICHIESTE!BF6&lt;&gt;"",  Gen2022_RICHIESTE!BF6,  HLOOKUP(BC$6,Tipologie!$B$2:$AM$10,2) ))</f>
        <v>-</v>
      </c>
      <c r="BD7" s="158" t="str">
        <f>T(IF(  Gen2022_RICHIESTE!BG6&lt;&gt;"",  Gen2022_RICHIESTE!BG6,  HLOOKUP(BD$6,Tipologie!$B$2:$AM$10,2) ))</f>
        <v>-</v>
      </c>
      <c r="BE7" s="158" t="str">
        <f>T(IF(  Gen2022_RICHIESTE!BH6&lt;&gt;"",  Gen2022_RICHIESTE!BH6,  HLOOKUP(BE$6,Tipologie!$B$2:$AM$10,2) ))</f>
        <v>-</v>
      </c>
      <c r="BF7" s="158" t="str">
        <f>T(IF(  Gen2022_RICHIESTE!BI6&lt;&gt;"",  Gen2022_RICHIESTE!BI6,  HLOOKUP(BF$6,Tipologie!$B$2:$AM$10,2) ))</f>
        <v>-</v>
      </c>
      <c r="BG7" s="158" t="str">
        <f>T(IF(  Gen2022_RICHIESTE!BJ6&lt;&gt;"",  Gen2022_RICHIESTE!BJ6,  HLOOKUP(BG$6,Tipologie!$B$2:$AM$10,2) ))</f>
        <v>-</v>
      </c>
      <c r="BH7" s="158" t="str">
        <f>T(IF(  Gen2022_RICHIESTE!BK6&lt;&gt;"",  Gen2022_RICHIESTE!BK6,  HLOOKUP(BH$6,Tipologie!$B$2:$AM$10,2) ))</f>
        <v>-</v>
      </c>
    </row>
    <row r="8" spans="1:61" ht="11.25" customHeight="1" x14ac:dyDescent="0.25">
      <c r="A8" s="79" t="str">
        <f>IF(Gen2022_RICHIESTE!A7&lt;&gt;"",Gen2022_RICHIESTE!A7,"")</f>
        <v>lun</v>
      </c>
      <c r="B8" s="80">
        <f>IF(Gen2022_RICHIESTE!B7&lt;&gt;"",Gen2022_RICHIESTE!B7,"")</f>
        <v>44571</v>
      </c>
      <c r="C8" s="158" t="str">
        <f>T( IF( Gen2022_RICHIESTE!C7&lt;&gt;"",  IF(   AND(    (IFERROR(SEARCH("Ridotto",Gen2022_RICHIESTE!C7),Gen2022_RICHIESTE!C7))=1,    C$6&lt;&gt;""   ),    _xlfn.CONCAT("Rid: ",HLOOKUP(C$6,Tipologie!$B$2:$AM$10,3)  ),  Gen2022_RICHIESTE!C7),HLOOKUP(C$6,Tipologie!$B$2:$AM$10,3  ) ))</f>
        <v>.</v>
      </c>
      <c r="D8" s="158" t="str">
        <f>T( IF( Gen2022_RICHIESTE!D7&lt;&gt;"",  IF(   AND(    (IFERROR(SEARCH("Ridotto",Gen2022_RICHIESTE!D7),Gen2022_RICHIESTE!D7))=1,    D$6&lt;&gt;""   ),    _xlfn.CONCAT("Rid: ",HLOOKUP(D$6,Tipologie!$B$2:$AM$10,3)  ),  Gen2022_RICHIESTE!D7),HLOOKUP(D$6,Tipologie!$B$2:$AM$10,3  ) ))</f>
        <v>.</v>
      </c>
      <c r="E8" s="158" t="str">
        <f>T( IF( Gen2022_RICHIESTE!E7&lt;&gt;"",  IF(   AND(    (IFERROR(SEARCH("Ridotto",Gen2022_RICHIESTE!E7),Gen2022_RICHIESTE!E7))=1,    E$6&lt;&gt;""   ),    _xlfn.CONCAT("Rid: ",HLOOKUP(E$6,Tipologie!$B$2:$AM$10,3)  ),  Gen2022_RICHIESTE!E7),HLOOKUP(E$6,Tipologie!$B$2:$AM$10,3  ) ))</f>
        <v>.</v>
      </c>
      <c r="F8" s="158" t="str">
        <f>T( IF( Gen2022_RICHIESTE!F7&lt;&gt;"",  IF(   AND(    (IFERROR(SEARCH("Ridotto",Gen2022_RICHIESTE!F7),Gen2022_RICHIESTE!F7))=1,    F$6&lt;&gt;""   ),    _xlfn.CONCAT("Rid: ",HLOOKUP(F$6,Tipologie!$B$2:$AM$10,3)  ),  Gen2022_RICHIESTE!F7),HLOOKUP(F$6,Tipologie!$B$2:$AM$10,3  ) ))</f>
        <v>.</v>
      </c>
      <c r="G8" s="158" t="str">
        <f>T( IF( Gen2022_RICHIESTE!G7&lt;&gt;"",  IF(   AND(    (IFERROR(SEARCH("Ridotto",Gen2022_RICHIESTE!G7),Gen2022_RICHIESTE!G7))=1,    G$6&lt;&gt;""   ),    _xlfn.CONCAT("Rid: ",HLOOKUP(G$6,Tipologie!$B$2:$AM$10,3)  ),  Gen2022_RICHIESTE!G7),HLOOKUP(G$6,Tipologie!$B$2:$AM$10,3  ) ))</f>
        <v>.</v>
      </c>
      <c r="H8" s="158" t="str">
        <f>T( IF( Gen2022_RICHIESTE!H7&lt;&gt;"",  IF(   AND(    (IFERROR(SEARCH("Ridotto",Gen2022_RICHIESTE!H7),Gen2022_RICHIESTE!H7))=1,    H$6&lt;&gt;""   ),    _xlfn.CONCAT("Rid: ",HLOOKUP(H$6,Tipologie!$B$2:$AM$10,3)  ),  Gen2022_RICHIESTE!H7),HLOOKUP(H$6,Tipologie!$B$2:$AM$10,3  ) ))</f>
        <v>.</v>
      </c>
      <c r="I8" s="158" t="str">
        <f>T( IF( Gen2022_RICHIESTE!I7&lt;&gt;"",  IF(   AND(    (IFERROR(SEARCH("Ridotto",Gen2022_RICHIESTE!I7),Gen2022_RICHIESTE!I7))=1,    I$6&lt;&gt;""   ),    _xlfn.CONCAT("Rid: ",HLOOKUP(I$6,Tipologie!$B$2:$AM$10,3)  ),  Gen2022_RICHIESTE!I7),HLOOKUP(I$6,Tipologie!$B$2:$AM$10,3  ) ))</f>
        <v>.</v>
      </c>
      <c r="J8" s="158" t="str">
        <f>T( IF( Gen2022_RICHIESTE!J7&lt;&gt;"",  IF(   AND(    (IFERROR(SEARCH("Ridotto",Gen2022_RICHIESTE!J7),Gen2022_RICHIESTE!J7))=1,    J$6&lt;&gt;""   ),    _xlfn.CONCAT("Rid: ",HLOOKUP(J$6,Tipologie!$B$2:$AM$10,3)  ),  Gen2022_RICHIESTE!J7),HLOOKUP(J$6,Tipologie!$B$2:$AM$10,3  ) ))</f>
        <v>.</v>
      </c>
      <c r="K8" s="158" t="str">
        <f>T( IF( Gen2022_RICHIESTE!K7&lt;&gt;"",  IF(   AND(    (IFERROR(SEARCH("Ridotto",Gen2022_RICHIESTE!K7),Gen2022_RICHIESTE!K7))=1,    K$6&lt;&gt;""   ),    _xlfn.CONCAT("Rid: ",HLOOKUP(K$6,Tipologie!$B$2:$AM$10,3)  ),  Gen2022_RICHIESTE!K7),HLOOKUP(K$6,Tipologie!$B$2:$AM$10,3  ) ))</f>
        <v>.</v>
      </c>
      <c r="L8" s="158" t="str">
        <f>T( IF( Gen2022_RICHIESTE!L7&lt;&gt;"",  IF(   AND(    (IFERROR(SEARCH("Ridotto",Gen2022_RICHIESTE!L7),Gen2022_RICHIESTE!L7))=1,    L$6&lt;&gt;""   ),    _xlfn.CONCAT("Rid: ",HLOOKUP(L$6,Tipologie!$B$2:$AM$10,3)  ),  Gen2022_RICHIESTE!L7),HLOOKUP(L$6,Tipologie!$B$2:$AM$10,3  ) ))</f>
        <v>.</v>
      </c>
      <c r="M8" s="158" t="str">
        <f>T( IF( Gen2022_RICHIESTE!M7&lt;&gt;"",  IF(   AND(    (IFERROR(SEARCH("Ridotto",Gen2022_RICHIESTE!M7),Gen2022_RICHIESTE!M7))=1,    M$6&lt;&gt;""   ),    _xlfn.CONCAT("Rid: ",HLOOKUP(M$6,Tipologie!$B$2:$AM$10,3)  ),  Gen2022_RICHIESTE!M7),HLOOKUP(M$6,Tipologie!$B$2:$AM$10,3  ) ))</f>
        <v>.</v>
      </c>
      <c r="N8" s="158" t="str">
        <f>T( IF( Gen2022_RICHIESTE!N7&lt;&gt;"",  IF(   AND(    (IFERROR(SEARCH("Ridotto",Gen2022_RICHIESTE!N7),Gen2022_RICHIESTE!N7))=1,    N$6&lt;&gt;""   ),    _xlfn.CONCAT("Rid: ",HLOOKUP(N$6,Tipologie!$B$2:$AM$10,3)  ),  Gen2022_RICHIESTE!N7),HLOOKUP(N$6,Tipologie!$B$2:$AM$10,3  ) ))</f>
        <v>.</v>
      </c>
      <c r="O8" s="158" t="str">
        <f>T( IF( Gen2022_RICHIESTE!O7&lt;&gt;"",  IF(   AND(    (IFERROR(SEARCH("Ridotto",Gen2022_RICHIESTE!O7),Gen2022_RICHIESTE!O7))=1,    O$6&lt;&gt;""   ),    _xlfn.CONCAT("Rid: ",HLOOKUP(O$6,Tipologie!$B$2:$AM$10,3)  ),  Gen2022_RICHIESTE!O7),HLOOKUP(O$6,Tipologie!$B$2:$AM$10,3  ) ))</f>
        <v>.</v>
      </c>
      <c r="P8" s="158" t="str">
        <f>T( IF( Gen2022_RICHIESTE!P7&lt;&gt;"",  IF(   AND(    (IFERROR(SEARCH("Ridotto",Gen2022_RICHIESTE!P7),Gen2022_RICHIESTE!P7))=1,    P$6&lt;&gt;""   ),    _xlfn.CONCAT("Rid: ",HLOOKUP(P$6,Tipologie!$B$2:$AM$10,3)  ),  Gen2022_RICHIESTE!P7),HLOOKUP(P$6,Tipologie!$B$2:$AM$10,3  ) ))</f>
        <v>.</v>
      </c>
      <c r="Q8" s="60" t="str">
        <f>T( IF( Gen2022_RICHIESTE!Q7&lt;&gt;"",  IF(   AND(    (IFERROR(SEARCH("Ridotto",Gen2022_RICHIESTE!Q7),Gen2022_RICHIESTE!Q7))=1,    Q$6&lt;&gt;""   ),    _xlfn.CONCAT("Rid: ",HLOOKUP(Q$6,Tipologie!$B$2:$AM$10,3)  ),  Gen2022_RICHIESTE!Q7),HLOOKUP(Q$6,Tipologie!$B$2:$AM$10,3  ) ))</f>
        <v>.</v>
      </c>
      <c r="R8" s="60" t="str">
        <f>T( IF( Gen2022_RICHIESTE!R7&lt;&gt;"",  IF(   AND(    (IFERROR(SEARCH("Ridotto",Gen2022_RICHIESTE!R7),Gen2022_RICHIESTE!R7))=1,    R$6&lt;&gt;""   ),    _xlfn.CONCAT("Rid: ",HLOOKUP(R$6,Tipologie!$B$2:$AM$10,3)  ),  Gen2022_RICHIESTE!R7),HLOOKUP(R$6,Tipologie!$B$2:$AM$10,3  ) ))</f>
        <v>.</v>
      </c>
      <c r="S8" s="60" t="str">
        <f>T( IF( Gen2022_RICHIESTE!S7&lt;&gt;"",  IF(   AND(    (IFERROR(SEARCH("Ridotto",Gen2022_RICHIESTE!S7),Gen2022_RICHIESTE!S7))=1,    S$6&lt;&gt;""   ),    _xlfn.CONCAT("Rid: ",HLOOKUP(S$6,Tipologie!$B$2:$AM$10,3)  ),  Gen2022_RICHIESTE!S7),HLOOKUP(S$6,Tipologie!$B$2:$AM$10,3  ) ))</f>
        <v>.</v>
      </c>
      <c r="T8" s="163"/>
      <c r="U8" s="79" t="str">
        <f t="shared" si="4"/>
        <v>lun</v>
      </c>
      <c r="V8" s="80">
        <f t="shared" si="3"/>
        <v>44571</v>
      </c>
      <c r="W8" s="158" t="str">
        <f>T( IF( Gen2022_RICHIESTE!W7&lt;&gt;"",  IF(   AND(    (IFERROR(SEARCH("Ridotto",Gen2022_RICHIESTE!W7),Gen2022_RICHIESTE!W7))=1,    W$6&lt;&gt;""   ),    _xlfn.CONCAT("Rid: ",HLOOKUP(W$6,Tipologie!$B$2:$AM$10,3)  ),  Gen2022_RICHIESTE!W7),HLOOKUP(W$6,Tipologie!$B$2:$AM$10,3  ) ))</f>
        <v>.</v>
      </c>
      <c r="X8" s="158" t="str">
        <f>T( IF( Gen2022_RICHIESTE!X7&lt;&gt;"",  IF(   AND(    (IFERROR(SEARCH("Ridotto",Gen2022_RICHIESTE!X7),Gen2022_RICHIESTE!X7))=1,    X$6&lt;&gt;""   ),    _xlfn.CONCAT("Rid: ",HLOOKUP(X$6,Tipologie!$B$2:$AM$10,3)  ),  Gen2022_RICHIESTE!X7),HLOOKUP(X$6,Tipologie!$B$2:$AM$10,3  ) ))</f>
        <v>.</v>
      </c>
      <c r="Y8" s="158" t="str">
        <f>T( IF( Gen2022_RICHIESTE!Y7&lt;&gt;"",  IF(   AND(    (IFERROR(SEARCH("Ridotto",Gen2022_RICHIESTE!Y7),Gen2022_RICHIESTE!Y7))=1,    Y$6&lt;&gt;""   ),    _xlfn.CONCAT("Rid: ",HLOOKUP(Y$6,Tipologie!$B$2:$AM$10,3)  ),  Gen2022_RICHIESTE!Y7),HLOOKUP(Y$6,Tipologie!$B$2:$AM$10,3  ) ))</f>
        <v>.</v>
      </c>
      <c r="Z8" s="158" t="str">
        <f>T( IF( Gen2022_RICHIESTE!Z7&lt;&gt;"",  IF(   AND(    (IFERROR(SEARCH("Ridotto",Gen2022_RICHIESTE!Z7),Gen2022_RICHIESTE!Z7))=1,    Z$6&lt;&gt;""   ),    _xlfn.CONCAT("Rid: ",HLOOKUP(Z$6,Tipologie!$B$2:$AM$10,3)  ),  Gen2022_RICHIESTE!Z7),HLOOKUP(Z$6,Tipologie!$B$2:$AM$10,3  ) ))</f>
        <v>.</v>
      </c>
      <c r="AA8" s="158" t="str">
        <f>T( IF( Gen2022_RICHIESTE!AA7&lt;&gt;"",  IF(   AND(    (IFERROR(SEARCH("Ridotto",Gen2022_RICHIESTE!AA7),Gen2022_RICHIESTE!AA7))=1,    AA$6&lt;&gt;""   ),    _xlfn.CONCAT("Rid: ",HLOOKUP(AA$6,Tipologie!$B$2:$AM$10,3)  ),  Gen2022_RICHIESTE!AA7),HLOOKUP(AA$6,Tipologie!$B$2:$AM$10,3  ) ))</f>
        <v>.</v>
      </c>
      <c r="AB8" s="158" t="str">
        <f>T( IF( Gen2022_RICHIESTE!AB7&lt;&gt;"",  IF(   AND(    (IFERROR(SEARCH("Ridotto",Gen2022_RICHIESTE!AB7),Gen2022_RICHIESTE!AB7))=1,    AB$6&lt;&gt;""   ),    _xlfn.CONCAT("Rid: ",HLOOKUP(AB$6,Tipologie!$B$2:$AM$10,3)  ),  Gen2022_RICHIESTE!AB7),HLOOKUP(AB$6,Tipologie!$B$2:$AM$10,3  ) ))</f>
        <v>.</v>
      </c>
      <c r="AC8" s="158" t="str">
        <f>T( IF( Gen2022_RICHIESTE!AC7&lt;&gt;"",  IF(   AND(    (IFERROR(SEARCH("Ridotto",Gen2022_RICHIESTE!AC7),Gen2022_RICHIESTE!AC7))=1,    AC$6&lt;&gt;""   ),    _xlfn.CONCAT("Rid: ",HLOOKUP(AC$6,Tipologie!$B$2:$AM$10,3)  ),  Gen2022_RICHIESTE!AC7),HLOOKUP(AC$6,Tipologie!$B$2:$AM$10,3  ) ))</f>
        <v>.</v>
      </c>
      <c r="AD8" s="158" t="str">
        <f>T( IF( Gen2022_RICHIESTE!AD7&lt;&gt;"",  IF(   AND(    (IFERROR(SEARCH("Ridotto",Gen2022_RICHIESTE!AD7),Gen2022_RICHIESTE!AD7))=1,    AD$6&lt;&gt;""   ),    _xlfn.CONCAT("Rid: ",HLOOKUP(AD$6,Tipologie!$B$2:$AM$10,3)  ),  Gen2022_RICHIESTE!AD7),HLOOKUP(AD$6,Tipologie!$B$2:$AM$10,3  ) ))</f>
        <v>.</v>
      </c>
      <c r="AE8" s="158" t="str">
        <f>T( IF( Gen2022_RICHIESTE!AE7&lt;&gt;"",  IF(   AND(    (IFERROR(SEARCH("Ridotto",Gen2022_RICHIESTE!AE7),Gen2022_RICHIESTE!AE7))=1,    AE$6&lt;&gt;""   ),    _xlfn.CONCAT("Rid: ",HLOOKUP(AE$6,Tipologie!$B$2:$AM$10,3)  ),  Gen2022_RICHIESTE!AE7),HLOOKUP(AE$6,Tipologie!$B$2:$AM$10,3  ) ))</f>
        <v>.</v>
      </c>
      <c r="AF8" s="158" t="str">
        <f>T( IF( Gen2022_RICHIESTE!AF7&lt;&gt;"",  IF(   AND(    (IFERROR(SEARCH("Ridotto",Gen2022_RICHIESTE!AF7),Gen2022_RICHIESTE!AF7))=1,    AF$6&lt;&gt;""   ),    _xlfn.CONCAT("Rid: ",HLOOKUP(AF$6,Tipologie!$B$2:$AM$10,3)  ),  Gen2022_RICHIESTE!AF7),HLOOKUP(AF$6,Tipologie!$B$2:$AM$10,3  ) ))</f>
        <v>.</v>
      </c>
      <c r="AG8" s="158" t="str">
        <f>T( IF( Gen2022_RICHIESTE!AG7&lt;&gt;"",  IF(   AND(    (IFERROR(SEARCH("Ridotto",Gen2022_RICHIESTE!AG7),Gen2022_RICHIESTE!AG7))=1,    AG$6&lt;&gt;""   ),    _xlfn.CONCAT("Rid: ",HLOOKUP(AG$6,Tipologie!$B$2:$AM$10,3)  ),  Gen2022_RICHIESTE!AG7),HLOOKUP(AG$6,Tipologie!$B$2:$AM$10,3  ) ))</f>
        <v>.</v>
      </c>
      <c r="AH8" s="158" t="str">
        <f>T( IF( Gen2022_RICHIESTE!AH7&lt;&gt;"",  IF(   AND(    (IFERROR(SEARCH("Ridotto",Gen2022_RICHIESTE!AH7),Gen2022_RICHIESTE!AH7))=1,    AH$6&lt;&gt;""   ),    _xlfn.CONCAT("Rid: ",HLOOKUP(AH$6,Tipologie!$B$2:$AM$10,3)  ),  Gen2022_RICHIESTE!AH7),HLOOKUP(AH$6,Tipologie!$B$2:$AM$10,3  ) ))</f>
        <v>.</v>
      </c>
      <c r="AI8" s="158" t="str">
        <f>T( IF( Gen2022_RICHIESTE!AI7&lt;&gt;"",  IF(   AND(    (IFERROR(SEARCH("Ridotto",Gen2022_RICHIESTE!AI7),Gen2022_RICHIESTE!AI7))=1,    AI$6&lt;&gt;""   ),    _xlfn.CONCAT("Rid: ",HLOOKUP(AI$6,Tipologie!$B$2:$AM$10,3)  ),  Gen2022_RICHIESTE!AI7),HLOOKUP(AI$6,Tipologie!$B$2:$AM$10,3  ) ))</f>
        <v>.</v>
      </c>
      <c r="AJ8" s="158" t="str">
        <f>T( IF( Gen2022_RICHIESTE!AJ7&lt;&gt;"",  IF(   AND(    (IFERROR(SEARCH("Ridotto",Gen2022_RICHIESTE!AJ7),Gen2022_RICHIESTE!AJ7))=1,    AJ$6&lt;&gt;""   ),    _xlfn.CONCAT("Rid: ",HLOOKUP(AJ$6,Tipologie!$B$2:$AM$10,3)  ),  Gen2022_RICHIESTE!AJ7),HLOOKUP(AJ$6,Tipologie!$B$2:$AM$10,3  ) ))</f>
        <v>.</v>
      </c>
      <c r="AK8" s="158" t="str">
        <f>T( IF( Gen2022_RICHIESTE!AK7&lt;&gt;"",  IF(   AND(    (IFERROR(SEARCH("Ridotto",Gen2022_RICHIESTE!AK7),Gen2022_RICHIESTE!AK7))=1,    AK$6&lt;&gt;""   ),    _xlfn.CONCAT("Rid: ",HLOOKUP(AK$6,Tipologie!$B$2:$AM$10,3)  ),  Gen2022_RICHIESTE!AK7),HLOOKUP(AK$6,Tipologie!$B$2:$AM$10,3  ) ))</f>
        <v>.</v>
      </c>
      <c r="AL8" s="158" t="str">
        <f>T( IF( Gen2022_RICHIESTE!AL7&lt;&gt;"",  IF(   AND(    (IFERROR(SEARCH("Ridotto",Gen2022_RICHIESTE!AL7),Gen2022_RICHIESTE!AL7))=1,    AL$6&lt;&gt;""   ),    _xlfn.CONCAT("Rid: ",HLOOKUP(AL$6,Tipologie!$B$2:$AM$10,3)  ),  Gen2022_RICHIESTE!AL7),HLOOKUP(AL$6,Tipologie!$B$2:$AM$10,3  ) ))</f>
        <v>.</v>
      </c>
      <c r="AM8" s="158" t="str">
        <f>T( IF( Gen2022_RICHIESTE!AM7&lt;&gt;"",  IF(   AND(    (IFERROR(SEARCH("Ridotto",Gen2022_RICHIESTE!AM7),Gen2022_RICHIESTE!AM7))=1,    AM$6&lt;&gt;""   ),    _xlfn.CONCAT("Rid: ",HLOOKUP(AM$6,Tipologie!$B$2:$AM$10,3)  ),  Gen2022_RICHIESTE!AM7),HLOOKUP(AM$6,Tipologie!$B$2:$AM$10,3  ) ))</f>
        <v>.</v>
      </c>
      <c r="AN8" s="158" t="str">
        <f>T( IF( Gen2022_RICHIESTE!AN7&lt;&gt;"",  IF(   AND(    (IFERROR(SEARCH("Ridotto",Gen2022_RICHIESTE!AN7),Gen2022_RICHIESTE!AN7))=1,    AN$6&lt;&gt;""   ),    _xlfn.CONCAT("Rid: ",HLOOKUP(AN$6,Tipologie!$B$2:$AM$10,3)  ),  Gen2022_RICHIESTE!AN7),HLOOKUP(AN$6,Tipologie!$B$2:$AM$10,3  ) ))</f>
        <v>.</v>
      </c>
      <c r="AO8" s="158" t="str">
        <f>T( IF( Gen2022_RICHIESTE!AO7&lt;&gt;"",  IF(   AND(    (IFERROR(SEARCH("Ridotto",Gen2022_RICHIESTE!AO7),Gen2022_RICHIESTE!AO7))=1,    AO$6&lt;&gt;""   ),    _xlfn.CONCAT("Rid: ",HLOOKUP(AO$6,Tipologie!$B$2:$AM$10,3)  ),  Gen2022_RICHIESTE!AO7),HLOOKUP(AO$6,Tipologie!$B$2:$AM$10,3  ) ))</f>
        <v>.</v>
      </c>
      <c r="AP8" s="158" t="str">
        <f>T( IF( Gen2022_RICHIESTE!AP7&lt;&gt;"",  IF(   AND(    (IFERROR(SEARCH("Ridotto",Gen2022_RICHIESTE!AP7),Gen2022_RICHIESTE!AP7))=1,    AP$6&lt;&gt;""   ),    _xlfn.CONCAT("Rid: ",HLOOKUP(AP$6,Tipologie!$B$2:$AM$10,3)  ),  Gen2022_RICHIESTE!AP7),HLOOKUP(AP$6,Tipologie!$B$2:$AM$10,3  ) ))</f>
        <v>.</v>
      </c>
      <c r="AQ8" s="158" t="str">
        <f>T( IF( Gen2022_RICHIESTE!AQ7&lt;&gt;"",  IF(   AND(    (IFERROR(SEARCH("Ridotto",Gen2022_RICHIESTE!AQ7),Gen2022_RICHIESTE!AQ7))=1,    AQ$6&lt;&gt;""   ),    _xlfn.CONCAT("Rid: ",HLOOKUP(AQ$6,Tipologie!$B$2:$AM$10,3)  ),  Gen2022_RICHIESTE!AQ7),HLOOKUP(AQ$6,Tipologie!$B$2:$AM$10,3  ) ))</f>
        <v>.</v>
      </c>
      <c r="AR8" s="158" t="str">
        <f>T( IF( Gen2022_RICHIESTE!AR7&lt;&gt;"",  IF(   AND(    (IFERROR(SEARCH("Ridotto",Gen2022_RICHIESTE!AR7),Gen2022_RICHIESTE!AR7))=1,    AR$6&lt;&gt;""   ),    _xlfn.CONCAT("Rid: ",HLOOKUP(AR$6,Tipologie!$B$2:$AM$10,3)  ),  Gen2022_RICHIESTE!AR7),HLOOKUP(AR$6,Tipologie!$B$2:$AM$10,3  ) ))</f>
        <v>.</v>
      </c>
      <c r="AS8" s="54"/>
      <c r="AT8" s="52">
        <f>SUM(COUNTIFS(C8:AR8,{"Ex-accordo";"Ferie";"Ridotto Ex-Acc";"Ridotto Ferie";"Ridotto Maternità";"Malattia";"Esame";"Altro"}))</f>
        <v>0</v>
      </c>
      <c r="AU8" s="96"/>
      <c r="AW8" s="79" t="str">
        <f t="shared" si="5"/>
        <v>lun</v>
      </c>
      <c r="AX8" s="79">
        <f t="shared" si="6"/>
        <v>44571</v>
      </c>
      <c r="AY8" s="158" t="str">
        <f>T(IF(  Gen2022_RICHIESTE!BB7&lt;&gt;"",  Gen2022_RICHIESTE!BB7,  HLOOKUP(AY$6,Tipologie!$B$2:$AM$10,3) ))</f>
        <v>.</v>
      </c>
      <c r="AZ8" s="158" t="str">
        <f>T(IF(  Gen2022_RICHIESTE!BC7&lt;&gt;"",  Gen2022_RICHIESTE!BC7,  HLOOKUP(AZ$6,Tipologie!$B$2:$AM$10,3) ))</f>
        <v>.</v>
      </c>
      <c r="BA8" s="158" t="str">
        <f>T(IF(  Gen2022_RICHIESTE!BD7&lt;&gt;"",  Gen2022_RICHIESTE!BD7,  HLOOKUP(BA$6,Tipologie!$B$2:$AM$10,3) ))</f>
        <v>.</v>
      </c>
      <c r="BB8" s="158" t="str">
        <f>T(IF(  Gen2022_RICHIESTE!BE7&lt;&gt;"",  Gen2022_RICHIESTE!BE7,  HLOOKUP(BB$6,Tipologie!$B$2:$AM$10,3) ))</f>
        <v>.</v>
      </c>
      <c r="BC8" s="158" t="str">
        <f>T(IF(  Gen2022_RICHIESTE!BF7&lt;&gt;"",  Gen2022_RICHIESTE!BF7,  HLOOKUP(BC$6,Tipologie!$B$2:$AM$10,3) ))</f>
        <v>.</v>
      </c>
      <c r="BD8" s="158" t="str">
        <f>T(IF(  Gen2022_RICHIESTE!BG7&lt;&gt;"",  Gen2022_RICHIESTE!BG7,  HLOOKUP(BD$6,Tipologie!$B$2:$AM$10,3) ))</f>
        <v>.</v>
      </c>
      <c r="BE8" s="158" t="str">
        <f>T(IF(  Gen2022_RICHIESTE!BH7&lt;&gt;"",  Gen2022_RICHIESTE!BH7,  HLOOKUP(BE$6,Tipologie!$B$2:$AM$10,3) ))</f>
        <v>.</v>
      </c>
      <c r="BF8" s="158" t="str">
        <f>T(IF(  Gen2022_RICHIESTE!BI7&lt;&gt;"",  Gen2022_RICHIESTE!BI7,  HLOOKUP(BF$6,Tipologie!$B$2:$AM$10,3) ))</f>
        <v>.</v>
      </c>
      <c r="BG8" s="158" t="str">
        <f>T(IF(  Gen2022_RICHIESTE!BJ7&lt;&gt;"",  Gen2022_RICHIESTE!BJ7,  HLOOKUP(BG$6,Tipologie!$B$2:$AM$10,3) ))</f>
        <v>.</v>
      </c>
      <c r="BH8" s="158" t="str">
        <f>T(IF(  Gen2022_RICHIESTE!BK7&lt;&gt;"",  Gen2022_RICHIESTE!BK7,  HLOOKUP(BH$6,Tipologie!$B$2:$AM$10,3) ))</f>
        <v>.</v>
      </c>
      <c r="BI8" s="50"/>
    </row>
    <row r="9" spans="1:61" ht="11.25" customHeight="1" x14ac:dyDescent="0.25">
      <c r="A9" s="79" t="str">
        <f>IF(Gen2022_RICHIESTE!A8&lt;&gt;"",Gen2022_RICHIESTE!A8,"")</f>
        <v>mar</v>
      </c>
      <c r="B9" s="80">
        <f>IF(Gen2022_RICHIESTE!B8&lt;&gt;"",Gen2022_RICHIESTE!B8,"")</f>
        <v>44572</v>
      </c>
      <c r="C9" s="158" t="str">
        <f>T( IF( Gen2022_RICHIESTE!C8&lt;&gt;"",  IF(   AND(    (IFERROR(SEARCH("Ridotto",Gen2022_RICHIESTE!C8),Gen2022_RICHIESTE!C8))=1,    C$6&lt;&gt;""   ),    _xlfn.CONCAT("Rid: ",HLOOKUP(C$6,Tipologie!$B$2:$AM$10,4)  ),  Gen2022_RICHIESTE!C8),HLOOKUP(C$6,Tipologie!$B$2:$AM$10,4  ) ))</f>
        <v>.</v>
      </c>
      <c r="D9" s="158" t="str">
        <f>T( IF( Gen2022_RICHIESTE!D8&lt;&gt;"",  IF(   AND(    (IFERROR(SEARCH("Ridotto",Gen2022_RICHIESTE!D8),Gen2022_RICHIESTE!D8))=1,    D$6&lt;&gt;""   ),    _xlfn.CONCAT("Rid: ",HLOOKUP(D$6,Tipologie!$B$2:$AM$10,4)  ),  Gen2022_RICHIESTE!D8),HLOOKUP(D$6,Tipologie!$B$2:$AM$10,4  ) ))</f>
        <v>.</v>
      </c>
      <c r="E9" s="158" t="str">
        <f>T( IF( Gen2022_RICHIESTE!E8&lt;&gt;"",  IF(   AND(    (IFERROR(SEARCH("Ridotto",Gen2022_RICHIESTE!E8),Gen2022_RICHIESTE!E8))=1,    E$6&lt;&gt;""   ),    _xlfn.CONCAT("Rid: ",HLOOKUP(E$6,Tipologie!$B$2:$AM$10,4)  ),  Gen2022_RICHIESTE!E8),HLOOKUP(E$6,Tipologie!$B$2:$AM$10,4  ) ))</f>
        <v>.</v>
      </c>
      <c r="F9" s="158" t="str">
        <f>T( IF( Gen2022_RICHIESTE!F8&lt;&gt;"",  IF(   AND(    (IFERROR(SEARCH("Ridotto",Gen2022_RICHIESTE!F8),Gen2022_RICHIESTE!F8))=1,    F$6&lt;&gt;""   ),    _xlfn.CONCAT("Rid: ",HLOOKUP(F$6,Tipologie!$B$2:$AM$10,4)  ),  Gen2022_RICHIESTE!F8),HLOOKUP(F$6,Tipologie!$B$2:$AM$10,4  ) ))</f>
        <v>.</v>
      </c>
      <c r="G9" s="158" t="str">
        <f>T( IF( Gen2022_RICHIESTE!G8&lt;&gt;"",  IF(   AND(    (IFERROR(SEARCH("Ridotto",Gen2022_RICHIESTE!G8),Gen2022_RICHIESTE!G8))=1,    G$6&lt;&gt;""   ),    _xlfn.CONCAT("Rid: ",HLOOKUP(G$6,Tipologie!$B$2:$AM$10,4)  ),  Gen2022_RICHIESTE!G8),HLOOKUP(G$6,Tipologie!$B$2:$AM$10,4  ) ))</f>
        <v>.</v>
      </c>
      <c r="H9" s="158" t="str">
        <f>T( IF( Gen2022_RICHIESTE!H8&lt;&gt;"",  IF(   AND(    (IFERROR(SEARCH("Ridotto",Gen2022_RICHIESTE!H8),Gen2022_RICHIESTE!H8))=1,    H$6&lt;&gt;""   ),    _xlfn.CONCAT("Rid: ",HLOOKUP(H$6,Tipologie!$B$2:$AM$10,4)  ),  Gen2022_RICHIESTE!H8),HLOOKUP(H$6,Tipologie!$B$2:$AM$10,4  ) ))</f>
        <v>.</v>
      </c>
      <c r="I9" s="158" t="str">
        <f>T( IF( Gen2022_RICHIESTE!I8&lt;&gt;"",  IF(   AND(    (IFERROR(SEARCH("Ridotto",Gen2022_RICHIESTE!I8),Gen2022_RICHIESTE!I8))=1,    I$6&lt;&gt;""   ),    _xlfn.CONCAT("Rid: ",HLOOKUP(I$6,Tipologie!$B$2:$AM$10,4)  ),  Gen2022_RICHIESTE!I8),HLOOKUP(I$6,Tipologie!$B$2:$AM$10,4  ) ))</f>
        <v>.</v>
      </c>
      <c r="J9" s="158" t="str">
        <f>T( IF( Gen2022_RICHIESTE!J8&lt;&gt;"",  IF(   AND(    (IFERROR(SEARCH("Ridotto",Gen2022_RICHIESTE!J8),Gen2022_RICHIESTE!J8))=1,    J$6&lt;&gt;""   ),    _xlfn.CONCAT("Rid: ",HLOOKUP(J$6,Tipologie!$B$2:$AM$10,4)  ),  Gen2022_RICHIESTE!J8),HLOOKUP(J$6,Tipologie!$B$2:$AM$10,4  ) ))</f>
        <v>.</v>
      </c>
      <c r="K9" s="158" t="str">
        <f>T( IF( Gen2022_RICHIESTE!K8&lt;&gt;"",  IF(   AND(    (IFERROR(SEARCH("Ridotto",Gen2022_RICHIESTE!K8),Gen2022_RICHIESTE!K8))=1,    K$6&lt;&gt;""   ),    _xlfn.CONCAT("Rid: ",HLOOKUP(K$6,Tipologie!$B$2:$AM$10,4)  ),  Gen2022_RICHIESTE!K8),HLOOKUP(K$6,Tipologie!$B$2:$AM$10,4  ) ))</f>
        <v>.</v>
      </c>
      <c r="L9" s="158" t="str">
        <f>T( IF( Gen2022_RICHIESTE!L8&lt;&gt;"",  IF(   AND(    (IFERROR(SEARCH("Ridotto",Gen2022_RICHIESTE!L8),Gen2022_RICHIESTE!L8))=1,    L$6&lt;&gt;""   ),    _xlfn.CONCAT("Rid: ",HLOOKUP(L$6,Tipologie!$B$2:$AM$10,4)  ),  Gen2022_RICHIESTE!L8),HLOOKUP(L$6,Tipologie!$B$2:$AM$10,4  ) ))</f>
        <v>.</v>
      </c>
      <c r="M9" s="158" t="str">
        <f>T( IF( Gen2022_RICHIESTE!M8&lt;&gt;"",  IF(   AND(    (IFERROR(SEARCH("Ridotto",Gen2022_RICHIESTE!M8),Gen2022_RICHIESTE!M8))=1,    M$6&lt;&gt;""   ),    _xlfn.CONCAT("Rid: ",HLOOKUP(M$6,Tipologie!$B$2:$AM$10,4)  ),  Gen2022_RICHIESTE!M8),HLOOKUP(M$6,Tipologie!$B$2:$AM$10,4  ) ))</f>
        <v>.</v>
      </c>
      <c r="N9" s="158" t="str">
        <f>T( IF( Gen2022_RICHIESTE!N8&lt;&gt;"",  IF(   AND(    (IFERROR(SEARCH("Ridotto",Gen2022_RICHIESTE!N8),Gen2022_RICHIESTE!N8))=1,    N$6&lt;&gt;""   ),    _xlfn.CONCAT("Rid: ",HLOOKUP(N$6,Tipologie!$B$2:$AM$10,4)  ),  Gen2022_RICHIESTE!N8),HLOOKUP(N$6,Tipologie!$B$2:$AM$10,4  ) ))</f>
        <v>.</v>
      </c>
      <c r="O9" s="158" t="str">
        <f>T( IF( Gen2022_RICHIESTE!O8&lt;&gt;"",  IF(   AND(    (IFERROR(SEARCH("Ridotto",Gen2022_RICHIESTE!O8),Gen2022_RICHIESTE!O8))=1,    O$6&lt;&gt;""   ),    _xlfn.CONCAT("Rid: ",HLOOKUP(O$6,Tipologie!$B$2:$AM$10,4)  ),  Gen2022_RICHIESTE!O8),HLOOKUP(O$6,Tipologie!$B$2:$AM$10,4  ) ))</f>
        <v>.</v>
      </c>
      <c r="P9" s="158" t="str">
        <f>T( IF( Gen2022_RICHIESTE!P8&lt;&gt;"",  IF(   AND(    (IFERROR(SEARCH("Ridotto",Gen2022_RICHIESTE!P8),Gen2022_RICHIESTE!P8))=1,    P$6&lt;&gt;""   ),    _xlfn.CONCAT("Rid: ",HLOOKUP(P$6,Tipologie!$B$2:$AM$10,4)  ),  Gen2022_RICHIESTE!P8),HLOOKUP(P$6,Tipologie!$B$2:$AM$10,4  ) ))</f>
        <v>.</v>
      </c>
      <c r="Q9" s="60" t="str">
        <f>T( IF( Gen2022_RICHIESTE!Q8&lt;&gt;"",  IF(   AND(    (IFERROR(SEARCH("Ridotto",Gen2022_RICHIESTE!Q8),Gen2022_RICHIESTE!Q8))=1,    Q$6&lt;&gt;""   ),    _xlfn.CONCAT("Rid: ",HLOOKUP(Q$6,Tipologie!$B$2:$AM$10,4)  ),  Gen2022_RICHIESTE!Q8),HLOOKUP(Q$6,Tipologie!$B$2:$AM$10,4  ) ))</f>
        <v>.</v>
      </c>
      <c r="R9" s="60" t="str">
        <f>T( IF( Gen2022_RICHIESTE!R8&lt;&gt;"",  IF(   AND(    (IFERROR(SEARCH("Ridotto",Gen2022_RICHIESTE!R8),Gen2022_RICHIESTE!R8))=1,    R$6&lt;&gt;""   ),    _xlfn.CONCAT("Rid: ",HLOOKUP(R$6,Tipologie!$B$2:$AM$10,4)  ),  Gen2022_RICHIESTE!R8),HLOOKUP(R$6,Tipologie!$B$2:$AM$10,4  ) ))</f>
        <v>.</v>
      </c>
      <c r="S9" s="60" t="str">
        <f>T( IF( Gen2022_RICHIESTE!S8&lt;&gt;"",  IF(   AND(    (IFERROR(SEARCH("Ridotto",Gen2022_RICHIESTE!S8),Gen2022_RICHIESTE!S8))=1,    S$6&lt;&gt;""   ),    _xlfn.CONCAT("Rid: ",HLOOKUP(S$6,Tipologie!$B$2:$AM$10,4)  ),  Gen2022_RICHIESTE!S8),HLOOKUP(S$6,Tipologie!$B$2:$AM$10,4  ) ))</f>
        <v>.</v>
      </c>
      <c r="T9" s="163"/>
      <c r="U9" s="79" t="str">
        <f t="shared" si="4"/>
        <v>mar</v>
      </c>
      <c r="V9" s="80">
        <f t="shared" si="3"/>
        <v>44572</v>
      </c>
      <c r="W9" s="158" t="str">
        <f>T( IF( Gen2022_RICHIESTE!W8&lt;&gt;"",  IF(   AND(    (IFERROR(SEARCH("Ridotto",Gen2022_RICHIESTE!W8),Gen2022_RICHIESTE!W8))=1,    W$6&lt;&gt;""   ),    _xlfn.CONCAT("Rid: ",HLOOKUP(W$6,Tipologie!$B$2:$AM$10,4)  ),  Gen2022_RICHIESTE!W8),HLOOKUP(W$6,Tipologie!$B$2:$AM$10,4  ) ))</f>
        <v>.</v>
      </c>
      <c r="X9" s="158" t="str">
        <f>T( IF( Gen2022_RICHIESTE!X8&lt;&gt;"",  IF(   AND(    (IFERROR(SEARCH("Ridotto",Gen2022_RICHIESTE!X8),Gen2022_RICHIESTE!X8))=1,    X$6&lt;&gt;""   ),    _xlfn.CONCAT("Rid: ",HLOOKUP(X$6,Tipologie!$B$2:$AM$10,4)  ),  Gen2022_RICHIESTE!X8),HLOOKUP(X$6,Tipologie!$B$2:$AM$10,4  ) ))</f>
        <v>.</v>
      </c>
      <c r="Y9" s="158" t="str">
        <f>T( IF( Gen2022_RICHIESTE!Y8&lt;&gt;"",  IF(   AND(    (IFERROR(SEARCH("Ridotto",Gen2022_RICHIESTE!Y8),Gen2022_RICHIESTE!Y8))=1,    Y$6&lt;&gt;""   ),    _xlfn.CONCAT("Rid: ",HLOOKUP(Y$6,Tipologie!$B$2:$AM$10,4)  ),  Gen2022_RICHIESTE!Y8),HLOOKUP(Y$6,Tipologie!$B$2:$AM$10,4  ) ))</f>
        <v>.</v>
      </c>
      <c r="Z9" s="158" t="str">
        <f>T( IF( Gen2022_RICHIESTE!Z8&lt;&gt;"",  IF(   AND(    (IFERROR(SEARCH("Ridotto",Gen2022_RICHIESTE!Z8),Gen2022_RICHIESTE!Z8))=1,    Z$6&lt;&gt;""   ),    _xlfn.CONCAT("Rid: ",HLOOKUP(Z$6,Tipologie!$B$2:$AM$10,4)  ),  Gen2022_RICHIESTE!Z8),HLOOKUP(Z$6,Tipologie!$B$2:$AM$10,4  ) ))</f>
        <v>.</v>
      </c>
      <c r="AA9" s="158" t="str">
        <f>T( IF( Gen2022_RICHIESTE!AA8&lt;&gt;"",  IF(   AND(    (IFERROR(SEARCH("Ridotto",Gen2022_RICHIESTE!AA8),Gen2022_RICHIESTE!AA8))=1,    AA$6&lt;&gt;""   ),    _xlfn.CONCAT("Rid: ",HLOOKUP(AA$6,Tipologie!$B$2:$AM$10,4)  ),  Gen2022_RICHIESTE!AA8),HLOOKUP(AA$6,Tipologie!$B$2:$AM$10,4  ) ))</f>
        <v>.</v>
      </c>
      <c r="AB9" s="158" t="str">
        <f>T( IF( Gen2022_RICHIESTE!AB8&lt;&gt;"",  IF(   AND(    (IFERROR(SEARCH("Ridotto",Gen2022_RICHIESTE!AB8),Gen2022_RICHIESTE!AB8))=1,    AB$6&lt;&gt;""   ),    _xlfn.CONCAT("Rid: ",HLOOKUP(AB$6,Tipologie!$B$2:$AM$10,4)  ),  Gen2022_RICHIESTE!AB8),HLOOKUP(AB$6,Tipologie!$B$2:$AM$10,4  ) ))</f>
        <v>.</v>
      </c>
      <c r="AC9" s="158" t="str">
        <f>T( IF( Gen2022_RICHIESTE!AC8&lt;&gt;"",  IF(   AND(    (IFERROR(SEARCH("Ridotto",Gen2022_RICHIESTE!AC8),Gen2022_RICHIESTE!AC8))=1,    AC$6&lt;&gt;""   ),    _xlfn.CONCAT("Rid: ",HLOOKUP(AC$6,Tipologie!$B$2:$AM$10,4)  ),  Gen2022_RICHIESTE!AC8),HLOOKUP(AC$6,Tipologie!$B$2:$AM$10,4  ) ))</f>
        <v>.</v>
      </c>
      <c r="AD9" s="158" t="str">
        <f>T( IF( Gen2022_RICHIESTE!AD8&lt;&gt;"",  IF(   AND(    (IFERROR(SEARCH("Ridotto",Gen2022_RICHIESTE!AD8),Gen2022_RICHIESTE!AD8))=1,    AD$6&lt;&gt;""   ),    _xlfn.CONCAT("Rid: ",HLOOKUP(AD$6,Tipologie!$B$2:$AM$10,4)  ),  Gen2022_RICHIESTE!AD8),HLOOKUP(AD$6,Tipologie!$B$2:$AM$10,4  ) ))</f>
        <v>.</v>
      </c>
      <c r="AE9" s="158" t="str">
        <f>T( IF( Gen2022_RICHIESTE!AE8&lt;&gt;"",  IF(   AND(    (IFERROR(SEARCH("Ridotto",Gen2022_RICHIESTE!AE8),Gen2022_RICHIESTE!AE8))=1,    AE$6&lt;&gt;""   ),    _xlfn.CONCAT("Rid: ",HLOOKUP(AE$6,Tipologie!$B$2:$AM$10,4)  ),  Gen2022_RICHIESTE!AE8),HLOOKUP(AE$6,Tipologie!$B$2:$AM$10,4  ) ))</f>
        <v>.</v>
      </c>
      <c r="AF9" s="158" t="str">
        <f>T( IF( Gen2022_RICHIESTE!AF8&lt;&gt;"",  IF(   AND(    (IFERROR(SEARCH("Ridotto",Gen2022_RICHIESTE!AF8),Gen2022_RICHIESTE!AF8))=1,    AF$6&lt;&gt;""   ),    _xlfn.CONCAT("Rid: ",HLOOKUP(AF$6,Tipologie!$B$2:$AM$10,4)  ),  Gen2022_RICHIESTE!AF8),HLOOKUP(AF$6,Tipologie!$B$2:$AM$10,4  ) ))</f>
        <v>.</v>
      </c>
      <c r="AG9" s="158" t="str">
        <f>T( IF( Gen2022_RICHIESTE!AG8&lt;&gt;"",  IF(   AND(    (IFERROR(SEARCH("Ridotto",Gen2022_RICHIESTE!AG8),Gen2022_RICHIESTE!AG8))=1,    AG$6&lt;&gt;""   ),    _xlfn.CONCAT("Rid: ",HLOOKUP(AG$6,Tipologie!$B$2:$AM$10,4)  ),  Gen2022_RICHIESTE!AG8),HLOOKUP(AG$6,Tipologie!$B$2:$AM$10,4  ) ))</f>
        <v>.</v>
      </c>
      <c r="AH9" s="158" t="str">
        <f>T( IF( Gen2022_RICHIESTE!AH8&lt;&gt;"",  IF(   AND(    (IFERROR(SEARCH("Ridotto",Gen2022_RICHIESTE!AH8),Gen2022_RICHIESTE!AH8))=1,    AH$6&lt;&gt;""   ),    _xlfn.CONCAT("Rid: ",HLOOKUP(AH$6,Tipologie!$B$2:$AM$10,4)  ),  Gen2022_RICHIESTE!AH8),HLOOKUP(AH$6,Tipologie!$B$2:$AM$10,4  ) ))</f>
        <v>.</v>
      </c>
      <c r="AI9" s="158" t="str">
        <f>T( IF( Gen2022_RICHIESTE!AI8&lt;&gt;"",  IF(   AND(    (IFERROR(SEARCH("Ridotto",Gen2022_RICHIESTE!AI8),Gen2022_RICHIESTE!AI8))=1,    AI$6&lt;&gt;""   ),    _xlfn.CONCAT("Rid: ",HLOOKUP(AI$6,Tipologie!$B$2:$AM$10,4)  ),  Gen2022_RICHIESTE!AI8),HLOOKUP(AI$6,Tipologie!$B$2:$AM$10,4  ) ))</f>
        <v>.</v>
      </c>
      <c r="AJ9" s="158" t="str">
        <f>T( IF( Gen2022_RICHIESTE!AJ8&lt;&gt;"",  IF(   AND(    (IFERROR(SEARCH("Ridotto",Gen2022_RICHIESTE!AJ8),Gen2022_RICHIESTE!AJ8))=1,    AJ$6&lt;&gt;""   ),    _xlfn.CONCAT("Rid: ",HLOOKUP(AJ$6,Tipologie!$B$2:$AM$10,4)  ),  Gen2022_RICHIESTE!AJ8),HLOOKUP(AJ$6,Tipologie!$B$2:$AM$10,4  ) ))</f>
        <v>.</v>
      </c>
      <c r="AK9" s="158" t="str">
        <f>T( IF( Gen2022_RICHIESTE!AK8&lt;&gt;"",  IF(   AND(    (IFERROR(SEARCH("Ridotto",Gen2022_RICHIESTE!AK8),Gen2022_RICHIESTE!AK8))=1,    AK$6&lt;&gt;""   ),    _xlfn.CONCAT("Rid: ",HLOOKUP(AK$6,Tipologie!$B$2:$AM$10,4)  ),  Gen2022_RICHIESTE!AK8),HLOOKUP(AK$6,Tipologie!$B$2:$AM$10,4  ) ))</f>
        <v>.</v>
      </c>
      <c r="AL9" s="158" t="str">
        <f>T( IF( Gen2022_RICHIESTE!AL8&lt;&gt;"",  IF(   AND(    (IFERROR(SEARCH("Ridotto",Gen2022_RICHIESTE!AL8),Gen2022_RICHIESTE!AL8))=1,    AL$6&lt;&gt;""   ),    _xlfn.CONCAT("Rid: ",HLOOKUP(AL$6,Tipologie!$B$2:$AM$10,4)  ),  Gen2022_RICHIESTE!AL8),HLOOKUP(AL$6,Tipologie!$B$2:$AM$10,4  ) ))</f>
        <v>.</v>
      </c>
      <c r="AM9" s="158" t="str">
        <f>T( IF( Gen2022_RICHIESTE!AM8&lt;&gt;"",  IF(   AND(    (IFERROR(SEARCH("Ridotto",Gen2022_RICHIESTE!AM8),Gen2022_RICHIESTE!AM8))=1,    AM$6&lt;&gt;""   ),    _xlfn.CONCAT("Rid: ",HLOOKUP(AM$6,Tipologie!$B$2:$AM$10,4)  ),  Gen2022_RICHIESTE!AM8),HLOOKUP(AM$6,Tipologie!$B$2:$AM$10,4  ) ))</f>
        <v>.</v>
      </c>
      <c r="AN9" s="158" t="str">
        <f>T( IF( Gen2022_RICHIESTE!AN8&lt;&gt;"",  IF(   AND(    (IFERROR(SEARCH("Ridotto",Gen2022_RICHIESTE!AN8),Gen2022_RICHIESTE!AN8))=1,    AN$6&lt;&gt;""   ),    _xlfn.CONCAT("Rid: ",HLOOKUP(AN$6,Tipologie!$B$2:$AM$10,4)  ),  Gen2022_RICHIESTE!AN8),HLOOKUP(AN$6,Tipologie!$B$2:$AM$10,4  ) ))</f>
        <v>.</v>
      </c>
      <c r="AO9" s="158" t="str">
        <f>T( IF( Gen2022_RICHIESTE!AO8&lt;&gt;"",  IF(   AND(    (IFERROR(SEARCH("Ridotto",Gen2022_RICHIESTE!AO8),Gen2022_RICHIESTE!AO8))=1,    AO$6&lt;&gt;""   ),    _xlfn.CONCAT("Rid: ",HLOOKUP(AO$6,Tipologie!$B$2:$AM$10,4)  ),  Gen2022_RICHIESTE!AO8),HLOOKUP(AO$6,Tipologie!$B$2:$AM$10,4  ) ))</f>
        <v>.</v>
      </c>
      <c r="AP9" s="158" t="str">
        <f>T( IF( Gen2022_RICHIESTE!AP8&lt;&gt;"",  IF(   AND(    (IFERROR(SEARCH("Ridotto",Gen2022_RICHIESTE!AP8),Gen2022_RICHIESTE!AP8))=1,    AP$6&lt;&gt;""   ),    _xlfn.CONCAT("Rid: ",HLOOKUP(AP$6,Tipologie!$B$2:$AM$10,4)  ),  Gen2022_RICHIESTE!AP8),HLOOKUP(AP$6,Tipologie!$B$2:$AM$10,4  ) ))</f>
        <v>.</v>
      </c>
      <c r="AQ9" s="158" t="str">
        <f>T( IF( Gen2022_RICHIESTE!AQ8&lt;&gt;"",  IF(   AND(    (IFERROR(SEARCH("Ridotto",Gen2022_RICHIESTE!AQ8),Gen2022_RICHIESTE!AQ8))=1,    AQ$6&lt;&gt;""   ),    _xlfn.CONCAT("Rid: ",HLOOKUP(AQ$6,Tipologie!$B$2:$AM$10,4)  ),  Gen2022_RICHIESTE!AQ8),HLOOKUP(AQ$6,Tipologie!$B$2:$AM$10,4  ) ))</f>
        <v>.</v>
      </c>
      <c r="AR9" s="158" t="str">
        <f>T( IF( Gen2022_RICHIESTE!AR8&lt;&gt;"",  IF(   AND(    (IFERROR(SEARCH("Ridotto",Gen2022_RICHIESTE!AR8),Gen2022_RICHIESTE!AR8))=1,    AR$6&lt;&gt;""   ),    _xlfn.CONCAT("Rid: ",HLOOKUP(AR$6,Tipologie!$B$2:$AM$10,4)  ),  Gen2022_RICHIESTE!AR8),HLOOKUP(AR$6,Tipologie!$B$2:$AM$10,4  ) ))</f>
        <v>.</v>
      </c>
      <c r="AS9" s="54"/>
      <c r="AT9" s="174">
        <f>SUM(COUNTIFS(C9:AR9,{"Ex-accordo";"Ferie";"Ridotto Ex-Acc";"Ridotto Ferie";"Ridotto Maternità";"Malattia";"Esame";"Altro"}))</f>
        <v>0</v>
      </c>
      <c r="AU9" s="96"/>
      <c r="AW9" s="79" t="str">
        <f t="shared" si="5"/>
        <v>mar</v>
      </c>
      <c r="AX9" s="79">
        <f t="shared" si="6"/>
        <v>44572</v>
      </c>
      <c r="AY9" s="158" t="str">
        <f>T(IF(  Gen2022_RICHIESTE!BB8&lt;&gt;"",  Gen2022_RICHIESTE!BB8,  HLOOKUP(AY$6,Tipologie!$B$2:$AM$10,4) ))</f>
        <v>.</v>
      </c>
      <c r="AZ9" s="158" t="str">
        <f>T(IF(  Gen2022_RICHIESTE!BC8&lt;&gt;"",  Gen2022_RICHIESTE!BC8,  HLOOKUP(AZ$6,Tipologie!$B$2:$AM$10,4) ))</f>
        <v>.</v>
      </c>
      <c r="BA9" s="158" t="str">
        <f>T(IF(  Gen2022_RICHIESTE!BD8&lt;&gt;"",  Gen2022_RICHIESTE!BD8,  HLOOKUP(BA$6,Tipologie!$B$2:$AM$10,4) ))</f>
        <v>.</v>
      </c>
      <c r="BB9" s="158" t="str">
        <f>T(IF(  Gen2022_RICHIESTE!BE8&lt;&gt;"",  Gen2022_RICHIESTE!BE8,  HLOOKUP(BB$6,Tipologie!$B$2:$AM$10,4) ))</f>
        <v>.</v>
      </c>
      <c r="BC9" s="158" t="str">
        <f>T(IF(  Gen2022_RICHIESTE!BF8&lt;&gt;"",  Gen2022_RICHIESTE!BF8,  HLOOKUP(BC$6,Tipologie!$B$2:$AM$10,4) ))</f>
        <v>.</v>
      </c>
      <c r="BD9" s="158" t="str">
        <f>T(IF(  Gen2022_RICHIESTE!BG8&lt;&gt;"",  Gen2022_RICHIESTE!BG8,  HLOOKUP(BD$6,Tipologie!$B$2:$AM$10,4) ))</f>
        <v>.</v>
      </c>
      <c r="BE9" s="158" t="str">
        <f>T(IF(  Gen2022_RICHIESTE!BH8&lt;&gt;"",  Gen2022_RICHIESTE!BH8,  HLOOKUP(BE$6,Tipologie!$B$2:$AM$10,4) ))</f>
        <v>.</v>
      </c>
      <c r="BF9" s="158" t="str">
        <f>T(IF(  Gen2022_RICHIESTE!BI8&lt;&gt;"",  Gen2022_RICHIESTE!BI8,  HLOOKUP(BF$6,Tipologie!$B$2:$AM$10,4) ))</f>
        <v>.</v>
      </c>
      <c r="BG9" s="158" t="str">
        <f>T(IF(  Gen2022_RICHIESTE!BJ8&lt;&gt;"",  Gen2022_RICHIESTE!BJ8,  HLOOKUP(BG$6,Tipologie!$B$2:$AM$10,4) ))</f>
        <v>.</v>
      </c>
      <c r="BH9" s="158" t="str">
        <f>T(IF(  Gen2022_RICHIESTE!BK10&lt;&gt;"",  Gen2022_RICHIESTE!BK10,  HLOOKUP(BH$6,Tipologie!$B$2:$AM$10,4) ))</f>
        <v>.</v>
      </c>
    </row>
    <row r="10" spans="1:61" ht="11.25" customHeight="1" x14ac:dyDescent="0.25">
      <c r="A10" s="79" t="str">
        <f>IF(Gen2022_RICHIESTE!A9&lt;&gt;"",Gen2022_RICHIESTE!A9,"")</f>
        <v>mer</v>
      </c>
      <c r="B10" s="80">
        <f>IF(Gen2022_RICHIESTE!B9&lt;&gt;"",Gen2022_RICHIESTE!B9,"")</f>
        <v>44573</v>
      </c>
      <c r="C10" s="158" t="str">
        <f>T( IF( Gen2022_RICHIESTE!C9&lt;&gt;"",  IF(   AND(    (IFERROR(SEARCH("Ridotto",Gen2022_RICHIESTE!C9),Gen2022_RICHIESTE!C9))=1,    C$6&lt;&gt;""   ),    _xlfn.CONCAT("Rid: ",HLOOKUP(C$6,Tipologie!$B$2:$AM$10,5)  ),  Gen2022_RICHIESTE!C9),HLOOKUP(C$6,Tipologie!$B$2:$AM$10,5  ) ))</f>
        <v>.</v>
      </c>
      <c r="D10" s="158" t="str">
        <f>T( IF( Gen2022_RICHIESTE!D9&lt;&gt;"",  IF(   AND(    (IFERROR(SEARCH("Ridotto",Gen2022_RICHIESTE!D9),Gen2022_RICHIESTE!D9))=1,    D$6&lt;&gt;""   ),    _xlfn.CONCAT("Rid: ",HLOOKUP(D$6,Tipologie!$B$2:$AM$10,5)  ),  Gen2022_RICHIESTE!D9),HLOOKUP(D$6,Tipologie!$B$2:$AM$10,5  ) ))</f>
        <v>.</v>
      </c>
      <c r="E10" s="158" t="str">
        <f>T( IF( Gen2022_RICHIESTE!E9&lt;&gt;"",  IF(   AND(    (IFERROR(SEARCH("Ridotto",Gen2022_RICHIESTE!E9),Gen2022_RICHIESTE!E9))=1,    E$6&lt;&gt;""   ),    _xlfn.CONCAT("Rid: ",HLOOKUP(E$6,Tipologie!$B$2:$AM$10,5)  ),  Gen2022_RICHIESTE!E9),HLOOKUP(E$6,Tipologie!$B$2:$AM$10,5  ) ))</f>
        <v>.</v>
      </c>
      <c r="F10" s="158" t="str">
        <f>T( IF( Gen2022_RICHIESTE!F9&lt;&gt;"",  IF(   AND(    (IFERROR(SEARCH("Ridotto",Gen2022_RICHIESTE!F9),Gen2022_RICHIESTE!F9))=1,    F$6&lt;&gt;""   ),    _xlfn.CONCAT("Rid: ",HLOOKUP(F$6,Tipologie!$B$2:$AM$10,5)  ),  Gen2022_RICHIESTE!F9),HLOOKUP(F$6,Tipologie!$B$2:$AM$10,5  ) ))</f>
        <v>.</v>
      </c>
      <c r="G10" s="158" t="str">
        <f>T( IF( Gen2022_RICHIESTE!G9&lt;&gt;"",  IF(   AND(    (IFERROR(SEARCH("Ridotto",Gen2022_RICHIESTE!G9),Gen2022_RICHIESTE!G9))=1,    G$6&lt;&gt;""   ),    _xlfn.CONCAT("Rid: ",HLOOKUP(G$6,Tipologie!$B$2:$AM$10,5)  ),  Gen2022_RICHIESTE!G9),HLOOKUP(G$6,Tipologie!$B$2:$AM$10,5  ) ))</f>
        <v>.</v>
      </c>
      <c r="H10" s="158" t="str">
        <f>T( IF( Gen2022_RICHIESTE!H9&lt;&gt;"",  IF(   AND(    (IFERROR(SEARCH("Ridotto",Gen2022_RICHIESTE!H9),Gen2022_RICHIESTE!H9))=1,    H$6&lt;&gt;""   ),    _xlfn.CONCAT("Rid: ",HLOOKUP(H$6,Tipologie!$B$2:$AM$10,5)  ),  Gen2022_RICHIESTE!H9),HLOOKUP(H$6,Tipologie!$B$2:$AM$10,5  ) ))</f>
        <v>.</v>
      </c>
      <c r="I10" s="158" t="str">
        <f>T( IF( Gen2022_RICHIESTE!I9&lt;&gt;"",  IF(   AND(    (IFERROR(SEARCH("Ridotto",Gen2022_RICHIESTE!I9),Gen2022_RICHIESTE!I9))=1,    I$6&lt;&gt;""   ),    _xlfn.CONCAT("Rid: ",HLOOKUP(I$6,Tipologie!$B$2:$AM$10,5)  ),  Gen2022_RICHIESTE!I9),HLOOKUP(I$6,Tipologie!$B$2:$AM$10,5  ) ))</f>
        <v>.</v>
      </c>
      <c r="J10" s="158" t="str">
        <f>T( IF( Gen2022_RICHIESTE!J9&lt;&gt;"",  IF(   AND(    (IFERROR(SEARCH("Ridotto",Gen2022_RICHIESTE!J9),Gen2022_RICHIESTE!J9))=1,    J$6&lt;&gt;""   ),    _xlfn.CONCAT("Rid: ",HLOOKUP(J$6,Tipologie!$B$2:$AM$10,5)  ),  Gen2022_RICHIESTE!J9),HLOOKUP(J$6,Tipologie!$B$2:$AM$10,5  ) ))</f>
        <v>.</v>
      </c>
      <c r="K10" s="158" t="str">
        <f>T( IF( Gen2022_RICHIESTE!K9&lt;&gt;"",  IF(   AND(    (IFERROR(SEARCH("Ridotto",Gen2022_RICHIESTE!K9),Gen2022_RICHIESTE!K9))=1,    K$6&lt;&gt;""   ),    _xlfn.CONCAT("Rid: ",HLOOKUP(K$6,Tipologie!$B$2:$AM$10,5)  ),  Gen2022_RICHIESTE!K9),HLOOKUP(K$6,Tipologie!$B$2:$AM$10,5  ) ))</f>
        <v>.</v>
      </c>
      <c r="L10" s="158" t="str">
        <f>T( IF( Gen2022_RICHIESTE!L9&lt;&gt;"",  IF(   AND(    (IFERROR(SEARCH("Ridotto",Gen2022_RICHIESTE!L9),Gen2022_RICHIESTE!L9))=1,    L$6&lt;&gt;""   ),    _xlfn.CONCAT("Rid: ",HLOOKUP(L$6,Tipologie!$B$2:$AM$10,5)  ),  Gen2022_RICHIESTE!L9),HLOOKUP(L$6,Tipologie!$B$2:$AM$10,5  ) ))</f>
        <v>.</v>
      </c>
      <c r="M10" s="158" t="str">
        <f>T( IF( Gen2022_RICHIESTE!M9&lt;&gt;"",  IF(   AND(    (IFERROR(SEARCH("Ridotto",Gen2022_RICHIESTE!M9),Gen2022_RICHIESTE!M9))=1,    M$6&lt;&gt;""   ),    _xlfn.CONCAT("Rid: ",HLOOKUP(M$6,Tipologie!$B$2:$AM$10,5)  ),  Gen2022_RICHIESTE!M9),HLOOKUP(M$6,Tipologie!$B$2:$AM$10,5  ) ))</f>
        <v>.</v>
      </c>
      <c r="N10" s="158" t="str">
        <f>T( IF( Gen2022_RICHIESTE!N9&lt;&gt;"",  IF(   AND(    (IFERROR(SEARCH("Ridotto",Gen2022_RICHIESTE!N9),Gen2022_RICHIESTE!N9))=1,    N$6&lt;&gt;""   ),    _xlfn.CONCAT("Rid: ",HLOOKUP(N$6,Tipologie!$B$2:$AM$10,5)  ),  Gen2022_RICHIESTE!N9),HLOOKUP(N$6,Tipologie!$B$2:$AM$10,5  ) ))</f>
        <v>.</v>
      </c>
      <c r="O10" s="158" t="str">
        <f>T( IF( Gen2022_RICHIESTE!O9&lt;&gt;"",  IF(   AND(    (IFERROR(SEARCH("Ridotto",Gen2022_RICHIESTE!O9),Gen2022_RICHIESTE!O9))=1,    O$6&lt;&gt;""   ),    _xlfn.CONCAT("Rid: ",HLOOKUP(O$6,Tipologie!$B$2:$AM$10,5)  ),  Gen2022_RICHIESTE!O9),HLOOKUP(O$6,Tipologie!$B$2:$AM$10,5  ) ))</f>
        <v>.</v>
      </c>
      <c r="P10" s="158" t="str">
        <f>T( IF( Gen2022_RICHIESTE!P9&lt;&gt;"",  IF(   AND(    (IFERROR(SEARCH("Ridotto",Gen2022_RICHIESTE!P9),Gen2022_RICHIESTE!P9))=1,    P$6&lt;&gt;""   ),    _xlfn.CONCAT("Rid: ",HLOOKUP(P$6,Tipologie!$B$2:$AM$10,5)  ),  Gen2022_RICHIESTE!P9),HLOOKUP(P$6,Tipologie!$B$2:$AM$10,5  ) ))</f>
        <v>.</v>
      </c>
      <c r="Q10" s="60" t="str">
        <f>T( IF( Gen2022_RICHIESTE!Q9&lt;&gt;"",  IF(   AND(    (IFERROR(SEARCH("Ridotto",Gen2022_RICHIESTE!Q9),Gen2022_RICHIESTE!Q9))=1,    Q$6&lt;&gt;""   ),    _xlfn.CONCAT("Rid: ",HLOOKUP(Q$6,Tipologie!$B$2:$AM$10,5)  ),  Gen2022_RICHIESTE!Q9),HLOOKUP(Q$6,Tipologie!$B$2:$AM$10,5  ) ))</f>
        <v>.</v>
      </c>
      <c r="R10" s="60" t="str">
        <f>T( IF( Gen2022_RICHIESTE!R9&lt;&gt;"",  IF(   AND(    (IFERROR(SEARCH("Ridotto",Gen2022_RICHIESTE!R9),Gen2022_RICHIESTE!R9))=1,    R$6&lt;&gt;""   ),    _xlfn.CONCAT("Rid: ",HLOOKUP(R$6,Tipologie!$B$2:$AM$10,5)  ),  Gen2022_RICHIESTE!R9),HLOOKUP(R$6,Tipologie!$B$2:$AM$10,5  ) ))</f>
        <v>.</v>
      </c>
      <c r="S10" s="60" t="str">
        <f>T( IF( Gen2022_RICHIESTE!S9&lt;&gt;"",  IF(   AND(    (IFERROR(SEARCH("Ridotto",Gen2022_RICHIESTE!S9),Gen2022_RICHIESTE!S9))=1,    S$6&lt;&gt;""   ),    _xlfn.CONCAT("Rid: ",HLOOKUP(S$6,Tipologie!$B$2:$AM$10,5)  ),  Gen2022_RICHIESTE!S9),HLOOKUP(S$6,Tipologie!$B$2:$AM$10,5  ) ))</f>
        <v>.</v>
      </c>
      <c r="T10" s="163"/>
      <c r="U10" s="79" t="str">
        <f t="shared" si="4"/>
        <v>mer</v>
      </c>
      <c r="V10" s="80">
        <f t="shared" si="3"/>
        <v>44573</v>
      </c>
      <c r="W10" s="158" t="str">
        <f>T( IF( Gen2022_RICHIESTE!W9&lt;&gt;"",  IF(   AND(    (IFERROR(SEARCH("Ridotto",Gen2022_RICHIESTE!W9),Gen2022_RICHIESTE!W9))=1,    W$6&lt;&gt;""   ),    _xlfn.CONCAT("Rid: ",HLOOKUP(W$6,Tipologie!$B$2:$AM$10,5)  ),  Gen2022_RICHIESTE!W9),HLOOKUP(W$6,Tipologie!$B$2:$AM$10,5  ) ))</f>
        <v>.</v>
      </c>
      <c r="X10" s="158" t="str">
        <f>T( IF( Gen2022_RICHIESTE!X9&lt;&gt;"",  IF(   AND(    (IFERROR(SEARCH("Ridotto",Gen2022_RICHIESTE!X9),Gen2022_RICHIESTE!X9))=1,    X$6&lt;&gt;""   ),    _xlfn.CONCAT("Rid: ",HLOOKUP(X$6,Tipologie!$B$2:$AM$10,5)  ),  Gen2022_RICHIESTE!X9),HLOOKUP(X$6,Tipologie!$B$2:$AM$10,5  ) ))</f>
        <v>.</v>
      </c>
      <c r="Y10" s="158" t="str">
        <f>T( IF( Gen2022_RICHIESTE!Y9&lt;&gt;"",  IF(   AND(    (IFERROR(SEARCH("Ridotto",Gen2022_RICHIESTE!Y9),Gen2022_RICHIESTE!Y9))=1,    Y$6&lt;&gt;""   ),    _xlfn.CONCAT("Rid: ",HLOOKUP(Y$6,Tipologie!$B$2:$AM$10,5)  ),  Gen2022_RICHIESTE!Y9),HLOOKUP(Y$6,Tipologie!$B$2:$AM$10,5  ) ))</f>
        <v>.</v>
      </c>
      <c r="Z10" s="158" t="str">
        <f>T( IF( Gen2022_RICHIESTE!Z9&lt;&gt;"",  IF(   AND(    (IFERROR(SEARCH("Ridotto",Gen2022_RICHIESTE!Z9),Gen2022_RICHIESTE!Z9))=1,    Z$6&lt;&gt;""   ),    _xlfn.CONCAT("Rid: ",HLOOKUP(Z$6,Tipologie!$B$2:$AM$10,5)  ),  Gen2022_RICHIESTE!Z9),HLOOKUP(Z$6,Tipologie!$B$2:$AM$10,5  ) ))</f>
        <v>.</v>
      </c>
      <c r="AA10" s="158" t="str">
        <f>T( IF( Gen2022_RICHIESTE!AA9&lt;&gt;"",  IF(   AND(    (IFERROR(SEARCH("Ridotto",Gen2022_RICHIESTE!AA9),Gen2022_RICHIESTE!AA9))=1,    AA$6&lt;&gt;""   ),    _xlfn.CONCAT("Rid: ",HLOOKUP(AA$6,Tipologie!$B$2:$AM$10,5)  ),  Gen2022_RICHIESTE!AA9),HLOOKUP(AA$6,Tipologie!$B$2:$AM$10,5  ) ))</f>
        <v>.</v>
      </c>
      <c r="AB10" s="158" t="str">
        <f>T( IF( Gen2022_RICHIESTE!AB9&lt;&gt;"",  IF(   AND(    (IFERROR(SEARCH("Ridotto",Gen2022_RICHIESTE!AB9),Gen2022_RICHIESTE!AB9))=1,    AB$6&lt;&gt;""   ),    _xlfn.CONCAT("Rid: ",HLOOKUP(AB$6,Tipologie!$B$2:$AM$10,5)  ),  Gen2022_RICHIESTE!AB9),HLOOKUP(AB$6,Tipologie!$B$2:$AM$10,5  ) ))</f>
        <v>.</v>
      </c>
      <c r="AC10" s="158" t="str">
        <f>T( IF( Gen2022_RICHIESTE!AC9&lt;&gt;"",  IF(   AND(    (IFERROR(SEARCH("Ridotto",Gen2022_RICHIESTE!AC9),Gen2022_RICHIESTE!AC9))=1,    AC$6&lt;&gt;""   ),    _xlfn.CONCAT("Rid: ",HLOOKUP(AC$6,Tipologie!$B$2:$AM$10,5)  ),  Gen2022_RICHIESTE!AC9),HLOOKUP(AC$6,Tipologie!$B$2:$AM$10,5  ) ))</f>
        <v>.</v>
      </c>
      <c r="AD10" s="158" t="str">
        <f>T( IF( Gen2022_RICHIESTE!AD9&lt;&gt;"",  IF(   AND(    (IFERROR(SEARCH("Ridotto",Gen2022_RICHIESTE!AD9),Gen2022_RICHIESTE!AD9))=1,    AD$6&lt;&gt;""   ),    _xlfn.CONCAT("Rid: ",HLOOKUP(AD$6,Tipologie!$B$2:$AM$10,5)  ),  Gen2022_RICHIESTE!AD9),HLOOKUP(AD$6,Tipologie!$B$2:$AM$10,5  ) ))</f>
        <v>.</v>
      </c>
      <c r="AE10" s="158" t="str">
        <f>T( IF( Gen2022_RICHIESTE!AE9&lt;&gt;"",  IF(   AND(    (IFERROR(SEARCH("Ridotto",Gen2022_RICHIESTE!AE9),Gen2022_RICHIESTE!AE9))=1,    AE$6&lt;&gt;""   ),    _xlfn.CONCAT("Rid: ",HLOOKUP(AE$6,Tipologie!$B$2:$AM$10,5)  ),  Gen2022_RICHIESTE!AE9),HLOOKUP(AE$6,Tipologie!$B$2:$AM$10,5  ) ))</f>
        <v>.</v>
      </c>
      <c r="AF10" s="158" t="str">
        <f>T( IF( Gen2022_RICHIESTE!AF9&lt;&gt;"",  IF(   AND(    (IFERROR(SEARCH("Ridotto",Gen2022_RICHIESTE!AF9),Gen2022_RICHIESTE!AF9))=1,    AF$6&lt;&gt;""   ),    _xlfn.CONCAT("Rid: ",HLOOKUP(AF$6,Tipologie!$B$2:$AM$10,5)  ),  Gen2022_RICHIESTE!AF9),HLOOKUP(AF$6,Tipologie!$B$2:$AM$10,5  ) ))</f>
        <v>.</v>
      </c>
      <c r="AG10" s="158" t="str">
        <f>T( IF( Gen2022_RICHIESTE!AG9&lt;&gt;"",  IF(   AND(    (IFERROR(SEARCH("Ridotto",Gen2022_RICHIESTE!AG9),Gen2022_RICHIESTE!AG9))=1,    AG$6&lt;&gt;""   ),    _xlfn.CONCAT("Rid: ",HLOOKUP(AG$6,Tipologie!$B$2:$AM$10,5)  ),  Gen2022_RICHIESTE!AG9),HLOOKUP(AG$6,Tipologie!$B$2:$AM$10,5  ) ))</f>
        <v>.</v>
      </c>
      <c r="AH10" s="158" t="str">
        <f>T( IF( Gen2022_RICHIESTE!AH9&lt;&gt;"",  IF(   AND(    (IFERROR(SEARCH("Ridotto",Gen2022_RICHIESTE!AH9),Gen2022_RICHIESTE!AH9))=1,    AH$6&lt;&gt;""   ),    _xlfn.CONCAT("Rid: ",HLOOKUP(AH$6,Tipologie!$B$2:$AM$10,5)  ),  Gen2022_RICHIESTE!AH9),HLOOKUP(AH$6,Tipologie!$B$2:$AM$10,5  ) ))</f>
        <v>.</v>
      </c>
      <c r="AI10" s="158" t="str">
        <f>T( IF( Gen2022_RICHIESTE!AI9&lt;&gt;"",  IF(   AND(    (IFERROR(SEARCH("Ridotto",Gen2022_RICHIESTE!AI9),Gen2022_RICHIESTE!AI9))=1,    AI$6&lt;&gt;""   ),    _xlfn.CONCAT("Rid: ",HLOOKUP(AI$6,Tipologie!$B$2:$AM$10,5)  ),  Gen2022_RICHIESTE!AI9),HLOOKUP(AI$6,Tipologie!$B$2:$AM$10,5  ) ))</f>
        <v>.</v>
      </c>
      <c r="AJ10" s="158" t="str">
        <f>T( IF( Gen2022_RICHIESTE!AJ9&lt;&gt;"",  IF(   AND(    (IFERROR(SEARCH("Ridotto",Gen2022_RICHIESTE!AJ9),Gen2022_RICHIESTE!AJ9))=1,    AJ$6&lt;&gt;""   ),    _xlfn.CONCAT("Rid: ",HLOOKUP(AJ$6,Tipologie!$B$2:$AM$10,5)  ),  Gen2022_RICHIESTE!AJ9),HLOOKUP(AJ$6,Tipologie!$B$2:$AM$10,5  ) ))</f>
        <v>.</v>
      </c>
      <c r="AK10" s="158" t="str">
        <f>T( IF( Gen2022_RICHIESTE!AK9&lt;&gt;"",  IF(   AND(    (IFERROR(SEARCH("Ridotto",Gen2022_RICHIESTE!AK9),Gen2022_RICHIESTE!AK9))=1,    AK$6&lt;&gt;""   ),    _xlfn.CONCAT("Rid: ",HLOOKUP(AK$6,Tipologie!$B$2:$AM$10,5)  ),  Gen2022_RICHIESTE!AK9),HLOOKUP(AK$6,Tipologie!$B$2:$AM$10,5  ) ))</f>
        <v>.</v>
      </c>
      <c r="AL10" s="158" t="str">
        <f>T( IF( Gen2022_RICHIESTE!AL9&lt;&gt;"",  IF(   AND(    (IFERROR(SEARCH("Ridotto",Gen2022_RICHIESTE!AL9),Gen2022_RICHIESTE!AL9))=1,    AL$6&lt;&gt;""   ),    _xlfn.CONCAT("Rid: ",HLOOKUP(AL$6,Tipologie!$B$2:$AM$10,5)  ),  Gen2022_RICHIESTE!AL9),HLOOKUP(AL$6,Tipologie!$B$2:$AM$10,5  ) ))</f>
        <v>.</v>
      </c>
      <c r="AM10" s="158" t="str">
        <f>T( IF( Gen2022_RICHIESTE!AM9&lt;&gt;"",  IF(   AND(    (IFERROR(SEARCH("Ridotto",Gen2022_RICHIESTE!AM9),Gen2022_RICHIESTE!AM9))=1,    AM$6&lt;&gt;""   ),    _xlfn.CONCAT("Rid: ",HLOOKUP(AM$6,Tipologie!$B$2:$AM$10,5)  ),  Gen2022_RICHIESTE!AM9),HLOOKUP(AM$6,Tipologie!$B$2:$AM$10,5  ) ))</f>
        <v>.</v>
      </c>
      <c r="AN10" s="158" t="str">
        <f>T( IF( Gen2022_RICHIESTE!AN9&lt;&gt;"",  IF(   AND(    (IFERROR(SEARCH("Ridotto",Gen2022_RICHIESTE!AN9),Gen2022_RICHIESTE!AN9))=1,    AN$6&lt;&gt;""   ),    _xlfn.CONCAT("Rid: ",HLOOKUP(AN$6,Tipologie!$B$2:$AM$10,5)  ),  Gen2022_RICHIESTE!AN9),HLOOKUP(AN$6,Tipologie!$B$2:$AM$10,5  ) ))</f>
        <v>.</v>
      </c>
      <c r="AO10" s="158" t="str">
        <f>T( IF( Gen2022_RICHIESTE!AO9&lt;&gt;"",  IF(   AND(    (IFERROR(SEARCH("Ridotto",Gen2022_RICHIESTE!AO9),Gen2022_RICHIESTE!AO9))=1,    AO$6&lt;&gt;""   ),    _xlfn.CONCAT("Rid: ",HLOOKUP(AO$6,Tipologie!$B$2:$AM$10,5)  ),  Gen2022_RICHIESTE!AO9),HLOOKUP(AO$6,Tipologie!$B$2:$AM$10,5  ) ))</f>
        <v>.</v>
      </c>
      <c r="AP10" s="158" t="str">
        <f>T( IF( Gen2022_RICHIESTE!AP9&lt;&gt;"",  IF(   AND(    (IFERROR(SEARCH("Ridotto",Gen2022_RICHIESTE!AP9),Gen2022_RICHIESTE!AP9))=1,    AP$6&lt;&gt;""   ),    _xlfn.CONCAT("Rid: ",HLOOKUP(AP$6,Tipologie!$B$2:$AM$10,5)  ),  Gen2022_RICHIESTE!AP9),HLOOKUP(AP$6,Tipologie!$B$2:$AM$10,5  ) ))</f>
        <v>.</v>
      </c>
      <c r="AQ10" s="158" t="str">
        <f>T( IF( Gen2022_RICHIESTE!AQ9&lt;&gt;"",  IF(   AND(    (IFERROR(SEARCH("Ridotto",Gen2022_RICHIESTE!AQ9),Gen2022_RICHIESTE!AQ9))=1,    AQ$6&lt;&gt;""   ),    _xlfn.CONCAT("Rid: ",HLOOKUP(AQ$6,Tipologie!$B$2:$AM$10,5)  ),  Gen2022_RICHIESTE!AQ9),HLOOKUP(AQ$6,Tipologie!$B$2:$AM$10,5  ) ))</f>
        <v>.</v>
      </c>
      <c r="AR10" s="158" t="str">
        <f>T( IF( Gen2022_RICHIESTE!AR9&lt;&gt;"",  IF(   AND(    (IFERROR(SEARCH("Ridotto",Gen2022_RICHIESTE!AR9),Gen2022_RICHIESTE!AR9))=1,    AR$6&lt;&gt;""   ),    _xlfn.CONCAT("Rid: ",HLOOKUP(AR$6,Tipologie!$B$2:$AM$10,5)  ),  Gen2022_RICHIESTE!AR9),HLOOKUP(AR$6,Tipologie!$B$2:$AM$10,5  ) ))</f>
        <v>.</v>
      </c>
      <c r="AS10" s="54"/>
      <c r="AT10" s="174">
        <f>SUM(COUNTIFS(C10:AR10,{"Ex-accordo";"Ferie";"Ridotto Ex-Acc";"Ridotto Ferie";"Ridotto Maternità";"Malattia";"Esame";"Altro"}))</f>
        <v>0</v>
      </c>
      <c r="AU10" s="96"/>
      <c r="AW10" s="79" t="str">
        <f t="shared" si="5"/>
        <v>mer</v>
      </c>
      <c r="AX10" s="79">
        <f t="shared" si="6"/>
        <v>44573</v>
      </c>
      <c r="AY10" s="158" t="str">
        <f>T(IF(  Gen2022_RICHIESTE!BB9&lt;&gt;"",  Gen2022_RICHIESTE!BB9,  HLOOKUP(AY$6,Tipologie!$B$2:$AM$10,5) ))</f>
        <v>.</v>
      </c>
      <c r="AZ10" s="158" t="str">
        <f>T(IF(  Gen2022_RICHIESTE!BC9&lt;&gt;"",  Gen2022_RICHIESTE!BC9,  HLOOKUP(AZ$6,Tipologie!$B$2:$AM$10,5) ))</f>
        <v>.</v>
      </c>
      <c r="BA10" s="158" t="str">
        <f>T(IF(  Gen2022_RICHIESTE!BD9&lt;&gt;"",  Gen2022_RICHIESTE!BD9,  HLOOKUP(BA$6,Tipologie!$B$2:$AM$10,5) ))</f>
        <v>.</v>
      </c>
      <c r="BB10" s="158" t="str">
        <f>T(IF(  Gen2022_RICHIESTE!BE9&lt;&gt;"",  Gen2022_RICHIESTE!BE9,  HLOOKUP(BB$6,Tipologie!$B$2:$AM$10,5) ))</f>
        <v>.</v>
      </c>
      <c r="BC10" s="158" t="str">
        <f>T(IF(  Gen2022_RICHIESTE!BF9&lt;&gt;"",  Gen2022_RICHIESTE!BF9,  HLOOKUP(BC$6,Tipologie!$B$2:$AM$10,5) ))</f>
        <v>.</v>
      </c>
      <c r="BD10" s="158" t="str">
        <f>T(IF(  Gen2022_RICHIESTE!BG9&lt;&gt;"",  Gen2022_RICHIESTE!BG9,  HLOOKUP(BD$6,Tipologie!$B$2:$AM$10,5) ))</f>
        <v>.</v>
      </c>
      <c r="BE10" s="158" t="str">
        <f>T(IF(  Gen2022_RICHIESTE!BH9&lt;&gt;"",  Gen2022_RICHIESTE!BH9,  HLOOKUP(BE$6,Tipologie!$B$2:$AM$10,5) ))</f>
        <v>.</v>
      </c>
      <c r="BF10" s="158" t="str">
        <f>T(IF(  Gen2022_RICHIESTE!BI9&lt;&gt;"",  Gen2022_RICHIESTE!BI9,  HLOOKUP(BF$6,Tipologie!$B$2:$AM$10,5) ))</f>
        <v>.</v>
      </c>
      <c r="BG10" s="158" t="str">
        <f>T(IF(  Gen2022_RICHIESTE!BJ9&lt;&gt;"",  Gen2022_RICHIESTE!BJ9,  HLOOKUP(BG$6,Tipologie!$B$2:$AM$10,5) ))</f>
        <v>.</v>
      </c>
      <c r="BH10" s="158" t="str">
        <f>T(IF(  Gen2022_RICHIESTE!BK9&lt;&gt;"",  Gen2022_RICHIESTE!BK9,  HLOOKUP(BH$6,Tipologie!$B$2:$AM$10,5) ))</f>
        <v>.</v>
      </c>
      <c r="BI10" s="50"/>
    </row>
    <row r="11" spans="1:61" ht="11.25" customHeight="1" x14ac:dyDescent="0.25">
      <c r="A11" s="79" t="str">
        <f>IF(Gen2022_RICHIESTE!A10&lt;&gt;"",Gen2022_RICHIESTE!A10,"")</f>
        <v>gio</v>
      </c>
      <c r="B11" s="80">
        <f>IF(Gen2022_RICHIESTE!B10&lt;&gt;"",Gen2022_RICHIESTE!B10,"")</f>
        <v>44574</v>
      </c>
      <c r="C11" s="158" t="str">
        <f>T( IF( Gen2022_RICHIESTE!C10&lt;&gt;"",  IF(   AND(    (IFERROR(SEARCH("Ridotto",Gen2022_RICHIESTE!C10),Gen2022_RICHIESTE!C10))=1,    C$6&lt;&gt;""   ),    _xlfn.CONCAT("Rid: ",HLOOKUP(C$6,Tipologie!$B$2:$AM$10,6)  ),  Gen2022_RICHIESTE!C10),HLOOKUP(C$6,Tipologie!$B$2:$AM$10,6  ) ))</f>
        <v>.</v>
      </c>
      <c r="D11" s="158" t="str">
        <f>T( IF( Gen2022_RICHIESTE!D10&lt;&gt;"",  IF(   AND(    (IFERROR(SEARCH("Ridotto",Gen2022_RICHIESTE!D10),Gen2022_RICHIESTE!D10))=1,    D$6&lt;&gt;""   ),    _xlfn.CONCAT("Rid: ",HLOOKUP(D$6,Tipologie!$B$2:$AM$10,6)  ),  Gen2022_RICHIESTE!D10),HLOOKUP(D$6,Tipologie!$B$2:$AM$10,6  ) ))</f>
        <v>.</v>
      </c>
      <c r="E11" s="158" t="str">
        <f>T( IF( Gen2022_RICHIESTE!E10&lt;&gt;"",  IF(   AND(    (IFERROR(SEARCH("Ridotto",Gen2022_RICHIESTE!E10),Gen2022_RICHIESTE!E10))=1,    E$6&lt;&gt;""   ),    _xlfn.CONCAT("Rid: ",HLOOKUP(E$6,Tipologie!$B$2:$AM$10,6)  ),  Gen2022_RICHIESTE!E10),HLOOKUP(E$6,Tipologie!$B$2:$AM$10,6  ) ))</f>
        <v>.</v>
      </c>
      <c r="F11" s="158" t="str">
        <f>T( IF( Gen2022_RICHIESTE!F10&lt;&gt;"",  IF(   AND(    (IFERROR(SEARCH("Ridotto",Gen2022_RICHIESTE!F10),Gen2022_RICHIESTE!F10))=1,    F$6&lt;&gt;""   ),    _xlfn.CONCAT("Rid: ",HLOOKUP(F$6,Tipologie!$B$2:$AM$10,6)  ),  Gen2022_RICHIESTE!F10),HLOOKUP(F$6,Tipologie!$B$2:$AM$10,6  ) ))</f>
        <v>.</v>
      </c>
      <c r="G11" s="158" t="str">
        <f>T( IF( Gen2022_RICHIESTE!G10&lt;&gt;"",  IF(   AND(    (IFERROR(SEARCH("Ridotto",Gen2022_RICHIESTE!G10),Gen2022_RICHIESTE!G10))=1,    G$6&lt;&gt;""   ),    _xlfn.CONCAT("Rid: ",HLOOKUP(G$6,Tipologie!$B$2:$AM$10,6)  ),  Gen2022_RICHIESTE!G10),HLOOKUP(G$6,Tipologie!$B$2:$AM$10,6  ) ))</f>
        <v>.</v>
      </c>
      <c r="H11" s="158" t="str">
        <f>T( IF( Gen2022_RICHIESTE!H10&lt;&gt;"",  IF(   AND(    (IFERROR(SEARCH("Ridotto",Gen2022_RICHIESTE!H10),Gen2022_RICHIESTE!H10))=1,    H$6&lt;&gt;""   ),    _xlfn.CONCAT("Rid: ",HLOOKUP(H$6,Tipologie!$B$2:$AM$10,6)  ),  Gen2022_RICHIESTE!H10),HLOOKUP(H$6,Tipologie!$B$2:$AM$10,6  ) ))</f>
        <v>.</v>
      </c>
      <c r="I11" s="158" t="str">
        <f>T( IF( Gen2022_RICHIESTE!I10&lt;&gt;"",  IF(   AND(    (IFERROR(SEARCH("Ridotto",Gen2022_RICHIESTE!I10),Gen2022_RICHIESTE!I10))=1,    I$6&lt;&gt;""   ),    _xlfn.CONCAT("Rid: ",HLOOKUP(I$6,Tipologie!$B$2:$AM$10,6)  ),  Gen2022_RICHIESTE!I10),HLOOKUP(I$6,Tipologie!$B$2:$AM$10,6  ) ))</f>
        <v>.</v>
      </c>
      <c r="J11" s="158" t="str">
        <f>T( IF( Gen2022_RICHIESTE!J10&lt;&gt;"",  IF(   AND(    (IFERROR(SEARCH("Ridotto",Gen2022_RICHIESTE!J10),Gen2022_RICHIESTE!J10))=1,    J$6&lt;&gt;""   ),    _xlfn.CONCAT("Rid: ",HLOOKUP(J$6,Tipologie!$B$2:$AM$10,6)  ),  Gen2022_RICHIESTE!J10),HLOOKUP(J$6,Tipologie!$B$2:$AM$10,6  ) ))</f>
        <v>.</v>
      </c>
      <c r="K11" s="158" t="str">
        <f>T( IF( Gen2022_RICHIESTE!K10&lt;&gt;"",  IF(   AND(    (IFERROR(SEARCH("Ridotto",Gen2022_RICHIESTE!K10),Gen2022_RICHIESTE!K10))=1,    K$6&lt;&gt;""   ),    _xlfn.CONCAT("Rid: ",HLOOKUP(K$6,Tipologie!$B$2:$AM$10,6)  ),  Gen2022_RICHIESTE!K10),HLOOKUP(K$6,Tipologie!$B$2:$AM$10,6  ) ))</f>
        <v>.</v>
      </c>
      <c r="L11" s="158" t="str">
        <f>T( IF( Gen2022_RICHIESTE!L10&lt;&gt;"",  IF(   AND(    (IFERROR(SEARCH("Ridotto",Gen2022_RICHIESTE!L10),Gen2022_RICHIESTE!L10))=1,    L$6&lt;&gt;""   ),    _xlfn.CONCAT("Rid: ",HLOOKUP(L$6,Tipologie!$B$2:$AM$10,6)  ),  Gen2022_RICHIESTE!L10),HLOOKUP(L$6,Tipologie!$B$2:$AM$10,6  ) ))</f>
        <v>.</v>
      </c>
      <c r="M11" s="158" t="str">
        <f>T( IF( Gen2022_RICHIESTE!M10&lt;&gt;"",  IF(   AND(    (IFERROR(SEARCH("Ridotto",Gen2022_RICHIESTE!M10),Gen2022_RICHIESTE!M10))=1,    M$6&lt;&gt;""   ),    _xlfn.CONCAT("Rid: ",HLOOKUP(M$6,Tipologie!$B$2:$AM$10,6)  ),  Gen2022_RICHIESTE!M10),HLOOKUP(M$6,Tipologie!$B$2:$AM$10,6  ) ))</f>
        <v>.</v>
      </c>
      <c r="N11" s="158" t="str">
        <f>T( IF( Gen2022_RICHIESTE!N10&lt;&gt;"",  IF(   AND(    (IFERROR(SEARCH("Ridotto",Gen2022_RICHIESTE!N10),Gen2022_RICHIESTE!N10))=1,    N$6&lt;&gt;""   ),    _xlfn.CONCAT("Rid: ",HLOOKUP(N$6,Tipologie!$B$2:$AM$10,6)  ),  Gen2022_RICHIESTE!N10),HLOOKUP(N$6,Tipologie!$B$2:$AM$10,6  ) ))</f>
        <v>.</v>
      </c>
      <c r="O11" s="158" t="str">
        <f>T( IF( Gen2022_RICHIESTE!O10&lt;&gt;"",  IF(   AND(    (IFERROR(SEARCH("Ridotto",Gen2022_RICHIESTE!O10),Gen2022_RICHIESTE!O10))=1,    O$6&lt;&gt;""   ),    _xlfn.CONCAT("Rid: ",HLOOKUP(O$6,Tipologie!$B$2:$AM$10,6)  ),  Gen2022_RICHIESTE!O10),HLOOKUP(O$6,Tipologie!$B$2:$AM$10,6  ) ))</f>
        <v>.</v>
      </c>
      <c r="P11" s="158" t="str">
        <f>T( IF( Gen2022_RICHIESTE!P10&lt;&gt;"",  IF(   AND(    (IFERROR(SEARCH("Ridotto",Gen2022_RICHIESTE!P10),Gen2022_RICHIESTE!P10))=1,    P$6&lt;&gt;""   ),    _xlfn.CONCAT("Rid: ",HLOOKUP(P$6,Tipologie!$B$2:$AM$10,6)  ),  Gen2022_RICHIESTE!P10),HLOOKUP(P$6,Tipologie!$B$2:$AM$10,6  ) ))</f>
        <v>.</v>
      </c>
      <c r="Q11" s="60" t="str">
        <f>T( IF( Gen2022_RICHIESTE!Q10&lt;&gt;"",  IF(   AND(    (IFERROR(SEARCH("Ridotto",Gen2022_RICHIESTE!Q10),Gen2022_RICHIESTE!Q10))=1,    Q$6&lt;&gt;""   ),    _xlfn.CONCAT("Rid: ",HLOOKUP(Q$6,Tipologie!$B$2:$AM$10,6)  ),  Gen2022_RICHIESTE!Q10),HLOOKUP(Q$6,Tipologie!$B$2:$AM$10,6  ) ))</f>
        <v>.</v>
      </c>
      <c r="R11" s="60" t="str">
        <f>T( IF( Gen2022_RICHIESTE!R10&lt;&gt;"",  IF(   AND(    (IFERROR(SEARCH("Ridotto",Gen2022_RICHIESTE!R10),Gen2022_RICHIESTE!R10))=1,    R$6&lt;&gt;""   ),    _xlfn.CONCAT("Rid: ",HLOOKUP(R$6,Tipologie!$B$2:$AM$10,6)  ),  Gen2022_RICHIESTE!R10),HLOOKUP(R$6,Tipologie!$B$2:$AM$10,6  ) ))</f>
        <v>.</v>
      </c>
      <c r="S11" s="60" t="str">
        <f>T( IF( Gen2022_RICHIESTE!S10&lt;&gt;"",  IF(   AND(    (IFERROR(SEARCH("Ridotto",Gen2022_RICHIESTE!S10),Gen2022_RICHIESTE!S10))=1,    S$6&lt;&gt;""   ),    _xlfn.CONCAT("Rid: ",HLOOKUP(S$6,Tipologie!$B$2:$AM$10,6)  ),  Gen2022_RICHIESTE!S10),HLOOKUP(S$6,Tipologie!$B$2:$AM$10,6  ) ))</f>
        <v>.</v>
      </c>
      <c r="T11" s="163"/>
      <c r="U11" s="79" t="str">
        <f t="shared" si="4"/>
        <v>gio</v>
      </c>
      <c r="V11" s="80">
        <f t="shared" si="3"/>
        <v>44574</v>
      </c>
      <c r="W11" s="158" t="str">
        <f>T( IF( Gen2022_RICHIESTE!W10&lt;&gt;"",  IF(   AND(    (IFERROR(SEARCH("Ridotto",Gen2022_RICHIESTE!W10),Gen2022_RICHIESTE!W10))=1,    W$6&lt;&gt;""   ),    _xlfn.CONCAT("Rid: ",HLOOKUP(W$6,Tipologie!$B$2:$AM$10,6)  ),  Gen2022_RICHIESTE!W10),HLOOKUP(W$6,Tipologie!$B$2:$AM$10,6  ) ))</f>
        <v>.</v>
      </c>
      <c r="X11" s="158" t="str">
        <f>T( IF( Gen2022_RICHIESTE!X10&lt;&gt;"",  IF(   AND(    (IFERROR(SEARCH("Ridotto",Gen2022_RICHIESTE!X10),Gen2022_RICHIESTE!X10))=1,    X$6&lt;&gt;""   ),    _xlfn.CONCAT("Rid: ",HLOOKUP(X$6,Tipologie!$B$2:$AM$10,6)  ),  Gen2022_RICHIESTE!X10),HLOOKUP(X$6,Tipologie!$B$2:$AM$10,6  ) ))</f>
        <v>.</v>
      </c>
      <c r="Y11" s="158" t="str">
        <f>T( IF( Gen2022_RICHIESTE!Y10&lt;&gt;"",  IF(   AND(    (IFERROR(SEARCH("Ridotto",Gen2022_RICHIESTE!Y10),Gen2022_RICHIESTE!Y10))=1,    Y$6&lt;&gt;""   ),    _xlfn.CONCAT("Rid: ",HLOOKUP(Y$6,Tipologie!$B$2:$AM$10,6)  ),  Gen2022_RICHIESTE!Y10),HLOOKUP(Y$6,Tipologie!$B$2:$AM$10,6  ) ))</f>
        <v>.</v>
      </c>
      <c r="Z11" s="158" t="str">
        <f>T( IF( Gen2022_RICHIESTE!Z10&lt;&gt;"",  IF(   AND(    (IFERROR(SEARCH("Ridotto",Gen2022_RICHIESTE!Z10),Gen2022_RICHIESTE!Z10))=1,    Z$6&lt;&gt;""   ),    _xlfn.CONCAT("Rid: ",HLOOKUP(Z$6,Tipologie!$B$2:$AM$10,6)  ),  Gen2022_RICHIESTE!Z10),HLOOKUP(Z$6,Tipologie!$B$2:$AM$10,6  ) ))</f>
        <v>.</v>
      </c>
      <c r="AA11" s="158" t="str">
        <f>T( IF( Gen2022_RICHIESTE!AA10&lt;&gt;"",  IF(   AND(    (IFERROR(SEARCH("Ridotto",Gen2022_RICHIESTE!AA10),Gen2022_RICHIESTE!AA10))=1,    AA$6&lt;&gt;""   ),    _xlfn.CONCAT("Rid: ",HLOOKUP(AA$6,Tipologie!$B$2:$AM$10,6)  ),  Gen2022_RICHIESTE!AA10),HLOOKUP(AA$6,Tipologie!$B$2:$AM$10,6  ) ))</f>
        <v>.</v>
      </c>
      <c r="AB11" s="158" t="str">
        <f>T( IF( Gen2022_RICHIESTE!AB10&lt;&gt;"",  IF(   AND(    (IFERROR(SEARCH("Ridotto",Gen2022_RICHIESTE!AB10),Gen2022_RICHIESTE!AB10))=1,    AB$6&lt;&gt;""   ),    _xlfn.CONCAT("Rid: ",HLOOKUP(AB$6,Tipologie!$B$2:$AM$10,6)  ),  Gen2022_RICHIESTE!AB10),HLOOKUP(AB$6,Tipologie!$B$2:$AM$10,6  ) ))</f>
        <v>.</v>
      </c>
      <c r="AC11" s="158" t="str">
        <f>T( IF( Gen2022_RICHIESTE!AC10&lt;&gt;"",  IF(   AND(    (IFERROR(SEARCH("Ridotto",Gen2022_RICHIESTE!AC10),Gen2022_RICHIESTE!AC10))=1,    AC$6&lt;&gt;""   ),    _xlfn.CONCAT("Rid: ",HLOOKUP(AC$6,Tipologie!$B$2:$AM$10,6)  ),  Gen2022_RICHIESTE!AC10),HLOOKUP(AC$6,Tipologie!$B$2:$AM$10,6  ) ))</f>
        <v>.</v>
      </c>
      <c r="AD11" s="158" t="str">
        <f>T( IF( Gen2022_RICHIESTE!AD10&lt;&gt;"",  IF(   AND(    (IFERROR(SEARCH("Ridotto",Gen2022_RICHIESTE!AD10),Gen2022_RICHIESTE!AD10))=1,    AD$6&lt;&gt;""   ),    _xlfn.CONCAT("Rid: ",HLOOKUP(AD$6,Tipologie!$B$2:$AM$10,6)  ),  Gen2022_RICHIESTE!AD10),HLOOKUP(AD$6,Tipologie!$B$2:$AM$10,6  ) ))</f>
        <v>.</v>
      </c>
      <c r="AE11" s="158" t="str">
        <f>T( IF( Gen2022_RICHIESTE!AE10&lt;&gt;"",  IF(   AND(    (IFERROR(SEARCH("Ridotto",Gen2022_RICHIESTE!AE10),Gen2022_RICHIESTE!AE10))=1,    AE$6&lt;&gt;""   ),    _xlfn.CONCAT("Rid: ",HLOOKUP(AE$6,Tipologie!$B$2:$AM$10,6)  ),  Gen2022_RICHIESTE!AE10),HLOOKUP(AE$6,Tipologie!$B$2:$AM$10,6  ) ))</f>
        <v>.</v>
      </c>
      <c r="AF11" s="158" t="str">
        <f>T( IF( Gen2022_RICHIESTE!AF10&lt;&gt;"",  IF(   AND(    (IFERROR(SEARCH("Ridotto",Gen2022_RICHIESTE!AF10),Gen2022_RICHIESTE!AF10))=1,    AF$6&lt;&gt;""   ),    _xlfn.CONCAT("Rid: ",HLOOKUP(AF$6,Tipologie!$B$2:$AM$10,6)  ),  Gen2022_RICHIESTE!AF10),HLOOKUP(AF$6,Tipologie!$B$2:$AM$10,6  ) ))</f>
        <v>.</v>
      </c>
      <c r="AG11" s="158" t="str">
        <f>T( IF( Gen2022_RICHIESTE!AG10&lt;&gt;"",  IF(   AND(    (IFERROR(SEARCH("Ridotto",Gen2022_RICHIESTE!AG10),Gen2022_RICHIESTE!AG10))=1,    AG$6&lt;&gt;""   ),    _xlfn.CONCAT("Rid: ",HLOOKUP(AG$6,Tipologie!$B$2:$AM$10,6)  ),  Gen2022_RICHIESTE!AG10),HLOOKUP(AG$6,Tipologie!$B$2:$AM$10,6  ) ))</f>
        <v>.</v>
      </c>
      <c r="AH11" s="158" t="str">
        <f>T( IF( Gen2022_RICHIESTE!AH10&lt;&gt;"",  IF(   AND(    (IFERROR(SEARCH("Ridotto",Gen2022_RICHIESTE!AH10),Gen2022_RICHIESTE!AH10))=1,    AH$6&lt;&gt;""   ),    _xlfn.CONCAT("Rid: ",HLOOKUP(AH$6,Tipologie!$B$2:$AM$10,6)  ),  Gen2022_RICHIESTE!AH10),HLOOKUP(AH$6,Tipologie!$B$2:$AM$10,6  ) ))</f>
        <v>.</v>
      </c>
      <c r="AI11" s="158" t="str">
        <f>T( IF( Gen2022_RICHIESTE!AI10&lt;&gt;"",  IF(   AND(    (IFERROR(SEARCH("Ridotto",Gen2022_RICHIESTE!AI10),Gen2022_RICHIESTE!AI10))=1,    AI$6&lt;&gt;""   ),    _xlfn.CONCAT("Rid: ",HLOOKUP(AI$6,Tipologie!$B$2:$AM$10,6)  ),  Gen2022_RICHIESTE!AI10),HLOOKUP(AI$6,Tipologie!$B$2:$AM$10,6  ) ))</f>
        <v>.</v>
      </c>
      <c r="AJ11" s="158" t="str">
        <f>T( IF( Gen2022_RICHIESTE!AJ10&lt;&gt;"",  IF(   AND(    (IFERROR(SEARCH("Ridotto",Gen2022_RICHIESTE!AJ10),Gen2022_RICHIESTE!AJ10))=1,    AJ$6&lt;&gt;""   ),    _xlfn.CONCAT("Rid: ",HLOOKUP(AJ$6,Tipologie!$B$2:$AM$10,6)  ),  Gen2022_RICHIESTE!AJ10),HLOOKUP(AJ$6,Tipologie!$B$2:$AM$10,6  ) ))</f>
        <v>.</v>
      </c>
      <c r="AK11" s="158" t="str">
        <f>T( IF( Gen2022_RICHIESTE!AK10&lt;&gt;"",  IF(   AND(    (IFERROR(SEARCH("Ridotto",Gen2022_RICHIESTE!AK10),Gen2022_RICHIESTE!AK10))=1,    AK$6&lt;&gt;""   ),    _xlfn.CONCAT("Rid: ",HLOOKUP(AK$6,Tipologie!$B$2:$AM$10,6)  ),  Gen2022_RICHIESTE!AK10),HLOOKUP(AK$6,Tipologie!$B$2:$AM$10,6  ) ))</f>
        <v>.</v>
      </c>
      <c r="AL11" s="158" t="str">
        <f>T( IF( Gen2022_RICHIESTE!AL10&lt;&gt;"",  IF(   AND(    (IFERROR(SEARCH("Ridotto",Gen2022_RICHIESTE!AL10),Gen2022_RICHIESTE!AL10))=1,    AL$6&lt;&gt;""   ),    _xlfn.CONCAT("Rid: ",HLOOKUP(AL$6,Tipologie!$B$2:$AM$10,6)  ),  Gen2022_RICHIESTE!AL10),HLOOKUP(AL$6,Tipologie!$B$2:$AM$10,6  ) ))</f>
        <v>.</v>
      </c>
      <c r="AM11" s="158" t="str">
        <f>T( IF( Gen2022_RICHIESTE!AM10&lt;&gt;"",  IF(   AND(    (IFERROR(SEARCH("Ridotto",Gen2022_RICHIESTE!AM10),Gen2022_RICHIESTE!AM10))=1,    AM$6&lt;&gt;""   ),    _xlfn.CONCAT("Rid: ",HLOOKUP(AM$6,Tipologie!$B$2:$AM$10,6)  ),  Gen2022_RICHIESTE!AM10),HLOOKUP(AM$6,Tipologie!$B$2:$AM$10,6  ) ))</f>
        <v>.</v>
      </c>
      <c r="AN11" s="158" t="str">
        <f>T( IF( Gen2022_RICHIESTE!AN10&lt;&gt;"",  IF(   AND(    (IFERROR(SEARCH("Ridotto",Gen2022_RICHIESTE!AN10),Gen2022_RICHIESTE!AN10))=1,    AN$6&lt;&gt;""   ),    _xlfn.CONCAT("Rid: ",HLOOKUP(AN$6,Tipologie!$B$2:$AM$10,6)  ),  Gen2022_RICHIESTE!AN10),HLOOKUP(AN$6,Tipologie!$B$2:$AM$10,6  ) ))</f>
        <v>.</v>
      </c>
      <c r="AO11" s="158" t="str">
        <f>T( IF( Gen2022_RICHIESTE!AO10&lt;&gt;"",  IF(   AND(    (IFERROR(SEARCH("Ridotto",Gen2022_RICHIESTE!AO10),Gen2022_RICHIESTE!AO10))=1,    AO$6&lt;&gt;""   ),    _xlfn.CONCAT("Rid: ",HLOOKUP(AO$6,Tipologie!$B$2:$AM$10,6)  ),  Gen2022_RICHIESTE!AO10),HLOOKUP(AO$6,Tipologie!$B$2:$AM$10,6  ) ))</f>
        <v>.</v>
      </c>
      <c r="AP11" s="158" t="str">
        <f>T( IF( Gen2022_RICHIESTE!AP10&lt;&gt;"",  IF(   AND(    (IFERROR(SEARCH("Ridotto",Gen2022_RICHIESTE!AP10),Gen2022_RICHIESTE!AP10))=1,    AP$6&lt;&gt;""   ),    _xlfn.CONCAT("Rid: ",HLOOKUP(AP$6,Tipologie!$B$2:$AM$10,6)  ),  Gen2022_RICHIESTE!AP10),HLOOKUP(AP$6,Tipologie!$B$2:$AM$10,6  ) ))</f>
        <v>.</v>
      </c>
      <c r="AQ11" s="158" t="str">
        <f>T( IF( Gen2022_RICHIESTE!AQ10&lt;&gt;"",  IF(   AND(    (IFERROR(SEARCH("Ridotto",Gen2022_RICHIESTE!AQ10),Gen2022_RICHIESTE!AQ10))=1,    AQ$6&lt;&gt;""   ),    _xlfn.CONCAT("Rid: ",HLOOKUP(AQ$6,Tipologie!$B$2:$AM$10,6)  ),  Gen2022_RICHIESTE!AQ10),HLOOKUP(AQ$6,Tipologie!$B$2:$AM$10,6  ) ))</f>
        <v>.</v>
      </c>
      <c r="AR11" s="158" t="str">
        <f>T( IF( Gen2022_RICHIESTE!AR10&lt;&gt;"",  IF(   AND(    (IFERROR(SEARCH("Ridotto",Gen2022_RICHIESTE!AR10),Gen2022_RICHIESTE!AR10))=1,    AR$6&lt;&gt;""   ),    _xlfn.CONCAT("Rid: ",HLOOKUP(AR$6,Tipologie!$B$2:$AM$10,6)  ),  Gen2022_RICHIESTE!AR10),HLOOKUP(AR$6,Tipologie!$B$2:$AM$10,6  ) ))</f>
        <v>.</v>
      </c>
      <c r="AS11" s="54"/>
      <c r="AT11" s="174">
        <f>SUM(COUNTIFS(C11:AR11,{"Ex-accordo";"Ferie";"Ridotto Ex-Acc";"Ridotto Ferie";"Ridotto Maternità";"Malattia";"Esame";"Altro"}))</f>
        <v>0</v>
      </c>
      <c r="AU11" s="96"/>
      <c r="AW11" s="79" t="str">
        <f t="shared" si="5"/>
        <v>gio</v>
      </c>
      <c r="AX11" s="79">
        <f t="shared" si="6"/>
        <v>44574</v>
      </c>
      <c r="AY11" s="158" t="str">
        <f>T(IF(  Gen2022_RICHIESTE!BB10&lt;&gt;"",  Gen2022_RICHIESTE!BB10,  HLOOKUP(AY$6,Tipologie!$B$2:$AM$10,6) ))</f>
        <v>.</v>
      </c>
      <c r="AZ11" s="158" t="str">
        <f>T(IF(  Gen2022_RICHIESTE!BC10&lt;&gt;"",  Gen2022_RICHIESTE!BC10,  HLOOKUP(AZ$6,Tipologie!$B$2:$AM$10,6) ))</f>
        <v>.</v>
      </c>
      <c r="BA11" s="158" t="str">
        <f>T(IF(  Gen2022_RICHIESTE!BD10&lt;&gt;"",  Gen2022_RICHIESTE!BD10,  HLOOKUP(BA$6,Tipologie!$B$2:$AM$10,6) ))</f>
        <v>.</v>
      </c>
      <c r="BB11" s="158" t="str">
        <f>T(IF(  Gen2022_RICHIESTE!BE10&lt;&gt;"",  Gen2022_RICHIESTE!BE10,  HLOOKUP(BB$6,Tipologie!$B$2:$AM$10,6) ))</f>
        <v>.</v>
      </c>
      <c r="BC11" s="158" t="str">
        <f>T(IF(  Gen2022_RICHIESTE!BF10&lt;&gt;"",  Gen2022_RICHIESTE!BF10,  HLOOKUP(BC$6,Tipologie!$B$2:$AM$10,6) ))</f>
        <v>.</v>
      </c>
      <c r="BD11" s="158" t="str">
        <f>T(IF(  Gen2022_RICHIESTE!BG10&lt;&gt;"",  Gen2022_RICHIESTE!BG10,  HLOOKUP(BD$6,Tipologie!$B$2:$AM$10,6) ))</f>
        <v>.</v>
      </c>
      <c r="BE11" s="158" t="str">
        <f>T(IF(  Gen2022_RICHIESTE!BH10&lt;&gt;"",  Gen2022_RICHIESTE!BH10,  HLOOKUP(BE$6,Tipologie!$B$2:$AM$10,6) ))</f>
        <v>.</v>
      </c>
      <c r="BF11" s="158" t="str">
        <f>T(IF(  Gen2022_RICHIESTE!BI10&lt;&gt;"",  Gen2022_RICHIESTE!BI10,  HLOOKUP(BF$6,Tipologie!$B$2:$AM$10,6) ))</f>
        <v>.</v>
      </c>
      <c r="BG11" s="158" t="str">
        <f>T(IF(  Gen2022_RICHIESTE!BJ10&lt;&gt;"",  Gen2022_RICHIESTE!BJ10,  HLOOKUP(BG$6,Tipologie!$B$2:$AM$10,6) ))</f>
        <v>.</v>
      </c>
      <c r="BH11" s="158" t="str">
        <f>T(IF(  Gen2022_RICHIESTE!BK10&lt;&gt;"",  Gen2022_RICHIESTE!BK10,  HLOOKUP(BH$6,Tipologie!$B$2:$AM$10,6) ))</f>
        <v>.</v>
      </c>
    </row>
    <row r="12" spans="1:61" ht="11.25" customHeight="1" x14ac:dyDescent="0.25">
      <c r="A12" s="79" t="str">
        <f>IF(Gen2022_RICHIESTE!A11&lt;&gt;"",Gen2022_RICHIESTE!A11,"")</f>
        <v>ven</v>
      </c>
      <c r="B12" s="80">
        <f>IF(Gen2022_RICHIESTE!B11&lt;&gt;"",Gen2022_RICHIESTE!B11,"")</f>
        <v>44575</v>
      </c>
      <c r="C12" s="158" t="str">
        <f>T( IF( Gen2022_RICHIESTE!C11&lt;&gt;"",  IF(   AND(    (IFERROR(SEARCH("Ridotto",Gen2022_RICHIESTE!C11),Gen2022_RICHIESTE!C11))=1,    C$6&lt;&gt;""   ),    _xlfn.CONCAT("Rid: ",HLOOKUP(C$6,Tipologie!$B$2:$AM$10,7)  ),  Gen2022_RICHIESTE!C11),HLOOKUP(C$6,Tipologie!$B$2:$AM$10,7  ) ))</f>
        <v>.</v>
      </c>
      <c r="D12" s="158" t="str">
        <f>T( IF( Gen2022_RICHIESTE!D11&lt;&gt;"",  IF(   AND(    (IFERROR(SEARCH("Ridotto",Gen2022_RICHIESTE!D11),Gen2022_RICHIESTE!D11))=1,    D$6&lt;&gt;""   ),    _xlfn.CONCAT("Rid: ",HLOOKUP(D$6,Tipologie!$B$2:$AM$10,7)  ),  Gen2022_RICHIESTE!D11),HLOOKUP(D$6,Tipologie!$B$2:$AM$10,7  ) ))</f>
        <v>.</v>
      </c>
      <c r="E12" s="158" t="str">
        <f>T( IF( Gen2022_RICHIESTE!E11&lt;&gt;"",  IF(   AND(    (IFERROR(SEARCH("Ridotto",Gen2022_RICHIESTE!E11),Gen2022_RICHIESTE!E11))=1,    E$6&lt;&gt;""   ),    _xlfn.CONCAT("Rid: ",HLOOKUP(E$6,Tipologie!$B$2:$AM$10,7)  ),  Gen2022_RICHIESTE!E11),HLOOKUP(E$6,Tipologie!$B$2:$AM$10,7  ) ))</f>
        <v>.</v>
      </c>
      <c r="F12" s="158" t="str">
        <f>T( IF( Gen2022_RICHIESTE!F11&lt;&gt;"",  IF(   AND(    (IFERROR(SEARCH("Ridotto",Gen2022_RICHIESTE!F11),Gen2022_RICHIESTE!F11))=1,    F$6&lt;&gt;""   ),    _xlfn.CONCAT("Rid: ",HLOOKUP(F$6,Tipologie!$B$2:$AM$10,7)  ),  Gen2022_RICHIESTE!F11),HLOOKUP(F$6,Tipologie!$B$2:$AM$10,7  ) ))</f>
        <v>.</v>
      </c>
      <c r="G12" s="158" t="str">
        <f>T( IF( Gen2022_RICHIESTE!G11&lt;&gt;"",  IF(   AND(    (IFERROR(SEARCH("Ridotto",Gen2022_RICHIESTE!G11),Gen2022_RICHIESTE!G11))=1,    G$6&lt;&gt;""   ),    _xlfn.CONCAT("Rid: ",HLOOKUP(G$6,Tipologie!$B$2:$AM$10,7)  ),  Gen2022_RICHIESTE!G11),HLOOKUP(G$6,Tipologie!$B$2:$AM$10,7  ) ))</f>
        <v>.</v>
      </c>
      <c r="H12" s="158" t="str">
        <f>T( IF( Gen2022_RICHIESTE!H11&lt;&gt;"",  IF(   AND(    (IFERROR(SEARCH("Ridotto",Gen2022_RICHIESTE!H11),Gen2022_RICHIESTE!H11))=1,    H$6&lt;&gt;""   ),    _xlfn.CONCAT("Rid: ",HLOOKUP(H$6,Tipologie!$B$2:$AM$10,7)  ),  Gen2022_RICHIESTE!H11),HLOOKUP(H$6,Tipologie!$B$2:$AM$10,7  ) ))</f>
        <v>.</v>
      </c>
      <c r="I12" s="158" t="str">
        <f>T( IF( Gen2022_RICHIESTE!I11&lt;&gt;"",  IF(   AND(    (IFERROR(SEARCH("Ridotto",Gen2022_RICHIESTE!I11),Gen2022_RICHIESTE!I11))=1,    I$6&lt;&gt;""   ),    _xlfn.CONCAT("Rid: ",HLOOKUP(I$6,Tipologie!$B$2:$AM$10,7)  ),  Gen2022_RICHIESTE!I11),HLOOKUP(I$6,Tipologie!$B$2:$AM$10,7  ) ))</f>
        <v>.</v>
      </c>
      <c r="J12" s="158" t="str">
        <f>T( IF( Gen2022_RICHIESTE!J11&lt;&gt;"",  IF(   AND(    (IFERROR(SEARCH("Ridotto",Gen2022_RICHIESTE!J11),Gen2022_RICHIESTE!J11))=1,    J$6&lt;&gt;""   ),    _xlfn.CONCAT("Rid: ",HLOOKUP(J$6,Tipologie!$B$2:$AM$10,7)  ),  Gen2022_RICHIESTE!J11),HLOOKUP(J$6,Tipologie!$B$2:$AM$10,7  ) ))</f>
        <v>.</v>
      </c>
      <c r="K12" s="158" t="str">
        <f>T( IF( Gen2022_RICHIESTE!K11&lt;&gt;"",  IF(   AND(    (IFERROR(SEARCH("Ridotto",Gen2022_RICHIESTE!K11),Gen2022_RICHIESTE!K11))=1,    K$6&lt;&gt;""   ),    _xlfn.CONCAT("Rid: ",HLOOKUP(K$6,Tipologie!$B$2:$AM$10,7)  ),  Gen2022_RICHIESTE!K11),HLOOKUP(K$6,Tipologie!$B$2:$AM$10,7  ) ))</f>
        <v>.</v>
      </c>
      <c r="L12" s="158" t="str">
        <f>T( IF( Gen2022_RICHIESTE!L11&lt;&gt;"",  IF(   AND(    (IFERROR(SEARCH("Ridotto",Gen2022_RICHIESTE!L11),Gen2022_RICHIESTE!L11))=1,    L$6&lt;&gt;""   ),    _xlfn.CONCAT("Rid: ",HLOOKUP(L$6,Tipologie!$B$2:$AM$10,7)  ),  Gen2022_RICHIESTE!L11),HLOOKUP(L$6,Tipologie!$B$2:$AM$10,7  ) ))</f>
        <v>.</v>
      </c>
      <c r="M12" s="158" t="str">
        <f>T( IF( Gen2022_RICHIESTE!M11&lt;&gt;"",  IF(   AND(    (IFERROR(SEARCH("Ridotto",Gen2022_RICHIESTE!M11),Gen2022_RICHIESTE!M11))=1,    M$6&lt;&gt;""   ),    _xlfn.CONCAT("Rid: ",HLOOKUP(M$6,Tipologie!$B$2:$AM$10,7)  ),  Gen2022_RICHIESTE!M11),HLOOKUP(M$6,Tipologie!$B$2:$AM$10,7  ) ))</f>
        <v>.</v>
      </c>
      <c r="N12" s="158" t="str">
        <f>T( IF( Gen2022_RICHIESTE!N11&lt;&gt;"",  IF(   AND(    (IFERROR(SEARCH("Ridotto",Gen2022_RICHIESTE!N11),Gen2022_RICHIESTE!N11))=1,    N$6&lt;&gt;""   ),    _xlfn.CONCAT("Rid: ",HLOOKUP(N$6,Tipologie!$B$2:$AM$10,7)  ),  Gen2022_RICHIESTE!N11),HLOOKUP(N$6,Tipologie!$B$2:$AM$10,7  ) ))</f>
        <v>.</v>
      </c>
      <c r="O12" s="158" t="str">
        <f>T( IF( Gen2022_RICHIESTE!O11&lt;&gt;"",  IF(   AND(    (IFERROR(SEARCH("Ridotto",Gen2022_RICHIESTE!O11),Gen2022_RICHIESTE!O11))=1,    O$6&lt;&gt;""   ),    _xlfn.CONCAT("Rid: ",HLOOKUP(O$6,Tipologie!$B$2:$AM$10,7)  ),  Gen2022_RICHIESTE!O11),HLOOKUP(O$6,Tipologie!$B$2:$AM$10,7  ) ))</f>
        <v>.</v>
      </c>
      <c r="P12" s="158" t="str">
        <f>T( IF( Gen2022_RICHIESTE!P11&lt;&gt;"",  IF(   AND(    (IFERROR(SEARCH("Ridotto",Gen2022_RICHIESTE!P11),Gen2022_RICHIESTE!P11))=1,    P$6&lt;&gt;""   ),    _xlfn.CONCAT("Rid: ",HLOOKUP(P$6,Tipologie!$B$2:$AM$10,7)  ),  Gen2022_RICHIESTE!P11),HLOOKUP(P$6,Tipologie!$B$2:$AM$10,7  ) ))</f>
        <v>.</v>
      </c>
      <c r="Q12" s="60" t="str">
        <f>T( IF( Gen2022_RICHIESTE!Q11&lt;&gt;"",  IF(   AND(    (IFERROR(SEARCH("Ridotto",Gen2022_RICHIESTE!Q11),Gen2022_RICHIESTE!Q11))=1,    Q$6&lt;&gt;""   ),    _xlfn.CONCAT("Rid: ",HLOOKUP(Q$6,Tipologie!$B$2:$AM$10,7)  ),  Gen2022_RICHIESTE!Q11),HLOOKUP(Q$6,Tipologie!$B$2:$AM$10,7  ) ))</f>
        <v>.</v>
      </c>
      <c r="R12" s="60" t="str">
        <f>T( IF( Gen2022_RICHIESTE!R11&lt;&gt;"",  IF(   AND(    (IFERROR(SEARCH("Ridotto",Gen2022_RICHIESTE!R11),Gen2022_RICHIESTE!R11))=1,    R$6&lt;&gt;""   ),    _xlfn.CONCAT("Rid: ",HLOOKUP(R$6,Tipologie!$B$2:$AM$10,7)  ),  Gen2022_RICHIESTE!R11),HLOOKUP(R$6,Tipologie!$B$2:$AM$10,7  ) ))</f>
        <v>.</v>
      </c>
      <c r="S12" s="60" t="str">
        <f>T( IF( Gen2022_RICHIESTE!S11&lt;&gt;"",  IF(   AND(    (IFERROR(SEARCH("Ridotto",Gen2022_RICHIESTE!S11),Gen2022_RICHIESTE!S11))=1,    S$6&lt;&gt;""   ),    _xlfn.CONCAT("Rid: ",HLOOKUP(S$6,Tipologie!$B$2:$AM$10,7)  ),  Gen2022_RICHIESTE!S11),HLOOKUP(S$6,Tipologie!$B$2:$AM$10,7  ) ))</f>
        <v>.</v>
      </c>
      <c r="T12" s="163"/>
      <c r="U12" s="79" t="str">
        <f t="shared" si="4"/>
        <v>ven</v>
      </c>
      <c r="V12" s="80">
        <f t="shared" si="3"/>
        <v>44575</v>
      </c>
      <c r="W12" s="158" t="str">
        <f>T( IF( Gen2022_RICHIESTE!W11&lt;&gt;"",  IF(   AND(    (IFERROR(SEARCH("Ridotto",Gen2022_RICHIESTE!W11),Gen2022_RICHIESTE!W11))=1,    W$6&lt;&gt;""   ),    _xlfn.CONCAT("Rid: ",HLOOKUP(W$6,Tipologie!$B$2:$AM$10,7)  ),  Gen2022_RICHIESTE!W11),HLOOKUP(W$6,Tipologie!$B$2:$AM$10,7  ) ))</f>
        <v>.</v>
      </c>
      <c r="X12" s="158" t="str">
        <f>T( IF( Gen2022_RICHIESTE!X11&lt;&gt;"",  IF(   AND(    (IFERROR(SEARCH("Ridotto",Gen2022_RICHIESTE!X11),Gen2022_RICHIESTE!X11))=1,    X$6&lt;&gt;""   ),    _xlfn.CONCAT("Rid: ",HLOOKUP(X$6,Tipologie!$B$2:$AM$10,7)  ),  Gen2022_RICHIESTE!X11),HLOOKUP(X$6,Tipologie!$B$2:$AM$10,7  ) ))</f>
        <v>.</v>
      </c>
      <c r="Y12" s="158" t="str">
        <f>T( IF( Gen2022_RICHIESTE!Y11&lt;&gt;"",  IF(   AND(    (IFERROR(SEARCH("Ridotto",Gen2022_RICHIESTE!Y11),Gen2022_RICHIESTE!Y11))=1,    Y$6&lt;&gt;""   ),    _xlfn.CONCAT("Rid: ",HLOOKUP(Y$6,Tipologie!$B$2:$AM$10,7)  ),  Gen2022_RICHIESTE!Y11),HLOOKUP(Y$6,Tipologie!$B$2:$AM$10,7  ) ))</f>
        <v>.</v>
      </c>
      <c r="Z12" s="158" t="str">
        <f>T( IF( Gen2022_RICHIESTE!Z11&lt;&gt;"",  IF(   AND(    (IFERROR(SEARCH("Ridotto",Gen2022_RICHIESTE!Z11),Gen2022_RICHIESTE!Z11))=1,    Z$6&lt;&gt;""   ),    _xlfn.CONCAT("Rid: ",HLOOKUP(Z$6,Tipologie!$B$2:$AM$10,7)  ),  Gen2022_RICHIESTE!Z11),HLOOKUP(Z$6,Tipologie!$B$2:$AM$10,7  ) ))</f>
        <v>.</v>
      </c>
      <c r="AA12" s="158" t="str">
        <f>T( IF( Gen2022_RICHIESTE!AA11&lt;&gt;"",  IF(   AND(    (IFERROR(SEARCH("Ridotto",Gen2022_RICHIESTE!AA11),Gen2022_RICHIESTE!AA11))=1,    AA$6&lt;&gt;""   ),    _xlfn.CONCAT("Rid: ",HLOOKUP(AA$6,Tipologie!$B$2:$AM$10,7)  ),  Gen2022_RICHIESTE!AA11),HLOOKUP(AA$6,Tipologie!$B$2:$AM$10,7  ) ))</f>
        <v>.</v>
      </c>
      <c r="AB12" s="158" t="str">
        <f>T( IF( Gen2022_RICHIESTE!AB11&lt;&gt;"",  IF(   AND(    (IFERROR(SEARCH("Ridotto",Gen2022_RICHIESTE!AB11),Gen2022_RICHIESTE!AB11))=1,    AB$6&lt;&gt;""   ),    _xlfn.CONCAT("Rid: ",HLOOKUP(AB$6,Tipologie!$B$2:$AM$10,7)  ),  Gen2022_RICHIESTE!AB11),HLOOKUP(AB$6,Tipologie!$B$2:$AM$10,7  ) ))</f>
        <v>.</v>
      </c>
      <c r="AC12" s="158" t="str">
        <f>T( IF( Gen2022_RICHIESTE!AC11&lt;&gt;"",  IF(   AND(    (IFERROR(SEARCH("Ridotto",Gen2022_RICHIESTE!AC11),Gen2022_RICHIESTE!AC11))=1,    AC$6&lt;&gt;""   ),    _xlfn.CONCAT("Rid: ",HLOOKUP(AC$6,Tipologie!$B$2:$AM$10,7)  ),  Gen2022_RICHIESTE!AC11),HLOOKUP(AC$6,Tipologie!$B$2:$AM$10,7  ) ))</f>
        <v>.</v>
      </c>
      <c r="AD12" s="158" t="str">
        <f>T( IF( Gen2022_RICHIESTE!AD11&lt;&gt;"",  IF(   AND(    (IFERROR(SEARCH("Ridotto",Gen2022_RICHIESTE!AD11),Gen2022_RICHIESTE!AD11))=1,    AD$6&lt;&gt;""   ),    _xlfn.CONCAT("Rid: ",HLOOKUP(AD$6,Tipologie!$B$2:$AM$10,7)  ),  Gen2022_RICHIESTE!AD11),HLOOKUP(AD$6,Tipologie!$B$2:$AM$10,7  ) ))</f>
        <v>.</v>
      </c>
      <c r="AE12" s="158" t="str">
        <f>T( IF( Gen2022_RICHIESTE!AE11&lt;&gt;"",  IF(   AND(    (IFERROR(SEARCH("Ridotto",Gen2022_RICHIESTE!AE11),Gen2022_RICHIESTE!AE11))=1,    AE$6&lt;&gt;""   ),    _xlfn.CONCAT("Rid: ",HLOOKUP(AE$6,Tipologie!$B$2:$AM$10,7)  ),  Gen2022_RICHIESTE!AE11),HLOOKUP(AE$6,Tipologie!$B$2:$AM$10,7  ) ))</f>
        <v>.</v>
      </c>
      <c r="AF12" s="158" t="str">
        <f>T( IF( Gen2022_RICHIESTE!AF11&lt;&gt;"",  IF(   AND(    (IFERROR(SEARCH("Ridotto",Gen2022_RICHIESTE!AF11),Gen2022_RICHIESTE!AF11))=1,    AF$6&lt;&gt;""   ),    _xlfn.CONCAT("Rid: ",HLOOKUP(AF$6,Tipologie!$B$2:$AM$10,7)  ),  Gen2022_RICHIESTE!AF11),HLOOKUP(AF$6,Tipologie!$B$2:$AM$10,7  ) ))</f>
        <v>.</v>
      </c>
      <c r="AG12" s="158" t="str">
        <f>T( IF( Gen2022_RICHIESTE!AG11&lt;&gt;"",  IF(   AND(    (IFERROR(SEARCH("Ridotto",Gen2022_RICHIESTE!AG11),Gen2022_RICHIESTE!AG11))=1,    AG$6&lt;&gt;""   ),    _xlfn.CONCAT("Rid: ",HLOOKUP(AG$6,Tipologie!$B$2:$AM$10,7)  ),  Gen2022_RICHIESTE!AG11),HLOOKUP(AG$6,Tipologie!$B$2:$AM$10,7  ) ))</f>
        <v>.</v>
      </c>
      <c r="AH12" s="158" t="str">
        <f>T( IF( Gen2022_RICHIESTE!AH11&lt;&gt;"",  IF(   AND(    (IFERROR(SEARCH("Ridotto",Gen2022_RICHIESTE!AH11),Gen2022_RICHIESTE!AH11))=1,    AH$6&lt;&gt;""   ),    _xlfn.CONCAT("Rid: ",HLOOKUP(AH$6,Tipologie!$B$2:$AM$10,7)  ),  Gen2022_RICHIESTE!AH11),HLOOKUP(AH$6,Tipologie!$B$2:$AM$10,7  ) ))</f>
        <v>.</v>
      </c>
      <c r="AI12" s="158" t="str">
        <f>T( IF( Gen2022_RICHIESTE!AI11&lt;&gt;"",  IF(   AND(    (IFERROR(SEARCH("Ridotto",Gen2022_RICHIESTE!AI11),Gen2022_RICHIESTE!AI11))=1,    AI$6&lt;&gt;""   ),    _xlfn.CONCAT("Rid: ",HLOOKUP(AI$6,Tipologie!$B$2:$AM$10,7)  ),  Gen2022_RICHIESTE!AI11),HLOOKUP(AI$6,Tipologie!$B$2:$AM$10,7  ) ))</f>
        <v>.</v>
      </c>
      <c r="AJ12" s="158" t="str">
        <f>T( IF( Gen2022_RICHIESTE!AJ11&lt;&gt;"",  IF(   AND(    (IFERROR(SEARCH("Ridotto",Gen2022_RICHIESTE!AJ11),Gen2022_RICHIESTE!AJ11))=1,    AJ$6&lt;&gt;""   ),    _xlfn.CONCAT("Rid: ",HLOOKUP(AJ$6,Tipologie!$B$2:$AM$10,7)  ),  Gen2022_RICHIESTE!AJ11),HLOOKUP(AJ$6,Tipologie!$B$2:$AM$10,7  ) ))</f>
        <v>.</v>
      </c>
      <c r="AK12" s="158" t="str">
        <f>T( IF( Gen2022_RICHIESTE!AK11&lt;&gt;"",  IF(   AND(    (IFERROR(SEARCH("Ridotto",Gen2022_RICHIESTE!AK11),Gen2022_RICHIESTE!AK11))=1,    AK$6&lt;&gt;""   ),    _xlfn.CONCAT("Rid: ",HLOOKUP(AK$6,Tipologie!$B$2:$AM$10,7)  ),  Gen2022_RICHIESTE!AK11),HLOOKUP(AK$6,Tipologie!$B$2:$AM$10,7  ) ))</f>
        <v>.</v>
      </c>
      <c r="AL12" s="158" t="str">
        <f>T( IF( Gen2022_RICHIESTE!AL11&lt;&gt;"",  IF(   AND(    (IFERROR(SEARCH("Ridotto",Gen2022_RICHIESTE!AL11),Gen2022_RICHIESTE!AL11))=1,    AL$6&lt;&gt;""   ),    _xlfn.CONCAT("Rid: ",HLOOKUP(AL$6,Tipologie!$B$2:$AM$10,7)  ),  Gen2022_RICHIESTE!AL11),HLOOKUP(AL$6,Tipologie!$B$2:$AM$10,7  ) ))</f>
        <v>.</v>
      </c>
      <c r="AM12" s="158" t="str">
        <f>T( IF( Gen2022_RICHIESTE!AM11&lt;&gt;"",  IF(   AND(    (IFERROR(SEARCH("Ridotto",Gen2022_RICHIESTE!AM11),Gen2022_RICHIESTE!AM11))=1,    AM$6&lt;&gt;""   ),    _xlfn.CONCAT("Rid: ",HLOOKUP(AM$6,Tipologie!$B$2:$AM$10,7)  ),  Gen2022_RICHIESTE!AM11),HLOOKUP(AM$6,Tipologie!$B$2:$AM$10,7  ) ))</f>
        <v>.</v>
      </c>
      <c r="AN12" s="158" t="str">
        <f>T( IF( Gen2022_RICHIESTE!AN11&lt;&gt;"",  IF(   AND(    (IFERROR(SEARCH("Ridotto",Gen2022_RICHIESTE!AN11),Gen2022_RICHIESTE!AN11))=1,    AN$6&lt;&gt;""   ),    _xlfn.CONCAT("Rid: ",HLOOKUP(AN$6,Tipologie!$B$2:$AM$10,7)  ),  Gen2022_RICHIESTE!AN11),HLOOKUP(AN$6,Tipologie!$B$2:$AM$10,7  ) ))</f>
        <v>.</v>
      </c>
      <c r="AO12" s="158" t="str">
        <f>T( IF( Gen2022_RICHIESTE!AO11&lt;&gt;"",  IF(   AND(    (IFERROR(SEARCH("Ridotto",Gen2022_RICHIESTE!AO11),Gen2022_RICHIESTE!AO11))=1,    AO$6&lt;&gt;""   ),    _xlfn.CONCAT("Rid: ",HLOOKUP(AO$6,Tipologie!$B$2:$AM$10,7)  ),  Gen2022_RICHIESTE!AO11),HLOOKUP(AO$6,Tipologie!$B$2:$AM$10,7  ) ))</f>
        <v>.</v>
      </c>
      <c r="AP12" s="158" t="str">
        <f>T( IF( Gen2022_RICHIESTE!AP11&lt;&gt;"",  IF(   AND(    (IFERROR(SEARCH("Ridotto",Gen2022_RICHIESTE!AP11),Gen2022_RICHIESTE!AP11))=1,    AP$6&lt;&gt;""   ),    _xlfn.CONCAT("Rid: ",HLOOKUP(AP$6,Tipologie!$B$2:$AM$10,7)  ),  Gen2022_RICHIESTE!AP11),HLOOKUP(AP$6,Tipologie!$B$2:$AM$10,7  ) ))</f>
        <v>.</v>
      </c>
      <c r="AQ12" s="158" t="str">
        <f>T( IF( Gen2022_RICHIESTE!AQ11&lt;&gt;"",  IF(   AND(    (IFERROR(SEARCH("Ridotto",Gen2022_RICHIESTE!AQ11),Gen2022_RICHIESTE!AQ11))=1,    AQ$6&lt;&gt;""   ),    _xlfn.CONCAT("Rid: ",HLOOKUP(AQ$6,Tipologie!$B$2:$AM$10,7)  ),  Gen2022_RICHIESTE!AQ11),HLOOKUP(AQ$6,Tipologie!$B$2:$AM$10,7  ) ))</f>
        <v>.</v>
      </c>
      <c r="AR12" s="158" t="str">
        <f>T( IF( Gen2022_RICHIESTE!AR11&lt;&gt;"",  IF(   AND(    (IFERROR(SEARCH("Ridotto",Gen2022_RICHIESTE!AR11),Gen2022_RICHIESTE!AR11))=1,    AR$6&lt;&gt;""   ),    _xlfn.CONCAT("Rid: ",HLOOKUP(AR$6,Tipologie!$B$2:$AM$10,7)  ),  Gen2022_RICHIESTE!AR11),HLOOKUP(AR$6,Tipologie!$B$2:$AM$10,7  ) ))</f>
        <v>.</v>
      </c>
      <c r="AS12" s="54"/>
      <c r="AT12" s="174">
        <f>SUM(COUNTIFS(C12:AR12,{"Ex-accordo";"Ferie";"Ridotto Ex-Acc";"Ridotto Ferie";"Ridotto Maternità";"Malattia";"Esame";"Altro"}))</f>
        <v>0</v>
      </c>
      <c r="AU12" s="96"/>
      <c r="AW12" s="79" t="str">
        <f t="shared" si="5"/>
        <v>ven</v>
      </c>
      <c r="AX12" s="79">
        <f t="shared" si="6"/>
        <v>44575</v>
      </c>
      <c r="AY12" s="158" t="str">
        <f>T(IF(  Gen2022_RICHIESTE!BB11&lt;&gt;"",  Gen2022_RICHIESTE!BB11,  HLOOKUP(AY$6,Tipologie!$B$2:$AM$10,7) ))</f>
        <v>.</v>
      </c>
      <c r="AZ12" s="158" t="str">
        <f>T(IF(  Gen2022_RICHIESTE!BC11&lt;&gt;"",  Gen2022_RICHIESTE!BC11,  HLOOKUP(AZ$6,Tipologie!$B$2:$AM$10,7) ))</f>
        <v>.</v>
      </c>
      <c r="BA12" s="158" t="str">
        <f>T(IF(  Gen2022_RICHIESTE!BD11&lt;&gt;"",  Gen2022_RICHIESTE!BD11,  HLOOKUP(BA$6,Tipologie!$B$2:$AM$10,7) ))</f>
        <v>.</v>
      </c>
      <c r="BB12" s="158" t="str">
        <f>T(IF(  Gen2022_RICHIESTE!BE11&lt;&gt;"",  Gen2022_RICHIESTE!BE11,  HLOOKUP(BB$6,Tipologie!$B$2:$AM$10,7) ))</f>
        <v>.</v>
      </c>
      <c r="BC12" s="158" t="str">
        <f>T(IF(  Gen2022_RICHIESTE!BF11&lt;&gt;"",  Gen2022_RICHIESTE!BF11,  HLOOKUP(BC$6,Tipologie!$B$2:$AM$10,7) ))</f>
        <v>.</v>
      </c>
      <c r="BD12" s="158" t="str">
        <f>T(IF(  Gen2022_RICHIESTE!BG11&lt;&gt;"",  Gen2022_RICHIESTE!BG11,  HLOOKUP(BD$6,Tipologie!$B$2:$AM$10,7) ))</f>
        <v>.</v>
      </c>
      <c r="BE12" s="158" t="str">
        <f>T(IF(  Gen2022_RICHIESTE!BH11&lt;&gt;"",  Gen2022_RICHIESTE!BH11,  HLOOKUP(BE$6,Tipologie!$B$2:$AM$10,7) ))</f>
        <v>.</v>
      </c>
      <c r="BF12" s="158" t="str">
        <f>T(IF(  Gen2022_RICHIESTE!BI11&lt;&gt;"",  Gen2022_RICHIESTE!BI11,  HLOOKUP(BF$6,Tipologie!$B$2:$AM$10,7) ))</f>
        <v>.</v>
      </c>
      <c r="BG12" s="158" t="str">
        <f>T(IF(  Gen2022_RICHIESTE!BJ11&lt;&gt;"",  Gen2022_RICHIESTE!BJ11,  HLOOKUP(BG$6,Tipologie!$B$2:$AM$10,7) ))</f>
        <v>.</v>
      </c>
      <c r="BH12" s="158" t="str">
        <f>T(IF(  Gen2022_RICHIESTE!BK11&lt;&gt;"",  Gen2022_RICHIESTE!BK11,  HLOOKUP(BH$6,Tipologie!$B$2:$AM$10,7) ))</f>
        <v>.</v>
      </c>
      <c r="BI12" s="50"/>
    </row>
    <row r="13" spans="1:61" ht="11.25" customHeight="1" x14ac:dyDescent="0.25">
      <c r="A13" s="79" t="str">
        <f>IF(Gen2022_RICHIESTE!A12&lt;&gt;"",Gen2022_RICHIESTE!A12,"")</f>
        <v>sab</v>
      </c>
      <c r="B13" s="80">
        <f>IF(Gen2022_RICHIESTE!B12&lt;&gt;"",Gen2022_RICHIESTE!B12,"")</f>
        <v>44576</v>
      </c>
      <c r="C13" s="158" t="str">
        <f>T( IF( Gen2022_RICHIESTE!C12&lt;&gt;"",  IF(   AND(    (IFERROR(SEARCH("Ridotto",Gen2022_RICHIESTE!C12),Gen2022_RICHIESTE!C12))=1,    C$6&lt;&gt;""   ),    _xlfn.CONCAT("Rid: ",HLOOKUP(C$6,Tipologie!$B$2:$AM$10,8)  ),  Gen2022_RICHIESTE!C12),HLOOKUP(C$6,Tipologie!$B$2:$AM$10,8  ) ))</f>
        <v>RIPOSO</v>
      </c>
      <c r="D13" s="158" t="str">
        <f>T( IF( Gen2022_RICHIESTE!D12&lt;&gt;"",  IF(   AND(    (IFERROR(SEARCH("Ridotto",Gen2022_RICHIESTE!D12),Gen2022_RICHIESTE!D12))=1,    D$6&lt;&gt;""   ),    _xlfn.CONCAT("Rid: ",HLOOKUP(D$6,Tipologie!$B$2:$AM$10,8)  ),  Gen2022_RICHIESTE!D12),HLOOKUP(D$6,Tipologie!$B$2:$AM$10,8  ) ))</f>
        <v>RIPOSO</v>
      </c>
      <c r="E13" s="158" t="str">
        <f>T( IF( Gen2022_RICHIESTE!E12&lt;&gt;"",  IF(   AND(    (IFERROR(SEARCH("Ridotto",Gen2022_RICHIESTE!E12),Gen2022_RICHIESTE!E12))=1,    E$6&lt;&gt;""   ),    _xlfn.CONCAT("Rid: ",HLOOKUP(E$6,Tipologie!$B$2:$AM$10,8)  ),  Gen2022_RICHIESTE!E12),HLOOKUP(E$6,Tipologie!$B$2:$AM$10,8  ) ))</f>
        <v>RIPOSO</v>
      </c>
      <c r="F13" s="158" t="str">
        <f>T( IF( Gen2022_RICHIESTE!F12&lt;&gt;"",  IF(   AND(    (IFERROR(SEARCH("Ridotto",Gen2022_RICHIESTE!F12),Gen2022_RICHIESTE!F12))=1,    F$6&lt;&gt;""   ),    _xlfn.CONCAT("Rid: ",HLOOKUP(F$6,Tipologie!$B$2:$AM$10,8)  ),  Gen2022_RICHIESTE!F12),HLOOKUP(F$6,Tipologie!$B$2:$AM$10,8  ) ))</f>
        <v>RIPOSO</v>
      </c>
      <c r="G13" s="158" t="str">
        <f>T( IF( Gen2022_RICHIESTE!G12&lt;&gt;"",  IF(   AND(    (IFERROR(SEARCH("Ridotto",Gen2022_RICHIESTE!G12),Gen2022_RICHIESTE!G12))=1,    G$6&lt;&gt;""   ),    _xlfn.CONCAT("Rid: ",HLOOKUP(G$6,Tipologie!$B$2:$AM$10,8)  ),  Gen2022_RICHIESTE!G12),HLOOKUP(G$6,Tipologie!$B$2:$AM$10,8  ) ))</f>
        <v>RIPOSO</v>
      </c>
      <c r="H13" s="158" t="str">
        <f>T( IF( Gen2022_RICHIESTE!H12&lt;&gt;"",  IF(   AND(    (IFERROR(SEARCH("Ridotto",Gen2022_RICHIESTE!H12),Gen2022_RICHIESTE!H12))=1,    H$6&lt;&gt;""   ),    _xlfn.CONCAT("Rid: ",HLOOKUP(H$6,Tipologie!$B$2:$AM$10,8)  ),  Gen2022_RICHIESTE!H12),HLOOKUP(H$6,Tipologie!$B$2:$AM$10,8  ) ))</f>
        <v>RIPOSO</v>
      </c>
      <c r="I13" s="158" t="str">
        <f>T( IF( Gen2022_RICHIESTE!I12&lt;&gt;"",  IF(   AND(    (IFERROR(SEARCH("Ridotto",Gen2022_RICHIESTE!I12),Gen2022_RICHIESTE!I12))=1,    I$6&lt;&gt;""   ),    _xlfn.CONCAT("Rid: ",HLOOKUP(I$6,Tipologie!$B$2:$AM$10,8)  ),  Gen2022_RICHIESTE!I12),HLOOKUP(I$6,Tipologie!$B$2:$AM$10,8  ) ))</f>
        <v>RIPOSO</v>
      </c>
      <c r="J13" s="158" t="str">
        <f>T( IF( Gen2022_RICHIESTE!J12&lt;&gt;"",  IF(   AND(    (IFERROR(SEARCH("Ridotto",Gen2022_RICHIESTE!J12),Gen2022_RICHIESTE!J12))=1,    J$6&lt;&gt;""   ),    _xlfn.CONCAT("Rid: ",HLOOKUP(J$6,Tipologie!$B$2:$AM$10,8)  ),  Gen2022_RICHIESTE!J12),HLOOKUP(J$6,Tipologie!$B$2:$AM$10,8  ) ))</f>
        <v>RIPOSO</v>
      </c>
      <c r="K13" s="158" t="str">
        <f>T( IF( Gen2022_RICHIESTE!K12&lt;&gt;"",  IF(   AND(    (IFERROR(SEARCH("Ridotto",Gen2022_RICHIESTE!K12),Gen2022_RICHIESTE!K12))=1,    K$6&lt;&gt;""   ),    _xlfn.CONCAT("Rid: ",HLOOKUP(K$6,Tipologie!$B$2:$AM$10,8)  ),  Gen2022_RICHIESTE!K12),HLOOKUP(K$6,Tipologie!$B$2:$AM$10,8  ) ))</f>
        <v>RIPOSO</v>
      </c>
      <c r="L13" s="158" t="str">
        <f>T( IF( Gen2022_RICHIESTE!L12&lt;&gt;"",  IF(   AND(    (IFERROR(SEARCH("Ridotto",Gen2022_RICHIESTE!L12),Gen2022_RICHIESTE!L12))=1,    L$6&lt;&gt;""   ),    _xlfn.CONCAT("Rid: ",HLOOKUP(L$6,Tipologie!$B$2:$AM$10,8)  ),  Gen2022_RICHIESTE!L12),HLOOKUP(L$6,Tipologie!$B$2:$AM$10,8  ) ))</f>
        <v>RIPOSO</v>
      </c>
      <c r="M13" s="158" t="str">
        <f>T( IF( Gen2022_RICHIESTE!M12&lt;&gt;"",  IF(   AND(    (IFERROR(SEARCH("Ridotto",Gen2022_RICHIESTE!M12),Gen2022_RICHIESTE!M12))=1,    M$6&lt;&gt;""   ),    _xlfn.CONCAT("Rid: ",HLOOKUP(M$6,Tipologie!$B$2:$AM$10,8)  ),  Gen2022_RICHIESTE!M12),HLOOKUP(M$6,Tipologie!$B$2:$AM$10,8  ) ))</f>
        <v>RIPOSO</v>
      </c>
      <c r="N13" s="158" t="str">
        <f>T( IF( Gen2022_RICHIESTE!N12&lt;&gt;"",  IF(   AND(    (IFERROR(SEARCH("Ridotto",Gen2022_RICHIESTE!N12),Gen2022_RICHIESTE!N12))=1,    N$6&lt;&gt;""   ),    _xlfn.CONCAT("Rid: ",HLOOKUP(N$6,Tipologie!$B$2:$AM$10,8)  ),  Gen2022_RICHIESTE!N12),HLOOKUP(N$6,Tipologie!$B$2:$AM$10,8  ) ))</f>
        <v>RIPOSO</v>
      </c>
      <c r="O13" s="158" t="str">
        <f>T( IF( Gen2022_RICHIESTE!O12&lt;&gt;"",  IF(   AND(    (IFERROR(SEARCH("Ridotto",Gen2022_RICHIESTE!O12),Gen2022_RICHIESTE!O12))=1,    O$6&lt;&gt;""   ),    _xlfn.CONCAT("Rid: ",HLOOKUP(O$6,Tipologie!$B$2:$AM$10,8)  ),  Gen2022_RICHIESTE!O12),HLOOKUP(O$6,Tipologie!$B$2:$AM$10,8  ) ))</f>
        <v>RIPOSO</v>
      </c>
      <c r="P13" s="158" t="str">
        <f>T( IF( Gen2022_RICHIESTE!P12&lt;&gt;"",  IF(   AND(    (IFERROR(SEARCH("Ridotto",Gen2022_RICHIESTE!P12),Gen2022_RICHIESTE!P12))=1,    P$6&lt;&gt;""   ),    _xlfn.CONCAT("Rid: ",HLOOKUP(P$6,Tipologie!$B$2:$AM$10,8)  ),  Gen2022_RICHIESTE!P12),HLOOKUP(P$6,Tipologie!$B$2:$AM$10,8  ) ))</f>
        <v>RIPOSO</v>
      </c>
      <c r="Q13" s="60" t="str">
        <f>T( IF( Gen2022_RICHIESTE!Q12&lt;&gt;"",  IF(   AND(    (IFERROR(SEARCH("Ridotto",Gen2022_RICHIESTE!Q12),Gen2022_RICHIESTE!Q12))=1,    Q$6&lt;&gt;""   ),    _xlfn.CONCAT("Rid: ",HLOOKUP(Q$6,Tipologie!$B$2:$AM$10,8)  ),  Gen2022_RICHIESTE!Q12),HLOOKUP(Q$6,Tipologie!$B$2:$AM$10,8  ) ))</f>
        <v>RIPOSO</v>
      </c>
      <c r="R13" s="60" t="str">
        <f>T( IF( Gen2022_RICHIESTE!R12&lt;&gt;"",  IF(   AND(    (IFERROR(SEARCH("Ridotto",Gen2022_RICHIESTE!R12),Gen2022_RICHIESTE!R12))=1,    R$6&lt;&gt;""   ),    _xlfn.CONCAT("Rid: ",HLOOKUP(R$6,Tipologie!$B$2:$AM$10,8)  ),  Gen2022_RICHIESTE!R12),HLOOKUP(R$6,Tipologie!$B$2:$AM$10,8  ) ))</f>
        <v>RIPOSO</v>
      </c>
      <c r="S13" s="60" t="str">
        <f>T( IF( Gen2022_RICHIESTE!S12&lt;&gt;"",  IF(   AND(    (IFERROR(SEARCH("Ridotto",Gen2022_RICHIESTE!S12),Gen2022_RICHIESTE!S12))=1,    S$6&lt;&gt;""   ),    _xlfn.CONCAT("Rid: ",HLOOKUP(S$6,Tipologie!$B$2:$AM$10,8)  ),  Gen2022_RICHIESTE!S12),HLOOKUP(S$6,Tipologie!$B$2:$AM$10,8  ) ))</f>
        <v>RIPOSO</v>
      </c>
      <c r="T13" s="164"/>
      <c r="U13" s="79" t="str">
        <f t="shared" si="4"/>
        <v>sab</v>
      </c>
      <c r="V13" s="80">
        <f t="shared" si="3"/>
        <v>44576</v>
      </c>
      <c r="W13" s="158" t="str">
        <f>T( IF( Gen2022_RICHIESTE!W12&lt;&gt;"",  IF(   AND(    (IFERROR(SEARCH("Ridotto",Gen2022_RICHIESTE!W12),Gen2022_RICHIESTE!W12))=1,    W$6&lt;&gt;""   ),    _xlfn.CONCAT("Rid: ",HLOOKUP(W$6,Tipologie!$B$2:$AM$10,8)  ),  Gen2022_RICHIESTE!W12),HLOOKUP(W$6,Tipologie!$B$2:$AM$10,8  ) ))</f>
        <v>RIPOSO</v>
      </c>
      <c r="X13" s="158" t="str">
        <f>T( IF( Gen2022_RICHIESTE!X12&lt;&gt;"",  IF(   AND(    (IFERROR(SEARCH("Ridotto",Gen2022_RICHIESTE!X12),Gen2022_RICHIESTE!X12))=1,    X$6&lt;&gt;""   ),    _xlfn.CONCAT("Rid: ",HLOOKUP(X$6,Tipologie!$B$2:$AM$10,8)  ),  Gen2022_RICHIESTE!X12),HLOOKUP(X$6,Tipologie!$B$2:$AM$10,8  ) ))</f>
        <v>RIPOSO</v>
      </c>
      <c r="Y13" s="158" t="str">
        <f>T( IF( Gen2022_RICHIESTE!Y12&lt;&gt;"",  IF(   AND(    (IFERROR(SEARCH("Ridotto",Gen2022_RICHIESTE!Y12),Gen2022_RICHIESTE!Y12))=1,    Y$6&lt;&gt;""   ),    _xlfn.CONCAT("Rid: ",HLOOKUP(Y$6,Tipologie!$B$2:$AM$10,8)  ),  Gen2022_RICHIESTE!Y12),HLOOKUP(Y$6,Tipologie!$B$2:$AM$10,8  ) ))</f>
        <v>RIPOSO</v>
      </c>
      <c r="Z13" s="158" t="str">
        <f>T( IF( Gen2022_RICHIESTE!Z12&lt;&gt;"",  IF(   AND(    (IFERROR(SEARCH("Ridotto",Gen2022_RICHIESTE!Z12),Gen2022_RICHIESTE!Z12))=1,    Z$6&lt;&gt;""   ),    _xlfn.CONCAT("Rid: ",HLOOKUP(Z$6,Tipologie!$B$2:$AM$10,8)  ),  Gen2022_RICHIESTE!Z12),HLOOKUP(Z$6,Tipologie!$B$2:$AM$10,8  ) ))</f>
        <v>RIPOSO</v>
      </c>
      <c r="AA13" s="158" t="str">
        <f>T( IF( Gen2022_RICHIESTE!AA12&lt;&gt;"",  IF(   AND(    (IFERROR(SEARCH("Ridotto",Gen2022_RICHIESTE!AA12),Gen2022_RICHIESTE!AA12))=1,    AA$6&lt;&gt;""   ),    _xlfn.CONCAT("Rid: ",HLOOKUP(AA$6,Tipologie!$B$2:$AM$10,8)  ),  Gen2022_RICHIESTE!AA12),HLOOKUP(AA$6,Tipologie!$B$2:$AM$10,8  ) ))</f>
        <v>RIPOSO</v>
      </c>
      <c r="AB13" s="158" t="str">
        <f>T( IF( Gen2022_RICHIESTE!AB12&lt;&gt;"",  IF(   AND(    (IFERROR(SEARCH("Ridotto",Gen2022_RICHIESTE!AB12),Gen2022_RICHIESTE!AB12))=1,    AB$6&lt;&gt;""   ),    _xlfn.CONCAT("Rid: ",HLOOKUP(AB$6,Tipologie!$B$2:$AM$10,8)  ),  Gen2022_RICHIESTE!AB12),HLOOKUP(AB$6,Tipologie!$B$2:$AM$10,8  ) ))</f>
        <v>RIPOSO</v>
      </c>
      <c r="AC13" s="158" t="str">
        <f>T( IF( Gen2022_RICHIESTE!AC12&lt;&gt;"",  IF(   AND(    (IFERROR(SEARCH("Ridotto",Gen2022_RICHIESTE!AC12),Gen2022_RICHIESTE!AC12))=1,    AC$6&lt;&gt;""   ),    _xlfn.CONCAT("Rid: ",HLOOKUP(AC$6,Tipologie!$B$2:$AM$10,8)  ),  Gen2022_RICHIESTE!AC12),HLOOKUP(AC$6,Tipologie!$B$2:$AM$10,8  ) ))</f>
        <v>RIPOSO</v>
      </c>
      <c r="AD13" s="158" t="str">
        <f>T( IF( Gen2022_RICHIESTE!AD12&lt;&gt;"",  IF(   AND(    (IFERROR(SEARCH("Ridotto",Gen2022_RICHIESTE!AD12),Gen2022_RICHIESTE!AD12))=1,    AD$6&lt;&gt;""   ),    _xlfn.CONCAT("Rid: ",HLOOKUP(AD$6,Tipologie!$B$2:$AM$10,8)  ),  Gen2022_RICHIESTE!AD12),HLOOKUP(AD$6,Tipologie!$B$2:$AM$10,8  ) ))</f>
        <v>RIPOSO</v>
      </c>
      <c r="AE13" s="158" t="str">
        <f>T( IF( Gen2022_RICHIESTE!AE12&lt;&gt;"",  IF(   AND(    (IFERROR(SEARCH("Ridotto",Gen2022_RICHIESTE!AE12),Gen2022_RICHIESTE!AE12))=1,    AE$6&lt;&gt;""   ),    _xlfn.CONCAT("Rid: ",HLOOKUP(AE$6,Tipologie!$B$2:$AM$10,8)  ),  Gen2022_RICHIESTE!AE12),HLOOKUP(AE$6,Tipologie!$B$2:$AM$10,8  ) ))</f>
        <v>RIPOSO</v>
      </c>
      <c r="AF13" s="158" t="str">
        <f>T( IF( Gen2022_RICHIESTE!AF12&lt;&gt;"",  IF(   AND(    (IFERROR(SEARCH("Ridotto",Gen2022_RICHIESTE!AF12),Gen2022_RICHIESTE!AF12))=1,    AF$6&lt;&gt;""   ),    _xlfn.CONCAT("Rid: ",HLOOKUP(AF$6,Tipologie!$B$2:$AM$10,8)  ),  Gen2022_RICHIESTE!AF12),HLOOKUP(AF$6,Tipologie!$B$2:$AM$10,8  ) ))</f>
        <v>RIPOSO</v>
      </c>
      <c r="AG13" s="158" t="str">
        <f>T( IF( Gen2022_RICHIESTE!AG12&lt;&gt;"",  IF(   AND(    (IFERROR(SEARCH("Ridotto",Gen2022_RICHIESTE!AG12),Gen2022_RICHIESTE!AG12))=1,    AG$6&lt;&gt;""   ),    _xlfn.CONCAT("Rid: ",HLOOKUP(AG$6,Tipologie!$B$2:$AM$10,8)  ),  Gen2022_RICHIESTE!AG12),HLOOKUP(AG$6,Tipologie!$B$2:$AM$10,8  ) ))</f>
        <v>RIPOSO</v>
      </c>
      <c r="AH13" s="158" t="str">
        <f>T( IF( Gen2022_RICHIESTE!AH12&lt;&gt;"",  IF(   AND(    (IFERROR(SEARCH("Ridotto",Gen2022_RICHIESTE!AH12),Gen2022_RICHIESTE!AH12))=1,    AH$6&lt;&gt;""   ),    _xlfn.CONCAT("Rid: ",HLOOKUP(AH$6,Tipologie!$B$2:$AM$10,8)  ),  Gen2022_RICHIESTE!AH12),HLOOKUP(AH$6,Tipologie!$B$2:$AM$10,8  ) ))</f>
        <v>RIPOSO</v>
      </c>
      <c r="AI13" s="158" t="str">
        <f>T( IF( Gen2022_RICHIESTE!AI12&lt;&gt;"",  IF(   AND(    (IFERROR(SEARCH("Ridotto",Gen2022_RICHIESTE!AI12),Gen2022_RICHIESTE!AI12))=1,    AI$6&lt;&gt;""   ),    _xlfn.CONCAT("Rid: ",HLOOKUP(AI$6,Tipologie!$B$2:$AM$10,8)  ),  Gen2022_RICHIESTE!AI12),HLOOKUP(AI$6,Tipologie!$B$2:$AM$10,8  ) ))</f>
        <v>RIPOSO</v>
      </c>
      <c r="AJ13" s="158" t="str">
        <f>T( IF( Gen2022_RICHIESTE!AJ12&lt;&gt;"",  IF(   AND(    (IFERROR(SEARCH("Ridotto",Gen2022_RICHIESTE!AJ12),Gen2022_RICHIESTE!AJ12))=1,    AJ$6&lt;&gt;""   ),    _xlfn.CONCAT("Rid: ",HLOOKUP(AJ$6,Tipologie!$B$2:$AM$10,8)  ),  Gen2022_RICHIESTE!AJ12),HLOOKUP(AJ$6,Tipologie!$B$2:$AM$10,8  ) ))</f>
        <v>RIPOSO</v>
      </c>
      <c r="AK13" s="158" t="str">
        <f>T( IF( Gen2022_RICHIESTE!AK12&lt;&gt;"",  IF(   AND(    (IFERROR(SEARCH("Ridotto",Gen2022_RICHIESTE!AK12),Gen2022_RICHIESTE!AK12))=1,    AK$6&lt;&gt;""   ),    _xlfn.CONCAT("Rid: ",HLOOKUP(AK$6,Tipologie!$B$2:$AM$10,8)  ),  Gen2022_RICHIESTE!AK12),HLOOKUP(AK$6,Tipologie!$B$2:$AM$10,8  ) ))</f>
        <v>RIPOSO</v>
      </c>
      <c r="AL13" s="158" t="str">
        <f>T( IF( Gen2022_RICHIESTE!AL12&lt;&gt;"",  IF(   AND(    (IFERROR(SEARCH("Ridotto",Gen2022_RICHIESTE!AL12),Gen2022_RICHIESTE!AL12))=1,    AL$6&lt;&gt;""   ),    _xlfn.CONCAT("Rid: ",HLOOKUP(AL$6,Tipologie!$B$2:$AM$10,8)  ),  Gen2022_RICHIESTE!AL12),HLOOKUP(AL$6,Tipologie!$B$2:$AM$10,8  ) ))</f>
        <v>RIPOSO</v>
      </c>
      <c r="AM13" s="158" t="str">
        <f>T( IF( Gen2022_RICHIESTE!AM12&lt;&gt;"",  IF(   AND(    (IFERROR(SEARCH("Ridotto",Gen2022_RICHIESTE!AM12),Gen2022_RICHIESTE!AM12))=1,    AM$6&lt;&gt;""   ),    _xlfn.CONCAT("Rid: ",HLOOKUP(AM$6,Tipologie!$B$2:$AM$10,8)  ),  Gen2022_RICHIESTE!AM12),HLOOKUP(AM$6,Tipologie!$B$2:$AM$10,8  ) ))</f>
        <v>RIPOSO</v>
      </c>
      <c r="AN13" s="158" t="str">
        <f>T( IF( Gen2022_RICHIESTE!AN12&lt;&gt;"",  IF(   AND(    (IFERROR(SEARCH("Ridotto",Gen2022_RICHIESTE!AN12),Gen2022_RICHIESTE!AN12))=1,    AN$6&lt;&gt;""   ),    _xlfn.CONCAT("Rid: ",HLOOKUP(AN$6,Tipologie!$B$2:$AM$10,8)  ),  Gen2022_RICHIESTE!AN12),HLOOKUP(AN$6,Tipologie!$B$2:$AM$10,8  ) ))</f>
        <v>RIPOSO</v>
      </c>
      <c r="AO13" s="158" t="str">
        <f>T( IF( Gen2022_RICHIESTE!AO12&lt;&gt;"",  IF(   AND(    (IFERROR(SEARCH("Ridotto",Gen2022_RICHIESTE!AO12),Gen2022_RICHIESTE!AO12))=1,    AO$6&lt;&gt;""   ),    _xlfn.CONCAT("Rid: ",HLOOKUP(AO$6,Tipologie!$B$2:$AM$10,8)  ),  Gen2022_RICHIESTE!AO12),HLOOKUP(AO$6,Tipologie!$B$2:$AM$10,8  ) ))</f>
        <v>RIPOSO</v>
      </c>
      <c r="AP13" s="158" t="str">
        <f>T( IF( Gen2022_RICHIESTE!AP12&lt;&gt;"",  IF(   AND(    (IFERROR(SEARCH("Ridotto",Gen2022_RICHIESTE!AP12),Gen2022_RICHIESTE!AP12))=1,    AP$6&lt;&gt;""   ),    _xlfn.CONCAT("Rid: ",HLOOKUP(AP$6,Tipologie!$B$2:$AM$10,8)  ),  Gen2022_RICHIESTE!AP12),HLOOKUP(AP$6,Tipologie!$B$2:$AM$10,8  ) ))</f>
        <v>RIPOSO</v>
      </c>
      <c r="AQ13" s="158" t="str">
        <f>T( IF( Gen2022_RICHIESTE!AQ12&lt;&gt;"",  IF(   AND(    (IFERROR(SEARCH("Ridotto",Gen2022_RICHIESTE!AQ12),Gen2022_RICHIESTE!AQ12))=1,    AQ$6&lt;&gt;""   ),    _xlfn.CONCAT("Rid: ",HLOOKUP(AQ$6,Tipologie!$B$2:$AM$10,8)  ),  Gen2022_RICHIESTE!AQ12),HLOOKUP(AQ$6,Tipologie!$B$2:$AM$10,8  ) ))</f>
        <v>RIPOSO</v>
      </c>
      <c r="AR13" s="158" t="str">
        <f>T( IF( Gen2022_RICHIESTE!AR12&lt;&gt;"",  IF(   AND(    (IFERROR(SEARCH("Ridotto",Gen2022_RICHIESTE!AR12),Gen2022_RICHIESTE!AR12))=1,    AR$6&lt;&gt;""   ),    _xlfn.CONCAT("Rid: ",HLOOKUP(AR$6,Tipologie!$B$2:$AM$10,8)  ),  Gen2022_RICHIESTE!AR12),HLOOKUP(AR$6,Tipologie!$B$2:$AM$10,8  ) ))</f>
        <v>RIPOSO</v>
      </c>
      <c r="AS13" s="59"/>
      <c r="AT13" s="92">
        <f>SUM(COUNTIFS(C13:AR13,{"Ex-accordo";"Ferie";"Ridotto Ex-Acc";"Ridotto Ferie";"Ridotto Maternità";"Malattia";"Esame";"Altro"}))</f>
        <v>0</v>
      </c>
      <c r="AU13" s="96"/>
      <c r="AW13" s="79" t="str">
        <f t="shared" si="5"/>
        <v>sab</v>
      </c>
      <c r="AX13" s="79">
        <f t="shared" si="6"/>
        <v>44576</v>
      </c>
      <c r="AY13" s="158" t="str">
        <f>T(IF(  Gen2022_RICHIESTE!BB12&lt;&gt;"",  Gen2022_RICHIESTE!BB12,  HLOOKUP(AY$6,Tipologie!$B$2:$AM$10,8) ))</f>
        <v>RIPOSO</v>
      </c>
      <c r="AZ13" s="158" t="str">
        <f>T(IF(  Gen2022_RICHIESTE!BC12&lt;&gt;"",  Gen2022_RICHIESTE!BC12,  HLOOKUP(AZ$6,Tipologie!$B$2:$AM$10,8) ))</f>
        <v>RIPOSO</v>
      </c>
      <c r="BA13" s="158" t="str">
        <f>T(IF(  Gen2022_RICHIESTE!BD12&lt;&gt;"",  Gen2022_RICHIESTE!BD12,  HLOOKUP(BA$6,Tipologie!$B$2:$AM$10,8) ))</f>
        <v>RIPOSO</v>
      </c>
      <c r="BB13" s="158" t="str">
        <f>T(IF(  Gen2022_RICHIESTE!BE12&lt;&gt;"",  Gen2022_RICHIESTE!BE12,  HLOOKUP(BB$6,Tipologie!$B$2:$AM$10,8) ))</f>
        <v>RIPOSO</v>
      </c>
      <c r="BC13" s="158" t="str">
        <f>T(IF(  Gen2022_RICHIESTE!BF12&lt;&gt;"",  Gen2022_RICHIESTE!BF12,  HLOOKUP(BC$6,Tipologie!$B$2:$AM$10,8) ))</f>
        <v>RIPOSO</v>
      </c>
      <c r="BD13" s="158" t="str">
        <f>T(IF(  Gen2022_RICHIESTE!BG12&lt;&gt;"",  Gen2022_RICHIESTE!BG12,  HLOOKUP(BD$6,Tipologie!$B$2:$AM$10,8) ))</f>
        <v>RIPOSO</v>
      </c>
      <c r="BE13" s="158" t="str">
        <f>T(IF(  Gen2022_RICHIESTE!BH12&lt;&gt;"",  Gen2022_RICHIESTE!BH12,  HLOOKUP(BE$6,Tipologie!$B$2:$AM$10,8) ))</f>
        <v>RIPOSO</v>
      </c>
      <c r="BF13" s="158" t="str">
        <f>T(IF(  Gen2022_RICHIESTE!BI12&lt;&gt;"",  Gen2022_RICHIESTE!BI12,  HLOOKUP(BF$6,Tipologie!$B$2:$AM$10,8) ))</f>
        <v>RIPOSO</v>
      </c>
      <c r="BG13" s="158" t="str">
        <f>T(IF(  Gen2022_RICHIESTE!BJ12&lt;&gt;"",  Gen2022_RICHIESTE!BJ12,  HLOOKUP(BG$6,Tipologie!$B$2:$AM$10,8) ))</f>
        <v>RIPOSO</v>
      </c>
      <c r="BH13" s="158" t="str">
        <f>T(IF(  Gen2022_RICHIESTE!BK12&lt;&gt;"",  Gen2022_RICHIESTE!BK12,  HLOOKUP(BH$6,Tipologie!$B$2:$AM$10,8) ))</f>
        <v>RIPOSO</v>
      </c>
    </row>
    <row r="14" spans="1:61" ht="11.25" customHeight="1" x14ac:dyDescent="0.25">
      <c r="A14" s="57" t="str">
        <f>IF(Gen2022_RICHIESTE!A13&lt;&gt;"",Gen2022_RICHIESTE!A13,"")</f>
        <v/>
      </c>
      <c r="B14" s="82">
        <f>IF(Gen2022_RICHIESTE!B13&lt;&gt;"",Gen2022_RICHIESTE!B13,"")</f>
        <v>44577</v>
      </c>
      <c r="C14" s="158" t="str">
        <f>T( IF( Gen2022_RICHIESTE!C13&lt;&gt;"",  IF(   AND(    (IFERROR(SEARCH("Ridotto",Gen2022_RICHIESTE!C13),Gen2022_RICHIESTE!C13))=1,    C$6&lt;&gt;""   ),    _xlfn.CONCAT("Rid: ",HLOOKUP(C$6,Tipologie!$B$2:$AM$10,9)  ),  Gen2022_RICHIESTE!C13),HLOOKUP(C$6,Tipologie!$B$2:$AM$10,9  ) ))</f>
        <v>DOMENICA</v>
      </c>
      <c r="D14" s="158" t="str">
        <f>T( IF( Gen2022_RICHIESTE!D13&lt;&gt;"",  IF(   AND(    (IFERROR(SEARCH("Ridotto",Gen2022_RICHIESTE!D13),Gen2022_RICHIESTE!D13))=1,    D$6&lt;&gt;""   ),    _xlfn.CONCAT("Rid: ",HLOOKUP(D$6,Tipologie!$B$2:$AM$10,9)  ),  Gen2022_RICHIESTE!D13),HLOOKUP(D$6,Tipologie!$B$2:$AM$10,9  ) ))</f>
        <v>DOMENICA</v>
      </c>
      <c r="E14" s="158" t="str">
        <f>T( IF( Gen2022_RICHIESTE!E13&lt;&gt;"",  IF(   AND(    (IFERROR(SEARCH("Ridotto",Gen2022_RICHIESTE!E13),Gen2022_RICHIESTE!E13))=1,    E$6&lt;&gt;""   ),    _xlfn.CONCAT("Rid: ",HLOOKUP(E$6,Tipologie!$B$2:$AM$10,9)  ),  Gen2022_RICHIESTE!E13),HLOOKUP(E$6,Tipologie!$B$2:$AM$10,9  ) ))</f>
        <v>DOMENICA</v>
      </c>
      <c r="F14" s="158" t="str">
        <f>T( IF( Gen2022_RICHIESTE!F13&lt;&gt;"",  IF(   AND(    (IFERROR(SEARCH("Ridotto",Gen2022_RICHIESTE!F13),Gen2022_RICHIESTE!F13))=1,    F$6&lt;&gt;""   ),    _xlfn.CONCAT("Rid: ",HLOOKUP(F$6,Tipologie!$B$2:$AM$10,9)  ),  Gen2022_RICHIESTE!F13),HLOOKUP(F$6,Tipologie!$B$2:$AM$10,9  ) ))</f>
        <v>DOMENICA</v>
      </c>
      <c r="G14" s="158" t="str">
        <f>T( IF( Gen2022_RICHIESTE!G13&lt;&gt;"",  IF(   AND(    (IFERROR(SEARCH("Ridotto",Gen2022_RICHIESTE!G13),Gen2022_RICHIESTE!G13))=1,    G$6&lt;&gt;""   ),    _xlfn.CONCAT("Rid: ",HLOOKUP(G$6,Tipologie!$B$2:$AM$10,9)  ),  Gen2022_RICHIESTE!G13),HLOOKUP(G$6,Tipologie!$B$2:$AM$10,9  ) ))</f>
        <v>DOMENICA</v>
      </c>
      <c r="H14" s="158" t="str">
        <f>T( IF( Gen2022_RICHIESTE!H13&lt;&gt;"",  IF(   AND(    (IFERROR(SEARCH("Ridotto",Gen2022_RICHIESTE!H13),Gen2022_RICHIESTE!H13))=1,    H$6&lt;&gt;""   ),    _xlfn.CONCAT("Rid: ",HLOOKUP(H$6,Tipologie!$B$2:$AM$10,9)  ),  Gen2022_RICHIESTE!H13),HLOOKUP(H$6,Tipologie!$B$2:$AM$10,9  ) ))</f>
        <v>DOMENICA</v>
      </c>
      <c r="I14" s="158" t="str">
        <f>T( IF( Gen2022_RICHIESTE!I13&lt;&gt;"",  IF(   AND(    (IFERROR(SEARCH("Ridotto",Gen2022_RICHIESTE!I13),Gen2022_RICHIESTE!I13))=1,    I$6&lt;&gt;""   ),    _xlfn.CONCAT("Rid: ",HLOOKUP(I$6,Tipologie!$B$2:$AM$10,9)  ),  Gen2022_RICHIESTE!I13),HLOOKUP(I$6,Tipologie!$B$2:$AM$10,9  ) ))</f>
        <v>DOMENICA</v>
      </c>
      <c r="J14" s="158" t="str">
        <f>T( IF( Gen2022_RICHIESTE!J13&lt;&gt;"",  IF(   AND(    (IFERROR(SEARCH("Ridotto",Gen2022_RICHIESTE!J13),Gen2022_RICHIESTE!J13))=1,    J$6&lt;&gt;""   ),    _xlfn.CONCAT("Rid: ",HLOOKUP(J$6,Tipologie!$B$2:$AM$10,9)  ),  Gen2022_RICHIESTE!J13),HLOOKUP(J$6,Tipologie!$B$2:$AM$10,9  ) ))</f>
        <v>DOMENICA</v>
      </c>
      <c r="K14" s="158" t="str">
        <f>T( IF( Gen2022_RICHIESTE!K13&lt;&gt;"",  IF(   AND(    (IFERROR(SEARCH("Ridotto",Gen2022_RICHIESTE!K13),Gen2022_RICHIESTE!K13))=1,    K$6&lt;&gt;""   ),    _xlfn.CONCAT("Rid: ",HLOOKUP(K$6,Tipologie!$B$2:$AM$10,9)  ),  Gen2022_RICHIESTE!K13),HLOOKUP(K$6,Tipologie!$B$2:$AM$10,9  ) ))</f>
        <v>DOMENICA</v>
      </c>
      <c r="L14" s="158" t="str">
        <f>T( IF( Gen2022_RICHIESTE!L13&lt;&gt;"",  IF(   AND(    (IFERROR(SEARCH("Ridotto",Gen2022_RICHIESTE!L13),Gen2022_RICHIESTE!L13))=1,    L$6&lt;&gt;""   ),    _xlfn.CONCAT("Rid: ",HLOOKUP(L$6,Tipologie!$B$2:$AM$10,9)  ),  Gen2022_RICHIESTE!L13),HLOOKUP(L$6,Tipologie!$B$2:$AM$10,9  ) ))</f>
        <v>DOMENICA</v>
      </c>
      <c r="M14" s="158" t="str">
        <f>T( IF( Gen2022_RICHIESTE!M13&lt;&gt;"",  IF(   AND(    (IFERROR(SEARCH("Ridotto",Gen2022_RICHIESTE!M13),Gen2022_RICHIESTE!M13))=1,    M$6&lt;&gt;""   ),    _xlfn.CONCAT("Rid: ",HLOOKUP(M$6,Tipologie!$B$2:$AM$10,9)  ),  Gen2022_RICHIESTE!M13),HLOOKUP(M$6,Tipologie!$B$2:$AM$10,9  ) ))</f>
        <v>DOMENICA</v>
      </c>
      <c r="N14" s="158" t="str">
        <f>T( IF( Gen2022_RICHIESTE!N13&lt;&gt;"",  IF(   AND(    (IFERROR(SEARCH("Ridotto",Gen2022_RICHIESTE!N13),Gen2022_RICHIESTE!N13))=1,    N$6&lt;&gt;""   ),    _xlfn.CONCAT("Rid: ",HLOOKUP(N$6,Tipologie!$B$2:$AM$10,9)  ),  Gen2022_RICHIESTE!N13),HLOOKUP(N$6,Tipologie!$B$2:$AM$10,9  ) ))</f>
        <v>DOMENICA</v>
      </c>
      <c r="O14" s="158" t="str">
        <f>T( IF( Gen2022_RICHIESTE!O13&lt;&gt;"",  IF(   AND(    (IFERROR(SEARCH("Ridotto",Gen2022_RICHIESTE!O13),Gen2022_RICHIESTE!O13))=1,    O$6&lt;&gt;""   ),    _xlfn.CONCAT("Rid: ",HLOOKUP(O$6,Tipologie!$B$2:$AM$10,9)  ),  Gen2022_RICHIESTE!O13),HLOOKUP(O$6,Tipologie!$B$2:$AM$10,9  ) ))</f>
        <v>DOMENICA</v>
      </c>
      <c r="P14" s="158" t="str">
        <f>T( IF( Gen2022_RICHIESTE!P13&lt;&gt;"",  IF(   AND(    (IFERROR(SEARCH("Ridotto",Gen2022_RICHIESTE!P13),Gen2022_RICHIESTE!P13))=1,    P$6&lt;&gt;""   ),    _xlfn.CONCAT("Rid: ",HLOOKUP(P$6,Tipologie!$B$2:$AM$10,9)  ),  Gen2022_RICHIESTE!P13),HLOOKUP(P$6,Tipologie!$B$2:$AM$10,9  ) ))</f>
        <v>DOMENICA</v>
      </c>
      <c r="Q14" s="60" t="str">
        <f>T( IF( Gen2022_RICHIESTE!Q13&lt;&gt;"",  IF(   AND(    (IFERROR(SEARCH("Ridotto",Gen2022_RICHIESTE!Q13),Gen2022_RICHIESTE!Q13))=1,    Q$6&lt;&gt;""   ),    _xlfn.CONCAT("Rid: ",HLOOKUP(Q$6,Tipologie!$B$2:$AM$10,9)  ),  Gen2022_RICHIESTE!Q13),HLOOKUP(Q$6,Tipologie!$B$2:$AM$10,9  ) ))</f>
        <v>DOMENICA</v>
      </c>
      <c r="R14" s="60" t="str">
        <f>T( IF( Gen2022_RICHIESTE!R13&lt;&gt;"",  IF(   AND(    (IFERROR(SEARCH("Ridotto",Gen2022_RICHIESTE!R13),Gen2022_RICHIESTE!R13))=1,    R$6&lt;&gt;""   ),    _xlfn.CONCAT("Rid: ",HLOOKUP(R$6,Tipologie!$B$2:$AM$10,9)  ),  Gen2022_RICHIESTE!R13),HLOOKUP(R$6,Tipologie!$B$2:$AM$10,9  ) ))</f>
        <v>DOMENICA</v>
      </c>
      <c r="S14" s="60" t="str">
        <f>T( IF( Gen2022_RICHIESTE!S13&lt;&gt;"",  IF(   AND(    (IFERROR(SEARCH("Ridotto",Gen2022_RICHIESTE!S13),Gen2022_RICHIESTE!S13))=1,    S$6&lt;&gt;""   ),    _xlfn.CONCAT("Rid: ",HLOOKUP(S$6,Tipologie!$B$2:$AM$10,9)  ),  Gen2022_RICHIESTE!S13),HLOOKUP(S$6,Tipologie!$B$2:$AM$10,9  ) ))</f>
        <v>DOMENICA</v>
      </c>
      <c r="T14" s="151"/>
      <c r="U14" s="57" t="str">
        <f t="shared" si="4"/>
        <v/>
      </c>
      <c r="V14" s="82">
        <f t="shared" si="3"/>
        <v>44577</v>
      </c>
      <c r="W14" s="158" t="str">
        <f>T( IF( Gen2022_RICHIESTE!W13&lt;&gt;"",  IF(   AND(    (IFERROR(SEARCH("Ridotto",Gen2022_RICHIESTE!W13),Gen2022_RICHIESTE!W13))=1,    W$6&lt;&gt;""   ),    _xlfn.CONCAT("Rid: ",HLOOKUP(W$6,Tipologie!$B$2:$AM$10,9)  ),  Gen2022_RICHIESTE!W13),HLOOKUP(W$6,Tipologie!$B$2:$AM$10,9  ) ))</f>
        <v>DOMENICA</v>
      </c>
      <c r="X14" s="158" t="str">
        <f>T( IF( Gen2022_RICHIESTE!X13&lt;&gt;"",  IF(   AND(    (IFERROR(SEARCH("Ridotto",Gen2022_RICHIESTE!X13),Gen2022_RICHIESTE!X13))=1,    X$6&lt;&gt;""   ),    _xlfn.CONCAT("Rid: ",HLOOKUP(X$6,Tipologie!$B$2:$AM$10,9)  ),  Gen2022_RICHIESTE!X13),HLOOKUP(X$6,Tipologie!$B$2:$AM$10,9  ) ))</f>
        <v>DOMENICA</v>
      </c>
      <c r="Y14" s="158" t="str">
        <f>T( IF( Gen2022_RICHIESTE!Y13&lt;&gt;"",  IF(   AND(    (IFERROR(SEARCH("Ridotto",Gen2022_RICHIESTE!Y13),Gen2022_RICHIESTE!Y13))=1,    Y$6&lt;&gt;""   ),    _xlfn.CONCAT("Rid: ",HLOOKUP(Y$6,Tipologie!$B$2:$AM$10,9)  ),  Gen2022_RICHIESTE!Y13),HLOOKUP(Y$6,Tipologie!$B$2:$AM$10,9  ) ))</f>
        <v>DOMENICA</v>
      </c>
      <c r="Z14" s="158" t="str">
        <f>T( IF( Gen2022_RICHIESTE!Z13&lt;&gt;"",  IF(   AND(    (IFERROR(SEARCH("Ridotto",Gen2022_RICHIESTE!Z13),Gen2022_RICHIESTE!Z13))=1,    Z$6&lt;&gt;""   ),    _xlfn.CONCAT("Rid: ",HLOOKUP(Z$6,Tipologie!$B$2:$AM$10,9)  ),  Gen2022_RICHIESTE!Z13),HLOOKUP(Z$6,Tipologie!$B$2:$AM$10,9  ) ))</f>
        <v>DOMENICA</v>
      </c>
      <c r="AA14" s="158" t="str">
        <f>T( IF( Gen2022_RICHIESTE!AA13&lt;&gt;"",  IF(   AND(    (IFERROR(SEARCH("Ridotto",Gen2022_RICHIESTE!AA13),Gen2022_RICHIESTE!AA13))=1,    AA$6&lt;&gt;""   ),    _xlfn.CONCAT("Rid: ",HLOOKUP(AA$6,Tipologie!$B$2:$AM$10,9)  ),  Gen2022_RICHIESTE!AA13),HLOOKUP(AA$6,Tipologie!$B$2:$AM$10,9  ) ))</f>
        <v>DOMENICA</v>
      </c>
      <c r="AB14" s="158" t="str">
        <f>T( IF( Gen2022_RICHIESTE!AB13&lt;&gt;"",  IF(   AND(    (IFERROR(SEARCH("Ridotto",Gen2022_RICHIESTE!AB13),Gen2022_RICHIESTE!AB13))=1,    AB$6&lt;&gt;""   ),    _xlfn.CONCAT("Rid: ",HLOOKUP(AB$6,Tipologie!$B$2:$AM$10,9)  ),  Gen2022_RICHIESTE!AB13),HLOOKUP(AB$6,Tipologie!$B$2:$AM$10,9  ) ))</f>
        <v>DOMENICA</v>
      </c>
      <c r="AC14" s="158" t="str">
        <f>T( IF( Gen2022_RICHIESTE!AC13&lt;&gt;"",  IF(   AND(    (IFERROR(SEARCH("Ridotto",Gen2022_RICHIESTE!AC13),Gen2022_RICHIESTE!AC13))=1,    AC$6&lt;&gt;""   ),    _xlfn.CONCAT("Rid: ",HLOOKUP(AC$6,Tipologie!$B$2:$AM$10,9)  ),  Gen2022_RICHIESTE!AC13),HLOOKUP(AC$6,Tipologie!$B$2:$AM$10,9  ) ))</f>
        <v>DOMENICA</v>
      </c>
      <c r="AD14" s="158" t="str">
        <f>T( IF( Gen2022_RICHIESTE!AD13&lt;&gt;"",  IF(   AND(    (IFERROR(SEARCH("Ridotto",Gen2022_RICHIESTE!AD13),Gen2022_RICHIESTE!AD13))=1,    AD$6&lt;&gt;""   ),    _xlfn.CONCAT("Rid: ",HLOOKUP(AD$6,Tipologie!$B$2:$AM$10,9)  ),  Gen2022_RICHIESTE!AD13),HLOOKUP(AD$6,Tipologie!$B$2:$AM$10,9  ) ))</f>
        <v>DOMENICA</v>
      </c>
      <c r="AE14" s="158" t="str">
        <f>T( IF( Gen2022_RICHIESTE!AE13&lt;&gt;"",  IF(   AND(    (IFERROR(SEARCH("Ridotto",Gen2022_RICHIESTE!AE13),Gen2022_RICHIESTE!AE13))=1,    AE$6&lt;&gt;""   ),    _xlfn.CONCAT("Rid: ",HLOOKUP(AE$6,Tipologie!$B$2:$AM$10,9)  ),  Gen2022_RICHIESTE!AE13),HLOOKUP(AE$6,Tipologie!$B$2:$AM$10,9  ) ))</f>
        <v>DOMENICA</v>
      </c>
      <c r="AF14" s="158" t="str">
        <f>T( IF( Gen2022_RICHIESTE!AF13&lt;&gt;"",  IF(   AND(    (IFERROR(SEARCH("Ridotto",Gen2022_RICHIESTE!AF13),Gen2022_RICHIESTE!AF13))=1,    AF$6&lt;&gt;""   ),    _xlfn.CONCAT("Rid: ",HLOOKUP(AF$6,Tipologie!$B$2:$AM$10,9)  ),  Gen2022_RICHIESTE!AF13),HLOOKUP(AF$6,Tipologie!$B$2:$AM$10,9  ) ))</f>
        <v>DOMENICA</v>
      </c>
      <c r="AG14" s="158" t="str">
        <f>T( IF( Gen2022_RICHIESTE!AG13&lt;&gt;"",  IF(   AND(    (IFERROR(SEARCH("Ridotto",Gen2022_RICHIESTE!AG13),Gen2022_RICHIESTE!AG13))=1,    AG$6&lt;&gt;""   ),    _xlfn.CONCAT("Rid: ",HLOOKUP(AG$6,Tipologie!$B$2:$AM$10,9)  ),  Gen2022_RICHIESTE!AG13),HLOOKUP(AG$6,Tipologie!$B$2:$AM$10,9  ) ))</f>
        <v>DOMENICA</v>
      </c>
      <c r="AH14" s="158" t="str">
        <f>T( IF( Gen2022_RICHIESTE!AH13&lt;&gt;"",  IF(   AND(    (IFERROR(SEARCH("Ridotto",Gen2022_RICHIESTE!AH13),Gen2022_RICHIESTE!AH13))=1,    AH$6&lt;&gt;""   ),    _xlfn.CONCAT("Rid: ",HLOOKUP(AH$6,Tipologie!$B$2:$AM$10,9)  ),  Gen2022_RICHIESTE!AH13),HLOOKUP(AH$6,Tipologie!$B$2:$AM$10,9  ) ))</f>
        <v>DOMENICA</v>
      </c>
      <c r="AI14" s="158" t="str">
        <f>T( IF( Gen2022_RICHIESTE!AI13&lt;&gt;"",  IF(   AND(    (IFERROR(SEARCH("Ridotto",Gen2022_RICHIESTE!AI13),Gen2022_RICHIESTE!AI13))=1,    AI$6&lt;&gt;""   ),    _xlfn.CONCAT("Rid: ",HLOOKUP(AI$6,Tipologie!$B$2:$AM$10,9)  ),  Gen2022_RICHIESTE!AI13),HLOOKUP(AI$6,Tipologie!$B$2:$AM$10,9  ) ))</f>
        <v>DOMENICA</v>
      </c>
      <c r="AJ14" s="158" t="str">
        <f>T( IF( Gen2022_RICHIESTE!AJ13&lt;&gt;"",  IF(   AND(    (IFERROR(SEARCH("Ridotto",Gen2022_RICHIESTE!AJ13),Gen2022_RICHIESTE!AJ13))=1,    AJ$6&lt;&gt;""   ),    _xlfn.CONCAT("Rid: ",HLOOKUP(AJ$6,Tipologie!$B$2:$AM$10,9)  ),  Gen2022_RICHIESTE!AJ13),HLOOKUP(AJ$6,Tipologie!$B$2:$AM$10,9  ) ))</f>
        <v>DOMENICA</v>
      </c>
      <c r="AK14" s="158" t="str">
        <f>T( IF( Gen2022_RICHIESTE!AK13&lt;&gt;"",  IF(   AND(    (IFERROR(SEARCH("Ridotto",Gen2022_RICHIESTE!AK13),Gen2022_RICHIESTE!AK13))=1,    AK$6&lt;&gt;""   ),    _xlfn.CONCAT("Rid: ",HLOOKUP(AK$6,Tipologie!$B$2:$AM$10,9)  ),  Gen2022_RICHIESTE!AK13),HLOOKUP(AK$6,Tipologie!$B$2:$AM$10,9  ) ))</f>
        <v>DOMENICA</v>
      </c>
      <c r="AL14" s="158" t="str">
        <f>T( IF( Gen2022_RICHIESTE!AL13&lt;&gt;"",  IF(   AND(    (IFERROR(SEARCH("Ridotto",Gen2022_RICHIESTE!AL13),Gen2022_RICHIESTE!AL13))=1,    AL$6&lt;&gt;""   ),    _xlfn.CONCAT("Rid: ",HLOOKUP(AL$6,Tipologie!$B$2:$AM$10,9)  ),  Gen2022_RICHIESTE!AL13),HLOOKUP(AL$6,Tipologie!$B$2:$AM$10,9  ) ))</f>
        <v>DOMENICA</v>
      </c>
      <c r="AM14" s="158" t="str">
        <f>T( IF( Gen2022_RICHIESTE!AM13&lt;&gt;"",  IF(   AND(    (IFERROR(SEARCH("Ridotto",Gen2022_RICHIESTE!AM13),Gen2022_RICHIESTE!AM13))=1,    AM$6&lt;&gt;""   ),    _xlfn.CONCAT("Rid: ",HLOOKUP(AM$6,Tipologie!$B$2:$AM$10,9)  ),  Gen2022_RICHIESTE!AM13),HLOOKUP(AM$6,Tipologie!$B$2:$AM$10,9  ) ))</f>
        <v>DOMENICA</v>
      </c>
      <c r="AN14" s="158" t="str">
        <f>T( IF( Gen2022_RICHIESTE!AN13&lt;&gt;"",  IF(   AND(    (IFERROR(SEARCH("Ridotto",Gen2022_RICHIESTE!AN13),Gen2022_RICHIESTE!AN13))=1,    AN$6&lt;&gt;""   ),    _xlfn.CONCAT("Rid: ",HLOOKUP(AN$6,Tipologie!$B$2:$AM$10,9)  ),  Gen2022_RICHIESTE!AN13),HLOOKUP(AN$6,Tipologie!$B$2:$AM$10,9  ) ))</f>
        <v>DOMENICA</v>
      </c>
      <c r="AO14" s="158" t="str">
        <f>T( IF( Gen2022_RICHIESTE!AO13&lt;&gt;"",  IF(   AND(    (IFERROR(SEARCH("Ridotto",Gen2022_RICHIESTE!AO13),Gen2022_RICHIESTE!AO13))=1,    AO$6&lt;&gt;""   ),    _xlfn.CONCAT("Rid: ",HLOOKUP(AO$6,Tipologie!$B$2:$AM$10,9)  ),  Gen2022_RICHIESTE!AO13),HLOOKUP(AO$6,Tipologie!$B$2:$AM$10,9  ) ))</f>
        <v>DOMENICA</v>
      </c>
      <c r="AP14" s="158" t="str">
        <f>T( IF( Gen2022_RICHIESTE!AP13&lt;&gt;"",  IF(   AND(    (IFERROR(SEARCH("Ridotto",Gen2022_RICHIESTE!AP13),Gen2022_RICHIESTE!AP13))=1,    AP$6&lt;&gt;""   ),    _xlfn.CONCAT("Rid: ",HLOOKUP(AP$6,Tipologie!$B$2:$AM$10,9)  ),  Gen2022_RICHIESTE!AP13),HLOOKUP(AP$6,Tipologie!$B$2:$AM$10,9  ) ))</f>
        <v>DOMENICA</v>
      </c>
      <c r="AQ14" s="158" t="str">
        <f>T( IF( Gen2022_RICHIESTE!AQ13&lt;&gt;"",  IF(   AND(    (IFERROR(SEARCH("Ridotto",Gen2022_RICHIESTE!AQ13),Gen2022_RICHIESTE!AQ13))=1,    AQ$6&lt;&gt;""   ),    _xlfn.CONCAT("Rid: ",HLOOKUP(AQ$6,Tipologie!$B$2:$AM$10,9)  ),  Gen2022_RICHIESTE!AQ13),HLOOKUP(AQ$6,Tipologie!$B$2:$AM$10,9  ) ))</f>
        <v>DOMENICA</v>
      </c>
      <c r="AR14" s="158" t="str">
        <f>T( IF( Gen2022_RICHIESTE!AR13&lt;&gt;"",  IF(   AND(    (IFERROR(SEARCH("Ridotto",Gen2022_RICHIESTE!AR13),Gen2022_RICHIESTE!AR13))=1,    AR$6&lt;&gt;""   ),    _xlfn.CONCAT("Rid: ",HLOOKUP(AR$6,Tipologie!$B$2:$AM$10,9)  ),  Gen2022_RICHIESTE!AR13),HLOOKUP(AR$6,Tipologie!$B$2:$AM$10,9  ) ))</f>
        <v>DOMENICA</v>
      </c>
      <c r="AS14" s="55"/>
      <c r="AT14" s="94"/>
      <c r="AU14" s="96"/>
      <c r="AW14" s="57" t="str">
        <f t="shared" si="5"/>
        <v/>
      </c>
      <c r="AX14" s="145">
        <f t="shared" si="6"/>
        <v>44577</v>
      </c>
      <c r="AY14" s="158" t="str">
        <f>T(IF(  Gen2022_RICHIESTE!BB13&lt;&gt;"",  Gen2022_RICHIESTE!BB13,  HLOOKUP(AY$6,Tipologie!$B$2:$AM$10,9) ))</f>
        <v>DOMENICA</v>
      </c>
      <c r="AZ14" s="158" t="str">
        <f>T(IF(  Gen2022_RICHIESTE!BC13&lt;&gt;"",  Gen2022_RICHIESTE!BC13,  HLOOKUP(AZ$6,Tipologie!$B$2:$AM$10,9) ))</f>
        <v>DOMENICA</v>
      </c>
      <c r="BA14" s="158" t="str">
        <f>T(IF(  Gen2022_RICHIESTE!BD13&lt;&gt;"",  Gen2022_RICHIESTE!BD13,  HLOOKUP(BA$6,Tipologie!$B$2:$AM$10,9) ))</f>
        <v>DOMENICA</v>
      </c>
      <c r="BB14" s="158" t="str">
        <f>T(IF(  Gen2022_RICHIESTE!BE13&lt;&gt;"",  Gen2022_RICHIESTE!BE13,  HLOOKUP(BB$6,Tipologie!$B$2:$AM$10,9) ))</f>
        <v>DOMENICA</v>
      </c>
      <c r="BC14" s="158" t="str">
        <f>T(IF(  Gen2022_RICHIESTE!BF13&lt;&gt;"",  Gen2022_RICHIESTE!BF13,  HLOOKUP(BC$6,Tipologie!$B$2:$AM$10,9) ))</f>
        <v>DOMENICA</v>
      </c>
      <c r="BD14" s="158" t="str">
        <f>T(IF(  Gen2022_RICHIESTE!BG13&lt;&gt;"",  Gen2022_RICHIESTE!BG13,  HLOOKUP(BD$6,Tipologie!$B$2:$AM$10,9) ))</f>
        <v>DOMENICA</v>
      </c>
      <c r="BE14" s="158" t="str">
        <f>T(IF(  Gen2022_RICHIESTE!BH13&lt;&gt;"",  Gen2022_RICHIESTE!BH13,  HLOOKUP(BE$6,Tipologie!$B$2:$AM$10,9) ))</f>
        <v>DOMENICA</v>
      </c>
      <c r="BF14" s="158" t="str">
        <f>T(IF(  Gen2022_RICHIESTE!BI13&lt;&gt;"",  Gen2022_RICHIESTE!BI13,  HLOOKUP(BF$6,Tipologie!$B$2:$AM$10,9) ))</f>
        <v>DOMENICA</v>
      </c>
      <c r="BG14" s="158" t="str">
        <f>T(IF(  Gen2022_RICHIESTE!BJ13&lt;&gt;"",  Gen2022_RICHIESTE!BJ13,  HLOOKUP(BG$6,Tipologie!$B$2:$AM$10,9) ))</f>
        <v>DOMENICA</v>
      </c>
      <c r="BH14" s="158" t="str">
        <f>T(IF(  Gen2022_RICHIESTE!BK13&lt;&gt;"",  Gen2022_RICHIESTE!BK13,  HLOOKUP(BH$6,Tipologie!$B$2:$AM$10,9) ))</f>
        <v>DOMENICA</v>
      </c>
    </row>
    <row r="15" spans="1:61" ht="11.25" customHeight="1" x14ac:dyDescent="0.25">
      <c r="A15" s="96" t="str">
        <f>IF(Gen2022_RICHIESTE!A14&lt;&gt;"",Gen2022_RICHIESTE!A14,"")</f>
        <v/>
      </c>
      <c r="B15" s="96" t="str">
        <f>IF(Gen2022_RICHIESTE!B14&lt;&gt;"",Gen2022_RICHIESTE!B14,"")</f>
        <v/>
      </c>
      <c r="C15" s="58"/>
      <c r="D15" s="58"/>
      <c r="E15" s="58"/>
      <c r="F15" s="58"/>
      <c r="G15" s="58"/>
      <c r="H15" s="58"/>
      <c r="I15" s="58"/>
      <c r="J15" s="58"/>
      <c r="K15" s="58"/>
      <c r="L15" s="58"/>
      <c r="M15" s="58"/>
      <c r="N15" s="58"/>
      <c r="O15" s="58"/>
      <c r="P15" s="58"/>
      <c r="Q15" s="58"/>
      <c r="R15" s="58"/>
      <c r="S15" s="58"/>
      <c r="T15" s="151"/>
      <c r="U15" s="58" t="str">
        <f>IF($A15&lt;&gt;"",$A15,"")</f>
        <v/>
      </c>
      <c r="V15" s="58" t="str">
        <f t="shared" si="3"/>
        <v/>
      </c>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93"/>
      <c r="AU15" s="96"/>
      <c r="AW15" s="98" t="str">
        <f>IF($A15&lt;&gt;"",$A15,"")</f>
        <v/>
      </c>
      <c r="AX15" s="98" t="str">
        <f t="shared" si="6"/>
        <v/>
      </c>
      <c r="AY15" s="58"/>
      <c r="AZ15" s="58"/>
      <c r="BA15" s="58"/>
      <c r="BB15" s="58"/>
      <c r="BC15" s="58"/>
      <c r="BD15" s="58"/>
      <c r="BE15" s="58"/>
      <c r="BF15" s="58"/>
      <c r="BG15" s="58"/>
      <c r="BH15" s="58"/>
    </row>
    <row r="16" spans="1:61" ht="11.25" customHeight="1" x14ac:dyDescent="0.25">
      <c r="A16" s="78"/>
      <c r="B16" s="78" t="s">
        <v>23</v>
      </c>
      <c r="C16" s="84"/>
      <c r="D16" s="84"/>
      <c r="E16" s="84"/>
      <c r="F16" s="84"/>
      <c r="G16" s="84"/>
      <c r="H16" s="84"/>
      <c r="I16" s="84"/>
      <c r="J16" s="84"/>
      <c r="K16" s="84"/>
      <c r="L16" s="84"/>
      <c r="M16" s="84"/>
      <c r="N16" s="84"/>
      <c r="O16" s="84"/>
      <c r="P16" s="84"/>
      <c r="Q16" s="84"/>
      <c r="R16" s="84"/>
      <c r="S16" s="84"/>
      <c r="T16" s="163"/>
      <c r="U16" s="78"/>
      <c r="V16" s="78" t="str">
        <f>IF($B16&lt;&gt;"",$B16,"")</f>
        <v>Turno</v>
      </c>
      <c r="W16" s="84"/>
      <c r="X16" s="84"/>
      <c r="Y16" s="84"/>
      <c r="Z16" s="84"/>
      <c r="AA16" s="84"/>
      <c r="AB16" s="84"/>
      <c r="AC16" s="84"/>
      <c r="AD16" s="84"/>
      <c r="AE16" s="84"/>
      <c r="AF16" s="84"/>
      <c r="AG16" s="84"/>
      <c r="AH16" s="84"/>
      <c r="AI16" s="84"/>
      <c r="AJ16" s="84"/>
      <c r="AK16" s="84"/>
      <c r="AL16" s="84"/>
      <c r="AM16" s="84"/>
      <c r="AN16" s="84"/>
      <c r="AO16" s="84"/>
      <c r="AP16" s="84"/>
      <c r="AQ16" s="84"/>
      <c r="AR16" s="84"/>
      <c r="AT16" s="93"/>
      <c r="AU16" s="96"/>
      <c r="AW16" s="98"/>
      <c r="AX16" s="98"/>
      <c r="AY16" s="84"/>
      <c r="AZ16" s="84"/>
      <c r="BA16" s="84"/>
      <c r="BB16" s="84"/>
      <c r="BC16" s="84"/>
      <c r="BD16" s="84"/>
      <c r="BE16" s="84"/>
      <c r="BF16" s="84"/>
      <c r="BG16" s="84"/>
      <c r="BH16" s="84"/>
    </row>
    <row r="17" spans="1:61" ht="11.25" customHeight="1" x14ac:dyDescent="0.25">
      <c r="A17" s="50"/>
      <c r="B17" s="50"/>
      <c r="C17" s="158" t="str">
        <f>T(IF(  Gen2022_RICHIESTE!C15&lt;&gt;"",  Gen2022_RICHIESTE!C15,  HLOOKUP(C$16,Tipologie!$B$2:$AM$10,2) ))</f>
        <v>-</v>
      </c>
      <c r="D17" s="158" t="str">
        <f>T(IF(  Gen2022_RICHIESTE!D15&lt;&gt;"",  Gen2022_RICHIESTE!D15,  HLOOKUP(D$16,Tipologie!$B$2:$AM$10,2) ))</f>
        <v>-</v>
      </c>
      <c r="E17" s="158" t="str">
        <f>T(IF(  Gen2022_RICHIESTE!E15&lt;&gt;"",  Gen2022_RICHIESTE!E15,  HLOOKUP(E$16,Tipologie!$B$2:$AM$10,2) ))</f>
        <v>-</v>
      </c>
      <c r="F17" s="158" t="str">
        <f>T(IF(  Gen2022_RICHIESTE!F15&lt;&gt;"",  Gen2022_RICHIESTE!F15,  HLOOKUP(F$16,Tipologie!$B$2:$AM$10,2) ))</f>
        <v>-</v>
      </c>
      <c r="G17" s="158" t="str">
        <f>T(IF(  Gen2022_RICHIESTE!G15&lt;&gt;"",  Gen2022_RICHIESTE!G15,  HLOOKUP(G$16,Tipologie!$B$2:$AM$10,2) ))</f>
        <v>-</v>
      </c>
      <c r="H17" s="158" t="str">
        <f>T(IF(  Gen2022_RICHIESTE!H15&lt;&gt;"",  Gen2022_RICHIESTE!H15,  HLOOKUP(H$16,Tipologie!$B$2:$AM$10,2) ))</f>
        <v>-</v>
      </c>
      <c r="I17" s="158" t="str">
        <f>T(IF(  Gen2022_RICHIESTE!I15&lt;&gt;"",  Gen2022_RICHIESTE!I15,  HLOOKUP(I$16,Tipologie!$B$2:$AM$10,2) ))</f>
        <v>-</v>
      </c>
      <c r="J17" s="158" t="str">
        <f>T(IF(  Gen2022_RICHIESTE!J15&lt;&gt;"",  Gen2022_RICHIESTE!J15,  HLOOKUP(J$16,Tipologie!$B$2:$AM$10,2) ))</f>
        <v>-</v>
      </c>
      <c r="K17" s="158" t="str">
        <f>T(IF(  Gen2022_RICHIESTE!K15&lt;&gt;"",  Gen2022_RICHIESTE!K15,  HLOOKUP(K$16,Tipologie!$B$2:$AM$10,2) ))</f>
        <v>-</v>
      </c>
      <c r="L17" s="158" t="str">
        <f>T(IF(  Gen2022_RICHIESTE!L15&lt;&gt;"",  Gen2022_RICHIESTE!L15,  HLOOKUP(L$16,Tipologie!$B$2:$AM$10,2) ))</f>
        <v>-</v>
      </c>
      <c r="M17" s="158" t="str">
        <f>T(IF(  Gen2022_RICHIESTE!M15&lt;&gt;"",  Gen2022_RICHIESTE!M15,  HLOOKUP(M$16,Tipologie!$B$2:$AM$10,2) ))</f>
        <v>-</v>
      </c>
      <c r="N17" s="158" t="str">
        <f>T(IF(  Gen2022_RICHIESTE!N15&lt;&gt;"",  Gen2022_RICHIESTE!N15,  HLOOKUP(N$16,Tipologie!$B$2:$AM$10,2) ))</f>
        <v>-</v>
      </c>
      <c r="O17" s="158" t="str">
        <f>T(IF(  Gen2022_RICHIESTE!O15&lt;&gt;"",  Gen2022_RICHIESTE!O15,  HLOOKUP(O$16,Tipologie!$B$2:$AM$10,2) ))</f>
        <v>-</v>
      </c>
      <c r="P17" s="158" t="str">
        <f>T(IF(  Gen2022_RICHIESTE!P15&lt;&gt;"",  Gen2022_RICHIESTE!P15,  HLOOKUP(P$16,Tipologie!$B$2:$AM$10,2) ))</f>
        <v>-</v>
      </c>
      <c r="Q17" s="81" t="str">
        <f>T(IF(  Gen2022_RICHIESTE!Q15&lt;&gt;"",  Gen2022_RICHIESTE!Q15,  HLOOKUP(Q$16,Tipologie!$B$2:$AM$10,2) ))</f>
        <v>-</v>
      </c>
      <c r="R17" s="81" t="str">
        <f>T(IF(  Gen2022_RICHIESTE!R15&lt;&gt;"",  Gen2022_RICHIESTE!R15,  HLOOKUP(R$16,Tipologie!$B$2:$AM$10,2) ))</f>
        <v>-</v>
      </c>
      <c r="S17" s="81" t="str">
        <f>T(IF(  Gen2022_RICHIESTE!S15&lt;&gt;"",  Gen2022_RICHIESTE!S15,  HLOOKUP(S$16,Tipologie!$B$2:$AM$10,2) ))</f>
        <v>-</v>
      </c>
      <c r="T17" s="163"/>
      <c r="U17" s="50" t="str">
        <f t="shared" ref="U17:U54" si="7">IF($A17&lt;&gt;"",$A17,"")</f>
        <v/>
      </c>
      <c r="V17" s="50" t="str">
        <f t="shared" ref="V17:V54" si="8">IF($B17&lt;&gt;"",$B17,"")</f>
        <v/>
      </c>
      <c r="W17" s="158" t="str">
        <f>T(IF(  Gen2022_RICHIESTE!W15&lt;&gt;"",  Gen2022_RICHIESTE!W15,  HLOOKUP(W$16,Tipologie!$B$2:$AM$10,2) ))</f>
        <v>-</v>
      </c>
      <c r="X17" s="158" t="str">
        <f>T(IF(  Gen2022_RICHIESTE!X15&lt;&gt;"",  Gen2022_RICHIESTE!X15,  HLOOKUP(X$16,Tipologie!$B$2:$AM$10,2) ))</f>
        <v>-</v>
      </c>
      <c r="Y17" s="158" t="str">
        <f>T(IF(  Gen2022_RICHIESTE!Y15&lt;&gt;"",  Gen2022_RICHIESTE!Y15,  HLOOKUP(Y$16,Tipologie!$B$2:$AM$10,2) ))</f>
        <v>-</v>
      </c>
      <c r="Z17" s="158" t="str">
        <f>T(IF(  Gen2022_RICHIESTE!Z15&lt;&gt;"",  Gen2022_RICHIESTE!Z15,  HLOOKUP(Z$16,Tipologie!$B$2:$AM$10,2) ))</f>
        <v>-</v>
      </c>
      <c r="AA17" s="158" t="str">
        <f>T(IF(  Gen2022_RICHIESTE!AA15&lt;&gt;"",  Gen2022_RICHIESTE!AA15,  HLOOKUP(AA$16,Tipologie!$B$2:$AM$10,2) ))</f>
        <v>-</v>
      </c>
      <c r="AB17" s="158" t="str">
        <f>T(IF(  Gen2022_RICHIESTE!AB15&lt;&gt;"",  Gen2022_RICHIESTE!AB15,  HLOOKUP(AB$16,Tipologie!$B$2:$AM$10,2) ))</f>
        <v>-</v>
      </c>
      <c r="AC17" s="158" t="str">
        <f>T(IF(  Gen2022_RICHIESTE!AC15&lt;&gt;"",  Gen2022_RICHIESTE!AC15,  HLOOKUP(AC$16,Tipologie!$B$2:$AM$10,2) ))</f>
        <v>-</v>
      </c>
      <c r="AD17" s="158" t="str">
        <f>T(IF(  Gen2022_RICHIESTE!AD15&lt;&gt;"",  Gen2022_RICHIESTE!AD15,  HLOOKUP(AD$16,Tipologie!$B$2:$AM$10,2) ))</f>
        <v>-</v>
      </c>
      <c r="AE17" s="158" t="str">
        <f>T(IF(  Gen2022_RICHIESTE!AE15&lt;&gt;"",  Gen2022_RICHIESTE!AE15,  HLOOKUP(AE$16,Tipologie!$B$2:$AM$10,2) ))</f>
        <v>-</v>
      </c>
      <c r="AF17" s="158" t="str">
        <f>T(IF(  Gen2022_RICHIESTE!AF15&lt;&gt;"",  Gen2022_RICHIESTE!AF15,  HLOOKUP(AF$16,Tipologie!$B$2:$AM$10,2) ))</f>
        <v>-</v>
      </c>
      <c r="AG17" s="158" t="str">
        <f>T(IF(  Gen2022_RICHIESTE!AG15&lt;&gt;"",  Gen2022_RICHIESTE!AG15,  HLOOKUP(AG$16,Tipologie!$B$2:$AM$10,2) ))</f>
        <v>-</v>
      </c>
      <c r="AH17" s="158" t="str">
        <f>T(IF(  Gen2022_RICHIESTE!AH15&lt;&gt;"",  Gen2022_RICHIESTE!AH15,  HLOOKUP(AH$16,Tipologie!$B$2:$AM$10,2) ))</f>
        <v>-</v>
      </c>
      <c r="AI17" s="158" t="str">
        <f>T(IF(  Gen2022_RICHIESTE!AI15&lt;&gt;"",  Gen2022_RICHIESTE!AI15,  HLOOKUP(AI$16,Tipologie!$B$2:$AM$10,2) ))</f>
        <v>-</v>
      </c>
      <c r="AJ17" s="158" t="str">
        <f>T(IF(  Gen2022_RICHIESTE!AJ15&lt;&gt;"",  Gen2022_RICHIESTE!AJ15,  HLOOKUP(AJ$16,Tipologie!$B$2:$AM$10,2) ))</f>
        <v>-</v>
      </c>
      <c r="AK17" s="158" t="str">
        <f>T(IF(  Gen2022_RICHIESTE!AK15&lt;&gt;"",  Gen2022_RICHIESTE!AK15,  HLOOKUP(AK$16,Tipologie!$B$2:$AM$10,2) ))</f>
        <v>-</v>
      </c>
      <c r="AL17" s="158" t="str">
        <f>T(IF(  Gen2022_RICHIESTE!AL15&lt;&gt;"",  Gen2022_RICHIESTE!AL15,  HLOOKUP(AL$16,Tipologie!$B$2:$AM$10,2) ))</f>
        <v>-</v>
      </c>
      <c r="AM17" s="158" t="str">
        <f>T(IF(  Gen2022_RICHIESTE!AM15&lt;&gt;"",  Gen2022_RICHIESTE!AM15,  HLOOKUP(AM$16,Tipologie!$B$2:$AM$10,2) ))</f>
        <v>-</v>
      </c>
      <c r="AN17" s="158" t="str">
        <f>T(IF(  Gen2022_RICHIESTE!AN15&lt;&gt;"",  Gen2022_RICHIESTE!AN15,  HLOOKUP(AN$16,Tipologie!$B$2:$AM$10,2) ))</f>
        <v>-</v>
      </c>
      <c r="AO17" s="158" t="str">
        <f>T(IF(  Gen2022_RICHIESTE!AO15&lt;&gt;"",  Gen2022_RICHIESTE!AO15,  HLOOKUP(AO$16,Tipologie!$B$2:$AM$10,2) ))</f>
        <v>-</v>
      </c>
      <c r="AP17" s="158" t="str">
        <f>T(IF(  Gen2022_RICHIESTE!AP15&lt;&gt;"",  Gen2022_RICHIESTE!AP15,  HLOOKUP(AP$16,Tipologie!$B$2:$AM$10,2) ))</f>
        <v>-</v>
      </c>
      <c r="AQ17" s="158" t="str">
        <f>T(IF(  Gen2022_RICHIESTE!AQ15&lt;&gt;"",  Gen2022_RICHIESTE!AQ15,  HLOOKUP(AQ$16,Tipologie!$B$2:$AM$10,2) ))</f>
        <v>-</v>
      </c>
      <c r="AR17" s="158" t="str">
        <f>T(IF(  Gen2022_RICHIESTE!AR15&lt;&gt;"",  Gen2022_RICHIESTE!AR15,  HLOOKUP(AR$16,Tipologie!$B$2:$AM$10,2) ))</f>
        <v>-</v>
      </c>
      <c r="AS17" s="54"/>
      <c r="AT17" s="95"/>
      <c r="AU17" s="96"/>
      <c r="AW17" s="98" t="str">
        <f t="shared" ref="AW17:AW54" si="9">IF($A17&lt;&gt;"",$A17,"")</f>
        <v/>
      </c>
      <c r="AX17" s="98" t="str">
        <f t="shared" ref="AX17:AX25" si="10">IF($B17&lt;&gt;"",$B17,"")</f>
        <v/>
      </c>
      <c r="AY17" s="158" t="str">
        <f>T(IF(  Gen2022_RICHIESTE!BB15&lt;&gt;"",  Gen2022_RICHIESTE!BB15,  HLOOKUP(AY$16,Tipologie!$B$2:$AM$10,2) ))</f>
        <v>-</v>
      </c>
      <c r="AZ17" s="158" t="str">
        <f>T(IF(  Gen2022_RICHIESTE!BC15&lt;&gt;"",  Gen2022_RICHIESTE!BC15,  HLOOKUP(AZ$16,Tipologie!$B$2:$AM$10,2) ))</f>
        <v>-</v>
      </c>
      <c r="BA17" s="158" t="str">
        <f>T(IF(  Gen2022_RICHIESTE!BD15&lt;&gt;"",  Gen2022_RICHIESTE!BD15,  HLOOKUP(BA$16,Tipologie!$B$2:$AM$10,2) ))</f>
        <v>-</v>
      </c>
      <c r="BB17" s="158" t="str">
        <f>T(IF(  Gen2022_RICHIESTE!BE15&lt;&gt;"",  Gen2022_RICHIESTE!BE15,  HLOOKUP(BB$16,Tipologie!$B$2:$AM$10,2) ))</f>
        <v>-</v>
      </c>
      <c r="BC17" s="158" t="str">
        <f>T(IF(  Gen2022_RICHIESTE!BF15&lt;&gt;"",  Gen2022_RICHIESTE!BF15,  HLOOKUP(BC$16,Tipologie!$B$2:$AM$10,2) ))</f>
        <v>-</v>
      </c>
      <c r="BD17" s="158" t="str">
        <f>T(IF(  Gen2022_RICHIESTE!BG15&lt;&gt;"",  Gen2022_RICHIESTE!BG15,  HLOOKUP(BD$16,Tipologie!$B$2:$AM$10,2) ))</f>
        <v>-</v>
      </c>
      <c r="BE17" s="158" t="str">
        <f>T(IF(  Gen2022_RICHIESTE!BH15&lt;&gt;"",  Gen2022_RICHIESTE!BH15,  HLOOKUP(BE$16,Tipologie!$B$2:$AM$10,2) ))</f>
        <v>-</v>
      </c>
      <c r="BF17" s="158" t="str">
        <f>T(IF(  Gen2022_RICHIESTE!BI15&lt;&gt;"",  Gen2022_RICHIESTE!BI15,  HLOOKUP(BF$16,Tipologie!$B$2:$AM$10,2) ))</f>
        <v>-</v>
      </c>
      <c r="BG17" s="158" t="str">
        <f>T(IF(  Gen2022_RICHIESTE!BJ15&lt;&gt;"",  Gen2022_RICHIESTE!BJ15,  HLOOKUP(BG$16,Tipologie!$B$2:$AM$10,2) ))</f>
        <v>-</v>
      </c>
      <c r="BH17" s="158" t="str">
        <f>T(IF(  Gen2022_RICHIESTE!BK15&lt;&gt;"",  Gen2022_RICHIESTE!BK15,  HLOOKUP(BH$16,Tipologie!$B$2:$AM$10,2) ))</f>
        <v>-</v>
      </c>
    </row>
    <row r="18" spans="1:61" ht="11.25" customHeight="1" x14ac:dyDescent="0.25">
      <c r="A18" s="79" t="str">
        <f>IF(Gen2022_RICHIESTE!A16&lt;&gt;"",Gen2022_RICHIESTE!A16,"")</f>
        <v>lun</v>
      </c>
      <c r="B18" s="80">
        <f>IF(Gen2022_RICHIESTE!B16&lt;&gt;"",Gen2022_RICHIESTE!B16,"")</f>
        <v>44578</v>
      </c>
      <c r="C18" s="158" t="str">
        <f>T( IF( Gen2022_RICHIESTE!C16&lt;&gt;"",  IF(   AND(    (IFERROR(SEARCH("Ridotto",Gen2022_RICHIESTE!C16),Gen2022_RICHIESTE!C16))=1,    C$16&lt;&gt;""   ),    _xlfn.CONCAT("Rid: ",HLOOKUP(C$16,Tipologie!$B$2:$AM$10,3)  ),  Gen2022_RICHIESTE!C16),HLOOKUP(C$16,Tipologie!$B$2:$AM$10,3  ) ))</f>
        <v>.</v>
      </c>
      <c r="D18" s="158" t="str">
        <f>T( IF( Gen2022_RICHIESTE!D16&lt;&gt;"",  IF(   AND(    (IFERROR(SEARCH("Ridotto",Gen2022_RICHIESTE!D16),Gen2022_RICHIESTE!D16))=1,    D$16&lt;&gt;""   ),    _xlfn.CONCAT("Rid: ",HLOOKUP(D$16,Tipologie!$B$2:$AM$10,3)  ),  Gen2022_RICHIESTE!D16),HLOOKUP(D$16,Tipologie!$B$2:$AM$10,3  ) ))</f>
        <v>.</v>
      </c>
      <c r="E18" s="158" t="str">
        <f>T( IF( Gen2022_RICHIESTE!E16&lt;&gt;"",  IF(   AND(    (IFERROR(SEARCH("Ridotto",Gen2022_RICHIESTE!E16),Gen2022_RICHIESTE!E16))=1,    E$16&lt;&gt;""   ),    _xlfn.CONCAT("Rid: ",HLOOKUP(E$16,Tipologie!$B$2:$AM$10,3)  ),  Gen2022_RICHIESTE!E16),HLOOKUP(E$16,Tipologie!$B$2:$AM$10,3  ) ))</f>
        <v>.</v>
      </c>
      <c r="F18" s="158" t="str">
        <f>T( IF( Gen2022_RICHIESTE!F16&lt;&gt;"",  IF(   AND(    (IFERROR(SEARCH("Ridotto",Gen2022_RICHIESTE!F16),Gen2022_RICHIESTE!F16))=1,    F$16&lt;&gt;""   ),    _xlfn.CONCAT("Rid: ",HLOOKUP(F$16,Tipologie!$B$2:$AM$10,3)  ),  Gen2022_RICHIESTE!F16),HLOOKUP(F$16,Tipologie!$B$2:$AM$10,3  ) ))</f>
        <v>.</v>
      </c>
      <c r="G18" s="158" t="str">
        <f>T( IF( Gen2022_RICHIESTE!G16&lt;&gt;"",  IF(   AND(    (IFERROR(SEARCH("Ridotto",Gen2022_RICHIESTE!G16),Gen2022_RICHIESTE!G16))=1,    G$16&lt;&gt;""   ),    _xlfn.CONCAT("Rid: ",HLOOKUP(G$16,Tipologie!$B$2:$AM$10,3)  ),  Gen2022_RICHIESTE!G16),HLOOKUP(G$16,Tipologie!$B$2:$AM$10,3  ) ))</f>
        <v>.</v>
      </c>
      <c r="H18" s="158" t="str">
        <f>T( IF( Gen2022_RICHIESTE!H16&lt;&gt;"",  IF(   AND(    (IFERROR(SEARCH("Ridotto",Gen2022_RICHIESTE!H16),Gen2022_RICHIESTE!H16))=1,    H$16&lt;&gt;""   ),    _xlfn.CONCAT("Rid: ",HLOOKUP(H$16,Tipologie!$B$2:$AM$10,3)  ),  Gen2022_RICHIESTE!H16),HLOOKUP(H$16,Tipologie!$B$2:$AM$10,3  ) ))</f>
        <v>.</v>
      </c>
      <c r="I18" s="158" t="str">
        <f>T( IF( Gen2022_RICHIESTE!I16&lt;&gt;"",  IF(   AND(    (IFERROR(SEARCH("Ridotto",Gen2022_RICHIESTE!I16),Gen2022_RICHIESTE!I16))=1,    I$16&lt;&gt;""   ),    _xlfn.CONCAT("Rid: ",HLOOKUP(I$16,Tipologie!$B$2:$AM$10,3)  ),  Gen2022_RICHIESTE!I16),HLOOKUP(I$16,Tipologie!$B$2:$AM$10,3  ) ))</f>
        <v>.</v>
      </c>
      <c r="J18" s="158" t="str">
        <f>T( IF( Gen2022_RICHIESTE!J16&lt;&gt;"",  IF(   AND(    (IFERROR(SEARCH("Ridotto",Gen2022_RICHIESTE!J16),Gen2022_RICHIESTE!J16))=1,    J$16&lt;&gt;""   ),    _xlfn.CONCAT("Rid: ",HLOOKUP(J$16,Tipologie!$B$2:$AM$10,3)  ),  Gen2022_RICHIESTE!J16),HLOOKUP(J$16,Tipologie!$B$2:$AM$10,3  ) ))</f>
        <v>.</v>
      </c>
      <c r="K18" s="158" t="str">
        <f>T( IF( Gen2022_RICHIESTE!K16&lt;&gt;"",  IF(   AND(    (IFERROR(SEARCH("Ridotto",Gen2022_RICHIESTE!K16),Gen2022_RICHIESTE!K16))=1,    K$16&lt;&gt;""   ),    _xlfn.CONCAT("Rid: ",HLOOKUP(K$16,Tipologie!$B$2:$AM$10,3)  ),  Gen2022_RICHIESTE!K16),HLOOKUP(K$16,Tipologie!$B$2:$AM$10,3  ) ))</f>
        <v>.</v>
      </c>
      <c r="L18" s="158" t="str">
        <f>T( IF( Gen2022_RICHIESTE!L16&lt;&gt;"",  IF(   AND(    (IFERROR(SEARCH("Ridotto",Gen2022_RICHIESTE!L16),Gen2022_RICHIESTE!L16))=1,    L$16&lt;&gt;""   ),    _xlfn.CONCAT("Rid: ",HLOOKUP(L$16,Tipologie!$B$2:$AM$10,3)  ),  Gen2022_RICHIESTE!L16),HLOOKUP(L$16,Tipologie!$B$2:$AM$10,3  ) ))</f>
        <v>.</v>
      </c>
      <c r="M18" s="158" t="str">
        <f>T( IF( Gen2022_RICHIESTE!M16&lt;&gt;"",  IF(   AND(    (IFERROR(SEARCH("Ridotto",Gen2022_RICHIESTE!M16),Gen2022_RICHIESTE!M16))=1,    M$16&lt;&gt;""   ),    _xlfn.CONCAT("Rid: ",HLOOKUP(M$16,Tipologie!$B$2:$AM$10,3)  ),  Gen2022_RICHIESTE!M16),HLOOKUP(M$16,Tipologie!$B$2:$AM$10,3  ) ))</f>
        <v>.</v>
      </c>
      <c r="N18" s="158" t="str">
        <f>T( IF( Gen2022_RICHIESTE!N16&lt;&gt;"",  IF(   AND(    (IFERROR(SEARCH("Ridotto",Gen2022_RICHIESTE!N16),Gen2022_RICHIESTE!N16))=1,    N$16&lt;&gt;""   ),    _xlfn.CONCAT("Rid: ",HLOOKUP(N$16,Tipologie!$B$2:$AM$10,3)  ),  Gen2022_RICHIESTE!N16),HLOOKUP(N$16,Tipologie!$B$2:$AM$10,3  ) ))</f>
        <v>.</v>
      </c>
      <c r="O18" s="158" t="str">
        <f>T( IF( Gen2022_RICHIESTE!O16&lt;&gt;"",  IF(   AND(    (IFERROR(SEARCH("Ridotto",Gen2022_RICHIESTE!O16),Gen2022_RICHIESTE!O16))=1,    O$16&lt;&gt;""   ),    _xlfn.CONCAT("Rid: ",HLOOKUP(O$16,Tipologie!$B$2:$AM$10,3)  ),  Gen2022_RICHIESTE!O16),HLOOKUP(O$16,Tipologie!$B$2:$AM$10,3  ) ))</f>
        <v>.</v>
      </c>
      <c r="P18" s="158" t="str">
        <f>T( IF( Gen2022_RICHIESTE!P16&lt;&gt;"",  IF(   AND(    (IFERROR(SEARCH("Ridotto",Gen2022_RICHIESTE!P16),Gen2022_RICHIESTE!P16))=1,    P$16&lt;&gt;""   ),    _xlfn.CONCAT("Rid: ",HLOOKUP(P$16,Tipologie!$B$2:$AM$10,3)  ),  Gen2022_RICHIESTE!P16),HLOOKUP(P$16,Tipologie!$B$2:$AM$10,3  ) ))</f>
        <v>.</v>
      </c>
      <c r="Q18" s="60" t="str">
        <f>T( IF( Gen2022_RICHIESTE!Q16&lt;&gt;"",  IF(   AND(    (IFERROR(SEARCH("Ridotto",Gen2022_RICHIESTE!Q16),Gen2022_RICHIESTE!Q16))=1,    Q$16&lt;&gt;""   ),    _xlfn.CONCAT("Rid: ",HLOOKUP(Q$16,Tipologie!$B$2:$AM$10,3)  ),  Gen2022_RICHIESTE!Q16),HLOOKUP(Q$16,Tipologie!$B$2:$AM$10,3  ) ))</f>
        <v>.</v>
      </c>
      <c r="R18" s="60" t="str">
        <f>T( IF( Gen2022_RICHIESTE!R16&lt;&gt;"",  IF(   AND(    (IFERROR(SEARCH("Ridotto",Gen2022_RICHIESTE!R16),Gen2022_RICHIESTE!R16))=1,    R$16&lt;&gt;""   ),    _xlfn.CONCAT("Rid: ",HLOOKUP(R$16,Tipologie!$B$2:$AM$10,3)  ),  Gen2022_RICHIESTE!R16),HLOOKUP(R$16,Tipologie!$B$2:$AM$10,3  ) ))</f>
        <v>.</v>
      </c>
      <c r="S18" s="60" t="str">
        <f>T( IF( Gen2022_RICHIESTE!S16&lt;&gt;"",  IF(   AND(    (IFERROR(SEARCH("Ridotto",Gen2022_RICHIESTE!S16),Gen2022_RICHIESTE!S16))=1,    S$16&lt;&gt;""   ),    _xlfn.CONCAT("Rid: ",HLOOKUP(S$16,Tipologie!$B$2:$AM$10,3)  ),  Gen2022_RICHIESTE!S16),HLOOKUP(S$16,Tipologie!$B$2:$AM$10,3  ) ))</f>
        <v>.</v>
      </c>
      <c r="T18" s="163"/>
      <c r="U18" s="79" t="str">
        <f t="shared" si="7"/>
        <v>lun</v>
      </c>
      <c r="V18" s="80">
        <f t="shared" si="8"/>
        <v>44578</v>
      </c>
      <c r="W18" s="158" t="str">
        <f>T( IF( Gen2022_RICHIESTE!W16&lt;&gt;"",  IF(   AND(    (IFERROR(SEARCH("Ridotto",Gen2022_RICHIESTE!W16),Gen2022_RICHIESTE!W16))=1,    W$16&lt;&gt;""   ),    _xlfn.CONCAT("Rid: ",HLOOKUP(W$16,Tipologie!$B$2:$AM$10,3)  ),  Gen2022_RICHIESTE!W16),HLOOKUP(W$16,Tipologie!$B$2:$AM$10,3  ) ))</f>
        <v>.</v>
      </c>
      <c r="X18" s="158" t="str">
        <f>T( IF( Gen2022_RICHIESTE!X16&lt;&gt;"",  IF(   AND(    (IFERROR(SEARCH("Ridotto",Gen2022_RICHIESTE!X16),Gen2022_RICHIESTE!X16))=1,    X$16&lt;&gt;""   ),    _xlfn.CONCAT("Rid: ",HLOOKUP(X$16,Tipologie!$B$2:$AM$10,3)  ),  Gen2022_RICHIESTE!X16),HLOOKUP(X$16,Tipologie!$B$2:$AM$10,3  ) ))</f>
        <v>.</v>
      </c>
      <c r="Y18" s="158" t="str">
        <f>T( IF( Gen2022_RICHIESTE!Y16&lt;&gt;"",  IF(   AND(    (IFERROR(SEARCH("Ridotto",Gen2022_RICHIESTE!Y16),Gen2022_RICHIESTE!Y16))=1,    Y$16&lt;&gt;""   ),    _xlfn.CONCAT("Rid: ",HLOOKUP(Y$16,Tipologie!$B$2:$AM$10,3)  ),  Gen2022_RICHIESTE!Y16),HLOOKUP(Y$16,Tipologie!$B$2:$AM$10,3  ) ))</f>
        <v>.</v>
      </c>
      <c r="Z18" s="158" t="str">
        <f>T( IF( Gen2022_RICHIESTE!Z16&lt;&gt;"",  IF(   AND(    (IFERROR(SEARCH("Ridotto",Gen2022_RICHIESTE!Z16),Gen2022_RICHIESTE!Z16))=1,    Z$16&lt;&gt;""   ),    _xlfn.CONCAT("Rid: ",HLOOKUP(Z$16,Tipologie!$B$2:$AM$10,3)  ),  Gen2022_RICHIESTE!Z16),HLOOKUP(Z$16,Tipologie!$B$2:$AM$10,3  ) ))</f>
        <v>.</v>
      </c>
      <c r="AA18" s="158" t="str">
        <f>T( IF( Gen2022_RICHIESTE!AA16&lt;&gt;"",  IF(   AND(    (IFERROR(SEARCH("Ridotto",Gen2022_RICHIESTE!AA16),Gen2022_RICHIESTE!AA16))=1,    AA$16&lt;&gt;""   ),    _xlfn.CONCAT("Rid: ",HLOOKUP(AA$16,Tipologie!$B$2:$AM$10,3)  ),  Gen2022_RICHIESTE!AA16),HLOOKUP(AA$16,Tipologie!$B$2:$AM$10,3  ) ))</f>
        <v>.</v>
      </c>
      <c r="AB18" s="158" t="str">
        <f>T( IF( Gen2022_RICHIESTE!AB16&lt;&gt;"",  IF(   AND(    (IFERROR(SEARCH("Ridotto",Gen2022_RICHIESTE!AB16),Gen2022_RICHIESTE!AB16))=1,    AB$16&lt;&gt;""   ),    _xlfn.CONCAT("Rid: ",HLOOKUP(AB$16,Tipologie!$B$2:$AM$10,3)  ),  Gen2022_RICHIESTE!AB16),HLOOKUP(AB$16,Tipologie!$B$2:$AM$10,3  ) ))</f>
        <v>.</v>
      </c>
      <c r="AC18" s="158" t="str">
        <f>T( IF( Gen2022_RICHIESTE!AC16&lt;&gt;"",  IF(   AND(    (IFERROR(SEARCH("Ridotto",Gen2022_RICHIESTE!AC16),Gen2022_RICHIESTE!AC16))=1,    AC$16&lt;&gt;""   ),    _xlfn.CONCAT("Rid: ",HLOOKUP(AC$16,Tipologie!$B$2:$AM$10,3)  ),  Gen2022_RICHIESTE!AC16),HLOOKUP(AC$16,Tipologie!$B$2:$AM$10,3  ) ))</f>
        <v>.</v>
      </c>
      <c r="AD18" s="158" t="str">
        <f>T( IF( Gen2022_RICHIESTE!AD16&lt;&gt;"",  IF(   AND(    (IFERROR(SEARCH("Ridotto",Gen2022_RICHIESTE!AD16),Gen2022_RICHIESTE!AD16))=1,    AD$16&lt;&gt;""   ),    _xlfn.CONCAT("Rid: ",HLOOKUP(AD$16,Tipologie!$B$2:$AM$10,3)  ),  Gen2022_RICHIESTE!AD16),HLOOKUP(AD$16,Tipologie!$B$2:$AM$10,3  ) ))</f>
        <v>.</v>
      </c>
      <c r="AE18" s="158" t="str">
        <f>T( IF( Gen2022_RICHIESTE!AE16&lt;&gt;"",  IF(   AND(    (IFERROR(SEARCH("Ridotto",Gen2022_RICHIESTE!AE16),Gen2022_RICHIESTE!AE16))=1,    AE$16&lt;&gt;""   ),    _xlfn.CONCAT("Rid: ",HLOOKUP(AE$16,Tipologie!$B$2:$AM$10,3)  ),  Gen2022_RICHIESTE!AE16),HLOOKUP(AE$16,Tipologie!$B$2:$AM$10,3  ) ))</f>
        <v>.</v>
      </c>
      <c r="AF18" s="158" t="str">
        <f>T( IF( Gen2022_RICHIESTE!AF16&lt;&gt;"",  IF(   AND(    (IFERROR(SEARCH("Ridotto",Gen2022_RICHIESTE!AF16),Gen2022_RICHIESTE!AF16))=1,    AF$16&lt;&gt;""   ),    _xlfn.CONCAT("Rid: ",HLOOKUP(AF$16,Tipologie!$B$2:$AM$10,3)  ),  Gen2022_RICHIESTE!AF16),HLOOKUP(AF$16,Tipologie!$B$2:$AM$10,3  ) ))</f>
        <v>.</v>
      </c>
      <c r="AG18" s="158" t="str">
        <f>T( IF( Gen2022_RICHIESTE!AG16&lt;&gt;"",  IF(   AND(    (IFERROR(SEARCH("Ridotto",Gen2022_RICHIESTE!AG16),Gen2022_RICHIESTE!AG16))=1,    AG$16&lt;&gt;""   ),    _xlfn.CONCAT("Rid: ",HLOOKUP(AG$16,Tipologie!$B$2:$AM$10,3)  ),  Gen2022_RICHIESTE!AG16),HLOOKUP(AG$16,Tipologie!$B$2:$AM$10,3  ) ))</f>
        <v>.</v>
      </c>
      <c r="AH18" s="158" t="str">
        <f>T( IF( Gen2022_RICHIESTE!AH16&lt;&gt;"",  IF(   AND(    (IFERROR(SEARCH("Ridotto",Gen2022_RICHIESTE!AH16),Gen2022_RICHIESTE!AH16))=1,    AH$16&lt;&gt;""   ),    _xlfn.CONCAT("Rid: ",HLOOKUP(AH$16,Tipologie!$B$2:$AM$10,3)  ),  Gen2022_RICHIESTE!AH16),HLOOKUP(AH$16,Tipologie!$B$2:$AM$10,3  ) ))</f>
        <v>.</v>
      </c>
      <c r="AI18" s="158" t="str">
        <f>T( IF( Gen2022_RICHIESTE!AI16&lt;&gt;"",  IF(   AND(    (IFERROR(SEARCH("Ridotto",Gen2022_RICHIESTE!AI16),Gen2022_RICHIESTE!AI16))=1,    AI$16&lt;&gt;""   ),    _xlfn.CONCAT("Rid: ",HLOOKUP(AI$16,Tipologie!$B$2:$AM$10,3)  ),  Gen2022_RICHIESTE!AI16),HLOOKUP(AI$16,Tipologie!$B$2:$AM$10,3  ) ))</f>
        <v>.</v>
      </c>
      <c r="AJ18" s="158" t="str">
        <f>T( IF( Gen2022_RICHIESTE!AJ16&lt;&gt;"",  IF(   AND(    (IFERROR(SEARCH("Ridotto",Gen2022_RICHIESTE!AJ16),Gen2022_RICHIESTE!AJ16))=1,    AJ$16&lt;&gt;""   ),    _xlfn.CONCAT("Rid: ",HLOOKUP(AJ$16,Tipologie!$B$2:$AM$10,3)  ),  Gen2022_RICHIESTE!AJ16),HLOOKUP(AJ$16,Tipologie!$B$2:$AM$10,3  ) ))</f>
        <v>.</v>
      </c>
      <c r="AK18" s="158" t="str">
        <f>T( IF( Gen2022_RICHIESTE!AK16&lt;&gt;"",  IF(   AND(    (IFERROR(SEARCH("Ridotto",Gen2022_RICHIESTE!AK16),Gen2022_RICHIESTE!AK16))=1,    AK$16&lt;&gt;""   ),    _xlfn.CONCAT("Rid: ",HLOOKUP(AK$16,Tipologie!$B$2:$AM$10,3)  ),  Gen2022_RICHIESTE!AK16),HLOOKUP(AK$16,Tipologie!$B$2:$AM$10,3  ) ))</f>
        <v>.</v>
      </c>
      <c r="AL18" s="158" t="str">
        <f>T( IF( Gen2022_RICHIESTE!AL16&lt;&gt;"",  IF(   AND(    (IFERROR(SEARCH("Ridotto",Gen2022_RICHIESTE!AL16),Gen2022_RICHIESTE!AL16))=1,    AL$16&lt;&gt;""   ),    _xlfn.CONCAT("Rid: ",HLOOKUP(AL$16,Tipologie!$B$2:$AM$10,3)  ),  Gen2022_RICHIESTE!AL16),HLOOKUP(AL$16,Tipologie!$B$2:$AM$10,3  ) ))</f>
        <v>.</v>
      </c>
      <c r="AM18" s="158" t="str">
        <f>T( IF( Gen2022_RICHIESTE!AM16&lt;&gt;"",  IF(   AND(    (IFERROR(SEARCH("Ridotto",Gen2022_RICHIESTE!AM16),Gen2022_RICHIESTE!AM16))=1,    AM$16&lt;&gt;""   ),    _xlfn.CONCAT("Rid: ",HLOOKUP(AM$16,Tipologie!$B$2:$AM$10,3)  ),  Gen2022_RICHIESTE!AM16),HLOOKUP(AM$16,Tipologie!$B$2:$AM$10,3  ) ))</f>
        <v>.</v>
      </c>
      <c r="AN18" s="158" t="str">
        <f>T( IF( Gen2022_RICHIESTE!AN16&lt;&gt;"",  IF(   AND(    (IFERROR(SEARCH("Ridotto",Gen2022_RICHIESTE!AN16),Gen2022_RICHIESTE!AN16))=1,    AN$16&lt;&gt;""   ),    _xlfn.CONCAT("Rid: ",HLOOKUP(AN$16,Tipologie!$B$2:$AM$10,3)  ),  Gen2022_RICHIESTE!AN16),HLOOKUP(AN$16,Tipologie!$B$2:$AM$10,3  ) ))</f>
        <v>.</v>
      </c>
      <c r="AO18" s="158" t="str">
        <f>T( IF( Gen2022_RICHIESTE!AO16&lt;&gt;"",  IF(   AND(    (IFERROR(SEARCH("Ridotto",Gen2022_RICHIESTE!AO16),Gen2022_RICHIESTE!AO16))=1,    AO$16&lt;&gt;""   ),    _xlfn.CONCAT("Rid: ",HLOOKUP(AO$16,Tipologie!$B$2:$AM$10,3)  ),  Gen2022_RICHIESTE!AO16),HLOOKUP(AO$16,Tipologie!$B$2:$AM$10,3  ) ))</f>
        <v>.</v>
      </c>
      <c r="AP18" s="158" t="str">
        <f>T( IF( Gen2022_RICHIESTE!AP16&lt;&gt;"",  IF(   AND(    (IFERROR(SEARCH("Ridotto",Gen2022_RICHIESTE!AP16),Gen2022_RICHIESTE!AP16))=1,    AP$16&lt;&gt;""   ),    _xlfn.CONCAT("Rid: ",HLOOKUP(AP$16,Tipologie!$B$2:$AM$10,3)  ),  Gen2022_RICHIESTE!AP16),HLOOKUP(AP$16,Tipologie!$B$2:$AM$10,3  ) ))</f>
        <v>.</v>
      </c>
      <c r="AQ18" s="158" t="str">
        <f>T( IF( Gen2022_RICHIESTE!AQ16&lt;&gt;"",  IF(   AND(    (IFERROR(SEARCH("Ridotto",Gen2022_RICHIESTE!AQ16),Gen2022_RICHIESTE!AQ16))=1,    AQ$16&lt;&gt;""   ),    _xlfn.CONCAT("Rid: ",HLOOKUP(AQ$16,Tipologie!$B$2:$AM$10,3)  ),  Gen2022_RICHIESTE!AQ16),HLOOKUP(AQ$16,Tipologie!$B$2:$AM$10,3  ) ))</f>
        <v>.</v>
      </c>
      <c r="AR18" s="158" t="str">
        <f>T( IF( Gen2022_RICHIESTE!AR16&lt;&gt;"",  IF(   AND(    (IFERROR(SEARCH("Ridotto",Gen2022_RICHIESTE!AR16),Gen2022_RICHIESTE!AR16))=1,    AR$16&lt;&gt;""   ),    _xlfn.CONCAT("Rid: ",HLOOKUP(AR$16,Tipologie!$B$2:$AM$10,3)  ),  Gen2022_RICHIESTE!AR16),HLOOKUP(AR$16,Tipologie!$B$2:$AM$10,3  ) ))</f>
        <v>.</v>
      </c>
      <c r="AS18" s="54"/>
      <c r="AT18" s="52">
        <f>SUM(COUNTIFS(C18:AR18,{"Ex-accordo";"Ferie";"Ridotto Ex-Acc";"Ridotto Ferie";"Ridotto Maternità";"Malattia";"Esame";"Altro"}))</f>
        <v>0</v>
      </c>
      <c r="AU18" s="96"/>
      <c r="AW18" s="79" t="str">
        <f t="shared" si="9"/>
        <v>lun</v>
      </c>
      <c r="AX18" s="79">
        <f t="shared" si="10"/>
        <v>44578</v>
      </c>
      <c r="AY18" s="158" t="str">
        <f>T(IF(  Gen2022_RICHIESTE!BB16&lt;&gt;"",  Gen2022_RICHIESTE!BB16,  HLOOKUP(AY$16,Tipologie!$B$2:$AM$10,3) ))</f>
        <v>.</v>
      </c>
      <c r="AZ18" s="158" t="str">
        <f>T(IF(  Gen2022_RICHIESTE!BC16&lt;&gt;"",  Gen2022_RICHIESTE!BC16,  HLOOKUP(AZ$16,Tipologie!$B$2:$AM$10,3) ))</f>
        <v>.</v>
      </c>
      <c r="BA18" s="158" t="str">
        <f>T(IF(  Gen2022_RICHIESTE!BD16&lt;&gt;"",  Gen2022_RICHIESTE!BD16,  HLOOKUP(BA$16,Tipologie!$B$2:$AM$10,3) ))</f>
        <v>.</v>
      </c>
      <c r="BB18" s="158" t="str">
        <f>T(IF(  Gen2022_RICHIESTE!BE16&lt;&gt;"",  Gen2022_RICHIESTE!BE16,  HLOOKUP(BB$16,Tipologie!$B$2:$AM$10,3) ))</f>
        <v>.</v>
      </c>
      <c r="BC18" s="158" t="str">
        <f>T(IF(  Gen2022_RICHIESTE!BF16&lt;&gt;"",  Gen2022_RICHIESTE!BF16,  HLOOKUP(BC$16,Tipologie!$B$2:$AM$10,3) ))</f>
        <v>.</v>
      </c>
      <c r="BD18" s="158" t="str">
        <f>T(IF(  Gen2022_RICHIESTE!BG16&lt;&gt;"",  Gen2022_RICHIESTE!BG16,  HLOOKUP(BD$16,Tipologie!$B$2:$AM$10,3) ))</f>
        <v>.</v>
      </c>
      <c r="BE18" s="158" t="str">
        <f>T(IF(  Gen2022_RICHIESTE!BH16&lt;&gt;"",  Gen2022_RICHIESTE!BH16,  HLOOKUP(BE$16,Tipologie!$B$2:$AM$10,3) ))</f>
        <v>.</v>
      </c>
      <c r="BF18" s="158" t="str">
        <f>T(IF(  Gen2022_RICHIESTE!BI16&lt;&gt;"",  Gen2022_RICHIESTE!BI16,  HLOOKUP(BF$16,Tipologie!$B$2:$AM$10,3) ))</f>
        <v>.</v>
      </c>
      <c r="BG18" s="158" t="str">
        <f>T(IF(  Gen2022_RICHIESTE!BJ16&lt;&gt;"",  Gen2022_RICHIESTE!BJ16,  HLOOKUP(BG$16,Tipologie!$B$2:$AM$10,3) ))</f>
        <v>.</v>
      </c>
      <c r="BH18" s="158" t="str">
        <f>T(IF(  Gen2022_RICHIESTE!BK16&lt;&gt;"",  Gen2022_RICHIESTE!BK16,  HLOOKUP(BH$16,Tipologie!$B$2:$AM$10,3) ))</f>
        <v>.</v>
      </c>
      <c r="BI18" s="50"/>
    </row>
    <row r="19" spans="1:61" ht="11.25" customHeight="1" x14ac:dyDescent="0.25">
      <c r="A19" s="79" t="str">
        <f>IF(Gen2022_RICHIESTE!A17&lt;&gt;"",Gen2022_RICHIESTE!A17,"")</f>
        <v>mar</v>
      </c>
      <c r="B19" s="80">
        <f>IF(Gen2022_RICHIESTE!B17&lt;&gt;"",Gen2022_RICHIESTE!B17,"")</f>
        <v>44579</v>
      </c>
      <c r="C19" s="158" t="str">
        <f>T( IF( Gen2022_RICHIESTE!C17&lt;&gt;"",  IF(   AND(    (IFERROR(SEARCH("Ridotto",Gen2022_RICHIESTE!C17),Gen2022_RICHIESTE!C17))=1,    C$16&lt;&gt;""   ),    _xlfn.CONCAT("Rid: ",HLOOKUP(C$16,Tipologie!$B$2:$AM$10,4)  ),  Gen2022_RICHIESTE!C17),HLOOKUP(C$16,Tipologie!$B$2:$AM$10,4  ) ))</f>
        <v>.</v>
      </c>
      <c r="D19" s="158" t="str">
        <f>T( IF( Gen2022_RICHIESTE!D17&lt;&gt;"",  IF(   AND(    (IFERROR(SEARCH("Ridotto",Gen2022_RICHIESTE!D17),Gen2022_RICHIESTE!D17))=1,    D$16&lt;&gt;""   ),    _xlfn.CONCAT("Rid: ",HLOOKUP(D$16,Tipologie!$B$2:$AM$10,4)  ),  Gen2022_RICHIESTE!D17),HLOOKUP(D$16,Tipologie!$B$2:$AM$10,4  ) ))</f>
        <v>.</v>
      </c>
      <c r="E19" s="158" t="str">
        <f>T( IF( Gen2022_RICHIESTE!E17&lt;&gt;"",  IF(   AND(    (IFERROR(SEARCH("Ridotto",Gen2022_RICHIESTE!E17),Gen2022_RICHIESTE!E17))=1,    E$16&lt;&gt;""   ),    _xlfn.CONCAT("Rid: ",HLOOKUP(E$16,Tipologie!$B$2:$AM$10,4)  ),  Gen2022_RICHIESTE!E17),HLOOKUP(E$16,Tipologie!$B$2:$AM$10,4  ) ))</f>
        <v>.</v>
      </c>
      <c r="F19" s="158" t="str">
        <f>T( IF( Gen2022_RICHIESTE!F17&lt;&gt;"",  IF(   AND(    (IFERROR(SEARCH("Ridotto",Gen2022_RICHIESTE!F17),Gen2022_RICHIESTE!F17))=1,    F$16&lt;&gt;""   ),    _xlfn.CONCAT("Rid: ",HLOOKUP(F$16,Tipologie!$B$2:$AM$10,4)  ),  Gen2022_RICHIESTE!F17),HLOOKUP(F$16,Tipologie!$B$2:$AM$10,4  ) ))</f>
        <v>.</v>
      </c>
      <c r="G19" s="158" t="str">
        <f>T( IF( Gen2022_RICHIESTE!G17&lt;&gt;"",  IF(   AND(    (IFERROR(SEARCH("Ridotto",Gen2022_RICHIESTE!G17),Gen2022_RICHIESTE!G17))=1,    G$16&lt;&gt;""   ),    _xlfn.CONCAT("Rid: ",HLOOKUP(G$16,Tipologie!$B$2:$AM$10,4)  ),  Gen2022_RICHIESTE!G17),HLOOKUP(G$16,Tipologie!$B$2:$AM$10,4  ) ))</f>
        <v>.</v>
      </c>
      <c r="H19" s="158" t="str">
        <f>T( IF( Gen2022_RICHIESTE!H17&lt;&gt;"",  IF(   AND(    (IFERROR(SEARCH("Ridotto",Gen2022_RICHIESTE!H17),Gen2022_RICHIESTE!H17))=1,    H$16&lt;&gt;""   ),    _xlfn.CONCAT("Rid: ",HLOOKUP(H$16,Tipologie!$B$2:$AM$10,4)  ),  Gen2022_RICHIESTE!H17),HLOOKUP(H$16,Tipologie!$B$2:$AM$10,4  ) ))</f>
        <v>.</v>
      </c>
      <c r="I19" s="158" t="str">
        <f>T( IF( Gen2022_RICHIESTE!I17&lt;&gt;"",  IF(   AND(    (IFERROR(SEARCH("Ridotto",Gen2022_RICHIESTE!I17),Gen2022_RICHIESTE!I17))=1,    I$16&lt;&gt;""   ),    _xlfn.CONCAT("Rid: ",HLOOKUP(I$16,Tipologie!$B$2:$AM$10,4)  ),  Gen2022_RICHIESTE!I17),HLOOKUP(I$16,Tipologie!$B$2:$AM$10,4  ) ))</f>
        <v>.</v>
      </c>
      <c r="J19" s="158" t="str">
        <f>T( IF( Gen2022_RICHIESTE!J17&lt;&gt;"",  IF(   AND(    (IFERROR(SEARCH("Ridotto",Gen2022_RICHIESTE!J17),Gen2022_RICHIESTE!J17))=1,    J$16&lt;&gt;""   ),    _xlfn.CONCAT("Rid: ",HLOOKUP(J$16,Tipologie!$B$2:$AM$10,4)  ),  Gen2022_RICHIESTE!J17),HLOOKUP(J$16,Tipologie!$B$2:$AM$10,4  ) ))</f>
        <v>.</v>
      </c>
      <c r="K19" s="158" t="str">
        <f>T( IF( Gen2022_RICHIESTE!K17&lt;&gt;"",  IF(   AND(    (IFERROR(SEARCH("Ridotto",Gen2022_RICHIESTE!K17),Gen2022_RICHIESTE!K17))=1,    K$16&lt;&gt;""   ),    _xlfn.CONCAT("Rid: ",HLOOKUP(K$16,Tipologie!$B$2:$AM$10,4)  ),  Gen2022_RICHIESTE!K17),HLOOKUP(K$16,Tipologie!$B$2:$AM$10,4  ) ))</f>
        <v>.</v>
      </c>
      <c r="L19" s="158" t="str">
        <f>T( IF( Gen2022_RICHIESTE!L17&lt;&gt;"",  IF(   AND(    (IFERROR(SEARCH("Ridotto",Gen2022_RICHIESTE!L17),Gen2022_RICHIESTE!L17))=1,    L$16&lt;&gt;""   ),    _xlfn.CONCAT("Rid: ",HLOOKUP(L$16,Tipologie!$B$2:$AM$10,4)  ),  Gen2022_RICHIESTE!L17),HLOOKUP(L$16,Tipologie!$B$2:$AM$10,4  ) ))</f>
        <v>.</v>
      </c>
      <c r="M19" s="158" t="str">
        <f>T( IF( Gen2022_RICHIESTE!M17&lt;&gt;"",  IF(   AND(    (IFERROR(SEARCH("Ridotto",Gen2022_RICHIESTE!M17),Gen2022_RICHIESTE!M17))=1,    M$16&lt;&gt;""   ),    _xlfn.CONCAT("Rid: ",HLOOKUP(M$16,Tipologie!$B$2:$AM$10,4)  ),  Gen2022_RICHIESTE!M17),HLOOKUP(M$16,Tipologie!$B$2:$AM$10,4  ) ))</f>
        <v>.</v>
      </c>
      <c r="N19" s="158" t="str">
        <f>T( IF( Gen2022_RICHIESTE!N17&lt;&gt;"",  IF(   AND(    (IFERROR(SEARCH("Ridotto",Gen2022_RICHIESTE!N17),Gen2022_RICHIESTE!N17))=1,    N$16&lt;&gt;""   ),    _xlfn.CONCAT("Rid: ",HLOOKUP(N$16,Tipologie!$B$2:$AM$10,4)  ),  Gen2022_RICHIESTE!N17),HLOOKUP(N$16,Tipologie!$B$2:$AM$10,4  ) ))</f>
        <v>.</v>
      </c>
      <c r="O19" s="158" t="str">
        <f>T( IF( Gen2022_RICHIESTE!O17&lt;&gt;"",  IF(   AND(    (IFERROR(SEARCH("Ridotto",Gen2022_RICHIESTE!O17),Gen2022_RICHIESTE!O17))=1,    O$16&lt;&gt;""   ),    _xlfn.CONCAT("Rid: ",HLOOKUP(O$16,Tipologie!$B$2:$AM$10,4)  ),  Gen2022_RICHIESTE!O17),HLOOKUP(O$16,Tipologie!$B$2:$AM$10,4  ) ))</f>
        <v>.</v>
      </c>
      <c r="P19" s="158" t="str">
        <f>T( IF( Gen2022_RICHIESTE!P17&lt;&gt;"",  IF(   AND(    (IFERROR(SEARCH("Ridotto",Gen2022_RICHIESTE!P17),Gen2022_RICHIESTE!P17))=1,    P$16&lt;&gt;""   ),    _xlfn.CONCAT("Rid: ",HLOOKUP(P$16,Tipologie!$B$2:$AM$10,4)  ),  Gen2022_RICHIESTE!P17),HLOOKUP(P$16,Tipologie!$B$2:$AM$10,4  ) ))</f>
        <v>.</v>
      </c>
      <c r="Q19" s="60" t="str">
        <f>T( IF( Gen2022_RICHIESTE!Q17&lt;&gt;"",  IF(   AND(    (IFERROR(SEARCH("Ridotto",Gen2022_RICHIESTE!Q17),Gen2022_RICHIESTE!Q17))=1,    Q$16&lt;&gt;""   ),    _xlfn.CONCAT("Rid: ",HLOOKUP(Q$16,Tipologie!$B$2:$AM$10,4)  ),  Gen2022_RICHIESTE!Q17),HLOOKUP(Q$16,Tipologie!$B$2:$AM$10,4  ) ))</f>
        <v>.</v>
      </c>
      <c r="R19" s="60" t="str">
        <f>T( IF( Gen2022_RICHIESTE!R17&lt;&gt;"",  IF(   AND(    (IFERROR(SEARCH("Ridotto",Gen2022_RICHIESTE!R17),Gen2022_RICHIESTE!R17))=1,    R$16&lt;&gt;""   ),    _xlfn.CONCAT("Rid: ",HLOOKUP(R$16,Tipologie!$B$2:$AM$10,4)  ),  Gen2022_RICHIESTE!R17),HLOOKUP(R$16,Tipologie!$B$2:$AM$10,4  ) ))</f>
        <v>.</v>
      </c>
      <c r="S19" s="60" t="str">
        <f>T( IF( Gen2022_RICHIESTE!S17&lt;&gt;"",  IF(   AND(    (IFERROR(SEARCH("Ridotto",Gen2022_RICHIESTE!S17),Gen2022_RICHIESTE!S17))=1,    S$16&lt;&gt;""   ),    _xlfn.CONCAT("Rid: ",HLOOKUP(S$16,Tipologie!$B$2:$AM$10,4)  ),  Gen2022_RICHIESTE!S17),HLOOKUP(S$16,Tipologie!$B$2:$AM$10,4  ) ))</f>
        <v>.</v>
      </c>
      <c r="T19" s="163"/>
      <c r="U19" s="79" t="str">
        <f t="shared" si="7"/>
        <v>mar</v>
      </c>
      <c r="V19" s="80">
        <f t="shared" si="8"/>
        <v>44579</v>
      </c>
      <c r="W19" s="158" t="str">
        <f>T( IF( Gen2022_RICHIESTE!W17&lt;&gt;"",  IF(   AND(    (IFERROR(SEARCH("Ridotto",Gen2022_RICHIESTE!W17),Gen2022_RICHIESTE!W17))=1,    W$16&lt;&gt;""   ),    _xlfn.CONCAT("Rid: ",HLOOKUP(W$16,Tipologie!$B$2:$AM$10,4)  ),  Gen2022_RICHIESTE!W17),HLOOKUP(W$16,Tipologie!$B$2:$AM$10,4  ) ))</f>
        <v>.</v>
      </c>
      <c r="X19" s="158" t="str">
        <f>T( IF( Gen2022_RICHIESTE!X17&lt;&gt;"",  IF(   AND(    (IFERROR(SEARCH("Ridotto",Gen2022_RICHIESTE!X17),Gen2022_RICHIESTE!X17))=1,    X$16&lt;&gt;""   ),    _xlfn.CONCAT("Rid: ",HLOOKUP(X$16,Tipologie!$B$2:$AM$10,4)  ),  Gen2022_RICHIESTE!X17),HLOOKUP(X$16,Tipologie!$B$2:$AM$10,4  ) ))</f>
        <v>.</v>
      </c>
      <c r="Y19" s="158" t="str">
        <f>T( IF( Gen2022_RICHIESTE!Y17&lt;&gt;"",  IF(   AND(    (IFERROR(SEARCH("Ridotto",Gen2022_RICHIESTE!Y17),Gen2022_RICHIESTE!Y17))=1,    Y$16&lt;&gt;""   ),    _xlfn.CONCAT("Rid: ",HLOOKUP(Y$16,Tipologie!$B$2:$AM$10,4)  ),  Gen2022_RICHIESTE!Y17),HLOOKUP(Y$16,Tipologie!$B$2:$AM$10,4  ) ))</f>
        <v>.</v>
      </c>
      <c r="Z19" s="158" t="str">
        <f>T( IF( Gen2022_RICHIESTE!Z17&lt;&gt;"",  IF(   AND(    (IFERROR(SEARCH("Ridotto",Gen2022_RICHIESTE!Z17),Gen2022_RICHIESTE!Z17))=1,    Z$16&lt;&gt;""   ),    _xlfn.CONCAT("Rid: ",HLOOKUP(Z$16,Tipologie!$B$2:$AM$10,4)  ),  Gen2022_RICHIESTE!Z17),HLOOKUP(Z$16,Tipologie!$B$2:$AM$10,4  ) ))</f>
        <v>.</v>
      </c>
      <c r="AA19" s="158" t="str">
        <f>T( IF( Gen2022_RICHIESTE!AA17&lt;&gt;"",  IF(   AND(    (IFERROR(SEARCH("Ridotto",Gen2022_RICHIESTE!AA17),Gen2022_RICHIESTE!AA17))=1,    AA$16&lt;&gt;""   ),    _xlfn.CONCAT("Rid: ",HLOOKUP(AA$16,Tipologie!$B$2:$AM$10,4)  ),  Gen2022_RICHIESTE!AA17),HLOOKUP(AA$16,Tipologie!$B$2:$AM$10,4  ) ))</f>
        <v>.</v>
      </c>
      <c r="AB19" s="158" t="str">
        <f>T( IF( Gen2022_RICHIESTE!AB17&lt;&gt;"",  IF(   AND(    (IFERROR(SEARCH("Ridotto",Gen2022_RICHIESTE!AB17),Gen2022_RICHIESTE!AB17))=1,    AB$16&lt;&gt;""   ),    _xlfn.CONCAT("Rid: ",HLOOKUP(AB$16,Tipologie!$B$2:$AM$10,4)  ),  Gen2022_RICHIESTE!AB17),HLOOKUP(AB$16,Tipologie!$B$2:$AM$10,4  ) ))</f>
        <v>.</v>
      </c>
      <c r="AC19" s="158" t="str">
        <f>T( IF( Gen2022_RICHIESTE!AC17&lt;&gt;"",  IF(   AND(    (IFERROR(SEARCH("Ridotto",Gen2022_RICHIESTE!AC17),Gen2022_RICHIESTE!AC17))=1,    AC$16&lt;&gt;""   ),    _xlfn.CONCAT("Rid: ",HLOOKUP(AC$16,Tipologie!$B$2:$AM$10,4)  ),  Gen2022_RICHIESTE!AC17),HLOOKUP(AC$16,Tipologie!$B$2:$AM$10,4  ) ))</f>
        <v>.</v>
      </c>
      <c r="AD19" s="158" t="str">
        <f>T( IF( Gen2022_RICHIESTE!AD17&lt;&gt;"",  IF(   AND(    (IFERROR(SEARCH("Ridotto",Gen2022_RICHIESTE!AD17),Gen2022_RICHIESTE!AD17))=1,    AD$16&lt;&gt;""   ),    _xlfn.CONCAT("Rid: ",HLOOKUP(AD$16,Tipologie!$B$2:$AM$10,3)  ),  Gen2022_RICHIESTE!AD17),HLOOKUP(AD$16,Tipologie!$B$2:$AM$10,3  ) ))</f>
        <v>.</v>
      </c>
      <c r="AE19" s="158" t="str">
        <f>T( IF( Gen2022_RICHIESTE!AE17&lt;&gt;"",  IF(   AND(    (IFERROR(SEARCH("Ridotto",Gen2022_RICHIESTE!AE17),Gen2022_RICHIESTE!AE17))=1,    AE$16&lt;&gt;""   ),    _xlfn.CONCAT("Rid: ",HLOOKUP(AE$16,Tipologie!$B$2:$AM$10,4)  ),  Gen2022_RICHIESTE!AE17),HLOOKUP(AE$16,Tipologie!$B$2:$AM$10,4  ) ))</f>
        <v>.</v>
      </c>
      <c r="AF19" s="158" t="str">
        <f>T( IF( Gen2022_RICHIESTE!AF17&lt;&gt;"",  IF(   AND(    (IFERROR(SEARCH("Ridotto",Gen2022_RICHIESTE!AF17),Gen2022_RICHIESTE!AF17))=1,    AF$16&lt;&gt;""   ),    _xlfn.CONCAT("Rid: ",HLOOKUP(AF$16,Tipologie!$B$2:$AM$10,4)  ),  Gen2022_RICHIESTE!AF17),HLOOKUP(AF$16,Tipologie!$B$2:$AM$10,4  ) ))</f>
        <v>.</v>
      </c>
      <c r="AG19" s="158" t="str">
        <f>T( IF( Gen2022_RICHIESTE!AG17&lt;&gt;"",  IF(   AND(    (IFERROR(SEARCH("Ridotto",Gen2022_RICHIESTE!AG17),Gen2022_RICHIESTE!AG17))=1,    AG$16&lt;&gt;""   ),    _xlfn.CONCAT("Rid: ",HLOOKUP(AG$16,Tipologie!$B$2:$AM$10,4)  ),  Gen2022_RICHIESTE!AG17),HLOOKUP(AG$16,Tipologie!$B$2:$AM$10,4  ) ))</f>
        <v>.</v>
      </c>
      <c r="AH19" s="158" t="str">
        <f>T( IF( Gen2022_RICHIESTE!AH17&lt;&gt;"",  IF(   AND(    (IFERROR(SEARCH("Ridotto",Gen2022_RICHIESTE!AH17),Gen2022_RICHIESTE!AH17))=1,    AH$16&lt;&gt;""   ),    _xlfn.CONCAT("Rid: ",HLOOKUP(AH$16,Tipologie!$B$2:$AM$10,4)  ),  Gen2022_RICHIESTE!AH17),HLOOKUP(AH$16,Tipologie!$B$2:$AM$10,4  ) ))</f>
        <v>.</v>
      </c>
      <c r="AI19" s="158" t="str">
        <f>T( IF( Gen2022_RICHIESTE!AI17&lt;&gt;"",  IF(   AND(    (IFERROR(SEARCH("Ridotto",Gen2022_RICHIESTE!AI17),Gen2022_RICHIESTE!AI17))=1,    AI$16&lt;&gt;""   ),    _xlfn.CONCAT("Rid: ",HLOOKUP(AI$16,Tipologie!$B$2:$AM$10,4)  ),  Gen2022_RICHIESTE!AI17),HLOOKUP(AI$16,Tipologie!$B$2:$AM$10,4  ) ))</f>
        <v>.</v>
      </c>
      <c r="AJ19" s="158" t="str">
        <f>T( IF( Gen2022_RICHIESTE!AJ17&lt;&gt;"",  IF(   AND(    (IFERROR(SEARCH("Ridotto",Gen2022_RICHIESTE!AJ17),Gen2022_RICHIESTE!AJ17))=1,    AJ$16&lt;&gt;""   ),    _xlfn.CONCAT("Rid: ",HLOOKUP(AJ$16,Tipologie!$B$2:$AM$10,4)  ),  Gen2022_RICHIESTE!AJ17),HLOOKUP(AJ$16,Tipologie!$B$2:$AM$10,4  ) ))</f>
        <v>.</v>
      </c>
      <c r="AK19" s="158" t="str">
        <f>T( IF( Gen2022_RICHIESTE!AK17&lt;&gt;"",  IF(   AND(    (IFERROR(SEARCH("Ridotto",Gen2022_RICHIESTE!AK17),Gen2022_RICHIESTE!AK17))=1,    AK$16&lt;&gt;""   ),    _xlfn.CONCAT("Rid: ",HLOOKUP(AK$16,Tipologie!$B$2:$AM$10,4)  ),  Gen2022_RICHIESTE!AK17),HLOOKUP(AK$16,Tipologie!$B$2:$AM$10,4  ) ))</f>
        <v>.</v>
      </c>
      <c r="AL19" s="158" t="str">
        <f>T( IF( Gen2022_RICHIESTE!AL17&lt;&gt;"",  IF(   AND(    (IFERROR(SEARCH("Ridotto",Gen2022_RICHIESTE!AL17),Gen2022_RICHIESTE!AL17))=1,    AL$16&lt;&gt;""   ),    _xlfn.CONCAT("Rid: ",HLOOKUP(AL$16,Tipologie!$B$2:$AM$10,4)  ),  Gen2022_RICHIESTE!AL17),HLOOKUP(AL$16,Tipologie!$B$2:$AM$10,4  ) ))</f>
        <v>.</v>
      </c>
      <c r="AM19" s="158" t="str">
        <f>T( IF( Gen2022_RICHIESTE!AM17&lt;&gt;"",  IF(   AND(    (IFERROR(SEARCH("Ridotto",Gen2022_RICHIESTE!AM17),Gen2022_RICHIESTE!AM17))=1,    AM$16&lt;&gt;""   ),    _xlfn.CONCAT("Rid: ",HLOOKUP(AM$16,Tipologie!$B$2:$AM$10,4)  ),  Gen2022_RICHIESTE!AM17),HLOOKUP(AM$16,Tipologie!$B$2:$AM$10,4  ) ))</f>
        <v>.</v>
      </c>
      <c r="AN19" s="158" t="str">
        <f>T( IF( Gen2022_RICHIESTE!AN17&lt;&gt;"",  IF(   AND(    (IFERROR(SEARCH("Ridotto",Gen2022_RICHIESTE!AN17),Gen2022_RICHIESTE!AN17))=1,    AN$16&lt;&gt;""   ),    _xlfn.CONCAT("Rid: ",HLOOKUP(AN$16,Tipologie!$B$2:$AM$10,4)  ),  Gen2022_RICHIESTE!AN17),HLOOKUP(AN$16,Tipologie!$B$2:$AM$10,4  ) ))</f>
        <v>.</v>
      </c>
      <c r="AO19" s="158" t="str">
        <f>T( IF( Gen2022_RICHIESTE!AO17&lt;&gt;"",  IF(   AND(    (IFERROR(SEARCH("Ridotto",Gen2022_RICHIESTE!AO17),Gen2022_RICHIESTE!AO17))=1,    AO$16&lt;&gt;""   ),    _xlfn.CONCAT("Rid: ",HLOOKUP(AO$16,Tipologie!$B$2:$AM$10,4)  ),  Gen2022_RICHIESTE!AO17),HLOOKUP(AO$16,Tipologie!$B$2:$AM$10,4  ) ))</f>
        <v>.</v>
      </c>
      <c r="AP19" s="158" t="str">
        <f>T( IF( Gen2022_RICHIESTE!AP17&lt;&gt;"",  IF(   AND(    (IFERROR(SEARCH("Ridotto",Gen2022_RICHIESTE!AP17),Gen2022_RICHIESTE!AP17))=1,    AP$16&lt;&gt;""   ),    _xlfn.CONCAT("Rid: ",HLOOKUP(AP$16,Tipologie!$B$2:$AM$10,4)  ),  Gen2022_RICHIESTE!AP17),HLOOKUP(AP$16,Tipologie!$B$2:$AM$10,4  ) ))</f>
        <v>.</v>
      </c>
      <c r="AQ19" s="158" t="str">
        <f>T( IF( Gen2022_RICHIESTE!AQ17&lt;&gt;"",  IF(   AND(    (IFERROR(SEARCH("Ridotto",Gen2022_RICHIESTE!AQ17),Gen2022_RICHIESTE!AQ17))=1,    AQ$16&lt;&gt;""   ),    _xlfn.CONCAT("Rid: ",HLOOKUP(AQ$16,Tipologie!$B$2:$AM$10,4)  ),  Gen2022_RICHIESTE!AQ17),HLOOKUP(AQ$16,Tipologie!$B$2:$AM$10,4  ) ))</f>
        <v>.</v>
      </c>
      <c r="AR19" s="158" t="str">
        <f>T( IF( Gen2022_RICHIESTE!AR17&lt;&gt;"",  IF(   AND(    (IFERROR(SEARCH("Ridotto",Gen2022_RICHIESTE!AR17),Gen2022_RICHIESTE!AR17))=1,    AR$16&lt;&gt;""   ),    _xlfn.CONCAT("Rid: ",HLOOKUP(AR$16,Tipologie!$B$2:$AM$10,4)  ),  Gen2022_RICHIESTE!AR17),HLOOKUP(AR$16,Tipologie!$B$2:$AM$10,4  ) ))</f>
        <v>.</v>
      </c>
      <c r="AS19" s="54"/>
      <c r="AT19" s="174">
        <f>SUM(COUNTIFS(C19:AR19,{"Ex-accordo";"Ferie";"Ridotto Ex-Acc";"Ridotto Ferie";"Ridotto Maternità";"Malattia";"Esame";"Altro"}))</f>
        <v>0</v>
      </c>
      <c r="AU19" s="96"/>
      <c r="AW19" s="79" t="str">
        <f t="shared" si="9"/>
        <v>mar</v>
      </c>
      <c r="AX19" s="79">
        <f t="shared" si="10"/>
        <v>44579</v>
      </c>
      <c r="AY19" s="158" t="str">
        <f>T(IF(  Gen2022_RICHIESTE!BB17&lt;&gt;"",  Gen2022_RICHIESTE!BB17,  HLOOKUP(AY$16,Tipologie!$B$2:$AM$10,4) ))</f>
        <v>.</v>
      </c>
      <c r="AZ19" s="158" t="str">
        <f>T(IF(  Gen2022_RICHIESTE!BD17&lt;&gt;"",  Gen2022_RICHIESTE!BD17,  HLOOKUP(AZ$16,Tipologie!$B$2:$AM$10,4) ))</f>
        <v>.</v>
      </c>
      <c r="BA19" s="158" t="str">
        <f>T(IF(  Gen2022_RICHIESTE!BE17&lt;&gt;"",  Gen2022_RICHIESTE!BE17,  HLOOKUP(BA$16,Tipologie!$B$2:$AM$10,4) ))</f>
        <v>.</v>
      </c>
      <c r="BB19" s="158" t="str">
        <f>T(IF(  Gen2022_RICHIESTE!BE17&lt;&gt;"",  Gen2022_RICHIESTE!BE17,  HLOOKUP(BB$16,Tipologie!$B$2:$AM$10,4) ))</f>
        <v>.</v>
      </c>
      <c r="BC19" s="158" t="str">
        <f>T(IF(  Gen2022_RICHIESTE!BF17&lt;&gt;"",  Gen2022_RICHIESTE!BF17,  HLOOKUP(BC$16,Tipologie!$B$2:$AM$10,4) ))</f>
        <v>.</v>
      </c>
      <c r="BD19" s="158" t="str">
        <f>T(IF(  Gen2022_RICHIESTE!BG17&lt;&gt;"",  Gen2022_RICHIESTE!BG17,  HLOOKUP(BD$16,Tipologie!$B$2:$AM$10,4) ))</f>
        <v>.</v>
      </c>
      <c r="BE19" s="158" t="str">
        <f>T(IF(  Gen2022_RICHIESTE!BH17&lt;&gt;"",  Gen2022_RICHIESTE!BH17,  HLOOKUP(BE$16,Tipologie!$B$2:$AM$10,4) ))</f>
        <v>.</v>
      </c>
      <c r="BF19" s="158" t="str">
        <f>T(IF(  Gen2022_RICHIESTE!BI17&lt;&gt;"",  Gen2022_RICHIESTE!BI17,  HLOOKUP(BF$16,Tipologie!$B$2:$AM$10,4) ))</f>
        <v>.</v>
      </c>
      <c r="BG19" s="158" t="str">
        <f>T(IF(  Gen2022_RICHIESTE!BJ17&lt;&gt;"",  Gen2022_RICHIESTE!BJ17,  HLOOKUP(BG$16,Tipologie!$B$2:$AM$10,4) ))</f>
        <v>.</v>
      </c>
      <c r="BH19" s="158" t="str">
        <f>T(IF(  Gen2022_RICHIESTE!BK17&lt;&gt;"",  Gen2022_RICHIESTE!BK17,  HLOOKUP(BH$16,Tipologie!$B$2:$AM$10,4) ))</f>
        <v>.</v>
      </c>
    </row>
    <row r="20" spans="1:61" ht="11.25" customHeight="1" x14ac:dyDescent="0.25">
      <c r="A20" s="79" t="str">
        <f>IF(Gen2022_RICHIESTE!A18&lt;&gt;"",Gen2022_RICHIESTE!A18,"")</f>
        <v>mer</v>
      </c>
      <c r="B20" s="80">
        <f>IF(Gen2022_RICHIESTE!B18&lt;&gt;"",Gen2022_RICHIESTE!B18,"")</f>
        <v>44580</v>
      </c>
      <c r="C20" s="158" t="str">
        <f>T( IF( Gen2022_RICHIESTE!C18&lt;&gt;"",  IF(   AND(    (IFERROR(SEARCH("Ridotto",Gen2022_RICHIESTE!C18),Gen2022_RICHIESTE!C18))=1,    C$16&lt;&gt;""   ),    _xlfn.CONCAT("Rid: ",HLOOKUP(C$16,Tipologie!$B$2:$AM$10,5)  ),  Gen2022_RICHIESTE!C18),HLOOKUP(C$16,Tipologie!$B$2:$AM$10,5  ) ))</f>
        <v>.</v>
      </c>
      <c r="D20" s="158" t="str">
        <f>T( IF( Gen2022_RICHIESTE!D18&lt;&gt;"",  IF(   AND(    (IFERROR(SEARCH("Ridotto",Gen2022_RICHIESTE!D18),Gen2022_RICHIESTE!D18))=1,    D$16&lt;&gt;""   ),    _xlfn.CONCAT("Rid: ",HLOOKUP(D$16,Tipologie!$B$2:$AM$10,5)  ),  Gen2022_RICHIESTE!D18),HLOOKUP(D$16,Tipologie!$B$2:$AM$10,5  ) ))</f>
        <v>.</v>
      </c>
      <c r="E20" s="158" t="str">
        <f>T( IF( Gen2022_RICHIESTE!E18&lt;&gt;"",  IF(   AND(    (IFERROR(SEARCH("Ridotto",Gen2022_RICHIESTE!E18),Gen2022_RICHIESTE!E18))=1,    E$16&lt;&gt;""   ),    _xlfn.CONCAT("Rid: ",HLOOKUP(E$16,Tipologie!$B$2:$AM$10,5)  ),  Gen2022_RICHIESTE!E18),HLOOKUP(E$16,Tipologie!$B$2:$AM$10,5  ) ))</f>
        <v>.</v>
      </c>
      <c r="F20" s="158" t="str">
        <f>T( IF( Gen2022_RICHIESTE!F18&lt;&gt;"",  IF(   AND(    (IFERROR(SEARCH("Ridotto",Gen2022_RICHIESTE!F18),Gen2022_RICHIESTE!F18))=1,    F$16&lt;&gt;""   ),    _xlfn.CONCAT("Rid: ",HLOOKUP(F$16,Tipologie!$B$2:$AM$10,5)  ),  Gen2022_RICHIESTE!F18),HLOOKUP(F$16,Tipologie!$B$2:$AM$10,5  ) ))</f>
        <v>.</v>
      </c>
      <c r="G20" s="158" t="str">
        <f>T( IF( Gen2022_RICHIESTE!G18&lt;&gt;"",  IF(   AND(    (IFERROR(SEARCH("Ridotto",Gen2022_RICHIESTE!G18),Gen2022_RICHIESTE!G18))=1,    G$16&lt;&gt;""   ),    _xlfn.CONCAT("Rid: ",HLOOKUP(G$16,Tipologie!$B$2:$AM$10,5)  ),  Gen2022_RICHIESTE!G18),HLOOKUP(G$16,Tipologie!$B$2:$AM$10,5  ) ))</f>
        <v>.</v>
      </c>
      <c r="H20" s="158" t="str">
        <f>T( IF( Gen2022_RICHIESTE!H18&lt;&gt;"",  IF(   AND(    (IFERROR(SEARCH("Ridotto",Gen2022_RICHIESTE!H18),Gen2022_RICHIESTE!H18))=1,    H$16&lt;&gt;""   ),    _xlfn.CONCAT("Rid: ",HLOOKUP(H$16,Tipologie!$B$2:$AM$10,5)  ),  Gen2022_RICHIESTE!H18),HLOOKUP(H$16,Tipologie!$B$2:$AM$10,5  ) ))</f>
        <v>.</v>
      </c>
      <c r="I20" s="158" t="str">
        <f>T( IF( Gen2022_RICHIESTE!I18&lt;&gt;"",  IF(   AND(    (IFERROR(SEARCH("Ridotto",Gen2022_RICHIESTE!I18),Gen2022_RICHIESTE!I18))=1,    I$16&lt;&gt;""   ),    _xlfn.CONCAT("Rid: ",HLOOKUP(I$16,Tipologie!$B$2:$AM$10,5)  ),  Gen2022_RICHIESTE!I18),HLOOKUP(I$16,Tipologie!$B$2:$AM$10,5  ) ))</f>
        <v>.</v>
      </c>
      <c r="J20" s="158" t="str">
        <f>T( IF( Gen2022_RICHIESTE!J18&lt;&gt;"",  IF(   AND(    (IFERROR(SEARCH("Ridotto",Gen2022_RICHIESTE!J18),Gen2022_RICHIESTE!J18))=1,    J$16&lt;&gt;""   ),    _xlfn.CONCAT("Rid: ",HLOOKUP(J$16,Tipologie!$B$2:$AM$10,5)  ),  Gen2022_RICHIESTE!J18),HLOOKUP(J$16,Tipologie!$B$2:$AM$10,5  ) ))</f>
        <v>.</v>
      </c>
      <c r="K20" s="158" t="str">
        <f>T( IF( Gen2022_RICHIESTE!K18&lt;&gt;"",  IF(   AND(    (IFERROR(SEARCH("Ridotto",Gen2022_RICHIESTE!K18),Gen2022_RICHIESTE!K18))=1,    K$16&lt;&gt;""   ),    _xlfn.CONCAT("Rid: ",HLOOKUP(K$16,Tipologie!$B$2:$AM$10,5)  ),  Gen2022_RICHIESTE!K18),HLOOKUP(K$16,Tipologie!$B$2:$AM$10,5  ) ))</f>
        <v>.</v>
      </c>
      <c r="L20" s="158" t="str">
        <f>T( IF( Gen2022_RICHIESTE!L18&lt;&gt;"",  IF(   AND(    (IFERROR(SEARCH("Ridotto",Gen2022_RICHIESTE!L18),Gen2022_RICHIESTE!L18))=1,    L$16&lt;&gt;""   ),    _xlfn.CONCAT("Rid: ",HLOOKUP(L$16,Tipologie!$B$2:$AM$10,5)  ),  Gen2022_RICHIESTE!L18),HLOOKUP(L$16,Tipologie!$B$2:$AM$10,5  ) ))</f>
        <v>.</v>
      </c>
      <c r="M20" s="158" t="str">
        <f>T( IF( Gen2022_RICHIESTE!M18&lt;&gt;"",  IF(   AND(    (IFERROR(SEARCH("Ridotto",Gen2022_RICHIESTE!M18),Gen2022_RICHIESTE!M18))=1,    M$16&lt;&gt;""   ),    _xlfn.CONCAT("Rid: ",HLOOKUP(M$16,Tipologie!$B$2:$AM$10,5)  ),  Gen2022_RICHIESTE!M18),HLOOKUP(M$16,Tipologie!$B$2:$AM$10,5  ) ))</f>
        <v>.</v>
      </c>
      <c r="N20" s="158" t="str">
        <f>T( IF( Gen2022_RICHIESTE!N18&lt;&gt;"",  IF(   AND(    (IFERROR(SEARCH("Ridotto",Gen2022_RICHIESTE!N18),Gen2022_RICHIESTE!N18))=1,    N$16&lt;&gt;""   ),    _xlfn.CONCAT("Rid: ",HLOOKUP(N$16,Tipologie!$B$2:$AM$10,5)  ),  Gen2022_RICHIESTE!N18),HLOOKUP(N$16,Tipologie!$B$2:$AM$10,5  ) ))</f>
        <v>.</v>
      </c>
      <c r="O20" s="158" t="str">
        <f>T( IF( Gen2022_RICHIESTE!O18&lt;&gt;"",  IF(   AND(    (IFERROR(SEARCH("Ridotto",Gen2022_RICHIESTE!O18),Gen2022_RICHIESTE!O18))=1,    O$16&lt;&gt;""   ),    _xlfn.CONCAT("Rid: ",HLOOKUP(O$16,Tipologie!$B$2:$AM$10,5)  ),  Gen2022_RICHIESTE!O18),HLOOKUP(O$16,Tipologie!$B$2:$AM$10,5  ) ))</f>
        <v>.</v>
      </c>
      <c r="P20" s="158" t="str">
        <f>T( IF( Gen2022_RICHIESTE!P18&lt;&gt;"",  IF(   AND(    (IFERROR(SEARCH("Ridotto",Gen2022_RICHIESTE!P18),Gen2022_RICHIESTE!P18))=1,    P$16&lt;&gt;""   ),    _xlfn.CONCAT("Rid: ",HLOOKUP(P$16,Tipologie!$B$2:$AM$10,5)  ),  Gen2022_RICHIESTE!P18),HLOOKUP(P$16,Tipologie!$B$2:$AM$10,5  ) ))</f>
        <v>.</v>
      </c>
      <c r="Q20" s="60" t="str">
        <f>T( IF( Gen2022_RICHIESTE!Q18&lt;&gt;"",  IF(   AND(    (IFERROR(SEARCH("Ridotto",Gen2022_RICHIESTE!Q18),Gen2022_RICHIESTE!Q18))=1,    Q$16&lt;&gt;""   ),    _xlfn.CONCAT("Rid: ",HLOOKUP(Q$16,Tipologie!$B$2:$AM$10,5)  ),  Gen2022_RICHIESTE!Q18),HLOOKUP(Q$16,Tipologie!$B$2:$AM$10,5  ) ))</f>
        <v>.</v>
      </c>
      <c r="R20" s="60" t="str">
        <f>T( IF( Gen2022_RICHIESTE!R18&lt;&gt;"",  IF(   AND(    (IFERROR(SEARCH("Ridotto",Gen2022_RICHIESTE!R18),Gen2022_RICHIESTE!R18))=1,    R$16&lt;&gt;""   ),    _xlfn.CONCAT("Rid: ",HLOOKUP(R$16,Tipologie!$B$2:$AM$10,5)  ),  Gen2022_RICHIESTE!R18),HLOOKUP(R$16,Tipologie!$B$2:$AM$10,5  ) ))</f>
        <v>.</v>
      </c>
      <c r="S20" s="60" t="str">
        <f>T( IF( Gen2022_RICHIESTE!S18&lt;&gt;"",  IF(   AND(    (IFERROR(SEARCH("Ridotto",Gen2022_RICHIESTE!S18),Gen2022_RICHIESTE!S18))=1,    S$16&lt;&gt;""   ),    _xlfn.CONCAT("Rid: ",HLOOKUP(S$16,Tipologie!$B$2:$AM$10,5)  ),  Gen2022_RICHIESTE!S18),HLOOKUP(S$16,Tipologie!$B$2:$AM$10,5  ) ))</f>
        <v>.</v>
      </c>
      <c r="T20" s="163"/>
      <c r="U20" s="79" t="str">
        <f t="shared" si="7"/>
        <v>mer</v>
      </c>
      <c r="V20" s="80">
        <f t="shared" si="8"/>
        <v>44580</v>
      </c>
      <c r="W20" s="158" t="str">
        <f>T( IF( Gen2022_RICHIESTE!W18&lt;&gt;"",  IF(   AND(    (IFERROR(SEARCH("Ridotto",Gen2022_RICHIESTE!W18),Gen2022_RICHIESTE!W18))=1,    W$16&lt;&gt;""   ),    _xlfn.CONCAT("Rid: ",HLOOKUP(W$16,Tipologie!$B$2:$AM$10,5)  ),  Gen2022_RICHIESTE!W18),HLOOKUP(W$16,Tipologie!$B$2:$AM$10,5  ) ))</f>
        <v>.</v>
      </c>
      <c r="X20" s="158" t="str">
        <f>T( IF( Gen2022_RICHIESTE!X18&lt;&gt;"",  IF(   AND(    (IFERROR(SEARCH("Ridotto",Gen2022_RICHIESTE!X18),Gen2022_RICHIESTE!X18))=1,    X$16&lt;&gt;""   ),    _xlfn.CONCAT("Rid: ",HLOOKUP(X$16,Tipologie!$B$2:$AM$10,5)  ),  Gen2022_RICHIESTE!X18),HLOOKUP(X$16,Tipologie!$B$2:$AM$10,5  ) ))</f>
        <v>.</v>
      </c>
      <c r="Y20" s="158" t="str">
        <f>T( IF( Gen2022_RICHIESTE!Y18&lt;&gt;"",  IF(   AND(    (IFERROR(SEARCH("Ridotto",Gen2022_RICHIESTE!Y18),Gen2022_RICHIESTE!Y18))=1,    Y$16&lt;&gt;""   ),    _xlfn.CONCAT("Rid: ",HLOOKUP(Y$16,Tipologie!$B$2:$AM$10,5)  ),  Gen2022_RICHIESTE!Y18),HLOOKUP(Y$16,Tipologie!$B$2:$AM$10,5  ) ))</f>
        <v>.</v>
      </c>
      <c r="Z20" s="158" t="str">
        <f>T( IF( Gen2022_RICHIESTE!Z18&lt;&gt;"",  IF(   AND(    (IFERROR(SEARCH("Ridotto",Gen2022_RICHIESTE!Z18),Gen2022_RICHIESTE!Z18))=1,    Z$16&lt;&gt;""   ),    _xlfn.CONCAT("Rid: ",HLOOKUP(Z$16,Tipologie!$B$2:$AM$10,5)  ),  Gen2022_RICHIESTE!Z18),HLOOKUP(Z$16,Tipologie!$B$2:$AM$10,5  ) ))</f>
        <v>.</v>
      </c>
      <c r="AA20" s="158" t="str">
        <f>T( IF( Gen2022_RICHIESTE!AA18&lt;&gt;"",  IF(   AND(    (IFERROR(SEARCH("Ridotto",Gen2022_RICHIESTE!AA18),Gen2022_RICHIESTE!AA18))=1,    AA$16&lt;&gt;""   ),    _xlfn.CONCAT("Rid: ",HLOOKUP(AA$16,Tipologie!$B$2:$AM$10,5)  ),  Gen2022_RICHIESTE!AA18),HLOOKUP(AA$16,Tipologie!$B$2:$AM$10,5  ) ))</f>
        <v>.</v>
      </c>
      <c r="AB20" s="158" t="str">
        <f>T( IF( Gen2022_RICHIESTE!AB18&lt;&gt;"",  IF(   AND(    (IFERROR(SEARCH("Ridotto",Gen2022_RICHIESTE!AB18),Gen2022_RICHIESTE!AB18))=1,    AB$16&lt;&gt;""   ),    _xlfn.CONCAT("Rid: ",HLOOKUP(AB$16,Tipologie!$B$2:$AM$10,5)  ),  Gen2022_RICHIESTE!AB18),HLOOKUP(AB$16,Tipologie!$B$2:$AM$10,5  ) ))</f>
        <v>.</v>
      </c>
      <c r="AC20" s="158" t="str">
        <f>T( IF( Gen2022_RICHIESTE!AC18&lt;&gt;"",  IF(   AND(    (IFERROR(SEARCH("Ridotto",Gen2022_RICHIESTE!AC18),Gen2022_RICHIESTE!AC18))=1,    AC$16&lt;&gt;""   ),    _xlfn.CONCAT("Rid: ",HLOOKUP(AC$16,Tipologie!$B$2:$AM$10,5)  ),  Gen2022_RICHIESTE!AC18),HLOOKUP(AC$16,Tipologie!$B$2:$AM$10,5  ) ))</f>
        <v>.</v>
      </c>
      <c r="AD20" s="158" t="str">
        <f>T( IF( Gen2022_RICHIESTE!AD18&lt;&gt;"",  IF(   AND(    (IFERROR(SEARCH("Ridotto",Gen2022_RICHIESTE!AD18),Gen2022_RICHIESTE!AD18))=1,    AD$16&lt;&gt;""   ),    _xlfn.CONCAT("Rid: ",HLOOKUP(AD$16,Tipologie!$B$2:$AM$10,3)  ),  Gen2022_RICHIESTE!AD18),HLOOKUP(AD$16,Tipologie!$B$2:$AM$10,3  ) ))</f>
        <v>.</v>
      </c>
      <c r="AE20" s="158" t="str">
        <f>T( IF( Gen2022_RICHIESTE!AE18&lt;&gt;"",  IF(   AND(    (IFERROR(SEARCH("Ridotto",Gen2022_RICHIESTE!AE18),Gen2022_RICHIESTE!AE18))=1,    AE$16&lt;&gt;""   ),    _xlfn.CONCAT("Rid: ",HLOOKUP(AE$16,Tipologie!$B$2:$AM$10,5)  ),  Gen2022_RICHIESTE!AE18),HLOOKUP(AE$16,Tipologie!$B$2:$AM$10,5  ) ))</f>
        <v>.</v>
      </c>
      <c r="AF20" s="158" t="str">
        <f>T( IF( Gen2022_RICHIESTE!AF18&lt;&gt;"",  IF(   AND(    (IFERROR(SEARCH("Ridotto",Gen2022_RICHIESTE!AF18),Gen2022_RICHIESTE!AF18))=1,    AF$16&lt;&gt;""   ),    _xlfn.CONCAT("Rid: ",HLOOKUP(AF$16,Tipologie!$B$2:$AM$10,5)  ),  Gen2022_RICHIESTE!AF18),HLOOKUP(AF$16,Tipologie!$B$2:$AM$10,5  ) ))</f>
        <v>.</v>
      </c>
      <c r="AG20" s="158" t="str">
        <f>T( IF( Gen2022_RICHIESTE!AG18&lt;&gt;"",  IF(   AND(    (IFERROR(SEARCH("Ridotto",Gen2022_RICHIESTE!AG18),Gen2022_RICHIESTE!AG18))=1,    AG$16&lt;&gt;""   ),    _xlfn.CONCAT("Rid: ",HLOOKUP(AG$16,Tipologie!$B$2:$AM$10,5)  ),  Gen2022_RICHIESTE!AG18),HLOOKUP(AG$16,Tipologie!$B$2:$AM$10,5  ) ))</f>
        <v>.</v>
      </c>
      <c r="AH20" s="158" t="str">
        <f>T( IF( Gen2022_RICHIESTE!AH18&lt;&gt;"",  IF(   AND(    (IFERROR(SEARCH("Ridotto",Gen2022_RICHIESTE!AH18),Gen2022_RICHIESTE!AH18))=1,    AH$16&lt;&gt;""   ),    _xlfn.CONCAT("Rid: ",HLOOKUP(AH$16,Tipologie!$B$2:$AM$10,5)  ),  Gen2022_RICHIESTE!AH18),HLOOKUP(AH$16,Tipologie!$B$2:$AM$10,5  ) ))</f>
        <v>.</v>
      </c>
      <c r="AI20" s="158" t="str">
        <f>T( IF( Gen2022_RICHIESTE!AI18&lt;&gt;"",  IF(   AND(    (IFERROR(SEARCH("Ridotto",Gen2022_RICHIESTE!AI18),Gen2022_RICHIESTE!AI18))=1,    AI$16&lt;&gt;""   ),    _xlfn.CONCAT("Rid: ",HLOOKUP(AI$16,Tipologie!$B$2:$AM$10,5)  ),  Gen2022_RICHIESTE!AI18),HLOOKUP(AI$16,Tipologie!$B$2:$AM$10,5  ) ))</f>
        <v>.</v>
      </c>
      <c r="AJ20" s="158" t="str">
        <f>T( IF( Gen2022_RICHIESTE!AJ18&lt;&gt;"",  IF(   AND(    (IFERROR(SEARCH("Ridotto",Gen2022_RICHIESTE!AJ18),Gen2022_RICHIESTE!AJ18))=1,    AJ$16&lt;&gt;""   ),    _xlfn.CONCAT("Rid: ",HLOOKUP(AJ$16,Tipologie!$B$2:$AM$10,5)  ),  Gen2022_RICHIESTE!AJ18),HLOOKUP(AJ$16,Tipologie!$B$2:$AM$10,5  ) ))</f>
        <v>.</v>
      </c>
      <c r="AK20" s="158" t="str">
        <f>T( IF( Gen2022_RICHIESTE!AK18&lt;&gt;"",  IF(   AND(    (IFERROR(SEARCH("Ridotto",Gen2022_RICHIESTE!AK18),Gen2022_RICHIESTE!AK18))=1,    AK$16&lt;&gt;""   ),    _xlfn.CONCAT("Rid: ",HLOOKUP(AK$16,Tipologie!$B$2:$AM$10,5)  ),  Gen2022_RICHIESTE!AK18),HLOOKUP(AK$16,Tipologie!$B$2:$AM$10,5  ) ))</f>
        <v>.</v>
      </c>
      <c r="AL20" s="158" t="str">
        <f>T( IF( Gen2022_RICHIESTE!AL18&lt;&gt;"",  IF(   AND(    (IFERROR(SEARCH("Ridotto",Gen2022_RICHIESTE!AL18),Gen2022_RICHIESTE!AL18))=1,    AL$16&lt;&gt;""   ),    _xlfn.CONCAT("Rid: ",HLOOKUP(AL$16,Tipologie!$B$2:$AM$10,5)  ),  Gen2022_RICHIESTE!AL18),HLOOKUP(AL$16,Tipologie!$B$2:$AM$10,5  ) ))</f>
        <v>.</v>
      </c>
      <c r="AM20" s="158" t="str">
        <f>T( IF( Gen2022_RICHIESTE!AM18&lt;&gt;"",  IF(   AND(    (IFERROR(SEARCH("Ridotto",Gen2022_RICHIESTE!AM18),Gen2022_RICHIESTE!AM18))=1,    AM$16&lt;&gt;""   ),    _xlfn.CONCAT("Rid: ",HLOOKUP(AM$16,Tipologie!$B$2:$AM$10,5)  ),  Gen2022_RICHIESTE!AM18),HLOOKUP(AM$16,Tipologie!$B$2:$AM$10,5  ) ))</f>
        <v>.</v>
      </c>
      <c r="AN20" s="158" t="str">
        <f>T( IF( Gen2022_RICHIESTE!AN18&lt;&gt;"",  IF(   AND(    (IFERROR(SEARCH("Ridotto",Gen2022_RICHIESTE!AN18),Gen2022_RICHIESTE!AN18))=1,    AN$16&lt;&gt;""   ),    _xlfn.CONCAT("Rid: ",HLOOKUP(AN$16,Tipologie!$B$2:$AM$10,5)  ),  Gen2022_RICHIESTE!AN18),HLOOKUP(AN$16,Tipologie!$B$2:$AM$10,5  ) ))</f>
        <v>.</v>
      </c>
      <c r="AO20" s="158" t="str">
        <f>T( IF( Gen2022_RICHIESTE!AO18&lt;&gt;"",  IF(   AND(    (IFERROR(SEARCH("Ridotto",Gen2022_RICHIESTE!AO18),Gen2022_RICHIESTE!AO18))=1,    AO$16&lt;&gt;""   ),    _xlfn.CONCAT("Rid: ",HLOOKUP(AO$16,Tipologie!$B$2:$AM$10,5)  ),  Gen2022_RICHIESTE!AO18),HLOOKUP(AO$16,Tipologie!$B$2:$AM$10,5  ) ))</f>
        <v>.</v>
      </c>
      <c r="AP20" s="158" t="str">
        <f>T( IF( Gen2022_RICHIESTE!AP18&lt;&gt;"",  IF(   AND(    (IFERROR(SEARCH("Ridotto",Gen2022_RICHIESTE!AP18),Gen2022_RICHIESTE!AP18))=1,    AP$16&lt;&gt;""   ),    _xlfn.CONCAT("Rid: ",HLOOKUP(AP$16,Tipologie!$B$2:$AM$10,5)  ),  Gen2022_RICHIESTE!AP18),HLOOKUP(AP$16,Tipologie!$B$2:$AM$10,5  ) ))</f>
        <v>.</v>
      </c>
      <c r="AQ20" s="158" t="str">
        <f>T( IF( Gen2022_RICHIESTE!AQ18&lt;&gt;"",  IF(   AND(    (IFERROR(SEARCH("Ridotto",Gen2022_RICHIESTE!AQ18),Gen2022_RICHIESTE!AQ18))=1,    AQ$16&lt;&gt;""   ),    _xlfn.CONCAT("Rid: ",HLOOKUP(AQ$16,Tipologie!$B$2:$AM$10,5)  ),  Gen2022_RICHIESTE!AQ18),HLOOKUP(AQ$16,Tipologie!$B$2:$AM$10,5  ) ))</f>
        <v>.</v>
      </c>
      <c r="AR20" s="158" t="str">
        <f>T( IF( Gen2022_RICHIESTE!AR18&lt;&gt;"",  IF(   AND(    (IFERROR(SEARCH("Ridotto",Gen2022_RICHIESTE!AR18),Gen2022_RICHIESTE!AR18))=1,    AR$16&lt;&gt;""   ),    _xlfn.CONCAT("Rid: ",HLOOKUP(AR$16,Tipologie!$B$2:$AM$10,5)  ),  Gen2022_RICHIESTE!AR18),HLOOKUP(AR$16,Tipologie!$B$2:$AM$10,5  ) ))</f>
        <v>.</v>
      </c>
      <c r="AS20" s="54"/>
      <c r="AT20" s="174">
        <f>SUM(COUNTIFS(C20:AR20,{"Ex-accordo";"Ferie";"Ridotto Ex-Acc";"Ridotto Ferie";"Ridotto Maternità";"Malattia";"Esame";"Altro"}))</f>
        <v>0</v>
      </c>
      <c r="AU20" s="96"/>
      <c r="AW20" s="79" t="str">
        <f t="shared" si="9"/>
        <v>mer</v>
      </c>
      <c r="AX20" s="79">
        <f t="shared" si="10"/>
        <v>44580</v>
      </c>
      <c r="AY20" s="158" t="str">
        <f>T(IF(  Gen2022_RICHIESTE!BB18&lt;&gt;"",  Gen2022_RICHIESTE!BB18,  HLOOKUP(AY$16,Tipologie!$B$2:$AM$10,5) ))</f>
        <v>.</v>
      </c>
      <c r="AZ20" s="158" t="str">
        <f>T(IF(  Gen2022_RICHIESTE!BC18&lt;&gt;"",  Gen2022_RICHIESTE!BC18,  HLOOKUP(AZ$16,Tipologie!$B$2:$AM$10,5) ))</f>
        <v>.</v>
      </c>
      <c r="BA20" s="158" t="str">
        <f>T(IF(  Gen2022_RICHIESTE!BD18&lt;&gt;"",  Gen2022_RICHIESTE!BD18,  HLOOKUP(BA$16,Tipologie!$B$2:$AM$10,5) ))</f>
        <v>.</v>
      </c>
      <c r="BB20" s="158" t="str">
        <f>T(IF(  Gen2022_RICHIESTE!BE18&lt;&gt;"",  Gen2022_RICHIESTE!BE18,  HLOOKUP(BB$16,Tipologie!$B$2:$AM$10,5) ))</f>
        <v>.</v>
      </c>
      <c r="BC20" s="158" t="str">
        <f>T(IF(  Gen2022_RICHIESTE!BF18&lt;&gt;"",  Gen2022_RICHIESTE!BF18,  HLOOKUP(BC$16,Tipologie!$B$2:$AM$10,5) ))</f>
        <v>.</v>
      </c>
      <c r="BD20" s="158" t="str">
        <f>T(IF(  Gen2022_RICHIESTE!BG18&lt;&gt;"",  Gen2022_RICHIESTE!BG18,  HLOOKUP(BD$16,Tipologie!$B$2:$AM$10,5) ))</f>
        <v>.</v>
      </c>
      <c r="BE20" s="158" t="str">
        <f>T(IF(  Gen2022_RICHIESTE!BH18&lt;&gt;"",  Gen2022_RICHIESTE!BH18,  HLOOKUP(BE$16,Tipologie!$B$2:$AM$10,5) ))</f>
        <v>.</v>
      </c>
      <c r="BF20" s="158" t="str">
        <f>T(IF(  Gen2022_RICHIESTE!BI18&lt;&gt;"",  Gen2022_RICHIESTE!BI18,  HLOOKUP(BF$16,Tipologie!$B$2:$AM$10,5) ))</f>
        <v>.</v>
      </c>
      <c r="BG20" s="158" t="str">
        <f>T(IF(  Gen2022_RICHIESTE!BJ18&lt;&gt;"",  Gen2022_RICHIESTE!BJ18,  HLOOKUP(BG$16,Tipologie!$B$2:$AM$10,5) ))</f>
        <v>.</v>
      </c>
      <c r="BH20" s="158" t="str">
        <f>T(IF(  Gen2022_RICHIESTE!BK18&lt;&gt;"",  Gen2022_RICHIESTE!BK18,  HLOOKUP(BH$16,Tipologie!$B$2:$AM$10,5) ))</f>
        <v>.</v>
      </c>
      <c r="BI20" s="50"/>
    </row>
    <row r="21" spans="1:61" ht="11.25" customHeight="1" x14ac:dyDescent="0.25">
      <c r="A21" s="79" t="str">
        <f>IF(Gen2022_RICHIESTE!A19&lt;&gt;"",Gen2022_RICHIESTE!A19,"")</f>
        <v>gio</v>
      </c>
      <c r="B21" s="80">
        <f>IF(Gen2022_RICHIESTE!B19&lt;&gt;"",Gen2022_RICHIESTE!B19,"")</f>
        <v>44581</v>
      </c>
      <c r="C21" s="158" t="str">
        <f>T( IF( Gen2022_RICHIESTE!C19&lt;&gt;"",  IF(   AND(    (IFERROR(SEARCH("Ridotto",Gen2022_RICHIESTE!C19),Gen2022_RICHIESTE!C19))=1,    C$16&lt;&gt;""   ),    _xlfn.CONCAT("Rid: ",HLOOKUP(C$16,Tipologie!$B$2:$AM$10,6)  ),  Gen2022_RICHIESTE!C19),HLOOKUP(C$16,Tipologie!$B$2:$AM$10,6  ) ))</f>
        <v>.</v>
      </c>
      <c r="D21" s="158" t="str">
        <f>T( IF( Gen2022_RICHIESTE!D19&lt;&gt;"",  IF(   AND(    (IFERROR(SEARCH("Ridotto",Gen2022_RICHIESTE!D19),Gen2022_RICHIESTE!D19))=1,    D$16&lt;&gt;""   ),    _xlfn.CONCAT("Rid: ",HLOOKUP(D$16,Tipologie!$B$2:$AM$10,6)  ),  Gen2022_RICHIESTE!D19),HLOOKUP(D$16,Tipologie!$B$2:$AM$10,6  ) ))</f>
        <v>.</v>
      </c>
      <c r="E21" s="158" t="str">
        <f>T( IF( Gen2022_RICHIESTE!E19&lt;&gt;"",  IF(   AND(    (IFERROR(SEARCH("Ridotto",Gen2022_RICHIESTE!E19),Gen2022_RICHIESTE!E19))=1,    E$16&lt;&gt;""   ),    _xlfn.CONCAT("Rid: ",HLOOKUP(E$16,Tipologie!$B$2:$AM$10,6)  ),  Gen2022_RICHIESTE!E19),HLOOKUP(E$16,Tipologie!$B$2:$AM$10,6  ) ))</f>
        <v>.</v>
      </c>
      <c r="F21" s="158" t="str">
        <f>T( IF( Gen2022_RICHIESTE!F19&lt;&gt;"",  IF(   AND(    (IFERROR(SEARCH("Ridotto",Gen2022_RICHIESTE!F19),Gen2022_RICHIESTE!F19))=1,    F$16&lt;&gt;""   ),    _xlfn.CONCAT("Rid: ",HLOOKUP(F$16,Tipologie!$B$2:$AM$10,6)  ),  Gen2022_RICHIESTE!F19),HLOOKUP(F$16,Tipologie!$B$2:$AM$10,6  ) ))</f>
        <v>.</v>
      </c>
      <c r="G21" s="158" t="str">
        <f>T( IF( Gen2022_RICHIESTE!G19&lt;&gt;"",  IF(   AND(    (IFERROR(SEARCH("Ridotto",Gen2022_RICHIESTE!G19),Gen2022_RICHIESTE!G19))=1,    G$16&lt;&gt;""   ),    _xlfn.CONCAT("Rid: ",HLOOKUP(G$16,Tipologie!$B$2:$AM$10,6)  ),  Gen2022_RICHIESTE!G19),HLOOKUP(G$16,Tipologie!$B$2:$AM$10,6  ) ))</f>
        <v>.</v>
      </c>
      <c r="H21" s="158" t="str">
        <f>T( IF( Gen2022_RICHIESTE!H19&lt;&gt;"",  IF(   AND(    (IFERROR(SEARCH("Ridotto",Gen2022_RICHIESTE!H19),Gen2022_RICHIESTE!H19))=1,    H$16&lt;&gt;""   ),    _xlfn.CONCAT("Rid: ",HLOOKUP(H$16,Tipologie!$B$2:$AM$10,6)  ),  Gen2022_RICHIESTE!H19),HLOOKUP(H$16,Tipologie!$B$2:$AM$10,6  ) ))</f>
        <v>.</v>
      </c>
      <c r="I21" s="158" t="str">
        <f>T( IF( Gen2022_RICHIESTE!I19&lt;&gt;"",  IF(   AND(    (IFERROR(SEARCH("Ridotto",Gen2022_RICHIESTE!I19),Gen2022_RICHIESTE!I19))=1,    I$16&lt;&gt;""   ),    _xlfn.CONCAT("Rid: ",HLOOKUP(I$16,Tipologie!$B$2:$AM$10,6)  ),  Gen2022_RICHIESTE!I19),HLOOKUP(I$16,Tipologie!$B$2:$AM$10,6  ) ))</f>
        <v>.</v>
      </c>
      <c r="J21" s="158" t="str">
        <f>T( IF( Gen2022_RICHIESTE!J19&lt;&gt;"",  IF(   AND(    (IFERROR(SEARCH("Ridotto",Gen2022_RICHIESTE!J19),Gen2022_RICHIESTE!J19))=1,    J$16&lt;&gt;""   ),    _xlfn.CONCAT("Rid: ",HLOOKUP(J$16,Tipologie!$B$2:$AM$10,6)  ),  Gen2022_RICHIESTE!J19),HLOOKUP(J$16,Tipologie!$B$2:$AM$10,6  ) ))</f>
        <v>.</v>
      </c>
      <c r="K21" s="158" t="str">
        <f>T( IF( Gen2022_RICHIESTE!K19&lt;&gt;"",  IF(   AND(    (IFERROR(SEARCH("Ridotto",Gen2022_RICHIESTE!K19),Gen2022_RICHIESTE!K19))=1,    K$16&lt;&gt;""   ),    _xlfn.CONCAT("Rid: ",HLOOKUP(K$16,Tipologie!$B$2:$AM$10,6)  ),  Gen2022_RICHIESTE!K19),HLOOKUP(K$16,Tipologie!$B$2:$AM$10,6  ) ))</f>
        <v>.</v>
      </c>
      <c r="L21" s="158" t="str">
        <f>T( IF( Gen2022_RICHIESTE!L19&lt;&gt;"",  IF(   AND(    (IFERROR(SEARCH("Ridotto",Gen2022_RICHIESTE!L19),Gen2022_RICHIESTE!L19))=1,    L$16&lt;&gt;""   ),    _xlfn.CONCAT("Rid: ",HLOOKUP(L$16,Tipologie!$B$2:$AM$10,6)  ),  Gen2022_RICHIESTE!L19),HLOOKUP(L$16,Tipologie!$B$2:$AM$10,6  ) ))</f>
        <v>.</v>
      </c>
      <c r="M21" s="158" t="str">
        <f>T( IF( Gen2022_RICHIESTE!M19&lt;&gt;"",  IF(   AND(    (IFERROR(SEARCH("Ridotto",Gen2022_RICHIESTE!M19),Gen2022_RICHIESTE!M19))=1,    M$16&lt;&gt;""   ),    _xlfn.CONCAT("Rid: ",HLOOKUP(M$16,Tipologie!$B$2:$AM$10,6)  ),  Gen2022_RICHIESTE!M19),HLOOKUP(M$16,Tipologie!$B$2:$AM$10,6  ) ))</f>
        <v>.</v>
      </c>
      <c r="N21" s="158" t="str">
        <f>T( IF( Gen2022_RICHIESTE!N19&lt;&gt;"",  IF(   AND(    (IFERROR(SEARCH("Ridotto",Gen2022_RICHIESTE!N19),Gen2022_RICHIESTE!N19))=1,    N$16&lt;&gt;""   ),    _xlfn.CONCAT("Rid: ",HLOOKUP(N$16,Tipologie!$B$2:$AM$10,6)  ),  Gen2022_RICHIESTE!N19),HLOOKUP(N$16,Tipologie!$B$2:$AM$10,6  ) ))</f>
        <v>.</v>
      </c>
      <c r="O21" s="158" t="str">
        <f>T( IF( Gen2022_RICHIESTE!O19&lt;&gt;"",  IF(   AND(    (IFERROR(SEARCH("Ridotto",Gen2022_RICHIESTE!O19),Gen2022_RICHIESTE!O19))=1,    O$16&lt;&gt;""   ),    _xlfn.CONCAT("Rid: ",HLOOKUP(O$16,Tipologie!$B$2:$AM$10,6)  ),  Gen2022_RICHIESTE!O19),HLOOKUP(O$16,Tipologie!$B$2:$AM$10,6  ) ))</f>
        <v>.</v>
      </c>
      <c r="P21" s="158" t="str">
        <f>T( IF( Gen2022_RICHIESTE!P19&lt;&gt;"",  IF(   AND(    (IFERROR(SEARCH("Ridotto",Gen2022_RICHIESTE!P19),Gen2022_RICHIESTE!P19))=1,    P$16&lt;&gt;""   ),    _xlfn.CONCAT("Rid: ",HLOOKUP(P$16,Tipologie!$B$2:$AM$10,6)  ),  Gen2022_RICHIESTE!P19),HLOOKUP(P$16,Tipologie!$B$2:$AM$10,6  ) ))</f>
        <v>.</v>
      </c>
      <c r="Q21" s="60" t="str">
        <f>T( IF( Gen2022_RICHIESTE!Q19&lt;&gt;"",  IF(   AND(    (IFERROR(SEARCH("Ridotto",Gen2022_RICHIESTE!Q19),Gen2022_RICHIESTE!Q19))=1,    Q$16&lt;&gt;""   ),    _xlfn.CONCAT("Rid: ",HLOOKUP(Q$16,Tipologie!$B$2:$AM$10,6)  ),  Gen2022_RICHIESTE!Q19),HLOOKUP(Q$16,Tipologie!$B$2:$AM$10,6  ) ))</f>
        <v>.</v>
      </c>
      <c r="R21" s="60" t="str">
        <f>T( IF( Gen2022_RICHIESTE!R19&lt;&gt;"",  IF(   AND(    (IFERROR(SEARCH("Ridotto",Gen2022_RICHIESTE!R19),Gen2022_RICHIESTE!R19))=1,    R$16&lt;&gt;""   ),    _xlfn.CONCAT("Rid: ",HLOOKUP(R$16,Tipologie!$B$2:$AM$10,6)  ),  Gen2022_RICHIESTE!R19),HLOOKUP(R$16,Tipologie!$B$2:$AM$10,6  ) ))</f>
        <v>.</v>
      </c>
      <c r="S21" s="60" t="str">
        <f>T( IF( Gen2022_RICHIESTE!S19&lt;&gt;"",  IF(   AND(    (IFERROR(SEARCH("Ridotto",Gen2022_RICHIESTE!S19),Gen2022_RICHIESTE!S19))=1,    S$16&lt;&gt;""   ),    _xlfn.CONCAT("Rid: ",HLOOKUP(S$16,Tipologie!$B$2:$AM$10,6)  ),  Gen2022_RICHIESTE!S19),HLOOKUP(S$16,Tipologie!$B$2:$AM$10,6  ) ))</f>
        <v>.</v>
      </c>
      <c r="T21" s="163"/>
      <c r="U21" s="79" t="str">
        <f t="shared" si="7"/>
        <v>gio</v>
      </c>
      <c r="V21" s="80">
        <f t="shared" si="8"/>
        <v>44581</v>
      </c>
      <c r="W21" s="158" t="str">
        <f>T( IF( Gen2022_RICHIESTE!W19&lt;&gt;"",  IF(   AND(    (IFERROR(SEARCH("Ridotto",Gen2022_RICHIESTE!W19),Gen2022_RICHIESTE!W19))=1,    W$16&lt;&gt;""   ),    _xlfn.CONCAT("Rid: ",HLOOKUP(W$16,Tipologie!$B$2:$AM$10,6)  ),  Gen2022_RICHIESTE!W19),HLOOKUP(W$16,Tipologie!$B$2:$AM$10,6  ) ))</f>
        <v>.</v>
      </c>
      <c r="X21" s="158" t="str">
        <f>T( IF( Gen2022_RICHIESTE!X19&lt;&gt;"",  IF(   AND(    (IFERROR(SEARCH("Ridotto",Gen2022_RICHIESTE!X19),Gen2022_RICHIESTE!X19))=1,    X$16&lt;&gt;""   ),    _xlfn.CONCAT("Rid: ",HLOOKUP(X$16,Tipologie!$B$2:$AM$10,6)  ),  Gen2022_RICHIESTE!X19),HLOOKUP(X$16,Tipologie!$B$2:$AM$10,6  ) ))</f>
        <v>.</v>
      </c>
      <c r="Y21" s="158" t="str">
        <f>T( IF( Gen2022_RICHIESTE!Y19&lt;&gt;"",  IF(   AND(    (IFERROR(SEARCH("Ridotto",Gen2022_RICHIESTE!Y19),Gen2022_RICHIESTE!Y19))=1,    Y$16&lt;&gt;""   ),    _xlfn.CONCAT("Rid: ",HLOOKUP(Y$16,Tipologie!$B$2:$AM$10,6)  ),  Gen2022_RICHIESTE!Y19),HLOOKUP(Y$16,Tipologie!$B$2:$AM$10,6  ) ))</f>
        <v>.</v>
      </c>
      <c r="Z21" s="158" t="str">
        <f>T( IF( Gen2022_RICHIESTE!Z19&lt;&gt;"",  IF(   AND(    (IFERROR(SEARCH("Ridotto",Gen2022_RICHIESTE!Z19),Gen2022_RICHIESTE!Z19))=1,    Z$16&lt;&gt;""   ),    _xlfn.CONCAT("Rid: ",HLOOKUP(Z$16,Tipologie!$B$2:$AM$10,6)  ),  Gen2022_RICHIESTE!Z19),HLOOKUP(Z$16,Tipologie!$B$2:$AM$10,6  ) ))</f>
        <v>.</v>
      </c>
      <c r="AA21" s="158" t="str">
        <f>T( IF( Gen2022_RICHIESTE!AA19&lt;&gt;"",  IF(   AND(    (IFERROR(SEARCH("Ridotto",Gen2022_RICHIESTE!AA19),Gen2022_RICHIESTE!AA19))=1,    AA$16&lt;&gt;""   ),    _xlfn.CONCAT("Rid: ",HLOOKUP(AA$16,Tipologie!$B$2:$AM$10,6)  ),  Gen2022_RICHIESTE!AA19),HLOOKUP(AA$16,Tipologie!$B$2:$AM$10,6  ) ))</f>
        <v>.</v>
      </c>
      <c r="AB21" s="158" t="str">
        <f>T( IF( Gen2022_RICHIESTE!AB19&lt;&gt;"",  IF(   AND(    (IFERROR(SEARCH("Ridotto",Gen2022_RICHIESTE!AB19),Gen2022_RICHIESTE!AB19))=1,    AB$16&lt;&gt;""   ),    _xlfn.CONCAT("Rid: ",HLOOKUP(AB$16,Tipologie!$B$2:$AM$10,6)  ),  Gen2022_RICHIESTE!AB19),HLOOKUP(AB$16,Tipologie!$B$2:$AM$10,6  ) ))</f>
        <v>.</v>
      </c>
      <c r="AC21" s="158" t="str">
        <f>T( IF( Gen2022_RICHIESTE!AC19&lt;&gt;"",  IF(   AND(    (IFERROR(SEARCH("Ridotto",Gen2022_RICHIESTE!AC19),Gen2022_RICHIESTE!AC19))=1,    AC$16&lt;&gt;""   ),    _xlfn.CONCAT("Rid: ",HLOOKUP(AC$16,Tipologie!$B$2:$AM$10,6)  ),  Gen2022_RICHIESTE!AC19),HLOOKUP(AC$16,Tipologie!$B$2:$AM$10,6  ) ))</f>
        <v>.</v>
      </c>
      <c r="AD21" s="158" t="str">
        <f>T( IF( Gen2022_RICHIESTE!AD19&lt;&gt;"",  IF(   AND(    (IFERROR(SEARCH("Ridotto",Gen2022_RICHIESTE!AD19),Gen2022_RICHIESTE!AD19))=1,    AD$16&lt;&gt;""   ),    _xlfn.CONCAT("Rid: ",HLOOKUP(AD$16,Tipologie!$B$2:$AM$10,3)  ),  Gen2022_RICHIESTE!AD19),HLOOKUP(AD$16,Tipologie!$B$2:$AM$10,3  ) ))</f>
        <v>.</v>
      </c>
      <c r="AE21" s="158" t="str">
        <f>T( IF( Gen2022_RICHIESTE!AE19&lt;&gt;"",  IF(   AND(    (IFERROR(SEARCH("Ridotto",Gen2022_RICHIESTE!AE19),Gen2022_RICHIESTE!AE19))=1,    AE$16&lt;&gt;""   ),    _xlfn.CONCAT("Rid: ",HLOOKUP(AE$16,Tipologie!$B$2:$AM$10,6)  ),  Gen2022_RICHIESTE!AE19),HLOOKUP(AE$16,Tipologie!$B$2:$AM$10,6  ) ))</f>
        <v>.</v>
      </c>
      <c r="AF21" s="158" t="str">
        <f>T( IF( Gen2022_RICHIESTE!AF19&lt;&gt;"",  IF(   AND(    (IFERROR(SEARCH("Ridotto",Gen2022_RICHIESTE!AF19),Gen2022_RICHIESTE!AF19))=1,    AF$16&lt;&gt;""   ),    _xlfn.CONCAT("Rid: ",HLOOKUP(AF$16,Tipologie!$B$2:$AM$10,6)  ),  Gen2022_RICHIESTE!AF19),HLOOKUP(AF$16,Tipologie!$B$2:$AM$10,6  ) ))</f>
        <v>.</v>
      </c>
      <c r="AG21" s="158" t="str">
        <f>T( IF( Gen2022_RICHIESTE!AG19&lt;&gt;"",  IF(   AND(    (IFERROR(SEARCH("Ridotto",Gen2022_RICHIESTE!AG19),Gen2022_RICHIESTE!AG19))=1,    AG$16&lt;&gt;""   ),    _xlfn.CONCAT("Rid: ",HLOOKUP(AG$16,Tipologie!$B$2:$AM$10,6)  ),  Gen2022_RICHIESTE!AG19),HLOOKUP(AG$16,Tipologie!$B$2:$AM$10,6  ) ))</f>
        <v>.</v>
      </c>
      <c r="AH21" s="158" t="str">
        <f>T( IF( Gen2022_RICHIESTE!AH19&lt;&gt;"",  IF(   AND(    (IFERROR(SEARCH("Ridotto",Gen2022_RICHIESTE!AH19),Gen2022_RICHIESTE!AH19))=1,    AH$16&lt;&gt;""   ),    _xlfn.CONCAT("Rid: ",HLOOKUP(AH$16,Tipologie!$B$2:$AM$10,6)  ),  Gen2022_RICHIESTE!AH19),HLOOKUP(AH$16,Tipologie!$B$2:$AM$10,6  ) ))</f>
        <v>.</v>
      </c>
      <c r="AI21" s="158" t="str">
        <f>T( IF( Gen2022_RICHIESTE!AI19&lt;&gt;"",  IF(   AND(    (IFERROR(SEARCH("Ridotto",Gen2022_RICHIESTE!AI19),Gen2022_RICHIESTE!AI19))=1,    AI$16&lt;&gt;""   ),    _xlfn.CONCAT("Rid: ",HLOOKUP(AI$16,Tipologie!$B$2:$AM$10,6)  ),  Gen2022_RICHIESTE!AI19),HLOOKUP(AI$16,Tipologie!$B$2:$AM$10,6  ) ))</f>
        <v>.</v>
      </c>
      <c r="AJ21" s="158" t="str">
        <f>T( IF( Gen2022_RICHIESTE!AJ19&lt;&gt;"",  IF(   AND(    (IFERROR(SEARCH("Ridotto",Gen2022_RICHIESTE!AJ19),Gen2022_RICHIESTE!AJ19))=1,    AJ$16&lt;&gt;""   ),    _xlfn.CONCAT("Rid: ",HLOOKUP(AJ$16,Tipologie!$B$2:$AM$10,6)  ),  Gen2022_RICHIESTE!AJ19),HLOOKUP(AJ$16,Tipologie!$B$2:$AM$10,6  ) ))</f>
        <v>.</v>
      </c>
      <c r="AK21" s="158" t="str">
        <f>T( IF( Gen2022_RICHIESTE!AK19&lt;&gt;"",  IF(   AND(    (IFERROR(SEARCH("Ridotto",Gen2022_RICHIESTE!AK19),Gen2022_RICHIESTE!AK19))=1,    AK$16&lt;&gt;""   ),    _xlfn.CONCAT("Rid: ",HLOOKUP(AK$16,Tipologie!$B$2:$AM$10,6)  ),  Gen2022_RICHIESTE!AK19),HLOOKUP(AK$16,Tipologie!$B$2:$AM$10,6  ) ))</f>
        <v>.</v>
      </c>
      <c r="AL21" s="158" t="str">
        <f>T( IF( Gen2022_RICHIESTE!AL19&lt;&gt;"",  IF(   AND(    (IFERROR(SEARCH("Ridotto",Gen2022_RICHIESTE!AL19),Gen2022_RICHIESTE!AL19))=1,    AL$16&lt;&gt;""   ),    _xlfn.CONCAT("Rid: ",HLOOKUP(AL$16,Tipologie!$B$2:$AM$10,6)  ),  Gen2022_RICHIESTE!AL19),HLOOKUP(AL$16,Tipologie!$B$2:$AM$10,6  ) ))</f>
        <v>.</v>
      </c>
      <c r="AM21" s="158" t="str">
        <f>T( IF( Gen2022_RICHIESTE!AM19&lt;&gt;"",  IF(   AND(    (IFERROR(SEARCH("Ridotto",Gen2022_RICHIESTE!AM19),Gen2022_RICHIESTE!AM19))=1,    AM$16&lt;&gt;""   ),    _xlfn.CONCAT("Rid: ",HLOOKUP(AM$16,Tipologie!$B$2:$AM$10,6)  ),  Gen2022_RICHIESTE!AM19),HLOOKUP(AM$16,Tipologie!$B$2:$AM$10,6  ) ))</f>
        <v>.</v>
      </c>
      <c r="AN21" s="158" t="str">
        <f>T( IF( Gen2022_RICHIESTE!AN19&lt;&gt;"",  IF(   AND(    (IFERROR(SEARCH("Ridotto",Gen2022_RICHIESTE!AN19),Gen2022_RICHIESTE!AN19))=1,    AN$16&lt;&gt;""   ),    _xlfn.CONCAT("Rid: ",HLOOKUP(AN$16,Tipologie!$B$2:$AM$10,6)  ),  Gen2022_RICHIESTE!AN19),HLOOKUP(AN$16,Tipologie!$B$2:$AM$10,6  ) ))</f>
        <v>.</v>
      </c>
      <c r="AO21" s="158" t="str">
        <f>T( IF( Gen2022_RICHIESTE!AO19&lt;&gt;"",  IF(   AND(    (IFERROR(SEARCH("Ridotto",Gen2022_RICHIESTE!AO19),Gen2022_RICHIESTE!AO19))=1,    AO$16&lt;&gt;""   ),    _xlfn.CONCAT("Rid: ",HLOOKUP(AO$16,Tipologie!$B$2:$AM$10,6)  ),  Gen2022_RICHIESTE!AO19),HLOOKUP(AO$16,Tipologie!$B$2:$AM$10,6  ) ))</f>
        <v>.</v>
      </c>
      <c r="AP21" s="158" t="str">
        <f>T( IF( Gen2022_RICHIESTE!AP19&lt;&gt;"",  IF(   AND(    (IFERROR(SEARCH("Ridotto",Gen2022_RICHIESTE!AP19),Gen2022_RICHIESTE!AP19))=1,    AP$16&lt;&gt;""   ),    _xlfn.CONCAT("Rid: ",HLOOKUP(AP$16,Tipologie!$B$2:$AM$10,6)  ),  Gen2022_RICHIESTE!AP19),HLOOKUP(AP$16,Tipologie!$B$2:$AM$10,6  ) ))</f>
        <v>.</v>
      </c>
      <c r="AQ21" s="158" t="str">
        <f>T( IF( Gen2022_RICHIESTE!AQ19&lt;&gt;"",  IF(   AND(    (IFERROR(SEARCH("Ridotto",Gen2022_RICHIESTE!AQ19),Gen2022_RICHIESTE!AQ19))=1,    AQ$16&lt;&gt;""   ),    _xlfn.CONCAT("Rid: ",HLOOKUP(AQ$16,Tipologie!$B$2:$AM$10,6)  ),  Gen2022_RICHIESTE!AQ19),HLOOKUP(AQ$16,Tipologie!$B$2:$AM$10,6  ) ))</f>
        <v>.</v>
      </c>
      <c r="AR21" s="158" t="str">
        <f>T( IF( Gen2022_RICHIESTE!AR19&lt;&gt;"",  IF(   AND(    (IFERROR(SEARCH("Ridotto",Gen2022_RICHIESTE!AR19),Gen2022_RICHIESTE!AR19))=1,    AR$16&lt;&gt;""   ),    _xlfn.CONCAT("Rid: ",HLOOKUP(AR$16,Tipologie!$B$2:$AM$10,6)  ),  Gen2022_RICHIESTE!AR19),HLOOKUP(AR$16,Tipologie!$B$2:$AM$10,6  ) ))</f>
        <v>.</v>
      </c>
      <c r="AS21" s="54"/>
      <c r="AT21" s="174">
        <f>SUM(COUNTIFS(C21:AR21,{"Ex-accordo";"Ferie";"Ridotto Ex-Acc";"Ridotto Ferie";"Ridotto Maternità";"Malattia";"Esame";"Altro"}))</f>
        <v>0</v>
      </c>
      <c r="AU21" s="96"/>
      <c r="AW21" s="79" t="str">
        <f t="shared" si="9"/>
        <v>gio</v>
      </c>
      <c r="AX21" s="79">
        <f t="shared" si="10"/>
        <v>44581</v>
      </c>
      <c r="AY21" s="158" t="str">
        <f>T(IF(  Gen2022_RICHIESTE!BB19&lt;&gt;"",  Gen2022_RICHIESTE!BB19,  HLOOKUP(AY$16,Tipologie!$B$2:$AM$10,6) ))</f>
        <v>.</v>
      </c>
      <c r="AZ21" s="158" t="str">
        <f>T(IF(  Gen2022_RICHIESTE!BC19&lt;&gt;"",  Gen2022_RICHIESTE!BC19,  HLOOKUP(AZ$16,Tipologie!$B$2:$AM$10,6) ))</f>
        <v>.</v>
      </c>
      <c r="BA21" s="158" t="str">
        <f>T(IF(  Gen2022_RICHIESTE!BD19&lt;&gt;"",  Gen2022_RICHIESTE!BD19,  HLOOKUP(BA$16,Tipologie!$B$2:$AM$10,6) ))</f>
        <v>.</v>
      </c>
      <c r="BB21" s="158" t="str">
        <f>T(IF(  Gen2022_RICHIESTE!BE19&lt;&gt;"",  Gen2022_RICHIESTE!BE19,  HLOOKUP(BB$16,Tipologie!$B$2:$AM$10,6) ))</f>
        <v>.</v>
      </c>
      <c r="BC21" s="158" t="str">
        <f>T(IF(  Gen2022_RICHIESTE!BF19&lt;&gt;"",  Gen2022_RICHIESTE!BF19,  HLOOKUP(BC$16,Tipologie!$B$2:$AM$10,6) ))</f>
        <v>.</v>
      </c>
      <c r="BD21" s="158" t="str">
        <f>T(IF(  Gen2022_RICHIESTE!BG19&lt;&gt;"",  Gen2022_RICHIESTE!BG19,  HLOOKUP(BD$16,Tipologie!$B$2:$AM$10,6) ))</f>
        <v>.</v>
      </c>
      <c r="BE21" s="158" t="str">
        <f>T(IF(  Gen2022_RICHIESTE!BH19&lt;&gt;"",  Gen2022_RICHIESTE!BH19,  HLOOKUP(BE$16,Tipologie!$B$2:$AM$10,6) ))</f>
        <v>.</v>
      </c>
      <c r="BF21" s="158" t="str">
        <f>T(IF(  Gen2022_RICHIESTE!BI19&lt;&gt;"",  Gen2022_RICHIESTE!BI19,  HLOOKUP(BF$16,Tipologie!$B$2:$AM$10,6) ))</f>
        <v>.</v>
      </c>
      <c r="BG21" s="158" t="str">
        <f>T(IF(  Gen2022_RICHIESTE!BJ19&lt;&gt;"",  Gen2022_RICHIESTE!BJ19,  HLOOKUP(BG$16,Tipologie!$B$2:$AM$10,6) ))</f>
        <v>.</v>
      </c>
      <c r="BH21" s="158" t="str">
        <f>T(IF(  Gen2022_RICHIESTE!BK19&lt;&gt;"",  Gen2022_RICHIESTE!BK19,  HLOOKUP(BH$16,Tipologie!$B$2:$AM$10,6) ))</f>
        <v>.</v>
      </c>
    </row>
    <row r="22" spans="1:61" ht="11.25" customHeight="1" x14ac:dyDescent="0.25">
      <c r="A22" s="79" t="str">
        <f>IF(Gen2022_RICHIESTE!A20&lt;&gt;"",Gen2022_RICHIESTE!A20,"")</f>
        <v>ven</v>
      </c>
      <c r="B22" s="80">
        <f>IF(Gen2022_RICHIESTE!B20&lt;&gt;"",Gen2022_RICHIESTE!B20,"")</f>
        <v>44582</v>
      </c>
      <c r="C22" s="158" t="str">
        <f>T( IF( Gen2022_RICHIESTE!C20&lt;&gt;"",  IF(   AND(    (IFERROR(SEARCH("Ridotto",Gen2022_RICHIESTE!C20),Gen2022_RICHIESTE!C20))=1,    C$16&lt;&gt;""   ),    _xlfn.CONCAT("Rid: ",HLOOKUP(C$16,Tipologie!$B$2:$AM$10,7)  ),  Gen2022_RICHIESTE!C20),HLOOKUP(C$16,Tipologie!$B$2:$AM$10,7  ) ))</f>
        <v>.</v>
      </c>
      <c r="D22" s="158" t="str">
        <f>T( IF( Gen2022_RICHIESTE!D20&lt;&gt;"",  IF(   AND(    (IFERROR(SEARCH("Ridotto",Gen2022_RICHIESTE!D20),Gen2022_RICHIESTE!D20))=1,    D$16&lt;&gt;""   ),    _xlfn.CONCAT("Rid: ",HLOOKUP(D$16,Tipologie!$B$2:$AM$10,7)  ),  Gen2022_RICHIESTE!D20),HLOOKUP(D$16,Tipologie!$B$2:$AM$10,7  ) ))</f>
        <v>.</v>
      </c>
      <c r="E22" s="158" t="str">
        <f>T( IF( Gen2022_RICHIESTE!E20&lt;&gt;"",  IF(   AND(    (IFERROR(SEARCH("Ridotto",Gen2022_RICHIESTE!E20),Gen2022_RICHIESTE!E20))=1,    E$16&lt;&gt;""   ),    _xlfn.CONCAT("Rid: ",HLOOKUP(E$16,Tipologie!$B$2:$AM$10,7)  ),  Gen2022_RICHIESTE!E20),HLOOKUP(E$16,Tipologie!$B$2:$AM$10,7  ) ))</f>
        <v>.</v>
      </c>
      <c r="F22" s="158" t="str">
        <f>T( IF( Gen2022_RICHIESTE!F20&lt;&gt;"",  IF(   AND(    (IFERROR(SEARCH("Ridotto",Gen2022_RICHIESTE!F20),Gen2022_RICHIESTE!F20))=1,    F$16&lt;&gt;""   ),    _xlfn.CONCAT("Rid: ",HLOOKUP(F$16,Tipologie!$B$2:$AM$10,7)  ),  Gen2022_RICHIESTE!F20),HLOOKUP(F$16,Tipologie!$B$2:$AM$10,7  ) ))</f>
        <v>.</v>
      </c>
      <c r="G22" s="158" t="str">
        <f>T( IF( Gen2022_RICHIESTE!G20&lt;&gt;"",  IF(   AND(    (IFERROR(SEARCH("Ridotto",Gen2022_RICHIESTE!G20),Gen2022_RICHIESTE!G20))=1,    G$16&lt;&gt;""   ),    _xlfn.CONCAT("Rid: ",HLOOKUP(G$16,Tipologie!$B$2:$AM$10,7)  ),  Gen2022_RICHIESTE!G20),HLOOKUP(G$16,Tipologie!$B$2:$AM$10,7  ) ))</f>
        <v>.</v>
      </c>
      <c r="H22" s="158" t="str">
        <f>T( IF( Gen2022_RICHIESTE!H20&lt;&gt;"",  IF(   AND(    (IFERROR(SEARCH("Ridotto",Gen2022_RICHIESTE!H20),Gen2022_RICHIESTE!H20))=1,    H$16&lt;&gt;""   ),    _xlfn.CONCAT("Rid: ",HLOOKUP(H$16,Tipologie!$B$2:$AM$10,7)  ),  Gen2022_RICHIESTE!H20),HLOOKUP(H$16,Tipologie!$B$2:$AM$10,7  ) ))</f>
        <v>.</v>
      </c>
      <c r="I22" s="158" t="str">
        <f>T( IF( Gen2022_RICHIESTE!I20&lt;&gt;"",  IF(   AND(    (IFERROR(SEARCH("Ridotto",Gen2022_RICHIESTE!I20),Gen2022_RICHIESTE!I20))=1,    I$16&lt;&gt;""   ),    _xlfn.CONCAT("Rid: ",HLOOKUP(I$16,Tipologie!$B$2:$AM$10,7)  ),  Gen2022_RICHIESTE!I20),HLOOKUP(I$16,Tipologie!$B$2:$AM$10,7  ) ))</f>
        <v>.</v>
      </c>
      <c r="J22" s="158" t="str">
        <f>T( IF( Gen2022_RICHIESTE!J20&lt;&gt;"",  IF(   AND(    (IFERROR(SEARCH("Ridotto",Gen2022_RICHIESTE!J20),Gen2022_RICHIESTE!J20))=1,    J$16&lt;&gt;""   ),    _xlfn.CONCAT("Rid: ",HLOOKUP(J$16,Tipologie!$B$2:$AM$10,7)  ),  Gen2022_RICHIESTE!J20),HLOOKUP(J$16,Tipologie!$B$2:$AM$10,7  ) ))</f>
        <v>.</v>
      </c>
      <c r="K22" s="158" t="str">
        <f>T( IF( Gen2022_RICHIESTE!K20&lt;&gt;"",  IF(   AND(    (IFERROR(SEARCH("Ridotto",Gen2022_RICHIESTE!K20),Gen2022_RICHIESTE!K20))=1,    K$16&lt;&gt;""   ),    _xlfn.CONCAT("Rid: ",HLOOKUP(K$16,Tipologie!$B$2:$AM$10,7)  ),  Gen2022_RICHIESTE!K20),HLOOKUP(K$16,Tipologie!$B$2:$AM$10,7  ) ))</f>
        <v>.</v>
      </c>
      <c r="L22" s="158" t="str">
        <f>T( IF( Gen2022_RICHIESTE!L20&lt;&gt;"",  IF(   AND(    (IFERROR(SEARCH("Ridotto",Gen2022_RICHIESTE!L20),Gen2022_RICHIESTE!L20))=1,    L$16&lt;&gt;""   ),    _xlfn.CONCAT("Rid: ",HLOOKUP(L$16,Tipologie!$B$2:$AM$10,7)  ),  Gen2022_RICHIESTE!L20),HLOOKUP(L$16,Tipologie!$B$2:$AM$10,7  ) ))</f>
        <v>.</v>
      </c>
      <c r="M22" s="158" t="str">
        <f>T( IF( Gen2022_RICHIESTE!M20&lt;&gt;"",  IF(   AND(    (IFERROR(SEARCH("Ridotto",Gen2022_RICHIESTE!M20),Gen2022_RICHIESTE!M20))=1,    M$16&lt;&gt;""   ),    _xlfn.CONCAT("Rid: ",HLOOKUP(M$16,Tipologie!$B$2:$AM$10,7)  ),  Gen2022_RICHIESTE!M20),HLOOKUP(M$16,Tipologie!$B$2:$AM$10,7  ) ))</f>
        <v>.</v>
      </c>
      <c r="N22" s="158" t="str">
        <f>T( IF( Gen2022_RICHIESTE!N20&lt;&gt;"",  IF(   AND(    (IFERROR(SEARCH("Ridotto",Gen2022_RICHIESTE!N20),Gen2022_RICHIESTE!N20))=1,    N$16&lt;&gt;""   ),    _xlfn.CONCAT("Rid: ",HLOOKUP(N$16,Tipologie!$B$2:$AM$10,7)  ),  Gen2022_RICHIESTE!N20),HLOOKUP(N$16,Tipologie!$B$2:$AM$10,7  ) ))</f>
        <v>.</v>
      </c>
      <c r="O22" s="158" t="str">
        <f>T( IF( Gen2022_RICHIESTE!O20&lt;&gt;"",  IF(   AND(    (IFERROR(SEARCH("Ridotto",Gen2022_RICHIESTE!O20),Gen2022_RICHIESTE!O20))=1,    O$16&lt;&gt;""   ),    _xlfn.CONCAT("Rid: ",HLOOKUP(O$16,Tipologie!$B$2:$AM$10,7)  ),  Gen2022_RICHIESTE!O20),HLOOKUP(O$16,Tipologie!$B$2:$AM$10,7  ) ))</f>
        <v>.</v>
      </c>
      <c r="P22" s="158" t="str">
        <f>T( IF( Gen2022_RICHIESTE!P20&lt;&gt;"",  IF(   AND(    (IFERROR(SEARCH("Ridotto",Gen2022_RICHIESTE!P20),Gen2022_RICHIESTE!P20))=1,    P$16&lt;&gt;""   ),    _xlfn.CONCAT("Rid: ",HLOOKUP(P$16,Tipologie!$B$2:$AM$10,7)  ),  Gen2022_RICHIESTE!P20),HLOOKUP(P$16,Tipologie!$B$2:$AM$10,7  ) ))</f>
        <v>.</v>
      </c>
      <c r="Q22" s="60" t="str">
        <f>T( IF( Gen2022_RICHIESTE!Q20&lt;&gt;"",  IF(   AND(    (IFERROR(SEARCH("Ridotto",Gen2022_RICHIESTE!Q20),Gen2022_RICHIESTE!Q20))=1,    Q$16&lt;&gt;""   ),    _xlfn.CONCAT("Rid: ",HLOOKUP(Q$16,Tipologie!$B$2:$AM$10,7)  ),  Gen2022_RICHIESTE!Q20),HLOOKUP(Q$16,Tipologie!$B$2:$AM$10,7  ) ))</f>
        <v>.</v>
      </c>
      <c r="R22" s="60" t="str">
        <f>T( IF( Gen2022_RICHIESTE!R20&lt;&gt;"",  IF(   AND(    (IFERROR(SEARCH("Ridotto",Gen2022_RICHIESTE!R20),Gen2022_RICHIESTE!R20))=1,    R$16&lt;&gt;""   ),    _xlfn.CONCAT("Rid: ",HLOOKUP(R$16,Tipologie!$B$2:$AM$10,7)  ),  Gen2022_RICHIESTE!R20),HLOOKUP(R$16,Tipologie!$B$2:$AM$10,7  ) ))</f>
        <v>.</v>
      </c>
      <c r="S22" s="60" t="str">
        <f>T( IF( Gen2022_RICHIESTE!S20&lt;&gt;"",  IF(   AND(    (IFERROR(SEARCH("Ridotto",Gen2022_RICHIESTE!S20),Gen2022_RICHIESTE!S20))=1,    S$16&lt;&gt;""   ),    _xlfn.CONCAT("Rid: ",HLOOKUP(S$16,Tipologie!$B$2:$AM$10,7)  ),  Gen2022_RICHIESTE!S20),HLOOKUP(S$16,Tipologie!$B$2:$AM$10,7  ) ))</f>
        <v>.</v>
      </c>
      <c r="T22" s="164"/>
      <c r="U22" s="79" t="str">
        <f t="shared" si="7"/>
        <v>ven</v>
      </c>
      <c r="V22" s="80">
        <f t="shared" si="8"/>
        <v>44582</v>
      </c>
      <c r="W22" s="158" t="str">
        <f>T( IF( Gen2022_RICHIESTE!W20&lt;&gt;"",  IF(   AND(    (IFERROR(SEARCH("Ridotto",Gen2022_RICHIESTE!W20),Gen2022_RICHIESTE!W20))=1,    W$16&lt;&gt;""   ),    _xlfn.CONCAT("Rid: ",HLOOKUP(W$16,Tipologie!$B$2:$AM$10,7)  ),  Gen2022_RICHIESTE!W20),HLOOKUP(W$16,Tipologie!$B$2:$AM$10,7  ) ))</f>
        <v>.</v>
      </c>
      <c r="X22" s="158" t="str">
        <f>T( IF( Gen2022_RICHIESTE!X20&lt;&gt;"",  IF(   AND(    (IFERROR(SEARCH("Ridotto",Gen2022_RICHIESTE!X20),Gen2022_RICHIESTE!X20))=1,    X$16&lt;&gt;""   ),    _xlfn.CONCAT("Rid: ",HLOOKUP(X$16,Tipologie!$B$2:$AM$10,7)  ),  Gen2022_RICHIESTE!X20),HLOOKUP(X$16,Tipologie!$B$2:$AM$10,7  ) ))</f>
        <v>.</v>
      </c>
      <c r="Y22" s="158" t="str">
        <f>T( IF( Gen2022_RICHIESTE!Y20&lt;&gt;"",  IF(   AND(    (IFERROR(SEARCH("Ridotto",Gen2022_RICHIESTE!Y20),Gen2022_RICHIESTE!Y20))=1,    Y$16&lt;&gt;""   ),    _xlfn.CONCAT("Rid: ",HLOOKUP(Y$16,Tipologie!$B$2:$AM$10,7)  ),  Gen2022_RICHIESTE!Y20),HLOOKUP(Y$16,Tipologie!$B$2:$AM$10,7  ) ))</f>
        <v>.</v>
      </c>
      <c r="Z22" s="158" t="str">
        <f>T( IF( Gen2022_RICHIESTE!Z20&lt;&gt;"",  IF(   AND(    (IFERROR(SEARCH("Ridotto",Gen2022_RICHIESTE!Z20),Gen2022_RICHIESTE!Z20))=1,    Z$16&lt;&gt;""   ),    _xlfn.CONCAT("Rid: ",HLOOKUP(Z$16,Tipologie!$B$2:$AM$10,7)  ),  Gen2022_RICHIESTE!Z20),HLOOKUP(Z$16,Tipologie!$B$2:$AM$10,7  ) ))</f>
        <v>.</v>
      </c>
      <c r="AA22" s="158" t="str">
        <f>T( IF( Gen2022_RICHIESTE!AA20&lt;&gt;"",  IF(   AND(    (IFERROR(SEARCH("Ridotto",Gen2022_RICHIESTE!AA20),Gen2022_RICHIESTE!AA20))=1,    AA$16&lt;&gt;""   ),    _xlfn.CONCAT("Rid: ",HLOOKUP(AA$16,Tipologie!$B$2:$AM$10,7)  ),  Gen2022_RICHIESTE!AA20),HLOOKUP(AA$16,Tipologie!$B$2:$AM$10,7  ) ))</f>
        <v>.</v>
      </c>
      <c r="AB22" s="158" t="str">
        <f>T( IF( Gen2022_RICHIESTE!AB20&lt;&gt;"",  IF(   AND(    (IFERROR(SEARCH("Ridotto",Gen2022_RICHIESTE!AB20),Gen2022_RICHIESTE!AB20))=1,    AB$16&lt;&gt;""   ),    _xlfn.CONCAT("Rid: ",HLOOKUP(AB$16,Tipologie!$B$2:$AM$10,7)  ),  Gen2022_RICHIESTE!AB20),HLOOKUP(AB$16,Tipologie!$B$2:$AM$10,7  ) ))</f>
        <v>.</v>
      </c>
      <c r="AC22" s="158" t="str">
        <f>T( IF( Gen2022_RICHIESTE!AC20&lt;&gt;"",  IF(   AND(    (IFERROR(SEARCH("Ridotto",Gen2022_RICHIESTE!AC20),Gen2022_RICHIESTE!AC20))=1,    AC$16&lt;&gt;""   ),    _xlfn.CONCAT("Rid: ",HLOOKUP(AC$16,Tipologie!$B$2:$AM$10,7)  ),  Gen2022_RICHIESTE!AC20),HLOOKUP(AC$16,Tipologie!$B$2:$AM$10,7  ) ))</f>
        <v>.</v>
      </c>
      <c r="AD22" s="158" t="str">
        <f>T( IF( Gen2022_RICHIESTE!AD20&lt;&gt;"",  IF(   AND(    (IFERROR(SEARCH("Ridotto",Gen2022_RICHIESTE!AD20),Gen2022_RICHIESTE!AD20))=1,    AD$16&lt;&gt;""   ),    _xlfn.CONCAT("Rid: ",HLOOKUP(AD$16,Tipologie!$B$2:$AM$10,3)  ),  Gen2022_RICHIESTE!AD20),HLOOKUP(AD$16,Tipologie!$B$2:$AM$10,3  ) ))</f>
        <v>.</v>
      </c>
      <c r="AE22" s="158" t="str">
        <f>T( IF( Gen2022_RICHIESTE!AE20&lt;&gt;"",  IF(   AND(    (IFERROR(SEARCH("Ridotto",Gen2022_RICHIESTE!AE20),Gen2022_RICHIESTE!AE20))=1,    AE$16&lt;&gt;""   ),    _xlfn.CONCAT("Rid: ",HLOOKUP(AE$16,Tipologie!$B$2:$AM$10,7)  ),  Gen2022_RICHIESTE!AE20),HLOOKUP(AE$16,Tipologie!$B$2:$AM$10,7  ) ))</f>
        <v>.</v>
      </c>
      <c r="AF22" s="158" t="str">
        <f>T( IF( Gen2022_RICHIESTE!AF20&lt;&gt;"",  IF(   AND(    (IFERROR(SEARCH("Ridotto",Gen2022_RICHIESTE!AF20),Gen2022_RICHIESTE!AF20))=1,    AF$16&lt;&gt;""   ),    _xlfn.CONCAT("Rid: ",HLOOKUP(AF$16,Tipologie!$B$2:$AM$10,7)  ),  Gen2022_RICHIESTE!AF20),HLOOKUP(AF$16,Tipologie!$B$2:$AM$10,7  ) ))</f>
        <v>.</v>
      </c>
      <c r="AG22" s="158" t="str">
        <f>T( IF( Gen2022_RICHIESTE!AG20&lt;&gt;"",  IF(   AND(    (IFERROR(SEARCH("Ridotto",Gen2022_RICHIESTE!AG20),Gen2022_RICHIESTE!AG20))=1,    AG$16&lt;&gt;""   ),    _xlfn.CONCAT("Rid: ",HLOOKUP(AG$16,Tipologie!$B$2:$AM$10,7)  ),  Gen2022_RICHIESTE!AG20),HLOOKUP(AG$16,Tipologie!$B$2:$AM$10,7  ) ))</f>
        <v>.</v>
      </c>
      <c r="AH22" s="158" t="str">
        <f>T( IF( Gen2022_RICHIESTE!AH20&lt;&gt;"",  IF(   AND(    (IFERROR(SEARCH("Ridotto",Gen2022_RICHIESTE!AH20),Gen2022_RICHIESTE!AH20))=1,    AH$16&lt;&gt;""   ),    _xlfn.CONCAT("Rid: ",HLOOKUP(AH$16,Tipologie!$B$2:$AM$10,7)  ),  Gen2022_RICHIESTE!AH20),HLOOKUP(AH$16,Tipologie!$B$2:$AM$10,7  ) ))</f>
        <v>.</v>
      </c>
      <c r="AI22" s="158" t="str">
        <f>T( IF( Gen2022_RICHIESTE!AI20&lt;&gt;"",  IF(   AND(    (IFERROR(SEARCH("Ridotto",Gen2022_RICHIESTE!AI20),Gen2022_RICHIESTE!AI20))=1,    AI$16&lt;&gt;""   ),    _xlfn.CONCAT("Rid: ",HLOOKUP(AI$16,Tipologie!$B$2:$AM$10,7)  ),  Gen2022_RICHIESTE!AI20),HLOOKUP(AI$16,Tipologie!$B$2:$AM$10,7  ) ))</f>
        <v>.</v>
      </c>
      <c r="AJ22" s="158" t="str">
        <f>T( IF( Gen2022_RICHIESTE!AJ20&lt;&gt;"",  IF(   AND(    (IFERROR(SEARCH("Ridotto",Gen2022_RICHIESTE!AJ20),Gen2022_RICHIESTE!AJ20))=1,    AJ$16&lt;&gt;""   ),    _xlfn.CONCAT("Rid: ",HLOOKUP(AJ$16,Tipologie!$B$2:$AM$10,7)  ),  Gen2022_RICHIESTE!AJ20),HLOOKUP(AJ$16,Tipologie!$B$2:$AM$10,7  ) ))</f>
        <v>.</v>
      </c>
      <c r="AK22" s="158" t="str">
        <f>T( IF( Gen2022_RICHIESTE!AK20&lt;&gt;"",  IF(   AND(    (IFERROR(SEARCH("Ridotto",Gen2022_RICHIESTE!AK20),Gen2022_RICHIESTE!AK20))=1,    AK$16&lt;&gt;""   ),    _xlfn.CONCAT("Rid: ",HLOOKUP(AK$16,Tipologie!$B$2:$AM$10,7)  ),  Gen2022_RICHIESTE!AK20),HLOOKUP(AK$16,Tipologie!$B$2:$AM$10,7  ) ))</f>
        <v>.</v>
      </c>
      <c r="AL22" s="158" t="str">
        <f>T( IF( Gen2022_RICHIESTE!AL20&lt;&gt;"",  IF(   AND(    (IFERROR(SEARCH("Ridotto",Gen2022_RICHIESTE!AL20),Gen2022_RICHIESTE!AL20))=1,    AL$16&lt;&gt;""   ),    _xlfn.CONCAT("Rid: ",HLOOKUP(AL$16,Tipologie!$B$2:$AM$10,7)  ),  Gen2022_RICHIESTE!AL20),HLOOKUP(AL$16,Tipologie!$B$2:$AM$10,7  ) ))</f>
        <v>.</v>
      </c>
      <c r="AM22" s="158" t="str">
        <f>T( IF( Gen2022_RICHIESTE!AM20&lt;&gt;"",  IF(   AND(    (IFERROR(SEARCH("Ridotto",Gen2022_RICHIESTE!AM20),Gen2022_RICHIESTE!AM20))=1,    AM$16&lt;&gt;""   ),    _xlfn.CONCAT("Rid: ",HLOOKUP(AM$16,Tipologie!$B$2:$AM$10,7)  ),  Gen2022_RICHIESTE!AM20),HLOOKUP(AM$16,Tipologie!$B$2:$AM$10,7  ) ))</f>
        <v>.</v>
      </c>
      <c r="AN22" s="158" t="str">
        <f>T( IF( Gen2022_RICHIESTE!AN20&lt;&gt;"",  IF(   AND(    (IFERROR(SEARCH("Ridotto",Gen2022_RICHIESTE!AN20),Gen2022_RICHIESTE!AN20))=1,    AN$16&lt;&gt;""   ),    _xlfn.CONCAT("Rid: ",HLOOKUP(AN$16,Tipologie!$B$2:$AM$10,7)  ),  Gen2022_RICHIESTE!AN20),HLOOKUP(AN$16,Tipologie!$B$2:$AM$10,7  ) ))</f>
        <v>.</v>
      </c>
      <c r="AO22" s="158" t="str">
        <f>T( IF( Gen2022_RICHIESTE!AO20&lt;&gt;"",  IF(   AND(    (IFERROR(SEARCH("Ridotto",Gen2022_RICHIESTE!AO20),Gen2022_RICHIESTE!AO20))=1,    AO$16&lt;&gt;""   ),    _xlfn.CONCAT("Rid: ",HLOOKUP(AO$16,Tipologie!$B$2:$AM$10,7)  ),  Gen2022_RICHIESTE!AO20),HLOOKUP(AO$16,Tipologie!$B$2:$AM$10,7  ) ))</f>
        <v>.</v>
      </c>
      <c r="AP22" s="158" t="str">
        <f>T( IF( Gen2022_RICHIESTE!AP20&lt;&gt;"",  IF(   AND(    (IFERROR(SEARCH("Ridotto",Gen2022_RICHIESTE!AP20),Gen2022_RICHIESTE!AP20))=1,    AP$16&lt;&gt;""   ),    _xlfn.CONCAT("Rid: ",HLOOKUP(AP$16,Tipologie!$B$2:$AM$10,7)  ),  Gen2022_RICHIESTE!AP20),HLOOKUP(AP$16,Tipologie!$B$2:$AM$10,7  ) ))</f>
        <v>.</v>
      </c>
      <c r="AQ22" s="158" t="str">
        <f>T( IF( Gen2022_RICHIESTE!AQ20&lt;&gt;"",  IF(   AND(    (IFERROR(SEARCH("Ridotto",Gen2022_RICHIESTE!AQ20),Gen2022_RICHIESTE!AQ20))=1,    AQ$16&lt;&gt;""   ),    _xlfn.CONCAT("Rid: ",HLOOKUP(AQ$16,Tipologie!$B$2:$AM$10,7)  ),  Gen2022_RICHIESTE!AQ20),HLOOKUP(AQ$16,Tipologie!$B$2:$AM$10,7  ) ))</f>
        <v>.</v>
      </c>
      <c r="AR22" s="158" t="str">
        <f>T( IF( Gen2022_RICHIESTE!AR20&lt;&gt;"",  IF(   AND(    (IFERROR(SEARCH("Ridotto",Gen2022_RICHIESTE!AR20),Gen2022_RICHIESTE!AR20))=1,    AR$16&lt;&gt;""   ),    _xlfn.CONCAT("Rid: ",HLOOKUP(AR$16,Tipologie!$B$2:$AM$10,7)  ),  Gen2022_RICHIESTE!AR20),HLOOKUP(AR$16,Tipologie!$B$2:$AM$10,7  ) ))</f>
        <v>.</v>
      </c>
      <c r="AS22" s="54"/>
      <c r="AT22" s="174">
        <f>SUM(COUNTIFS(C22:AR22,{"Ex-accordo";"Ferie";"Ridotto Ex-Acc";"Ridotto Ferie";"Ridotto Maternità";"Malattia";"Esame";"Altro"}))</f>
        <v>0</v>
      </c>
      <c r="AU22" s="96"/>
      <c r="AW22" s="79" t="str">
        <f t="shared" si="9"/>
        <v>ven</v>
      </c>
      <c r="AX22" s="79">
        <f t="shared" si="10"/>
        <v>44582</v>
      </c>
      <c r="AY22" s="158" t="str">
        <f>T(IF(  Gen2022_RICHIESTE!BB20&lt;&gt;"",  Gen2022_RICHIESTE!BB20,  HLOOKUP(AY$16,Tipologie!$B$2:$AM$10,7) ))</f>
        <v>.</v>
      </c>
      <c r="AZ22" s="158" t="str">
        <f>T(IF(  Gen2022_RICHIESTE!BC20&lt;&gt;"",  Gen2022_RICHIESTE!BC20,  HLOOKUP(AZ$16,Tipologie!$B$2:$AM$10,7) ))</f>
        <v>.</v>
      </c>
      <c r="BA22" s="158" t="str">
        <f>T(IF(  Gen2022_RICHIESTE!BD20&lt;&gt;"",  Gen2022_RICHIESTE!BD20,  HLOOKUP(BA$16,Tipologie!$B$2:$AM$10,7) ))</f>
        <v>.</v>
      </c>
      <c r="BB22" s="158" t="str">
        <f>T(IF(  Gen2022_RICHIESTE!BE20&lt;&gt;"",  Gen2022_RICHIESTE!BE20,  HLOOKUP(BB$16,Tipologie!$B$2:$AM$10,7) ))</f>
        <v>.</v>
      </c>
      <c r="BC22" s="158" t="str">
        <f>T(IF(  Gen2022_RICHIESTE!BF20&lt;&gt;"",  Gen2022_RICHIESTE!BF20,  HLOOKUP(BC$16,Tipologie!$B$2:$AM$10,7) ))</f>
        <v>.</v>
      </c>
      <c r="BD22" s="158" t="str">
        <f>T(IF(  Gen2022_RICHIESTE!BG20&lt;&gt;"",  Gen2022_RICHIESTE!BG20,  HLOOKUP(BD$16,Tipologie!$B$2:$AM$10,7) ))</f>
        <v>.</v>
      </c>
      <c r="BE22" s="158" t="str">
        <f>T(IF(  Gen2022_RICHIESTE!BH20&lt;&gt;"",  Gen2022_RICHIESTE!BH20,  HLOOKUP(BE$16,Tipologie!$B$2:$AM$10,7) ))</f>
        <v>.</v>
      </c>
      <c r="BF22" s="158" t="str">
        <f>T(IF(  Gen2022_RICHIESTE!BI20&lt;&gt;"",  Gen2022_RICHIESTE!BI20,  HLOOKUP(BF$16,Tipologie!$B$2:$AM$10,7) ))</f>
        <v>.</v>
      </c>
      <c r="BG22" s="158" t="str">
        <f>T(IF(  Gen2022_RICHIESTE!BJ20&lt;&gt;"",  Gen2022_RICHIESTE!BJ20,  HLOOKUP(BG$16,Tipologie!$B$2:$AM$10,7) ))</f>
        <v>.</v>
      </c>
      <c r="BH22" s="158" t="str">
        <f>T(IF(  Gen2022_RICHIESTE!BK20&lt;&gt;"",  Gen2022_RICHIESTE!BK20,  HLOOKUP(BH$16,Tipologie!$B$2:$AM$10,7) ))</f>
        <v>.</v>
      </c>
      <c r="BI22" s="50"/>
    </row>
    <row r="23" spans="1:61" ht="11.25" customHeight="1" x14ac:dyDescent="0.25">
      <c r="A23" s="79" t="str">
        <f>IF(Gen2022_RICHIESTE!A21&lt;&gt;"",Gen2022_RICHIESTE!A21,"")</f>
        <v>sab</v>
      </c>
      <c r="B23" s="80">
        <f>IF(Gen2022_RICHIESTE!B21&lt;&gt;"",Gen2022_RICHIESTE!B21,"")</f>
        <v>44583</v>
      </c>
      <c r="C23" s="158" t="str">
        <f>T( IF( Gen2022_RICHIESTE!C21&lt;&gt;"",  IF(   AND(    (IFERROR(SEARCH("Ridotto",Gen2022_RICHIESTE!C21),Gen2022_RICHIESTE!C21))=1,    C$16&lt;&gt;""   ),    _xlfn.CONCAT("Rid: ",HLOOKUP(C$16,Tipologie!$B$2:$AM$10,8)  ),  Gen2022_RICHIESTE!C21),HLOOKUP(C$16,Tipologie!$B$2:$AM$10,8  ) ))</f>
        <v>RIPOSO</v>
      </c>
      <c r="D23" s="158" t="str">
        <f>T( IF( Gen2022_RICHIESTE!D21&lt;&gt;"",  IF(   AND(    (IFERROR(SEARCH("Ridotto",Gen2022_RICHIESTE!D21),Gen2022_RICHIESTE!D21))=1,    D$16&lt;&gt;""   ),    _xlfn.CONCAT("Rid: ",HLOOKUP(D$16,Tipologie!$B$2:$AM$10,8)  ),  Gen2022_RICHIESTE!D21),HLOOKUP(D$16,Tipologie!$B$2:$AM$10,8  ) ))</f>
        <v>RIPOSO</v>
      </c>
      <c r="E23" s="158" t="str">
        <f>T( IF( Gen2022_RICHIESTE!E21&lt;&gt;"",  IF(   AND(    (IFERROR(SEARCH("Ridotto",Gen2022_RICHIESTE!E21),Gen2022_RICHIESTE!E21))=1,    E$16&lt;&gt;""   ),    _xlfn.CONCAT("Rid: ",HLOOKUP(E$16,Tipologie!$B$2:$AM$10,8)  ),  Gen2022_RICHIESTE!E21),HLOOKUP(E$16,Tipologie!$B$2:$AM$10,8  ) ))</f>
        <v>RIPOSO</v>
      </c>
      <c r="F23" s="158" t="str">
        <f>T( IF( Gen2022_RICHIESTE!F21&lt;&gt;"",  IF(   AND(    (IFERROR(SEARCH("Ridotto",Gen2022_RICHIESTE!F21),Gen2022_RICHIESTE!F21))=1,    F$16&lt;&gt;""   ),    _xlfn.CONCAT("Rid: ",HLOOKUP(F$16,Tipologie!$B$2:$AM$10,8)  ),  Gen2022_RICHIESTE!F21),HLOOKUP(F$16,Tipologie!$B$2:$AM$10,8  ) ))</f>
        <v>RIPOSO</v>
      </c>
      <c r="G23" s="158" t="str">
        <f>T( IF( Gen2022_RICHIESTE!G21&lt;&gt;"",  IF(   AND(    (IFERROR(SEARCH("Ridotto",Gen2022_RICHIESTE!G21),Gen2022_RICHIESTE!G21))=1,    G$16&lt;&gt;""   ),    _xlfn.CONCAT("Rid: ",HLOOKUP(G$16,Tipologie!$B$2:$AM$10,8)  ),  Gen2022_RICHIESTE!G21),HLOOKUP(G$16,Tipologie!$B$2:$AM$10,8  ) ))</f>
        <v>RIPOSO</v>
      </c>
      <c r="H23" s="158" t="str">
        <f>T( IF( Gen2022_RICHIESTE!H21&lt;&gt;"",  IF(   AND(    (IFERROR(SEARCH("Ridotto",Gen2022_RICHIESTE!H21),Gen2022_RICHIESTE!H21))=1,    H$16&lt;&gt;""   ),    _xlfn.CONCAT("Rid: ",HLOOKUP(H$16,Tipologie!$B$2:$AM$10,8)  ),  Gen2022_RICHIESTE!H21),HLOOKUP(H$16,Tipologie!$B$2:$AM$10,8  ) ))</f>
        <v>RIPOSO</v>
      </c>
      <c r="I23" s="158" t="str">
        <f>T( IF( Gen2022_RICHIESTE!I21&lt;&gt;"",  IF(   AND(    (IFERROR(SEARCH("Ridotto",Gen2022_RICHIESTE!I21),Gen2022_RICHIESTE!I21))=1,    I$16&lt;&gt;""   ),    _xlfn.CONCAT("Rid: ",HLOOKUP(I$16,Tipologie!$B$2:$AM$10,8)  ),  Gen2022_RICHIESTE!I21),HLOOKUP(I$16,Tipologie!$B$2:$AM$10,8  ) ))</f>
        <v>RIPOSO</v>
      </c>
      <c r="J23" s="158" t="str">
        <f>T( IF( Gen2022_RICHIESTE!J21&lt;&gt;"",  IF(   AND(    (IFERROR(SEARCH("Ridotto",Gen2022_RICHIESTE!J21),Gen2022_RICHIESTE!J21))=1,    J$16&lt;&gt;""   ),    _xlfn.CONCAT("Rid: ",HLOOKUP(J$16,Tipologie!$B$2:$AM$10,8)  ),  Gen2022_RICHIESTE!J21),HLOOKUP(J$16,Tipologie!$B$2:$AM$10,8  ) ))</f>
        <v>RIPOSO</v>
      </c>
      <c r="K23" s="158" t="str">
        <f>T( IF( Gen2022_RICHIESTE!K21&lt;&gt;"",  IF(   AND(    (IFERROR(SEARCH("Ridotto",Gen2022_RICHIESTE!K21),Gen2022_RICHIESTE!K21))=1,    K$16&lt;&gt;""   ),    _xlfn.CONCAT("Rid: ",HLOOKUP(K$16,Tipologie!$B$2:$AM$10,8)  ),  Gen2022_RICHIESTE!K21),HLOOKUP(K$16,Tipologie!$B$2:$AM$10,8  ) ))</f>
        <v>RIPOSO</v>
      </c>
      <c r="L23" s="158" t="str">
        <f>T( IF( Gen2022_RICHIESTE!L21&lt;&gt;"",  IF(   AND(    (IFERROR(SEARCH("Ridotto",Gen2022_RICHIESTE!L21),Gen2022_RICHIESTE!L21))=1,    L$16&lt;&gt;""   ),    _xlfn.CONCAT("Rid: ",HLOOKUP(L$16,Tipologie!$B$2:$AM$10,8)  ),  Gen2022_RICHIESTE!L21),HLOOKUP(L$16,Tipologie!$B$2:$AM$10,8  ) ))</f>
        <v>RIPOSO</v>
      </c>
      <c r="M23" s="158" t="str">
        <f>T( IF( Gen2022_RICHIESTE!M21&lt;&gt;"",  IF(   AND(    (IFERROR(SEARCH("Ridotto",Gen2022_RICHIESTE!M21),Gen2022_RICHIESTE!M21))=1,    M$16&lt;&gt;""   ),    _xlfn.CONCAT("Rid: ",HLOOKUP(M$16,Tipologie!$B$2:$AM$10,8)  ),  Gen2022_RICHIESTE!M21),HLOOKUP(M$16,Tipologie!$B$2:$AM$10,8  ) ))</f>
        <v>RIPOSO</v>
      </c>
      <c r="N23" s="158" t="str">
        <f>T( IF( Gen2022_RICHIESTE!N21&lt;&gt;"",  IF(   AND(    (IFERROR(SEARCH("Ridotto",Gen2022_RICHIESTE!N21),Gen2022_RICHIESTE!N21))=1,    N$16&lt;&gt;""   ),    _xlfn.CONCAT("Rid: ",HLOOKUP(N$16,Tipologie!$B$2:$AM$10,8)  ),  Gen2022_RICHIESTE!N21),HLOOKUP(N$16,Tipologie!$B$2:$AM$10,8  ) ))</f>
        <v>RIPOSO</v>
      </c>
      <c r="O23" s="158" t="str">
        <f>T( IF( Gen2022_RICHIESTE!O21&lt;&gt;"",  IF(   AND(    (IFERROR(SEARCH("Ridotto",Gen2022_RICHIESTE!O21),Gen2022_RICHIESTE!O21))=1,    O$16&lt;&gt;""   ),    _xlfn.CONCAT("Rid: ",HLOOKUP(O$16,Tipologie!$B$2:$AM$10,8)  ),  Gen2022_RICHIESTE!O21),HLOOKUP(O$16,Tipologie!$B$2:$AM$10,8  ) ))</f>
        <v>RIPOSO</v>
      </c>
      <c r="P23" s="158" t="str">
        <f>T( IF( Gen2022_RICHIESTE!P21&lt;&gt;"",  IF(   AND(    (IFERROR(SEARCH("Ridotto",Gen2022_RICHIESTE!P21),Gen2022_RICHIESTE!P21))=1,    P$16&lt;&gt;""   ),    _xlfn.CONCAT("Rid: ",HLOOKUP(P$16,Tipologie!$B$2:$AM$10,8)  ),  Gen2022_RICHIESTE!P21),HLOOKUP(P$16,Tipologie!$B$2:$AM$10,8  ) ))</f>
        <v>RIPOSO</v>
      </c>
      <c r="Q23" s="60" t="str">
        <f>T( IF( Gen2022_RICHIESTE!Q21&lt;&gt;"",  IF(   AND(    (IFERROR(SEARCH("Ridotto",Gen2022_RICHIESTE!Q21),Gen2022_RICHIESTE!Q21))=1,    Q$16&lt;&gt;""   ),    _xlfn.CONCAT("Rid: ",HLOOKUP(Q$16,Tipologie!$B$2:$AM$10,8)  ),  Gen2022_RICHIESTE!Q21),HLOOKUP(Q$16,Tipologie!$B$2:$AM$10,8  ) ))</f>
        <v>RIPOSO</v>
      </c>
      <c r="R23" s="60" t="str">
        <f>T( IF( Gen2022_RICHIESTE!R21&lt;&gt;"",  IF(   AND(    (IFERROR(SEARCH("Ridotto",Gen2022_RICHIESTE!R21),Gen2022_RICHIESTE!R21))=1,    R$16&lt;&gt;""   ),    _xlfn.CONCAT("Rid: ",HLOOKUP(R$16,Tipologie!$B$2:$AM$10,8)  ),  Gen2022_RICHIESTE!R21),HLOOKUP(R$16,Tipologie!$B$2:$AM$10,8  ) ))</f>
        <v>RIPOSO</v>
      </c>
      <c r="S23" s="60" t="str">
        <f>T( IF( Gen2022_RICHIESTE!S21&lt;&gt;"",  IF(   AND(    (IFERROR(SEARCH("Ridotto",Gen2022_RICHIESTE!S21),Gen2022_RICHIESTE!S21))=1,    S$16&lt;&gt;""   ),    _xlfn.CONCAT("Rid: ",HLOOKUP(S$16,Tipologie!$B$2:$AM$10,8)  ),  Gen2022_RICHIESTE!S21),HLOOKUP(S$16,Tipologie!$B$2:$AM$10,8  ) ))</f>
        <v>RIPOSO</v>
      </c>
      <c r="T23" s="151"/>
      <c r="U23" s="79" t="str">
        <f t="shared" si="7"/>
        <v>sab</v>
      </c>
      <c r="V23" s="80">
        <f t="shared" si="8"/>
        <v>44583</v>
      </c>
      <c r="W23" s="158" t="str">
        <f>T( IF( Gen2022_RICHIESTE!W21&lt;&gt;"",  IF(   AND(    (IFERROR(SEARCH("Ridotto",Gen2022_RICHIESTE!W21),Gen2022_RICHIESTE!W21))=1,    W$16&lt;&gt;""   ),    _xlfn.CONCAT("Rid: ",HLOOKUP(W$16,Tipologie!$B$2:$AM$10,8)  ),  Gen2022_RICHIESTE!W21),HLOOKUP(W$16,Tipologie!$B$2:$AM$10,8  ) ))</f>
        <v>RIPOSO</v>
      </c>
      <c r="X23" s="158" t="str">
        <f>T( IF( Gen2022_RICHIESTE!X21&lt;&gt;"",  IF(   AND(    (IFERROR(SEARCH("Ridotto",Gen2022_RICHIESTE!X21),Gen2022_RICHIESTE!X21))=1,    X$16&lt;&gt;""   ),    _xlfn.CONCAT("Rid: ",HLOOKUP(X$16,Tipologie!$B$2:$AM$10,8)  ),  Gen2022_RICHIESTE!X21),HLOOKUP(X$16,Tipologie!$B$2:$AM$10,8  ) ))</f>
        <v>RIPOSO</v>
      </c>
      <c r="Y23" s="158" t="str">
        <f>T( IF( Gen2022_RICHIESTE!Y21&lt;&gt;"",  IF(   AND(    (IFERROR(SEARCH("Ridotto",Gen2022_RICHIESTE!Y21),Gen2022_RICHIESTE!Y21))=1,    Y$16&lt;&gt;""   ),    _xlfn.CONCAT("Rid: ",HLOOKUP(Y$16,Tipologie!$B$2:$AM$10,8)  ),  Gen2022_RICHIESTE!Y21),HLOOKUP(Y$16,Tipologie!$B$2:$AM$10,8  ) ))</f>
        <v>RIPOSO</v>
      </c>
      <c r="Z23" s="158" t="str">
        <f>T( IF( Gen2022_RICHIESTE!Z21&lt;&gt;"",  IF(   AND(    (IFERROR(SEARCH("Ridotto",Gen2022_RICHIESTE!Z21),Gen2022_RICHIESTE!Z21))=1,    Z$16&lt;&gt;""   ),    _xlfn.CONCAT("Rid: ",HLOOKUP(Z$16,Tipologie!$B$2:$AM$10,8)  ),  Gen2022_RICHIESTE!Z21),HLOOKUP(Z$16,Tipologie!$B$2:$AM$10,8  ) ))</f>
        <v>RIPOSO</v>
      </c>
      <c r="AA23" s="158" t="str">
        <f>T( IF( Gen2022_RICHIESTE!AA21&lt;&gt;"",  IF(   AND(    (IFERROR(SEARCH("Ridotto",Gen2022_RICHIESTE!AA21),Gen2022_RICHIESTE!AA21))=1,    AA$16&lt;&gt;""   ),    _xlfn.CONCAT("Rid: ",HLOOKUP(AA$16,Tipologie!$B$2:$AM$10,8)  ),  Gen2022_RICHIESTE!AA21),HLOOKUP(AA$16,Tipologie!$B$2:$AM$10,8  ) ))</f>
        <v>RIPOSO</v>
      </c>
      <c r="AB23" s="158" t="str">
        <f>T( IF( Gen2022_RICHIESTE!AB21&lt;&gt;"",  IF(   AND(    (IFERROR(SEARCH("Ridotto",Gen2022_RICHIESTE!AB21),Gen2022_RICHIESTE!AB21))=1,    AB$16&lt;&gt;""   ),    _xlfn.CONCAT("Rid: ",HLOOKUP(AB$16,Tipologie!$B$2:$AM$10,8)  ),  Gen2022_RICHIESTE!AB21),HLOOKUP(AB$16,Tipologie!$B$2:$AM$10,8  ) ))</f>
        <v>RIPOSO</v>
      </c>
      <c r="AC23" s="158" t="str">
        <f>T( IF( Gen2022_RICHIESTE!AC21&lt;&gt;"",  IF(   AND(    (IFERROR(SEARCH("Ridotto",Gen2022_RICHIESTE!AC21),Gen2022_RICHIESTE!AC21))=1,    AC$16&lt;&gt;""   ),    _xlfn.CONCAT("Rid: ",HLOOKUP(AC$16,Tipologie!$B$2:$AM$10,8)  ),  Gen2022_RICHIESTE!AC21),HLOOKUP(AC$16,Tipologie!$B$2:$AM$10,8  ) ))</f>
        <v>RIPOSO</v>
      </c>
      <c r="AD23" s="158" t="str">
        <f>T( IF( Gen2022_RICHIESTE!AD21&lt;&gt;"",  IF(   AND(    (IFERROR(SEARCH("Ridotto",Gen2022_RICHIESTE!AD21),Gen2022_RICHIESTE!AD21))=1,    AD$16&lt;&gt;""   ),    _xlfn.CONCAT("Rid: ",HLOOKUP(AD$16,Tipologie!$B$2:$AM$10,8)  ),  Gen2022_RICHIESTE!AD21),HLOOKUP(AD$16,Tipologie!$B$2:$AM$10,8  ) ))</f>
        <v>RIPOSO</v>
      </c>
      <c r="AE23" s="158" t="str">
        <f>T( IF( Gen2022_RICHIESTE!AE21&lt;&gt;"",  IF(   AND(    (IFERROR(SEARCH("Ridotto",Gen2022_RICHIESTE!AE21),Gen2022_RICHIESTE!AE21))=1,    AE$16&lt;&gt;""   ),    _xlfn.CONCAT("Rid: ",HLOOKUP(AE$16,Tipologie!$B$2:$AM$10,8)  ),  Gen2022_RICHIESTE!AE21),HLOOKUP(AE$16,Tipologie!$B$2:$AM$10,8  ) ))</f>
        <v>RIPOSO</v>
      </c>
      <c r="AF23" s="158" t="str">
        <f>T( IF( Gen2022_RICHIESTE!AF21&lt;&gt;"",  IF(   AND(    (IFERROR(SEARCH("Ridotto",Gen2022_RICHIESTE!AF21),Gen2022_RICHIESTE!AF21))=1,    AF$16&lt;&gt;""   ),    _xlfn.CONCAT("Rid: ",HLOOKUP(AF$16,Tipologie!$B$2:$AM$10,8)  ),  Gen2022_RICHIESTE!AF21),HLOOKUP(AF$16,Tipologie!$B$2:$AM$10,8  ) ))</f>
        <v>RIPOSO</v>
      </c>
      <c r="AG23" s="158" t="str">
        <f>T( IF( Gen2022_RICHIESTE!AG21&lt;&gt;"",  IF(   AND(    (IFERROR(SEARCH("Ridotto",Gen2022_RICHIESTE!AG21),Gen2022_RICHIESTE!AG21))=1,    AG$16&lt;&gt;""   ),    _xlfn.CONCAT("Rid: ",HLOOKUP(AG$16,Tipologie!$B$2:$AM$10,8)  ),  Gen2022_RICHIESTE!AG21),HLOOKUP(AG$16,Tipologie!$B$2:$AM$10,8  ) ))</f>
        <v>RIPOSO</v>
      </c>
      <c r="AH23" s="158" t="str">
        <f>T( IF( Gen2022_RICHIESTE!AH21&lt;&gt;"",  IF(   AND(    (IFERROR(SEARCH("Ridotto",Gen2022_RICHIESTE!AH21),Gen2022_RICHIESTE!AH21))=1,    AH$16&lt;&gt;""   ),    _xlfn.CONCAT("Rid: ",HLOOKUP(AH$16,Tipologie!$B$2:$AM$10,8)  ),  Gen2022_RICHIESTE!AH21),HLOOKUP(AH$16,Tipologie!$B$2:$AM$10,8  ) ))</f>
        <v>RIPOSO</v>
      </c>
      <c r="AI23" s="158" t="str">
        <f>T( IF( Gen2022_RICHIESTE!AI21&lt;&gt;"",  IF(   AND(    (IFERROR(SEARCH("Ridotto",Gen2022_RICHIESTE!AI21),Gen2022_RICHIESTE!AI21))=1,    AI$16&lt;&gt;""   ),    _xlfn.CONCAT("Rid: ",HLOOKUP(AI$16,Tipologie!$B$2:$AM$10,8)  ),  Gen2022_RICHIESTE!AI21),HLOOKUP(AI$16,Tipologie!$B$2:$AM$10,8  ) ))</f>
        <v>RIPOSO</v>
      </c>
      <c r="AJ23" s="158" t="str">
        <f>T( IF( Gen2022_RICHIESTE!AJ21&lt;&gt;"",  IF(   AND(    (IFERROR(SEARCH("Ridotto",Gen2022_RICHIESTE!AJ21),Gen2022_RICHIESTE!AJ21))=1,    AJ$16&lt;&gt;""   ),    _xlfn.CONCAT("Rid: ",HLOOKUP(AJ$16,Tipologie!$B$2:$AM$10,8)  ),  Gen2022_RICHIESTE!AJ21),HLOOKUP(AJ$16,Tipologie!$B$2:$AM$10,8  ) ))</f>
        <v>RIPOSO</v>
      </c>
      <c r="AK23" s="158" t="str">
        <f>T( IF( Gen2022_RICHIESTE!AK21&lt;&gt;"",  IF(   AND(    (IFERROR(SEARCH("Ridotto",Gen2022_RICHIESTE!AK21),Gen2022_RICHIESTE!AK21))=1,    AK$16&lt;&gt;""   ),    _xlfn.CONCAT("Rid: ",HLOOKUP(AK$16,Tipologie!$B$2:$AM$10,8)  ),  Gen2022_RICHIESTE!AK21),HLOOKUP(AK$16,Tipologie!$B$2:$AM$10,8  ) ))</f>
        <v>RIPOSO</v>
      </c>
      <c r="AL23" s="158" t="str">
        <f>T( IF( Gen2022_RICHIESTE!AL21&lt;&gt;"",  IF(   AND(    (IFERROR(SEARCH("Ridotto",Gen2022_RICHIESTE!AL21),Gen2022_RICHIESTE!AL21))=1,    AL$16&lt;&gt;""   ),    _xlfn.CONCAT("Rid: ",HLOOKUP(AL$16,Tipologie!$B$2:$AM$10,8)  ),  Gen2022_RICHIESTE!AL21),HLOOKUP(AL$16,Tipologie!$B$2:$AM$10,8  ) ))</f>
        <v>RIPOSO</v>
      </c>
      <c r="AM23" s="158" t="str">
        <f>T( IF( Gen2022_RICHIESTE!AM21&lt;&gt;"",  IF(   AND(    (IFERROR(SEARCH("Ridotto",Gen2022_RICHIESTE!AM21),Gen2022_RICHIESTE!AM21))=1,    AM$16&lt;&gt;""   ),    _xlfn.CONCAT("Rid: ",HLOOKUP(AM$16,Tipologie!$B$2:$AM$10,8)  ),  Gen2022_RICHIESTE!AM21),HLOOKUP(AM$16,Tipologie!$B$2:$AM$10,8  ) ))</f>
        <v>RIPOSO</v>
      </c>
      <c r="AN23" s="158" t="str">
        <f>T( IF( Gen2022_RICHIESTE!AN21&lt;&gt;"",  IF(   AND(    (IFERROR(SEARCH("Ridotto",Gen2022_RICHIESTE!AN21),Gen2022_RICHIESTE!AN21))=1,    AN$16&lt;&gt;""   ),    _xlfn.CONCAT("Rid: ",HLOOKUP(AN$16,Tipologie!$B$2:$AM$10,8)  ),  Gen2022_RICHIESTE!AN21),HLOOKUP(AN$16,Tipologie!$B$2:$AM$10,8  ) ))</f>
        <v>RIPOSO</v>
      </c>
      <c r="AO23" s="158" t="str">
        <f>T( IF( Gen2022_RICHIESTE!AO21&lt;&gt;"",  IF(   AND(    (IFERROR(SEARCH("Ridotto",Gen2022_RICHIESTE!AO21),Gen2022_RICHIESTE!AO21))=1,    AO$16&lt;&gt;""   ),    _xlfn.CONCAT("Rid: ",HLOOKUP(AO$16,Tipologie!$B$2:$AM$10,8)  ),  Gen2022_RICHIESTE!AO21),HLOOKUP(AO$16,Tipologie!$B$2:$AM$10,8  ) ))</f>
        <v>RIPOSO</v>
      </c>
      <c r="AP23" s="158" t="str">
        <f>T( IF( Gen2022_RICHIESTE!AP21&lt;&gt;"",  IF(   AND(    (IFERROR(SEARCH("Ridotto",Gen2022_RICHIESTE!AP21),Gen2022_RICHIESTE!AP21))=1,    AP$16&lt;&gt;""   ),    _xlfn.CONCAT("Rid: ",HLOOKUP(AP$16,Tipologie!$B$2:$AM$10,8)  ),  Gen2022_RICHIESTE!AP21),HLOOKUP(AP$16,Tipologie!$B$2:$AM$10,8  ) ))</f>
        <v>RIPOSO</v>
      </c>
      <c r="AQ23" s="158" t="str">
        <f>T( IF( Gen2022_RICHIESTE!AQ21&lt;&gt;"",  IF(   AND(    (IFERROR(SEARCH("Ridotto",Gen2022_RICHIESTE!AQ21),Gen2022_RICHIESTE!AQ21))=1,    AQ$16&lt;&gt;""   ),    _xlfn.CONCAT("Rid: ",HLOOKUP(AQ$16,Tipologie!$B$2:$AM$10,8)  ),  Gen2022_RICHIESTE!AQ21),HLOOKUP(AQ$16,Tipologie!$B$2:$AM$10,8  ) ))</f>
        <v>RIPOSO</v>
      </c>
      <c r="AR23" s="158" t="str">
        <f>T( IF( Gen2022_RICHIESTE!AR21&lt;&gt;"",  IF(   AND(    (IFERROR(SEARCH("Ridotto",Gen2022_RICHIESTE!AR21),Gen2022_RICHIESTE!AR21))=1,    AR$16&lt;&gt;""   ),    _xlfn.CONCAT("Rid: ",HLOOKUP(AR$16,Tipologie!$B$2:$AM$10,8)  ),  Gen2022_RICHIESTE!AR21),HLOOKUP(AR$16,Tipologie!$B$2:$AM$10,8  ) ))</f>
        <v>RIPOSO</v>
      </c>
      <c r="AS23" s="59"/>
      <c r="AT23" s="92">
        <f>SUM(COUNTIFS(C23:AR23,{"Ex-accordo";"Ferie";"Ridotto Ex-Acc";"Ridotto Ferie";"Ridotto Maternità";"Malattia";"Esame";"Altro"}))</f>
        <v>0</v>
      </c>
      <c r="AU23" s="96"/>
      <c r="AW23" s="79" t="str">
        <f t="shared" si="9"/>
        <v>sab</v>
      </c>
      <c r="AX23" s="79">
        <f t="shared" si="10"/>
        <v>44583</v>
      </c>
      <c r="AY23" s="158" t="str">
        <f>T(IF(  Gen2022_RICHIESTE!BB21&lt;&gt;"",  Gen2022_RICHIESTE!BB21,  HLOOKUP(AY$16,Tipologie!$B$2:$AM$10,8) ))</f>
        <v>RIPOSO</v>
      </c>
      <c r="AZ23" s="158" t="str">
        <f>T(IF(  Gen2022_RICHIESTE!BC21&lt;&gt;"",  Gen2022_RICHIESTE!BC21,  HLOOKUP(AZ$16,Tipologie!$B$2:$AM$10,8) ))</f>
        <v>RIPOSO</v>
      </c>
      <c r="BA23" s="158" t="str">
        <f>T(IF(  Gen2022_RICHIESTE!BD21&lt;&gt;"",  Gen2022_RICHIESTE!BD21,  HLOOKUP(BA$16,Tipologie!$B$2:$AM$10,8) ))</f>
        <v>RIPOSO</v>
      </c>
      <c r="BB23" s="158" t="str">
        <f>T(IF(  Gen2022_RICHIESTE!BE21&lt;&gt;"",  Gen2022_RICHIESTE!BE21,  HLOOKUP(BB$16,Tipologie!$B$2:$AM$10,8) ))</f>
        <v>RIPOSO</v>
      </c>
      <c r="BC23" s="158" t="str">
        <f>T(IF(  Gen2022_RICHIESTE!BF21&lt;&gt;"",  Gen2022_RICHIESTE!BF21,  HLOOKUP(BC$16,Tipologie!$B$2:$AM$10,8) ))</f>
        <v>RIPOSO</v>
      </c>
      <c r="BD23" s="158" t="str">
        <f>T(IF(  Gen2022_RICHIESTE!BG21&lt;&gt;"",  Gen2022_RICHIESTE!BG21,  HLOOKUP(BD$16,Tipologie!$B$2:$AM$10,8) ))</f>
        <v>RIPOSO</v>
      </c>
      <c r="BE23" s="158" t="str">
        <f>T(IF(  Gen2022_RICHIESTE!BH21&lt;&gt;"",  Gen2022_RICHIESTE!BH21,  HLOOKUP(BE$16,Tipologie!$B$2:$AM$10,8) ))</f>
        <v>RIPOSO</v>
      </c>
      <c r="BF23" s="158" t="str">
        <f>T(IF(  Gen2022_RICHIESTE!BI21&lt;&gt;"",  Gen2022_RICHIESTE!BI21,  HLOOKUP(BF$16,Tipologie!$B$2:$AM$10,8) ))</f>
        <v>RIPOSO</v>
      </c>
      <c r="BG23" s="158" t="str">
        <f>T(IF(  Gen2022_RICHIESTE!BJ21&lt;&gt;"",  Gen2022_RICHIESTE!BJ21,  HLOOKUP(BG$16,Tipologie!$B$2:$AM$10,8) ))</f>
        <v>RIPOSO</v>
      </c>
      <c r="BH23" s="158" t="str">
        <f>T(IF(  Gen2022_RICHIESTE!BK21&lt;&gt;"",  Gen2022_RICHIESTE!BK21,  HLOOKUP(BH$16,Tipologie!$B$2:$AM$10,8) ))</f>
        <v>RIPOSO</v>
      </c>
    </row>
    <row r="24" spans="1:61" ht="11.25" customHeight="1" x14ac:dyDescent="0.25">
      <c r="A24" s="57" t="str">
        <f>IF(Gen2022_RICHIESTE!A22&lt;&gt;"",Gen2022_RICHIESTE!A22,"")</f>
        <v/>
      </c>
      <c r="B24" s="82">
        <f>IF(Gen2022_RICHIESTE!B22&lt;&gt;"",Gen2022_RICHIESTE!B22,"")</f>
        <v>44584</v>
      </c>
      <c r="C24" s="158" t="str">
        <f>T( IF( Gen2022_RICHIESTE!C22&lt;&gt;"",  IF(   AND(    (IFERROR(SEARCH("Ridotto",Gen2022_RICHIESTE!C22),Gen2022_RICHIESTE!C22))=1,    C$16&lt;&gt;""   ),    _xlfn.CONCAT("Rid: ",HLOOKUP(C$16,Tipologie!$B$2:$AM$10,9)  ),  Gen2022_RICHIESTE!C22),HLOOKUP(C$16,Tipologie!$B$2:$AM$10,9  ) ))</f>
        <v>DOMENICA</v>
      </c>
      <c r="D24" s="158" t="str">
        <f>T( IF( Gen2022_RICHIESTE!D22&lt;&gt;"",  IF(   AND(    (IFERROR(SEARCH("Ridotto",Gen2022_RICHIESTE!D22),Gen2022_RICHIESTE!D22))=1,    D$16&lt;&gt;""   ),    _xlfn.CONCAT("Rid: ",HLOOKUP(D$16,Tipologie!$B$2:$AM$10,9)  ),  Gen2022_RICHIESTE!D22),HLOOKUP(D$16,Tipologie!$B$2:$AM$10,9  ) ))</f>
        <v>DOMENICA</v>
      </c>
      <c r="E24" s="158" t="str">
        <f>T( IF( Gen2022_RICHIESTE!E22&lt;&gt;"",  IF(   AND(    (IFERROR(SEARCH("Ridotto",Gen2022_RICHIESTE!E22),Gen2022_RICHIESTE!E22))=1,    E$16&lt;&gt;""   ),    _xlfn.CONCAT("Rid: ",HLOOKUP(E$16,Tipologie!$B$2:$AM$10,9)  ),  Gen2022_RICHIESTE!E22),HLOOKUP(E$16,Tipologie!$B$2:$AM$10,9  ) ))</f>
        <v>DOMENICA</v>
      </c>
      <c r="F24" s="158" t="str">
        <f>T( IF( Gen2022_RICHIESTE!F22&lt;&gt;"",  IF(   AND(    (IFERROR(SEARCH("Ridotto",Gen2022_RICHIESTE!F22),Gen2022_RICHIESTE!F22))=1,    F$16&lt;&gt;""   ),    _xlfn.CONCAT("Rid: ",HLOOKUP(F$16,Tipologie!$B$2:$AM$10,9)  ),  Gen2022_RICHIESTE!F22),HLOOKUP(F$16,Tipologie!$B$2:$AM$10,9  ) ))</f>
        <v>DOMENICA</v>
      </c>
      <c r="G24" s="158" t="str">
        <f>T( IF( Gen2022_RICHIESTE!G22&lt;&gt;"",  IF(   AND(    (IFERROR(SEARCH("Ridotto",Gen2022_RICHIESTE!G22),Gen2022_RICHIESTE!G22))=1,    G$16&lt;&gt;""   ),    _xlfn.CONCAT("Rid: ",HLOOKUP(G$16,Tipologie!$B$2:$AM$10,9)  ),  Gen2022_RICHIESTE!G22),HLOOKUP(G$16,Tipologie!$B$2:$AM$10,9  ) ))</f>
        <v>DOMENICA</v>
      </c>
      <c r="H24" s="158" t="str">
        <f>T( IF( Gen2022_RICHIESTE!H22&lt;&gt;"",  IF(   AND(    (IFERROR(SEARCH("Ridotto",Gen2022_RICHIESTE!H22),Gen2022_RICHIESTE!H22))=1,    H$16&lt;&gt;""   ),    _xlfn.CONCAT("Rid: ",HLOOKUP(H$16,Tipologie!$B$2:$AM$10,9)  ),  Gen2022_RICHIESTE!H22),HLOOKUP(H$16,Tipologie!$B$2:$AM$10,9  ) ))</f>
        <v>DOMENICA</v>
      </c>
      <c r="I24" s="158" t="str">
        <f>T( IF( Gen2022_RICHIESTE!I22&lt;&gt;"",  IF(   AND(    (IFERROR(SEARCH("Ridotto",Gen2022_RICHIESTE!I22),Gen2022_RICHIESTE!I22))=1,    I$16&lt;&gt;""   ),    _xlfn.CONCAT("Rid: ",HLOOKUP(I$16,Tipologie!$B$2:$AM$10,9)  ),  Gen2022_RICHIESTE!I22),HLOOKUP(I$16,Tipologie!$B$2:$AM$10,9  ) ))</f>
        <v>DOMENICA</v>
      </c>
      <c r="J24" s="158" t="str">
        <f>T( IF( Gen2022_RICHIESTE!J22&lt;&gt;"",  IF(   AND(    (IFERROR(SEARCH("Ridotto",Gen2022_RICHIESTE!J22),Gen2022_RICHIESTE!J22))=1,    J$16&lt;&gt;""   ),    _xlfn.CONCAT("Rid: ",HLOOKUP(J$16,Tipologie!$B$2:$AM$10,9)  ),  Gen2022_RICHIESTE!J22),HLOOKUP(J$16,Tipologie!$B$2:$AM$10,9  ) ))</f>
        <v>DOMENICA</v>
      </c>
      <c r="K24" s="158" t="str">
        <f>T( IF( Gen2022_RICHIESTE!K22&lt;&gt;"",  IF(   AND(    (IFERROR(SEARCH("Ridotto",Gen2022_RICHIESTE!K22),Gen2022_RICHIESTE!K22))=1,    K$16&lt;&gt;""   ),    _xlfn.CONCAT("Rid: ",HLOOKUP(K$16,Tipologie!$B$2:$AM$10,9)  ),  Gen2022_RICHIESTE!K22),HLOOKUP(K$16,Tipologie!$B$2:$AM$10,9  ) ))</f>
        <v>DOMENICA</v>
      </c>
      <c r="L24" s="158" t="str">
        <f>T( IF( Gen2022_RICHIESTE!L22&lt;&gt;"",  IF(   AND(    (IFERROR(SEARCH("Ridotto",Gen2022_RICHIESTE!L22),Gen2022_RICHIESTE!L22))=1,    L$16&lt;&gt;""   ),    _xlfn.CONCAT("Rid: ",HLOOKUP(L$16,Tipologie!$B$2:$AM$10,9)  ),  Gen2022_RICHIESTE!L22),HLOOKUP(L$16,Tipologie!$B$2:$AM$10,9  ) ))</f>
        <v>DOMENICA</v>
      </c>
      <c r="M24" s="158" t="str">
        <f>T( IF( Gen2022_RICHIESTE!M22&lt;&gt;"",  IF(   AND(    (IFERROR(SEARCH("Ridotto",Gen2022_RICHIESTE!M22),Gen2022_RICHIESTE!M22))=1,    M$16&lt;&gt;""   ),    _xlfn.CONCAT("Rid: ",HLOOKUP(M$16,Tipologie!$B$2:$AM$10,9)  ),  Gen2022_RICHIESTE!M22),HLOOKUP(M$16,Tipologie!$B$2:$AM$10,9  ) ))</f>
        <v>DOMENICA</v>
      </c>
      <c r="N24" s="158" t="str">
        <f>T( IF( Gen2022_RICHIESTE!N22&lt;&gt;"",  IF(   AND(    (IFERROR(SEARCH("Ridotto",Gen2022_RICHIESTE!N22),Gen2022_RICHIESTE!N22))=1,    N$16&lt;&gt;""   ),    _xlfn.CONCAT("Rid: ",HLOOKUP(N$16,Tipologie!$B$2:$AM$10,9)  ),  Gen2022_RICHIESTE!N22),HLOOKUP(N$16,Tipologie!$B$2:$AM$10,9  ) ))</f>
        <v>DOMENICA</v>
      </c>
      <c r="O24" s="158" t="str">
        <f>T( IF( Gen2022_RICHIESTE!O22&lt;&gt;"",  IF(   AND(    (IFERROR(SEARCH("Ridotto",Gen2022_RICHIESTE!O22),Gen2022_RICHIESTE!O22))=1,    O$16&lt;&gt;""   ),    _xlfn.CONCAT("Rid: ",HLOOKUP(O$16,Tipologie!$B$2:$AM$10,9)  ),  Gen2022_RICHIESTE!O22),HLOOKUP(O$16,Tipologie!$B$2:$AM$10,9  ) ))</f>
        <v>DOMENICA</v>
      </c>
      <c r="P24" s="158" t="str">
        <f>T( IF( Gen2022_RICHIESTE!P22&lt;&gt;"",  IF(   AND(    (IFERROR(SEARCH("Ridotto",Gen2022_RICHIESTE!P22),Gen2022_RICHIESTE!P22))=1,    P$16&lt;&gt;""   ),    _xlfn.CONCAT("Rid: ",HLOOKUP(P$16,Tipologie!$B$2:$AM$10,9)  ),  Gen2022_RICHIESTE!P22),HLOOKUP(P$16,Tipologie!$B$2:$AM$10,9  ) ))</f>
        <v>DOMENICA</v>
      </c>
      <c r="Q24" s="60" t="str">
        <f>T( IF( Gen2022_RICHIESTE!Q22&lt;&gt;"",  IF(   AND(    (IFERROR(SEARCH("Ridotto",Gen2022_RICHIESTE!Q22),Gen2022_RICHIESTE!Q22))=1,    Q$16&lt;&gt;""   ),    _xlfn.CONCAT("Rid: ",HLOOKUP(Q$16,Tipologie!$B$2:$AM$10,9)  ),  Gen2022_RICHIESTE!Q22),HLOOKUP(Q$16,Tipologie!$B$2:$AM$10,9  ) ))</f>
        <v>DOMENICA</v>
      </c>
      <c r="R24" s="60" t="str">
        <f>T( IF( Gen2022_RICHIESTE!R22&lt;&gt;"",  IF(   AND(    (IFERROR(SEARCH("Ridotto",Gen2022_RICHIESTE!R22),Gen2022_RICHIESTE!R22))=1,    R$16&lt;&gt;""   ),    _xlfn.CONCAT("Rid: ",HLOOKUP(R$16,Tipologie!$B$2:$AM$10,9)  ),  Gen2022_RICHIESTE!R22),HLOOKUP(R$16,Tipologie!$B$2:$AM$10,9  ) ))</f>
        <v>DOMENICA</v>
      </c>
      <c r="S24" s="60" t="str">
        <f>T( IF( Gen2022_RICHIESTE!S22&lt;&gt;"",  IF(   AND(    (IFERROR(SEARCH("Ridotto",Gen2022_RICHIESTE!S22),Gen2022_RICHIESTE!S22))=1,    S$16&lt;&gt;""   ),    _xlfn.CONCAT("Rid: ",HLOOKUP(S$16,Tipologie!$B$2:$AM$10,9)  ),  Gen2022_RICHIESTE!S22),HLOOKUP(S$16,Tipologie!$B$2:$AM$10,9  ) ))</f>
        <v>DOMENICA</v>
      </c>
      <c r="T24" s="151"/>
      <c r="U24" s="57" t="str">
        <f t="shared" si="7"/>
        <v/>
      </c>
      <c r="V24" s="82">
        <f t="shared" si="8"/>
        <v>44584</v>
      </c>
      <c r="W24" s="158" t="str">
        <f>T( IF( Gen2022_RICHIESTE!W22&lt;&gt;"",  IF(   AND(    (IFERROR(SEARCH("Ridotto",Gen2022_RICHIESTE!W22),Gen2022_RICHIESTE!W22))=1,    W$16&lt;&gt;""   ),    _xlfn.CONCAT("Rid: ",HLOOKUP(W$16,Tipologie!$B$2:$AM$10,9)  ),  Gen2022_RICHIESTE!W22),HLOOKUP(W$16,Tipologie!$B$2:$AM$10,9  ) ))</f>
        <v>DOMENICA</v>
      </c>
      <c r="X24" s="158" t="str">
        <f>T( IF( Gen2022_RICHIESTE!X22&lt;&gt;"",  IF(   AND(    (IFERROR(SEARCH("Ridotto",Gen2022_RICHIESTE!X22),Gen2022_RICHIESTE!X22))=1,    X$16&lt;&gt;""   ),    _xlfn.CONCAT("Rid: ",HLOOKUP(X$16,Tipologie!$B$2:$AM$10,9)  ),  Gen2022_RICHIESTE!X22),HLOOKUP(X$16,Tipologie!$B$2:$AM$10,9  ) ))</f>
        <v>DOMENICA</v>
      </c>
      <c r="Y24" s="158" t="str">
        <f>T( IF( Gen2022_RICHIESTE!Y22&lt;&gt;"",  IF(   AND(    (IFERROR(SEARCH("Ridotto",Gen2022_RICHIESTE!Y22),Gen2022_RICHIESTE!Y22))=1,    Y$16&lt;&gt;""   ),    _xlfn.CONCAT("Rid: ",HLOOKUP(Y$16,Tipologie!$B$2:$AM$10,9)  ),  Gen2022_RICHIESTE!Y22),HLOOKUP(Y$16,Tipologie!$B$2:$AM$10,9  ) ))</f>
        <v>DOMENICA</v>
      </c>
      <c r="Z24" s="158" t="str">
        <f>T( IF( Gen2022_RICHIESTE!Z22&lt;&gt;"",  IF(   AND(    (IFERROR(SEARCH("Ridotto",Gen2022_RICHIESTE!Z22),Gen2022_RICHIESTE!Z22))=1,    Z$16&lt;&gt;""   ),    _xlfn.CONCAT("Rid: ",HLOOKUP(Z$16,Tipologie!$B$2:$AM$10,9)  ),  Gen2022_RICHIESTE!Z22),HLOOKUP(Z$16,Tipologie!$B$2:$AM$10,9  ) ))</f>
        <v>DOMENICA</v>
      </c>
      <c r="AA24" s="158" t="str">
        <f>T( IF( Gen2022_RICHIESTE!AA22&lt;&gt;"",  IF(   AND(    (IFERROR(SEARCH("Ridotto",Gen2022_RICHIESTE!AA22),Gen2022_RICHIESTE!AA22))=1,    AA$16&lt;&gt;""   ),    _xlfn.CONCAT("Rid: ",HLOOKUP(AA$16,Tipologie!$B$2:$AM$10,9)  ),  Gen2022_RICHIESTE!AA22),HLOOKUP(AA$16,Tipologie!$B$2:$AM$10,9  ) ))</f>
        <v>DOMENICA</v>
      </c>
      <c r="AB24" s="158" t="str">
        <f>T( IF( Gen2022_RICHIESTE!AB22&lt;&gt;"",  IF(   AND(    (IFERROR(SEARCH("Ridotto",Gen2022_RICHIESTE!AB22),Gen2022_RICHIESTE!AB22))=1,    AB$16&lt;&gt;""   ),    _xlfn.CONCAT("Rid: ",HLOOKUP(AB$16,Tipologie!$B$2:$AM$10,9)  ),  Gen2022_RICHIESTE!AB22),HLOOKUP(AB$16,Tipologie!$B$2:$AM$10,9  ) ))</f>
        <v>DOMENICA</v>
      </c>
      <c r="AC24" s="158" t="str">
        <f>T( IF( Gen2022_RICHIESTE!AC22&lt;&gt;"",  IF(   AND(    (IFERROR(SEARCH("Ridotto",Gen2022_RICHIESTE!AC22),Gen2022_RICHIESTE!AC22))=1,    AC$16&lt;&gt;""   ),    _xlfn.CONCAT("Rid: ",HLOOKUP(AC$16,Tipologie!$B$2:$AM$10,9)  ),  Gen2022_RICHIESTE!AC22),HLOOKUP(AC$16,Tipologie!$B$2:$AM$10,9  ) ))</f>
        <v>DOMENICA</v>
      </c>
      <c r="AD24" s="158" t="str">
        <f>T( IF( Gen2022_RICHIESTE!AD22&lt;&gt;"",  IF(   AND(    (IFERROR(SEARCH("Ridotto",Gen2022_RICHIESTE!AD22),Gen2022_RICHIESTE!AD22))=1,    AD$16&lt;&gt;""   ),    _xlfn.CONCAT("Rid: ",HLOOKUP(AD$16,Tipologie!$B$2:$AM$10,9)  ),  Gen2022_RICHIESTE!AD22),HLOOKUP(AD$16,Tipologie!$B$2:$AM$10,9  ) ))</f>
        <v>DOMENICA</v>
      </c>
      <c r="AE24" s="158" t="str">
        <f>T( IF( Gen2022_RICHIESTE!AE22&lt;&gt;"",  IF(   AND(    (IFERROR(SEARCH("Ridotto",Gen2022_RICHIESTE!AE22),Gen2022_RICHIESTE!AE22))=1,    AE$16&lt;&gt;""   ),    _xlfn.CONCAT("Rid: ",HLOOKUP(AE$16,Tipologie!$B$2:$AM$10,9)  ),  Gen2022_RICHIESTE!AE22),HLOOKUP(AE$16,Tipologie!$B$2:$AM$10,9  ) ))</f>
        <v>DOMENICA</v>
      </c>
      <c r="AF24" s="158" t="str">
        <f>T( IF( Gen2022_RICHIESTE!AF22&lt;&gt;"",  IF(   AND(    (IFERROR(SEARCH("Ridotto",Gen2022_RICHIESTE!AF22),Gen2022_RICHIESTE!AF22))=1,    AF$16&lt;&gt;""   ),    _xlfn.CONCAT("Rid: ",HLOOKUP(AF$16,Tipologie!$B$2:$AM$10,9)  ),  Gen2022_RICHIESTE!AF22),HLOOKUP(AF$16,Tipologie!$B$2:$AM$10,9  ) ))</f>
        <v>DOMENICA</v>
      </c>
      <c r="AG24" s="158" t="str">
        <f>T( IF( Gen2022_RICHIESTE!AG22&lt;&gt;"",  IF(   AND(    (IFERROR(SEARCH("Ridotto",Gen2022_RICHIESTE!AG22),Gen2022_RICHIESTE!AG22))=1,    AG$16&lt;&gt;""   ),    _xlfn.CONCAT("Rid: ",HLOOKUP(AG$16,Tipologie!$B$2:$AM$10,9)  ),  Gen2022_RICHIESTE!AG22),HLOOKUP(AG$16,Tipologie!$B$2:$AM$10,9  ) ))</f>
        <v>DOMENICA</v>
      </c>
      <c r="AH24" s="158" t="str">
        <f>T( IF( Gen2022_RICHIESTE!AH22&lt;&gt;"",  IF(   AND(    (IFERROR(SEARCH("Ridotto",Gen2022_RICHIESTE!AH22),Gen2022_RICHIESTE!AH22))=1,    AH$16&lt;&gt;""   ),    _xlfn.CONCAT("Rid: ",HLOOKUP(AH$16,Tipologie!$B$2:$AM$10,9)  ),  Gen2022_RICHIESTE!AH22),HLOOKUP(AH$16,Tipologie!$B$2:$AM$10,9  ) ))</f>
        <v>DOMENICA</v>
      </c>
      <c r="AI24" s="158" t="str">
        <f>T( IF( Gen2022_RICHIESTE!AI22&lt;&gt;"",  IF(   AND(    (IFERROR(SEARCH("Ridotto",Gen2022_RICHIESTE!AI22),Gen2022_RICHIESTE!AI22))=1,    AI$16&lt;&gt;""   ),    _xlfn.CONCAT("Rid: ",HLOOKUP(AI$16,Tipologie!$B$2:$AM$10,9)  ),  Gen2022_RICHIESTE!AI22),HLOOKUP(AI$16,Tipologie!$B$2:$AM$10,9  ) ))</f>
        <v>DOMENICA</v>
      </c>
      <c r="AJ24" s="158" t="str">
        <f>T( IF( Gen2022_RICHIESTE!AJ22&lt;&gt;"",  IF(   AND(    (IFERROR(SEARCH("Ridotto",Gen2022_RICHIESTE!AJ22),Gen2022_RICHIESTE!AJ22))=1,    AJ$16&lt;&gt;""   ),    _xlfn.CONCAT("Rid: ",HLOOKUP(AJ$16,Tipologie!$B$2:$AM$10,9)  ),  Gen2022_RICHIESTE!AJ22),HLOOKUP(AJ$16,Tipologie!$B$2:$AM$10,9  ) ))</f>
        <v>DOMENICA</v>
      </c>
      <c r="AK24" s="158" t="str">
        <f>T( IF( Gen2022_RICHIESTE!AK22&lt;&gt;"",  IF(   AND(    (IFERROR(SEARCH("Ridotto",Gen2022_RICHIESTE!AK22),Gen2022_RICHIESTE!AK22))=1,    AK$16&lt;&gt;""   ),    _xlfn.CONCAT("Rid: ",HLOOKUP(AK$16,Tipologie!$B$2:$AM$10,9)  ),  Gen2022_RICHIESTE!AK22),HLOOKUP(AK$16,Tipologie!$B$2:$AM$10,9  ) ))</f>
        <v>DOMENICA</v>
      </c>
      <c r="AL24" s="158" t="str">
        <f>T( IF( Gen2022_RICHIESTE!AL22&lt;&gt;"",  IF(   AND(    (IFERROR(SEARCH("Ridotto",Gen2022_RICHIESTE!AL22),Gen2022_RICHIESTE!AL22))=1,    AL$16&lt;&gt;""   ),    _xlfn.CONCAT("Rid: ",HLOOKUP(AL$16,Tipologie!$B$2:$AM$10,9)  ),  Gen2022_RICHIESTE!AL22),HLOOKUP(AL$16,Tipologie!$B$2:$AM$10,9  ) ))</f>
        <v>DOMENICA</v>
      </c>
      <c r="AM24" s="158" t="str">
        <f>T( IF( Gen2022_RICHIESTE!AM22&lt;&gt;"",  IF(   AND(    (IFERROR(SEARCH("Ridotto",Gen2022_RICHIESTE!AM22),Gen2022_RICHIESTE!AM22))=1,    AM$16&lt;&gt;""   ),    _xlfn.CONCAT("Rid: ",HLOOKUP(AM$16,Tipologie!$B$2:$AM$10,9)  ),  Gen2022_RICHIESTE!AM22),HLOOKUP(AM$16,Tipologie!$B$2:$AM$10,9  ) ))</f>
        <v>DOMENICA</v>
      </c>
      <c r="AN24" s="158" t="str">
        <f>T( IF( Gen2022_RICHIESTE!AN22&lt;&gt;"",  IF(   AND(    (IFERROR(SEARCH("Ridotto",Gen2022_RICHIESTE!AN22),Gen2022_RICHIESTE!AN22))=1,    AN$16&lt;&gt;""   ),    _xlfn.CONCAT("Rid: ",HLOOKUP(AN$16,Tipologie!$B$2:$AM$10,9)  ),  Gen2022_RICHIESTE!AN22),HLOOKUP(AN$16,Tipologie!$B$2:$AM$10,9  ) ))</f>
        <v>DOMENICA</v>
      </c>
      <c r="AO24" s="158" t="str">
        <f>T( IF( Gen2022_RICHIESTE!AO22&lt;&gt;"",  IF(   AND(    (IFERROR(SEARCH("Ridotto",Gen2022_RICHIESTE!AO22),Gen2022_RICHIESTE!AO22))=1,    AO$16&lt;&gt;""   ),    _xlfn.CONCAT("Rid: ",HLOOKUP(AO$16,Tipologie!$B$2:$AM$10,9)  ),  Gen2022_RICHIESTE!AO22),HLOOKUP(AO$16,Tipologie!$B$2:$AM$10,9  ) ))</f>
        <v>DOMENICA</v>
      </c>
      <c r="AP24" s="158" t="str">
        <f>T( IF( Gen2022_RICHIESTE!AP22&lt;&gt;"",  IF(   AND(    (IFERROR(SEARCH("Ridotto",Gen2022_RICHIESTE!AP22),Gen2022_RICHIESTE!AP22))=1,    AP$16&lt;&gt;""   ),    _xlfn.CONCAT("Rid: ",HLOOKUP(AP$16,Tipologie!$B$2:$AM$10,9)  ),  Gen2022_RICHIESTE!AP22),HLOOKUP(AP$16,Tipologie!$B$2:$AM$10,9  ) ))</f>
        <v>DOMENICA</v>
      </c>
      <c r="AQ24" s="158" t="str">
        <f>T( IF( Gen2022_RICHIESTE!AQ22&lt;&gt;"",  IF(   AND(    (IFERROR(SEARCH("Ridotto",Gen2022_RICHIESTE!AQ22),Gen2022_RICHIESTE!AQ22))=1,    AQ$16&lt;&gt;""   ),    _xlfn.CONCAT("Rid: ",HLOOKUP(AQ$16,Tipologie!$B$2:$AM$10,9)  ),  Gen2022_RICHIESTE!AQ22),HLOOKUP(AQ$16,Tipologie!$B$2:$AM$10,9  ) ))</f>
        <v>DOMENICA</v>
      </c>
      <c r="AR24" s="158" t="str">
        <f>T( IF( Gen2022_RICHIESTE!AR22&lt;&gt;"",  IF(   AND(    (IFERROR(SEARCH("Ridotto",Gen2022_RICHIESTE!AR22),Gen2022_RICHIESTE!AR22))=1,    AR$16&lt;&gt;""   ),    _xlfn.CONCAT("Rid: ",HLOOKUP(AR$16,Tipologie!$B$2:$AM$10,9)  ),  Gen2022_RICHIESTE!AR22),HLOOKUP(AR$16,Tipologie!$B$2:$AM$10,9  ) ))</f>
        <v>DOMENICA</v>
      </c>
      <c r="AS24" s="55"/>
      <c r="AT24" s="94"/>
      <c r="AU24" s="96"/>
      <c r="AW24" s="57" t="str">
        <f t="shared" si="9"/>
        <v/>
      </c>
      <c r="AX24" s="145">
        <f t="shared" si="10"/>
        <v>44584</v>
      </c>
      <c r="AY24" s="158" t="str">
        <f>T(IF(  Gen2022_RICHIESTE!BB22&lt;&gt;"",  Gen2022_RICHIESTE!BB22,  HLOOKUP(AY$16,Tipologie!$B$2:$AM$10,9) ))</f>
        <v>DOMENICA</v>
      </c>
      <c r="AZ24" s="158" t="str">
        <f>T(IF(  Gen2022_RICHIESTE!BC22&lt;&gt;"",  Gen2022_RICHIESTE!BC22,  HLOOKUP(AZ$16,Tipologie!$B$2:$AM$10,9) ))</f>
        <v>DOMENICA</v>
      </c>
      <c r="BA24" s="158" t="str">
        <f>T(IF(  Gen2022_RICHIESTE!BD22&lt;&gt;"",  Gen2022_RICHIESTE!BD22,  HLOOKUP(BA$16,Tipologie!$B$2:$AM$10,9) ))</f>
        <v>DOMENICA</v>
      </c>
      <c r="BB24" s="158" t="str">
        <f>T(IF(  Gen2022_RICHIESTE!BE22&lt;&gt;"",  Gen2022_RICHIESTE!BE22,  HLOOKUP(BB$16,Tipologie!$B$2:$AM$10,9) ))</f>
        <v>DOMENICA</v>
      </c>
      <c r="BC24" s="158" t="str">
        <f>T(IF(  Gen2022_RICHIESTE!BF22&lt;&gt;"",  Gen2022_RICHIESTE!BF22,  HLOOKUP(BC$16,Tipologie!$B$2:$AM$10,9) ))</f>
        <v>DOMENICA</v>
      </c>
      <c r="BD24" s="158" t="str">
        <f>T(IF(  Gen2022_RICHIESTE!BG22&lt;&gt;"",  Gen2022_RICHIESTE!BG22,  HLOOKUP(BD$16,Tipologie!$B$2:$AM$10,9) ))</f>
        <v>DOMENICA</v>
      </c>
      <c r="BE24" s="158" t="str">
        <f>T(IF(  Gen2022_RICHIESTE!BH22&lt;&gt;"",  Gen2022_RICHIESTE!BH22,  HLOOKUP(BE$16,Tipologie!$B$2:$AM$10,9) ))</f>
        <v>DOMENICA</v>
      </c>
      <c r="BF24" s="158" t="str">
        <f>T(IF(  Gen2022_RICHIESTE!BI22&lt;&gt;"",  Gen2022_RICHIESTE!BI22,  HLOOKUP(BF$16,Tipologie!$B$2:$AM$10,9) ))</f>
        <v>DOMENICA</v>
      </c>
      <c r="BG24" s="158" t="str">
        <f>T(IF(  Gen2022_RICHIESTE!BJ22&lt;&gt;"",  Gen2022_RICHIESTE!BJ22,  HLOOKUP(BG$16,Tipologie!$B$2:$AM$10,9) ))</f>
        <v>DOMENICA</v>
      </c>
      <c r="BH24" s="158" t="str">
        <f>T(IF(  Gen2022_RICHIESTE!BK22&lt;&gt;"",  Gen2022_RICHIESTE!BK22,  HLOOKUP(BH$16,Tipologie!$B$2:$AM$10,9) ))</f>
        <v>DOMENICA</v>
      </c>
    </row>
    <row r="25" spans="1:61" ht="11.25" customHeight="1" x14ac:dyDescent="0.25">
      <c r="A25" s="96" t="str">
        <f>IF(Gen2022_RICHIESTE!A24&lt;&gt;"",Gen2022_RICHIESTE!A24,"")</f>
        <v/>
      </c>
      <c r="B25" s="96" t="str">
        <f>IF(Gen2022_RICHIESTE!B24&lt;&gt;"",Gen2022_RICHIESTE!B24,"")</f>
        <v/>
      </c>
      <c r="C25" s="58"/>
      <c r="D25" s="58"/>
      <c r="E25" s="58"/>
      <c r="F25" s="58"/>
      <c r="G25" s="58"/>
      <c r="H25" s="58"/>
      <c r="I25" s="58"/>
      <c r="J25" s="58"/>
      <c r="K25" s="58"/>
      <c r="L25" s="58"/>
      <c r="M25" s="58"/>
      <c r="N25" s="58"/>
      <c r="O25" s="58"/>
      <c r="P25" s="58"/>
      <c r="Q25" s="58"/>
      <c r="R25" s="58"/>
      <c r="S25" s="58"/>
      <c r="T25" s="163"/>
      <c r="U25" s="58" t="str">
        <f t="shared" si="7"/>
        <v/>
      </c>
      <c r="V25" s="58" t="str">
        <f t="shared" si="8"/>
        <v/>
      </c>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93"/>
      <c r="AU25" s="96"/>
      <c r="AW25" s="98" t="str">
        <f t="shared" si="9"/>
        <v/>
      </c>
      <c r="AX25" s="98" t="str">
        <f t="shared" si="10"/>
        <v/>
      </c>
      <c r="AY25" s="58"/>
      <c r="AZ25" s="58"/>
      <c r="BA25" s="58"/>
      <c r="BB25" s="58"/>
      <c r="BC25" s="58"/>
      <c r="BD25" s="58"/>
      <c r="BE25" s="58"/>
      <c r="BF25" s="58"/>
      <c r="BG25" s="58"/>
      <c r="BH25" s="58"/>
    </row>
    <row r="26" spans="1:61" ht="11.25" customHeight="1" x14ac:dyDescent="0.25">
      <c r="A26" s="78"/>
      <c r="B26" s="78" t="s">
        <v>23</v>
      </c>
      <c r="C26" s="84"/>
      <c r="D26" s="84"/>
      <c r="E26" s="84"/>
      <c r="F26" s="84"/>
      <c r="G26" s="84"/>
      <c r="H26" s="84"/>
      <c r="I26" s="84"/>
      <c r="J26" s="84"/>
      <c r="K26" s="84"/>
      <c r="L26" s="84"/>
      <c r="M26" s="84"/>
      <c r="N26" s="84"/>
      <c r="O26" s="84"/>
      <c r="P26" s="84"/>
      <c r="Q26" s="84"/>
      <c r="R26" s="84"/>
      <c r="S26" s="84"/>
      <c r="T26" s="163"/>
      <c r="U26" s="78" t="str">
        <f t="shared" si="7"/>
        <v/>
      </c>
      <c r="V26" s="78" t="str">
        <f t="shared" si="8"/>
        <v>Turno</v>
      </c>
      <c r="W26" s="84"/>
      <c r="X26" s="84"/>
      <c r="Y26" s="84"/>
      <c r="Z26" s="84"/>
      <c r="AA26" s="84"/>
      <c r="AB26" s="84"/>
      <c r="AC26" s="84"/>
      <c r="AD26" s="84"/>
      <c r="AE26" s="84"/>
      <c r="AF26" s="84"/>
      <c r="AG26" s="84"/>
      <c r="AH26" s="84"/>
      <c r="AI26" s="84"/>
      <c r="AJ26" s="84"/>
      <c r="AK26" s="84"/>
      <c r="AL26" s="84"/>
      <c r="AM26" s="84"/>
      <c r="AN26" s="84"/>
      <c r="AO26" s="84"/>
      <c r="AP26" s="84"/>
      <c r="AQ26" s="84"/>
      <c r="AR26" s="84"/>
      <c r="AT26" s="93"/>
      <c r="AU26" s="96"/>
      <c r="AW26" s="98" t="str">
        <f t="shared" si="9"/>
        <v/>
      </c>
      <c r="AX26" s="98"/>
      <c r="AY26" s="84"/>
      <c r="AZ26" s="84"/>
      <c r="BA26" s="84"/>
      <c r="BB26" s="84"/>
      <c r="BC26" s="84"/>
      <c r="BD26" s="84"/>
      <c r="BE26" s="84"/>
      <c r="BF26" s="84"/>
      <c r="BG26" s="84"/>
      <c r="BH26" s="84"/>
    </row>
    <row r="27" spans="1:61" ht="11.25" customHeight="1" x14ac:dyDescent="0.25">
      <c r="A27" s="50"/>
      <c r="B27" s="50"/>
      <c r="C27" s="158" t="str">
        <f>T(IF(  Gen2022_RICHIESTE!C24&lt;&gt;"",  Gen2022_RICHIESTE!C24,  HLOOKUP(C$26,Tipologie!$B$2:$AM$10,2) ))</f>
        <v>-</v>
      </c>
      <c r="D27" s="158" t="str">
        <f>T(IF(  Gen2022_RICHIESTE!D24&lt;&gt;"",  Gen2022_RICHIESTE!D24,  HLOOKUP(D$26,Tipologie!$B$2:$AM$10,2) ))</f>
        <v>-</v>
      </c>
      <c r="E27" s="158" t="str">
        <f>T(IF(  Gen2022_RICHIESTE!E24&lt;&gt;"",  Gen2022_RICHIESTE!E24,  HLOOKUP(E$26,Tipologie!$B$2:$AM$10,2) ))</f>
        <v>-</v>
      </c>
      <c r="F27" s="158" t="str">
        <f>T(IF(  Gen2022_RICHIESTE!F24&lt;&gt;"",  Gen2022_RICHIESTE!F24,  HLOOKUP(F$26,Tipologie!$B$2:$AM$10,2) ))</f>
        <v>-</v>
      </c>
      <c r="G27" s="158" t="str">
        <f>T(IF(  Gen2022_RICHIESTE!G24&lt;&gt;"",  Gen2022_RICHIESTE!G24,  HLOOKUP(G$26,Tipologie!$B$2:$AM$10,2) ))</f>
        <v>-</v>
      </c>
      <c r="H27" s="158" t="str">
        <f>T(IF(  Gen2022_RICHIESTE!H24&lt;&gt;"",  Gen2022_RICHIESTE!H24,  HLOOKUP(H$26,Tipologie!$B$2:$AM$10,2) ))</f>
        <v>-</v>
      </c>
      <c r="I27" s="158" t="str">
        <f>T(IF(  Gen2022_RICHIESTE!I24&lt;&gt;"",  Gen2022_RICHIESTE!I24,  HLOOKUP(I$26,Tipologie!$B$2:$AM$10,2) ))</f>
        <v>-</v>
      </c>
      <c r="J27" s="158" t="str">
        <f>T(IF(  Gen2022_RICHIESTE!J24&lt;&gt;"",  Gen2022_RICHIESTE!J24,  HLOOKUP(J$26,Tipologie!$B$2:$AM$10,2) ))</f>
        <v>-</v>
      </c>
      <c r="K27" s="158" t="str">
        <f>T(IF(  Gen2022_RICHIESTE!K24&lt;&gt;"",  Gen2022_RICHIESTE!K24,  HLOOKUP(K$26,Tipologie!$B$2:$AM$10,2) ))</f>
        <v>-</v>
      </c>
      <c r="L27" s="158" t="str">
        <f>T(IF(  Gen2022_RICHIESTE!L24&lt;&gt;"",  Gen2022_RICHIESTE!L24,  HLOOKUP(L$26,Tipologie!$B$2:$AM$10,2) ))</f>
        <v>-</v>
      </c>
      <c r="M27" s="158" t="str">
        <f>T(IF(  Gen2022_RICHIESTE!M24&lt;&gt;"",  Gen2022_RICHIESTE!M24,  HLOOKUP(M$26,Tipologie!$B$2:$AM$10,2) ))</f>
        <v>-</v>
      </c>
      <c r="N27" s="158" t="str">
        <f>T(IF(  Gen2022_RICHIESTE!N24&lt;&gt;"",  Gen2022_RICHIESTE!N24,  HLOOKUP(N$26,Tipologie!$B$2:$AM$10,2) ))</f>
        <v>-</v>
      </c>
      <c r="O27" s="158" t="str">
        <f>T(IF(  Gen2022_RICHIESTE!O24&lt;&gt;"",  Gen2022_RICHIESTE!O24,  HLOOKUP(O$26,Tipologie!$B$2:$AM$10,2) ))</f>
        <v>-</v>
      </c>
      <c r="P27" s="158" t="str">
        <f>T(IF(  Gen2022_RICHIESTE!P24&lt;&gt;"",  Gen2022_RICHIESTE!P24,  HLOOKUP(P$26,Tipologie!$B$2:$AM$10,2) ))</f>
        <v>-</v>
      </c>
      <c r="Q27" s="81" t="str">
        <f>T(IF(  Gen2022_RICHIESTE!Q24&lt;&gt;"",  Gen2022_RICHIESTE!Q24,  HLOOKUP(Q$26,Tipologie!$B$2:$AM$10,2) ))</f>
        <v>-</v>
      </c>
      <c r="R27" s="81" t="str">
        <f>T(IF(  Gen2022_RICHIESTE!R24&lt;&gt;"",  Gen2022_RICHIESTE!R24,  HLOOKUP(R$26,Tipologie!$B$2:$AM$10,2) ))</f>
        <v>-</v>
      </c>
      <c r="S27" s="81" t="str">
        <f>T(IF(  Gen2022_RICHIESTE!S24&lt;&gt;"",  Gen2022_RICHIESTE!S24,  HLOOKUP(S$26,Tipologie!$B$2:$AM$10,2) ))</f>
        <v>-</v>
      </c>
      <c r="T27" s="163"/>
      <c r="U27" s="50" t="str">
        <f t="shared" si="7"/>
        <v/>
      </c>
      <c r="V27" s="50" t="str">
        <f t="shared" si="8"/>
        <v/>
      </c>
      <c r="W27" s="158" t="str">
        <f>T(IF(  Gen2022_RICHIESTE!W24&lt;&gt;"",  Gen2022_RICHIESTE!W24,  HLOOKUP(W$26,Tipologie!$B$2:$AM$10,2) ))</f>
        <v>-</v>
      </c>
      <c r="X27" s="158" t="str">
        <f>T(IF(  Gen2022_RICHIESTE!X24&lt;&gt;"",  Gen2022_RICHIESTE!X24,  HLOOKUP(X$26,Tipologie!$B$2:$AM$10,2) ))</f>
        <v>-</v>
      </c>
      <c r="Y27" s="158" t="str">
        <f>T(IF(  Gen2022_RICHIESTE!Y24&lt;&gt;"",  Gen2022_RICHIESTE!Y24,  HLOOKUP(Y$26,Tipologie!$B$2:$AM$10,2) ))</f>
        <v>-</v>
      </c>
      <c r="Z27" s="158" t="str">
        <f>T(IF(  Gen2022_RICHIESTE!Z24&lt;&gt;"",  Gen2022_RICHIESTE!Z24,  HLOOKUP(Z$26,Tipologie!$B$2:$AM$10,2) ))</f>
        <v>-</v>
      </c>
      <c r="AA27" s="158" t="str">
        <f>T(IF(  Gen2022_RICHIESTE!AA24&lt;&gt;"",  Gen2022_RICHIESTE!AA24,  HLOOKUP(AA$26,Tipologie!$B$2:$AM$10,2) ))</f>
        <v>-</v>
      </c>
      <c r="AB27" s="158" t="str">
        <f>T(IF(  Gen2022_RICHIESTE!AB24&lt;&gt;"",  Gen2022_RICHIESTE!AB24,  HLOOKUP(AB$26,Tipologie!$B$2:$AM$10,2) ))</f>
        <v>-</v>
      </c>
      <c r="AC27" s="158" t="str">
        <f>T(IF(  Gen2022_RICHIESTE!AC24&lt;&gt;"",  Gen2022_RICHIESTE!AC24,  HLOOKUP(AC$26,Tipologie!$B$2:$AM$10,2) ))</f>
        <v>-</v>
      </c>
      <c r="AD27" s="158" t="str">
        <f>T(IF(  Gen2022_RICHIESTE!AD24&lt;&gt;"",  Gen2022_RICHIESTE!AD24,  HLOOKUP(AD$26,Tipologie!$B$2:$AM$10,2) ))</f>
        <v>-</v>
      </c>
      <c r="AE27" s="158" t="str">
        <f>T(IF(  Gen2022_RICHIESTE!AE24&lt;&gt;"",  Gen2022_RICHIESTE!AE24,  HLOOKUP(AE$26,Tipologie!$B$2:$AM$10,2) ))</f>
        <v>-</v>
      </c>
      <c r="AF27" s="158" t="str">
        <f>T(IF(  Gen2022_RICHIESTE!AF24&lt;&gt;"",  Gen2022_RICHIESTE!AF24,  HLOOKUP(AF$26,Tipologie!$B$2:$AM$10,2) ))</f>
        <v>-</v>
      </c>
      <c r="AG27" s="158" t="str">
        <f>T(IF(  Gen2022_RICHIESTE!AG24&lt;&gt;"",  Gen2022_RICHIESTE!AG24,  HLOOKUP(AG$26,Tipologie!$B$2:$AM$10,2) ))</f>
        <v>-</v>
      </c>
      <c r="AH27" s="158" t="str">
        <f>T(IF(  Gen2022_RICHIESTE!AH24&lt;&gt;"",  Gen2022_RICHIESTE!AH24,  HLOOKUP(AH$26,Tipologie!$B$2:$AM$10,2) ))</f>
        <v>-</v>
      </c>
      <c r="AI27" s="158" t="str">
        <f>T(IF(  Gen2022_RICHIESTE!AI24&lt;&gt;"",  Gen2022_RICHIESTE!AI24,  HLOOKUP(AI$26,Tipologie!$B$2:$AM$10,2) ))</f>
        <v>-</v>
      </c>
      <c r="AJ27" s="158" t="str">
        <f>T(IF(  Gen2022_RICHIESTE!AJ24&lt;&gt;"",  Gen2022_RICHIESTE!AJ24,  HLOOKUP(AJ$26,Tipologie!$B$2:$AM$10,2) ))</f>
        <v>-</v>
      </c>
      <c r="AK27" s="158" t="str">
        <f>T(IF(  Gen2022_RICHIESTE!AK24&lt;&gt;"",  Gen2022_RICHIESTE!AK24,  HLOOKUP(AK$26,Tipologie!$B$2:$AM$10,2) ))</f>
        <v>-</v>
      </c>
      <c r="AL27" s="158" t="str">
        <f>T(IF(  Gen2022_RICHIESTE!AL24&lt;&gt;"",  Gen2022_RICHIESTE!AL24,  HLOOKUP(AL$26,Tipologie!$B$2:$AM$10,2) ))</f>
        <v>-</v>
      </c>
      <c r="AM27" s="158" t="str">
        <f>T(IF(  Gen2022_RICHIESTE!AM24&lt;&gt;"",  Gen2022_RICHIESTE!AM24,  HLOOKUP(AM$26,Tipologie!$B$2:$AM$10,2) ))</f>
        <v>-</v>
      </c>
      <c r="AN27" s="158" t="str">
        <f>T(IF(  Gen2022_RICHIESTE!AN24&lt;&gt;"",  Gen2022_RICHIESTE!AN24,  HLOOKUP(AN$26,Tipologie!$B$2:$AM$10,2) ))</f>
        <v>-</v>
      </c>
      <c r="AO27" s="158" t="str">
        <f>T(IF(  Gen2022_RICHIESTE!AO24&lt;&gt;"",  Gen2022_RICHIESTE!AO24,  HLOOKUP(AO$26,Tipologie!$B$2:$AM$10,2) ))</f>
        <v>-</v>
      </c>
      <c r="AP27" s="158" t="str">
        <f>T(IF(  Gen2022_RICHIESTE!AP24&lt;&gt;"",  Gen2022_RICHIESTE!AP24,  HLOOKUP(AP$26,Tipologie!$B$2:$AM$10,2) ))</f>
        <v>-</v>
      </c>
      <c r="AQ27" s="158" t="str">
        <f>T(IF(  Gen2022_RICHIESTE!AQ24&lt;&gt;"",  Gen2022_RICHIESTE!AQ24,  HLOOKUP(AQ$26,Tipologie!$B$2:$AM$10,2) ))</f>
        <v>-</v>
      </c>
      <c r="AR27" s="158" t="str">
        <f>T(IF(  Gen2022_RICHIESTE!AR24&lt;&gt;"",  Gen2022_RICHIESTE!AR24,  HLOOKUP(AR$26,Tipologie!$B$2:$AM$10,2) ))</f>
        <v>-</v>
      </c>
      <c r="AS27" s="54"/>
      <c r="AT27" s="95"/>
      <c r="AU27" s="96"/>
      <c r="AW27" s="98" t="str">
        <f t="shared" si="9"/>
        <v/>
      </c>
      <c r="AX27" s="98" t="str">
        <f t="shared" ref="AX27:AX54" si="11">IF($B27&lt;&gt;"",$B27,"")</f>
        <v/>
      </c>
      <c r="AY27" s="158" t="str">
        <f>T(IF(  Gen2022_RICHIESTE!BB24&lt;&gt;"",  Gen2022_RICHIESTE!BB24,  HLOOKUP(AY$26,Tipologie!$B$2:$AM$10,2) ))</f>
        <v>-</v>
      </c>
      <c r="AZ27" s="158" t="str">
        <f>T(IF(  Gen2022_RICHIESTE!BC24&lt;&gt;"",  Gen2022_RICHIESTE!BC24,  HLOOKUP(AZ$26,Tipologie!$B$2:$AM$10,2) ))</f>
        <v>-</v>
      </c>
      <c r="BA27" s="158" t="str">
        <f>T(IF(  Gen2022_RICHIESTE!BD24&lt;&gt;"",  Gen2022_RICHIESTE!BD24,  HLOOKUP(BA$26,Tipologie!$B$2:$AM$10,2) ))</f>
        <v>-</v>
      </c>
      <c r="BB27" s="158" t="str">
        <f>T(IF(  Gen2022_RICHIESTE!BE24&lt;&gt;"",  Gen2022_RICHIESTE!BE24,  HLOOKUP(BB$26,Tipologie!$B$2:$AM$10,2) ))</f>
        <v>-</v>
      </c>
      <c r="BC27" s="158" t="str">
        <f>T(IF(  Gen2022_RICHIESTE!BF24&lt;&gt;"",  Gen2022_RICHIESTE!BF24,  HLOOKUP(BC$26,Tipologie!$B$2:$AM$10,2) ))</f>
        <v>-</v>
      </c>
      <c r="BD27" s="158" t="str">
        <f>T(IF(  Gen2022_RICHIESTE!BG24&lt;&gt;"",  Gen2022_RICHIESTE!BG24,  HLOOKUP(BD$26,Tipologie!$B$2:$AM$10,2) ))</f>
        <v>-</v>
      </c>
      <c r="BE27" s="158" t="str">
        <f>T(IF(  Gen2022_RICHIESTE!BH24&lt;&gt;"",  Gen2022_RICHIESTE!BH24,  HLOOKUP(BE$26,Tipologie!$B$2:$AM$10,2) ))</f>
        <v>-</v>
      </c>
      <c r="BF27" s="158" t="str">
        <f>T(IF(  Gen2022_RICHIESTE!BI24&lt;&gt;"",  Gen2022_RICHIESTE!BI24,  HLOOKUP(BF$26,Tipologie!$B$2:$AM$10,2) ))</f>
        <v>-</v>
      </c>
      <c r="BG27" s="158" t="str">
        <f>T(IF(  Gen2022_RICHIESTE!BJ24&lt;&gt;"",  Gen2022_RICHIESTE!BJ24,  HLOOKUP(BG$26,Tipologie!$B$2:$AM$10,2) ))</f>
        <v>-</v>
      </c>
      <c r="BH27" s="158" t="str">
        <f>T(IF(  Gen2022_RICHIESTE!BK24&lt;&gt;"",  Gen2022_RICHIESTE!BK24,  HLOOKUP(BH$26,Tipologie!$B$2:$AM$10,2) ))</f>
        <v>-</v>
      </c>
    </row>
    <row r="28" spans="1:61" ht="11.25" customHeight="1" x14ac:dyDescent="0.25">
      <c r="A28" s="79" t="str">
        <f>IF(Gen2022_RICHIESTE!A25&lt;&gt;"",Gen2022_RICHIESTE!A25,"")</f>
        <v>lun</v>
      </c>
      <c r="B28" s="80">
        <f>IF(Gen2022_RICHIESTE!B25&lt;&gt;"",Gen2022_RICHIESTE!B25,"")</f>
        <v>44585</v>
      </c>
      <c r="C28" s="158" t="str">
        <f>T( IF( Gen2022_RICHIESTE!C25&lt;&gt;"",  IF(   AND(    (IFERROR(SEARCH("Ridotto",Gen2022_RICHIESTE!C25),Gen2022_RICHIESTE!C25))=1,    C$26&lt;&gt;""   ),    _xlfn.CONCAT("Rid: ",HLOOKUP(C$26,Tipologie!$B$2:$AM$10,3)  ),  Gen2022_RICHIESTE!C25),HLOOKUP(C$26,Tipologie!$B$2:$AM$10,3  ) ))</f>
        <v>.</v>
      </c>
      <c r="D28" s="158" t="str">
        <f>T( IF( Gen2022_RICHIESTE!D25&lt;&gt;"",  IF(   AND(    (IFERROR(SEARCH("Ridotto",Gen2022_RICHIESTE!D25),Gen2022_RICHIESTE!D25))=1,    D$26&lt;&gt;""   ),    _xlfn.CONCAT("Rid: ",HLOOKUP(D$26,Tipologie!$B$2:$AM$10,3)  ),  Gen2022_RICHIESTE!D25),HLOOKUP(D$26,Tipologie!$B$2:$AM$10,3  ) ))</f>
        <v>.</v>
      </c>
      <c r="E28" s="158" t="str">
        <f>T( IF( Gen2022_RICHIESTE!E25&lt;&gt;"",  IF(   AND(    (IFERROR(SEARCH("Ridotto",Gen2022_RICHIESTE!E25),Gen2022_RICHIESTE!E25))=1,    E$26&lt;&gt;""   ),    _xlfn.CONCAT("Rid: ",HLOOKUP(E$26,Tipologie!$B$2:$AM$10,3)  ),  Gen2022_RICHIESTE!E25),HLOOKUP(E$26,Tipologie!$B$2:$AM$10,3  ) ))</f>
        <v>.</v>
      </c>
      <c r="F28" s="158" t="str">
        <f>T( IF( Gen2022_RICHIESTE!F25&lt;&gt;"",  IF(   AND(    (IFERROR(SEARCH("Ridotto",Gen2022_RICHIESTE!F25),Gen2022_RICHIESTE!F25))=1,    F$26&lt;&gt;""   ),    _xlfn.CONCAT("Rid: ",HLOOKUP(F$26,Tipologie!$B$2:$AM$10,3)  ),  Gen2022_RICHIESTE!F25),HLOOKUP(F$26,Tipologie!$B$2:$AM$10,3  ) ))</f>
        <v>.</v>
      </c>
      <c r="G28" s="158" t="str">
        <f>T( IF( Gen2022_RICHIESTE!G25&lt;&gt;"",  IF(   AND(    (IFERROR(SEARCH("Ridotto",Gen2022_RICHIESTE!G25),Gen2022_RICHIESTE!G25))=1,    G$26&lt;&gt;""   ),    _xlfn.CONCAT("Rid: ",HLOOKUP(G$26,Tipologie!$B$2:$AM$10,3)  ),  Gen2022_RICHIESTE!G25),HLOOKUP(G$26,Tipologie!$B$2:$AM$10,3  ) ))</f>
        <v>.</v>
      </c>
      <c r="H28" s="158" t="str">
        <f>T( IF( Gen2022_RICHIESTE!H25&lt;&gt;"",  IF(   AND(    (IFERROR(SEARCH("Ridotto",Gen2022_RICHIESTE!H25),Gen2022_RICHIESTE!H25))=1,    H$26&lt;&gt;""   ),    _xlfn.CONCAT("Rid: ",HLOOKUP(H$26,Tipologie!$B$2:$AM$10,3)  ),  Gen2022_RICHIESTE!H25),HLOOKUP(H$26,Tipologie!$B$2:$AM$10,3  ) ))</f>
        <v>.</v>
      </c>
      <c r="I28" s="158" t="str">
        <f>T( IF( Gen2022_RICHIESTE!I25&lt;&gt;"",  IF(   AND(    (IFERROR(SEARCH("Ridotto",Gen2022_RICHIESTE!I25),Gen2022_RICHIESTE!I25))=1,    I$26&lt;&gt;""   ),    _xlfn.CONCAT("Rid: ",HLOOKUP(I$26,Tipologie!$B$2:$AM$10,3)  ),  Gen2022_RICHIESTE!I25),HLOOKUP(I$26,Tipologie!$B$2:$AM$10,3  ) ))</f>
        <v>.</v>
      </c>
      <c r="J28" s="158" t="str">
        <f>T( IF( Gen2022_RICHIESTE!J25&lt;&gt;"",  IF(   AND(    (IFERROR(SEARCH("Ridotto",Gen2022_RICHIESTE!J25),Gen2022_RICHIESTE!J25))=1,    J$26&lt;&gt;""   ),    _xlfn.CONCAT("Rid: ",HLOOKUP(J$26,Tipologie!$B$2:$AM$10,3)  ),  Gen2022_RICHIESTE!J25),HLOOKUP(J$26,Tipologie!$B$2:$AM$10,3  ) ))</f>
        <v>.</v>
      </c>
      <c r="K28" s="158" t="str">
        <f>T( IF( Gen2022_RICHIESTE!K25&lt;&gt;"",  IF(   AND(    (IFERROR(SEARCH("Ridotto",Gen2022_RICHIESTE!K25),Gen2022_RICHIESTE!K25))=1,    K$26&lt;&gt;""   ),    _xlfn.CONCAT("Rid: ",HLOOKUP(K$26,Tipologie!$B$2:$AM$10,3)  ),  Gen2022_RICHIESTE!K25),HLOOKUP(K$26,Tipologie!$B$2:$AM$10,3  ) ))</f>
        <v>.</v>
      </c>
      <c r="L28" s="158" t="str">
        <f>T( IF( Gen2022_RICHIESTE!L25&lt;&gt;"",  IF(   AND(    (IFERROR(SEARCH("Ridotto",Gen2022_RICHIESTE!L25),Gen2022_RICHIESTE!L25))=1,    L$26&lt;&gt;""   ),    _xlfn.CONCAT("Rid: ",HLOOKUP(L$26,Tipologie!$B$2:$AM$10,3)  ),  Gen2022_RICHIESTE!L25),HLOOKUP(L$26,Tipologie!$B$2:$AM$10,3  ) ))</f>
        <v>.</v>
      </c>
      <c r="M28" s="158" t="str">
        <f>T( IF( Gen2022_RICHIESTE!M25&lt;&gt;"",  IF(   AND(    (IFERROR(SEARCH("Ridotto",Gen2022_RICHIESTE!M25),Gen2022_RICHIESTE!M25))=1,    M$26&lt;&gt;""   ),    _xlfn.CONCAT("Rid: ",HLOOKUP(M$26,Tipologie!$B$2:$AM$10,3)  ),  Gen2022_RICHIESTE!M25),HLOOKUP(M$26,Tipologie!$B$2:$AM$10,3  ) ))</f>
        <v>.</v>
      </c>
      <c r="N28" s="158" t="str">
        <f>T( IF( Gen2022_RICHIESTE!N25&lt;&gt;"",  IF(   AND(    (IFERROR(SEARCH("Ridotto",Gen2022_RICHIESTE!N25),Gen2022_RICHIESTE!N25))=1,    N$26&lt;&gt;""   ),    _xlfn.CONCAT("Rid: ",HLOOKUP(N$26,Tipologie!$B$2:$AM$10,3)  ),  Gen2022_RICHIESTE!N25),HLOOKUP(N$26,Tipologie!$B$2:$AM$10,3  ) ))</f>
        <v>.</v>
      </c>
      <c r="O28" s="158" t="str">
        <f>T( IF( Gen2022_RICHIESTE!O25&lt;&gt;"",  IF(   AND(    (IFERROR(SEARCH("Ridotto",Gen2022_RICHIESTE!O25),Gen2022_RICHIESTE!O25))=1,    O$26&lt;&gt;""   ),    _xlfn.CONCAT("Rid: ",HLOOKUP(O$26,Tipologie!$B$2:$AM$10,3)  ),  Gen2022_RICHIESTE!O25),HLOOKUP(O$26,Tipologie!$B$2:$AM$10,3  ) ))</f>
        <v>.</v>
      </c>
      <c r="P28" s="158" t="str">
        <f>T( IF( Gen2022_RICHIESTE!P25&lt;&gt;"",  IF(   AND(    (IFERROR(SEARCH("Ridotto",Gen2022_RICHIESTE!P25),Gen2022_RICHIESTE!P25))=1,    P$26&lt;&gt;""   ),    _xlfn.CONCAT("Rid: ",HLOOKUP(P$26,Tipologie!$B$2:$AM$10,3)  ),  Gen2022_RICHIESTE!P25),HLOOKUP(P$26,Tipologie!$B$2:$AM$10,3  ) ))</f>
        <v>.</v>
      </c>
      <c r="Q28" s="60" t="str">
        <f>T( IF( Gen2022_RICHIESTE!Q25&lt;&gt;"",  IF(   AND(    (IFERROR(SEARCH("Ridotto",Gen2022_RICHIESTE!Q25),Gen2022_RICHIESTE!Q25))=1,    Q$26&lt;&gt;""   ),    _xlfn.CONCAT("Rid: ",HLOOKUP(Q$26,Tipologie!$B$2:$AM$10,3)  ),  Gen2022_RICHIESTE!Q25),HLOOKUP(Q$26,Tipologie!$B$2:$AM$10,3  ) ))</f>
        <v>.</v>
      </c>
      <c r="R28" s="60" t="str">
        <f>T( IF( Gen2022_RICHIESTE!R25&lt;&gt;"",  IF(   AND(    (IFERROR(SEARCH("Ridotto",Gen2022_RICHIESTE!R25),Gen2022_RICHIESTE!R25))=1,    R$26&lt;&gt;""   ),    _xlfn.CONCAT("Rid: ",HLOOKUP(R$26,Tipologie!$B$2:$AM$10,3)  ),  Gen2022_RICHIESTE!R25),HLOOKUP(R$26,Tipologie!$B$2:$AM$10,3  ) ))</f>
        <v>.</v>
      </c>
      <c r="S28" s="60" t="str">
        <f>T( IF( Gen2022_RICHIESTE!S25&lt;&gt;"",  IF(   AND(    (IFERROR(SEARCH("Ridotto",Gen2022_RICHIESTE!S25),Gen2022_RICHIESTE!S25))=1,    S$26&lt;&gt;""   ),    _xlfn.CONCAT("Rid: ",HLOOKUP(S$26,Tipologie!$B$2:$AM$10,3)  ),  Gen2022_RICHIESTE!S25),HLOOKUP(S$26,Tipologie!$B$2:$AM$10,3  ) ))</f>
        <v>.</v>
      </c>
      <c r="T28" s="163"/>
      <c r="U28" s="79" t="str">
        <f t="shared" si="7"/>
        <v>lun</v>
      </c>
      <c r="V28" s="80">
        <f t="shared" si="8"/>
        <v>44585</v>
      </c>
      <c r="W28" s="158" t="str">
        <f>T( IF( Gen2022_RICHIESTE!W25&lt;&gt;"",  IF(   AND(    (IFERROR(SEARCH("Ridotto",Gen2022_RICHIESTE!W25),Gen2022_RICHIESTE!W25))=1,    W$26&lt;&gt;""   ),    _xlfn.CONCAT("Rid: ",HLOOKUP(W$26,Tipologie!$B$2:$AM$10,3)  ),  Gen2022_RICHIESTE!W25),HLOOKUP(W$26,Tipologie!$B$2:$AM$10,3  ) ))</f>
        <v>.</v>
      </c>
      <c r="X28" s="158" t="str">
        <f>T( IF( Gen2022_RICHIESTE!X25&lt;&gt;"",  IF(   AND(    (IFERROR(SEARCH("Ridotto",Gen2022_RICHIESTE!X25),Gen2022_RICHIESTE!X25))=1,    X$26&lt;&gt;""   ),    _xlfn.CONCAT("Rid: ",HLOOKUP(X$26,Tipologie!$B$2:$AM$10,3)  ),  Gen2022_RICHIESTE!X25),HLOOKUP(X$26,Tipologie!$B$2:$AM$10,3  ) ))</f>
        <v>.</v>
      </c>
      <c r="Y28" s="158" t="str">
        <f>T( IF( Gen2022_RICHIESTE!Y25&lt;&gt;"",  IF(   AND(    (IFERROR(SEARCH("Ridotto",Gen2022_RICHIESTE!Y25),Gen2022_RICHIESTE!Y25))=1,    Y$26&lt;&gt;""   ),    _xlfn.CONCAT("Rid: ",HLOOKUP(Y$26,Tipologie!$B$2:$AM$10,3)  ),  Gen2022_RICHIESTE!Y25),HLOOKUP(Y$26,Tipologie!$B$2:$AM$10,3  ) ))</f>
        <v>.</v>
      </c>
      <c r="Z28" s="158" t="str">
        <f>T( IF( Gen2022_RICHIESTE!Z25&lt;&gt;"",  IF(   AND(    (IFERROR(SEARCH("Ridotto",Gen2022_RICHIESTE!Z25),Gen2022_RICHIESTE!Z25))=1,    Z$26&lt;&gt;""   ),    _xlfn.CONCAT("Rid: ",HLOOKUP(Z$26,Tipologie!$B$2:$AM$10,3)  ),  Gen2022_RICHIESTE!Z25),HLOOKUP(Z$26,Tipologie!$B$2:$AM$10,3  ) ))</f>
        <v>.</v>
      </c>
      <c r="AA28" s="158" t="str">
        <f>T( IF( Gen2022_RICHIESTE!AA25&lt;&gt;"",  IF(   AND(    (IFERROR(SEARCH("Ridotto",Gen2022_RICHIESTE!AA25),Gen2022_RICHIESTE!AA25))=1,    AA$26&lt;&gt;""   ),    _xlfn.CONCAT("Rid: ",HLOOKUP(AA$26,Tipologie!$B$2:$AM$10,3)  ),  Gen2022_RICHIESTE!AA25),HLOOKUP(AA$26,Tipologie!$B$2:$AM$10,3  ) ))</f>
        <v>.</v>
      </c>
      <c r="AB28" s="158" t="str">
        <f>T( IF( Gen2022_RICHIESTE!AB25&lt;&gt;"",  IF(   AND(    (IFERROR(SEARCH("Ridotto",Gen2022_RICHIESTE!AB25),Gen2022_RICHIESTE!AB25))=1,    AB$26&lt;&gt;""   ),    _xlfn.CONCAT("Rid: ",HLOOKUP(AB$26,Tipologie!$B$2:$AM$10,3)  ),  Gen2022_RICHIESTE!AB25),HLOOKUP(AB$26,Tipologie!$B$2:$AM$10,3  ) ))</f>
        <v>.</v>
      </c>
      <c r="AC28" s="158" t="str">
        <f>T( IF( Gen2022_RICHIESTE!AC25&lt;&gt;"",  IF(   AND(    (IFERROR(SEARCH("Ridotto",Gen2022_RICHIESTE!AC25),Gen2022_RICHIESTE!AC25))=1,    AC$26&lt;&gt;""   ),    _xlfn.CONCAT("Rid: ",HLOOKUP(AC$26,Tipologie!$B$2:$AM$10,3)  ),  Gen2022_RICHIESTE!AC25),HLOOKUP(AC$26,Tipologie!$B$2:$AM$10,3  ) ))</f>
        <v>.</v>
      </c>
      <c r="AD28" s="158" t="str">
        <f>T( IF( Gen2022_RICHIESTE!AD25&lt;&gt;"",  IF(   AND(    (IFERROR(SEARCH("Ridotto",Gen2022_RICHIESTE!AD25),Gen2022_RICHIESTE!AD25))=1,    AD$26&lt;&gt;""   ),    _xlfn.CONCAT("Rid: ",HLOOKUP(AD$26,Tipologie!$B$2:$AM$10,3)  ),  Gen2022_RICHIESTE!AD25),HLOOKUP(AD$26,Tipologie!$B$2:$AM$10,3  ) ))</f>
        <v>.</v>
      </c>
      <c r="AE28" s="158" t="str">
        <f>T( IF( Gen2022_RICHIESTE!AE25&lt;&gt;"",  IF(   AND(    (IFERROR(SEARCH("Ridotto",Gen2022_RICHIESTE!AE25),Gen2022_RICHIESTE!AE25))=1,    AE$26&lt;&gt;""   ),    _xlfn.CONCAT("Rid: ",HLOOKUP(AE$26,Tipologie!$B$2:$AM$10,3)  ),  Gen2022_RICHIESTE!AE25),HLOOKUP(AE$26,Tipologie!$B$2:$AM$10,3  ) ))</f>
        <v>.</v>
      </c>
      <c r="AF28" s="158" t="str">
        <f>T( IF( Gen2022_RICHIESTE!AF25&lt;&gt;"",  IF(   AND(    (IFERROR(SEARCH("Ridotto",Gen2022_RICHIESTE!AF25),Gen2022_RICHIESTE!AF25))=1,    AF$26&lt;&gt;""   ),    _xlfn.CONCAT("Rid: ",HLOOKUP(AF$26,Tipologie!$B$2:$AM$10,3)  ),  Gen2022_RICHIESTE!AF25),HLOOKUP(AF$26,Tipologie!$B$2:$AM$10,3  ) ))</f>
        <v>.</v>
      </c>
      <c r="AG28" s="158" t="str">
        <f>T( IF( Gen2022_RICHIESTE!AG25&lt;&gt;"",  IF(   AND(    (IFERROR(SEARCH("Ridotto",Gen2022_RICHIESTE!AG25),Gen2022_RICHIESTE!AG25))=1,    AG$26&lt;&gt;""   ),    _xlfn.CONCAT("Rid: ",HLOOKUP(AG$26,Tipologie!$B$2:$AM$10,3)  ),  Gen2022_RICHIESTE!AG25),HLOOKUP(AG$26,Tipologie!$B$2:$AM$10,3  ) ))</f>
        <v>.</v>
      </c>
      <c r="AH28" s="158" t="str">
        <f>T( IF( Gen2022_RICHIESTE!AH25&lt;&gt;"",  IF(   AND(    (IFERROR(SEARCH("Ridotto",Gen2022_RICHIESTE!AH25),Gen2022_RICHIESTE!AH25))=1,    AH$26&lt;&gt;""   ),    _xlfn.CONCAT("Rid: ",HLOOKUP(AH$26,Tipologie!$B$2:$AM$10,3)  ),  Gen2022_RICHIESTE!AH25),HLOOKUP(AH$26,Tipologie!$B$2:$AM$10,3  ) ))</f>
        <v>.</v>
      </c>
      <c r="AI28" s="158" t="str">
        <f>T( IF( Gen2022_RICHIESTE!AI25&lt;&gt;"",  IF(   AND(    (IFERROR(SEARCH("Ridotto",Gen2022_RICHIESTE!AI25),Gen2022_RICHIESTE!AI25))=1,    AI$26&lt;&gt;""   ),    _xlfn.CONCAT("Rid: ",HLOOKUP(AI$26,Tipologie!$B$2:$AM$10,3)  ),  Gen2022_RICHIESTE!AI25),HLOOKUP(AI$26,Tipologie!$B$2:$AM$10,3  ) ))</f>
        <v>.</v>
      </c>
      <c r="AJ28" s="158" t="str">
        <f>T( IF( Gen2022_RICHIESTE!AJ25&lt;&gt;"",  IF(   AND(    (IFERROR(SEARCH("Ridotto",Gen2022_RICHIESTE!AJ25),Gen2022_RICHIESTE!AJ25))=1,    AJ$26&lt;&gt;""   ),    _xlfn.CONCAT("Rid: ",HLOOKUP(AJ$26,Tipologie!$B$2:$AM$10,3)  ),  Gen2022_RICHIESTE!AJ25),HLOOKUP(AJ$26,Tipologie!$B$2:$AM$10,3  ) ))</f>
        <v>.</v>
      </c>
      <c r="AK28" s="158" t="str">
        <f>T( IF( Gen2022_RICHIESTE!AK25&lt;&gt;"",  IF(   AND(    (IFERROR(SEARCH("Ridotto",Gen2022_RICHIESTE!AK25),Gen2022_RICHIESTE!AK25))=1,    AK$26&lt;&gt;""   ),    _xlfn.CONCAT("Rid: ",HLOOKUP(AK$26,Tipologie!$B$2:$AM$10,3)  ),  Gen2022_RICHIESTE!AK25),HLOOKUP(AK$26,Tipologie!$B$2:$AM$10,3  ) ))</f>
        <v>.</v>
      </c>
      <c r="AL28" s="158" t="str">
        <f>T( IF( Gen2022_RICHIESTE!AL25&lt;&gt;"",  IF(   AND(    (IFERROR(SEARCH("Ridotto",Gen2022_RICHIESTE!AL25),Gen2022_RICHIESTE!AL25))=1,    AL$26&lt;&gt;""   ),    _xlfn.CONCAT("Rid: ",HLOOKUP(AL$26,Tipologie!$B$2:$AM$10,3)  ),  Gen2022_RICHIESTE!AL25),HLOOKUP(AL$26,Tipologie!$B$2:$AM$10,3  ) ))</f>
        <v>.</v>
      </c>
      <c r="AM28" s="158" t="str">
        <f>T( IF( Gen2022_RICHIESTE!AM25&lt;&gt;"",  IF(   AND(    (IFERROR(SEARCH("Ridotto",Gen2022_RICHIESTE!AM25),Gen2022_RICHIESTE!AM25))=1,    AM$26&lt;&gt;""   ),    _xlfn.CONCAT("Rid: ",HLOOKUP(AM$26,Tipologie!$B$2:$AM$10,3)  ),  Gen2022_RICHIESTE!AM25),HLOOKUP(AM$26,Tipologie!$B$2:$AM$10,3  ) ))</f>
        <v>.</v>
      </c>
      <c r="AN28" s="158" t="str">
        <f>T( IF( Gen2022_RICHIESTE!AN25&lt;&gt;"",  IF(   AND(    (IFERROR(SEARCH("Ridotto",Gen2022_RICHIESTE!AN25),Gen2022_RICHIESTE!AN25))=1,    AN$26&lt;&gt;""   ),    _xlfn.CONCAT("Rid: ",HLOOKUP(AN$26,Tipologie!$B$2:$AM$10,3)  ),  Gen2022_RICHIESTE!AN25),HLOOKUP(AN$26,Tipologie!$B$2:$AM$10,3  ) ))</f>
        <v>.</v>
      </c>
      <c r="AO28" s="158" t="str">
        <f>T( IF( Gen2022_RICHIESTE!AO25&lt;&gt;"",  IF(   AND(    (IFERROR(SEARCH("Ridotto",Gen2022_RICHIESTE!AO25),Gen2022_RICHIESTE!AO25))=1,    AO$26&lt;&gt;""   ),    _xlfn.CONCAT("Rid: ",HLOOKUP(AO$26,Tipologie!$B$2:$AM$10,3)  ),  Gen2022_RICHIESTE!AO25),HLOOKUP(AO$26,Tipologie!$B$2:$AM$10,3  ) ))</f>
        <v>.</v>
      </c>
      <c r="AP28" s="158" t="str">
        <f>T( IF( Gen2022_RICHIESTE!AP25&lt;&gt;"",  IF(   AND(    (IFERROR(SEARCH("Ridotto",Gen2022_RICHIESTE!AP25),Gen2022_RICHIESTE!AP25))=1,    AP$26&lt;&gt;""   ),    _xlfn.CONCAT("Rid: ",HLOOKUP(AP$26,Tipologie!$B$2:$AM$10,3)  ),  Gen2022_RICHIESTE!AP25),HLOOKUP(AP$26,Tipologie!$B$2:$AM$10,3  ) ))</f>
        <v>.</v>
      </c>
      <c r="AQ28" s="158" t="str">
        <f>T( IF( Gen2022_RICHIESTE!AQ25&lt;&gt;"",  IF(   AND(    (IFERROR(SEARCH("Ridotto",Gen2022_RICHIESTE!AQ25),Gen2022_RICHIESTE!AQ25))=1,    AQ$26&lt;&gt;""   ),    _xlfn.CONCAT("Rid: ",HLOOKUP(AQ$26,Tipologie!$B$2:$AM$10,3)  ),  Gen2022_RICHIESTE!AQ25),HLOOKUP(AQ$26,Tipologie!$B$2:$AM$10,3  ) ))</f>
        <v>.</v>
      </c>
      <c r="AR28" s="158" t="str">
        <f>T( IF( Gen2022_RICHIESTE!AR25&lt;&gt;"",  IF(   AND(    (IFERROR(SEARCH("Ridotto",Gen2022_RICHIESTE!AR25),Gen2022_RICHIESTE!AR25))=1,    AR$26&lt;&gt;""   ),    _xlfn.CONCAT("Rid: ",HLOOKUP(AR$26,Tipologie!$B$2:$AM$10,3)  ),  Gen2022_RICHIESTE!AR25),HLOOKUP(AR$26,Tipologie!$B$2:$AM$10,3  ) ))</f>
        <v>.</v>
      </c>
      <c r="AS28" s="54"/>
      <c r="AT28" s="52">
        <f>SUM(COUNTIFS(C28:AR28,{"Ex-accordo";"Ferie";"Ridotto Ex-Acc";"Ridotto Ferie";"Ridotto Maternità";"Malattia";"Esame";"Altro"}))</f>
        <v>0</v>
      </c>
      <c r="AU28" s="96"/>
      <c r="AW28" s="79" t="str">
        <f t="shared" si="9"/>
        <v>lun</v>
      </c>
      <c r="AX28" s="79">
        <f t="shared" si="11"/>
        <v>44585</v>
      </c>
      <c r="AY28" s="158" t="str">
        <f>T(IF(  Gen2022_RICHIESTE!BB25&lt;&gt;"",  Gen2022_RICHIESTE!BB25,  HLOOKUP(AY$26,Tipologie!$B$2:$AM$10,3) ))</f>
        <v>.</v>
      </c>
      <c r="AZ28" s="158" t="str">
        <f>T(IF(  Gen2022_RICHIESTE!BC25&lt;&gt;"",  Gen2022_RICHIESTE!BC25,  HLOOKUP(AZ$26,Tipologie!$B$2:$AM$10,3) ))</f>
        <v>.</v>
      </c>
      <c r="BA28" s="158" t="str">
        <f>T(IF(  Gen2022_RICHIESTE!BD25&lt;&gt;"",  Gen2022_RICHIESTE!BD25,  HLOOKUP(BA$26,Tipologie!$B$2:$AM$10,3) ))</f>
        <v>.</v>
      </c>
      <c r="BB28" s="158" t="str">
        <f>T(IF(  Gen2022_RICHIESTE!BE25&lt;&gt;"",  Gen2022_RICHIESTE!BE25,  HLOOKUP(BB$26,Tipologie!$B$2:$AM$10,3) ))</f>
        <v>.</v>
      </c>
      <c r="BC28" s="158" t="str">
        <f>T(IF(  Gen2022_RICHIESTE!BF25&lt;&gt;"",  Gen2022_RICHIESTE!BF25,  HLOOKUP(BC$26,Tipologie!$B$2:$AM$10,3) ))</f>
        <v>.</v>
      </c>
      <c r="BD28" s="158" t="str">
        <f>T(IF(  Gen2022_RICHIESTE!BG25&lt;&gt;"",  Gen2022_RICHIESTE!BG25,  HLOOKUP(BD$26,Tipologie!$B$2:$AM$10,3) ))</f>
        <v>.</v>
      </c>
      <c r="BE28" s="158" t="str">
        <f>T(IF(  Gen2022_RICHIESTE!BH25&lt;&gt;"",  Gen2022_RICHIESTE!BH25,  HLOOKUP(BE$26,Tipologie!$B$2:$AM$10,3) ))</f>
        <v>.</v>
      </c>
      <c r="BF28" s="158" t="str">
        <f>T(IF(  Gen2022_RICHIESTE!BI25&lt;&gt;"",  Gen2022_RICHIESTE!BI25,  HLOOKUP(BF$26,Tipologie!$B$2:$AM$10,3) ))</f>
        <v>.</v>
      </c>
      <c r="BG28" s="158" t="str">
        <f>T(IF(  Gen2022_RICHIESTE!BJ25&lt;&gt;"",  Gen2022_RICHIESTE!BJ25,  HLOOKUP(BG$26,Tipologie!$B$2:$AM$10,3) ))</f>
        <v>.</v>
      </c>
      <c r="BH28" s="158" t="str">
        <f>T(IF(  Gen2022_RICHIESTE!BK25&lt;&gt;"",  Gen2022_RICHIESTE!BK25,  HLOOKUP(BH$26,Tipologie!$B$2:$AM$10,3) ))</f>
        <v>.</v>
      </c>
      <c r="BI28" s="50"/>
    </row>
    <row r="29" spans="1:61" ht="11.25" customHeight="1" x14ac:dyDescent="0.25">
      <c r="A29" s="79" t="str">
        <f>IF(Gen2022_RICHIESTE!A26&lt;&gt;"",Gen2022_RICHIESTE!A26,"")</f>
        <v>mar</v>
      </c>
      <c r="B29" s="80">
        <f>IF(Gen2022_RICHIESTE!B26&lt;&gt;"",Gen2022_RICHIESTE!B26,"")</f>
        <v>44586</v>
      </c>
      <c r="C29" s="158" t="str">
        <f>T( IF( Gen2022_RICHIESTE!C26&lt;&gt;"",  IF(   AND(    (IFERROR(SEARCH("Ridotto",Gen2022_RICHIESTE!C26),Gen2022_RICHIESTE!C26))=1,    C$26&lt;&gt;""   ),    _xlfn.CONCAT("Rid: ",HLOOKUP(C$26,Tipologie!$B$2:$AM$10,4)  ),  Gen2022_RICHIESTE!C26),HLOOKUP(C$26,Tipologie!$B$2:$AM$10,4  ) ))</f>
        <v>.</v>
      </c>
      <c r="D29" s="158" t="str">
        <f>T( IF( Gen2022_RICHIESTE!D26&lt;&gt;"",  IF(   AND(    (IFERROR(SEARCH("Ridotto",Gen2022_RICHIESTE!D26),Gen2022_RICHIESTE!D26))=1,    D$26&lt;&gt;""   ),    _xlfn.CONCAT("Rid: ",HLOOKUP(D$26,Tipologie!$B$2:$AM$10,4)  ),  Gen2022_RICHIESTE!D26),HLOOKUP(D$26,Tipologie!$B$2:$AM$10,4  ) ))</f>
        <v>.</v>
      </c>
      <c r="E29" s="158" t="str">
        <f>T( IF( Gen2022_RICHIESTE!E26&lt;&gt;"",  IF(   AND(    (IFERROR(SEARCH("Ridotto",Gen2022_RICHIESTE!E26),Gen2022_RICHIESTE!E26))=1,    E$26&lt;&gt;""   ),    _xlfn.CONCAT("Rid: ",HLOOKUP(E$26,Tipologie!$B$2:$AM$10,4)  ),  Gen2022_RICHIESTE!E26),HLOOKUP(E$26,Tipologie!$B$2:$AM$10,4  ) ))</f>
        <v>.</v>
      </c>
      <c r="F29" s="158" t="str">
        <f>T( IF( Gen2022_RICHIESTE!F26&lt;&gt;"",  IF(   AND(    (IFERROR(SEARCH("Ridotto",Gen2022_RICHIESTE!F26),Gen2022_RICHIESTE!F26))=1,    F$26&lt;&gt;""   ),    _xlfn.CONCAT("Rid: ",HLOOKUP(F$26,Tipologie!$B$2:$AM$10,4)  ),  Gen2022_RICHIESTE!F26),HLOOKUP(F$26,Tipologie!$B$2:$AM$10,4  ) ))</f>
        <v>.</v>
      </c>
      <c r="G29" s="158" t="str">
        <f>T( IF( Gen2022_RICHIESTE!G26&lt;&gt;"",  IF(   AND(    (IFERROR(SEARCH("Ridotto",Gen2022_RICHIESTE!G26),Gen2022_RICHIESTE!G26))=1,    G$26&lt;&gt;""   ),    _xlfn.CONCAT("Rid: ",HLOOKUP(G$26,Tipologie!$B$2:$AM$10,4)  ),  Gen2022_RICHIESTE!G26),HLOOKUP(G$26,Tipologie!$B$2:$AM$10,4  ) ))</f>
        <v>.</v>
      </c>
      <c r="H29" s="158" t="str">
        <f>T( IF( Gen2022_RICHIESTE!H26&lt;&gt;"",  IF(   AND(    (IFERROR(SEARCH("Ridotto",Gen2022_RICHIESTE!H26),Gen2022_RICHIESTE!H26))=1,    H$26&lt;&gt;""   ),    _xlfn.CONCAT("Rid: ",HLOOKUP(H$26,Tipologie!$B$2:$AM$10,4)  ),  Gen2022_RICHIESTE!H26),HLOOKUP(H$26,Tipologie!$B$2:$AM$10,4  ) ))</f>
        <v>.</v>
      </c>
      <c r="I29" s="158" t="str">
        <f>T( IF( Gen2022_RICHIESTE!I26&lt;&gt;"",  IF(   AND(    (IFERROR(SEARCH("Ridotto",Gen2022_RICHIESTE!I26),Gen2022_RICHIESTE!I26))=1,    I$26&lt;&gt;""   ),    _xlfn.CONCAT("Rid: ",HLOOKUP(I$26,Tipologie!$B$2:$AM$10,4)  ),  Gen2022_RICHIESTE!I26),HLOOKUP(I$26,Tipologie!$B$2:$AM$10,4  ) ))</f>
        <v>.</v>
      </c>
      <c r="J29" s="158" t="str">
        <f>T( IF( Gen2022_RICHIESTE!J26&lt;&gt;"",  IF(   AND(    (IFERROR(SEARCH("Ridotto",Gen2022_RICHIESTE!J26),Gen2022_RICHIESTE!J26))=1,    J$26&lt;&gt;""   ),    _xlfn.CONCAT("Rid: ",HLOOKUP(J$26,Tipologie!$B$2:$AM$10,4)  ),  Gen2022_RICHIESTE!J26),HLOOKUP(J$26,Tipologie!$B$2:$AM$10,4  ) ))</f>
        <v>.</v>
      </c>
      <c r="K29" s="158" t="str">
        <f>T( IF( Gen2022_RICHIESTE!K26&lt;&gt;"",  IF(   AND(    (IFERROR(SEARCH("Ridotto",Gen2022_RICHIESTE!K26),Gen2022_RICHIESTE!K26))=1,    K$26&lt;&gt;""   ),    _xlfn.CONCAT("Rid: ",HLOOKUP(K$26,Tipologie!$B$2:$AM$10,4)  ),  Gen2022_RICHIESTE!K26),HLOOKUP(K$26,Tipologie!$B$2:$AM$10,4  ) ))</f>
        <v>.</v>
      </c>
      <c r="L29" s="158" t="str">
        <f>T( IF( Gen2022_RICHIESTE!L26&lt;&gt;"",  IF(   AND(    (IFERROR(SEARCH("Ridotto",Gen2022_RICHIESTE!L26),Gen2022_RICHIESTE!L26))=1,    L$26&lt;&gt;""   ),    _xlfn.CONCAT("Rid: ",HLOOKUP(L$26,Tipologie!$B$2:$AM$10,4)  ),  Gen2022_RICHIESTE!L26),HLOOKUP(L$26,Tipologie!$B$2:$AM$10,4  ) ))</f>
        <v>.</v>
      </c>
      <c r="M29" s="158" t="str">
        <f>T( IF( Gen2022_RICHIESTE!M26&lt;&gt;"",  IF(   AND(    (IFERROR(SEARCH("Ridotto",Gen2022_RICHIESTE!M26),Gen2022_RICHIESTE!M26))=1,    M$26&lt;&gt;""   ),    _xlfn.CONCAT("Rid: ",HLOOKUP(M$26,Tipologie!$B$2:$AM$10,4)  ),  Gen2022_RICHIESTE!M26),HLOOKUP(M$26,Tipologie!$B$2:$AM$10,4  ) ))</f>
        <v>.</v>
      </c>
      <c r="N29" s="158" t="str">
        <f>T( IF( Gen2022_RICHIESTE!N26&lt;&gt;"",  IF(   AND(    (IFERROR(SEARCH("Ridotto",Gen2022_RICHIESTE!N26),Gen2022_RICHIESTE!N26))=1,    N$26&lt;&gt;""   ),    _xlfn.CONCAT("Rid: ",HLOOKUP(N$26,Tipologie!$B$2:$AM$10,4)  ),  Gen2022_RICHIESTE!N26),HLOOKUP(N$26,Tipologie!$B$2:$AM$10,4  ) ))</f>
        <v>.</v>
      </c>
      <c r="O29" s="158" t="str">
        <f>T( IF( Gen2022_RICHIESTE!O26&lt;&gt;"",  IF(   AND(    (IFERROR(SEARCH("Ridotto",Gen2022_RICHIESTE!O26),Gen2022_RICHIESTE!O26))=1,    O$26&lt;&gt;""   ),    _xlfn.CONCAT("Rid: ",HLOOKUP(O$26,Tipologie!$B$2:$AM$10,4)  ),  Gen2022_RICHIESTE!O26),HLOOKUP(O$26,Tipologie!$B$2:$AM$10,4  ) ))</f>
        <v>.</v>
      </c>
      <c r="P29" s="158" t="str">
        <f>T( IF( Gen2022_RICHIESTE!P26&lt;&gt;"",  IF(   AND(    (IFERROR(SEARCH("Ridotto",Gen2022_RICHIESTE!P26),Gen2022_RICHIESTE!P26))=1,    P$26&lt;&gt;""   ),    _xlfn.CONCAT("Rid: ",HLOOKUP(P$26,Tipologie!$B$2:$AM$10,4)  ),  Gen2022_RICHIESTE!P26),HLOOKUP(P$26,Tipologie!$B$2:$AM$10,4  ) ))</f>
        <v>.</v>
      </c>
      <c r="Q29" s="60" t="str">
        <f>T( IF( Gen2022_RICHIESTE!Q26&lt;&gt;"",  IF(   AND(    (IFERROR(SEARCH("Ridotto",Gen2022_RICHIESTE!Q26),Gen2022_RICHIESTE!Q26))=1,    Q$26&lt;&gt;""   ),    _xlfn.CONCAT("Rid: ",HLOOKUP(Q$26,Tipologie!$B$2:$AM$10,4)  ),  Gen2022_RICHIESTE!Q26),HLOOKUP(Q$26,Tipologie!$B$2:$AM$10,4  ) ))</f>
        <v>.</v>
      </c>
      <c r="R29" s="60" t="str">
        <f>T( IF( Gen2022_RICHIESTE!R26&lt;&gt;"",  IF(   AND(    (IFERROR(SEARCH("Ridotto",Gen2022_RICHIESTE!R26),Gen2022_RICHIESTE!R26))=1,    R$26&lt;&gt;""   ),    _xlfn.CONCAT("Rid: ",HLOOKUP(R$26,Tipologie!$B$2:$AM$10,4)  ),  Gen2022_RICHIESTE!R26),HLOOKUP(R$26,Tipologie!$B$2:$AM$10,4  ) ))</f>
        <v>.</v>
      </c>
      <c r="S29" s="60" t="str">
        <f>T( IF( Gen2022_RICHIESTE!S26&lt;&gt;"",  IF(   AND(    (IFERROR(SEARCH("Ridotto",Gen2022_RICHIESTE!S26),Gen2022_RICHIESTE!S26))=1,    S$26&lt;&gt;""   ),    _xlfn.CONCAT("Rid: ",HLOOKUP(S$26,Tipologie!$B$2:$AM$10,4)  ),  Gen2022_RICHIESTE!S26),HLOOKUP(S$26,Tipologie!$B$2:$AM$10,4  ) ))</f>
        <v>.</v>
      </c>
      <c r="T29" s="163"/>
      <c r="U29" s="79" t="str">
        <f t="shared" si="7"/>
        <v>mar</v>
      </c>
      <c r="V29" s="80">
        <f t="shared" si="8"/>
        <v>44586</v>
      </c>
      <c r="W29" s="158" t="str">
        <f>T( IF( Gen2022_RICHIESTE!W26&lt;&gt;"",  IF(   AND(    (IFERROR(SEARCH("Ridotto",Gen2022_RICHIESTE!W26),Gen2022_RICHIESTE!W26))=1,    W$26&lt;&gt;""   ),    _xlfn.CONCAT("Rid: ",HLOOKUP(W$26,Tipologie!$B$2:$AM$10,4)  ),  Gen2022_RICHIESTE!W26),HLOOKUP(W$26,Tipologie!$B$2:$AM$10,4  ) ))</f>
        <v>.</v>
      </c>
      <c r="X29" s="158" t="str">
        <f>T( IF( Gen2022_RICHIESTE!X26&lt;&gt;"",  IF(   AND(    (IFERROR(SEARCH("Ridotto",Gen2022_RICHIESTE!X26),Gen2022_RICHIESTE!X26))=1,    X$26&lt;&gt;""   ),    _xlfn.CONCAT("Rid: ",HLOOKUP(X$26,Tipologie!$B$2:$AM$10,4)  ),  Gen2022_RICHIESTE!X26),HLOOKUP(X$26,Tipologie!$B$2:$AM$10,4  ) ))</f>
        <v>.</v>
      </c>
      <c r="Y29" s="158" t="str">
        <f>T( IF( Gen2022_RICHIESTE!Y26&lt;&gt;"",  IF(   AND(    (IFERROR(SEARCH("Ridotto",Gen2022_RICHIESTE!Y26),Gen2022_RICHIESTE!Y26))=1,    Y$26&lt;&gt;""   ),    _xlfn.CONCAT("Rid: ",HLOOKUP(Y$26,Tipologie!$B$2:$AM$10,4)  ),  Gen2022_RICHIESTE!Y26),HLOOKUP(Y$26,Tipologie!$B$2:$AM$10,4  ) ))</f>
        <v>.</v>
      </c>
      <c r="Z29" s="158" t="str">
        <f>T( IF( Gen2022_RICHIESTE!Z26&lt;&gt;"",  IF(   AND(    (IFERROR(SEARCH("Ridotto",Gen2022_RICHIESTE!Z26),Gen2022_RICHIESTE!Z26))=1,    Z$26&lt;&gt;""   ),    _xlfn.CONCAT("Rid: ",HLOOKUP(Z$26,Tipologie!$B$2:$AM$10,4)  ),  Gen2022_RICHIESTE!Z26),HLOOKUP(Z$26,Tipologie!$B$2:$AM$10,4  ) ))</f>
        <v>.</v>
      </c>
      <c r="AA29" s="158" t="str">
        <f>T( IF( Gen2022_RICHIESTE!AA26&lt;&gt;"",  IF(   AND(    (IFERROR(SEARCH("Ridotto",Gen2022_RICHIESTE!AA26),Gen2022_RICHIESTE!AA26))=1,    AA$26&lt;&gt;""   ),    _xlfn.CONCAT("Rid: ",HLOOKUP(AA$26,Tipologie!$B$2:$AM$10,4)  ),  Gen2022_RICHIESTE!AA26),HLOOKUP(AA$26,Tipologie!$B$2:$AM$10,4  ) ))</f>
        <v>.</v>
      </c>
      <c r="AB29" s="158" t="str">
        <f>T( IF( Gen2022_RICHIESTE!AB26&lt;&gt;"",  IF(   AND(    (IFERROR(SEARCH("Ridotto",Gen2022_RICHIESTE!AB26),Gen2022_RICHIESTE!AB26))=1,    AB$26&lt;&gt;""   ),    _xlfn.CONCAT("Rid: ",HLOOKUP(AB$26,Tipologie!$B$2:$AM$10,4)  ),  Gen2022_RICHIESTE!AB26),HLOOKUP(AB$26,Tipologie!$B$2:$AM$10,4  ) ))</f>
        <v>.</v>
      </c>
      <c r="AC29" s="158" t="str">
        <f>T( IF( Gen2022_RICHIESTE!AC26&lt;&gt;"",  IF(   AND(    (IFERROR(SEARCH("Ridotto",Gen2022_RICHIESTE!AC26),Gen2022_RICHIESTE!AC26))=1,    AC$26&lt;&gt;""   ),    _xlfn.CONCAT("Rid: ",HLOOKUP(AC$26,Tipologie!$B$2:$AM$10,4)  ),  Gen2022_RICHIESTE!AC26),HLOOKUP(AC$26,Tipologie!$B$2:$AM$10,4  ) ))</f>
        <v>.</v>
      </c>
      <c r="AD29" s="158" t="str">
        <f>T( IF( Gen2022_RICHIESTE!AD26&lt;&gt;"",  IF(   AND(    (IFERROR(SEARCH("Ridotto",Gen2022_RICHIESTE!AD26),Gen2022_RICHIESTE!AD26))=1,    AD$26&lt;&gt;""   ),    _xlfn.CONCAT("Rid: ",HLOOKUP(AD$26,Tipologie!$B$2:$AM$10,4)  ),  Gen2022_RICHIESTE!AD26),HLOOKUP(AD$26,Tipologie!$B$2:$AM$10,4  ) ))</f>
        <v>.</v>
      </c>
      <c r="AE29" s="158" t="str">
        <f>T( IF( Gen2022_RICHIESTE!AE26&lt;&gt;"",  IF(   AND(    (IFERROR(SEARCH("Ridotto",Gen2022_RICHIESTE!AE26),Gen2022_RICHIESTE!AE26))=1,    AE$26&lt;&gt;""   ),    _xlfn.CONCAT("Rid: ",HLOOKUP(AE$26,Tipologie!$B$2:$AM$10,4)  ),  Gen2022_RICHIESTE!AE26),HLOOKUP(AE$26,Tipologie!$B$2:$AM$10,4  ) ))</f>
        <v>.</v>
      </c>
      <c r="AF29" s="158" t="str">
        <f>T( IF( Gen2022_RICHIESTE!AF26&lt;&gt;"",  IF(   AND(    (IFERROR(SEARCH("Ridotto",Gen2022_RICHIESTE!AF26),Gen2022_RICHIESTE!AF26))=1,    AF$26&lt;&gt;""   ),    _xlfn.CONCAT("Rid: ",HLOOKUP(AF$26,Tipologie!$B$2:$AM$10,4)  ),  Gen2022_RICHIESTE!AF26),HLOOKUP(AF$26,Tipologie!$B$2:$AM$10,4  ) ))</f>
        <v>.</v>
      </c>
      <c r="AG29" s="158" t="str">
        <f>T( IF( Gen2022_RICHIESTE!AG26&lt;&gt;"",  IF(   AND(    (IFERROR(SEARCH("Ridotto",Gen2022_RICHIESTE!AG26),Gen2022_RICHIESTE!AG26))=1,    AG$26&lt;&gt;""   ),    _xlfn.CONCAT("Rid: ",HLOOKUP(AG$26,Tipologie!$B$2:$AM$10,4)  ),  Gen2022_RICHIESTE!AG26),HLOOKUP(AG$26,Tipologie!$B$2:$AM$10,4  ) ))</f>
        <v>.</v>
      </c>
      <c r="AH29" s="158" t="str">
        <f>T( IF( Gen2022_RICHIESTE!AH26&lt;&gt;"",  IF(   AND(    (IFERROR(SEARCH("Ridotto",Gen2022_RICHIESTE!AH26),Gen2022_RICHIESTE!AH26))=1,    AH$26&lt;&gt;""   ),    _xlfn.CONCAT("Rid: ",HLOOKUP(AH$26,Tipologie!$B$2:$AM$10,4)  ),  Gen2022_RICHIESTE!AH26),HLOOKUP(AH$26,Tipologie!$B$2:$AM$10,4  ) ))</f>
        <v>.</v>
      </c>
      <c r="AI29" s="158" t="str">
        <f>T( IF( Gen2022_RICHIESTE!AI26&lt;&gt;"",  IF(   AND(    (IFERROR(SEARCH("Ridotto",Gen2022_RICHIESTE!AI26),Gen2022_RICHIESTE!AI26))=1,    AI$26&lt;&gt;""   ),    _xlfn.CONCAT("Rid: ",HLOOKUP(AI$26,Tipologie!$B$2:$AM$10,4)  ),  Gen2022_RICHIESTE!AI26),HLOOKUP(AI$26,Tipologie!$B$2:$AM$10,4  ) ))</f>
        <v>.</v>
      </c>
      <c r="AJ29" s="158" t="str">
        <f>T( IF( Gen2022_RICHIESTE!AJ26&lt;&gt;"",  IF(   AND(    (IFERROR(SEARCH("Ridotto",Gen2022_RICHIESTE!AJ26),Gen2022_RICHIESTE!AJ26))=1,    AJ$26&lt;&gt;""   ),    _xlfn.CONCAT("Rid: ",HLOOKUP(AJ$26,Tipologie!$B$2:$AM$10,4)  ),  Gen2022_RICHIESTE!AJ26),HLOOKUP(AJ$26,Tipologie!$B$2:$AM$10,4  ) ))</f>
        <v>.</v>
      </c>
      <c r="AK29" s="158" t="str">
        <f>T( IF( Gen2022_RICHIESTE!AK26&lt;&gt;"",  IF(   AND(    (IFERROR(SEARCH("Ridotto",Gen2022_RICHIESTE!AK26),Gen2022_RICHIESTE!AK26))=1,    AK$26&lt;&gt;""   ),    _xlfn.CONCAT("Rid: ",HLOOKUP(AK$26,Tipologie!$B$2:$AM$10,4)  ),  Gen2022_RICHIESTE!AK26),HLOOKUP(AK$26,Tipologie!$B$2:$AM$10,4  ) ))</f>
        <v>.</v>
      </c>
      <c r="AL29" s="158" t="str">
        <f>T( IF( Gen2022_RICHIESTE!AL26&lt;&gt;"",  IF(   AND(    (IFERROR(SEARCH("Ridotto",Gen2022_RICHIESTE!AL26),Gen2022_RICHIESTE!AL26))=1,    AL$26&lt;&gt;""   ),    _xlfn.CONCAT("Rid: ",HLOOKUP(AL$26,Tipologie!$B$2:$AM$10,4)  ),  Gen2022_RICHIESTE!AL26),HLOOKUP(AL$26,Tipologie!$B$2:$AM$10,4  ) ))</f>
        <v>.</v>
      </c>
      <c r="AM29" s="158" t="str">
        <f>T( IF( Gen2022_RICHIESTE!AM26&lt;&gt;"",  IF(   AND(    (IFERROR(SEARCH("Ridotto",Gen2022_RICHIESTE!AM26),Gen2022_RICHIESTE!AM26))=1,    AM$26&lt;&gt;""   ),    _xlfn.CONCAT("Rid: ",HLOOKUP(AM$26,Tipologie!$B$2:$AM$10,4)  ),  Gen2022_RICHIESTE!AM26),HLOOKUP(AM$26,Tipologie!$B$2:$AM$10,4  ) ))</f>
        <v>.</v>
      </c>
      <c r="AN29" s="158" t="str">
        <f>T( IF( Gen2022_RICHIESTE!AN26&lt;&gt;"",  IF(   AND(    (IFERROR(SEARCH("Ridotto",Gen2022_RICHIESTE!AN26),Gen2022_RICHIESTE!AN26))=1,    AN$26&lt;&gt;""   ),    _xlfn.CONCAT("Rid: ",HLOOKUP(AN$26,Tipologie!$B$2:$AM$10,4)  ),  Gen2022_RICHIESTE!AN26),HLOOKUP(AN$26,Tipologie!$B$2:$AM$10,4  ) ))</f>
        <v>.</v>
      </c>
      <c r="AO29" s="158" t="str">
        <f>T( IF( Gen2022_RICHIESTE!AO26&lt;&gt;"",  IF(   AND(    (IFERROR(SEARCH("Ridotto",Gen2022_RICHIESTE!AO26),Gen2022_RICHIESTE!AO26))=1,    AO$26&lt;&gt;""   ),    _xlfn.CONCAT("Rid: ",HLOOKUP(AO$26,Tipologie!$B$2:$AM$10,4)  ),  Gen2022_RICHIESTE!AO26),HLOOKUP(AO$26,Tipologie!$B$2:$AM$10,4  ) ))</f>
        <v>.</v>
      </c>
      <c r="AP29" s="158" t="str">
        <f>T( IF( Gen2022_RICHIESTE!AP26&lt;&gt;"",  IF(   AND(    (IFERROR(SEARCH("Ridotto",Gen2022_RICHIESTE!AP26),Gen2022_RICHIESTE!AP26))=1,    AP$26&lt;&gt;""   ),    _xlfn.CONCAT("Rid: ",HLOOKUP(AP$26,Tipologie!$B$2:$AM$10,4)  ),  Gen2022_RICHIESTE!AP26),HLOOKUP(AP$26,Tipologie!$B$2:$AM$10,4  ) ))</f>
        <v>.</v>
      </c>
      <c r="AQ29" s="158" t="str">
        <f>T( IF( Gen2022_RICHIESTE!AQ26&lt;&gt;"",  IF(   AND(    (IFERROR(SEARCH("Ridotto",Gen2022_RICHIESTE!AQ26),Gen2022_RICHIESTE!AQ26))=1,    AQ$26&lt;&gt;""   ),    _xlfn.CONCAT("Rid: ",HLOOKUP(AQ$26,Tipologie!$B$2:$AM$10,4)  ),  Gen2022_RICHIESTE!AQ26),HLOOKUP(AQ$26,Tipologie!$B$2:$AM$10,4  ) ))</f>
        <v>.</v>
      </c>
      <c r="AR29" s="158" t="str">
        <f>T( IF( Gen2022_RICHIESTE!AR26&lt;&gt;"",  IF(   AND(    (IFERROR(SEARCH("Ridotto",Gen2022_RICHIESTE!AR26),Gen2022_RICHIESTE!AR26))=1,    AR$26&lt;&gt;""   ),    _xlfn.CONCAT("Rid: ",HLOOKUP(AR$26,Tipologie!$B$2:$AM$10,4)  ),  Gen2022_RICHIESTE!AR26),HLOOKUP(AR$26,Tipologie!$B$2:$AM$10,4  ) ))</f>
        <v>.</v>
      </c>
      <c r="AS29" s="54"/>
      <c r="AT29" s="174">
        <f>SUM(COUNTIFS(C29:AR29,{"Ex-accordo";"Ferie";"Ridotto Ex-Acc";"Ridotto Ferie";"Ridotto Maternità";"Malattia";"Esame";"Altro"}))</f>
        <v>0</v>
      </c>
      <c r="AU29" s="96"/>
      <c r="AW29" s="79" t="str">
        <f t="shared" si="9"/>
        <v>mar</v>
      </c>
      <c r="AX29" s="79">
        <f t="shared" si="11"/>
        <v>44586</v>
      </c>
      <c r="AY29" s="158" t="str">
        <f>T(IF(  Gen2022_RICHIESTE!BF26&lt;&gt;"",  Gen2022_RICHIESTE!BF26,  HLOOKUP(AY$26,Tipologie!$B$2:$AM$10,4) ))</f>
        <v>.</v>
      </c>
      <c r="AZ29" s="158" t="str">
        <f>T(IF(  Gen2022_RICHIESTE!BC26&lt;&gt;"",  Gen2022_RICHIESTE!BC26,  HLOOKUP(AZ$26,Tipologie!$B$2:$AM$10,4) ))</f>
        <v>.</v>
      </c>
      <c r="BA29" s="158" t="str">
        <f>T(IF(  Gen2022_RICHIESTE!BD26&lt;&gt;"",  Gen2022_RICHIESTE!BD26,  HLOOKUP(BA$26,Tipologie!$B$2:$AM$10,4) ))</f>
        <v>.</v>
      </c>
      <c r="BB29" s="158" t="str">
        <f>T(IF(  Gen2022_RICHIESTE!BE26&lt;&gt;"",  Gen2022_RICHIESTE!BE26,  HLOOKUP(BB$26,Tipologie!$B$2:$AM$10,4) ))</f>
        <v>.</v>
      </c>
      <c r="BC29" s="158" t="str">
        <f>T(IF(  Gen2022_RICHIESTE!BF26&lt;&gt;"",  Gen2022_RICHIESTE!BF26,  HLOOKUP(BC$26,Tipologie!$B$2:$AM$10,4) ))</f>
        <v>.</v>
      </c>
      <c r="BD29" s="158" t="str">
        <f>T(IF(  Gen2022_RICHIESTE!BG26&lt;&gt;"",  Gen2022_RICHIESTE!BG26,  HLOOKUP(BD$26,Tipologie!$B$2:$AM$10,4) ))</f>
        <v>.</v>
      </c>
      <c r="BE29" s="158" t="str">
        <f>T(IF(  Gen2022_RICHIESTE!BH26&lt;&gt;"",  Gen2022_RICHIESTE!BH26,  HLOOKUP(BE$26,Tipologie!$B$2:$AM$10,4) ))</f>
        <v>.</v>
      </c>
      <c r="BF29" s="158" t="str">
        <f>T(IF(  Gen2022_RICHIESTE!BI26&lt;&gt;"",  Gen2022_RICHIESTE!BI26,  HLOOKUP(BF$26,Tipologie!$B$2:$AM$10,4) ))</f>
        <v>.</v>
      </c>
      <c r="BG29" s="158" t="str">
        <f>T(IF(  Gen2022_RICHIESTE!BJ26&lt;&gt;"",  Gen2022_RICHIESTE!BJ26,  HLOOKUP(BG$26,Tipologie!$B$2:$AM$10,4) ))</f>
        <v>.</v>
      </c>
      <c r="BH29" s="158" t="str">
        <f>T(IF(  Gen2022_RICHIESTE!BK26&lt;&gt;"",  Gen2022_RICHIESTE!BK26,  HLOOKUP(BH$26,Tipologie!$B$2:$AM$10,4) ))</f>
        <v>.</v>
      </c>
    </row>
    <row r="30" spans="1:61" ht="11.25" customHeight="1" x14ac:dyDescent="0.25">
      <c r="A30" s="79" t="str">
        <f>IF(Gen2022_RICHIESTE!A27&lt;&gt;"",Gen2022_RICHIESTE!A27,"")</f>
        <v>mer</v>
      </c>
      <c r="B30" s="80">
        <f>IF(Gen2022_RICHIESTE!B27&lt;&gt;"",Gen2022_RICHIESTE!B27,"")</f>
        <v>44587</v>
      </c>
      <c r="C30" s="158" t="str">
        <f>T( IF( Gen2022_RICHIESTE!C27&lt;&gt;"",  IF(   AND(    (IFERROR(SEARCH("Ridotto",Gen2022_RICHIESTE!C27),Gen2022_RICHIESTE!C27))=1,    C$26&lt;&gt;""   ),    _xlfn.CONCAT("Rid: ",HLOOKUP(C$26,Tipologie!$B$2:$AM$10,5)  ),  Gen2022_RICHIESTE!C27),HLOOKUP(C$26,Tipologie!$B$2:$AM$10,5  ) ))</f>
        <v>.</v>
      </c>
      <c r="D30" s="158" t="str">
        <f>T( IF( Gen2022_RICHIESTE!D27&lt;&gt;"",  IF(   AND(    (IFERROR(SEARCH("Ridotto",Gen2022_RICHIESTE!D27),Gen2022_RICHIESTE!D27))=1,    D$26&lt;&gt;""   ),    _xlfn.CONCAT("Rid: ",HLOOKUP(D$26,Tipologie!$B$2:$AM$10,5)  ),  Gen2022_RICHIESTE!D27),HLOOKUP(D$26,Tipologie!$B$2:$AM$10,5  ) ))</f>
        <v>.</v>
      </c>
      <c r="E30" s="158" t="str">
        <f>T( IF( Gen2022_RICHIESTE!E27&lt;&gt;"",  IF(   AND(    (IFERROR(SEARCH("Ridotto",Gen2022_RICHIESTE!E27),Gen2022_RICHIESTE!E27))=1,    E$26&lt;&gt;""   ),    _xlfn.CONCAT("Rid: ",HLOOKUP(E$26,Tipologie!$B$2:$AM$10,5)  ),  Gen2022_RICHIESTE!E27),HLOOKUP(E$26,Tipologie!$B$2:$AM$10,5  ) ))</f>
        <v>.</v>
      </c>
      <c r="F30" s="158" t="str">
        <f>T( IF( Gen2022_RICHIESTE!F27&lt;&gt;"",  IF(   AND(    (IFERROR(SEARCH("Ridotto",Gen2022_RICHIESTE!F27),Gen2022_RICHIESTE!F27))=1,    F$26&lt;&gt;""   ),    _xlfn.CONCAT("Rid: ",HLOOKUP(F$26,Tipologie!$B$2:$AM$10,5)  ),  Gen2022_RICHIESTE!F27),HLOOKUP(F$26,Tipologie!$B$2:$AM$10,5  ) ))</f>
        <v>.</v>
      </c>
      <c r="G30" s="158" t="str">
        <f>T( IF( Gen2022_RICHIESTE!G27&lt;&gt;"",  IF(   AND(    (IFERROR(SEARCH("Ridotto",Gen2022_RICHIESTE!G27),Gen2022_RICHIESTE!G27))=1,    G$26&lt;&gt;""   ),    _xlfn.CONCAT("Rid: ",HLOOKUP(G$26,Tipologie!$B$2:$AM$10,5)  ),  Gen2022_RICHIESTE!G27),HLOOKUP(G$26,Tipologie!$B$2:$AM$10,5  ) ))</f>
        <v>.</v>
      </c>
      <c r="H30" s="158" t="str">
        <f>T( IF( Gen2022_RICHIESTE!H27&lt;&gt;"",  IF(   AND(    (IFERROR(SEARCH("Ridotto",Gen2022_RICHIESTE!H27),Gen2022_RICHIESTE!H27))=1,    H$26&lt;&gt;""   ),    _xlfn.CONCAT("Rid: ",HLOOKUP(H$26,Tipologie!$B$2:$AM$10,5)  ),  Gen2022_RICHIESTE!H27),HLOOKUP(H$26,Tipologie!$B$2:$AM$10,5  ) ))</f>
        <v>.</v>
      </c>
      <c r="I30" s="158" t="str">
        <f>T( IF( Gen2022_RICHIESTE!I27&lt;&gt;"",  IF(   AND(    (IFERROR(SEARCH("Ridotto",Gen2022_RICHIESTE!I27),Gen2022_RICHIESTE!I27))=1,    I$26&lt;&gt;""   ),    _xlfn.CONCAT("Rid: ",HLOOKUP(I$26,Tipologie!$B$2:$AM$10,5)  ),  Gen2022_RICHIESTE!I27),HLOOKUP(I$26,Tipologie!$B$2:$AM$10,5  ) ))</f>
        <v>.</v>
      </c>
      <c r="J30" s="158" t="str">
        <f>T( IF( Gen2022_RICHIESTE!J27&lt;&gt;"",  IF(   AND(    (IFERROR(SEARCH("Ridotto",Gen2022_RICHIESTE!J27),Gen2022_RICHIESTE!J27))=1,    J$26&lt;&gt;""   ),    _xlfn.CONCAT("Rid: ",HLOOKUP(J$26,Tipologie!$B$2:$AM$10,5)  ),  Gen2022_RICHIESTE!J27),HLOOKUP(J$26,Tipologie!$B$2:$AM$10,5  ) ))</f>
        <v>.</v>
      </c>
      <c r="K30" s="158" t="str">
        <f>T( IF( Gen2022_RICHIESTE!K27&lt;&gt;"",  IF(   AND(    (IFERROR(SEARCH("Ridotto",Gen2022_RICHIESTE!K27),Gen2022_RICHIESTE!K27))=1,    K$26&lt;&gt;""   ),    _xlfn.CONCAT("Rid: ",HLOOKUP(K$26,Tipologie!$B$2:$AM$10,5)  ),  Gen2022_RICHIESTE!K27),HLOOKUP(K$26,Tipologie!$B$2:$AM$10,5  ) ))</f>
        <v>.</v>
      </c>
      <c r="L30" s="158" t="str">
        <f>T( IF( Gen2022_RICHIESTE!L27&lt;&gt;"",  IF(   AND(    (IFERROR(SEARCH("Ridotto",Gen2022_RICHIESTE!L27),Gen2022_RICHIESTE!L27))=1,    L$26&lt;&gt;""   ),    _xlfn.CONCAT("Rid: ",HLOOKUP(L$26,Tipologie!$B$2:$AM$10,5)  ),  Gen2022_RICHIESTE!L27),HLOOKUP(L$26,Tipologie!$B$2:$AM$10,5  ) ))</f>
        <v>.</v>
      </c>
      <c r="M30" s="158" t="str">
        <f>T( IF( Gen2022_RICHIESTE!M27&lt;&gt;"",  IF(   AND(    (IFERROR(SEARCH("Ridotto",Gen2022_RICHIESTE!M27),Gen2022_RICHIESTE!M27))=1,    M$26&lt;&gt;""   ),    _xlfn.CONCAT("Rid: ",HLOOKUP(M$26,Tipologie!$B$2:$AM$10,5)  ),  Gen2022_RICHIESTE!M27),HLOOKUP(M$26,Tipologie!$B$2:$AM$10,5  ) ))</f>
        <v>.</v>
      </c>
      <c r="N30" s="158" t="str">
        <f>T( IF( Gen2022_RICHIESTE!N27&lt;&gt;"",  IF(   AND(    (IFERROR(SEARCH("Ridotto",Gen2022_RICHIESTE!N27),Gen2022_RICHIESTE!N27))=1,    N$26&lt;&gt;""   ),    _xlfn.CONCAT("Rid: ",HLOOKUP(N$26,Tipologie!$B$2:$AM$10,5)  ),  Gen2022_RICHIESTE!N27),HLOOKUP(N$26,Tipologie!$B$2:$AM$10,5  ) ))</f>
        <v>.</v>
      </c>
      <c r="O30" s="158" t="str">
        <f>T( IF( Gen2022_RICHIESTE!O27&lt;&gt;"",  IF(   AND(    (IFERROR(SEARCH("Ridotto",Gen2022_RICHIESTE!O27),Gen2022_RICHIESTE!O27))=1,    O$26&lt;&gt;""   ),    _xlfn.CONCAT("Rid: ",HLOOKUP(O$26,Tipologie!$B$2:$AM$10,5)  ),  Gen2022_RICHIESTE!O27),HLOOKUP(O$26,Tipologie!$B$2:$AM$10,5  ) ))</f>
        <v>.</v>
      </c>
      <c r="P30" s="158" t="str">
        <f>T( IF( Gen2022_RICHIESTE!P27&lt;&gt;"",  IF(   AND(    (IFERROR(SEARCH("Ridotto",Gen2022_RICHIESTE!P27),Gen2022_RICHIESTE!P27))=1,    P$26&lt;&gt;""   ),    _xlfn.CONCAT("Rid: ",HLOOKUP(P$26,Tipologie!$B$2:$AM$10,5)  ),  Gen2022_RICHIESTE!P27),HLOOKUP(P$26,Tipologie!$B$2:$AM$10,5  ) ))</f>
        <v>.</v>
      </c>
      <c r="Q30" s="60" t="str">
        <f>T( IF( Gen2022_RICHIESTE!Q27&lt;&gt;"",  IF(   AND(    (IFERROR(SEARCH("Ridotto",Gen2022_RICHIESTE!Q27),Gen2022_RICHIESTE!Q27))=1,    Q$26&lt;&gt;""   ),    _xlfn.CONCAT("Rid: ",HLOOKUP(Q$26,Tipologie!$B$2:$AM$10,5)  ),  Gen2022_RICHIESTE!Q27),HLOOKUP(Q$26,Tipologie!$B$2:$AM$10,5  ) ))</f>
        <v>.</v>
      </c>
      <c r="R30" s="60" t="str">
        <f>T( IF( Gen2022_RICHIESTE!R27&lt;&gt;"",  IF(   AND(    (IFERROR(SEARCH("Ridotto",Gen2022_RICHIESTE!R27),Gen2022_RICHIESTE!R27))=1,    R$26&lt;&gt;""   ),    _xlfn.CONCAT("Rid: ",HLOOKUP(R$26,Tipologie!$B$2:$AM$10,5)  ),  Gen2022_RICHIESTE!R27),HLOOKUP(R$26,Tipologie!$B$2:$AM$10,5  ) ))</f>
        <v>.</v>
      </c>
      <c r="S30" s="60" t="str">
        <f>T( IF( Gen2022_RICHIESTE!S27&lt;&gt;"",  IF(   AND(    (IFERROR(SEARCH("Ridotto",Gen2022_RICHIESTE!S27),Gen2022_RICHIESTE!S27))=1,    S$26&lt;&gt;""   ),    _xlfn.CONCAT("Rid: ",HLOOKUP(S$26,Tipologie!$B$2:$AM$10,5)  ),  Gen2022_RICHIESTE!S27),HLOOKUP(S$26,Tipologie!$B$2:$AM$10,5  ) ))</f>
        <v>.</v>
      </c>
      <c r="T30" s="163"/>
      <c r="U30" s="79" t="str">
        <f t="shared" si="7"/>
        <v>mer</v>
      </c>
      <c r="V30" s="80">
        <f t="shared" si="8"/>
        <v>44587</v>
      </c>
      <c r="W30" s="158" t="str">
        <f>T( IF( Gen2022_RICHIESTE!W27&lt;&gt;"",  IF(   AND(    (IFERROR(SEARCH("Ridotto",Gen2022_RICHIESTE!W27),Gen2022_RICHIESTE!W27))=1,    W$26&lt;&gt;""   ),    _xlfn.CONCAT("Rid: ",HLOOKUP(W$26,Tipologie!$B$2:$AM$10,5)  ),  Gen2022_RICHIESTE!W27),HLOOKUP(W$26,Tipologie!$B$2:$AM$10,5  ) ))</f>
        <v>.</v>
      </c>
      <c r="X30" s="158" t="str">
        <f>T( IF( Gen2022_RICHIESTE!X27&lt;&gt;"",  IF(   AND(    (IFERROR(SEARCH("Ridotto",Gen2022_RICHIESTE!X27),Gen2022_RICHIESTE!X27))=1,    X$26&lt;&gt;""   ),    _xlfn.CONCAT("Rid: ",HLOOKUP(X$26,Tipologie!$B$2:$AM$10,5)  ),  Gen2022_RICHIESTE!X27),HLOOKUP(X$26,Tipologie!$B$2:$AM$10,5  ) ))</f>
        <v>.</v>
      </c>
      <c r="Y30" s="158" t="str">
        <f>T( IF( Gen2022_RICHIESTE!Y27&lt;&gt;"",  IF(   AND(    (IFERROR(SEARCH("Ridotto",Gen2022_RICHIESTE!Y27),Gen2022_RICHIESTE!Y27))=1,    Y$26&lt;&gt;""   ),    _xlfn.CONCAT("Rid: ",HLOOKUP(Y$26,Tipologie!$B$2:$AM$10,5)  ),  Gen2022_RICHIESTE!Y27),HLOOKUP(Y$26,Tipologie!$B$2:$AM$10,5  ) ))</f>
        <v>.</v>
      </c>
      <c r="Z30" s="158" t="str">
        <f>T( IF( Gen2022_RICHIESTE!Z27&lt;&gt;"",  IF(   AND(    (IFERROR(SEARCH("Ridotto",Gen2022_RICHIESTE!Z27),Gen2022_RICHIESTE!Z27))=1,    Z$26&lt;&gt;""   ),    _xlfn.CONCAT("Rid: ",HLOOKUP(Z$26,Tipologie!$B$2:$AM$10,5)  ),  Gen2022_RICHIESTE!Z27),HLOOKUP(Z$26,Tipologie!$B$2:$AM$10,5  ) ))</f>
        <v>.</v>
      </c>
      <c r="AA30" s="158" t="str">
        <f>T( IF( Gen2022_RICHIESTE!AA27&lt;&gt;"",  IF(   AND(    (IFERROR(SEARCH("Ridotto",Gen2022_RICHIESTE!AA27),Gen2022_RICHIESTE!AA27))=1,    AA$26&lt;&gt;""   ),    _xlfn.CONCAT("Rid: ",HLOOKUP(AA$26,Tipologie!$B$2:$AM$10,5)  ),  Gen2022_RICHIESTE!AA27),HLOOKUP(AA$26,Tipologie!$B$2:$AM$10,5  ) ))</f>
        <v>.</v>
      </c>
      <c r="AB30" s="158" t="str">
        <f>T( IF( Gen2022_RICHIESTE!AB27&lt;&gt;"",  IF(   AND(    (IFERROR(SEARCH("Ridotto",Gen2022_RICHIESTE!AB27),Gen2022_RICHIESTE!AB27))=1,    AB$26&lt;&gt;""   ),    _xlfn.CONCAT("Rid: ",HLOOKUP(AB$26,Tipologie!$B$2:$AM$10,5)  ),  Gen2022_RICHIESTE!AB27),HLOOKUP(AB$26,Tipologie!$B$2:$AM$10,5  ) ))</f>
        <v>.</v>
      </c>
      <c r="AC30" s="158" t="str">
        <f>T( IF( Gen2022_RICHIESTE!AC27&lt;&gt;"",  IF(   AND(    (IFERROR(SEARCH("Ridotto",Gen2022_RICHIESTE!AC27),Gen2022_RICHIESTE!AC27))=1,    AC$26&lt;&gt;""   ),    _xlfn.CONCAT("Rid: ",HLOOKUP(AC$26,Tipologie!$B$2:$AM$10,5)  ),  Gen2022_RICHIESTE!AC27),HLOOKUP(AC$26,Tipologie!$B$2:$AM$10,5  ) ))</f>
        <v>.</v>
      </c>
      <c r="AD30" s="158" t="str">
        <f>T( IF( Gen2022_RICHIESTE!AD27&lt;&gt;"",  IF(   AND(    (IFERROR(SEARCH("Ridotto",Gen2022_RICHIESTE!AD27),Gen2022_RICHIESTE!AD27))=1,    AD$26&lt;&gt;""   ),    _xlfn.CONCAT("Rid: ",HLOOKUP(AD$26,Tipologie!$B$2:$AM$10,5)  ),  Gen2022_RICHIESTE!AD27),HLOOKUP(AD$26,Tipologie!$B$2:$AM$10,5  ) ))</f>
        <v>.</v>
      </c>
      <c r="AE30" s="158" t="str">
        <f>T( IF( Gen2022_RICHIESTE!AE27&lt;&gt;"",  IF(   AND(    (IFERROR(SEARCH("Ridotto",Gen2022_RICHIESTE!AE27),Gen2022_RICHIESTE!AE27))=1,    AE$26&lt;&gt;""   ),    _xlfn.CONCAT("Rid: ",HLOOKUP(AE$26,Tipologie!$B$2:$AM$10,5)  ),  Gen2022_RICHIESTE!AE27),HLOOKUP(AE$26,Tipologie!$B$2:$AM$10,5  ) ))</f>
        <v>.</v>
      </c>
      <c r="AF30" s="158" t="str">
        <f>T( IF( Gen2022_RICHIESTE!AF27&lt;&gt;"",  IF(   AND(    (IFERROR(SEARCH("Ridotto",Gen2022_RICHIESTE!AF27),Gen2022_RICHIESTE!AF27))=1,    AF$26&lt;&gt;""   ),    _xlfn.CONCAT("Rid: ",HLOOKUP(AF$26,Tipologie!$B$2:$AM$10,5)  ),  Gen2022_RICHIESTE!AF27),HLOOKUP(AF$26,Tipologie!$B$2:$AM$10,5  ) ))</f>
        <v>.</v>
      </c>
      <c r="AG30" s="158" t="str">
        <f>T( IF( Gen2022_RICHIESTE!AG27&lt;&gt;"",  IF(   AND(    (IFERROR(SEARCH("Ridotto",Gen2022_RICHIESTE!AG27),Gen2022_RICHIESTE!AG27))=1,    AG$26&lt;&gt;""   ),    _xlfn.CONCAT("Rid: ",HLOOKUP(AG$26,Tipologie!$B$2:$AM$10,5)  ),  Gen2022_RICHIESTE!AG27),HLOOKUP(AG$26,Tipologie!$B$2:$AM$10,5  ) ))</f>
        <v>.</v>
      </c>
      <c r="AH30" s="158" t="str">
        <f>T( IF( Gen2022_RICHIESTE!AH27&lt;&gt;"",  IF(   AND(    (IFERROR(SEARCH("Ridotto",Gen2022_RICHIESTE!AH27),Gen2022_RICHIESTE!AH27))=1,    AH$26&lt;&gt;""   ),    _xlfn.CONCAT("Rid: ",HLOOKUP(AH$26,Tipologie!$B$2:$AM$10,5)  ),  Gen2022_RICHIESTE!AH27),HLOOKUP(AH$26,Tipologie!$B$2:$AM$10,5  ) ))</f>
        <v>.</v>
      </c>
      <c r="AI30" s="158" t="str">
        <f>T( IF( Gen2022_RICHIESTE!AI27&lt;&gt;"",  IF(   AND(    (IFERROR(SEARCH("Ridotto",Gen2022_RICHIESTE!AI27),Gen2022_RICHIESTE!AI27))=1,    AI$26&lt;&gt;""   ),    _xlfn.CONCAT("Rid: ",HLOOKUP(AI$26,Tipologie!$B$2:$AM$10,5)  ),  Gen2022_RICHIESTE!AI27),HLOOKUP(AI$26,Tipologie!$B$2:$AM$10,5  ) ))</f>
        <v>.</v>
      </c>
      <c r="AJ30" s="158" t="str">
        <f>T( IF( Gen2022_RICHIESTE!AJ27&lt;&gt;"",  IF(   AND(    (IFERROR(SEARCH("Ridotto",Gen2022_RICHIESTE!AJ27),Gen2022_RICHIESTE!AJ27))=1,    AJ$26&lt;&gt;""   ),    _xlfn.CONCAT("Rid: ",HLOOKUP(AJ$26,Tipologie!$B$2:$AM$10,5)  ),  Gen2022_RICHIESTE!AJ27),HLOOKUP(AJ$26,Tipologie!$B$2:$AM$10,5  ) ))</f>
        <v>.</v>
      </c>
      <c r="AK30" s="158" t="str">
        <f>T( IF( Gen2022_RICHIESTE!AK27&lt;&gt;"",  IF(   AND(    (IFERROR(SEARCH("Ridotto",Gen2022_RICHIESTE!AK27),Gen2022_RICHIESTE!AK27))=1,    AK$26&lt;&gt;""   ),    _xlfn.CONCAT("Rid: ",HLOOKUP(AK$26,Tipologie!$B$2:$AM$10,5)  ),  Gen2022_RICHIESTE!AK27),HLOOKUP(AK$26,Tipologie!$B$2:$AM$10,5  ) ))</f>
        <v>.</v>
      </c>
      <c r="AL30" s="158" t="str">
        <f>T( IF( Gen2022_RICHIESTE!AL27&lt;&gt;"",  IF(   AND(    (IFERROR(SEARCH("Ridotto",Gen2022_RICHIESTE!AL27),Gen2022_RICHIESTE!AL27))=1,    AL$26&lt;&gt;""   ),    _xlfn.CONCAT("Rid: ",HLOOKUP(AL$26,Tipologie!$B$2:$AM$10,5)  ),  Gen2022_RICHIESTE!AL27),HLOOKUP(AL$26,Tipologie!$B$2:$AM$10,5  ) ))</f>
        <v>.</v>
      </c>
      <c r="AM30" s="158" t="str">
        <f>T( IF( Gen2022_RICHIESTE!AM27&lt;&gt;"",  IF(   AND(    (IFERROR(SEARCH("Ridotto",Gen2022_RICHIESTE!AM27),Gen2022_RICHIESTE!AM27))=1,    AM$26&lt;&gt;""   ),    _xlfn.CONCAT("Rid: ",HLOOKUP(AM$26,Tipologie!$B$2:$AM$10,5)  ),  Gen2022_RICHIESTE!AM27),HLOOKUP(AM$26,Tipologie!$B$2:$AM$10,5  ) ))</f>
        <v>.</v>
      </c>
      <c r="AN30" s="158" t="str">
        <f>T( IF( Gen2022_RICHIESTE!AN27&lt;&gt;"",  IF(   AND(    (IFERROR(SEARCH("Ridotto",Gen2022_RICHIESTE!AN27),Gen2022_RICHIESTE!AN27))=1,    AN$26&lt;&gt;""   ),    _xlfn.CONCAT("Rid: ",HLOOKUP(AN$26,Tipologie!$B$2:$AM$10,5)  ),  Gen2022_RICHIESTE!AN27),HLOOKUP(AN$26,Tipologie!$B$2:$AM$10,5  ) ))</f>
        <v>.</v>
      </c>
      <c r="AO30" s="158" t="str">
        <f>T( IF( Gen2022_RICHIESTE!AO27&lt;&gt;"",  IF(   AND(    (IFERROR(SEARCH("Ridotto",Gen2022_RICHIESTE!AO27),Gen2022_RICHIESTE!AO27))=1,    AO$26&lt;&gt;""   ),    _xlfn.CONCAT("Rid: ",HLOOKUP(AO$26,Tipologie!$B$2:$AM$10,5)  ),  Gen2022_RICHIESTE!AO27),HLOOKUP(AO$26,Tipologie!$B$2:$AM$10,5  ) ))</f>
        <v>.</v>
      </c>
      <c r="AP30" s="158" t="str">
        <f>T( IF( Gen2022_RICHIESTE!AP27&lt;&gt;"",  IF(   AND(    (IFERROR(SEARCH("Ridotto",Gen2022_RICHIESTE!AP27),Gen2022_RICHIESTE!AP27))=1,    AP$26&lt;&gt;""   ),    _xlfn.CONCAT("Rid: ",HLOOKUP(AP$26,Tipologie!$B$2:$AM$10,5)  ),  Gen2022_RICHIESTE!AP27),HLOOKUP(AP$26,Tipologie!$B$2:$AM$10,5  ) ))</f>
        <v>.</v>
      </c>
      <c r="AQ30" s="158" t="str">
        <f>T( IF( Gen2022_RICHIESTE!AQ27&lt;&gt;"",  IF(   AND(    (IFERROR(SEARCH("Ridotto",Gen2022_RICHIESTE!AQ27),Gen2022_RICHIESTE!AQ27))=1,    AQ$26&lt;&gt;""   ),    _xlfn.CONCAT("Rid: ",HLOOKUP(AQ$26,Tipologie!$B$2:$AM$10,5)  ),  Gen2022_RICHIESTE!AQ27),HLOOKUP(AQ$26,Tipologie!$B$2:$AM$10,5  ) ))</f>
        <v>.</v>
      </c>
      <c r="AR30" s="158" t="str">
        <f>T( IF( Gen2022_RICHIESTE!AR27&lt;&gt;"",  IF(   AND(    (IFERROR(SEARCH("Ridotto",Gen2022_RICHIESTE!AR27),Gen2022_RICHIESTE!AR27))=1,    AR$26&lt;&gt;""   ),    _xlfn.CONCAT("Rid: ",HLOOKUP(AR$26,Tipologie!$B$2:$AM$10,5)  ),  Gen2022_RICHIESTE!AR27),HLOOKUP(AR$26,Tipologie!$B$2:$AM$10,5  ) ))</f>
        <v>.</v>
      </c>
      <c r="AS30" s="54"/>
      <c r="AT30" s="174">
        <f>SUM(COUNTIFS(C30:AR30,{"Ex-accordo";"Ferie";"Ridotto Ex-Acc";"Ridotto Ferie";"Ridotto Maternità";"Malattia";"Esame";"Altro"}))</f>
        <v>0</v>
      </c>
      <c r="AU30" s="96"/>
      <c r="AW30" s="79" t="str">
        <f t="shared" si="9"/>
        <v>mer</v>
      </c>
      <c r="AX30" s="79">
        <f t="shared" si="11"/>
        <v>44587</v>
      </c>
      <c r="AY30" s="158" t="str">
        <f>T(IF(  Gen2022_RICHIESTE!BB27&lt;&gt;"",  Gen2022_RICHIESTE!BB27,  HLOOKUP(AY$26,Tipologie!$B$2:$AM$10,5) ))</f>
        <v>.</v>
      </c>
      <c r="AZ30" s="158" t="str">
        <f>T(IF(  Gen2022_RICHIESTE!BC27&lt;&gt;"",  Gen2022_RICHIESTE!BC27,  HLOOKUP(AZ$26,Tipologie!$B$2:$AM$10,5) ))</f>
        <v>.</v>
      </c>
      <c r="BA30" s="158" t="str">
        <f>T(IF(  Gen2022_RICHIESTE!BD27&lt;&gt;"",  Gen2022_RICHIESTE!BD27,  HLOOKUP(BA$26,Tipologie!$B$2:$AM$10,5) ))</f>
        <v>.</v>
      </c>
      <c r="BB30" s="158" t="str">
        <f>T(IF(  Gen2022_RICHIESTE!BE27&lt;&gt;"",  Gen2022_RICHIESTE!BE27,  HLOOKUP(BB$26,Tipologie!$B$2:$AM$10,5) ))</f>
        <v>.</v>
      </c>
      <c r="BC30" s="158" t="str">
        <f>T(IF(  Gen2022_RICHIESTE!BF27&lt;&gt;"",  Gen2022_RICHIESTE!BF27,  HLOOKUP(BC$26,Tipologie!$B$2:$AM$10,5) ))</f>
        <v>.</v>
      </c>
      <c r="BD30" s="158" t="str">
        <f>T(IF(  Gen2022_RICHIESTE!BG27&lt;&gt;"",  Gen2022_RICHIESTE!BG27,  HLOOKUP(BD$26,Tipologie!$B$2:$AM$10,5) ))</f>
        <v>.</v>
      </c>
      <c r="BE30" s="158" t="str">
        <f>T(IF(  Gen2022_RICHIESTE!BH27&lt;&gt;"",  Gen2022_RICHIESTE!BH27,  HLOOKUP(BE$26,Tipologie!$B$2:$AM$10,5) ))</f>
        <v>.</v>
      </c>
      <c r="BF30" s="158" t="str">
        <f>T(IF(  Gen2022_RICHIESTE!BI27&lt;&gt;"",  Gen2022_RICHIESTE!BI27,  HLOOKUP(BF$26,Tipologie!$B$2:$AM$10,5) ))</f>
        <v>.</v>
      </c>
      <c r="BG30" s="158" t="str">
        <f>T(IF(  Gen2022_RICHIESTE!BJ27&lt;&gt;"",  Gen2022_RICHIESTE!BJ27,  HLOOKUP(BG$26,Tipologie!$B$2:$AM$10,5) ))</f>
        <v>.</v>
      </c>
      <c r="BH30" s="158" t="str">
        <f>T(IF(  Gen2022_RICHIESTE!BK27&lt;&gt;"",  Gen2022_RICHIESTE!BK27,  HLOOKUP(BH$26,Tipologie!$B$2:$AM$10,5) ))</f>
        <v>.</v>
      </c>
      <c r="BI30" s="50"/>
    </row>
    <row r="31" spans="1:61" ht="11.25" customHeight="1" x14ac:dyDescent="0.25">
      <c r="A31" s="79" t="str">
        <f>IF(Gen2022_RICHIESTE!A28&lt;&gt;"",Gen2022_RICHIESTE!A28,"")</f>
        <v>gio</v>
      </c>
      <c r="B31" s="80">
        <f>IF(Gen2022_RICHIESTE!B28&lt;&gt;"",Gen2022_RICHIESTE!B28,"")</f>
        <v>44588</v>
      </c>
      <c r="C31" s="158" t="str">
        <f>T( IF( Gen2022_RICHIESTE!C28&lt;&gt;"",  IF(   AND(    (IFERROR(SEARCH("Ridotto",Gen2022_RICHIESTE!C28),Gen2022_RICHIESTE!C28))=1,    C$26&lt;&gt;""   ),    _xlfn.CONCAT("Rid: ",HLOOKUP(C$26,Tipologie!$B$2:$AM$10,6)  ),  Gen2022_RICHIESTE!C28),HLOOKUP(C$26,Tipologie!$B$2:$AM$10,6  ) ))</f>
        <v>.</v>
      </c>
      <c r="D31" s="158" t="str">
        <f>T( IF( Gen2022_RICHIESTE!D28&lt;&gt;"",  IF(   AND(    (IFERROR(SEARCH("Ridotto",Gen2022_RICHIESTE!D28),Gen2022_RICHIESTE!D28))=1,    D$26&lt;&gt;""   ),    _xlfn.CONCAT("Rid: ",HLOOKUP(D$26,Tipologie!$B$2:$AM$10,6)  ),  Gen2022_RICHIESTE!D28),HLOOKUP(D$26,Tipologie!$B$2:$AM$10,6  ) ))</f>
        <v>.</v>
      </c>
      <c r="E31" s="158" t="str">
        <f>T( IF( Gen2022_RICHIESTE!E28&lt;&gt;"",  IF(   AND(    (IFERROR(SEARCH("Ridotto",Gen2022_RICHIESTE!E28),Gen2022_RICHIESTE!E28))=1,    E$26&lt;&gt;""   ),    _xlfn.CONCAT("Rid: ",HLOOKUP(E$26,Tipologie!$B$2:$AM$10,6)  ),  Gen2022_RICHIESTE!E28),HLOOKUP(E$26,Tipologie!$B$2:$AM$10,6  ) ))</f>
        <v>.</v>
      </c>
      <c r="F31" s="158" t="str">
        <f>T( IF( Gen2022_RICHIESTE!F28&lt;&gt;"",  IF(   AND(    (IFERROR(SEARCH("Ridotto",Gen2022_RICHIESTE!F28),Gen2022_RICHIESTE!F28))=1,    F$26&lt;&gt;""   ),    _xlfn.CONCAT("Rid: ",HLOOKUP(F$26,Tipologie!$B$2:$AM$10,6)  ),  Gen2022_RICHIESTE!F28),HLOOKUP(F$26,Tipologie!$B$2:$AM$10,6  ) ))</f>
        <v>.</v>
      </c>
      <c r="G31" s="158" t="str">
        <f>T( IF( Gen2022_RICHIESTE!G28&lt;&gt;"",  IF(   AND(    (IFERROR(SEARCH("Ridotto",Gen2022_RICHIESTE!G28),Gen2022_RICHIESTE!G28))=1,    G$26&lt;&gt;""   ),    _xlfn.CONCAT("Rid: ",HLOOKUP(G$26,Tipologie!$B$2:$AM$10,6)  ),  Gen2022_RICHIESTE!G28),HLOOKUP(G$26,Tipologie!$B$2:$AM$10,6  ) ))</f>
        <v>.</v>
      </c>
      <c r="H31" s="158" t="str">
        <f>T( IF( Gen2022_RICHIESTE!H28&lt;&gt;"",  IF(   AND(    (IFERROR(SEARCH("Ridotto",Gen2022_RICHIESTE!H28),Gen2022_RICHIESTE!H28))=1,    H$26&lt;&gt;""   ),    _xlfn.CONCAT("Rid: ",HLOOKUP(H$26,Tipologie!$B$2:$AM$10,6)  ),  Gen2022_RICHIESTE!H28),HLOOKUP(H$26,Tipologie!$B$2:$AM$10,6  ) ))</f>
        <v>.</v>
      </c>
      <c r="I31" s="158" t="str">
        <f>T( IF( Gen2022_RICHIESTE!I28&lt;&gt;"",  IF(   AND(    (IFERROR(SEARCH("Ridotto",Gen2022_RICHIESTE!I28),Gen2022_RICHIESTE!I28))=1,    I$26&lt;&gt;""   ),    _xlfn.CONCAT("Rid: ",HLOOKUP(I$26,Tipologie!$B$2:$AM$10,6)  ),  Gen2022_RICHIESTE!I28),HLOOKUP(I$26,Tipologie!$B$2:$AM$10,6  ) ))</f>
        <v>.</v>
      </c>
      <c r="J31" s="158" t="str">
        <f>T( IF( Gen2022_RICHIESTE!J28&lt;&gt;"",  IF(   AND(    (IFERROR(SEARCH("Ridotto",Gen2022_RICHIESTE!J28),Gen2022_RICHIESTE!J28))=1,    J$26&lt;&gt;""   ),    _xlfn.CONCAT("Rid: ",HLOOKUP(J$26,Tipologie!$B$2:$AM$10,6)  ),  Gen2022_RICHIESTE!J28),HLOOKUP(J$26,Tipologie!$B$2:$AM$10,6  ) ))</f>
        <v>.</v>
      </c>
      <c r="K31" s="158" t="str">
        <f>T( IF( Gen2022_RICHIESTE!K28&lt;&gt;"",  IF(   AND(    (IFERROR(SEARCH("Ridotto",Gen2022_RICHIESTE!K28),Gen2022_RICHIESTE!K28))=1,    K$26&lt;&gt;""   ),    _xlfn.CONCAT("Rid: ",HLOOKUP(K$26,Tipologie!$B$2:$AM$10,6)  ),  Gen2022_RICHIESTE!K28),HLOOKUP(K$26,Tipologie!$B$2:$AM$10,6  ) ))</f>
        <v>.</v>
      </c>
      <c r="L31" s="158" t="str">
        <f>T( IF( Gen2022_RICHIESTE!L28&lt;&gt;"",  IF(   AND(    (IFERROR(SEARCH("Ridotto",Gen2022_RICHIESTE!L28),Gen2022_RICHIESTE!L28))=1,    L$26&lt;&gt;""   ),    _xlfn.CONCAT("Rid: ",HLOOKUP(L$26,Tipologie!$B$2:$AM$10,6)  ),  Gen2022_RICHIESTE!L28),HLOOKUP(L$26,Tipologie!$B$2:$AM$10,6  ) ))</f>
        <v>.</v>
      </c>
      <c r="M31" s="158" t="str">
        <f>T( IF( Gen2022_RICHIESTE!M28&lt;&gt;"",  IF(   AND(    (IFERROR(SEARCH("Ridotto",Gen2022_RICHIESTE!M28),Gen2022_RICHIESTE!M28))=1,    M$26&lt;&gt;""   ),    _xlfn.CONCAT("Rid: ",HLOOKUP(M$26,Tipologie!$B$2:$AM$10,6)  ),  Gen2022_RICHIESTE!M28),HLOOKUP(M$26,Tipologie!$B$2:$AM$10,6  ) ))</f>
        <v>.</v>
      </c>
      <c r="N31" s="158" t="str">
        <f>T( IF( Gen2022_RICHIESTE!N28&lt;&gt;"",  IF(   AND(    (IFERROR(SEARCH("Ridotto",Gen2022_RICHIESTE!N28),Gen2022_RICHIESTE!N28))=1,    N$26&lt;&gt;""   ),    _xlfn.CONCAT("Rid: ",HLOOKUP(N$26,Tipologie!$B$2:$AM$10,6)  ),  Gen2022_RICHIESTE!N28),HLOOKUP(N$26,Tipologie!$B$2:$AM$10,6  ) ))</f>
        <v>.</v>
      </c>
      <c r="O31" s="158" t="str">
        <f>T( IF( Gen2022_RICHIESTE!O28&lt;&gt;"",  IF(   AND(    (IFERROR(SEARCH("Ridotto",Gen2022_RICHIESTE!O28),Gen2022_RICHIESTE!O28))=1,    O$26&lt;&gt;""   ),    _xlfn.CONCAT("Rid: ",HLOOKUP(O$26,Tipologie!$B$2:$AM$10,6)  ),  Gen2022_RICHIESTE!O28),HLOOKUP(O$26,Tipologie!$B$2:$AM$10,6  ) ))</f>
        <v>.</v>
      </c>
      <c r="P31" s="158" t="str">
        <f>T( IF( Gen2022_RICHIESTE!P28&lt;&gt;"",  IF(   AND(    (IFERROR(SEARCH("Ridotto",Gen2022_RICHIESTE!P28),Gen2022_RICHIESTE!P28))=1,    P$26&lt;&gt;""   ),    _xlfn.CONCAT("Rid: ",HLOOKUP(P$26,Tipologie!$B$2:$AM$10,6)  ),  Gen2022_RICHIESTE!P28),HLOOKUP(P$26,Tipologie!$B$2:$AM$10,6  ) ))</f>
        <v>.</v>
      </c>
      <c r="Q31" s="60" t="str">
        <f>T( IF( Gen2022_RICHIESTE!Q28&lt;&gt;"",  IF(   AND(    (IFERROR(SEARCH("Ridotto",Gen2022_RICHIESTE!Q28),Gen2022_RICHIESTE!Q28))=1,    Q$26&lt;&gt;""   ),    _xlfn.CONCAT("Rid: ",HLOOKUP(Q$26,Tipologie!$B$2:$AM$10,6)  ),  Gen2022_RICHIESTE!Q28),HLOOKUP(Q$26,Tipologie!$B$2:$AM$10,6  ) ))</f>
        <v>.</v>
      </c>
      <c r="R31" s="60" t="str">
        <f>T( IF( Gen2022_RICHIESTE!R28&lt;&gt;"",  IF(   AND(    (IFERROR(SEARCH("Ridotto",Gen2022_RICHIESTE!R28),Gen2022_RICHIESTE!R28))=1,    R$26&lt;&gt;""   ),    _xlfn.CONCAT("Rid: ",HLOOKUP(R$26,Tipologie!$B$2:$AM$10,6)  ),  Gen2022_RICHIESTE!R28),HLOOKUP(R$26,Tipologie!$B$2:$AM$10,6  ) ))</f>
        <v>.</v>
      </c>
      <c r="S31" s="60" t="str">
        <f>T( IF( Gen2022_RICHIESTE!S28&lt;&gt;"",  IF(   AND(    (IFERROR(SEARCH("Ridotto",Gen2022_RICHIESTE!S28),Gen2022_RICHIESTE!S28))=1,    S$26&lt;&gt;""   ),    _xlfn.CONCAT("Rid: ",HLOOKUP(S$26,Tipologie!$B$2:$AM$10,6)  ),  Gen2022_RICHIESTE!S28),HLOOKUP(S$26,Tipologie!$B$2:$AM$10,6  ) ))</f>
        <v>.</v>
      </c>
      <c r="T31" s="164"/>
      <c r="U31" s="79" t="str">
        <f t="shared" si="7"/>
        <v>gio</v>
      </c>
      <c r="V31" s="80">
        <f t="shared" si="8"/>
        <v>44588</v>
      </c>
      <c r="W31" s="158" t="str">
        <f>T( IF( Gen2022_RICHIESTE!W28&lt;&gt;"",  IF(   AND(    (IFERROR(SEARCH("Ridotto",Gen2022_RICHIESTE!W28),Gen2022_RICHIESTE!W28))=1,    W$26&lt;&gt;""   ),    _xlfn.CONCAT("Rid: ",HLOOKUP(W$26,Tipologie!$B$2:$AM$10,6)  ),  Gen2022_RICHIESTE!W28),HLOOKUP(W$26,Tipologie!$B$2:$AM$10,6  ) ))</f>
        <v>.</v>
      </c>
      <c r="X31" s="158" t="str">
        <f>T( IF( Gen2022_RICHIESTE!X28&lt;&gt;"",  IF(   AND(    (IFERROR(SEARCH("Ridotto",Gen2022_RICHIESTE!X28),Gen2022_RICHIESTE!X28))=1,    X$26&lt;&gt;""   ),    _xlfn.CONCAT("Rid: ",HLOOKUP(X$26,Tipologie!$B$2:$AM$10,6)  ),  Gen2022_RICHIESTE!X28),HLOOKUP(X$26,Tipologie!$B$2:$AM$10,6  ) ))</f>
        <v>.</v>
      </c>
      <c r="Y31" s="158" t="str">
        <f>T( IF( Gen2022_RICHIESTE!Y28&lt;&gt;"",  IF(   AND(    (IFERROR(SEARCH("Ridotto",Gen2022_RICHIESTE!Y28),Gen2022_RICHIESTE!Y28))=1,    Y$26&lt;&gt;""   ),    _xlfn.CONCAT("Rid: ",HLOOKUP(Y$26,Tipologie!$B$2:$AM$10,6)  ),  Gen2022_RICHIESTE!Y28),HLOOKUP(Y$26,Tipologie!$B$2:$AM$10,6  ) ))</f>
        <v>.</v>
      </c>
      <c r="Z31" s="158" t="str">
        <f>T( IF( Gen2022_RICHIESTE!Z28&lt;&gt;"",  IF(   AND(    (IFERROR(SEARCH("Ridotto",Gen2022_RICHIESTE!Z28),Gen2022_RICHIESTE!Z28))=1,    Z$26&lt;&gt;""   ),    _xlfn.CONCAT("Rid: ",HLOOKUP(Z$26,Tipologie!$B$2:$AM$10,6)  ),  Gen2022_RICHIESTE!Z28),HLOOKUP(Z$26,Tipologie!$B$2:$AM$10,6  ) ))</f>
        <v>.</v>
      </c>
      <c r="AA31" s="158" t="str">
        <f>T( IF( Gen2022_RICHIESTE!AA28&lt;&gt;"",  IF(   AND(    (IFERROR(SEARCH("Ridotto",Gen2022_RICHIESTE!AA28),Gen2022_RICHIESTE!AA28))=1,    AA$26&lt;&gt;""   ),    _xlfn.CONCAT("Rid: ",HLOOKUP(AA$26,Tipologie!$B$2:$AM$10,6)  ),  Gen2022_RICHIESTE!AA28),HLOOKUP(AA$26,Tipologie!$B$2:$AM$10,6  ) ))</f>
        <v>.</v>
      </c>
      <c r="AB31" s="158" t="str">
        <f>T( IF( Gen2022_RICHIESTE!AB28&lt;&gt;"",  IF(   AND(    (IFERROR(SEARCH("Ridotto",Gen2022_RICHIESTE!AB28),Gen2022_RICHIESTE!AB28))=1,    AB$26&lt;&gt;""   ),    _xlfn.CONCAT("Rid: ",HLOOKUP(AB$26,Tipologie!$B$2:$AM$10,6)  ),  Gen2022_RICHIESTE!AB28),HLOOKUP(AB$26,Tipologie!$B$2:$AM$10,6  ) ))</f>
        <v>.</v>
      </c>
      <c r="AC31" s="158" t="str">
        <f>T( IF( Gen2022_RICHIESTE!AC28&lt;&gt;"",  IF(   AND(    (IFERROR(SEARCH("Ridotto",Gen2022_RICHIESTE!AC28),Gen2022_RICHIESTE!AC28))=1,    AC$26&lt;&gt;""   ),    _xlfn.CONCAT("Rid: ",HLOOKUP(AC$26,Tipologie!$B$2:$AM$10,6)  ),  Gen2022_RICHIESTE!AC28),HLOOKUP(AC$26,Tipologie!$B$2:$AM$10,6  ) ))</f>
        <v>.</v>
      </c>
      <c r="AD31" s="158" t="str">
        <f>T( IF( Gen2022_RICHIESTE!AD28&lt;&gt;"",  IF(   AND(    (IFERROR(SEARCH("Ridotto",Gen2022_RICHIESTE!AD28),Gen2022_RICHIESTE!AD28))=1,    AD$26&lt;&gt;""   ),    _xlfn.CONCAT("Rid: ",HLOOKUP(AD$26,Tipologie!$B$2:$AM$10,6)  ),  Gen2022_RICHIESTE!AD28),HLOOKUP(AD$26,Tipologie!$B$2:$AM$10,6  ) ))</f>
        <v>.</v>
      </c>
      <c r="AE31" s="158" t="str">
        <f>T( IF( Gen2022_RICHIESTE!AE28&lt;&gt;"",  IF(   AND(    (IFERROR(SEARCH("Ridotto",Gen2022_RICHIESTE!AE28),Gen2022_RICHIESTE!AE28))=1,    AE$26&lt;&gt;""   ),    _xlfn.CONCAT("Rid: ",HLOOKUP(AE$26,Tipologie!$B$2:$AM$10,6)  ),  Gen2022_RICHIESTE!AE28),HLOOKUP(AE$26,Tipologie!$B$2:$AM$10,6  ) ))</f>
        <v>.</v>
      </c>
      <c r="AF31" s="158" t="str">
        <f>T( IF( Gen2022_RICHIESTE!AF28&lt;&gt;"",  IF(   AND(    (IFERROR(SEARCH("Ridotto",Gen2022_RICHIESTE!AF28),Gen2022_RICHIESTE!AF28))=1,    AF$26&lt;&gt;""   ),    _xlfn.CONCAT("Rid: ",HLOOKUP(AF$26,Tipologie!$B$2:$AM$10,6)  ),  Gen2022_RICHIESTE!AF28),HLOOKUP(AF$26,Tipologie!$B$2:$AM$10,6  ) ))</f>
        <v>.</v>
      </c>
      <c r="AG31" s="158" t="str">
        <f>T( IF( Gen2022_RICHIESTE!AG28&lt;&gt;"",  IF(   AND(    (IFERROR(SEARCH("Ridotto",Gen2022_RICHIESTE!AG28),Gen2022_RICHIESTE!AG28))=1,    AG$26&lt;&gt;""   ),    _xlfn.CONCAT("Rid: ",HLOOKUP(AG$26,Tipologie!$B$2:$AM$10,6)  ),  Gen2022_RICHIESTE!AG28),HLOOKUP(AG$26,Tipologie!$B$2:$AM$10,6  ) ))</f>
        <v>.</v>
      </c>
      <c r="AH31" s="158" t="str">
        <f>T( IF( Gen2022_RICHIESTE!AH28&lt;&gt;"",  IF(   AND(    (IFERROR(SEARCH("Ridotto",Gen2022_RICHIESTE!AH28),Gen2022_RICHIESTE!AH28))=1,    AH$26&lt;&gt;""   ),    _xlfn.CONCAT("Rid: ",HLOOKUP(AH$26,Tipologie!$B$2:$AM$10,6)  ),  Gen2022_RICHIESTE!AH28),HLOOKUP(AH$26,Tipologie!$B$2:$AM$10,6  ) ))</f>
        <v>.</v>
      </c>
      <c r="AI31" s="158" t="str">
        <f>T( IF( Gen2022_RICHIESTE!AI28&lt;&gt;"",  IF(   AND(    (IFERROR(SEARCH("Ridotto",Gen2022_RICHIESTE!AI28),Gen2022_RICHIESTE!AI28))=1,    AI$26&lt;&gt;""   ),    _xlfn.CONCAT("Rid: ",HLOOKUP(AI$26,Tipologie!$B$2:$AM$10,6)  ),  Gen2022_RICHIESTE!AI28),HLOOKUP(AI$26,Tipologie!$B$2:$AM$10,6  ) ))</f>
        <v>.</v>
      </c>
      <c r="AJ31" s="158" t="str">
        <f>T( IF( Gen2022_RICHIESTE!AJ28&lt;&gt;"",  IF(   AND(    (IFERROR(SEARCH("Ridotto",Gen2022_RICHIESTE!AJ28),Gen2022_RICHIESTE!AJ28))=1,    AJ$26&lt;&gt;""   ),    _xlfn.CONCAT("Rid: ",HLOOKUP(AJ$26,Tipologie!$B$2:$AM$10,6)  ),  Gen2022_RICHIESTE!AJ28),HLOOKUP(AJ$26,Tipologie!$B$2:$AM$10,6  ) ))</f>
        <v>.</v>
      </c>
      <c r="AK31" s="158" t="str">
        <f>T( IF( Gen2022_RICHIESTE!AK28&lt;&gt;"",  IF(   AND(    (IFERROR(SEARCH("Ridotto",Gen2022_RICHIESTE!AK28),Gen2022_RICHIESTE!AK28))=1,    AK$26&lt;&gt;""   ),    _xlfn.CONCAT("Rid: ",HLOOKUP(AK$26,Tipologie!$B$2:$AM$10,6)  ),  Gen2022_RICHIESTE!AK28),HLOOKUP(AK$26,Tipologie!$B$2:$AM$10,6  ) ))</f>
        <v>.</v>
      </c>
      <c r="AL31" s="158" t="str">
        <f>T( IF( Gen2022_RICHIESTE!AL28&lt;&gt;"",  IF(   AND(    (IFERROR(SEARCH("Ridotto",Gen2022_RICHIESTE!AL28),Gen2022_RICHIESTE!AL28))=1,    AL$26&lt;&gt;""   ),    _xlfn.CONCAT("Rid: ",HLOOKUP(AL$26,Tipologie!$B$2:$AM$10,6)  ),  Gen2022_RICHIESTE!AL28),HLOOKUP(AL$26,Tipologie!$B$2:$AM$10,6  ) ))</f>
        <v>.</v>
      </c>
      <c r="AM31" s="158" t="str">
        <f>T( IF( Gen2022_RICHIESTE!AM28&lt;&gt;"",  IF(   AND(    (IFERROR(SEARCH("Ridotto",Gen2022_RICHIESTE!AM28),Gen2022_RICHIESTE!AM28))=1,    AM$26&lt;&gt;""   ),    _xlfn.CONCAT("Rid: ",HLOOKUP(AM$26,Tipologie!$B$2:$AM$10,6)  ),  Gen2022_RICHIESTE!AM28),HLOOKUP(AM$26,Tipologie!$B$2:$AM$10,6  ) ))</f>
        <v>.</v>
      </c>
      <c r="AN31" s="158" t="str">
        <f>T( IF( Gen2022_RICHIESTE!AN28&lt;&gt;"",  IF(   AND(    (IFERROR(SEARCH("Ridotto",Gen2022_RICHIESTE!AN28),Gen2022_RICHIESTE!AN28))=1,    AN$26&lt;&gt;""   ),    _xlfn.CONCAT("Rid: ",HLOOKUP(AN$26,Tipologie!$B$2:$AM$10,6)  ),  Gen2022_RICHIESTE!AN28),HLOOKUP(AN$26,Tipologie!$B$2:$AM$10,6  ) ))</f>
        <v>.</v>
      </c>
      <c r="AO31" s="158" t="str">
        <f>T( IF( Gen2022_RICHIESTE!AO28&lt;&gt;"",  IF(   AND(    (IFERROR(SEARCH("Ridotto",Gen2022_RICHIESTE!AO28),Gen2022_RICHIESTE!AO28))=1,    AO$26&lt;&gt;""   ),    _xlfn.CONCAT("Rid: ",HLOOKUP(AO$26,Tipologie!$B$2:$AM$10,6)  ),  Gen2022_RICHIESTE!AO28),HLOOKUP(AO$26,Tipologie!$B$2:$AM$10,6  ) ))</f>
        <v>.</v>
      </c>
      <c r="AP31" s="158" t="str">
        <f>T( IF( Gen2022_RICHIESTE!AP28&lt;&gt;"",  IF(   AND(    (IFERROR(SEARCH("Ridotto",Gen2022_RICHIESTE!AP28),Gen2022_RICHIESTE!AP28))=1,    AP$26&lt;&gt;""   ),    _xlfn.CONCAT("Rid: ",HLOOKUP(AP$26,Tipologie!$B$2:$AM$10,6)  ),  Gen2022_RICHIESTE!AP28),HLOOKUP(AP$26,Tipologie!$B$2:$AM$10,6  ) ))</f>
        <v>.</v>
      </c>
      <c r="AQ31" s="158" t="str">
        <f>T( IF( Gen2022_RICHIESTE!AQ28&lt;&gt;"",  IF(   AND(    (IFERROR(SEARCH("Ridotto",Gen2022_RICHIESTE!AQ28),Gen2022_RICHIESTE!AQ28))=1,    AQ$26&lt;&gt;""   ),    _xlfn.CONCAT("Rid: ",HLOOKUP(AQ$26,Tipologie!$B$2:$AM$10,6)  ),  Gen2022_RICHIESTE!AQ28),HLOOKUP(AQ$26,Tipologie!$B$2:$AM$10,6  ) ))</f>
        <v>.</v>
      </c>
      <c r="AR31" s="158" t="str">
        <f>T( IF( Gen2022_RICHIESTE!AR28&lt;&gt;"",  IF(   AND(    (IFERROR(SEARCH("Ridotto",Gen2022_RICHIESTE!AR28),Gen2022_RICHIESTE!AR28))=1,    AR$26&lt;&gt;""   ),    _xlfn.CONCAT("Rid: ",HLOOKUP(AR$26,Tipologie!$B$2:$AM$10,6)  ),  Gen2022_RICHIESTE!AR28),HLOOKUP(AR$26,Tipologie!$B$2:$AM$10,6  ) ))</f>
        <v>.</v>
      </c>
      <c r="AS31" s="54"/>
      <c r="AT31" s="174">
        <f>SUM(COUNTIFS(C31:AR31,{"Ex-accordo";"Ferie";"Ridotto Ex-Acc";"Ridotto Ferie";"Ridotto Maternità";"Malattia";"Esame";"Altro"}))</f>
        <v>0</v>
      </c>
      <c r="AU31" s="96"/>
      <c r="AW31" s="79" t="str">
        <f t="shared" si="9"/>
        <v>gio</v>
      </c>
      <c r="AX31" s="79">
        <f t="shared" si="11"/>
        <v>44588</v>
      </c>
      <c r="AY31" s="158" t="str">
        <f>T(IF(  Gen2022_RICHIESTE!BB28&lt;&gt;"",  Gen2022_RICHIESTE!BB28,  HLOOKUP(AY$26,Tipologie!$B$2:$AM$10,6) ))</f>
        <v>.</v>
      </c>
      <c r="AZ31" s="158" t="str">
        <f>T(IF(  Gen2022_RICHIESTE!BC28&lt;&gt;"",  Gen2022_RICHIESTE!BC28,  HLOOKUP(AZ$26,Tipologie!$B$2:$AM$10,6) ))</f>
        <v>.</v>
      </c>
      <c r="BA31" s="158" t="str">
        <f>T(IF(  Gen2022_RICHIESTE!BD28&lt;&gt;"",  Gen2022_RICHIESTE!BD28,  HLOOKUP(BA$26,Tipologie!$B$2:$AM$10,6) ))</f>
        <v>.</v>
      </c>
      <c r="BB31" s="158" t="str">
        <f>T(IF(  Gen2022_RICHIESTE!BE28&lt;&gt;"",  Gen2022_RICHIESTE!BE28,  HLOOKUP(BB$26,Tipologie!$B$2:$AM$10,6) ))</f>
        <v>.</v>
      </c>
      <c r="BC31" s="158" t="str">
        <f>T(IF(  Gen2022_RICHIESTE!BF28&lt;&gt;"",  Gen2022_RICHIESTE!BF28,  HLOOKUP(BC$26,Tipologie!$B$2:$AM$10,6) ))</f>
        <v>.</v>
      </c>
      <c r="BD31" s="158" t="str">
        <f>T(IF(  Gen2022_RICHIESTE!BG28&lt;&gt;"",  Gen2022_RICHIESTE!BG28,  HLOOKUP(BD$26,Tipologie!$B$2:$AM$10,6) ))</f>
        <v>.</v>
      </c>
      <c r="BE31" s="158" t="str">
        <f>T(IF(  Gen2022_RICHIESTE!BH28&lt;&gt;"",  Gen2022_RICHIESTE!BH28,  HLOOKUP(BE$26,Tipologie!$B$2:$AM$10,6) ))</f>
        <v>.</v>
      </c>
      <c r="BF31" s="158" t="str">
        <f>T(IF(  Gen2022_RICHIESTE!BI28&lt;&gt;"",  Gen2022_RICHIESTE!BI28,  HLOOKUP(BF$26,Tipologie!$B$2:$AM$10,6) ))</f>
        <v>.</v>
      </c>
      <c r="BG31" s="158" t="str">
        <f>T(IF(  Gen2022_RICHIESTE!BJ28&lt;&gt;"",  Gen2022_RICHIESTE!BJ28,  HLOOKUP(BG$26,Tipologie!$B$2:$AM$10,6) ))</f>
        <v>.</v>
      </c>
      <c r="BH31" s="158" t="str">
        <f>T(IF(  Gen2022_RICHIESTE!BK28&lt;&gt;"",  Gen2022_RICHIESTE!BK28,  HLOOKUP(BH$26,Tipologie!$B$2:$AM$10,6) ))</f>
        <v>.</v>
      </c>
    </row>
    <row r="32" spans="1:61" ht="11.25" customHeight="1" x14ac:dyDescent="0.25">
      <c r="A32" s="79" t="str">
        <f>IF(Gen2022_RICHIESTE!A29&lt;&gt;"",Gen2022_RICHIESTE!A29,"")</f>
        <v>ven</v>
      </c>
      <c r="B32" s="80">
        <f>IF(Gen2022_RICHIESTE!B29&lt;&gt;"",Gen2022_RICHIESTE!B29,"")</f>
        <v>44589</v>
      </c>
      <c r="C32" s="158" t="str">
        <f>T( IF( Gen2022_RICHIESTE!C29&lt;&gt;"",  IF(   AND(    (IFERROR(SEARCH("Ridotto",Gen2022_RICHIESTE!C29),Gen2022_RICHIESTE!C29))=1,    C$26&lt;&gt;""   ),    _xlfn.CONCAT("Rid: ",HLOOKUP(C$26,Tipologie!$B$2:$AM$10,7)  ),  Gen2022_RICHIESTE!C29),HLOOKUP(C$26,Tipologie!$B$2:$AM$10,7  ) ))</f>
        <v>.</v>
      </c>
      <c r="D32" s="158" t="str">
        <f>T( IF( Gen2022_RICHIESTE!D29&lt;&gt;"",  IF(   AND(    (IFERROR(SEARCH("Ridotto",Gen2022_RICHIESTE!D29),Gen2022_RICHIESTE!D29))=1,    D$26&lt;&gt;""   ),    _xlfn.CONCAT("Rid: ",HLOOKUP(D$26,Tipologie!$B$2:$AM$10,7)  ),  Gen2022_RICHIESTE!D29),HLOOKUP(D$26,Tipologie!$B$2:$AM$10,7  ) ))</f>
        <v>.</v>
      </c>
      <c r="E32" s="158" t="str">
        <f>T( IF( Gen2022_RICHIESTE!E29&lt;&gt;"",  IF(   AND(    (IFERROR(SEARCH("Ridotto",Gen2022_RICHIESTE!E29),Gen2022_RICHIESTE!E29))=1,    E$26&lt;&gt;""   ),    _xlfn.CONCAT("Rid: ",HLOOKUP(E$26,Tipologie!$B$2:$AM$10,7)  ),  Gen2022_RICHIESTE!E29),HLOOKUP(E$26,Tipologie!$B$2:$AM$10,7  ) ))</f>
        <v>.</v>
      </c>
      <c r="F32" s="158" t="str">
        <f>T( IF( Gen2022_RICHIESTE!F29&lt;&gt;"",  IF(   AND(    (IFERROR(SEARCH("Ridotto",Gen2022_RICHIESTE!F29),Gen2022_RICHIESTE!F29))=1,    F$26&lt;&gt;""   ),    _xlfn.CONCAT("Rid: ",HLOOKUP(F$26,Tipologie!$B$2:$AM$10,7)  ),  Gen2022_RICHIESTE!F29),HLOOKUP(F$26,Tipologie!$B$2:$AM$10,7  ) ))</f>
        <v>.</v>
      </c>
      <c r="G32" s="158" t="str">
        <f>T( IF( Gen2022_RICHIESTE!G29&lt;&gt;"",  IF(   AND(    (IFERROR(SEARCH("Ridotto",Gen2022_RICHIESTE!G29),Gen2022_RICHIESTE!G29))=1,    G$26&lt;&gt;""   ),    _xlfn.CONCAT("Rid: ",HLOOKUP(G$26,Tipologie!$B$2:$AM$10,7)  ),  Gen2022_RICHIESTE!G29),HLOOKUP(G$26,Tipologie!$B$2:$AM$10,7  ) ))</f>
        <v>.</v>
      </c>
      <c r="H32" s="158" t="str">
        <f>T( IF( Gen2022_RICHIESTE!H29&lt;&gt;"",  IF(   AND(    (IFERROR(SEARCH("Ridotto",Gen2022_RICHIESTE!H29),Gen2022_RICHIESTE!H29))=1,    H$26&lt;&gt;""   ),    _xlfn.CONCAT("Rid: ",HLOOKUP(H$26,Tipologie!$B$2:$AM$10,7)  ),  Gen2022_RICHIESTE!H29),HLOOKUP(H$26,Tipologie!$B$2:$AM$10,7  ) ))</f>
        <v>.</v>
      </c>
      <c r="I32" s="158" t="str">
        <f>T( IF( Gen2022_RICHIESTE!I29&lt;&gt;"",  IF(   AND(    (IFERROR(SEARCH("Ridotto",Gen2022_RICHIESTE!I29),Gen2022_RICHIESTE!I29))=1,    I$26&lt;&gt;""   ),    _xlfn.CONCAT("Rid: ",HLOOKUP(I$26,Tipologie!$B$2:$AM$10,7)  ),  Gen2022_RICHIESTE!I29),HLOOKUP(I$26,Tipologie!$B$2:$AM$10,7  ) ))</f>
        <v>.</v>
      </c>
      <c r="J32" s="158" t="str">
        <f>T( IF( Gen2022_RICHIESTE!J29&lt;&gt;"",  IF(   AND(    (IFERROR(SEARCH("Ridotto",Gen2022_RICHIESTE!J29),Gen2022_RICHIESTE!J29))=1,    J$26&lt;&gt;""   ),    _xlfn.CONCAT("Rid: ",HLOOKUP(J$26,Tipologie!$B$2:$AM$10,7)  ),  Gen2022_RICHIESTE!J29),HLOOKUP(J$26,Tipologie!$B$2:$AM$10,7  ) ))</f>
        <v>.</v>
      </c>
      <c r="K32" s="158" t="str">
        <f>T( IF( Gen2022_RICHIESTE!K29&lt;&gt;"",  IF(   AND(    (IFERROR(SEARCH("Ridotto",Gen2022_RICHIESTE!K29),Gen2022_RICHIESTE!K29))=1,    K$26&lt;&gt;""   ),    _xlfn.CONCAT("Rid: ",HLOOKUP(K$26,Tipologie!$B$2:$AM$10,7)  ),  Gen2022_RICHIESTE!K29),HLOOKUP(K$26,Tipologie!$B$2:$AM$10,7  ) ))</f>
        <v>.</v>
      </c>
      <c r="L32" s="158" t="str">
        <f>T( IF( Gen2022_RICHIESTE!L29&lt;&gt;"",  IF(   AND(    (IFERROR(SEARCH("Ridotto",Gen2022_RICHIESTE!L29),Gen2022_RICHIESTE!L29))=1,    L$26&lt;&gt;""   ),    _xlfn.CONCAT("Rid: ",HLOOKUP(L$26,Tipologie!$B$2:$AM$10,7)  ),  Gen2022_RICHIESTE!L29),HLOOKUP(L$26,Tipologie!$B$2:$AM$10,7  ) ))</f>
        <v>.</v>
      </c>
      <c r="M32" s="158" t="str">
        <f>T( IF( Gen2022_RICHIESTE!M29&lt;&gt;"",  IF(   AND(    (IFERROR(SEARCH("Ridotto",Gen2022_RICHIESTE!M29),Gen2022_RICHIESTE!M29))=1,    M$26&lt;&gt;""   ),    _xlfn.CONCAT("Rid: ",HLOOKUP(M$26,Tipologie!$B$2:$AM$10,7)  ),  Gen2022_RICHIESTE!M29),HLOOKUP(M$26,Tipologie!$B$2:$AM$10,7  ) ))</f>
        <v>.</v>
      </c>
      <c r="N32" s="158" t="str">
        <f>T( IF( Gen2022_RICHIESTE!N29&lt;&gt;"",  IF(   AND(    (IFERROR(SEARCH("Ridotto",Gen2022_RICHIESTE!N29),Gen2022_RICHIESTE!N29))=1,    N$26&lt;&gt;""   ),    _xlfn.CONCAT("Rid: ",HLOOKUP(N$26,Tipologie!$B$2:$AM$10,7)  ),  Gen2022_RICHIESTE!N29),HLOOKUP(N$26,Tipologie!$B$2:$AM$10,7  ) ))</f>
        <v>.</v>
      </c>
      <c r="O32" s="158" t="str">
        <f>T( IF( Gen2022_RICHIESTE!O29&lt;&gt;"",  IF(   AND(    (IFERROR(SEARCH("Ridotto",Gen2022_RICHIESTE!O29),Gen2022_RICHIESTE!O29))=1,    O$26&lt;&gt;""   ),    _xlfn.CONCAT("Rid: ",HLOOKUP(O$26,Tipologie!$B$2:$AM$10,7)  ),  Gen2022_RICHIESTE!O29),HLOOKUP(O$26,Tipologie!$B$2:$AM$10,7  ) ))</f>
        <v>.</v>
      </c>
      <c r="P32" s="158" t="str">
        <f>T( IF( Gen2022_RICHIESTE!P29&lt;&gt;"",  IF(   AND(    (IFERROR(SEARCH("Ridotto",Gen2022_RICHIESTE!P29),Gen2022_RICHIESTE!P29))=1,    P$26&lt;&gt;""   ),    _xlfn.CONCAT("Rid: ",HLOOKUP(P$26,Tipologie!$B$2:$AM$10,7)  ),  Gen2022_RICHIESTE!P29),HLOOKUP(P$26,Tipologie!$B$2:$AM$10,7  ) ))</f>
        <v>.</v>
      </c>
      <c r="Q32" s="60" t="str">
        <f>T( IF( Gen2022_RICHIESTE!Q29&lt;&gt;"",  IF(   AND(    (IFERROR(SEARCH("Ridotto",Gen2022_RICHIESTE!Q29),Gen2022_RICHIESTE!Q29))=1,    Q$26&lt;&gt;""   ),    _xlfn.CONCAT("Rid: ",HLOOKUP(Q$26,Tipologie!$B$2:$AM$10,7)  ),  Gen2022_RICHIESTE!Q29),HLOOKUP(Q$26,Tipologie!$B$2:$AM$10,7  ) ))</f>
        <v>.</v>
      </c>
      <c r="R32" s="60" t="str">
        <f>T( IF( Gen2022_RICHIESTE!R29&lt;&gt;"",  IF(   AND(    (IFERROR(SEARCH("Ridotto",Gen2022_RICHIESTE!R29),Gen2022_RICHIESTE!R29))=1,    R$26&lt;&gt;""   ),    _xlfn.CONCAT("Rid: ",HLOOKUP(R$26,Tipologie!$B$2:$AM$10,7)  ),  Gen2022_RICHIESTE!R29),HLOOKUP(R$26,Tipologie!$B$2:$AM$10,7  ) ))</f>
        <v>.</v>
      </c>
      <c r="S32" s="60" t="str">
        <f>T( IF( Gen2022_RICHIESTE!S29&lt;&gt;"",  IF(   AND(    (IFERROR(SEARCH("Ridotto",Gen2022_RICHIESTE!S29),Gen2022_RICHIESTE!S29))=1,    S$26&lt;&gt;""   ),    _xlfn.CONCAT("Rid: ",HLOOKUP(S$26,Tipologie!$B$2:$AM$10,7)  ),  Gen2022_RICHIESTE!S29),HLOOKUP(S$26,Tipologie!$B$2:$AM$10,7  ) ))</f>
        <v>.</v>
      </c>
      <c r="T32" s="151"/>
      <c r="U32" s="79" t="str">
        <f t="shared" si="7"/>
        <v>ven</v>
      </c>
      <c r="V32" s="80">
        <f t="shared" si="8"/>
        <v>44589</v>
      </c>
      <c r="W32" s="158" t="str">
        <f>T( IF( Gen2022_RICHIESTE!W29&lt;&gt;"",  IF(   AND(    (IFERROR(SEARCH("Ridotto",Gen2022_RICHIESTE!W29),Gen2022_RICHIESTE!W29))=1,    W$26&lt;&gt;""   ),    _xlfn.CONCAT("Rid: ",HLOOKUP(W$26,Tipologie!$B$2:$AM$10,7)  ),  Gen2022_RICHIESTE!W29),HLOOKUP(W$26,Tipologie!$B$2:$AM$10,7  ) ))</f>
        <v>.</v>
      </c>
      <c r="X32" s="158" t="str">
        <f>T( IF( Gen2022_RICHIESTE!X29&lt;&gt;"",  IF(   AND(    (IFERROR(SEARCH("Ridotto",Gen2022_RICHIESTE!X29),Gen2022_RICHIESTE!X29))=1,    X$26&lt;&gt;""   ),    _xlfn.CONCAT("Rid: ",HLOOKUP(X$26,Tipologie!$B$2:$AM$10,7)  ),  Gen2022_RICHIESTE!X29),HLOOKUP(X$26,Tipologie!$B$2:$AM$10,7  ) ))</f>
        <v>.</v>
      </c>
      <c r="Y32" s="158" t="str">
        <f>T( IF( Gen2022_RICHIESTE!Y29&lt;&gt;"",  IF(   AND(    (IFERROR(SEARCH("Ridotto",Gen2022_RICHIESTE!Y29),Gen2022_RICHIESTE!Y29))=1,    Y$26&lt;&gt;""   ),    _xlfn.CONCAT("Rid: ",HLOOKUP(Y$26,Tipologie!$B$2:$AM$10,7)  ),  Gen2022_RICHIESTE!Y29),HLOOKUP(Y$26,Tipologie!$B$2:$AM$10,7  ) ))</f>
        <v>.</v>
      </c>
      <c r="Z32" s="158" t="str">
        <f>T( IF( Gen2022_RICHIESTE!Z29&lt;&gt;"",  IF(   AND(    (IFERROR(SEARCH("Ridotto",Gen2022_RICHIESTE!Z29),Gen2022_RICHIESTE!Z29))=1,    Z$26&lt;&gt;""   ),    _xlfn.CONCAT("Rid: ",HLOOKUP(Z$26,Tipologie!$B$2:$AM$10,7)  ),  Gen2022_RICHIESTE!Z29),HLOOKUP(Z$26,Tipologie!$B$2:$AM$10,7  ) ))</f>
        <v>.</v>
      </c>
      <c r="AA32" s="158" t="str">
        <f>T( IF( Gen2022_RICHIESTE!AA29&lt;&gt;"",  IF(   AND(    (IFERROR(SEARCH("Ridotto",Gen2022_RICHIESTE!AA29),Gen2022_RICHIESTE!AA29))=1,    AA$26&lt;&gt;""   ),    _xlfn.CONCAT("Rid: ",HLOOKUP(AA$26,Tipologie!$B$2:$AM$10,7)  ),  Gen2022_RICHIESTE!AA29),HLOOKUP(AA$26,Tipologie!$B$2:$AM$10,7  ) ))</f>
        <v>.</v>
      </c>
      <c r="AB32" s="158" t="str">
        <f>T( IF( Gen2022_RICHIESTE!AB29&lt;&gt;"",  IF(   AND(    (IFERROR(SEARCH("Ridotto",Gen2022_RICHIESTE!AB29),Gen2022_RICHIESTE!AB29))=1,    AB$26&lt;&gt;""   ),    _xlfn.CONCAT("Rid: ",HLOOKUP(AB$26,Tipologie!$B$2:$AM$10,7)  ),  Gen2022_RICHIESTE!AB29),HLOOKUP(AB$26,Tipologie!$B$2:$AM$10,7  ) ))</f>
        <v>.</v>
      </c>
      <c r="AC32" s="158" t="str">
        <f>T( IF( Gen2022_RICHIESTE!AC29&lt;&gt;"",  IF(   AND(    (IFERROR(SEARCH("Ridotto",Gen2022_RICHIESTE!AC29),Gen2022_RICHIESTE!AC29))=1,    AC$26&lt;&gt;""   ),    _xlfn.CONCAT("Rid: ",HLOOKUP(AC$26,Tipologie!$B$2:$AM$10,7)  ),  Gen2022_RICHIESTE!AC29),HLOOKUP(AC$26,Tipologie!$B$2:$AM$10,7  ) ))</f>
        <v>.</v>
      </c>
      <c r="AD32" s="158" t="str">
        <f>T( IF( Gen2022_RICHIESTE!AD29&lt;&gt;"",  IF(   AND(    (IFERROR(SEARCH("Ridotto",Gen2022_RICHIESTE!AD29),Gen2022_RICHIESTE!AD29))=1,    AD$26&lt;&gt;""   ),    _xlfn.CONCAT("Rid: ",HLOOKUP(AD$26,Tipologie!$B$2:$AM$10,7)  ),  Gen2022_RICHIESTE!AD29),HLOOKUP(AD$26,Tipologie!$B$2:$AM$10,7  ) ))</f>
        <v>.</v>
      </c>
      <c r="AE32" s="158" t="str">
        <f>T( IF( Gen2022_RICHIESTE!AE29&lt;&gt;"",  IF(   AND(    (IFERROR(SEARCH("Ridotto",Gen2022_RICHIESTE!AE29),Gen2022_RICHIESTE!AE29))=1,    AE$26&lt;&gt;""   ),    _xlfn.CONCAT("Rid: ",HLOOKUP(AE$26,Tipologie!$B$2:$AM$10,7)  ),  Gen2022_RICHIESTE!AE29),HLOOKUP(AE$26,Tipologie!$B$2:$AM$10,7  ) ))</f>
        <v>.</v>
      </c>
      <c r="AF32" s="158" t="str">
        <f>T( IF( Gen2022_RICHIESTE!AF29&lt;&gt;"",  IF(   AND(    (IFERROR(SEARCH("Ridotto",Gen2022_RICHIESTE!AF29),Gen2022_RICHIESTE!AF29))=1,    AF$26&lt;&gt;""   ),    _xlfn.CONCAT("Rid: ",HLOOKUP(AF$26,Tipologie!$B$2:$AM$10,7)  ),  Gen2022_RICHIESTE!AF29),HLOOKUP(AF$26,Tipologie!$B$2:$AM$10,7  ) ))</f>
        <v>.</v>
      </c>
      <c r="AG32" s="158" t="str">
        <f>T( IF( Gen2022_RICHIESTE!AG29&lt;&gt;"",  IF(   AND(    (IFERROR(SEARCH("Ridotto",Gen2022_RICHIESTE!AG29),Gen2022_RICHIESTE!AG29))=1,    AG$26&lt;&gt;""   ),    _xlfn.CONCAT("Rid: ",HLOOKUP(AG$26,Tipologie!$B$2:$AM$10,7)  ),  Gen2022_RICHIESTE!AG29),HLOOKUP(AG$26,Tipologie!$B$2:$AM$10,7  ) ))</f>
        <v>.</v>
      </c>
      <c r="AH32" s="158" t="str">
        <f>T( IF( Gen2022_RICHIESTE!AH29&lt;&gt;"",  IF(   AND(    (IFERROR(SEARCH("Ridotto",Gen2022_RICHIESTE!AH29),Gen2022_RICHIESTE!AH29))=1,    AH$26&lt;&gt;""   ),    _xlfn.CONCAT("Rid: ",HLOOKUP(AH$26,Tipologie!$B$2:$AM$10,7)  ),  Gen2022_RICHIESTE!AH29),HLOOKUP(AH$26,Tipologie!$B$2:$AM$10,7  ) ))</f>
        <v>.</v>
      </c>
      <c r="AI32" s="158" t="str">
        <f>T( IF( Gen2022_RICHIESTE!AI29&lt;&gt;"",  IF(   AND(    (IFERROR(SEARCH("Ridotto",Gen2022_RICHIESTE!AI29),Gen2022_RICHIESTE!AI29))=1,    AI$26&lt;&gt;""   ),    _xlfn.CONCAT("Rid: ",HLOOKUP(AI$26,Tipologie!$B$2:$AM$10,7)  ),  Gen2022_RICHIESTE!AI29),HLOOKUP(AI$26,Tipologie!$B$2:$AM$10,7  ) ))</f>
        <v>.</v>
      </c>
      <c r="AJ32" s="158" t="str">
        <f>T( IF( Gen2022_RICHIESTE!AJ29&lt;&gt;"",  IF(   AND(    (IFERROR(SEARCH("Ridotto",Gen2022_RICHIESTE!AJ29),Gen2022_RICHIESTE!AJ29))=1,    AJ$26&lt;&gt;""   ),    _xlfn.CONCAT("Rid: ",HLOOKUP(AJ$26,Tipologie!$B$2:$AM$10,7)  ),  Gen2022_RICHIESTE!AJ29),HLOOKUP(AJ$26,Tipologie!$B$2:$AM$10,7  ) ))</f>
        <v>.</v>
      </c>
      <c r="AK32" s="158" t="str">
        <f>T( IF( Gen2022_RICHIESTE!AK29&lt;&gt;"",  IF(   AND(    (IFERROR(SEARCH("Ridotto",Gen2022_RICHIESTE!AK29),Gen2022_RICHIESTE!AK29))=1,    AK$26&lt;&gt;""   ),    _xlfn.CONCAT("Rid: ",HLOOKUP(AK$26,Tipologie!$B$2:$AM$10,7)  ),  Gen2022_RICHIESTE!AK29),HLOOKUP(AK$26,Tipologie!$B$2:$AM$10,7  ) ))</f>
        <v>.</v>
      </c>
      <c r="AL32" s="158" t="str">
        <f>T( IF( Gen2022_RICHIESTE!AL29&lt;&gt;"",  IF(   AND(    (IFERROR(SEARCH("Ridotto",Gen2022_RICHIESTE!AL29),Gen2022_RICHIESTE!AL29))=1,    AL$26&lt;&gt;""   ),    _xlfn.CONCAT("Rid: ",HLOOKUP(AL$26,Tipologie!$B$2:$AM$10,7)  ),  Gen2022_RICHIESTE!AL29),HLOOKUP(AL$26,Tipologie!$B$2:$AM$10,7  ) ))</f>
        <v>.</v>
      </c>
      <c r="AM32" s="158" t="str">
        <f>T( IF( Gen2022_RICHIESTE!AM29&lt;&gt;"",  IF(   AND(    (IFERROR(SEARCH("Ridotto",Gen2022_RICHIESTE!AM29),Gen2022_RICHIESTE!AM29))=1,    AM$26&lt;&gt;""   ),    _xlfn.CONCAT("Rid: ",HLOOKUP(AM$26,Tipologie!$B$2:$AM$10,7)  ),  Gen2022_RICHIESTE!AM29),HLOOKUP(AM$26,Tipologie!$B$2:$AM$10,7  ) ))</f>
        <v>.</v>
      </c>
      <c r="AN32" s="158" t="str">
        <f>T( IF( Gen2022_RICHIESTE!AN29&lt;&gt;"",  IF(   AND(    (IFERROR(SEARCH("Ridotto",Gen2022_RICHIESTE!AN29),Gen2022_RICHIESTE!AN29))=1,    AN$26&lt;&gt;""   ),    _xlfn.CONCAT("Rid: ",HLOOKUP(AN$26,Tipologie!$B$2:$AM$10,7)  ),  Gen2022_RICHIESTE!AN29),HLOOKUP(AN$26,Tipologie!$B$2:$AM$10,7  ) ))</f>
        <v>.</v>
      </c>
      <c r="AO32" s="158" t="str">
        <f>T( IF( Gen2022_RICHIESTE!AO29&lt;&gt;"",  IF(   AND(    (IFERROR(SEARCH("Ridotto",Gen2022_RICHIESTE!AO29),Gen2022_RICHIESTE!AO29))=1,    AO$26&lt;&gt;""   ),    _xlfn.CONCAT("Rid: ",HLOOKUP(AO$26,Tipologie!$B$2:$AM$10,7)  ),  Gen2022_RICHIESTE!AO29),HLOOKUP(AO$26,Tipologie!$B$2:$AM$10,7  ) ))</f>
        <v>.</v>
      </c>
      <c r="AP32" s="158" t="str">
        <f>T( IF( Gen2022_RICHIESTE!AP29&lt;&gt;"",  IF(   AND(    (IFERROR(SEARCH("Ridotto",Gen2022_RICHIESTE!AP29),Gen2022_RICHIESTE!AP29))=1,    AP$26&lt;&gt;""   ),    _xlfn.CONCAT("Rid: ",HLOOKUP(AP$26,Tipologie!$B$2:$AM$10,7)  ),  Gen2022_RICHIESTE!AP29),HLOOKUP(AP$26,Tipologie!$B$2:$AM$10,7  ) ))</f>
        <v>.</v>
      </c>
      <c r="AQ32" s="158" t="str">
        <f>T( IF( Gen2022_RICHIESTE!AQ29&lt;&gt;"",  IF(   AND(    (IFERROR(SEARCH("Ridotto",Gen2022_RICHIESTE!AQ29),Gen2022_RICHIESTE!AQ29))=1,    AQ$26&lt;&gt;""   ),    _xlfn.CONCAT("Rid: ",HLOOKUP(AQ$26,Tipologie!$B$2:$AM$10,7)  ),  Gen2022_RICHIESTE!AQ29),HLOOKUP(AQ$26,Tipologie!$B$2:$AM$10,7  ) ))</f>
        <v>.</v>
      </c>
      <c r="AR32" s="158" t="str">
        <f>T( IF( Gen2022_RICHIESTE!AR29&lt;&gt;"",  IF(   AND(    (IFERROR(SEARCH("Ridotto",Gen2022_RICHIESTE!AR29),Gen2022_RICHIESTE!AR29))=1,    AR$26&lt;&gt;""   ),    _xlfn.CONCAT("Rid: ",HLOOKUP(AR$26,Tipologie!$B$2:$AM$10,7)  ),  Gen2022_RICHIESTE!AR29),HLOOKUP(AR$26,Tipologie!$B$2:$AM$10,7  ) ))</f>
        <v>.</v>
      </c>
      <c r="AS32" s="54"/>
      <c r="AT32" s="174">
        <f>SUM(COUNTIFS(C32:AR32,{"Ex-accordo";"Ferie";"Ridotto Ex-Acc";"Ridotto Ferie";"Ridotto Maternità";"Malattia";"Esame";"Altro"}))</f>
        <v>0</v>
      </c>
      <c r="AU32" s="96"/>
      <c r="AW32" s="79" t="str">
        <f t="shared" si="9"/>
        <v>ven</v>
      </c>
      <c r="AX32" s="79">
        <f t="shared" si="11"/>
        <v>44589</v>
      </c>
      <c r="AY32" s="158" t="str">
        <f>T(IF(  Gen2022_RICHIESTE!BB29&lt;&gt;"",  Gen2022_RICHIESTE!BB29,  HLOOKUP(AY$26,Tipologie!$B$2:$AM$10,7) ))</f>
        <v>.</v>
      </c>
      <c r="AZ32" s="158" t="str">
        <f>T(IF(  Gen2022_RICHIESTE!BC29&lt;&gt;"",  Gen2022_RICHIESTE!BC29,  HLOOKUP(AZ$26,Tipologie!$B$2:$AM$10,7) ))</f>
        <v>.</v>
      </c>
      <c r="BA32" s="158" t="str">
        <f>T(IF(  Gen2022_RICHIESTE!BD29&lt;&gt;"",  Gen2022_RICHIESTE!BD29,  HLOOKUP(BA$26,Tipologie!$B$2:$AM$10,7) ))</f>
        <v>.</v>
      </c>
      <c r="BB32" s="158" t="str">
        <f>T(IF(  Gen2022_RICHIESTE!BE29&lt;&gt;"",  Gen2022_RICHIESTE!BE29,  HLOOKUP(BB$26,Tipologie!$B$2:$AM$10,7) ))</f>
        <v>.</v>
      </c>
      <c r="BC32" s="158" t="str">
        <f>T(IF(  Gen2022_RICHIESTE!BF29&lt;&gt;"",  Gen2022_RICHIESTE!BF29,  HLOOKUP(BC$26,Tipologie!$B$2:$AM$10,7) ))</f>
        <v>.</v>
      </c>
      <c r="BD32" s="158" t="str">
        <f>T(IF(  Gen2022_RICHIESTE!BG29&lt;&gt;"",  Gen2022_RICHIESTE!BG29,  HLOOKUP(BD$26,Tipologie!$B$2:$AM$10,7) ))</f>
        <v>.</v>
      </c>
      <c r="BE32" s="158" t="str">
        <f>T(IF(  Gen2022_RICHIESTE!BH29&lt;&gt;"",  Gen2022_RICHIESTE!BH29,  HLOOKUP(BE$26,Tipologie!$B$2:$AM$10,7) ))</f>
        <v>.</v>
      </c>
      <c r="BF32" s="158" t="str">
        <f>T(IF(  Gen2022_RICHIESTE!BI29&lt;&gt;"",  Gen2022_RICHIESTE!BI29,  HLOOKUP(BF$26,Tipologie!$B$2:$AM$10,7) ))</f>
        <v>.</v>
      </c>
      <c r="BG32" s="158" t="str">
        <f>T(IF(  Gen2022_RICHIESTE!BJ29&lt;&gt;"",  Gen2022_RICHIESTE!BJ29,  HLOOKUP(BG$26,Tipologie!$B$2:$AM$10,7) ))</f>
        <v>.</v>
      </c>
      <c r="BH32" s="158" t="str">
        <f>T(IF(  Gen2022_RICHIESTE!BK29&lt;&gt;"",  Gen2022_RICHIESTE!BK29,  HLOOKUP(BH$26,Tipologie!$B$2:$AM$10,7) ))</f>
        <v>.</v>
      </c>
      <c r="BI32" s="50"/>
    </row>
    <row r="33" spans="1:61" ht="11.25" customHeight="1" x14ac:dyDescent="0.25">
      <c r="A33" s="79" t="str">
        <f>IF(Gen2022_RICHIESTE!A30&lt;&gt;"",Gen2022_RICHIESTE!A30,"")</f>
        <v>sab</v>
      </c>
      <c r="B33" s="80">
        <f>IF(Gen2022_RICHIESTE!B30&lt;&gt;"",Gen2022_RICHIESTE!B30,"")</f>
        <v>44590</v>
      </c>
      <c r="C33" s="158" t="str">
        <f>T( IF( Gen2022_RICHIESTE!C30&lt;&gt;"",  IF(   AND(    (IFERROR(SEARCH("Ridotto",Gen2022_RICHIESTE!C30),Gen2022_RICHIESTE!C30))=1,    C$26&lt;&gt;""   ),    _xlfn.CONCAT("Rid: ",HLOOKUP(C$26,Tipologie!$B$2:$AM$10,8)  ),  Gen2022_RICHIESTE!C30),HLOOKUP(C$26,Tipologie!$B$2:$AM$10,8  ) ))</f>
        <v>RIPOSO</v>
      </c>
      <c r="D33" s="158" t="str">
        <f>T( IF( Gen2022_RICHIESTE!D30&lt;&gt;"",  IF(   AND(    (IFERROR(SEARCH("Ridotto",Gen2022_RICHIESTE!D30),Gen2022_RICHIESTE!D30))=1,    D$26&lt;&gt;""   ),    _xlfn.CONCAT("Rid: ",HLOOKUP(D$26,Tipologie!$B$2:$AM$10,8)  ),  Gen2022_RICHIESTE!D30),HLOOKUP(D$26,Tipologie!$B$2:$AM$10,8  ) ))</f>
        <v>RIPOSO</v>
      </c>
      <c r="E33" s="158" t="str">
        <f>T( IF( Gen2022_RICHIESTE!E30&lt;&gt;"",  IF(   AND(    (IFERROR(SEARCH("Ridotto",Gen2022_RICHIESTE!E30),Gen2022_RICHIESTE!E30))=1,    E$26&lt;&gt;""   ),    _xlfn.CONCAT("Rid: ",HLOOKUP(E$26,Tipologie!$B$2:$AM$10,8)  ),  Gen2022_RICHIESTE!E30),HLOOKUP(E$26,Tipologie!$B$2:$AM$10,8  ) ))</f>
        <v>RIPOSO</v>
      </c>
      <c r="F33" s="158" t="str">
        <f>T( IF( Gen2022_RICHIESTE!F30&lt;&gt;"",  IF(   AND(    (IFERROR(SEARCH("Ridotto",Gen2022_RICHIESTE!F30),Gen2022_RICHIESTE!F30))=1,    F$26&lt;&gt;""   ),    _xlfn.CONCAT("Rid: ",HLOOKUP(F$26,Tipologie!$B$2:$AM$10,8)  ),  Gen2022_RICHIESTE!F30),HLOOKUP(F$26,Tipologie!$B$2:$AM$10,8  ) ))</f>
        <v>RIPOSO</v>
      </c>
      <c r="G33" s="158" t="str">
        <f>T( IF( Gen2022_RICHIESTE!G30&lt;&gt;"",  IF(   AND(    (IFERROR(SEARCH("Ridotto",Gen2022_RICHIESTE!G30),Gen2022_RICHIESTE!G30))=1,    G$26&lt;&gt;""   ),    _xlfn.CONCAT("Rid: ",HLOOKUP(G$26,Tipologie!$B$2:$AM$10,8)  ),  Gen2022_RICHIESTE!G30),HLOOKUP(G$26,Tipologie!$B$2:$AM$10,8  ) ))</f>
        <v>RIPOSO</v>
      </c>
      <c r="H33" s="158" t="str">
        <f>T( IF( Gen2022_RICHIESTE!H30&lt;&gt;"",  IF(   AND(    (IFERROR(SEARCH("Ridotto",Gen2022_RICHIESTE!H30),Gen2022_RICHIESTE!H30))=1,    H$26&lt;&gt;""   ),    _xlfn.CONCAT("Rid: ",HLOOKUP(H$26,Tipologie!$B$2:$AM$10,8)  ),  Gen2022_RICHIESTE!H30),HLOOKUP(H$26,Tipologie!$B$2:$AM$10,8  ) ))</f>
        <v>RIPOSO</v>
      </c>
      <c r="I33" s="158" t="str">
        <f>T( IF( Gen2022_RICHIESTE!I30&lt;&gt;"",  IF(   AND(    (IFERROR(SEARCH("Ridotto",Gen2022_RICHIESTE!I30),Gen2022_RICHIESTE!I30))=1,    I$26&lt;&gt;""   ),    _xlfn.CONCAT("Rid: ",HLOOKUP(I$26,Tipologie!$B$2:$AM$10,8)  ),  Gen2022_RICHIESTE!I30),HLOOKUP(I$26,Tipologie!$B$2:$AM$10,8  ) ))</f>
        <v>RIPOSO</v>
      </c>
      <c r="J33" s="158" t="str">
        <f>T( IF( Gen2022_RICHIESTE!J30&lt;&gt;"",  IF(   AND(    (IFERROR(SEARCH("Ridotto",Gen2022_RICHIESTE!J30),Gen2022_RICHIESTE!J30))=1,    J$26&lt;&gt;""   ),    _xlfn.CONCAT("Rid: ",HLOOKUP(J$26,Tipologie!$B$2:$AM$10,8)  ),  Gen2022_RICHIESTE!J30),HLOOKUP(J$26,Tipologie!$B$2:$AM$10,8  ) ))</f>
        <v>RIPOSO</v>
      </c>
      <c r="K33" s="158" t="str">
        <f>T( IF( Gen2022_RICHIESTE!K30&lt;&gt;"",  IF(   AND(    (IFERROR(SEARCH("Ridotto",Gen2022_RICHIESTE!K30),Gen2022_RICHIESTE!K30))=1,    K$26&lt;&gt;""   ),    _xlfn.CONCAT("Rid: ",HLOOKUP(K$26,Tipologie!$B$2:$AM$10,8)  ),  Gen2022_RICHIESTE!K30),HLOOKUP(K$26,Tipologie!$B$2:$AM$10,8  ) ))</f>
        <v>RIPOSO</v>
      </c>
      <c r="L33" s="158" t="str">
        <f>T( IF( Gen2022_RICHIESTE!L30&lt;&gt;"",  IF(   AND(    (IFERROR(SEARCH("Ridotto",Gen2022_RICHIESTE!L30),Gen2022_RICHIESTE!L30))=1,    L$26&lt;&gt;""   ),    _xlfn.CONCAT("Rid: ",HLOOKUP(L$26,Tipologie!$B$2:$AM$10,8)  ),  Gen2022_RICHIESTE!L30),HLOOKUP(L$26,Tipologie!$B$2:$AM$10,8  ) ))</f>
        <v>RIPOSO</v>
      </c>
      <c r="M33" s="158" t="str">
        <f>T( IF( Gen2022_RICHIESTE!M30&lt;&gt;"",  IF(   AND(    (IFERROR(SEARCH("Ridotto",Gen2022_RICHIESTE!M30),Gen2022_RICHIESTE!M30))=1,    M$26&lt;&gt;""   ),    _xlfn.CONCAT("Rid: ",HLOOKUP(M$26,Tipologie!$B$2:$AM$10,8)  ),  Gen2022_RICHIESTE!M30),HLOOKUP(M$26,Tipologie!$B$2:$AM$10,8  ) ))</f>
        <v>RIPOSO</v>
      </c>
      <c r="N33" s="158" t="str">
        <f>T( IF( Gen2022_RICHIESTE!N30&lt;&gt;"",  IF(   AND(    (IFERROR(SEARCH("Ridotto",Gen2022_RICHIESTE!N30),Gen2022_RICHIESTE!N30))=1,    N$26&lt;&gt;""   ),    _xlfn.CONCAT("Rid: ",HLOOKUP(N$26,Tipologie!$B$2:$AM$10,8)  ),  Gen2022_RICHIESTE!N30),HLOOKUP(N$26,Tipologie!$B$2:$AM$10,8  ) ))</f>
        <v>RIPOSO</v>
      </c>
      <c r="O33" s="158" t="str">
        <f>T( IF( Gen2022_RICHIESTE!O30&lt;&gt;"",  IF(   AND(    (IFERROR(SEARCH("Ridotto",Gen2022_RICHIESTE!O30),Gen2022_RICHIESTE!O30))=1,    O$26&lt;&gt;""   ),    _xlfn.CONCAT("Rid: ",HLOOKUP(O$26,Tipologie!$B$2:$AM$10,8)  ),  Gen2022_RICHIESTE!O30),HLOOKUP(O$26,Tipologie!$B$2:$AM$10,8  ) ))</f>
        <v>RIPOSO</v>
      </c>
      <c r="P33" s="158" t="str">
        <f>T( IF( Gen2022_RICHIESTE!P30&lt;&gt;"",  IF(   AND(    (IFERROR(SEARCH("Ridotto",Gen2022_RICHIESTE!P30),Gen2022_RICHIESTE!P30))=1,    P$26&lt;&gt;""   ),    _xlfn.CONCAT("Rid: ",HLOOKUP(P$26,Tipologie!$B$2:$AM$10,8)  ),  Gen2022_RICHIESTE!P30),HLOOKUP(P$26,Tipologie!$B$2:$AM$10,8  ) ))</f>
        <v>RIPOSO</v>
      </c>
      <c r="Q33" s="60" t="str">
        <f>T( IF( Gen2022_RICHIESTE!Q30&lt;&gt;"",  IF(   AND(    (IFERROR(SEARCH("Ridotto",Gen2022_RICHIESTE!Q30),Gen2022_RICHIESTE!Q30))=1,    Q$26&lt;&gt;""   ),    _xlfn.CONCAT("Rid: ",HLOOKUP(Q$26,Tipologie!$B$2:$AM$10,8)  ),  Gen2022_RICHIESTE!Q30),HLOOKUP(Q$26,Tipologie!$B$2:$AM$10,8  ) ))</f>
        <v>RIPOSO</v>
      </c>
      <c r="R33" s="60" t="str">
        <f>T( IF( Gen2022_RICHIESTE!R30&lt;&gt;"",  IF(   AND(    (IFERROR(SEARCH("Ridotto",Gen2022_RICHIESTE!R30),Gen2022_RICHIESTE!R30))=1,    R$26&lt;&gt;""   ),    _xlfn.CONCAT("Rid: ",HLOOKUP(R$26,Tipologie!$B$2:$AM$10,8)  ),  Gen2022_RICHIESTE!R30),HLOOKUP(R$26,Tipologie!$B$2:$AM$10,8  ) ))</f>
        <v>RIPOSO</v>
      </c>
      <c r="S33" s="60" t="str">
        <f>T( IF( Gen2022_RICHIESTE!S30&lt;&gt;"",  IF(   AND(    (IFERROR(SEARCH("Ridotto",Gen2022_RICHIESTE!S30),Gen2022_RICHIESTE!S30))=1,    S$26&lt;&gt;""   ),    _xlfn.CONCAT("Rid: ",HLOOKUP(S$26,Tipologie!$B$2:$AM$10,8)  ),  Gen2022_RICHIESTE!S30),HLOOKUP(S$26,Tipologie!$B$2:$AM$10,8  ) ))</f>
        <v>RIPOSO</v>
      </c>
      <c r="T33" s="151"/>
      <c r="U33" s="79" t="str">
        <f t="shared" si="7"/>
        <v>sab</v>
      </c>
      <c r="V33" s="80">
        <f t="shared" si="8"/>
        <v>44590</v>
      </c>
      <c r="W33" s="158" t="str">
        <f>T( IF( Gen2022_RICHIESTE!W30&lt;&gt;"",  IF(   AND(    (IFERROR(SEARCH("Ridotto",Gen2022_RICHIESTE!W30),Gen2022_RICHIESTE!W30))=1,    W$26&lt;&gt;""   ),    _xlfn.CONCAT("Rid: ",HLOOKUP(W$26,Tipologie!$B$2:$AM$10,8)  ),  Gen2022_RICHIESTE!W30),HLOOKUP(W$26,Tipologie!$B$2:$AM$10,8  ) ))</f>
        <v>RIPOSO</v>
      </c>
      <c r="X33" s="158" t="str">
        <f>T( IF( Gen2022_RICHIESTE!X30&lt;&gt;"",  IF(   AND(    (IFERROR(SEARCH("Ridotto",Gen2022_RICHIESTE!X30),Gen2022_RICHIESTE!X30))=1,    X$26&lt;&gt;""   ),    _xlfn.CONCAT("Rid: ",HLOOKUP(X$26,Tipologie!$B$2:$AM$10,8)  ),  Gen2022_RICHIESTE!X30),HLOOKUP(X$26,Tipologie!$B$2:$AM$10,8  ) ))</f>
        <v>RIPOSO</v>
      </c>
      <c r="Y33" s="158" t="str">
        <f>T( IF( Gen2022_RICHIESTE!Y30&lt;&gt;"",  IF(   AND(    (IFERROR(SEARCH("Ridotto",Gen2022_RICHIESTE!Y30),Gen2022_RICHIESTE!Y30))=1,    Y$26&lt;&gt;""   ),    _xlfn.CONCAT("Rid: ",HLOOKUP(Y$26,Tipologie!$B$2:$AM$10,8)  ),  Gen2022_RICHIESTE!Y30),HLOOKUP(Y$26,Tipologie!$B$2:$AM$10,8  ) ))</f>
        <v>RIPOSO</v>
      </c>
      <c r="Z33" s="158" t="str">
        <f>T( IF( Gen2022_RICHIESTE!Z30&lt;&gt;"",  IF(   AND(    (IFERROR(SEARCH("Ridotto",Gen2022_RICHIESTE!Z30),Gen2022_RICHIESTE!Z30))=1,    Z$26&lt;&gt;""   ),    _xlfn.CONCAT("Rid: ",HLOOKUP(Z$26,Tipologie!$B$2:$AM$10,8)  ),  Gen2022_RICHIESTE!Z30),HLOOKUP(Z$26,Tipologie!$B$2:$AM$10,8  ) ))</f>
        <v>RIPOSO</v>
      </c>
      <c r="AA33" s="158" t="str">
        <f>T( IF( Gen2022_RICHIESTE!AA30&lt;&gt;"",  IF(   AND(    (IFERROR(SEARCH("Ridotto",Gen2022_RICHIESTE!AA30),Gen2022_RICHIESTE!AA30))=1,    AA$26&lt;&gt;""   ),    _xlfn.CONCAT("Rid: ",HLOOKUP(AA$26,Tipologie!$B$2:$AM$10,8)  ),  Gen2022_RICHIESTE!AA30),HLOOKUP(AA$26,Tipologie!$B$2:$AM$10,8  ) ))</f>
        <v>RIPOSO</v>
      </c>
      <c r="AB33" s="158" t="str">
        <f>T( IF( Gen2022_RICHIESTE!AB30&lt;&gt;"",  IF(   AND(    (IFERROR(SEARCH("Ridotto",Gen2022_RICHIESTE!AB30),Gen2022_RICHIESTE!AB30))=1,    AB$26&lt;&gt;""   ),    _xlfn.CONCAT("Rid: ",HLOOKUP(AB$26,Tipologie!$B$2:$AM$10,8)  ),  Gen2022_RICHIESTE!AB30),HLOOKUP(AB$26,Tipologie!$B$2:$AM$10,8  ) ))</f>
        <v>RIPOSO</v>
      </c>
      <c r="AC33" s="158" t="str">
        <f>T( IF( Gen2022_RICHIESTE!AC30&lt;&gt;"",  IF(   AND(    (IFERROR(SEARCH("Ridotto",Gen2022_RICHIESTE!AC30),Gen2022_RICHIESTE!AC30))=1,    AC$26&lt;&gt;""   ),    _xlfn.CONCAT("Rid: ",HLOOKUP(AC$26,Tipologie!$B$2:$AM$10,8)  ),  Gen2022_RICHIESTE!AC30),HLOOKUP(AC$26,Tipologie!$B$2:$AM$10,8  ) ))</f>
        <v>RIPOSO</v>
      </c>
      <c r="AD33" s="158" t="str">
        <f>T( IF( Gen2022_RICHIESTE!AD30&lt;&gt;"",  IF(   AND(    (IFERROR(SEARCH("Ridotto",Gen2022_RICHIESTE!AD30),Gen2022_RICHIESTE!AD30))=1,    AD$26&lt;&gt;""   ),    _xlfn.CONCAT("Rid: ",HLOOKUP(AD$26,Tipologie!$B$2:$AM$10,8)  ),  Gen2022_RICHIESTE!AD30),HLOOKUP(AD$26,Tipologie!$B$2:$AM$10,8  ) ))</f>
        <v>RIPOSO</v>
      </c>
      <c r="AE33" s="158" t="str">
        <f>T( IF( Gen2022_RICHIESTE!AE30&lt;&gt;"",  IF(   AND(    (IFERROR(SEARCH("Ridotto",Gen2022_RICHIESTE!AE30),Gen2022_RICHIESTE!AE30))=1,    AE$26&lt;&gt;""   ),    _xlfn.CONCAT("Rid: ",HLOOKUP(AE$26,Tipologie!$B$2:$AM$10,8)  ),  Gen2022_RICHIESTE!AE30),HLOOKUP(AE$26,Tipologie!$B$2:$AM$10,8  ) ))</f>
        <v>RIPOSO</v>
      </c>
      <c r="AF33" s="158" t="str">
        <f>T( IF( Gen2022_RICHIESTE!AF30&lt;&gt;"",  IF(   AND(    (IFERROR(SEARCH("Ridotto",Gen2022_RICHIESTE!AF30),Gen2022_RICHIESTE!AF30))=1,    AF$26&lt;&gt;""   ),    _xlfn.CONCAT("Rid: ",HLOOKUP(AF$26,Tipologie!$B$2:$AM$10,8)  ),  Gen2022_RICHIESTE!AF30),HLOOKUP(AF$26,Tipologie!$B$2:$AM$10,8  ) ))</f>
        <v>RIPOSO</v>
      </c>
      <c r="AG33" s="158" t="str">
        <f>T( IF( Gen2022_RICHIESTE!AG30&lt;&gt;"",  IF(   AND(    (IFERROR(SEARCH("Ridotto",Gen2022_RICHIESTE!AG30),Gen2022_RICHIESTE!AG30))=1,    AG$26&lt;&gt;""   ),    _xlfn.CONCAT("Rid: ",HLOOKUP(AG$26,Tipologie!$B$2:$AM$10,8)  ),  Gen2022_RICHIESTE!AG30),HLOOKUP(AG$26,Tipologie!$B$2:$AM$10,8  ) ))</f>
        <v>RIPOSO</v>
      </c>
      <c r="AH33" s="158" t="str">
        <f>T( IF( Gen2022_RICHIESTE!AH30&lt;&gt;"",  IF(   AND(    (IFERROR(SEARCH("Ridotto",Gen2022_RICHIESTE!AH30),Gen2022_RICHIESTE!AH30))=1,    AH$26&lt;&gt;""   ),    _xlfn.CONCAT("Rid: ",HLOOKUP(AH$26,Tipologie!$B$2:$AM$10,8)  ),  Gen2022_RICHIESTE!AH30),HLOOKUP(AH$26,Tipologie!$B$2:$AM$10,8  ) ))</f>
        <v>RIPOSO</v>
      </c>
      <c r="AI33" s="158" t="str">
        <f>T( IF( Gen2022_RICHIESTE!AI30&lt;&gt;"",  IF(   AND(    (IFERROR(SEARCH("Ridotto",Gen2022_RICHIESTE!AI30),Gen2022_RICHIESTE!AI30))=1,    AI$26&lt;&gt;""   ),    _xlfn.CONCAT("Rid: ",HLOOKUP(AI$26,Tipologie!$B$2:$AM$10,8)  ),  Gen2022_RICHIESTE!AI30),HLOOKUP(AI$26,Tipologie!$B$2:$AM$10,8  ) ))</f>
        <v>RIPOSO</v>
      </c>
      <c r="AJ33" s="158" t="str">
        <f>T( IF( Gen2022_RICHIESTE!AJ30&lt;&gt;"",  IF(   AND(    (IFERROR(SEARCH("Ridotto",Gen2022_RICHIESTE!AJ30),Gen2022_RICHIESTE!AJ30))=1,    AJ$26&lt;&gt;""   ),    _xlfn.CONCAT("Rid: ",HLOOKUP(AJ$26,Tipologie!$B$2:$AM$10,8)  ),  Gen2022_RICHIESTE!AJ30),HLOOKUP(AJ$26,Tipologie!$B$2:$AM$10,8  ) ))</f>
        <v>RIPOSO</v>
      </c>
      <c r="AK33" s="158" t="str">
        <f>T( IF( Gen2022_RICHIESTE!AK30&lt;&gt;"",  IF(   AND(    (IFERROR(SEARCH("Ridotto",Gen2022_RICHIESTE!AK30),Gen2022_RICHIESTE!AK30))=1,    AK$26&lt;&gt;""   ),    _xlfn.CONCAT("Rid: ",HLOOKUP(AK$26,Tipologie!$B$2:$AM$10,8)  ),  Gen2022_RICHIESTE!AK30),HLOOKUP(AK$26,Tipologie!$B$2:$AM$10,8  ) ))</f>
        <v>RIPOSO</v>
      </c>
      <c r="AL33" s="158" t="str">
        <f>T( IF( Gen2022_RICHIESTE!AL30&lt;&gt;"",  IF(   AND(    (IFERROR(SEARCH("Ridotto",Gen2022_RICHIESTE!AL30),Gen2022_RICHIESTE!AL30))=1,    AL$26&lt;&gt;""   ),    _xlfn.CONCAT("Rid: ",HLOOKUP(AL$26,Tipologie!$B$2:$AM$10,8)  ),  Gen2022_RICHIESTE!AL30),HLOOKUP(AL$26,Tipologie!$B$2:$AM$10,8  ) ))</f>
        <v>RIPOSO</v>
      </c>
      <c r="AM33" s="158" t="str">
        <f>T( IF( Gen2022_RICHIESTE!AM30&lt;&gt;"",  IF(   AND(    (IFERROR(SEARCH("Ridotto",Gen2022_RICHIESTE!AM30),Gen2022_RICHIESTE!AM30))=1,    AM$26&lt;&gt;""   ),    _xlfn.CONCAT("Rid: ",HLOOKUP(AM$26,Tipologie!$B$2:$AM$10,8)  ),  Gen2022_RICHIESTE!AM30),HLOOKUP(AM$26,Tipologie!$B$2:$AM$10,8  ) ))</f>
        <v>RIPOSO</v>
      </c>
      <c r="AN33" s="158" t="str">
        <f>T( IF( Gen2022_RICHIESTE!AN30&lt;&gt;"",  IF(   AND(    (IFERROR(SEARCH("Ridotto",Gen2022_RICHIESTE!AN30),Gen2022_RICHIESTE!AN30))=1,    AN$26&lt;&gt;""   ),    _xlfn.CONCAT("Rid: ",HLOOKUP(AN$26,Tipologie!$B$2:$AM$10,8)  ),  Gen2022_RICHIESTE!AN30),HLOOKUP(AN$26,Tipologie!$B$2:$AM$10,8  ) ))</f>
        <v>RIPOSO</v>
      </c>
      <c r="AO33" s="158" t="str">
        <f>T( IF( Gen2022_RICHIESTE!AO30&lt;&gt;"",  IF(   AND(    (IFERROR(SEARCH("Ridotto",Gen2022_RICHIESTE!AO30),Gen2022_RICHIESTE!AO30))=1,    AO$26&lt;&gt;""   ),    _xlfn.CONCAT("Rid: ",HLOOKUP(AO$26,Tipologie!$B$2:$AM$10,8)  ),  Gen2022_RICHIESTE!AO30),HLOOKUP(AO$26,Tipologie!$B$2:$AM$10,8  ) ))</f>
        <v>RIPOSO</v>
      </c>
      <c r="AP33" s="158" t="str">
        <f>T( IF( Gen2022_RICHIESTE!AP30&lt;&gt;"",  IF(   AND(    (IFERROR(SEARCH("Ridotto",Gen2022_RICHIESTE!AP30),Gen2022_RICHIESTE!AP30))=1,    AP$26&lt;&gt;""   ),    _xlfn.CONCAT("Rid: ",HLOOKUP(AP$26,Tipologie!$B$2:$AM$10,8)  ),  Gen2022_RICHIESTE!AP30),HLOOKUP(AP$26,Tipologie!$B$2:$AM$10,8  ) ))</f>
        <v>RIPOSO</v>
      </c>
      <c r="AQ33" s="158" t="str">
        <f>T( IF( Gen2022_RICHIESTE!AQ30&lt;&gt;"",  IF(   AND(    (IFERROR(SEARCH("Ridotto",Gen2022_RICHIESTE!AQ30),Gen2022_RICHIESTE!AQ30))=1,    AQ$26&lt;&gt;""   ),    _xlfn.CONCAT("Rid: ",HLOOKUP(AQ$26,Tipologie!$B$2:$AM$10,8)  ),  Gen2022_RICHIESTE!AQ30),HLOOKUP(AQ$26,Tipologie!$B$2:$AM$10,8  ) ))</f>
        <v>RIPOSO</v>
      </c>
      <c r="AR33" s="158" t="str">
        <f>T( IF( Gen2022_RICHIESTE!AR30&lt;&gt;"",  IF(   AND(    (IFERROR(SEARCH("Ridotto",Gen2022_RICHIESTE!AR30),Gen2022_RICHIESTE!AR30))=1,    AR$26&lt;&gt;""   ),    _xlfn.CONCAT("Rid: ",HLOOKUP(AR$26,Tipologie!$B$2:$AM$10,8)  ),  Gen2022_RICHIESTE!AR30),HLOOKUP(AR$26,Tipologie!$B$2:$AM$10,8  ) ))</f>
        <v>RIPOSO</v>
      </c>
      <c r="AS33" s="59"/>
      <c r="AT33" s="92">
        <f>SUM(COUNTIFS(C33:AR33,{"Ex-accordo";"Ferie";"Ridotto Ex-Acc";"Ridotto Ferie";"Ridotto Maternità";"Malattia";"Esame";"Altro"}))</f>
        <v>0</v>
      </c>
      <c r="AU33" s="96"/>
      <c r="AW33" s="79" t="str">
        <f t="shared" si="9"/>
        <v>sab</v>
      </c>
      <c r="AX33" s="79">
        <f t="shared" si="11"/>
        <v>44590</v>
      </c>
      <c r="AY33" s="158" t="str">
        <f>T(IF(  Gen2022_RICHIESTE!BB30&lt;&gt;"",  Gen2022_RICHIESTE!BB30,  HLOOKUP(AY$26,Tipologie!$B$2:$AM$10,8) ))</f>
        <v>RIPOSO</v>
      </c>
      <c r="AZ33" s="158" t="str">
        <f>T(IF(  Gen2022_RICHIESTE!BC30&lt;&gt;"",  Gen2022_RICHIESTE!BC30,  HLOOKUP(AZ$26,Tipologie!$B$2:$AM$10,8) ))</f>
        <v>RIPOSO</v>
      </c>
      <c r="BA33" s="158" t="str">
        <f>T(IF(  Gen2022_RICHIESTE!BD30&lt;&gt;"",  Gen2022_RICHIESTE!BD30,  HLOOKUP(BA$26,Tipologie!$B$2:$AM$10,8) ))</f>
        <v>RIPOSO</v>
      </c>
      <c r="BB33" s="158" t="str">
        <f>T(IF(  Gen2022_RICHIESTE!BE30&lt;&gt;"",  Gen2022_RICHIESTE!BE30,  HLOOKUP(BB$26,Tipologie!$B$2:$AM$10,8) ))</f>
        <v>RIPOSO</v>
      </c>
      <c r="BC33" s="158" t="str">
        <f>T(IF(  Gen2022_RICHIESTE!BF30&lt;&gt;"",  Gen2022_RICHIESTE!BF30,  HLOOKUP(BC$26,Tipologie!$B$2:$AM$10,8) ))</f>
        <v>RIPOSO</v>
      </c>
      <c r="BD33" s="158" t="str">
        <f>T(IF(  Gen2022_RICHIESTE!BG30&lt;&gt;"",  Gen2022_RICHIESTE!BG30,  HLOOKUP(BD$26,Tipologie!$B$2:$AM$10,8) ))</f>
        <v>RIPOSO</v>
      </c>
      <c r="BE33" s="158" t="str">
        <f>T(IF(  Gen2022_RICHIESTE!BH30&lt;&gt;"",  Gen2022_RICHIESTE!BH30,  HLOOKUP(BE$26,Tipologie!$B$2:$AM$10,8) ))</f>
        <v>RIPOSO</v>
      </c>
      <c r="BF33" s="158" t="str">
        <f>T(IF(  Gen2022_RICHIESTE!BI30&lt;&gt;"",  Gen2022_RICHIESTE!BI30,  HLOOKUP(BF$26,Tipologie!$B$2:$AM$10,8) ))</f>
        <v>RIPOSO</v>
      </c>
      <c r="BG33" s="158" t="str">
        <f>T(IF(  Gen2022_RICHIESTE!BJ30&lt;&gt;"",  Gen2022_RICHIESTE!BJ30,  HLOOKUP(BG$26,Tipologie!$B$2:$AM$10,8) ))</f>
        <v>RIPOSO</v>
      </c>
      <c r="BH33" s="158" t="str">
        <f>T(IF(  Gen2022_RICHIESTE!BK30&lt;&gt;"",  Gen2022_RICHIESTE!BK30,  HLOOKUP(BH$26,Tipologie!$B$2:$AM$10,8) ))</f>
        <v>RIPOSO</v>
      </c>
    </row>
    <row r="34" spans="1:61" ht="11.25" customHeight="1" x14ac:dyDescent="0.25">
      <c r="A34" s="57" t="str">
        <f>IF(Gen2022_RICHIESTE!A31&lt;&gt;"",Gen2022_RICHIESTE!A31,"")</f>
        <v/>
      </c>
      <c r="B34" s="82">
        <f>IF(Gen2022_RICHIESTE!B31&lt;&gt;"",Gen2022_RICHIESTE!B31,"")</f>
        <v>44591</v>
      </c>
      <c r="C34" s="158" t="str">
        <f>T( IF( Gen2022_RICHIESTE!C31&lt;&gt;"",  IF(   AND(    (IFERROR(SEARCH("Ridotto",Gen2022_RICHIESTE!C31),Gen2022_RICHIESTE!C31))=1,    C$26&lt;&gt;""   ),    _xlfn.CONCAT("Rid: ",HLOOKUP(C$26,Tipologie!$B$2:$AM$10,9)  ),  Gen2022_RICHIESTE!C31),HLOOKUP(C$26,Tipologie!$B$2:$AM$10,9  ) ))</f>
        <v>DOMENICA</v>
      </c>
      <c r="D34" s="158" t="str">
        <f>T( IF( Gen2022_RICHIESTE!D31&lt;&gt;"",  IF(   AND(    (IFERROR(SEARCH("Ridotto",Gen2022_RICHIESTE!D31),Gen2022_RICHIESTE!D31))=1,    D$26&lt;&gt;""   ),    _xlfn.CONCAT("Rid: ",HLOOKUP(D$26,Tipologie!$B$2:$AM$10,9)  ),  Gen2022_RICHIESTE!D31),HLOOKUP(D$26,Tipologie!$B$2:$AM$10,9  ) ))</f>
        <v>DOMENICA</v>
      </c>
      <c r="E34" s="158" t="str">
        <f>T( IF( Gen2022_RICHIESTE!E31&lt;&gt;"",  IF(   AND(    (IFERROR(SEARCH("Ridotto",Gen2022_RICHIESTE!E31),Gen2022_RICHIESTE!E31))=1,    E$26&lt;&gt;""   ),    _xlfn.CONCAT("Rid: ",HLOOKUP(E$26,Tipologie!$B$2:$AM$10,9)  ),  Gen2022_RICHIESTE!E31),HLOOKUP(E$26,Tipologie!$B$2:$AM$10,9  ) ))</f>
        <v>DOMENICA</v>
      </c>
      <c r="F34" s="158" t="str">
        <f>T( IF( Gen2022_RICHIESTE!F31&lt;&gt;"",  IF(   AND(    (IFERROR(SEARCH("Ridotto",Gen2022_RICHIESTE!F31),Gen2022_RICHIESTE!F31))=1,    F$26&lt;&gt;""   ),    _xlfn.CONCAT("Rid: ",HLOOKUP(F$26,Tipologie!$B$2:$AM$10,9)  ),  Gen2022_RICHIESTE!F31),HLOOKUP(F$26,Tipologie!$B$2:$AM$10,9  ) ))</f>
        <v>DOMENICA</v>
      </c>
      <c r="G34" s="158" t="str">
        <f>T( IF( Gen2022_RICHIESTE!G31&lt;&gt;"",  IF(   AND(    (IFERROR(SEARCH("Ridotto",Gen2022_RICHIESTE!G31),Gen2022_RICHIESTE!G31))=1,    G$26&lt;&gt;""   ),    _xlfn.CONCAT("Rid: ",HLOOKUP(G$26,Tipologie!$B$2:$AM$10,9)  ),  Gen2022_RICHIESTE!G31),HLOOKUP(G$26,Tipologie!$B$2:$AM$10,9  ) ))</f>
        <v>DOMENICA</v>
      </c>
      <c r="H34" s="158" t="str">
        <f>T( IF( Gen2022_RICHIESTE!H31&lt;&gt;"",  IF(   AND(    (IFERROR(SEARCH("Ridotto",Gen2022_RICHIESTE!H31),Gen2022_RICHIESTE!H31))=1,    H$26&lt;&gt;""   ),    _xlfn.CONCAT("Rid: ",HLOOKUP(H$26,Tipologie!$B$2:$AM$10,9)  ),  Gen2022_RICHIESTE!H31),HLOOKUP(H$26,Tipologie!$B$2:$AM$10,9  ) ))</f>
        <v>DOMENICA</v>
      </c>
      <c r="I34" s="158" t="str">
        <f>T( IF( Gen2022_RICHIESTE!I31&lt;&gt;"",  IF(   AND(    (IFERROR(SEARCH("Ridotto",Gen2022_RICHIESTE!I31),Gen2022_RICHIESTE!I31))=1,    I$26&lt;&gt;""   ),    _xlfn.CONCAT("Rid: ",HLOOKUP(I$26,Tipologie!$B$2:$AM$10,9)  ),  Gen2022_RICHIESTE!I31),HLOOKUP(I$26,Tipologie!$B$2:$AM$10,9  ) ))</f>
        <v>DOMENICA</v>
      </c>
      <c r="J34" s="158" t="str">
        <f>T( IF( Gen2022_RICHIESTE!J31&lt;&gt;"",  IF(   AND(    (IFERROR(SEARCH("Ridotto",Gen2022_RICHIESTE!J31),Gen2022_RICHIESTE!J31))=1,    J$26&lt;&gt;""   ),    _xlfn.CONCAT("Rid: ",HLOOKUP(J$26,Tipologie!$B$2:$AM$10,9)  ),  Gen2022_RICHIESTE!J31),HLOOKUP(J$26,Tipologie!$B$2:$AM$10,9  ) ))</f>
        <v>DOMENICA</v>
      </c>
      <c r="K34" s="158" t="str">
        <f>T( IF( Gen2022_RICHIESTE!K31&lt;&gt;"",  IF(   AND(    (IFERROR(SEARCH("Ridotto",Gen2022_RICHIESTE!K31),Gen2022_RICHIESTE!K31))=1,    K$26&lt;&gt;""   ),    _xlfn.CONCAT("Rid: ",HLOOKUP(K$26,Tipologie!$B$2:$AM$10,9)  ),  Gen2022_RICHIESTE!K31),HLOOKUP(K$26,Tipologie!$B$2:$AM$10,9  ) ))</f>
        <v>DOMENICA</v>
      </c>
      <c r="L34" s="158" t="str">
        <f>T( IF( Gen2022_RICHIESTE!L31&lt;&gt;"",  IF(   AND(    (IFERROR(SEARCH("Ridotto",Gen2022_RICHIESTE!L31),Gen2022_RICHIESTE!L31))=1,    L$26&lt;&gt;""   ),    _xlfn.CONCAT("Rid: ",HLOOKUP(L$26,Tipologie!$B$2:$AM$10,9)  ),  Gen2022_RICHIESTE!L31),HLOOKUP(L$26,Tipologie!$B$2:$AM$10,9  ) ))</f>
        <v>DOMENICA</v>
      </c>
      <c r="M34" s="158" t="str">
        <f>T( IF( Gen2022_RICHIESTE!M31&lt;&gt;"",  IF(   AND(    (IFERROR(SEARCH("Ridotto",Gen2022_RICHIESTE!M31),Gen2022_RICHIESTE!M31))=1,    M$26&lt;&gt;""   ),    _xlfn.CONCAT("Rid: ",HLOOKUP(M$26,Tipologie!$B$2:$AM$10,9)  ),  Gen2022_RICHIESTE!M31),HLOOKUP(M$26,Tipologie!$B$2:$AM$10,9  ) ))</f>
        <v>DOMENICA</v>
      </c>
      <c r="N34" s="158" t="str">
        <f>T( IF( Gen2022_RICHIESTE!N31&lt;&gt;"",  IF(   AND(    (IFERROR(SEARCH("Ridotto",Gen2022_RICHIESTE!N31),Gen2022_RICHIESTE!N31))=1,    N$26&lt;&gt;""   ),    _xlfn.CONCAT("Rid: ",HLOOKUP(N$26,Tipologie!$B$2:$AM$10,9)  ),  Gen2022_RICHIESTE!N31),HLOOKUP(N$26,Tipologie!$B$2:$AM$10,9  ) ))</f>
        <v>DOMENICA</v>
      </c>
      <c r="O34" s="158" t="str">
        <f>T( IF( Gen2022_RICHIESTE!O31&lt;&gt;"",  IF(   AND(    (IFERROR(SEARCH("Ridotto",Gen2022_RICHIESTE!O31),Gen2022_RICHIESTE!O31))=1,    O$26&lt;&gt;""   ),    _xlfn.CONCAT("Rid: ",HLOOKUP(O$26,Tipologie!$B$2:$AM$10,9)  ),  Gen2022_RICHIESTE!O31),HLOOKUP(O$26,Tipologie!$B$2:$AM$10,9  ) ))</f>
        <v>DOMENICA</v>
      </c>
      <c r="P34" s="158" t="str">
        <f>T( IF( Gen2022_RICHIESTE!P31&lt;&gt;"",  IF(   AND(    (IFERROR(SEARCH("Ridotto",Gen2022_RICHIESTE!P31),Gen2022_RICHIESTE!P31))=1,    P$26&lt;&gt;""   ),    _xlfn.CONCAT("Rid: ",HLOOKUP(P$26,Tipologie!$B$2:$AM$10,9)  ),  Gen2022_RICHIESTE!P31),HLOOKUP(P$26,Tipologie!$B$2:$AM$10,9  ) ))</f>
        <v>DOMENICA</v>
      </c>
      <c r="Q34" s="60" t="str">
        <f>T( IF( Gen2022_RICHIESTE!Q31&lt;&gt;"",  IF(   AND(    (IFERROR(SEARCH("Ridotto",Gen2022_RICHIESTE!Q31),Gen2022_RICHIESTE!Q31))=1,    Q$26&lt;&gt;""   ),    _xlfn.CONCAT("Rid: ",HLOOKUP(Q$26,Tipologie!$B$2:$AM$10,9)  ),  Gen2022_RICHIESTE!Q31),HLOOKUP(Q$26,Tipologie!$B$2:$AM$10,9  ) ))</f>
        <v>DOMENICA</v>
      </c>
      <c r="R34" s="60" t="str">
        <f>T( IF( Gen2022_RICHIESTE!R31&lt;&gt;"",  IF(   AND(    (IFERROR(SEARCH("Ridotto",Gen2022_RICHIESTE!R31),Gen2022_RICHIESTE!R31))=1,    R$26&lt;&gt;""   ),    _xlfn.CONCAT("Rid: ",HLOOKUP(R$26,Tipologie!$B$2:$AM$10,9)  ),  Gen2022_RICHIESTE!R31),HLOOKUP(R$26,Tipologie!$B$2:$AM$10,9  ) ))</f>
        <v>DOMENICA</v>
      </c>
      <c r="S34" s="60" t="str">
        <f>T( IF( Gen2022_RICHIESTE!S31&lt;&gt;"",  IF(   AND(    (IFERROR(SEARCH("Ridotto",Gen2022_RICHIESTE!S31),Gen2022_RICHIESTE!S31))=1,    S$26&lt;&gt;""   ),    _xlfn.CONCAT("Rid: ",HLOOKUP(S$26,Tipologie!$B$2:$AM$10,9)  ),  Gen2022_RICHIESTE!S31),HLOOKUP(S$26,Tipologie!$B$2:$AM$10,9  ) ))</f>
        <v>DOMENICA</v>
      </c>
      <c r="T34" s="163"/>
      <c r="U34" s="57" t="str">
        <f t="shared" si="7"/>
        <v/>
      </c>
      <c r="V34" s="82">
        <f t="shared" si="8"/>
        <v>44591</v>
      </c>
      <c r="W34" s="158" t="str">
        <f>T( IF( Gen2022_RICHIESTE!W31&lt;&gt;"",  IF(   AND(    (IFERROR(SEARCH("Ridotto",Gen2022_RICHIESTE!W31),Gen2022_RICHIESTE!W31))=1,    W$26&lt;&gt;""   ),    _xlfn.CONCAT("Rid: ",HLOOKUP(W$26,Tipologie!$B$2:$AM$10,9)  ),  Gen2022_RICHIESTE!W31),HLOOKUP(W$26,Tipologie!$B$2:$AM$10,9  ) ))</f>
        <v>DOMENICA</v>
      </c>
      <c r="X34" s="158" t="str">
        <f>T( IF( Gen2022_RICHIESTE!X31&lt;&gt;"",  IF(   AND(    (IFERROR(SEARCH("Ridotto",Gen2022_RICHIESTE!X31),Gen2022_RICHIESTE!X31))=1,    X$26&lt;&gt;""   ),    _xlfn.CONCAT("Rid: ",HLOOKUP(X$26,Tipologie!$B$2:$AM$10,9)  ),  Gen2022_RICHIESTE!X31),HLOOKUP(X$26,Tipologie!$B$2:$AM$10,9  ) ))</f>
        <v>DOMENICA</v>
      </c>
      <c r="Y34" s="158" t="str">
        <f>T( IF( Gen2022_RICHIESTE!Y31&lt;&gt;"",  IF(   AND(    (IFERROR(SEARCH("Ridotto",Gen2022_RICHIESTE!Y31),Gen2022_RICHIESTE!Y31))=1,    Y$26&lt;&gt;""   ),    _xlfn.CONCAT("Rid: ",HLOOKUP(Y$26,Tipologie!$B$2:$AM$10,9)  ),  Gen2022_RICHIESTE!Y31),HLOOKUP(Y$26,Tipologie!$B$2:$AM$10,9  ) ))</f>
        <v>DOMENICA</v>
      </c>
      <c r="Z34" s="158" t="str">
        <f>T( IF( Gen2022_RICHIESTE!Z31&lt;&gt;"",  IF(   AND(    (IFERROR(SEARCH("Ridotto",Gen2022_RICHIESTE!Z31),Gen2022_RICHIESTE!Z31))=1,    Z$26&lt;&gt;""   ),    _xlfn.CONCAT("Rid: ",HLOOKUP(Z$26,Tipologie!$B$2:$AM$10,9)  ),  Gen2022_RICHIESTE!Z31),HLOOKUP(Z$26,Tipologie!$B$2:$AM$10,9  ) ))</f>
        <v>DOMENICA</v>
      </c>
      <c r="AA34" s="158" t="str">
        <f>T( IF( Gen2022_RICHIESTE!AA31&lt;&gt;"",  IF(   AND(    (IFERROR(SEARCH("Ridotto",Gen2022_RICHIESTE!AA31),Gen2022_RICHIESTE!AA31))=1,    AA$26&lt;&gt;""   ),    _xlfn.CONCAT("Rid: ",HLOOKUP(AA$26,Tipologie!$B$2:$AM$10,9)  ),  Gen2022_RICHIESTE!AA31),HLOOKUP(AA$26,Tipologie!$B$2:$AM$10,9  ) ))</f>
        <v>DOMENICA</v>
      </c>
      <c r="AB34" s="158" t="str">
        <f>T( IF( Gen2022_RICHIESTE!AB31&lt;&gt;"",  IF(   AND(    (IFERROR(SEARCH("Ridotto",Gen2022_RICHIESTE!AB31),Gen2022_RICHIESTE!AB31))=1,    AB$26&lt;&gt;""   ),    _xlfn.CONCAT("Rid: ",HLOOKUP(AB$26,Tipologie!$B$2:$AM$10,9)  ),  Gen2022_RICHIESTE!AB31),HLOOKUP(AB$26,Tipologie!$B$2:$AM$10,9  ) ))</f>
        <v>DOMENICA</v>
      </c>
      <c r="AC34" s="158" t="str">
        <f>T( IF( Gen2022_RICHIESTE!AC31&lt;&gt;"",  IF(   AND(    (IFERROR(SEARCH("Ridotto",Gen2022_RICHIESTE!AC31),Gen2022_RICHIESTE!AC31))=1,    AC$26&lt;&gt;""   ),    _xlfn.CONCAT("Rid: ",HLOOKUP(AC$26,Tipologie!$B$2:$AM$10,9)  ),  Gen2022_RICHIESTE!AC31),HLOOKUP(AC$26,Tipologie!$B$2:$AM$10,9  ) ))</f>
        <v>DOMENICA</v>
      </c>
      <c r="AD34" s="158" t="str">
        <f>T( IF( Gen2022_RICHIESTE!AD31&lt;&gt;"",  IF(   AND(    (IFERROR(SEARCH("Ridotto",Gen2022_RICHIESTE!AD31),Gen2022_RICHIESTE!AD31))=1,    AD$26&lt;&gt;""   ),    _xlfn.CONCAT("Rid: ",HLOOKUP(AD$26,Tipologie!$B$2:$AM$10,9)  ),  Gen2022_RICHIESTE!AD31),HLOOKUP(AD$26,Tipologie!$B$2:$AM$10,9  ) ))</f>
        <v>DOMENICA</v>
      </c>
      <c r="AE34" s="158" t="str">
        <f>T( IF( Gen2022_RICHIESTE!AE31&lt;&gt;"",  IF(   AND(    (IFERROR(SEARCH("Ridotto",Gen2022_RICHIESTE!AE31),Gen2022_RICHIESTE!AE31))=1,    AE$26&lt;&gt;""   ),    _xlfn.CONCAT("Rid: ",HLOOKUP(AE$26,Tipologie!$B$2:$AM$10,9)  ),  Gen2022_RICHIESTE!AE31),HLOOKUP(AE$26,Tipologie!$B$2:$AM$10,9  ) ))</f>
        <v>DOMENICA</v>
      </c>
      <c r="AF34" s="158" t="str">
        <f>T( IF( Gen2022_RICHIESTE!AF31&lt;&gt;"",  IF(   AND(    (IFERROR(SEARCH("Ridotto",Gen2022_RICHIESTE!AF31),Gen2022_RICHIESTE!AF31))=1,    AF$26&lt;&gt;""   ),    _xlfn.CONCAT("Rid: ",HLOOKUP(AF$26,Tipologie!$B$2:$AM$10,9)  ),  Gen2022_RICHIESTE!AF31),HLOOKUP(AF$26,Tipologie!$B$2:$AM$10,9  ) ))</f>
        <v>DOMENICA</v>
      </c>
      <c r="AG34" s="158" t="str">
        <f>T( IF( Gen2022_RICHIESTE!AG31&lt;&gt;"",  IF(   AND(    (IFERROR(SEARCH("Ridotto",Gen2022_RICHIESTE!AG31),Gen2022_RICHIESTE!AG31))=1,    AG$26&lt;&gt;""   ),    _xlfn.CONCAT("Rid: ",HLOOKUP(AG$26,Tipologie!$B$2:$AM$10,9)  ),  Gen2022_RICHIESTE!AG31),HLOOKUP(AG$26,Tipologie!$B$2:$AM$10,9  ) ))</f>
        <v>DOMENICA</v>
      </c>
      <c r="AH34" s="158" t="str">
        <f>T( IF( Gen2022_RICHIESTE!AH31&lt;&gt;"",  IF(   AND(    (IFERROR(SEARCH("Ridotto",Gen2022_RICHIESTE!AH31),Gen2022_RICHIESTE!AH31))=1,    AH$26&lt;&gt;""   ),    _xlfn.CONCAT("Rid: ",HLOOKUP(AH$26,Tipologie!$B$2:$AM$10,9)  ),  Gen2022_RICHIESTE!AH31),HLOOKUP(AH$26,Tipologie!$B$2:$AM$10,9  ) ))</f>
        <v>DOMENICA</v>
      </c>
      <c r="AI34" s="158" t="str">
        <f>T( IF( Gen2022_RICHIESTE!AI31&lt;&gt;"",  IF(   AND(    (IFERROR(SEARCH("Ridotto",Gen2022_RICHIESTE!AI31),Gen2022_RICHIESTE!AI31))=1,    AI$26&lt;&gt;""   ),    _xlfn.CONCAT("Rid: ",HLOOKUP(AI$26,Tipologie!$B$2:$AM$10,9)  ),  Gen2022_RICHIESTE!AI31),HLOOKUP(AI$26,Tipologie!$B$2:$AM$10,9  ) ))</f>
        <v>DOMENICA</v>
      </c>
      <c r="AJ34" s="158" t="str">
        <f>T( IF( Gen2022_RICHIESTE!AJ31&lt;&gt;"",  IF(   AND(    (IFERROR(SEARCH("Ridotto",Gen2022_RICHIESTE!AJ31),Gen2022_RICHIESTE!AJ31))=1,    AJ$26&lt;&gt;""   ),    _xlfn.CONCAT("Rid: ",HLOOKUP(AJ$26,Tipologie!$B$2:$AM$10,9)  ),  Gen2022_RICHIESTE!AJ31),HLOOKUP(AJ$26,Tipologie!$B$2:$AM$10,9  ) ))</f>
        <v>DOMENICA</v>
      </c>
      <c r="AK34" s="158" t="str">
        <f>T( IF( Gen2022_RICHIESTE!AK31&lt;&gt;"",  IF(   AND(    (IFERROR(SEARCH("Ridotto",Gen2022_RICHIESTE!AK31),Gen2022_RICHIESTE!AK31))=1,    AK$26&lt;&gt;""   ),    _xlfn.CONCAT("Rid: ",HLOOKUP(AK$26,Tipologie!$B$2:$AM$10,9)  ),  Gen2022_RICHIESTE!AK31),HLOOKUP(AK$26,Tipologie!$B$2:$AM$10,9  ) ))</f>
        <v>DOMENICA</v>
      </c>
      <c r="AL34" s="158" t="str">
        <f>T( IF( Gen2022_RICHIESTE!AL31&lt;&gt;"",  IF(   AND(    (IFERROR(SEARCH("Ridotto",Gen2022_RICHIESTE!AL31),Gen2022_RICHIESTE!AL31))=1,    AL$26&lt;&gt;""   ),    _xlfn.CONCAT("Rid: ",HLOOKUP(AL$26,Tipologie!$B$2:$AM$10,9)  ),  Gen2022_RICHIESTE!AL31),HLOOKUP(AL$26,Tipologie!$B$2:$AM$10,9  ) ))</f>
        <v>DOMENICA</v>
      </c>
      <c r="AM34" s="158" t="str">
        <f>T( IF( Gen2022_RICHIESTE!AM31&lt;&gt;"",  IF(   AND(    (IFERROR(SEARCH("Ridotto",Gen2022_RICHIESTE!AM31),Gen2022_RICHIESTE!AM31))=1,    AM$26&lt;&gt;""   ),    _xlfn.CONCAT("Rid: ",HLOOKUP(AM$26,Tipologie!$B$2:$AM$10,9)  ),  Gen2022_RICHIESTE!AM31),HLOOKUP(AM$26,Tipologie!$B$2:$AM$10,9  ) ))</f>
        <v>DOMENICA</v>
      </c>
      <c r="AN34" s="158" t="str">
        <f>T( IF( Gen2022_RICHIESTE!AN31&lt;&gt;"",  IF(   AND(    (IFERROR(SEARCH("Ridotto",Gen2022_RICHIESTE!AN31),Gen2022_RICHIESTE!AN31))=1,    AN$26&lt;&gt;""   ),    _xlfn.CONCAT("Rid: ",HLOOKUP(AN$26,Tipologie!$B$2:$AM$10,9)  ),  Gen2022_RICHIESTE!AN31),HLOOKUP(AN$26,Tipologie!$B$2:$AM$10,9  ) ))</f>
        <v>DOMENICA</v>
      </c>
      <c r="AO34" s="158" t="str">
        <f>T( IF( Gen2022_RICHIESTE!AO31&lt;&gt;"",  IF(   AND(    (IFERROR(SEARCH("Ridotto",Gen2022_RICHIESTE!AO31),Gen2022_RICHIESTE!AO31))=1,    AO$26&lt;&gt;""   ),    _xlfn.CONCAT("Rid: ",HLOOKUP(AO$26,Tipologie!$B$2:$AM$10,9)  ),  Gen2022_RICHIESTE!AO31),HLOOKUP(AO$26,Tipologie!$B$2:$AM$10,9  ) ))</f>
        <v>DOMENICA</v>
      </c>
      <c r="AP34" s="158" t="str">
        <f>T( IF( Gen2022_RICHIESTE!AP31&lt;&gt;"",  IF(   AND(    (IFERROR(SEARCH("Ridotto",Gen2022_RICHIESTE!AP31),Gen2022_RICHIESTE!AP31))=1,    AP$26&lt;&gt;""   ),    _xlfn.CONCAT("Rid: ",HLOOKUP(AP$26,Tipologie!$B$2:$AM$10,9)  ),  Gen2022_RICHIESTE!AP31),HLOOKUP(AP$26,Tipologie!$B$2:$AM$10,9  ) ))</f>
        <v>DOMENICA</v>
      </c>
      <c r="AQ34" s="158" t="str">
        <f>T( IF( Gen2022_RICHIESTE!AQ31&lt;&gt;"",  IF(   AND(    (IFERROR(SEARCH("Ridotto",Gen2022_RICHIESTE!AQ31),Gen2022_RICHIESTE!AQ31))=1,    AQ$26&lt;&gt;""   ),    _xlfn.CONCAT("Rid: ",HLOOKUP(AQ$26,Tipologie!$B$2:$AM$10,9)  ),  Gen2022_RICHIESTE!AQ31),HLOOKUP(AQ$26,Tipologie!$B$2:$AM$10,9  ) ))</f>
        <v>DOMENICA</v>
      </c>
      <c r="AR34" s="158" t="str">
        <f>T( IF( Gen2022_RICHIESTE!AR31&lt;&gt;"",  IF(   AND(    (IFERROR(SEARCH("Ridotto",Gen2022_RICHIESTE!AR31),Gen2022_RICHIESTE!AR31))=1,    AR$26&lt;&gt;""   ),    _xlfn.CONCAT("Rid: ",HLOOKUP(AR$26,Tipologie!$B$2:$AM$10,9)  ),  Gen2022_RICHIESTE!AR31),HLOOKUP(AR$26,Tipologie!$B$2:$AM$10,9  ) ))</f>
        <v>DOMENICA</v>
      </c>
      <c r="AS34" s="55"/>
      <c r="AT34" s="94"/>
      <c r="AU34" s="96"/>
      <c r="AW34" s="57" t="str">
        <f t="shared" si="9"/>
        <v/>
      </c>
      <c r="AX34" s="145">
        <f t="shared" si="11"/>
        <v>44591</v>
      </c>
      <c r="AY34" s="158" t="str">
        <f>T(IF(  Gen2022_RICHIESTE!BB30&lt;&gt;"",  Gen2022_RICHIESTE!BB30,  HLOOKUP(AY$26,Tipologie!$B$2:$AM$10,9) ))</f>
        <v>DOMENICA</v>
      </c>
      <c r="AZ34" s="158" t="str">
        <f>T(IF(  Gen2022_RICHIESTE!BC30&lt;&gt;"",  Gen2022_RICHIESTE!BC30,  HLOOKUP(AZ$26,Tipologie!$B$2:$AM$10,9) ))</f>
        <v>DOMENICA</v>
      </c>
      <c r="BA34" s="158" t="str">
        <f>T(IF(  Gen2022_RICHIESTE!BD30&lt;&gt;"",  Gen2022_RICHIESTE!BD30,  HLOOKUP(BA$26,Tipologie!$B$2:$AM$10,9) ))</f>
        <v>DOMENICA</v>
      </c>
      <c r="BB34" s="158" t="str">
        <f>T(IF(  Gen2022_RICHIESTE!BE30&lt;&gt;"",  Gen2022_RICHIESTE!BE30,  HLOOKUP(BB$26,Tipologie!$B$2:$AM$10,9) ))</f>
        <v>DOMENICA</v>
      </c>
      <c r="BC34" s="158" t="str">
        <f>T(IF(  Gen2022_RICHIESTE!BF30&lt;&gt;"",  Gen2022_RICHIESTE!BF30,  HLOOKUP(BC$26,Tipologie!$B$2:$AM$10,9) ))</f>
        <v>DOMENICA</v>
      </c>
      <c r="BD34" s="158" t="str">
        <f>T(IF(  Gen2022_RICHIESTE!BG30&lt;&gt;"",  Gen2022_RICHIESTE!BG30,  HLOOKUP(BD$26,Tipologie!$B$2:$AM$10,9) ))</f>
        <v>DOMENICA</v>
      </c>
      <c r="BE34" s="158" t="str">
        <f>T(IF(  Gen2022_RICHIESTE!BH30&lt;&gt;"",  Gen2022_RICHIESTE!BH30,  HLOOKUP(BE$26,Tipologie!$B$2:$AM$10,9) ))</f>
        <v>DOMENICA</v>
      </c>
      <c r="BF34" s="158" t="str">
        <f>T(IF(  Gen2022_RICHIESTE!BI30&lt;&gt;"",  Gen2022_RICHIESTE!BI30,  HLOOKUP(BF$26,Tipologie!$B$2:$AM$10,9) ))</f>
        <v>DOMENICA</v>
      </c>
      <c r="BG34" s="158" t="str">
        <f>T(IF(  Gen2022_RICHIESTE!BJ30&lt;&gt;"",  Gen2022_RICHIESTE!BJ30,  HLOOKUP(BG$26,Tipologie!$B$2:$AM$10,9) ))</f>
        <v>DOMENICA</v>
      </c>
      <c r="BH34" s="158" t="str">
        <f>T(IF(  Gen2022_RICHIESTE!BK30&lt;&gt;"",  Gen2022_RICHIESTE!BK30,  HLOOKUP(BH$26,Tipologie!$B$2:$AM$10,9) ))</f>
        <v>DOMENICA</v>
      </c>
    </row>
    <row r="35" spans="1:61" ht="11.25" hidden="1" customHeight="1" x14ac:dyDescent="0.25">
      <c r="A35" s="96"/>
      <c r="B35" s="96"/>
      <c r="C35" s="58"/>
      <c r="D35" s="58"/>
      <c r="E35" s="58"/>
      <c r="F35" s="58"/>
      <c r="G35" s="58"/>
      <c r="H35" s="58"/>
      <c r="I35" s="58"/>
      <c r="J35" s="58"/>
      <c r="K35" s="58"/>
      <c r="L35" s="58"/>
      <c r="M35" s="58"/>
      <c r="N35" s="58"/>
      <c r="O35" s="58"/>
      <c r="P35" s="58"/>
      <c r="Q35" s="58"/>
      <c r="R35" s="58"/>
      <c r="S35" s="58"/>
      <c r="T35" s="163"/>
      <c r="U35" s="58" t="str">
        <f t="shared" si="7"/>
        <v/>
      </c>
      <c r="V35" s="58" t="str">
        <f t="shared" si="8"/>
        <v/>
      </c>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93"/>
      <c r="AU35" s="96"/>
      <c r="AW35" s="98" t="str">
        <f t="shared" si="9"/>
        <v/>
      </c>
      <c r="AX35" s="98" t="str">
        <f t="shared" si="11"/>
        <v/>
      </c>
      <c r="AY35" s="58"/>
      <c r="AZ35" s="58"/>
      <c r="BA35" s="58"/>
      <c r="BB35" s="58"/>
      <c r="BC35" s="58"/>
      <c r="BD35" s="58"/>
      <c r="BE35" s="58"/>
      <c r="BF35" s="58"/>
      <c r="BG35" s="58"/>
      <c r="BH35" s="58"/>
    </row>
    <row r="36" spans="1:61" ht="11.25" hidden="1" customHeight="1" x14ac:dyDescent="0.25">
      <c r="A36" s="78"/>
      <c r="B36" s="78" t="s">
        <v>23</v>
      </c>
      <c r="C36" s="84"/>
      <c r="D36" s="84"/>
      <c r="E36" s="84"/>
      <c r="F36" s="84"/>
      <c r="G36" s="84"/>
      <c r="H36" s="84"/>
      <c r="I36" s="84"/>
      <c r="J36" s="84"/>
      <c r="K36" s="84"/>
      <c r="L36" s="84"/>
      <c r="M36" s="84"/>
      <c r="N36" s="84"/>
      <c r="O36" s="84"/>
      <c r="P36" s="84"/>
      <c r="Q36" s="84"/>
      <c r="R36" s="84"/>
      <c r="S36" s="84"/>
      <c r="T36" s="163"/>
      <c r="U36" s="78" t="str">
        <f t="shared" si="7"/>
        <v/>
      </c>
      <c r="V36" s="78" t="str">
        <f t="shared" si="8"/>
        <v>Turno</v>
      </c>
      <c r="W36" s="84"/>
      <c r="X36" s="84"/>
      <c r="Y36" s="84"/>
      <c r="Z36" s="84"/>
      <c r="AA36" s="84"/>
      <c r="AB36" s="84"/>
      <c r="AC36" s="84"/>
      <c r="AD36" s="84"/>
      <c r="AE36" s="84"/>
      <c r="AF36" s="84"/>
      <c r="AG36" s="84"/>
      <c r="AH36" s="84"/>
      <c r="AI36" s="84"/>
      <c r="AJ36" s="84"/>
      <c r="AK36" s="84"/>
      <c r="AL36" s="84"/>
      <c r="AM36" s="84"/>
      <c r="AN36" s="84"/>
      <c r="AO36" s="84"/>
      <c r="AP36" s="84"/>
      <c r="AQ36" s="84"/>
      <c r="AR36" s="84"/>
      <c r="AT36" s="93"/>
      <c r="AU36" s="96"/>
      <c r="AW36" s="98" t="str">
        <f t="shared" si="9"/>
        <v/>
      </c>
      <c r="AX36" s="98"/>
      <c r="AY36" s="84"/>
      <c r="AZ36" s="84"/>
      <c r="BA36" s="84"/>
      <c r="BB36" s="84"/>
      <c r="BC36" s="84"/>
      <c r="BD36" s="84"/>
      <c r="BE36" s="84"/>
      <c r="BF36" s="84"/>
      <c r="BG36" s="84"/>
      <c r="BH36" s="84"/>
    </row>
    <row r="37" spans="1:61" ht="11.25" hidden="1" customHeight="1" x14ac:dyDescent="0.25">
      <c r="A37" s="50"/>
      <c r="B37" s="50"/>
      <c r="C37" s="158" t="str">
        <f>T(IF(  Gen2022_RICHIESTE!C33&lt;&gt;"",  Gen2022_RICHIESTE!C33,  HLOOKUP(C$36,Tipologie!$B$2:$AM$10,2) ))</f>
        <v>-</v>
      </c>
      <c r="D37" s="158" t="str">
        <f>T(IF(  Gen2022_RICHIESTE!D33&lt;&gt;"",  Gen2022_RICHIESTE!D33,  HLOOKUP(D$36,Tipologie!$B$2:$AM$10,2) ))</f>
        <v>-</v>
      </c>
      <c r="E37" s="158" t="str">
        <f>T(IF(  Gen2022_RICHIESTE!E33&lt;&gt;"",  Gen2022_RICHIESTE!E33,  HLOOKUP(E$36,Tipologie!$B$2:$AM$10,2) ))</f>
        <v>-</v>
      </c>
      <c r="F37" s="158" t="str">
        <f>T(IF(  Gen2022_RICHIESTE!F33&lt;&gt;"",  Gen2022_RICHIESTE!F33,  HLOOKUP(F$36,Tipologie!$B$2:$AM$10,2) ))</f>
        <v>-</v>
      </c>
      <c r="G37" s="158" t="str">
        <f>T(IF(  Gen2022_RICHIESTE!G33&lt;&gt;"",  Gen2022_RICHIESTE!G33,  HLOOKUP(G$36,Tipologie!$B$2:$AM$10,2) ))</f>
        <v>-</v>
      </c>
      <c r="H37" s="158" t="str">
        <f>T(IF(  Gen2022_RICHIESTE!H33&lt;&gt;"",  Gen2022_RICHIESTE!H33,  HLOOKUP(H$36,Tipologie!$B$2:$AM$10,2) ))</f>
        <v>-</v>
      </c>
      <c r="I37" s="158" t="str">
        <f>T(IF(  Gen2022_RICHIESTE!I33&lt;&gt;"",  Gen2022_RICHIESTE!I33,  HLOOKUP(I$36,Tipologie!$B$2:$AM$10,2) ))</f>
        <v>-</v>
      </c>
      <c r="J37" s="158" t="str">
        <f>T(IF(  Gen2022_RICHIESTE!J33&lt;&gt;"",  Gen2022_RICHIESTE!J33,  HLOOKUP(J$36,Tipologie!$B$2:$AM$10,2) ))</f>
        <v>-</v>
      </c>
      <c r="K37" s="158" t="str">
        <f>T(IF(  Gen2022_RICHIESTE!K33&lt;&gt;"",  Gen2022_RICHIESTE!K33,  HLOOKUP(K$36,Tipologie!$B$2:$AM$10,2) ))</f>
        <v>-</v>
      </c>
      <c r="L37" s="158" t="str">
        <f>T(IF(  Gen2022_RICHIESTE!L33&lt;&gt;"",  Gen2022_RICHIESTE!L33,  HLOOKUP(L$36,Tipologie!$B$2:$AM$10,2) ))</f>
        <v>-</v>
      </c>
      <c r="M37" s="158" t="str">
        <f>T(IF(  Gen2022_RICHIESTE!M33&lt;&gt;"",  Gen2022_RICHIESTE!M33,  HLOOKUP(M$36,Tipologie!$B$2:$AM$10,2) ))</f>
        <v>-</v>
      </c>
      <c r="N37" s="158" t="str">
        <f>T(IF(  Gen2022_RICHIESTE!N33&lt;&gt;"",  Gen2022_RICHIESTE!N33,  HLOOKUP(N$36,Tipologie!$B$2:$AM$10,2) ))</f>
        <v>-</v>
      </c>
      <c r="O37" s="158" t="str">
        <f>T(IF(  Gen2022_RICHIESTE!O33&lt;&gt;"",  Gen2022_RICHIESTE!O33,  HLOOKUP(O$36,Tipologie!$B$2:$AM$10,2) ))</f>
        <v>-</v>
      </c>
      <c r="P37" s="158" t="str">
        <f>T(IF(  Gen2022_RICHIESTE!P33&lt;&gt;"",  Gen2022_RICHIESTE!P33,  HLOOKUP(P$36,Tipologie!$B$2:$AM$10,2) ))</f>
        <v>-</v>
      </c>
      <c r="Q37" s="81" t="str">
        <f>T(IF(  Gen2022_RICHIESTE!Q33&lt;&gt;"",  Gen2022_RICHIESTE!Q33,  HLOOKUP(Q$36,Tipologie!$B$2:$AM$10,2) ))</f>
        <v>-</v>
      </c>
      <c r="R37" s="81" t="str">
        <f>T(IF(  Gen2022_RICHIESTE!R33&lt;&gt;"",  Gen2022_RICHIESTE!R33,  HLOOKUP(R$36,Tipologie!$B$2:$AM$10,2) ))</f>
        <v>-</v>
      </c>
      <c r="S37" s="81" t="str">
        <f>T(IF(  Gen2022_RICHIESTE!S33&lt;&gt;"",  Gen2022_RICHIESTE!S33,  HLOOKUP(S$36,Tipologie!$B$2:$AM$10,2) ))</f>
        <v>-</v>
      </c>
      <c r="T37" s="163"/>
      <c r="U37" s="50" t="str">
        <f t="shared" si="7"/>
        <v/>
      </c>
      <c r="V37" s="50" t="str">
        <f t="shared" si="8"/>
        <v/>
      </c>
      <c r="W37" s="158" t="str">
        <f>T(IF(  Gen2022_RICHIESTE!W33&lt;&gt;"",  Gen2022_RICHIESTE!W33,  HLOOKUP(W$36,Tipologie!$B$2:$AM$10,2) ))</f>
        <v>-</v>
      </c>
      <c r="X37" s="158" t="str">
        <f>T(IF(  Gen2022_RICHIESTE!X33&lt;&gt;"",  Gen2022_RICHIESTE!X33,  HLOOKUP(X$36,Tipologie!$B$2:$AM$10,2) ))</f>
        <v>-</v>
      </c>
      <c r="Y37" s="158" t="str">
        <f>T(IF(  Gen2022_RICHIESTE!Y33&lt;&gt;"",  Gen2022_RICHIESTE!Y33,  HLOOKUP(Y$36,Tipologie!$B$2:$AM$10,2) ))</f>
        <v>-</v>
      </c>
      <c r="Z37" s="158" t="str">
        <f>T(IF(  Gen2022_RICHIESTE!Z33&lt;&gt;"",  Gen2022_RICHIESTE!Z33,  HLOOKUP(Z$36,Tipologie!$B$2:$AM$10,2) ))</f>
        <v>-</v>
      </c>
      <c r="AA37" s="158" t="str">
        <f>T(IF(  Gen2022_RICHIESTE!AA33&lt;&gt;"",  Gen2022_RICHIESTE!AA33,  HLOOKUP(AA$36,Tipologie!$B$2:$AM$10,2) ))</f>
        <v>-</v>
      </c>
      <c r="AB37" s="158" t="str">
        <f>T(IF(  Gen2022_RICHIESTE!AB33&lt;&gt;"",  Gen2022_RICHIESTE!AB33,  HLOOKUP(AB$36,Tipologie!$B$2:$AM$10,2) ))</f>
        <v>-</v>
      </c>
      <c r="AC37" s="158" t="str">
        <f>T(IF(  Gen2022_RICHIESTE!AC33&lt;&gt;"",  Gen2022_RICHIESTE!AC33,  HLOOKUP(AC$36,Tipologie!$B$2:$AM$10,2) ))</f>
        <v>-</v>
      </c>
      <c r="AD37" s="158" t="str">
        <f>T(IF(  Gen2022_RICHIESTE!AD33&lt;&gt;"",  Gen2022_RICHIESTE!AD33,  HLOOKUP(AD$36,Tipologie!$B$2:$AM$10,2) ))</f>
        <v>-</v>
      </c>
      <c r="AE37" s="158" t="str">
        <f>T(IF(  Gen2022_RICHIESTE!AE33&lt;&gt;"",  Gen2022_RICHIESTE!AE33,  HLOOKUP(AE$36,Tipologie!$B$2:$AM$10,2) ))</f>
        <v>-</v>
      </c>
      <c r="AF37" s="158" t="str">
        <f>T(IF(  Gen2022_RICHIESTE!AF33&lt;&gt;"",  Gen2022_RICHIESTE!AF33,  HLOOKUP(AF$36,Tipologie!$B$2:$AM$10,2) ))</f>
        <v>-</v>
      </c>
      <c r="AG37" s="158" t="str">
        <f>T(IF(  Gen2022_RICHIESTE!AG33&lt;&gt;"",  Gen2022_RICHIESTE!AG33,  HLOOKUP(AG$36,Tipologie!$B$2:$AM$10,2) ))</f>
        <v>-</v>
      </c>
      <c r="AH37" s="158" t="str">
        <f>T(IF(  Gen2022_RICHIESTE!AH33&lt;&gt;"",  Gen2022_RICHIESTE!AH33,  HLOOKUP(AH$36,Tipologie!$B$2:$AM$10,2) ))</f>
        <v>-</v>
      </c>
      <c r="AI37" s="158" t="str">
        <f>T(IF(  Gen2022_RICHIESTE!AI33&lt;&gt;"",  Gen2022_RICHIESTE!AI33,  HLOOKUP(AI$36,Tipologie!$B$2:$AM$10,2) ))</f>
        <v>-</v>
      </c>
      <c r="AJ37" s="158" t="str">
        <f>T(IF(  Gen2022_RICHIESTE!AJ33&lt;&gt;"",  Gen2022_RICHIESTE!AJ33,  HLOOKUP(AJ$36,Tipologie!$B$2:$AM$10,2) ))</f>
        <v>-</v>
      </c>
      <c r="AK37" s="158" t="str">
        <f>T(IF(  Gen2022_RICHIESTE!AK33&lt;&gt;"",  Gen2022_RICHIESTE!AK33,  HLOOKUP(AK$36,Tipologie!$B$2:$AM$10,2) ))</f>
        <v>-</v>
      </c>
      <c r="AL37" s="158" t="str">
        <f>T(IF(  Gen2022_RICHIESTE!AL33&lt;&gt;"",  Gen2022_RICHIESTE!AL33,  HLOOKUP(AL$36,Tipologie!$B$2:$AM$10,2) ))</f>
        <v>-</v>
      </c>
      <c r="AM37" s="158" t="str">
        <f>T(IF(  Gen2022_RICHIESTE!AM33&lt;&gt;"",  Gen2022_RICHIESTE!AM33,  HLOOKUP(AM$36,Tipologie!$B$2:$AM$10,2) ))</f>
        <v>-</v>
      </c>
      <c r="AN37" s="158" t="str">
        <f>T(IF(  Gen2022_RICHIESTE!AN33&lt;&gt;"",  Gen2022_RICHIESTE!AN33,  HLOOKUP(AN$36,Tipologie!$B$2:$AM$10,2) ))</f>
        <v>-</v>
      </c>
      <c r="AO37" s="158" t="str">
        <f>T(IF(  Gen2022_RICHIESTE!AO33&lt;&gt;"",  Gen2022_RICHIESTE!AO33,  HLOOKUP(AO$36,Tipologie!$B$2:$AM$10,2) ))</f>
        <v>-</v>
      </c>
      <c r="AP37" s="158" t="str">
        <f>T(IF(  Gen2022_RICHIESTE!AP33&lt;&gt;"",  Gen2022_RICHIESTE!AP33,  HLOOKUP(AP$36,Tipologie!$B$2:$AM$10,2) ))</f>
        <v>-</v>
      </c>
      <c r="AQ37" s="158" t="str">
        <f>T(IF(  Gen2022_RICHIESTE!AQ33&lt;&gt;"",  Gen2022_RICHIESTE!AQ33,  HLOOKUP(AQ$36,Tipologie!$B$2:$AM$10,2) ))</f>
        <v>-</v>
      </c>
      <c r="AR37" s="158" t="str">
        <f>T(IF(  Gen2022_RICHIESTE!AR33&lt;&gt;"",  Gen2022_RICHIESTE!AR33,  HLOOKUP(AR$36,Tipologie!$B$2:$AM$10,2) ))</f>
        <v>-</v>
      </c>
      <c r="AS37" s="54"/>
      <c r="AT37" s="95"/>
      <c r="AU37" s="96"/>
      <c r="AW37" s="98" t="str">
        <f t="shared" si="9"/>
        <v/>
      </c>
      <c r="AX37" s="98" t="str">
        <f t="shared" si="11"/>
        <v/>
      </c>
      <c r="AY37" s="158" t="str">
        <f>T(IF(  Gen2022_RICHIESTE!BB33&lt;&gt;"",  Gen2022_RICHIESTE!BB33,  HLOOKUP(AY$36,Tipologie!$B$2:$AM$10,2) ))</f>
        <v>-</v>
      </c>
      <c r="AZ37" s="158" t="str">
        <f>T(IF(  Gen2022_RICHIESTE!BC33&lt;&gt;"",  Gen2022_RICHIESTE!BC33,  HLOOKUP(AZ$36,Tipologie!$B$2:$AM$10,2) ))</f>
        <v>-</v>
      </c>
      <c r="BA37" s="158" t="str">
        <f>T(IF(  Gen2022_RICHIESTE!BD33&lt;&gt;"",  Gen2022_RICHIESTE!BD33,  HLOOKUP(BA$36,Tipologie!$B$2:$AM$10,2) ))</f>
        <v>-</v>
      </c>
      <c r="BB37" s="158" t="str">
        <f>T(IF(  Gen2022_RICHIESTE!BE33&lt;&gt;"",  Gen2022_RICHIESTE!BE33,  HLOOKUP(BB$36,Tipologie!$B$2:$AM$10,2) ))</f>
        <v>-</v>
      </c>
      <c r="BC37" s="158" t="str">
        <f>T(IF(  Gen2022_RICHIESTE!BF33&lt;&gt;"",  Gen2022_RICHIESTE!BF33,  HLOOKUP(BC$36,Tipologie!$B$2:$AM$10,2) ))</f>
        <v>-</v>
      </c>
      <c r="BD37" s="158" t="str">
        <f>T(IF(  Gen2022_RICHIESTE!BG33&lt;&gt;"",  Gen2022_RICHIESTE!BG33,  HLOOKUP(BD$36,Tipologie!$B$2:$AM$10,2) ))</f>
        <v>-</v>
      </c>
      <c r="BE37" s="158" t="str">
        <f>T(IF(  Gen2022_RICHIESTE!BH33&lt;&gt;"",  Gen2022_RICHIESTE!BH33,  HLOOKUP(BE$36,Tipologie!$B$2:$AM$10,2) ))</f>
        <v>-</v>
      </c>
      <c r="BF37" s="158" t="str">
        <f>T(IF(  Gen2022_RICHIESTE!BI33&lt;&gt;"",  Gen2022_RICHIESTE!BI33,  HLOOKUP(BF$36,Tipologie!$B$2:$AM$10,2) ))</f>
        <v>-</v>
      </c>
      <c r="BG37" s="158" t="str">
        <f>T(IF(  Gen2022_RICHIESTE!BJ33&lt;&gt;"",  Gen2022_RICHIESTE!BJ33,  HLOOKUP(BG$36,Tipologie!$B$2:$AM$10,2) ))</f>
        <v>-</v>
      </c>
      <c r="BH37" s="158" t="str">
        <f>T(IF(  Gen2022_RICHIESTE!BK33&lt;&gt;"",  Gen2022_RICHIESTE!BK33,  HLOOKUP(BH$36,Tipologie!$B$2:$AM$10,2) ))</f>
        <v>-</v>
      </c>
    </row>
    <row r="38" spans="1:61" ht="11.25" hidden="1" customHeight="1" x14ac:dyDescent="0.25">
      <c r="A38" s="79" t="str">
        <f>IF(Gen2022_RICHIESTE!A34&lt;&gt;"",Gen2022_RICHIESTE!A34,"")</f>
        <v>lun</v>
      </c>
      <c r="B38" s="80">
        <f>IF(Gen2022_RICHIESTE!B34&lt;&gt;"",Gen2022_RICHIESTE!B34,"")</f>
        <v>44592</v>
      </c>
      <c r="C38" s="158" t="str">
        <f>T( IF( Gen2022_RICHIESTE!C34&lt;&gt;"",  IF(   AND(    (IFERROR(SEARCH("Ridotto",Gen2022_RICHIESTE!C34),Gen2022_RICHIESTE!C34))=1,    C$36&lt;&gt;""   ),    _xlfn.CONCAT("Rid: ",HLOOKUP(C$36,Tipologie!$B$2:$AM$10,3)  ),  Gen2022_RICHIESTE!C34),HLOOKUP(C$36,Tipologie!$B$2:$AM$10,3  ) ))</f>
        <v>.</v>
      </c>
      <c r="D38" s="158" t="str">
        <f>T( IF( Gen2022_RICHIESTE!D34&lt;&gt;"",  IF(   AND(    (IFERROR(SEARCH("Ridotto",Gen2022_RICHIESTE!D34),Gen2022_RICHIESTE!D34))=1,    D$36&lt;&gt;""   ),    _xlfn.CONCAT("Rid: ",HLOOKUP(D$36,Tipologie!$B$2:$AM$10,3)  ),  Gen2022_RICHIESTE!D34),HLOOKUP(D$36,Tipologie!$B$2:$AM$10,3  ) ))</f>
        <v>.</v>
      </c>
      <c r="E38" s="158" t="str">
        <f>T( IF( Gen2022_RICHIESTE!E34&lt;&gt;"",  IF(   AND(    (IFERROR(SEARCH("Ridotto",Gen2022_RICHIESTE!E34),Gen2022_RICHIESTE!E34))=1,    E$36&lt;&gt;""   ),    _xlfn.CONCAT("Rid: ",HLOOKUP(E$36,Tipologie!$B$2:$AM$10,3)  ),  Gen2022_RICHIESTE!E34),HLOOKUP(E$36,Tipologie!$B$2:$AM$10,3  ) ))</f>
        <v>.</v>
      </c>
      <c r="F38" s="158" t="str">
        <f>T( IF( Gen2022_RICHIESTE!F34&lt;&gt;"",  IF(   AND(    (IFERROR(SEARCH("Ridotto",Gen2022_RICHIESTE!F34),Gen2022_RICHIESTE!F34))=1,    F$36&lt;&gt;""   ),    _xlfn.CONCAT("Rid: ",HLOOKUP(F$36,Tipologie!$B$2:$AM$10,3)  ),  Gen2022_RICHIESTE!F34),HLOOKUP(F$36,Tipologie!$B$2:$AM$10,3  ) ))</f>
        <v>.</v>
      </c>
      <c r="G38" s="158" t="str">
        <f>T( IF( Gen2022_RICHIESTE!G34&lt;&gt;"",  IF(   AND(    (IFERROR(SEARCH("Ridotto",Gen2022_RICHIESTE!G34),Gen2022_RICHIESTE!G34))=1,    G$36&lt;&gt;""   ),    _xlfn.CONCAT("Rid: ",HLOOKUP(G$36,Tipologie!$B$2:$AM$10,3)  ),  Gen2022_RICHIESTE!G34),HLOOKUP(G$36,Tipologie!$B$2:$AM$10,3  ) ))</f>
        <v>.</v>
      </c>
      <c r="H38" s="158" t="str">
        <f>T( IF( Gen2022_RICHIESTE!H34&lt;&gt;"",  IF(   AND(    (IFERROR(SEARCH("Ridotto",Gen2022_RICHIESTE!H34),Gen2022_RICHIESTE!H34))=1,    H$36&lt;&gt;""   ),    _xlfn.CONCAT("Rid: ",HLOOKUP(H$36,Tipologie!$B$2:$AM$10,3)  ),  Gen2022_RICHIESTE!H34),HLOOKUP(H$36,Tipologie!$B$2:$AM$10,3  ) ))</f>
        <v>.</v>
      </c>
      <c r="I38" s="158" t="str">
        <f>T( IF( Gen2022_RICHIESTE!I34&lt;&gt;"",  IF(   AND(    (IFERROR(SEARCH("Ridotto",Gen2022_RICHIESTE!I34),Gen2022_RICHIESTE!I34))=1,    I$36&lt;&gt;""   ),    _xlfn.CONCAT("Rid: ",HLOOKUP(I$36,Tipologie!$B$2:$AM$10,3)  ),  Gen2022_RICHIESTE!I34),HLOOKUP(I$36,Tipologie!$B$2:$AM$10,3  ) ))</f>
        <v>.</v>
      </c>
      <c r="J38" s="158" t="str">
        <f>T( IF( Gen2022_RICHIESTE!J34&lt;&gt;"",  IF(   AND(    (IFERROR(SEARCH("Ridotto",Gen2022_RICHIESTE!J34),Gen2022_RICHIESTE!J34))=1,    J$36&lt;&gt;""   ),    _xlfn.CONCAT("Rid: ",HLOOKUP(J$36,Tipologie!$B$2:$AM$10,3)  ),  Gen2022_RICHIESTE!J34),HLOOKUP(J$36,Tipologie!$B$2:$AM$10,3  ) ))</f>
        <v>.</v>
      </c>
      <c r="K38" s="158" t="str">
        <f>T( IF( Gen2022_RICHIESTE!K34&lt;&gt;"",  IF(   AND(    (IFERROR(SEARCH("Ridotto",Gen2022_RICHIESTE!K34),Gen2022_RICHIESTE!K34))=1,    K$36&lt;&gt;""   ),    _xlfn.CONCAT("Rid: ",HLOOKUP(K$36,Tipologie!$B$2:$AM$10,3)  ),  Gen2022_RICHIESTE!K34),HLOOKUP(K$36,Tipologie!$B$2:$AM$10,3  ) ))</f>
        <v>.</v>
      </c>
      <c r="L38" s="158" t="str">
        <f>T( IF( Gen2022_RICHIESTE!L34&lt;&gt;"",  IF(   AND(    (IFERROR(SEARCH("Ridotto",Gen2022_RICHIESTE!L34),Gen2022_RICHIESTE!L34))=1,    L$36&lt;&gt;""   ),    _xlfn.CONCAT("Rid: ",HLOOKUP(L$36,Tipologie!$B$2:$AM$10,3)  ),  Gen2022_RICHIESTE!L34),HLOOKUP(L$36,Tipologie!$B$2:$AM$10,3  ) ))</f>
        <v>.</v>
      </c>
      <c r="M38" s="158" t="str">
        <f>T( IF( Gen2022_RICHIESTE!M34&lt;&gt;"",  IF(   AND(    (IFERROR(SEARCH("Ridotto",Gen2022_RICHIESTE!M34),Gen2022_RICHIESTE!M34))=1,    M$36&lt;&gt;""   ),    _xlfn.CONCAT("Rid: ",HLOOKUP(M$36,Tipologie!$B$2:$AM$10,3)  ),  Gen2022_RICHIESTE!M34),HLOOKUP(M$36,Tipologie!$B$2:$AM$10,3  ) ))</f>
        <v>.</v>
      </c>
      <c r="N38" s="158" t="str">
        <f>T( IF( Gen2022_RICHIESTE!N34&lt;&gt;"",  IF(   AND(    (IFERROR(SEARCH("Ridotto",Gen2022_RICHIESTE!N34),Gen2022_RICHIESTE!N34))=1,    N$36&lt;&gt;""   ),    _xlfn.CONCAT("Rid: ",HLOOKUP(N$36,Tipologie!$B$2:$AM$10,3)  ),  Gen2022_RICHIESTE!N34),HLOOKUP(N$36,Tipologie!$B$2:$AM$10,3  ) ))</f>
        <v>.</v>
      </c>
      <c r="O38" s="158" t="str">
        <f>T( IF( Gen2022_RICHIESTE!O34&lt;&gt;"",  IF(   AND(    (IFERROR(SEARCH("Ridotto",Gen2022_RICHIESTE!O34),Gen2022_RICHIESTE!O34))=1,    O$36&lt;&gt;""   ),    _xlfn.CONCAT("Rid: ",HLOOKUP(O$36,Tipologie!$B$2:$AM$10,3)  ),  Gen2022_RICHIESTE!O34),HLOOKUP(O$36,Tipologie!$B$2:$AM$10,3  ) ))</f>
        <v>.</v>
      </c>
      <c r="P38" s="158" t="str">
        <f>T( IF( Gen2022_RICHIESTE!P34&lt;&gt;"",  IF(   AND(    (IFERROR(SEARCH("Ridotto",Gen2022_RICHIESTE!P34),Gen2022_RICHIESTE!P34))=1,    P$36&lt;&gt;""   ),    _xlfn.CONCAT("Rid: ",HLOOKUP(P$36,Tipologie!$B$2:$AM$10,3)  ),  Gen2022_RICHIESTE!P34),HLOOKUP(P$36,Tipologie!$B$2:$AM$10,3  ) ))</f>
        <v>.</v>
      </c>
      <c r="Q38" s="60" t="str">
        <f>T( IF( Gen2022_RICHIESTE!Q34&lt;&gt;"",  IF(   AND(    (IFERROR(SEARCH("Ridotto",Gen2022_RICHIESTE!Q34),Gen2022_RICHIESTE!Q34))=1,    Q$36&lt;&gt;""   ),    _xlfn.CONCAT("Rid: ",HLOOKUP(Q$36,Tipologie!$B$2:$AM$10,3)  ),  Gen2022_RICHIESTE!Q34),HLOOKUP(Q$36,Tipologie!$B$2:$AM$10,3  ) ))</f>
        <v>.</v>
      </c>
      <c r="R38" s="60" t="str">
        <f>T( IF( Gen2022_RICHIESTE!R34&lt;&gt;"",  IF(   AND(    (IFERROR(SEARCH("Ridotto",Gen2022_RICHIESTE!R34),Gen2022_RICHIESTE!R34))=1,    R$36&lt;&gt;""   ),    _xlfn.CONCAT("Rid: ",HLOOKUP(R$36,Tipologie!$B$2:$AM$10,3)  ),  Gen2022_RICHIESTE!R34),HLOOKUP(R$36,Tipologie!$B$2:$AM$10,3  ) ))</f>
        <v>.</v>
      </c>
      <c r="S38" s="60" t="str">
        <f>T( IF( Gen2022_RICHIESTE!S34&lt;&gt;"",  IF(   AND(    (IFERROR(SEARCH("Ridotto",Gen2022_RICHIESTE!S34),Gen2022_RICHIESTE!S34))=1,    S$36&lt;&gt;""   ),    _xlfn.CONCAT("Rid: ",HLOOKUP(S$36,Tipologie!$B$2:$AM$10,3)  ),  Gen2022_RICHIESTE!S34),HLOOKUP(S$36,Tipologie!$B$2:$AM$10,3  ) ))</f>
        <v>.</v>
      </c>
      <c r="T38" s="163"/>
      <c r="U38" s="79" t="str">
        <f t="shared" si="7"/>
        <v>lun</v>
      </c>
      <c r="V38" s="80">
        <f t="shared" si="8"/>
        <v>44592</v>
      </c>
      <c r="W38" s="158" t="str">
        <f>T( IF( Gen2022_RICHIESTE!W34&lt;&gt;"",  IF(   AND(    (IFERROR(SEARCH("Ridotto",Gen2022_RICHIESTE!W34),Gen2022_RICHIESTE!W34))=1,    W$36&lt;&gt;""   ),    _xlfn.CONCAT("Rid: ",HLOOKUP(W$36,Tipologie!$B$2:$AM$10,3)  ),  Gen2022_RICHIESTE!W34),HLOOKUP(W$36,Tipologie!$B$2:$AM$10,3  ) ))</f>
        <v>.</v>
      </c>
      <c r="X38" s="158" t="str">
        <f>T( IF( Gen2022_RICHIESTE!X34&lt;&gt;"",  IF(   AND(    (IFERROR(SEARCH("Ridotto",Gen2022_RICHIESTE!X34),Gen2022_RICHIESTE!X34))=1,    X$36&lt;&gt;""   ),    _xlfn.CONCAT("Rid: ",HLOOKUP(X$36,Tipologie!$B$2:$AM$10,3)  ),  Gen2022_RICHIESTE!X34),HLOOKUP(X$36,Tipologie!$B$2:$AM$10,3  ) ))</f>
        <v>.</v>
      </c>
      <c r="Y38" s="158" t="str">
        <f>T( IF( Gen2022_RICHIESTE!Y34&lt;&gt;"",  IF(   AND(    (IFERROR(SEARCH("Ridotto",Gen2022_RICHIESTE!Y34),Gen2022_RICHIESTE!Y34))=1,    Y$36&lt;&gt;""   ),    _xlfn.CONCAT("Rid: ",HLOOKUP(Y$36,Tipologie!$B$2:$AM$10,3)  ),  Gen2022_RICHIESTE!Y34),HLOOKUP(Y$36,Tipologie!$B$2:$AM$10,3  ) ))</f>
        <v>.</v>
      </c>
      <c r="Z38" s="158" t="str">
        <f>T( IF( Gen2022_RICHIESTE!Z34&lt;&gt;"",  IF(   AND(    (IFERROR(SEARCH("Ridotto",Gen2022_RICHIESTE!Z34),Gen2022_RICHIESTE!Z34))=1,    Z$36&lt;&gt;""   ),    _xlfn.CONCAT("Rid: ",HLOOKUP(Z$36,Tipologie!$B$2:$AM$10,3)  ),  Gen2022_RICHIESTE!Z34),HLOOKUP(Z$36,Tipologie!$B$2:$AM$10,3  ) ))</f>
        <v>.</v>
      </c>
      <c r="AA38" s="158" t="str">
        <f>T( IF( Gen2022_RICHIESTE!AA34&lt;&gt;"",  IF(   AND(    (IFERROR(SEARCH("Ridotto",Gen2022_RICHIESTE!AA34),Gen2022_RICHIESTE!AA34))=1,    AA$36&lt;&gt;""   ),    _xlfn.CONCAT("Rid: ",HLOOKUP(AA$36,Tipologie!$B$2:$AM$10,3)  ),  Gen2022_RICHIESTE!AA34),HLOOKUP(AA$36,Tipologie!$B$2:$AM$10,3  ) ))</f>
        <v>.</v>
      </c>
      <c r="AB38" s="158" t="str">
        <f>T( IF( Gen2022_RICHIESTE!AB34&lt;&gt;"",  IF(   AND(    (IFERROR(SEARCH("Ridotto",Gen2022_RICHIESTE!AB34),Gen2022_RICHIESTE!AB34))=1,    AB$36&lt;&gt;""   ),    _xlfn.CONCAT("Rid: ",HLOOKUP(AB$36,Tipologie!$B$2:$AM$10,3)  ),  Gen2022_RICHIESTE!AB34),HLOOKUP(AB$36,Tipologie!$B$2:$AM$10,3  ) ))</f>
        <v>.</v>
      </c>
      <c r="AC38" s="158" t="str">
        <f>T( IF( Gen2022_RICHIESTE!AC34&lt;&gt;"",  IF(   AND(    (IFERROR(SEARCH("Ridotto",Gen2022_RICHIESTE!AC34),Gen2022_RICHIESTE!AC34))=1,    AC$36&lt;&gt;""   ),    _xlfn.CONCAT("Rid: ",HLOOKUP(AC$36,Tipologie!$B$2:$AM$10,3)  ),  Gen2022_RICHIESTE!AC34),HLOOKUP(AC$36,Tipologie!$B$2:$AM$10,3  ) ))</f>
        <v>.</v>
      </c>
      <c r="AD38" s="158" t="str">
        <f>T( IF( Gen2022_RICHIESTE!AD34&lt;&gt;"",  IF(   AND(    (IFERROR(SEARCH("Ridotto",Gen2022_RICHIESTE!AD34),Gen2022_RICHIESTE!AD34))=1,    AD$36&lt;&gt;""   ),    _xlfn.CONCAT("Rid: ",HLOOKUP(AD$36,Tipologie!$B$2:$AM$10,3)  ),  Gen2022_RICHIESTE!AD34),HLOOKUP(AD$36,Tipologie!$B$2:$AM$10,3  ) ))</f>
        <v>.</v>
      </c>
      <c r="AE38" s="158" t="str">
        <f>T( IF( Gen2022_RICHIESTE!AE34&lt;&gt;"",  IF(   AND(    (IFERROR(SEARCH("Ridotto",Gen2022_RICHIESTE!AE34),Gen2022_RICHIESTE!AE34))=1,    AE$36&lt;&gt;""   ),    _xlfn.CONCAT("Rid: ",HLOOKUP(AE$36,Tipologie!$B$2:$AM$10,3)  ),  Gen2022_RICHIESTE!AE34),HLOOKUP(AE$36,Tipologie!$B$2:$AM$10,3  ) ))</f>
        <v>.</v>
      </c>
      <c r="AF38" s="158" t="str">
        <f>T( IF( Gen2022_RICHIESTE!AF34&lt;&gt;"",  IF(   AND(    (IFERROR(SEARCH("Ridotto",Gen2022_RICHIESTE!AF34),Gen2022_RICHIESTE!AF34))=1,    AF$36&lt;&gt;""   ),    _xlfn.CONCAT("Rid: ",HLOOKUP(AF$36,Tipologie!$B$2:$AM$10,3)  ),  Gen2022_RICHIESTE!AF34),HLOOKUP(AF$36,Tipologie!$B$2:$AM$10,3  ) ))</f>
        <v>.</v>
      </c>
      <c r="AG38" s="158" t="str">
        <f>T( IF( Gen2022_RICHIESTE!AG34&lt;&gt;"",  IF(   AND(    (IFERROR(SEARCH("Ridotto",Gen2022_RICHIESTE!AG34),Gen2022_RICHIESTE!AG34))=1,    AG$36&lt;&gt;""   ),    _xlfn.CONCAT("Rid: ",HLOOKUP(AG$36,Tipologie!$B$2:$AM$10,3)  ),  Gen2022_RICHIESTE!AG34),HLOOKUP(AG$36,Tipologie!$B$2:$AM$10,3  ) ))</f>
        <v>.</v>
      </c>
      <c r="AH38" s="158" t="str">
        <f>T( IF( Gen2022_RICHIESTE!AH34&lt;&gt;"",  IF(   AND(    (IFERROR(SEARCH("Ridotto",Gen2022_RICHIESTE!AH34),Gen2022_RICHIESTE!AH34))=1,    AH$36&lt;&gt;""   ),    _xlfn.CONCAT("Rid: ",HLOOKUP(AH$36,Tipologie!$B$2:$AM$10,3)  ),  Gen2022_RICHIESTE!AH34),HLOOKUP(AH$36,Tipologie!$B$2:$AM$10,3  ) ))</f>
        <v>.</v>
      </c>
      <c r="AI38" s="158" t="str">
        <f>T( IF( Gen2022_RICHIESTE!AI34&lt;&gt;"",  IF(   AND(    (IFERROR(SEARCH("Ridotto",Gen2022_RICHIESTE!AI34),Gen2022_RICHIESTE!AI34))=1,    AI$36&lt;&gt;""   ),    _xlfn.CONCAT("Rid: ",HLOOKUP(AI$36,Tipologie!$B$2:$AM$10,3)  ),  Gen2022_RICHIESTE!AI34),HLOOKUP(AI$36,Tipologie!$B$2:$AM$10,3  ) ))</f>
        <v>.</v>
      </c>
      <c r="AJ38" s="158" t="str">
        <f>T( IF( Gen2022_RICHIESTE!AJ34&lt;&gt;"",  IF(   AND(    (IFERROR(SEARCH("Ridotto",Gen2022_RICHIESTE!AJ34),Gen2022_RICHIESTE!AJ34))=1,    AJ$36&lt;&gt;""   ),    _xlfn.CONCAT("Rid: ",HLOOKUP(AJ$36,Tipologie!$B$2:$AM$10,3)  ),  Gen2022_RICHIESTE!AJ34),HLOOKUP(AJ$36,Tipologie!$B$2:$AM$10,3  ) ))</f>
        <v>.</v>
      </c>
      <c r="AK38" s="158" t="str">
        <f>T( IF( Gen2022_RICHIESTE!AK34&lt;&gt;"",  IF(   AND(    (IFERROR(SEARCH("Ridotto",Gen2022_RICHIESTE!AK34),Gen2022_RICHIESTE!AK34))=1,    AK$36&lt;&gt;""   ),    _xlfn.CONCAT("Rid: ",HLOOKUP(AK$36,Tipologie!$B$2:$AM$10,3)  ),  Gen2022_RICHIESTE!AK34),HLOOKUP(AK$36,Tipologie!$B$2:$AM$10,3  ) ))</f>
        <v>.</v>
      </c>
      <c r="AL38" s="158" t="str">
        <f>T( IF( Gen2022_RICHIESTE!AL34&lt;&gt;"",  IF(   AND(    (IFERROR(SEARCH("Ridotto",Gen2022_RICHIESTE!AL34),Gen2022_RICHIESTE!AL34))=1,    AL$36&lt;&gt;""   ),    _xlfn.CONCAT("Rid: ",HLOOKUP(AL$36,Tipologie!$B$2:$AM$10,3)  ),  Gen2022_RICHIESTE!AL34),HLOOKUP(AL$36,Tipologie!$B$2:$AM$10,3  ) ))</f>
        <v>.</v>
      </c>
      <c r="AM38" s="158" t="str">
        <f>T( IF( Gen2022_RICHIESTE!AM34&lt;&gt;"",  IF(   AND(    (IFERROR(SEARCH("Ridotto",Gen2022_RICHIESTE!AM34),Gen2022_RICHIESTE!AM34))=1,    AM$36&lt;&gt;""   ),    _xlfn.CONCAT("Rid: ",HLOOKUP(AM$36,Tipologie!$B$2:$AM$10,3)  ),  Gen2022_RICHIESTE!AM34),HLOOKUP(AM$36,Tipologie!$B$2:$AM$10,3  ) ))</f>
        <v>.</v>
      </c>
      <c r="AN38" s="158" t="str">
        <f>T( IF( Gen2022_RICHIESTE!AN34&lt;&gt;"",  IF(   AND(    (IFERROR(SEARCH("Ridotto",Gen2022_RICHIESTE!AN34),Gen2022_RICHIESTE!AN34))=1,    AN$36&lt;&gt;""   ),    _xlfn.CONCAT("Rid: ",HLOOKUP(AN$36,Tipologie!$B$2:$AM$10,3)  ),  Gen2022_RICHIESTE!AN34),HLOOKUP(AN$36,Tipologie!$B$2:$AM$10,3  ) ))</f>
        <v>.</v>
      </c>
      <c r="AO38" s="158" t="str">
        <f>T( IF( Gen2022_RICHIESTE!AO34&lt;&gt;"",  IF(   AND(    (IFERROR(SEARCH("Ridotto",Gen2022_RICHIESTE!AO34),Gen2022_RICHIESTE!AO34))=1,    AO$36&lt;&gt;""   ),    _xlfn.CONCAT("Rid: ",HLOOKUP(AO$36,Tipologie!$B$2:$AM$10,3)  ),  Gen2022_RICHIESTE!AO34),HLOOKUP(AO$36,Tipologie!$B$2:$AM$10,3  ) ))</f>
        <v>.</v>
      </c>
      <c r="AP38" s="158" t="str">
        <f>T( IF( Gen2022_RICHIESTE!AP34&lt;&gt;"",  IF(   AND(    (IFERROR(SEARCH("Ridotto",Gen2022_RICHIESTE!AP34),Gen2022_RICHIESTE!AP34))=1,    AP$36&lt;&gt;""   ),    _xlfn.CONCAT("Rid: ",HLOOKUP(AP$36,Tipologie!$B$2:$AM$10,3)  ),  Gen2022_RICHIESTE!AP34),HLOOKUP(AP$36,Tipologie!$B$2:$AM$10,3  ) ))</f>
        <v>.</v>
      </c>
      <c r="AQ38" s="158" t="str">
        <f>T( IF( Gen2022_RICHIESTE!AQ34&lt;&gt;"",  IF(   AND(    (IFERROR(SEARCH("Ridotto",Gen2022_RICHIESTE!AQ34),Gen2022_RICHIESTE!AQ34))=1,    AQ$36&lt;&gt;""   ),    _xlfn.CONCAT("Rid: ",HLOOKUP(AQ$36,Tipologie!$B$2:$AM$10,3)  ),  Gen2022_RICHIESTE!AQ34),HLOOKUP(AQ$36,Tipologie!$B$2:$AM$10,3  ) ))</f>
        <v>.</v>
      </c>
      <c r="AR38" s="158" t="str">
        <f>T( IF( Gen2022_RICHIESTE!AR34&lt;&gt;"",  IF(   AND(    (IFERROR(SEARCH("Ridotto",Gen2022_RICHIESTE!AR34),Gen2022_RICHIESTE!AR34))=1,    AR$36&lt;&gt;""   ),    _xlfn.CONCAT("Rid: ",HLOOKUP(AR$36,Tipologie!$B$2:$AM$10,3)  ),  Gen2022_RICHIESTE!AR34),HLOOKUP(AR$36,Tipologie!$B$2:$AM$10,3  ) ))</f>
        <v>.</v>
      </c>
      <c r="AS38" s="54"/>
      <c r="AT38" s="52">
        <f>SUM(COUNTIFS(C38:AR38,{"Ex-accordo";"Ferie";"Ridotto Ex-Acc";"Ridotto Ferie";"Ridotto Maternità";"Malattia";"Esame";"Altro"}))</f>
        <v>0</v>
      </c>
      <c r="AU38" s="96"/>
      <c r="AW38" s="79" t="str">
        <f t="shared" si="9"/>
        <v>lun</v>
      </c>
      <c r="AX38" s="79">
        <f t="shared" si="11"/>
        <v>44592</v>
      </c>
      <c r="AY38" s="158" t="str">
        <f>T(IF(  Gen2022_RICHIESTE!BB34&lt;&gt;"",  Gen2022_RICHIESTE!BB34,  HLOOKUP(AY$36,Tipologie!$B$2:$AM$10,3) ))</f>
        <v>.</v>
      </c>
      <c r="AZ38" s="158" t="str">
        <f>T(IF(  Gen2022_RICHIESTE!BC34&lt;&gt;"",  Gen2022_RICHIESTE!BC34,  HLOOKUP(AZ$36,Tipologie!$B$2:$AM$10,3) ))</f>
        <v>.</v>
      </c>
      <c r="BA38" s="158" t="str">
        <f>T(IF(  Gen2022_RICHIESTE!BD34&lt;&gt;"",  Gen2022_RICHIESTE!BD34,  HLOOKUP(BA$36,Tipologie!$B$2:$AM$10,3) ))</f>
        <v>.</v>
      </c>
      <c r="BB38" s="158" t="str">
        <f>T(IF(  Gen2022_RICHIESTE!BE34&lt;&gt;"",  Gen2022_RICHIESTE!BE34,  HLOOKUP(BB$36,Tipologie!$B$2:$AM$10,3) ))</f>
        <v>.</v>
      </c>
      <c r="BC38" s="158" t="str">
        <f>T(IF(  Gen2022_RICHIESTE!BF34&lt;&gt;"",  Gen2022_RICHIESTE!BF34,  HLOOKUP(BC$36,Tipologie!$B$2:$AM$10,3) ))</f>
        <v>.</v>
      </c>
      <c r="BD38" s="158" t="str">
        <f>T(IF(  Gen2022_RICHIESTE!BG34&lt;&gt;"",  Gen2022_RICHIESTE!BG34,  HLOOKUP(BD$36,Tipologie!$B$2:$AM$10,3) ))</f>
        <v>.</v>
      </c>
      <c r="BE38" s="158" t="str">
        <f>T(IF(  Gen2022_RICHIESTE!BH34&lt;&gt;"",  Gen2022_RICHIESTE!BH34,  HLOOKUP(BE$36,Tipologie!$B$2:$AM$10,3) ))</f>
        <v>.</v>
      </c>
      <c r="BF38" s="158" t="str">
        <f>T(IF(  Gen2022_RICHIESTE!BI34&lt;&gt;"",  Gen2022_RICHIESTE!BI34,  HLOOKUP(BF$36,Tipologie!$B$2:$AM$10,3) ))</f>
        <v>.</v>
      </c>
      <c r="BG38" s="158" t="str">
        <f>T(IF(  Gen2022_RICHIESTE!BJ34&lt;&gt;"",  Gen2022_RICHIESTE!BJ34,  HLOOKUP(BG$36,Tipologie!$B$2:$AM$10,3) ))</f>
        <v>.</v>
      </c>
      <c r="BH38" s="158" t="str">
        <f>T(IF(  Gen2022_RICHIESTE!BK34&lt;&gt;"",  Gen2022_RICHIESTE!BK34,  HLOOKUP(BH$36,Tipologie!$B$2:$AM$10,3) ))</f>
        <v>.</v>
      </c>
      <c r="BI38" s="50"/>
    </row>
    <row r="39" spans="1:61" ht="11.25" hidden="1" customHeight="1" x14ac:dyDescent="0.25">
      <c r="A39" s="79" t="str">
        <f>IF(Gen2022_RICHIESTE!A35&lt;&gt;"",Gen2022_RICHIESTE!A35,"")</f>
        <v>mar</v>
      </c>
      <c r="B39" s="80">
        <f>IF(Gen2022_RICHIESTE!B35&lt;&gt;"",Gen2022_RICHIESTE!B35,"")</f>
        <v>44593</v>
      </c>
      <c r="C39" s="158" t="str">
        <f>T( IF( Gen2022_RICHIESTE!C35&lt;&gt;"",  IF(   AND(    (IFERROR(SEARCH("Ridotto",Gen2022_RICHIESTE!C35),Gen2022_RICHIESTE!C35))=1,    C$36&lt;&gt;""   ),    _xlfn.CONCAT("Rid: ",HLOOKUP(C$36,Tipologie!$B$2:$AM$10,4)  ),  Gen2022_RICHIESTE!C35),HLOOKUP(C$36,Tipologie!$B$2:$AM$10,4  ) ))</f>
        <v>.</v>
      </c>
      <c r="D39" s="158" t="str">
        <f>T( IF( Gen2022_RICHIESTE!D35&lt;&gt;"",  IF(   AND(    (IFERROR(SEARCH("Ridotto",Gen2022_RICHIESTE!D35),Gen2022_RICHIESTE!D35))=1,    D$36&lt;&gt;""   ),    _xlfn.CONCAT("Rid: ",HLOOKUP(D$36,Tipologie!$B$2:$AM$10,4)  ),  Gen2022_RICHIESTE!D35),HLOOKUP(D$36,Tipologie!$B$2:$AM$10,4  ) ))</f>
        <v>.</v>
      </c>
      <c r="E39" s="158" t="str">
        <f>T( IF( Gen2022_RICHIESTE!E35&lt;&gt;"",  IF(   AND(    (IFERROR(SEARCH("Ridotto",Gen2022_RICHIESTE!E35),Gen2022_RICHIESTE!E35))=1,    E$36&lt;&gt;""   ),    _xlfn.CONCAT("Rid: ",HLOOKUP(E$36,Tipologie!$B$2:$AM$10,4)  ),  Gen2022_RICHIESTE!E35),HLOOKUP(E$36,Tipologie!$B$2:$AM$10,4  ) ))</f>
        <v>.</v>
      </c>
      <c r="F39" s="158" t="str">
        <f>T( IF( Gen2022_RICHIESTE!F35&lt;&gt;"",  IF(   AND(    (IFERROR(SEARCH("Ridotto",Gen2022_RICHIESTE!F35),Gen2022_RICHIESTE!F35))=1,    F$36&lt;&gt;""   ),    _xlfn.CONCAT("Rid: ",HLOOKUP(F$36,Tipologie!$B$2:$AM$10,4)  ),  Gen2022_RICHIESTE!F35),HLOOKUP(F$36,Tipologie!$B$2:$AM$10,4  ) ))</f>
        <v>.</v>
      </c>
      <c r="G39" s="158" t="str">
        <f>T( IF( Gen2022_RICHIESTE!G35&lt;&gt;"",  IF(   AND(    (IFERROR(SEARCH("Ridotto",Gen2022_RICHIESTE!G35),Gen2022_RICHIESTE!G35))=1,    G$36&lt;&gt;""   ),    _xlfn.CONCAT("Rid: ",HLOOKUP(G$36,Tipologie!$B$2:$AM$10,4)  ),  Gen2022_RICHIESTE!G35),HLOOKUP(G$36,Tipologie!$B$2:$AM$10,4  ) ))</f>
        <v>.</v>
      </c>
      <c r="H39" s="158" t="str">
        <f>T( IF( Gen2022_RICHIESTE!H35&lt;&gt;"",  IF(   AND(    (IFERROR(SEARCH("Ridotto",Gen2022_RICHIESTE!H35),Gen2022_RICHIESTE!H35))=1,    H$36&lt;&gt;""   ),    _xlfn.CONCAT("Rid: ",HLOOKUP(H$36,Tipologie!$B$2:$AM$10,4)  ),  Gen2022_RICHIESTE!H35),HLOOKUP(H$36,Tipologie!$B$2:$AM$10,4  ) ))</f>
        <v>.</v>
      </c>
      <c r="I39" s="158" t="str">
        <f>T( IF( Gen2022_RICHIESTE!I35&lt;&gt;"",  IF(   AND(    (IFERROR(SEARCH("Ridotto",Gen2022_RICHIESTE!I35),Gen2022_RICHIESTE!I35))=1,    I$36&lt;&gt;""   ),    _xlfn.CONCAT("Rid: ",HLOOKUP(I$36,Tipologie!$B$2:$AM$10,4)  ),  Gen2022_RICHIESTE!I35),HLOOKUP(I$36,Tipologie!$B$2:$AM$10,4  ) ))</f>
        <v>.</v>
      </c>
      <c r="J39" s="158" t="str">
        <f>T( IF( Gen2022_RICHIESTE!J35&lt;&gt;"",  IF(   AND(    (IFERROR(SEARCH("Ridotto",Gen2022_RICHIESTE!J35),Gen2022_RICHIESTE!J35))=1,    J$36&lt;&gt;""   ),    _xlfn.CONCAT("Rid: ",HLOOKUP(J$36,Tipologie!$B$2:$AM$10,4)  ),  Gen2022_RICHIESTE!J35),HLOOKUP(J$36,Tipologie!$B$2:$AM$10,4  ) ))</f>
        <v>.</v>
      </c>
      <c r="K39" s="158" t="str">
        <f>T( IF( Gen2022_RICHIESTE!K35&lt;&gt;"",  IF(   AND(    (IFERROR(SEARCH("Ridotto",Gen2022_RICHIESTE!K35),Gen2022_RICHIESTE!K35))=1,    K$36&lt;&gt;""   ),    _xlfn.CONCAT("Rid: ",HLOOKUP(K$36,Tipologie!$B$2:$AM$10,4)  ),  Gen2022_RICHIESTE!K35),HLOOKUP(K$36,Tipologie!$B$2:$AM$10,4  ) ))</f>
        <v>.</v>
      </c>
      <c r="L39" s="158" t="str">
        <f>T( IF( Gen2022_RICHIESTE!L35&lt;&gt;"",  IF(   AND(    (IFERROR(SEARCH("Ridotto",Gen2022_RICHIESTE!L35),Gen2022_RICHIESTE!L35))=1,    L$36&lt;&gt;""   ),    _xlfn.CONCAT("Rid: ",HLOOKUP(L$36,Tipologie!$B$2:$AM$10,4)  ),  Gen2022_RICHIESTE!L35),HLOOKUP(L$36,Tipologie!$B$2:$AM$10,4  ) ))</f>
        <v>.</v>
      </c>
      <c r="M39" s="158" t="str">
        <f>T( IF( Gen2022_RICHIESTE!M35&lt;&gt;"",  IF(   AND(    (IFERROR(SEARCH("Ridotto",Gen2022_RICHIESTE!M35),Gen2022_RICHIESTE!M35))=1,    M$36&lt;&gt;""   ),    _xlfn.CONCAT("Rid: ",HLOOKUP(M$36,Tipologie!$B$2:$AM$10,4)  ),  Gen2022_RICHIESTE!M35),HLOOKUP(M$36,Tipologie!$B$2:$AM$10,4  ) ))</f>
        <v>.</v>
      </c>
      <c r="N39" s="158" t="str">
        <f>T( IF( Gen2022_RICHIESTE!N35&lt;&gt;"",  IF(   AND(    (IFERROR(SEARCH("Ridotto",Gen2022_RICHIESTE!N35),Gen2022_RICHIESTE!N35))=1,    N$36&lt;&gt;""   ),    _xlfn.CONCAT("Rid: ",HLOOKUP(N$36,Tipologie!$B$2:$AM$10,4)  ),  Gen2022_RICHIESTE!N35),HLOOKUP(N$36,Tipologie!$B$2:$AM$10,4  ) ))</f>
        <v>.</v>
      </c>
      <c r="O39" s="158" t="str">
        <f>T( IF( Gen2022_RICHIESTE!O35&lt;&gt;"",  IF(   AND(    (IFERROR(SEARCH("Ridotto",Gen2022_RICHIESTE!O35),Gen2022_RICHIESTE!O35))=1,    O$36&lt;&gt;""   ),    _xlfn.CONCAT("Rid: ",HLOOKUP(O$36,Tipologie!$B$2:$AM$10,4)  ),  Gen2022_RICHIESTE!O35),HLOOKUP(O$36,Tipologie!$B$2:$AM$10,4  ) ))</f>
        <v>.</v>
      </c>
      <c r="P39" s="158" t="str">
        <f>T( IF( Gen2022_RICHIESTE!P35&lt;&gt;"",  IF(   AND(    (IFERROR(SEARCH("Ridotto",Gen2022_RICHIESTE!P35),Gen2022_RICHIESTE!P35))=1,    P$36&lt;&gt;""   ),    _xlfn.CONCAT("Rid: ",HLOOKUP(P$36,Tipologie!$B$2:$AM$10,4)  ),  Gen2022_RICHIESTE!P35),HLOOKUP(P$36,Tipologie!$B$2:$AM$10,4  ) ))</f>
        <v>.</v>
      </c>
      <c r="Q39" s="60" t="str">
        <f>T( IF( Gen2022_RICHIESTE!Q35&lt;&gt;"",  IF(   AND(    (IFERROR(SEARCH("Ridotto",Gen2022_RICHIESTE!Q35),Gen2022_RICHIESTE!Q35))=1,    Q$36&lt;&gt;""   ),    _xlfn.CONCAT("Rid: ",HLOOKUP(Q$36,Tipologie!$B$2:$AM$10,4)  ),  Gen2022_RICHIESTE!Q35),HLOOKUP(Q$36,Tipologie!$B$2:$AM$10,4  ) ))</f>
        <v>.</v>
      </c>
      <c r="R39" s="60" t="str">
        <f>T( IF( Gen2022_RICHIESTE!R35&lt;&gt;"",  IF(   AND(    (IFERROR(SEARCH("Ridotto",Gen2022_RICHIESTE!R35),Gen2022_RICHIESTE!R35))=1,    R$36&lt;&gt;""   ),    _xlfn.CONCAT("Rid: ",HLOOKUP(R$36,Tipologie!$B$2:$AM$10,4)  ),  Gen2022_RICHIESTE!R35),HLOOKUP(R$36,Tipologie!$B$2:$AM$10,4  ) ))</f>
        <v>.</v>
      </c>
      <c r="S39" s="60" t="str">
        <f>T( IF( Gen2022_RICHIESTE!S35&lt;&gt;"",  IF(   AND(    (IFERROR(SEARCH("Ridotto",Gen2022_RICHIESTE!S35),Gen2022_RICHIESTE!S35))=1,    S$36&lt;&gt;""   ),    _xlfn.CONCAT("Rid: ",HLOOKUP(S$36,Tipologie!$B$2:$AM$10,4)  ),  Gen2022_RICHIESTE!S35),HLOOKUP(S$36,Tipologie!$B$2:$AM$10,4  ) ))</f>
        <v>.</v>
      </c>
      <c r="T39" s="163"/>
      <c r="U39" s="79" t="str">
        <f t="shared" si="7"/>
        <v>mar</v>
      </c>
      <c r="V39" s="80">
        <f t="shared" si="8"/>
        <v>44593</v>
      </c>
      <c r="W39" s="158" t="str">
        <f>T( IF( Gen2022_RICHIESTE!W35&lt;&gt;"",  IF(   AND(    (IFERROR(SEARCH("Ridotto",Gen2022_RICHIESTE!W35),Gen2022_RICHIESTE!W35))=1,    W$36&lt;&gt;""   ),    _xlfn.CONCAT("Rid: ",HLOOKUP(W$36,Tipologie!$B$2:$AM$10,4)  ),  Gen2022_RICHIESTE!W35),HLOOKUP(W$36,Tipologie!$B$2:$AM$10,4  ) ))</f>
        <v>.</v>
      </c>
      <c r="X39" s="158" t="str">
        <f>T( IF( Gen2022_RICHIESTE!X35&lt;&gt;"",  IF(   AND(    (IFERROR(SEARCH("Ridotto",Gen2022_RICHIESTE!X35),Gen2022_RICHIESTE!X35))=1,    X$36&lt;&gt;""   ),    _xlfn.CONCAT("Rid: ",HLOOKUP(X$36,Tipologie!$B$2:$AM$10,4)  ),  Gen2022_RICHIESTE!X35),HLOOKUP(X$36,Tipologie!$B$2:$AM$10,4  ) ))</f>
        <v>.</v>
      </c>
      <c r="Y39" s="158" t="str">
        <f>T( IF( Gen2022_RICHIESTE!Y35&lt;&gt;"",  IF(   AND(    (IFERROR(SEARCH("Ridotto",Gen2022_RICHIESTE!Y35),Gen2022_RICHIESTE!Y35))=1,    Y$36&lt;&gt;""   ),    _xlfn.CONCAT("Rid: ",HLOOKUP(Y$36,Tipologie!$B$2:$AM$10,4)  ),  Gen2022_RICHIESTE!Y35),HLOOKUP(Y$36,Tipologie!$B$2:$AM$10,4  ) ))</f>
        <v>.</v>
      </c>
      <c r="Z39" s="158" t="str">
        <f>T( IF( Gen2022_RICHIESTE!Z35&lt;&gt;"",  IF(   AND(    (IFERROR(SEARCH("Ridotto",Gen2022_RICHIESTE!Z35),Gen2022_RICHIESTE!Z35))=1,    Z$36&lt;&gt;""   ),    _xlfn.CONCAT("Rid: ",HLOOKUP(Z$36,Tipologie!$B$2:$AM$10,4)  ),  Gen2022_RICHIESTE!Z35),HLOOKUP(Z$36,Tipologie!$B$2:$AM$10,4  ) ))</f>
        <v>.</v>
      </c>
      <c r="AA39" s="158" t="str">
        <f>T( IF( Gen2022_RICHIESTE!AA35&lt;&gt;"",  IF(   AND(    (IFERROR(SEARCH("Ridotto",Gen2022_RICHIESTE!AA35),Gen2022_RICHIESTE!AA35))=1,    AA$36&lt;&gt;""   ),    _xlfn.CONCAT("Rid: ",HLOOKUP(AA$36,Tipologie!$B$2:$AM$10,4)  ),  Gen2022_RICHIESTE!AA35),HLOOKUP(AA$36,Tipologie!$B$2:$AM$10,4  ) ))</f>
        <v>.</v>
      </c>
      <c r="AB39" s="158" t="str">
        <f>T( IF( Gen2022_RICHIESTE!AB35&lt;&gt;"",  IF(   AND(    (IFERROR(SEARCH("Ridotto",Gen2022_RICHIESTE!AB35),Gen2022_RICHIESTE!AB35))=1,    AB$36&lt;&gt;""   ),    _xlfn.CONCAT("Rid: ",HLOOKUP(AB$36,Tipologie!$B$2:$AM$10,4)  ),  Gen2022_RICHIESTE!AB35),HLOOKUP(AB$36,Tipologie!$B$2:$AM$10,4  ) ))</f>
        <v>.</v>
      </c>
      <c r="AC39" s="158" t="str">
        <f>T( IF( Gen2022_RICHIESTE!AC35&lt;&gt;"",  IF(   AND(    (IFERROR(SEARCH("Ridotto",Gen2022_RICHIESTE!AC35),Gen2022_RICHIESTE!AC35))=1,    AC$36&lt;&gt;""   ),    _xlfn.CONCAT("Rid: ",HLOOKUP(AC$36,Tipologie!$B$2:$AM$10,4)  ),  Gen2022_RICHIESTE!AC35),HLOOKUP(AC$36,Tipologie!$B$2:$AM$10,4  ) ))</f>
        <v>.</v>
      </c>
      <c r="AD39" s="158" t="str">
        <f>T( IF( Gen2022_RICHIESTE!AD35&lt;&gt;"",  IF(   AND(    (IFERROR(SEARCH("Ridotto",Gen2022_RICHIESTE!AD35),Gen2022_RICHIESTE!AD35))=1,    AD$36&lt;&gt;""   ),    _xlfn.CONCAT("Rid: ",HLOOKUP(AD$36,Tipologie!$B$2:$AM$10,4)  ),  Gen2022_RICHIESTE!AD35),HLOOKUP(AD$36,Tipologie!$B$2:$AM$10,4  ) ))</f>
        <v>.</v>
      </c>
      <c r="AE39" s="158" t="str">
        <f>T( IF( Gen2022_RICHIESTE!AE35&lt;&gt;"",  IF(   AND(    (IFERROR(SEARCH("Ridotto",Gen2022_RICHIESTE!AE35),Gen2022_RICHIESTE!AE35))=1,    AE$36&lt;&gt;""   ),    _xlfn.CONCAT("Rid: ",HLOOKUP(AE$36,Tipologie!$B$2:$AM$10,4)  ),  Gen2022_RICHIESTE!AE35),HLOOKUP(AE$36,Tipologie!$B$2:$AM$10,4  ) ))</f>
        <v>.</v>
      </c>
      <c r="AF39" s="158" t="str">
        <f>T( IF( Gen2022_RICHIESTE!AF35&lt;&gt;"",  IF(   AND(    (IFERROR(SEARCH("Ridotto",Gen2022_RICHIESTE!AF35),Gen2022_RICHIESTE!AF35))=1,    AF$36&lt;&gt;""   ),    _xlfn.CONCAT("Rid: ",HLOOKUP(AF$36,Tipologie!$B$2:$AM$10,4)  ),  Gen2022_RICHIESTE!AF35),HLOOKUP(AF$36,Tipologie!$B$2:$AM$10,4  ) ))</f>
        <v>.</v>
      </c>
      <c r="AG39" s="158" t="str">
        <f>T( IF( Gen2022_RICHIESTE!AG35&lt;&gt;"",  IF(   AND(    (IFERROR(SEARCH("Ridotto",Gen2022_RICHIESTE!AG35),Gen2022_RICHIESTE!AG35))=1,    AG$36&lt;&gt;""   ),    _xlfn.CONCAT("Rid: ",HLOOKUP(AG$36,Tipologie!$B$2:$AM$10,4)  ),  Gen2022_RICHIESTE!AG35),HLOOKUP(AG$36,Tipologie!$B$2:$AM$10,4  ) ))</f>
        <v>.</v>
      </c>
      <c r="AH39" s="158" t="str">
        <f>T( IF( Gen2022_RICHIESTE!AH35&lt;&gt;"",  IF(   AND(    (IFERROR(SEARCH("Ridotto",Gen2022_RICHIESTE!AH35),Gen2022_RICHIESTE!AH35))=1,    AH$36&lt;&gt;""   ),    _xlfn.CONCAT("Rid: ",HLOOKUP(AH$36,Tipologie!$B$2:$AM$10,4)  ),  Gen2022_RICHIESTE!AH35),HLOOKUP(AH$36,Tipologie!$B$2:$AM$10,4  ) ))</f>
        <v>.</v>
      </c>
      <c r="AI39" s="158" t="str">
        <f>T( IF( Gen2022_RICHIESTE!AI35&lt;&gt;"",  IF(   AND(    (IFERROR(SEARCH("Ridotto",Gen2022_RICHIESTE!AI35),Gen2022_RICHIESTE!AI35))=1,    AI$36&lt;&gt;""   ),    _xlfn.CONCAT("Rid: ",HLOOKUP(AI$36,Tipologie!$B$2:$AM$10,4)  ),  Gen2022_RICHIESTE!AI35),HLOOKUP(AI$36,Tipologie!$B$2:$AM$10,4  ) ))</f>
        <v>.</v>
      </c>
      <c r="AJ39" s="158" t="str">
        <f>T( IF( Gen2022_RICHIESTE!AJ35&lt;&gt;"",  IF(   AND(    (IFERROR(SEARCH("Ridotto",Gen2022_RICHIESTE!AJ35),Gen2022_RICHIESTE!AJ35))=1,    AJ$36&lt;&gt;""   ),    _xlfn.CONCAT("Rid: ",HLOOKUP(AJ$36,Tipologie!$B$2:$AM$10,4)  ),  Gen2022_RICHIESTE!AJ35),HLOOKUP(AJ$36,Tipologie!$B$2:$AM$10,4  ) ))</f>
        <v>.</v>
      </c>
      <c r="AK39" s="158" t="str">
        <f>T( IF( Gen2022_RICHIESTE!AK35&lt;&gt;"",  IF(   AND(    (IFERROR(SEARCH("Ridotto",Gen2022_RICHIESTE!AK35),Gen2022_RICHIESTE!AK35))=1,    AK$36&lt;&gt;""   ),    _xlfn.CONCAT("Rid: ",HLOOKUP(AK$36,Tipologie!$B$2:$AM$10,4)  ),  Gen2022_RICHIESTE!AK35),HLOOKUP(AK$36,Tipologie!$B$2:$AM$10,4  ) ))</f>
        <v>.</v>
      </c>
      <c r="AL39" s="158" t="str">
        <f>T( IF( Gen2022_RICHIESTE!AL35&lt;&gt;"",  IF(   AND(    (IFERROR(SEARCH("Ridotto",Gen2022_RICHIESTE!AL35),Gen2022_RICHIESTE!AL35))=1,    AL$36&lt;&gt;""   ),    _xlfn.CONCAT("Rid: ",HLOOKUP(AL$36,Tipologie!$B$2:$AM$10,4)  ),  Gen2022_RICHIESTE!AL35),HLOOKUP(AL$36,Tipologie!$B$2:$AM$10,4  ) ))</f>
        <v>.</v>
      </c>
      <c r="AM39" s="158" t="str">
        <f>T( IF( Gen2022_RICHIESTE!AM35&lt;&gt;"",  IF(   AND(    (IFERROR(SEARCH("Ridotto",Gen2022_RICHIESTE!AM35),Gen2022_RICHIESTE!AM35))=1,    AM$36&lt;&gt;""   ),    _xlfn.CONCAT("Rid: ",HLOOKUP(AM$36,Tipologie!$B$2:$AM$10,4)  ),  Gen2022_RICHIESTE!AM35),HLOOKUP(AM$36,Tipologie!$B$2:$AM$10,4  ) ))</f>
        <v>.</v>
      </c>
      <c r="AN39" s="158" t="str">
        <f>T( IF( Gen2022_RICHIESTE!AN35&lt;&gt;"",  IF(   AND(    (IFERROR(SEARCH("Ridotto",Gen2022_RICHIESTE!AN35),Gen2022_RICHIESTE!AN35))=1,    AN$36&lt;&gt;""   ),    _xlfn.CONCAT("Rid: ",HLOOKUP(AN$36,Tipologie!$B$2:$AM$10,4)  ),  Gen2022_RICHIESTE!AN35),HLOOKUP(AN$36,Tipologie!$B$2:$AM$10,4  ) ))</f>
        <v>.</v>
      </c>
      <c r="AO39" s="158" t="str">
        <f>T( IF( Gen2022_RICHIESTE!AO35&lt;&gt;"",  IF(   AND(    (IFERROR(SEARCH("Ridotto",Gen2022_RICHIESTE!AO35),Gen2022_RICHIESTE!AO35))=1,    AO$36&lt;&gt;""   ),    _xlfn.CONCAT("Rid: ",HLOOKUP(AO$36,Tipologie!$B$2:$AM$10,4)  ),  Gen2022_RICHIESTE!AO35),HLOOKUP(AO$36,Tipologie!$B$2:$AM$10,4  ) ))</f>
        <v>.</v>
      </c>
      <c r="AP39" s="158" t="str">
        <f>T( IF( Gen2022_RICHIESTE!AP35&lt;&gt;"",  IF(   AND(    (IFERROR(SEARCH("Ridotto",Gen2022_RICHIESTE!AP35),Gen2022_RICHIESTE!AP35))=1,    AP$36&lt;&gt;""   ),    _xlfn.CONCAT("Rid: ",HLOOKUP(AP$36,Tipologie!$B$2:$AM$10,4)  ),  Gen2022_RICHIESTE!AP35),HLOOKUP(AP$36,Tipologie!$B$2:$AM$10,4  ) ))</f>
        <v>.</v>
      </c>
      <c r="AQ39" s="158" t="str">
        <f>T( IF( Gen2022_RICHIESTE!AQ35&lt;&gt;"",  IF(   AND(    (IFERROR(SEARCH("Ridotto",Gen2022_RICHIESTE!AQ35),Gen2022_RICHIESTE!AQ35))=1,    AQ$36&lt;&gt;""   ),    _xlfn.CONCAT("Rid: ",HLOOKUP(AQ$36,Tipologie!$B$2:$AM$10,4)  ),  Gen2022_RICHIESTE!AQ35),HLOOKUP(AQ$36,Tipologie!$B$2:$AM$10,4  ) ))</f>
        <v>.</v>
      </c>
      <c r="AR39" s="158" t="str">
        <f>T( IF( Gen2022_RICHIESTE!AR35&lt;&gt;"",  IF(   AND(    (IFERROR(SEARCH("Ridotto",Gen2022_RICHIESTE!AR35),Gen2022_RICHIESTE!AR35))=1,    AR$36&lt;&gt;""   ),    _xlfn.CONCAT("Rid: ",HLOOKUP(AR$36,Tipologie!$B$2:$AM$10,4)  ),  Gen2022_RICHIESTE!AR35),HLOOKUP(AR$36,Tipologie!$B$2:$AM$10,4  ) ))</f>
        <v>.</v>
      </c>
      <c r="AS39" s="54"/>
      <c r="AT39" s="174">
        <f>SUM(COUNTIFS(C39:AR39,{"Ex-accordo";"Ferie";"Ridotto Ex-Acc";"Ridotto Ferie";"Ridotto Maternità";"Malattia";"Esame";"Altro"}))</f>
        <v>0</v>
      </c>
      <c r="AU39" s="96"/>
      <c r="AW39" s="79" t="str">
        <f t="shared" si="9"/>
        <v>mar</v>
      </c>
      <c r="AX39" s="79">
        <f t="shared" si="11"/>
        <v>44593</v>
      </c>
      <c r="AY39" s="158" t="str">
        <f>T(IF(  Gen2022_RICHIESTE!BB35&lt;&gt;"",  Gen2022_RICHIESTE!BB35,  HLOOKUP(AY$36,Tipologie!$B$2:$AM$10,4) ))</f>
        <v>.</v>
      </c>
      <c r="AZ39" s="158" t="str">
        <f>T(IF(  Gen2022_RICHIESTE!BC35&lt;&gt;"",  Gen2022_RICHIESTE!BC35,  HLOOKUP(AZ$36,Tipologie!$B$2:$AM$10,4) ))</f>
        <v>.</v>
      </c>
      <c r="BA39" s="158" t="str">
        <f>T(IF(  Gen2022_RICHIESTE!BD35&lt;&gt;"",  Gen2022_RICHIESTE!BD35,  HLOOKUP(BA$36,Tipologie!$B$2:$AM$10,4) ))</f>
        <v>.</v>
      </c>
      <c r="BB39" s="158" t="str">
        <f>T(IF(  Gen2022_RICHIESTE!BE35&lt;&gt;"",  Gen2022_RICHIESTE!BE35,  HLOOKUP(BB$36,Tipologie!$B$2:$AM$10,4) ))</f>
        <v>.</v>
      </c>
      <c r="BC39" s="158" t="str">
        <f>T(IF(  Gen2022_RICHIESTE!BF35&lt;&gt;"",  Gen2022_RICHIESTE!BF35,  HLOOKUP(BC$36,Tipologie!$B$2:$AM$10,4) ))</f>
        <v>.</v>
      </c>
      <c r="BD39" s="158" t="str">
        <f>T(IF(  Gen2022_RICHIESTE!BG35&lt;&gt;"",  Gen2022_RICHIESTE!BG35,  HLOOKUP(BD$36,Tipologie!$B$2:$AM$10,4) ))</f>
        <v>.</v>
      </c>
      <c r="BE39" s="158" t="str">
        <f>T(IF(  Gen2022_RICHIESTE!BH35&lt;&gt;"",  Gen2022_RICHIESTE!BH35,  HLOOKUP(BE$36,Tipologie!$B$2:$AM$10,4) ))</f>
        <v>.</v>
      </c>
      <c r="BF39" s="158" t="str">
        <f>T(IF(  Gen2022_RICHIESTE!BI35&lt;&gt;"",  Gen2022_RICHIESTE!BI35,  HLOOKUP(BF$36,Tipologie!$B$2:$AM$10,4) ))</f>
        <v>.</v>
      </c>
      <c r="BG39" s="158" t="str">
        <f>T(IF(  Gen2022_RICHIESTE!BJ35&lt;&gt;"",  Gen2022_RICHIESTE!BJ35,  HLOOKUP(BG$36,Tipologie!$B$2:$AM$10,4) ))</f>
        <v>.</v>
      </c>
      <c r="BH39" s="158" t="str">
        <f>T(IF(  Gen2022_RICHIESTE!BK35&lt;&gt;"",  Gen2022_RICHIESTE!BK35,  HLOOKUP(BH$36,Tipologie!$B$2:$AM$10,4) ))</f>
        <v>.</v>
      </c>
    </row>
    <row r="40" spans="1:61" ht="11.25" hidden="1" customHeight="1" x14ac:dyDescent="0.25">
      <c r="A40" s="79" t="str">
        <f>IF(Gen2022_RICHIESTE!A36&lt;&gt;"",Gen2022_RICHIESTE!A36,"")</f>
        <v>mer</v>
      </c>
      <c r="B40" s="80">
        <f>IF(Gen2022_RICHIESTE!B36&lt;&gt;"",Gen2022_RICHIESTE!B36,"")</f>
        <v>44594</v>
      </c>
      <c r="C40" s="158" t="str">
        <f>T( IF( Gen2022_RICHIESTE!C36&lt;&gt;"",  IF(   AND(    (IFERROR(SEARCH("Ridotto",Gen2022_RICHIESTE!C36),Gen2022_RICHIESTE!C36))=1,    C$36&lt;&gt;""   ),    _xlfn.CONCAT("Rid: ",HLOOKUP(C$36,Tipologie!$B$2:$AM$10,5)  ),  Gen2022_RICHIESTE!C36),HLOOKUP(C$36,Tipologie!$B$2:$AM$10,5  ) ))</f>
        <v>.</v>
      </c>
      <c r="D40" s="158" t="str">
        <f>T( IF( Gen2022_RICHIESTE!D36&lt;&gt;"",  IF(   AND(    (IFERROR(SEARCH("Ridotto",Gen2022_RICHIESTE!D36),Gen2022_RICHIESTE!D36))=1,    D$36&lt;&gt;""   ),    _xlfn.CONCAT("Rid: ",HLOOKUP(D$36,Tipologie!$B$2:$AM$10,5)  ),  Gen2022_RICHIESTE!D36),HLOOKUP(D$36,Tipologie!$B$2:$AM$10,5  ) ))</f>
        <v>.</v>
      </c>
      <c r="E40" s="158" t="str">
        <f>T( IF( Gen2022_RICHIESTE!E36&lt;&gt;"",  IF(   AND(    (IFERROR(SEARCH("Ridotto",Gen2022_RICHIESTE!E36),Gen2022_RICHIESTE!E36))=1,    E$36&lt;&gt;""   ),    _xlfn.CONCAT("Rid: ",HLOOKUP(E$36,Tipologie!$B$2:$AM$10,5)  ),  Gen2022_RICHIESTE!E36),HLOOKUP(E$36,Tipologie!$B$2:$AM$10,5  ) ))</f>
        <v>.</v>
      </c>
      <c r="F40" s="158" t="str">
        <f>T( IF( Gen2022_RICHIESTE!F36&lt;&gt;"",  IF(   AND(    (IFERROR(SEARCH("Ridotto",Gen2022_RICHIESTE!F36),Gen2022_RICHIESTE!F36))=1,    F$36&lt;&gt;""   ),    _xlfn.CONCAT("Rid: ",HLOOKUP(F$36,Tipologie!$B$2:$AM$10,5)  ),  Gen2022_RICHIESTE!F36),HLOOKUP(F$36,Tipologie!$B$2:$AM$10,5  ) ))</f>
        <v>.</v>
      </c>
      <c r="G40" s="158" t="str">
        <f>T( IF( Gen2022_RICHIESTE!G36&lt;&gt;"",  IF(   AND(    (IFERROR(SEARCH("Ridotto",Gen2022_RICHIESTE!G36),Gen2022_RICHIESTE!G36))=1,    G$36&lt;&gt;""   ),    _xlfn.CONCAT("Rid: ",HLOOKUP(G$36,Tipologie!$B$2:$AM$10,5)  ),  Gen2022_RICHIESTE!G36),HLOOKUP(G$36,Tipologie!$B$2:$AM$10,5  ) ))</f>
        <v>.</v>
      </c>
      <c r="H40" s="158" t="str">
        <f>T( IF( Gen2022_RICHIESTE!H36&lt;&gt;"",  IF(   AND(    (IFERROR(SEARCH("Ridotto",Gen2022_RICHIESTE!H36),Gen2022_RICHIESTE!H36))=1,    H$36&lt;&gt;""   ),    _xlfn.CONCAT("Rid: ",HLOOKUP(H$36,Tipologie!$B$2:$AM$10,5)  ),  Gen2022_RICHIESTE!H36),HLOOKUP(H$36,Tipologie!$B$2:$AM$10,5  ) ))</f>
        <v>.</v>
      </c>
      <c r="I40" s="158" t="str">
        <f>T( IF( Gen2022_RICHIESTE!I36&lt;&gt;"",  IF(   AND(    (IFERROR(SEARCH("Ridotto",Gen2022_RICHIESTE!I36),Gen2022_RICHIESTE!I36))=1,    I$36&lt;&gt;""   ),    _xlfn.CONCAT("Rid: ",HLOOKUP(I$36,Tipologie!$B$2:$AM$10,5)  ),  Gen2022_RICHIESTE!I36),HLOOKUP(I$36,Tipologie!$B$2:$AM$10,5  ) ))</f>
        <v>.</v>
      </c>
      <c r="J40" s="158" t="str">
        <f>T( IF( Gen2022_RICHIESTE!J36&lt;&gt;"",  IF(   AND(    (IFERROR(SEARCH("Ridotto",Gen2022_RICHIESTE!J36),Gen2022_RICHIESTE!J36))=1,    J$36&lt;&gt;""   ),    _xlfn.CONCAT("Rid: ",HLOOKUP(J$36,Tipologie!$B$2:$AM$10,5)  ),  Gen2022_RICHIESTE!J36),HLOOKUP(J$36,Tipologie!$B$2:$AM$10,5  ) ))</f>
        <v>.</v>
      </c>
      <c r="K40" s="158" t="str">
        <f>T( IF( Gen2022_RICHIESTE!K36&lt;&gt;"",  IF(   AND(    (IFERROR(SEARCH("Ridotto",Gen2022_RICHIESTE!K36),Gen2022_RICHIESTE!K36))=1,    K$36&lt;&gt;""   ),    _xlfn.CONCAT("Rid: ",HLOOKUP(K$36,Tipologie!$B$2:$AM$10,5)  ),  Gen2022_RICHIESTE!K36),HLOOKUP(K$36,Tipologie!$B$2:$AM$10,5  ) ))</f>
        <v>.</v>
      </c>
      <c r="L40" s="158" t="str">
        <f>T( IF( Gen2022_RICHIESTE!L36&lt;&gt;"",  IF(   AND(    (IFERROR(SEARCH("Ridotto",Gen2022_RICHIESTE!L36),Gen2022_RICHIESTE!L36))=1,    L$36&lt;&gt;""   ),    _xlfn.CONCAT("Rid: ",HLOOKUP(L$36,Tipologie!$B$2:$AM$10,5)  ),  Gen2022_RICHIESTE!L36),HLOOKUP(L$36,Tipologie!$B$2:$AM$10,5  ) ))</f>
        <v>.</v>
      </c>
      <c r="M40" s="158" t="str">
        <f>T( IF( Gen2022_RICHIESTE!M36&lt;&gt;"",  IF(   AND(    (IFERROR(SEARCH("Ridotto",Gen2022_RICHIESTE!M36),Gen2022_RICHIESTE!M36))=1,    M$36&lt;&gt;""   ),    _xlfn.CONCAT("Rid: ",HLOOKUP(M$36,Tipologie!$B$2:$AM$10,5)  ),  Gen2022_RICHIESTE!M36),HLOOKUP(M$36,Tipologie!$B$2:$AM$10,5  ) ))</f>
        <v>.</v>
      </c>
      <c r="N40" s="158" t="str">
        <f>T( IF( Gen2022_RICHIESTE!N36&lt;&gt;"",  IF(   AND(    (IFERROR(SEARCH("Ridotto",Gen2022_RICHIESTE!N36),Gen2022_RICHIESTE!N36))=1,    N$36&lt;&gt;""   ),    _xlfn.CONCAT("Rid: ",HLOOKUP(N$36,Tipologie!$B$2:$AM$10,5)  ),  Gen2022_RICHIESTE!N36),HLOOKUP(N$36,Tipologie!$B$2:$AM$10,5  ) ))</f>
        <v>.</v>
      </c>
      <c r="O40" s="158" t="str">
        <f>T( IF( Gen2022_RICHIESTE!O36&lt;&gt;"",  IF(   AND(    (IFERROR(SEARCH("Ridotto",Gen2022_RICHIESTE!O36),Gen2022_RICHIESTE!O36))=1,    O$36&lt;&gt;""   ),    _xlfn.CONCAT("Rid: ",HLOOKUP(O$36,Tipologie!$B$2:$AM$10,5)  ),  Gen2022_RICHIESTE!O36),HLOOKUP(O$36,Tipologie!$B$2:$AM$10,5  ) ))</f>
        <v>.</v>
      </c>
      <c r="P40" s="158" t="str">
        <f>T( IF( Gen2022_RICHIESTE!P36&lt;&gt;"",  IF(   AND(    (IFERROR(SEARCH("Ridotto",Gen2022_RICHIESTE!P36),Gen2022_RICHIESTE!P36))=1,    P$36&lt;&gt;""   ),    _xlfn.CONCAT("Rid: ",HLOOKUP(P$36,Tipologie!$B$2:$AM$10,5)  ),  Gen2022_RICHIESTE!P36),HLOOKUP(P$36,Tipologie!$B$2:$AM$10,5  ) ))</f>
        <v>.</v>
      </c>
      <c r="Q40" s="60" t="str">
        <f>T( IF( Gen2022_RICHIESTE!Q36&lt;&gt;"",  IF(   AND(    (IFERROR(SEARCH("Ridotto",Gen2022_RICHIESTE!Q36),Gen2022_RICHIESTE!Q36))=1,    Q$36&lt;&gt;""   ),    _xlfn.CONCAT("Rid: ",HLOOKUP(Q$36,Tipologie!$B$2:$AM$10,5)  ),  Gen2022_RICHIESTE!Q36),HLOOKUP(Q$36,Tipologie!$B$2:$AM$10,5  ) ))</f>
        <v>.</v>
      </c>
      <c r="R40" s="60" t="str">
        <f>T( IF( Gen2022_RICHIESTE!R36&lt;&gt;"",  IF(   AND(    (IFERROR(SEARCH("Ridotto",Gen2022_RICHIESTE!R36),Gen2022_RICHIESTE!R36))=1,    R$36&lt;&gt;""   ),    _xlfn.CONCAT("Rid: ",HLOOKUP(R$36,Tipologie!$B$2:$AM$10,5)  ),  Gen2022_RICHIESTE!R36),HLOOKUP(R$36,Tipologie!$B$2:$AM$10,5  ) ))</f>
        <v>.</v>
      </c>
      <c r="S40" s="60" t="str">
        <f>T( IF( Gen2022_RICHIESTE!S36&lt;&gt;"",  IF(   AND(    (IFERROR(SEARCH("Ridotto",Gen2022_RICHIESTE!S36),Gen2022_RICHIESTE!S36))=1,    S$36&lt;&gt;""   ),    _xlfn.CONCAT("Rid: ",HLOOKUP(S$36,Tipologie!$B$2:$AM$10,5)  ),  Gen2022_RICHIESTE!S36),HLOOKUP(S$36,Tipologie!$B$2:$AM$10,5  ) ))</f>
        <v>.</v>
      </c>
      <c r="T40" s="164"/>
      <c r="U40" s="79" t="str">
        <f t="shared" si="7"/>
        <v>mer</v>
      </c>
      <c r="V40" s="80">
        <f t="shared" si="8"/>
        <v>44594</v>
      </c>
      <c r="W40" s="158" t="str">
        <f>T( IF( Gen2022_RICHIESTE!W36&lt;&gt;"",  IF(   AND(    (IFERROR(SEARCH("Ridotto",Gen2022_RICHIESTE!W36),Gen2022_RICHIESTE!W36))=1,    W$36&lt;&gt;""   ),    _xlfn.CONCAT("Rid: ",HLOOKUP(W$36,Tipologie!$B$2:$AM$10,5)  ),  Gen2022_RICHIESTE!W36),HLOOKUP(W$36,Tipologie!$B$2:$AM$10,5  ) ))</f>
        <v>.</v>
      </c>
      <c r="X40" s="158" t="str">
        <f>T( IF( Gen2022_RICHIESTE!X36&lt;&gt;"",  IF(   AND(    (IFERROR(SEARCH("Ridotto",Gen2022_RICHIESTE!X36),Gen2022_RICHIESTE!X36))=1,    X$36&lt;&gt;""   ),    _xlfn.CONCAT("Rid: ",HLOOKUP(X$36,Tipologie!$B$2:$AM$10,5)  ),  Gen2022_RICHIESTE!X36),HLOOKUP(X$36,Tipologie!$B$2:$AM$10,5  ) ))</f>
        <v>.</v>
      </c>
      <c r="Y40" s="158" t="str">
        <f>T( IF( Gen2022_RICHIESTE!Y36&lt;&gt;"",  IF(   AND(    (IFERROR(SEARCH("Ridotto",Gen2022_RICHIESTE!Y36),Gen2022_RICHIESTE!Y36))=1,    Y$36&lt;&gt;""   ),    _xlfn.CONCAT("Rid: ",HLOOKUP(Y$36,Tipologie!$B$2:$AM$10,5)  ),  Gen2022_RICHIESTE!Y36),HLOOKUP(Y$36,Tipologie!$B$2:$AM$10,5  ) ))</f>
        <v>.</v>
      </c>
      <c r="Z40" s="158" t="str">
        <f>T( IF( Gen2022_RICHIESTE!Z36&lt;&gt;"",  IF(   AND(    (IFERROR(SEARCH("Ridotto",Gen2022_RICHIESTE!Z36),Gen2022_RICHIESTE!Z36))=1,    Z$36&lt;&gt;""   ),    _xlfn.CONCAT("Rid: ",HLOOKUP(Z$36,Tipologie!$B$2:$AM$10,5)  ),  Gen2022_RICHIESTE!Z36),HLOOKUP(Z$36,Tipologie!$B$2:$AM$10,5  ) ))</f>
        <v>.</v>
      </c>
      <c r="AA40" s="158" t="str">
        <f>T( IF( Gen2022_RICHIESTE!AA36&lt;&gt;"",  IF(   AND(    (IFERROR(SEARCH("Ridotto",Gen2022_RICHIESTE!AA36),Gen2022_RICHIESTE!AA36))=1,    AA$36&lt;&gt;""   ),    _xlfn.CONCAT("Rid: ",HLOOKUP(AA$36,Tipologie!$B$2:$AM$10,5)  ),  Gen2022_RICHIESTE!AA36),HLOOKUP(AA$36,Tipologie!$B$2:$AM$10,5  ) ))</f>
        <v>.</v>
      </c>
      <c r="AB40" s="158" t="str">
        <f>T( IF( Gen2022_RICHIESTE!AB36&lt;&gt;"",  IF(   AND(    (IFERROR(SEARCH("Ridotto",Gen2022_RICHIESTE!AB36),Gen2022_RICHIESTE!AB36))=1,    AB$36&lt;&gt;""   ),    _xlfn.CONCAT("Rid: ",HLOOKUP(AB$36,Tipologie!$B$2:$AM$10,5)  ),  Gen2022_RICHIESTE!AB36),HLOOKUP(AB$36,Tipologie!$B$2:$AM$10,5  ) ))</f>
        <v>.</v>
      </c>
      <c r="AC40" s="158" t="str">
        <f>T( IF( Gen2022_RICHIESTE!AC36&lt;&gt;"",  IF(   AND(    (IFERROR(SEARCH("Ridotto",Gen2022_RICHIESTE!AC36),Gen2022_RICHIESTE!AC36))=1,    AC$36&lt;&gt;""   ),    _xlfn.CONCAT("Rid: ",HLOOKUP(AC$36,Tipologie!$B$2:$AM$10,5)  ),  Gen2022_RICHIESTE!AC36),HLOOKUP(AC$36,Tipologie!$B$2:$AM$10,5  ) ))</f>
        <v>.</v>
      </c>
      <c r="AD40" s="158" t="str">
        <f>T( IF( Gen2022_RICHIESTE!AD36&lt;&gt;"",  IF(   AND(    (IFERROR(SEARCH("Ridotto",Gen2022_RICHIESTE!AD36),Gen2022_RICHIESTE!AD36))=1,    AD$36&lt;&gt;""   ),    _xlfn.CONCAT("Rid: ",HLOOKUP(AD$36,Tipologie!$B$2:$AM$10,5)  ),  Gen2022_RICHIESTE!AD36),HLOOKUP(AD$36,Tipologie!$B$2:$AM$10,5  ) ))</f>
        <v>.</v>
      </c>
      <c r="AE40" s="158" t="str">
        <f>T( IF( Gen2022_RICHIESTE!AE36&lt;&gt;"",  IF(   AND(    (IFERROR(SEARCH("Ridotto",Gen2022_RICHIESTE!AE36),Gen2022_RICHIESTE!AE36))=1,    AE$36&lt;&gt;""   ),    _xlfn.CONCAT("Rid: ",HLOOKUP(AE$36,Tipologie!$B$2:$AM$10,5)  ),  Gen2022_RICHIESTE!AE36),HLOOKUP(AE$36,Tipologie!$B$2:$AM$10,5  ) ))</f>
        <v>.</v>
      </c>
      <c r="AF40" s="158" t="str">
        <f>T( IF( Gen2022_RICHIESTE!AF36&lt;&gt;"",  IF(   AND(    (IFERROR(SEARCH("Ridotto",Gen2022_RICHIESTE!AF36),Gen2022_RICHIESTE!AF36))=1,    AF$36&lt;&gt;""   ),    _xlfn.CONCAT("Rid: ",HLOOKUP(AF$36,Tipologie!$B$2:$AM$10,5)  ),  Gen2022_RICHIESTE!AF36),HLOOKUP(AF$36,Tipologie!$B$2:$AM$10,5  ) ))</f>
        <v>.</v>
      </c>
      <c r="AG40" s="158" t="str">
        <f>T( IF( Gen2022_RICHIESTE!AG36&lt;&gt;"",  IF(   AND(    (IFERROR(SEARCH("Ridotto",Gen2022_RICHIESTE!AG36),Gen2022_RICHIESTE!AG36))=1,    AG$36&lt;&gt;""   ),    _xlfn.CONCAT("Rid: ",HLOOKUP(AG$36,Tipologie!$B$2:$AM$10,5)  ),  Gen2022_RICHIESTE!AG36),HLOOKUP(AG$36,Tipologie!$B$2:$AM$10,5  ) ))</f>
        <v>.</v>
      </c>
      <c r="AH40" s="158" t="str">
        <f>T( IF( Gen2022_RICHIESTE!AH36&lt;&gt;"",  IF(   AND(    (IFERROR(SEARCH("Ridotto",Gen2022_RICHIESTE!AH36),Gen2022_RICHIESTE!AH36))=1,    AH$36&lt;&gt;""   ),    _xlfn.CONCAT("Rid: ",HLOOKUP(AH$36,Tipologie!$B$2:$AM$10,5)  ),  Gen2022_RICHIESTE!AH36),HLOOKUP(AH$36,Tipologie!$B$2:$AM$10,5  ) ))</f>
        <v>.</v>
      </c>
      <c r="AI40" s="158" t="str">
        <f>T( IF( Gen2022_RICHIESTE!AI36&lt;&gt;"",  IF(   AND(    (IFERROR(SEARCH("Ridotto",Gen2022_RICHIESTE!AI36),Gen2022_RICHIESTE!AI36))=1,    AI$36&lt;&gt;""   ),    _xlfn.CONCAT("Rid: ",HLOOKUP(AI$36,Tipologie!$B$2:$AM$10,5)  ),  Gen2022_RICHIESTE!AI36),HLOOKUP(AI$36,Tipologie!$B$2:$AM$10,5  ) ))</f>
        <v>.</v>
      </c>
      <c r="AJ40" s="158" t="str">
        <f>T( IF( Gen2022_RICHIESTE!AJ36&lt;&gt;"",  IF(   AND(    (IFERROR(SEARCH("Ridotto",Gen2022_RICHIESTE!AJ36),Gen2022_RICHIESTE!AJ36))=1,    AJ$36&lt;&gt;""   ),    _xlfn.CONCAT("Rid: ",HLOOKUP(AJ$36,Tipologie!$B$2:$AM$10,5)  ),  Gen2022_RICHIESTE!AJ36),HLOOKUP(AJ$36,Tipologie!$B$2:$AM$10,5  ) ))</f>
        <v>.</v>
      </c>
      <c r="AK40" s="158" t="str">
        <f>T( IF( Gen2022_RICHIESTE!AK36&lt;&gt;"",  IF(   AND(    (IFERROR(SEARCH("Ridotto",Gen2022_RICHIESTE!AK36),Gen2022_RICHIESTE!AK36))=1,    AK$36&lt;&gt;""   ),    _xlfn.CONCAT("Rid: ",HLOOKUP(AK$36,Tipologie!$B$2:$AM$10,5)  ),  Gen2022_RICHIESTE!AK36),HLOOKUP(AK$36,Tipologie!$B$2:$AM$10,5  ) ))</f>
        <v>.</v>
      </c>
      <c r="AL40" s="158" t="str">
        <f>T( IF( Gen2022_RICHIESTE!AL36&lt;&gt;"",  IF(   AND(    (IFERROR(SEARCH("Ridotto",Gen2022_RICHIESTE!AL36),Gen2022_RICHIESTE!AL36))=1,    AL$36&lt;&gt;""   ),    _xlfn.CONCAT("Rid: ",HLOOKUP(AL$36,Tipologie!$B$2:$AM$10,5)  ),  Gen2022_RICHIESTE!AL36),HLOOKUP(AL$36,Tipologie!$B$2:$AM$10,5  ) ))</f>
        <v>.</v>
      </c>
      <c r="AM40" s="158" t="str">
        <f>T( IF( Gen2022_RICHIESTE!AM36&lt;&gt;"",  IF(   AND(    (IFERROR(SEARCH("Ridotto",Gen2022_RICHIESTE!AM36),Gen2022_RICHIESTE!AM36))=1,    AM$36&lt;&gt;""   ),    _xlfn.CONCAT("Rid: ",HLOOKUP(AM$36,Tipologie!$B$2:$AM$10,5)  ),  Gen2022_RICHIESTE!AM36),HLOOKUP(AM$36,Tipologie!$B$2:$AM$10,5  ) ))</f>
        <v>.</v>
      </c>
      <c r="AN40" s="158" t="str">
        <f>T( IF( Gen2022_RICHIESTE!AN36&lt;&gt;"",  IF(   AND(    (IFERROR(SEARCH("Ridotto",Gen2022_RICHIESTE!AN36),Gen2022_RICHIESTE!AN36))=1,    AN$36&lt;&gt;""   ),    _xlfn.CONCAT("Rid: ",HLOOKUP(AN$36,Tipologie!$B$2:$AM$10,5)  ),  Gen2022_RICHIESTE!AN36),HLOOKUP(AN$36,Tipologie!$B$2:$AM$10,5  ) ))</f>
        <v>.</v>
      </c>
      <c r="AO40" s="158" t="str">
        <f>T( IF( Gen2022_RICHIESTE!AO36&lt;&gt;"",  IF(   AND(    (IFERROR(SEARCH("Ridotto",Gen2022_RICHIESTE!AO36),Gen2022_RICHIESTE!AO36))=1,    AO$36&lt;&gt;""   ),    _xlfn.CONCAT("Rid: ",HLOOKUP(AO$36,Tipologie!$B$2:$AM$10,5)  ),  Gen2022_RICHIESTE!AO36),HLOOKUP(AO$36,Tipologie!$B$2:$AM$10,5  ) ))</f>
        <v>.</v>
      </c>
      <c r="AP40" s="158" t="str">
        <f>T( IF( Gen2022_RICHIESTE!AP36&lt;&gt;"",  IF(   AND(    (IFERROR(SEARCH("Ridotto",Gen2022_RICHIESTE!AP36),Gen2022_RICHIESTE!AP36))=1,    AP$36&lt;&gt;""   ),    _xlfn.CONCAT("Rid: ",HLOOKUP(AP$36,Tipologie!$B$2:$AM$10,5)  ),  Gen2022_RICHIESTE!AP36),HLOOKUP(AP$36,Tipologie!$B$2:$AM$10,5  ) ))</f>
        <v>.</v>
      </c>
      <c r="AQ40" s="158" t="str">
        <f>T( IF( Gen2022_RICHIESTE!AQ36&lt;&gt;"",  IF(   AND(    (IFERROR(SEARCH("Ridotto",Gen2022_RICHIESTE!AQ36),Gen2022_RICHIESTE!AQ36))=1,    AQ$36&lt;&gt;""   ),    _xlfn.CONCAT("Rid: ",HLOOKUP(AQ$36,Tipologie!$B$2:$AM$10,5)  ),  Gen2022_RICHIESTE!AQ36),HLOOKUP(AQ$36,Tipologie!$B$2:$AM$10,5  ) ))</f>
        <v>.</v>
      </c>
      <c r="AR40" s="158" t="str">
        <f>T( IF( Gen2022_RICHIESTE!AR36&lt;&gt;"",  IF(   AND(    (IFERROR(SEARCH("Ridotto",Gen2022_RICHIESTE!AR36),Gen2022_RICHIESTE!AR36))=1,    AR$36&lt;&gt;""   ),    _xlfn.CONCAT("Rid: ",HLOOKUP(AR$36,Tipologie!$B$2:$AM$10,5)  ),  Gen2022_RICHIESTE!AR36),HLOOKUP(AR$36,Tipologie!$B$2:$AM$10,5  ) ))</f>
        <v>.</v>
      </c>
      <c r="AS40" s="54"/>
      <c r="AT40" s="174">
        <f>SUM(COUNTIFS(C40:AR40,{"Ex-accordo";"Ferie";"Ridotto Ex-Acc";"Ridotto Ferie";"Ridotto Maternità";"Malattia";"Esame";"Altro"}))</f>
        <v>0</v>
      </c>
      <c r="AU40" s="96"/>
      <c r="AW40" s="79" t="str">
        <f t="shared" si="9"/>
        <v>mer</v>
      </c>
      <c r="AX40" s="79">
        <f t="shared" si="11"/>
        <v>44594</v>
      </c>
      <c r="AY40" s="158" t="str">
        <f>T(IF(  Gen2022_RICHIESTE!BB36&lt;&gt;"",  Gen2022_RICHIESTE!BB36,  HLOOKUP(AY$36,Tipologie!$B$2:$AM$10,5) ))</f>
        <v>.</v>
      </c>
      <c r="AZ40" s="158" t="str">
        <f>T(IF(  Gen2022_RICHIESTE!BC36&lt;&gt;"",  Gen2022_RICHIESTE!BC36,  HLOOKUP(AZ$36,Tipologie!$B$2:$AM$10,5) ))</f>
        <v>.</v>
      </c>
      <c r="BA40" s="158" t="str">
        <f>T(IF(  Gen2022_RICHIESTE!BD36&lt;&gt;"",  Gen2022_RICHIESTE!BD36,  HLOOKUP(BA$36,Tipologie!$B$2:$AM$10,5) ))</f>
        <v>.</v>
      </c>
      <c r="BB40" s="158" t="str">
        <f>T(IF(  Gen2022_RICHIESTE!BE36&lt;&gt;"",  Gen2022_RICHIESTE!BE36,  HLOOKUP(BB$36,Tipologie!$B$2:$AM$10,5) ))</f>
        <v>.</v>
      </c>
      <c r="BC40" s="158" t="str">
        <f>T(IF(  Gen2022_RICHIESTE!BF36&lt;&gt;"",  Gen2022_RICHIESTE!BF36,  HLOOKUP(BC$36,Tipologie!$B$2:$AM$10,5) ))</f>
        <v>.</v>
      </c>
      <c r="BD40" s="158" t="str">
        <f>T(IF(  Gen2022_RICHIESTE!BG36&lt;&gt;"",  Gen2022_RICHIESTE!BG36,  HLOOKUP(BD$36,Tipologie!$B$2:$AM$10,5) ))</f>
        <v>.</v>
      </c>
      <c r="BE40" s="158" t="str">
        <f>T(IF(  Gen2022_RICHIESTE!BH36&lt;&gt;"",  Gen2022_RICHIESTE!BH36,  HLOOKUP(BE$36,Tipologie!$B$2:$AM$10,5) ))</f>
        <v>.</v>
      </c>
      <c r="BF40" s="158" t="str">
        <f>T(IF(  Gen2022_RICHIESTE!BI36&lt;&gt;"",  Gen2022_RICHIESTE!BI36,  HLOOKUP(BF$36,Tipologie!$B$2:$AM$10,5) ))</f>
        <v>.</v>
      </c>
      <c r="BG40" s="158" t="str">
        <f>T(IF(  Gen2022_RICHIESTE!BJ36&lt;&gt;"",  Gen2022_RICHIESTE!BJ36,  HLOOKUP(BG$36,Tipologie!$B$2:$AM$10,5) ))</f>
        <v>.</v>
      </c>
      <c r="BH40" s="158" t="str">
        <f>T(IF(  Gen2022_RICHIESTE!BK36&lt;&gt;"",  Gen2022_RICHIESTE!BK36,  HLOOKUP(BH$36,Tipologie!$B$2:$AM$10,5) ))</f>
        <v>.</v>
      </c>
      <c r="BI40" s="50"/>
    </row>
    <row r="41" spans="1:61" ht="11.25" hidden="1" customHeight="1" x14ac:dyDescent="0.25">
      <c r="A41" s="79" t="str">
        <f>IF(Gen2022_RICHIESTE!A37&lt;&gt;"",Gen2022_RICHIESTE!A37,"")</f>
        <v>gio</v>
      </c>
      <c r="B41" s="80">
        <f>IF(Gen2022_RICHIESTE!B37&lt;&gt;"",Gen2022_RICHIESTE!B37,"")</f>
        <v>44595</v>
      </c>
      <c r="C41" s="158" t="str">
        <f>T( IF( Gen2022_RICHIESTE!C37&lt;&gt;"",  IF(   AND(    (IFERROR(SEARCH("Ridotto",Gen2022_RICHIESTE!C37),Gen2022_RICHIESTE!C37))=1,    C$36&lt;&gt;""   ),    _xlfn.CONCAT("Rid: ",HLOOKUP(C$36,Tipologie!$B$2:$AM$10,6)  ),  Gen2022_RICHIESTE!C37),HLOOKUP(C$36,Tipologie!$B$2:$AM$10,6  ) ))</f>
        <v>.</v>
      </c>
      <c r="D41" s="158" t="str">
        <f>T( IF( Gen2022_RICHIESTE!D37&lt;&gt;"",  IF(   AND(    (IFERROR(SEARCH("Ridotto",Gen2022_RICHIESTE!D37),Gen2022_RICHIESTE!D37))=1,    D$36&lt;&gt;""   ),    _xlfn.CONCAT("Rid: ",HLOOKUP(D$36,Tipologie!$B$2:$AM$10,6)  ),  Gen2022_RICHIESTE!D37),HLOOKUP(D$36,Tipologie!$B$2:$AM$10,6  ) ))</f>
        <v>.</v>
      </c>
      <c r="E41" s="158" t="str">
        <f>T( IF( Gen2022_RICHIESTE!E37&lt;&gt;"",  IF(   AND(    (IFERROR(SEARCH("Ridotto",Gen2022_RICHIESTE!E37),Gen2022_RICHIESTE!E37))=1,    E$36&lt;&gt;""   ),    _xlfn.CONCAT("Rid: ",HLOOKUP(E$36,Tipologie!$B$2:$AM$10,6)  ),  Gen2022_RICHIESTE!E37),HLOOKUP(E$36,Tipologie!$B$2:$AM$10,6  ) ))</f>
        <v>.</v>
      </c>
      <c r="F41" s="158" t="str">
        <f>T( IF( Gen2022_RICHIESTE!F37&lt;&gt;"",  IF(   AND(    (IFERROR(SEARCH("Ridotto",Gen2022_RICHIESTE!F37),Gen2022_RICHIESTE!F37))=1,    F$36&lt;&gt;""   ),    _xlfn.CONCAT("Rid: ",HLOOKUP(F$36,Tipologie!$B$2:$AM$10,6)  ),  Gen2022_RICHIESTE!F37),HLOOKUP(F$36,Tipologie!$B$2:$AM$10,6  ) ))</f>
        <v>.</v>
      </c>
      <c r="G41" s="158" t="str">
        <f>T( IF( Gen2022_RICHIESTE!G37&lt;&gt;"",  IF(   AND(    (IFERROR(SEARCH("Ridotto",Gen2022_RICHIESTE!G37),Gen2022_RICHIESTE!G37))=1,    G$36&lt;&gt;""   ),    _xlfn.CONCAT("Rid: ",HLOOKUP(G$36,Tipologie!$B$2:$AM$10,6)  ),  Gen2022_RICHIESTE!G37),HLOOKUP(G$36,Tipologie!$B$2:$AM$10,6  ) ))</f>
        <v>.</v>
      </c>
      <c r="H41" s="158" t="str">
        <f>T( IF( Gen2022_RICHIESTE!H37&lt;&gt;"",  IF(   AND(    (IFERROR(SEARCH("Ridotto",Gen2022_RICHIESTE!H37),Gen2022_RICHIESTE!H37))=1,    H$36&lt;&gt;""   ),    _xlfn.CONCAT("Rid: ",HLOOKUP(H$36,Tipologie!$B$2:$AM$10,6)  ),  Gen2022_RICHIESTE!H37),HLOOKUP(H$36,Tipologie!$B$2:$AM$10,6  ) ))</f>
        <v>.</v>
      </c>
      <c r="I41" s="158" t="str">
        <f>T( IF( Gen2022_RICHIESTE!I37&lt;&gt;"",  IF(   AND(    (IFERROR(SEARCH("Ridotto",Gen2022_RICHIESTE!I37),Gen2022_RICHIESTE!I37))=1,    I$36&lt;&gt;""   ),    _xlfn.CONCAT("Rid: ",HLOOKUP(I$36,Tipologie!$B$2:$AM$10,6)  ),  Gen2022_RICHIESTE!I37),HLOOKUP(I$36,Tipologie!$B$2:$AM$10,6  ) ))</f>
        <v>.</v>
      </c>
      <c r="J41" s="158" t="str">
        <f>T( IF( Gen2022_RICHIESTE!J37&lt;&gt;"",  IF(   AND(    (IFERROR(SEARCH("Ridotto",Gen2022_RICHIESTE!J37),Gen2022_RICHIESTE!J37))=1,    J$36&lt;&gt;""   ),    _xlfn.CONCAT("Rid: ",HLOOKUP(J$36,Tipologie!$B$2:$AM$10,6)  ),  Gen2022_RICHIESTE!J37),HLOOKUP(J$36,Tipologie!$B$2:$AM$10,6  ) ))</f>
        <v>.</v>
      </c>
      <c r="K41" s="158" t="str">
        <f>T( IF( Gen2022_RICHIESTE!K37&lt;&gt;"",  IF(   AND(    (IFERROR(SEARCH("Ridotto",Gen2022_RICHIESTE!K37),Gen2022_RICHIESTE!K37))=1,    K$36&lt;&gt;""   ),    _xlfn.CONCAT("Rid: ",HLOOKUP(K$36,Tipologie!$B$2:$AM$10,6)  ),  Gen2022_RICHIESTE!K37),HLOOKUP(K$36,Tipologie!$B$2:$AM$10,6  ) ))</f>
        <v>.</v>
      </c>
      <c r="L41" s="158" t="str">
        <f>T( IF( Gen2022_RICHIESTE!L37&lt;&gt;"",  IF(   AND(    (IFERROR(SEARCH("Ridotto",Gen2022_RICHIESTE!L37),Gen2022_RICHIESTE!L37))=1,    L$36&lt;&gt;""   ),    _xlfn.CONCAT("Rid: ",HLOOKUP(L$36,Tipologie!$B$2:$AM$10,6)  ),  Gen2022_RICHIESTE!L37),HLOOKUP(L$36,Tipologie!$B$2:$AM$10,6  ) ))</f>
        <v>.</v>
      </c>
      <c r="M41" s="158" t="str">
        <f>T( IF( Gen2022_RICHIESTE!M37&lt;&gt;"",  IF(   AND(    (IFERROR(SEARCH("Ridotto",Gen2022_RICHIESTE!M37),Gen2022_RICHIESTE!M37))=1,    M$36&lt;&gt;""   ),    _xlfn.CONCAT("Rid: ",HLOOKUP(M$36,Tipologie!$B$2:$AM$10,6)  ),  Gen2022_RICHIESTE!M37),HLOOKUP(M$36,Tipologie!$B$2:$AM$10,6  ) ))</f>
        <v>.</v>
      </c>
      <c r="N41" s="158" t="str">
        <f>T( IF( Gen2022_RICHIESTE!N37&lt;&gt;"",  IF(   AND(    (IFERROR(SEARCH("Ridotto",Gen2022_RICHIESTE!N37),Gen2022_RICHIESTE!N37))=1,    N$36&lt;&gt;""   ),    _xlfn.CONCAT("Rid: ",HLOOKUP(N$36,Tipologie!$B$2:$AM$10,6)  ),  Gen2022_RICHIESTE!N37),HLOOKUP(N$36,Tipologie!$B$2:$AM$10,6  ) ))</f>
        <v>.</v>
      </c>
      <c r="O41" s="158" t="str">
        <f>T( IF( Gen2022_RICHIESTE!O37&lt;&gt;"",  IF(   AND(    (IFERROR(SEARCH("Ridotto",Gen2022_RICHIESTE!O37),Gen2022_RICHIESTE!O37))=1,    O$36&lt;&gt;""   ),    _xlfn.CONCAT("Rid: ",HLOOKUP(O$36,Tipologie!$B$2:$AM$10,6)  ),  Gen2022_RICHIESTE!O37),HLOOKUP(O$36,Tipologie!$B$2:$AM$10,6  ) ))</f>
        <v>.</v>
      </c>
      <c r="P41" s="158" t="str">
        <f>T( IF( Gen2022_RICHIESTE!P37&lt;&gt;"",  IF(   AND(    (IFERROR(SEARCH("Ridotto",Gen2022_RICHIESTE!P37),Gen2022_RICHIESTE!P37))=1,    P$36&lt;&gt;""   ),    _xlfn.CONCAT("Rid: ",HLOOKUP(P$36,Tipologie!$B$2:$AM$10,6)  ),  Gen2022_RICHIESTE!P37),HLOOKUP(P$36,Tipologie!$B$2:$AM$10,6  ) ))</f>
        <v>.</v>
      </c>
      <c r="Q41" s="60" t="str">
        <f>T( IF( Gen2022_RICHIESTE!Q37&lt;&gt;"",  IF(   AND(    (IFERROR(SEARCH("Ridotto",Gen2022_RICHIESTE!Q37),Gen2022_RICHIESTE!Q37))=1,    Q$36&lt;&gt;""   ),    _xlfn.CONCAT("Rid: ",HLOOKUP(Q$36,Tipologie!$B$2:$AM$10,6)  ),  Gen2022_RICHIESTE!Q37),HLOOKUP(Q$36,Tipologie!$B$2:$AM$10,6  ) ))</f>
        <v>.</v>
      </c>
      <c r="R41" s="60" t="str">
        <f>T( IF( Gen2022_RICHIESTE!R37&lt;&gt;"",  IF(   AND(    (IFERROR(SEARCH("Ridotto",Gen2022_RICHIESTE!R37),Gen2022_RICHIESTE!R37))=1,    R$36&lt;&gt;""   ),    _xlfn.CONCAT("Rid: ",HLOOKUP(R$36,Tipologie!$B$2:$AM$10,6)  ),  Gen2022_RICHIESTE!R37),HLOOKUP(R$36,Tipologie!$B$2:$AM$10,6  ) ))</f>
        <v>.</v>
      </c>
      <c r="S41" s="60" t="str">
        <f>T( IF( Gen2022_RICHIESTE!S37&lt;&gt;"",  IF(   AND(    (IFERROR(SEARCH("Ridotto",Gen2022_RICHIESTE!S37),Gen2022_RICHIESTE!S37))=1,    S$36&lt;&gt;""   ),    _xlfn.CONCAT("Rid: ",HLOOKUP(S$36,Tipologie!$B$2:$AM$10,6)  ),  Gen2022_RICHIESTE!S37),HLOOKUP(S$36,Tipologie!$B$2:$AM$10,6  ) ))</f>
        <v>.</v>
      </c>
      <c r="T41" s="151"/>
      <c r="U41" s="79" t="str">
        <f t="shared" si="7"/>
        <v>gio</v>
      </c>
      <c r="V41" s="80">
        <f t="shared" si="8"/>
        <v>44595</v>
      </c>
      <c r="W41" s="158" t="str">
        <f>T( IF( Gen2022_RICHIESTE!W37&lt;&gt;"",  IF(   AND(    (IFERROR(SEARCH("Ridotto",Gen2022_RICHIESTE!W37),Gen2022_RICHIESTE!W37))=1,    W$36&lt;&gt;""   ),    _xlfn.CONCAT("Rid: ",HLOOKUP(W$36,Tipologie!$B$2:$AM$10,6)  ),  Gen2022_RICHIESTE!W37),HLOOKUP(W$36,Tipologie!$B$2:$AM$10,6  ) ))</f>
        <v>.</v>
      </c>
      <c r="X41" s="158" t="str">
        <f>T( IF( Gen2022_RICHIESTE!X37&lt;&gt;"",  IF(   AND(    (IFERROR(SEARCH("Ridotto",Gen2022_RICHIESTE!X37),Gen2022_RICHIESTE!X37))=1,    X$36&lt;&gt;""   ),    _xlfn.CONCAT("Rid: ",HLOOKUP(X$36,Tipologie!$B$2:$AM$10,6)  ),  Gen2022_RICHIESTE!X37),HLOOKUP(X$36,Tipologie!$B$2:$AM$10,6  ) ))</f>
        <v>.</v>
      </c>
      <c r="Y41" s="158" t="str">
        <f>T( IF( Gen2022_RICHIESTE!Y37&lt;&gt;"",  IF(   AND(    (IFERROR(SEARCH("Ridotto",Gen2022_RICHIESTE!Y37),Gen2022_RICHIESTE!Y37))=1,    Y$36&lt;&gt;""   ),    _xlfn.CONCAT("Rid: ",HLOOKUP(Y$36,Tipologie!$B$2:$AM$10,6)  ),  Gen2022_RICHIESTE!Y37),HLOOKUP(Y$36,Tipologie!$B$2:$AM$10,6  ) ))</f>
        <v>.</v>
      </c>
      <c r="Z41" s="158" t="str">
        <f>T( IF( Gen2022_RICHIESTE!Z37&lt;&gt;"",  IF(   AND(    (IFERROR(SEARCH("Ridotto",Gen2022_RICHIESTE!Z37),Gen2022_RICHIESTE!Z37))=1,    Z$36&lt;&gt;""   ),    _xlfn.CONCAT("Rid: ",HLOOKUP(Z$36,Tipologie!$B$2:$AM$10,6)  ),  Gen2022_RICHIESTE!Z37),HLOOKUP(Z$36,Tipologie!$B$2:$AM$10,6  ) ))</f>
        <v>.</v>
      </c>
      <c r="AA41" s="158" t="str">
        <f>T( IF( Gen2022_RICHIESTE!AA37&lt;&gt;"",  IF(   AND(    (IFERROR(SEARCH("Ridotto",Gen2022_RICHIESTE!AA37),Gen2022_RICHIESTE!AA37))=1,    AA$36&lt;&gt;""   ),    _xlfn.CONCAT("Rid: ",HLOOKUP(AA$36,Tipologie!$B$2:$AM$10,6)  ),  Gen2022_RICHIESTE!AA37),HLOOKUP(AA$36,Tipologie!$B$2:$AM$10,6  ) ))</f>
        <v>.</v>
      </c>
      <c r="AB41" s="158" t="str">
        <f>T( IF( Gen2022_RICHIESTE!AB37&lt;&gt;"",  IF(   AND(    (IFERROR(SEARCH("Ridotto",Gen2022_RICHIESTE!AB37),Gen2022_RICHIESTE!AB37))=1,    AB$36&lt;&gt;""   ),    _xlfn.CONCAT("Rid: ",HLOOKUP(AB$36,Tipologie!$B$2:$AM$10,6)  ),  Gen2022_RICHIESTE!AB37),HLOOKUP(AB$36,Tipologie!$B$2:$AM$10,6  ) ))</f>
        <v>.</v>
      </c>
      <c r="AC41" s="158" t="str">
        <f>T( IF( Gen2022_RICHIESTE!AC37&lt;&gt;"",  IF(   AND(    (IFERROR(SEARCH("Ridotto",Gen2022_RICHIESTE!AC37),Gen2022_RICHIESTE!AC37))=1,    AC$36&lt;&gt;""   ),    _xlfn.CONCAT("Rid: ",HLOOKUP(AC$36,Tipologie!$B$2:$AM$10,6)  ),  Gen2022_RICHIESTE!AC37),HLOOKUP(AC$36,Tipologie!$B$2:$AM$10,6  ) ))</f>
        <v>.</v>
      </c>
      <c r="AD41" s="158" t="str">
        <f>T( IF( Gen2022_RICHIESTE!AD37&lt;&gt;"",  IF(   AND(    (IFERROR(SEARCH("Ridotto",Gen2022_RICHIESTE!AD37),Gen2022_RICHIESTE!AD37))=1,    AD$36&lt;&gt;""   ),    _xlfn.CONCAT("Rid: ",HLOOKUP(AD$36,Tipologie!$B$2:$AM$10,6)  ),  Gen2022_RICHIESTE!AD37),HLOOKUP(AD$36,Tipologie!$B$2:$AM$10,6  ) ))</f>
        <v>.</v>
      </c>
      <c r="AE41" s="158" t="str">
        <f>T( IF( Gen2022_RICHIESTE!AE37&lt;&gt;"",  IF(   AND(    (IFERROR(SEARCH("Ridotto",Gen2022_RICHIESTE!AE37),Gen2022_RICHIESTE!AE37))=1,    AE$36&lt;&gt;""   ),    _xlfn.CONCAT("Rid: ",HLOOKUP(AE$36,Tipologie!$B$2:$AM$10,6)  ),  Gen2022_RICHIESTE!AE37),HLOOKUP(AE$36,Tipologie!$B$2:$AM$10,6  ) ))</f>
        <v>.</v>
      </c>
      <c r="AF41" s="158" t="str">
        <f>T( IF( Gen2022_RICHIESTE!AF37&lt;&gt;"",  IF(   AND(    (IFERROR(SEARCH("Ridotto",Gen2022_RICHIESTE!AF37),Gen2022_RICHIESTE!AF37))=1,    AF$36&lt;&gt;""   ),    _xlfn.CONCAT("Rid: ",HLOOKUP(AF$36,Tipologie!$B$2:$AM$10,6)  ),  Gen2022_RICHIESTE!AF37),HLOOKUP(AF$36,Tipologie!$B$2:$AM$10,6  ) ))</f>
        <v>.</v>
      </c>
      <c r="AG41" s="158" t="str">
        <f>T( IF( Gen2022_RICHIESTE!AG37&lt;&gt;"",  IF(   AND(    (IFERROR(SEARCH("Ridotto",Gen2022_RICHIESTE!AG37),Gen2022_RICHIESTE!AG37))=1,    AG$36&lt;&gt;""   ),    _xlfn.CONCAT("Rid: ",HLOOKUP(AG$36,Tipologie!$B$2:$AM$10,6)  ),  Gen2022_RICHIESTE!AG37),HLOOKUP(AG$36,Tipologie!$B$2:$AM$10,6  ) ))</f>
        <v>.</v>
      </c>
      <c r="AH41" s="158" t="str">
        <f>T( IF( Gen2022_RICHIESTE!AH37&lt;&gt;"",  IF(   AND(    (IFERROR(SEARCH("Ridotto",Gen2022_RICHIESTE!AH37),Gen2022_RICHIESTE!AH37))=1,    AH$36&lt;&gt;""   ),    _xlfn.CONCAT("Rid: ",HLOOKUP(AH$36,Tipologie!$B$2:$AM$10,6)  ),  Gen2022_RICHIESTE!AH37),HLOOKUP(AH$36,Tipologie!$B$2:$AM$10,6  ) ))</f>
        <v>.</v>
      </c>
      <c r="AI41" s="158" t="str">
        <f>T( IF( Gen2022_RICHIESTE!AI37&lt;&gt;"",  IF(   AND(    (IFERROR(SEARCH("Ridotto",Gen2022_RICHIESTE!AI37),Gen2022_RICHIESTE!AI37))=1,    AI$36&lt;&gt;""   ),    _xlfn.CONCAT("Rid: ",HLOOKUP(AI$36,Tipologie!$B$2:$AM$10,6)  ),  Gen2022_RICHIESTE!AI37),HLOOKUP(AI$36,Tipologie!$B$2:$AM$10,6  ) ))</f>
        <v>.</v>
      </c>
      <c r="AJ41" s="158" t="str">
        <f>T( IF( Gen2022_RICHIESTE!AJ37&lt;&gt;"",  IF(   AND(    (IFERROR(SEARCH("Ridotto",Gen2022_RICHIESTE!AJ37),Gen2022_RICHIESTE!AJ37))=1,    AJ$36&lt;&gt;""   ),    _xlfn.CONCAT("Rid: ",HLOOKUP(AJ$36,Tipologie!$B$2:$AM$10,6)  ),  Gen2022_RICHIESTE!AJ37),HLOOKUP(AJ$36,Tipologie!$B$2:$AM$10,6  ) ))</f>
        <v>.</v>
      </c>
      <c r="AK41" s="158" t="str">
        <f>T( IF( Gen2022_RICHIESTE!AK37&lt;&gt;"",  IF(   AND(    (IFERROR(SEARCH("Ridotto",Gen2022_RICHIESTE!AK37),Gen2022_RICHIESTE!AK37))=1,    AK$36&lt;&gt;""   ),    _xlfn.CONCAT("Rid: ",HLOOKUP(AK$36,Tipologie!$B$2:$AM$10,6)  ),  Gen2022_RICHIESTE!AK37),HLOOKUP(AK$36,Tipologie!$B$2:$AM$10,6  ) ))</f>
        <v>.</v>
      </c>
      <c r="AL41" s="158" t="str">
        <f>T( IF( Gen2022_RICHIESTE!AL37&lt;&gt;"",  IF(   AND(    (IFERROR(SEARCH("Ridotto",Gen2022_RICHIESTE!AL37),Gen2022_RICHIESTE!AL37))=1,    AL$36&lt;&gt;""   ),    _xlfn.CONCAT("Rid: ",HLOOKUP(AL$36,Tipologie!$B$2:$AM$10,6)  ),  Gen2022_RICHIESTE!AL37),HLOOKUP(AL$36,Tipologie!$B$2:$AM$10,6  ) ))</f>
        <v>.</v>
      </c>
      <c r="AM41" s="158" t="str">
        <f>T( IF( Gen2022_RICHIESTE!AM37&lt;&gt;"",  IF(   AND(    (IFERROR(SEARCH("Ridotto",Gen2022_RICHIESTE!AM37),Gen2022_RICHIESTE!AM37))=1,    AM$36&lt;&gt;""   ),    _xlfn.CONCAT("Rid: ",HLOOKUP(AM$36,Tipologie!$B$2:$AM$10,6)  ),  Gen2022_RICHIESTE!AM37),HLOOKUP(AM$36,Tipologie!$B$2:$AM$10,6  ) ))</f>
        <v>.</v>
      </c>
      <c r="AN41" s="158" t="str">
        <f>T( IF( Gen2022_RICHIESTE!AN37&lt;&gt;"",  IF(   AND(    (IFERROR(SEARCH("Ridotto",Gen2022_RICHIESTE!AN37),Gen2022_RICHIESTE!AN37))=1,    AN$36&lt;&gt;""   ),    _xlfn.CONCAT("Rid: ",HLOOKUP(AN$36,Tipologie!$B$2:$AM$10,6)  ),  Gen2022_RICHIESTE!AN37),HLOOKUP(AN$36,Tipologie!$B$2:$AM$10,6  ) ))</f>
        <v>.</v>
      </c>
      <c r="AO41" s="158" t="str">
        <f>T( IF( Gen2022_RICHIESTE!AO37&lt;&gt;"",  IF(   AND(    (IFERROR(SEARCH("Ridotto",Gen2022_RICHIESTE!AO37),Gen2022_RICHIESTE!AO37))=1,    AO$36&lt;&gt;""   ),    _xlfn.CONCAT("Rid: ",HLOOKUP(AO$36,Tipologie!$B$2:$AM$10,6)  ),  Gen2022_RICHIESTE!AO37),HLOOKUP(AO$36,Tipologie!$B$2:$AM$10,6  ) ))</f>
        <v>.</v>
      </c>
      <c r="AP41" s="158" t="str">
        <f>T( IF( Gen2022_RICHIESTE!AP37&lt;&gt;"",  IF(   AND(    (IFERROR(SEARCH("Ridotto",Gen2022_RICHIESTE!AP37),Gen2022_RICHIESTE!AP37))=1,    AP$36&lt;&gt;""   ),    _xlfn.CONCAT("Rid: ",HLOOKUP(AP$36,Tipologie!$B$2:$AM$10,6)  ),  Gen2022_RICHIESTE!AP37),HLOOKUP(AP$36,Tipologie!$B$2:$AM$10,6  ) ))</f>
        <v>.</v>
      </c>
      <c r="AQ41" s="158" t="str">
        <f>T( IF( Gen2022_RICHIESTE!AQ37&lt;&gt;"",  IF(   AND(    (IFERROR(SEARCH("Ridotto",Gen2022_RICHIESTE!AQ37),Gen2022_RICHIESTE!AQ37))=1,    AQ$36&lt;&gt;""   ),    _xlfn.CONCAT("Rid: ",HLOOKUP(AQ$36,Tipologie!$B$2:$AM$10,6)  ),  Gen2022_RICHIESTE!AQ37),HLOOKUP(AQ$36,Tipologie!$B$2:$AM$10,6  ) ))</f>
        <v>.</v>
      </c>
      <c r="AR41" s="158" t="str">
        <f>T( IF( Gen2022_RICHIESTE!AR37&lt;&gt;"",  IF(   AND(    (IFERROR(SEARCH("Ridotto",Gen2022_RICHIESTE!AR37),Gen2022_RICHIESTE!AR37))=1,    AR$36&lt;&gt;""   ),    _xlfn.CONCAT("Rid: ",HLOOKUP(AR$36,Tipologie!$B$2:$AM$10,6)  ),  Gen2022_RICHIESTE!AR37),HLOOKUP(AR$36,Tipologie!$B$2:$AM$10,6  ) ))</f>
        <v>.</v>
      </c>
      <c r="AS41" s="54"/>
      <c r="AT41" s="174">
        <f>SUM(COUNTIFS(C41:AR41,{"Ex-accordo";"Ferie";"Ridotto Ex-Acc";"Ridotto Ferie";"Ridotto Maternità";"Malattia";"Esame";"Altro"}))</f>
        <v>0</v>
      </c>
      <c r="AU41" s="96"/>
      <c r="AW41" s="79" t="str">
        <f t="shared" si="9"/>
        <v>gio</v>
      </c>
      <c r="AX41" s="79">
        <f t="shared" si="11"/>
        <v>44595</v>
      </c>
      <c r="AY41" s="158" t="str">
        <f>T(IF(  Gen2022_RICHIESTE!BB37&lt;&gt;"",  Gen2022_RICHIESTE!BB37,  HLOOKUP(AY$36,Tipologie!$B$2:$AM$10,6) ))</f>
        <v>.</v>
      </c>
      <c r="AZ41" s="158" t="str">
        <f>T(IF(  Gen2022_RICHIESTE!BC37&lt;&gt;"",  Gen2022_RICHIESTE!BC37,  HLOOKUP(AZ$36,Tipologie!$B$2:$AM$10,6) ))</f>
        <v>.</v>
      </c>
      <c r="BA41" s="158" t="str">
        <f>T(IF(  Gen2022_RICHIESTE!BD37&lt;&gt;"",  Gen2022_RICHIESTE!BD37,  HLOOKUP(BA$36,Tipologie!$B$2:$AM$10,6) ))</f>
        <v>.</v>
      </c>
      <c r="BB41" s="158" t="str">
        <f>T(IF(  Gen2022_RICHIESTE!BE37&lt;&gt;"",  Gen2022_RICHIESTE!BE37,  HLOOKUP(BB$36,Tipologie!$B$2:$AM$10,6) ))</f>
        <v>.</v>
      </c>
      <c r="BC41" s="158" t="str">
        <f>T(IF(  Gen2022_RICHIESTE!BF37&lt;&gt;"",  Gen2022_RICHIESTE!BF37,  HLOOKUP(BC$36,Tipologie!$B$2:$AM$10,6) ))</f>
        <v>.</v>
      </c>
      <c r="BD41" s="158" t="str">
        <f>T(IF(  Gen2022_RICHIESTE!BG37&lt;&gt;"",  Gen2022_RICHIESTE!BG37,  HLOOKUP(BD$36,Tipologie!$B$2:$AM$10,6) ))</f>
        <v>.</v>
      </c>
      <c r="BE41" s="158" t="str">
        <f>T(IF(  Gen2022_RICHIESTE!BH37&lt;&gt;"",  Gen2022_RICHIESTE!BH37,  HLOOKUP(BE$36,Tipologie!$B$2:$AM$10,6) ))</f>
        <v>.</v>
      </c>
      <c r="BF41" s="158" t="str">
        <f>T(IF(  Gen2022_RICHIESTE!BI37&lt;&gt;"",  Gen2022_RICHIESTE!BI37,  HLOOKUP(BF$36,Tipologie!$B$2:$AM$10,6) ))</f>
        <v>.</v>
      </c>
      <c r="BG41" s="158" t="str">
        <f>T(IF(  Gen2022_RICHIESTE!BJ37&lt;&gt;"",  Gen2022_RICHIESTE!BJ37,  HLOOKUP(BG$36,Tipologie!$B$2:$AM$10,6) ))</f>
        <v>.</v>
      </c>
      <c r="BH41" s="158" t="str">
        <f>T(IF(  Gen2022_RICHIESTE!BK37&lt;&gt;"",  Gen2022_RICHIESTE!BK37,  HLOOKUP(BH$36,Tipologie!$B$2:$AM$10,6) ))</f>
        <v>.</v>
      </c>
    </row>
    <row r="42" spans="1:61" ht="11.25" hidden="1" customHeight="1" x14ac:dyDescent="0.25">
      <c r="A42" s="79" t="str">
        <f>IF(Gen2022_RICHIESTE!A38&lt;&gt;"",Gen2022_RICHIESTE!A38,"")</f>
        <v>ven</v>
      </c>
      <c r="B42" s="80">
        <f>IF(Gen2022_RICHIESTE!B38&lt;&gt;"",Gen2022_RICHIESTE!B38,"")</f>
        <v>44596</v>
      </c>
      <c r="C42" s="158" t="str">
        <f>T( IF( Gen2022_RICHIESTE!C38&lt;&gt;"",  IF(   AND(    (IFERROR(SEARCH("Ridotto",Gen2022_RICHIESTE!C38),Gen2022_RICHIESTE!C38))=1,    C$36&lt;&gt;""   ),    _xlfn.CONCAT("Rid: ",HLOOKUP(C$36,Tipologie!$B$2:$AM$10,7)  ),  Gen2022_RICHIESTE!C38),HLOOKUP(C$36,Tipologie!$B$2:$AM$10,7  ) ))</f>
        <v>.</v>
      </c>
      <c r="D42" s="158" t="str">
        <f>T( IF( Gen2022_RICHIESTE!D38&lt;&gt;"",  IF(   AND(    (IFERROR(SEARCH("Ridotto",Gen2022_RICHIESTE!D38),Gen2022_RICHIESTE!D38))=1,    D$36&lt;&gt;""   ),    _xlfn.CONCAT("Rid: ",HLOOKUP(D$36,Tipologie!$B$2:$AM$10,7)  ),  Gen2022_RICHIESTE!D38),HLOOKUP(D$36,Tipologie!$B$2:$AM$10,7  ) ))</f>
        <v>.</v>
      </c>
      <c r="E42" s="158" t="str">
        <f>T( IF( Gen2022_RICHIESTE!E38&lt;&gt;"",  IF(   AND(    (IFERROR(SEARCH("Ridotto",Gen2022_RICHIESTE!E38),Gen2022_RICHIESTE!E38))=1,    E$36&lt;&gt;""   ),    _xlfn.CONCAT("Rid: ",HLOOKUP(E$36,Tipologie!$B$2:$AM$10,7)  ),  Gen2022_RICHIESTE!E38),HLOOKUP(E$36,Tipologie!$B$2:$AM$10,7  ) ))</f>
        <v>.</v>
      </c>
      <c r="F42" s="158" t="str">
        <f>T( IF( Gen2022_RICHIESTE!F38&lt;&gt;"",  IF(   AND(    (IFERROR(SEARCH("Ridotto",Gen2022_RICHIESTE!F38),Gen2022_RICHIESTE!F38))=1,    F$36&lt;&gt;""   ),    _xlfn.CONCAT("Rid: ",HLOOKUP(F$36,Tipologie!$B$2:$AM$10,7)  ),  Gen2022_RICHIESTE!F38),HLOOKUP(F$36,Tipologie!$B$2:$AM$10,7  ) ))</f>
        <v>.</v>
      </c>
      <c r="G42" s="158" t="str">
        <f>T( IF( Gen2022_RICHIESTE!G38&lt;&gt;"",  IF(   AND(    (IFERROR(SEARCH("Ridotto",Gen2022_RICHIESTE!G38),Gen2022_RICHIESTE!G38))=1,    G$36&lt;&gt;""   ),    _xlfn.CONCAT("Rid: ",HLOOKUP(G$36,Tipologie!$B$2:$AM$10,7)  ),  Gen2022_RICHIESTE!G38),HLOOKUP(G$36,Tipologie!$B$2:$AM$10,7  ) ))</f>
        <v>.</v>
      </c>
      <c r="H42" s="158" t="str">
        <f>T( IF( Gen2022_RICHIESTE!H38&lt;&gt;"",  IF(   AND(    (IFERROR(SEARCH("Ridotto",Gen2022_RICHIESTE!H38),Gen2022_RICHIESTE!H38))=1,    H$36&lt;&gt;""   ),    _xlfn.CONCAT("Rid: ",HLOOKUP(H$36,Tipologie!$B$2:$AM$10,7)  ),  Gen2022_RICHIESTE!H38),HLOOKUP(H$36,Tipologie!$B$2:$AM$10,7  ) ))</f>
        <v>.</v>
      </c>
      <c r="I42" s="158" t="str">
        <f>T( IF( Gen2022_RICHIESTE!I38&lt;&gt;"",  IF(   AND(    (IFERROR(SEARCH("Ridotto",Gen2022_RICHIESTE!I38),Gen2022_RICHIESTE!I38))=1,    I$36&lt;&gt;""   ),    _xlfn.CONCAT("Rid: ",HLOOKUP(I$36,Tipologie!$B$2:$AM$10,7)  ),  Gen2022_RICHIESTE!I38),HLOOKUP(I$36,Tipologie!$B$2:$AM$10,7  ) ))</f>
        <v>.</v>
      </c>
      <c r="J42" s="158" t="str">
        <f>T( IF( Gen2022_RICHIESTE!J38&lt;&gt;"",  IF(   AND(    (IFERROR(SEARCH("Ridotto",Gen2022_RICHIESTE!J38),Gen2022_RICHIESTE!J38))=1,    J$36&lt;&gt;""   ),    _xlfn.CONCAT("Rid: ",HLOOKUP(J$36,Tipologie!$B$2:$AM$10,7)  ),  Gen2022_RICHIESTE!J38),HLOOKUP(J$36,Tipologie!$B$2:$AM$10,7  ) ))</f>
        <v>.</v>
      </c>
      <c r="K42" s="158" t="str">
        <f>T( IF( Gen2022_RICHIESTE!K38&lt;&gt;"",  IF(   AND(    (IFERROR(SEARCH("Ridotto",Gen2022_RICHIESTE!K38),Gen2022_RICHIESTE!K38))=1,    K$36&lt;&gt;""   ),    _xlfn.CONCAT("Rid: ",HLOOKUP(K$36,Tipologie!$B$2:$AM$10,7)  ),  Gen2022_RICHIESTE!K38),HLOOKUP(K$36,Tipologie!$B$2:$AM$10,7  ) ))</f>
        <v>.</v>
      </c>
      <c r="L42" s="158" t="str">
        <f>T( IF( Gen2022_RICHIESTE!L38&lt;&gt;"",  IF(   AND(    (IFERROR(SEARCH("Ridotto",Gen2022_RICHIESTE!L38),Gen2022_RICHIESTE!L38))=1,    L$36&lt;&gt;""   ),    _xlfn.CONCAT("Rid: ",HLOOKUP(L$36,Tipologie!$B$2:$AM$10,7)  ),  Gen2022_RICHIESTE!L38),HLOOKUP(L$36,Tipologie!$B$2:$AM$10,7  ) ))</f>
        <v>.</v>
      </c>
      <c r="M42" s="158" t="str">
        <f>T( IF( Gen2022_RICHIESTE!M38&lt;&gt;"",  IF(   AND(    (IFERROR(SEARCH("Ridotto",Gen2022_RICHIESTE!M38),Gen2022_RICHIESTE!M38))=1,    M$36&lt;&gt;""   ),    _xlfn.CONCAT("Rid: ",HLOOKUP(M$36,Tipologie!$B$2:$AM$10,7)  ),  Gen2022_RICHIESTE!M38),HLOOKUP(M$36,Tipologie!$B$2:$AM$10,7  ) ))</f>
        <v>.</v>
      </c>
      <c r="N42" s="158" t="str">
        <f>T( IF( Gen2022_RICHIESTE!N38&lt;&gt;"",  IF(   AND(    (IFERROR(SEARCH("Ridotto",Gen2022_RICHIESTE!N38),Gen2022_RICHIESTE!N38))=1,    N$36&lt;&gt;""   ),    _xlfn.CONCAT("Rid: ",HLOOKUP(N$36,Tipologie!$B$2:$AM$10,7)  ),  Gen2022_RICHIESTE!N38),HLOOKUP(N$36,Tipologie!$B$2:$AM$10,7  ) ))</f>
        <v>.</v>
      </c>
      <c r="O42" s="158" t="str">
        <f>T( IF( Gen2022_RICHIESTE!O38&lt;&gt;"",  IF(   AND(    (IFERROR(SEARCH("Ridotto",Gen2022_RICHIESTE!O38),Gen2022_RICHIESTE!O38))=1,    O$36&lt;&gt;""   ),    _xlfn.CONCAT("Rid: ",HLOOKUP(O$36,Tipologie!$B$2:$AM$10,7)  ),  Gen2022_RICHIESTE!O38),HLOOKUP(O$36,Tipologie!$B$2:$AM$10,7  ) ))</f>
        <v>.</v>
      </c>
      <c r="P42" s="158" t="str">
        <f>T( IF( Gen2022_RICHIESTE!P38&lt;&gt;"",  IF(   AND(    (IFERROR(SEARCH("Ridotto",Gen2022_RICHIESTE!P38),Gen2022_RICHIESTE!P38))=1,    P$36&lt;&gt;""   ),    _xlfn.CONCAT("Rid: ",HLOOKUP(P$36,Tipologie!$B$2:$AM$10,7)  ),  Gen2022_RICHIESTE!P38),HLOOKUP(P$36,Tipologie!$B$2:$AM$10,7  ) ))</f>
        <v>.</v>
      </c>
      <c r="Q42" s="60" t="str">
        <f>T( IF( Gen2022_RICHIESTE!Q38&lt;&gt;"",  IF(   AND(    (IFERROR(SEARCH("Ridotto",Gen2022_RICHIESTE!Q38),Gen2022_RICHIESTE!Q38))=1,    Q$36&lt;&gt;""   ),    _xlfn.CONCAT("Rid: ",HLOOKUP(Q$36,Tipologie!$B$2:$AM$10,7)  ),  Gen2022_RICHIESTE!Q38),HLOOKUP(Q$36,Tipologie!$B$2:$AM$10,7  ) ))</f>
        <v>.</v>
      </c>
      <c r="R42" s="60" t="str">
        <f>T( IF( Gen2022_RICHIESTE!R38&lt;&gt;"",  IF(   AND(    (IFERROR(SEARCH("Ridotto",Gen2022_RICHIESTE!R38),Gen2022_RICHIESTE!R38))=1,    R$36&lt;&gt;""   ),    _xlfn.CONCAT("Rid: ",HLOOKUP(R$36,Tipologie!$B$2:$AM$10,7)  ),  Gen2022_RICHIESTE!R38),HLOOKUP(R$36,Tipologie!$B$2:$AM$10,7  ) ))</f>
        <v>.</v>
      </c>
      <c r="S42" s="60" t="str">
        <f>T( IF( Gen2022_RICHIESTE!S38&lt;&gt;"",  IF(   AND(    (IFERROR(SEARCH("Ridotto",Gen2022_RICHIESTE!S38),Gen2022_RICHIESTE!S38))=1,    S$36&lt;&gt;""   ),    _xlfn.CONCAT("Rid: ",HLOOKUP(S$36,Tipologie!$B$2:$AM$10,7)  ),  Gen2022_RICHIESTE!S38),HLOOKUP(S$36,Tipologie!$B$2:$AM$10,7  ) ))</f>
        <v>.</v>
      </c>
      <c r="T42" s="151"/>
      <c r="U42" s="79" t="str">
        <f t="shared" si="7"/>
        <v>ven</v>
      </c>
      <c r="V42" s="80">
        <f t="shared" si="8"/>
        <v>44596</v>
      </c>
      <c r="W42" s="158" t="str">
        <f>T( IF( Gen2022_RICHIESTE!W38&lt;&gt;"",  IF(   AND(    (IFERROR(SEARCH("Ridotto",Gen2022_RICHIESTE!W38),Gen2022_RICHIESTE!W38))=1,    W$36&lt;&gt;""   ),    _xlfn.CONCAT("Rid: ",HLOOKUP(W$36,Tipologie!$B$2:$AM$10,7)  ),  Gen2022_RICHIESTE!W38),HLOOKUP(W$36,Tipologie!$B$2:$AM$10,7  ) ))</f>
        <v>.</v>
      </c>
      <c r="X42" s="158" t="str">
        <f>T( IF( Gen2022_RICHIESTE!X38&lt;&gt;"",  IF(   AND(    (IFERROR(SEARCH("Ridotto",Gen2022_RICHIESTE!X38),Gen2022_RICHIESTE!X38))=1,    X$36&lt;&gt;""   ),    _xlfn.CONCAT("Rid: ",HLOOKUP(X$36,Tipologie!$B$2:$AM$10,7)  ),  Gen2022_RICHIESTE!X38),HLOOKUP(X$36,Tipologie!$B$2:$AM$10,7  ) ))</f>
        <v>.</v>
      </c>
      <c r="Y42" s="158" t="str">
        <f>T( IF( Gen2022_RICHIESTE!Y38&lt;&gt;"",  IF(   AND(    (IFERROR(SEARCH("Ridotto",Gen2022_RICHIESTE!Y38),Gen2022_RICHIESTE!Y38))=1,    Y$36&lt;&gt;""   ),    _xlfn.CONCAT("Rid: ",HLOOKUP(Y$36,Tipologie!$B$2:$AM$10,7)  ),  Gen2022_RICHIESTE!Y38),HLOOKUP(Y$36,Tipologie!$B$2:$AM$10,7  ) ))</f>
        <v>.</v>
      </c>
      <c r="Z42" s="158" t="str">
        <f>T( IF( Gen2022_RICHIESTE!Z38&lt;&gt;"",  IF(   AND(    (IFERROR(SEARCH("Ridotto",Gen2022_RICHIESTE!Z38),Gen2022_RICHIESTE!Z38))=1,    Z$36&lt;&gt;""   ),    _xlfn.CONCAT("Rid: ",HLOOKUP(Z$36,Tipologie!$B$2:$AM$10,7)  ),  Gen2022_RICHIESTE!Z38),HLOOKUP(Z$36,Tipologie!$B$2:$AM$10,7  ) ))</f>
        <v>.</v>
      </c>
      <c r="AA42" s="158" t="str">
        <f>T( IF( Gen2022_RICHIESTE!AA38&lt;&gt;"",  IF(   AND(    (IFERROR(SEARCH("Ridotto",Gen2022_RICHIESTE!AA38),Gen2022_RICHIESTE!AA38))=1,    AA$36&lt;&gt;""   ),    _xlfn.CONCAT("Rid: ",HLOOKUP(AA$36,Tipologie!$B$2:$AM$10,7)  ),  Gen2022_RICHIESTE!AA38),HLOOKUP(AA$36,Tipologie!$B$2:$AM$10,7  ) ))</f>
        <v>.</v>
      </c>
      <c r="AB42" s="158" t="str">
        <f>T( IF( Gen2022_RICHIESTE!AB38&lt;&gt;"",  IF(   AND(    (IFERROR(SEARCH("Ridotto",Gen2022_RICHIESTE!AB38),Gen2022_RICHIESTE!AB38))=1,    AB$36&lt;&gt;""   ),    _xlfn.CONCAT("Rid: ",HLOOKUP(AB$36,Tipologie!$B$2:$AM$10,7)  ),  Gen2022_RICHIESTE!AB38),HLOOKUP(AB$36,Tipologie!$B$2:$AM$10,7  ) ))</f>
        <v>.</v>
      </c>
      <c r="AC42" s="158" t="str">
        <f>T( IF( Gen2022_RICHIESTE!AC38&lt;&gt;"",  IF(   AND(    (IFERROR(SEARCH("Ridotto",Gen2022_RICHIESTE!AC38),Gen2022_RICHIESTE!AC38))=1,    AC$36&lt;&gt;""   ),    _xlfn.CONCAT("Rid: ",HLOOKUP(AC$36,Tipologie!$B$2:$AM$10,7)  ),  Gen2022_RICHIESTE!AC38),HLOOKUP(AC$36,Tipologie!$B$2:$AM$10,7  ) ))</f>
        <v>.</v>
      </c>
      <c r="AD42" s="158" t="str">
        <f>T( IF( Gen2022_RICHIESTE!AD38&lt;&gt;"",  IF(   AND(    (IFERROR(SEARCH("Ridotto",Gen2022_RICHIESTE!AD38),Gen2022_RICHIESTE!AD38))=1,    AD$36&lt;&gt;""   ),    _xlfn.CONCAT("Rid: ",HLOOKUP(AD$36,Tipologie!$B$2:$AM$10,7)  ),  Gen2022_RICHIESTE!AD38),HLOOKUP(AD$36,Tipologie!$B$2:$AM$10,7  ) ))</f>
        <v>.</v>
      </c>
      <c r="AE42" s="158" t="str">
        <f>T( IF( Gen2022_RICHIESTE!AE38&lt;&gt;"",  IF(   AND(    (IFERROR(SEARCH("Ridotto",Gen2022_RICHIESTE!AE38),Gen2022_RICHIESTE!AE38))=1,    AE$36&lt;&gt;""   ),    _xlfn.CONCAT("Rid: ",HLOOKUP(AE$36,Tipologie!$B$2:$AM$10,7)  ),  Gen2022_RICHIESTE!AE38),HLOOKUP(AE$36,Tipologie!$B$2:$AM$10,7  ) ))</f>
        <v>.</v>
      </c>
      <c r="AF42" s="158" t="str">
        <f>T( IF( Gen2022_RICHIESTE!AF38&lt;&gt;"",  IF(   AND(    (IFERROR(SEARCH("Ridotto",Gen2022_RICHIESTE!AF38),Gen2022_RICHIESTE!AF38))=1,    AF$36&lt;&gt;""   ),    _xlfn.CONCAT("Rid: ",HLOOKUP(AF$36,Tipologie!$B$2:$AM$10,7)  ),  Gen2022_RICHIESTE!AF38),HLOOKUP(AF$36,Tipologie!$B$2:$AM$10,7  ) ))</f>
        <v>.</v>
      </c>
      <c r="AG42" s="158" t="str">
        <f>T( IF( Gen2022_RICHIESTE!AG38&lt;&gt;"",  IF(   AND(    (IFERROR(SEARCH("Ridotto",Gen2022_RICHIESTE!AG38),Gen2022_RICHIESTE!AG38))=1,    AG$36&lt;&gt;""   ),    _xlfn.CONCAT("Rid: ",HLOOKUP(AG$36,Tipologie!$B$2:$AM$10,7)  ),  Gen2022_RICHIESTE!AG38),HLOOKUP(AG$36,Tipologie!$B$2:$AM$10,7  ) ))</f>
        <v>.</v>
      </c>
      <c r="AH42" s="158" t="str">
        <f>T( IF( Gen2022_RICHIESTE!AH38&lt;&gt;"",  IF(   AND(    (IFERROR(SEARCH("Ridotto",Gen2022_RICHIESTE!AH38),Gen2022_RICHIESTE!AH38))=1,    AH$36&lt;&gt;""   ),    _xlfn.CONCAT("Rid: ",HLOOKUP(AH$36,Tipologie!$B$2:$AM$10,7)  ),  Gen2022_RICHIESTE!AH38),HLOOKUP(AH$36,Tipologie!$B$2:$AM$10,7  ) ))</f>
        <v>.</v>
      </c>
      <c r="AI42" s="158" t="str">
        <f>T( IF( Gen2022_RICHIESTE!AI38&lt;&gt;"",  IF(   AND(    (IFERROR(SEARCH("Ridotto",Gen2022_RICHIESTE!AI38),Gen2022_RICHIESTE!AI38))=1,    AI$36&lt;&gt;""   ),    _xlfn.CONCAT("Rid: ",HLOOKUP(AI$36,Tipologie!$B$2:$AM$10,7)  ),  Gen2022_RICHIESTE!AI38),HLOOKUP(AI$36,Tipologie!$B$2:$AM$10,7  ) ))</f>
        <v>.</v>
      </c>
      <c r="AJ42" s="158" t="str">
        <f>T( IF( Gen2022_RICHIESTE!AJ38&lt;&gt;"",  IF(   AND(    (IFERROR(SEARCH("Ridotto",Gen2022_RICHIESTE!AJ38),Gen2022_RICHIESTE!AJ38))=1,    AJ$36&lt;&gt;""   ),    _xlfn.CONCAT("Rid: ",HLOOKUP(AJ$36,Tipologie!$B$2:$AM$10,7)  ),  Gen2022_RICHIESTE!AJ38),HLOOKUP(AJ$36,Tipologie!$B$2:$AM$10,7  ) ))</f>
        <v>.</v>
      </c>
      <c r="AK42" s="158" t="str">
        <f>T( IF( Gen2022_RICHIESTE!AK38&lt;&gt;"",  IF(   AND(    (IFERROR(SEARCH("Ridotto",Gen2022_RICHIESTE!AK38),Gen2022_RICHIESTE!AK38))=1,    AK$36&lt;&gt;""   ),    _xlfn.CONCAT("Rid: ",HLOOKUP(AK$36,Tipologie!$B$2:$AM$10,7)  ),  Gen2022_RICHIESTE!AK38),HLOOKUP(AK$36,Tipologie!$B$2:$AM$10,7  ) ))</f>
        <v>.</v>
      </c>
      <c r="AL42" s="158" t="str">
        <f>T( IF( Gen2022_RICHIESTE!AL38&lt;&gt;"",  IF(   AND(    (IFERROR(SEARCH("Ridotto",Gen2022_RICHIESTE!AL38),Gen2022_RICHIESTE!AL38))=1,    AL$36&lt;&gt;""   ),    _xlfn.CONCAT("Rid: ",HLOOKUP(AL$36,Tipologie!$B$2:$AM$10,7)  ),  Gen2022_RICHIESTE!AL38),HLOOKUP(AL$36,Tipologie!$B$2:$AM$10,7  ) ))</f>
        <v>.</v>
      </c>
      <c r="AM42" s="158" t="str">
        <f>T( IF( Gen2022_RICHIESTE!AM38&lt;&gt;"",  IF(   AND(    (IFERROR(SEARCH("Ridotto",Gen2022_RICHIESTE!AM38),Gen2022_RICHIESTE!AM38))=1,    AM$36&lt;&gt;""   ),    _xlfn.CONCAT("Rid: ",HLOOKUP(AM$36,Tipologie!$B$2:$AM$10,7)  ),  Gen2022_RICHIESTE!AM38),HLOOKUP(AM$36,Tipologie!$B$2:$AM$10,7  ) ))</f>
        <v>.</v>
      </c>
      <c r="AN42" s="158" t="str">
        <f>T( IF( Gen2022_RICHIESTE!AN38&lt;&gt;"",  IF(   AND(    (IFERROR(SEARCH("Ridotto",Gen2022_RICHIESTE!AN38),Gen2022_RICHIESTE!AN38))=1,    AN$36&lt;&gt;""   ),    _xlfn.CONCAT("Rid: ",HLOOKUP(AN$36,Tipologie!$B$2:$AM$10,7)  ),  Gen2022_RICHIESTE!AN38),HLOOKUP(AN$36,Tipologie!$B$2:$AM$10,7  ) ))</f>
        <v>.</v>
      </c>
      <c r="AO42" s="158" t="str">
        <f>T( IF( Gen2022_RICHIESTE!AO38&lt;&gt;"",  IF(   AND(    (IFERROR(SEARCH("Ridotto",Gen2022_RICHIESTE!AO38),Gen2022_RICHIESTE!AO38))=1,    AO$36&lt;&gt;""   ),    _xlfn.CONCAT("Rid: ",HLOOKUP(AO$36,Tipologie!$B$2:$AM$10,7)  ),  Gen2022_RICHIESTE!AO38),HLOOKUP(AO$36,Tipologie!$B$2:$AM$10,7  ) ))</f>
        <v>.</v>
      </c>
      <c r="AP42" s="158" t="str">
        <f>T( IF( Gen2022_RICHIESTE!AP38&lt;&gt;"",  IF(   AND(    (IFERROR(SEARCH("Ridotto",Gen2022_RICHIESTE!AP38),Gen2022_RICHIESTE!AP38))=1,    AP$36&lt;&gt;""   ),    _xlfn.CONCAT("Rid: ",HLOOKUP(AP$36,Tipologie!$B$2:$AM$10,7)  ),  Gen2022_RICHIESTE!AP38),HLOOKUP(AP$36,Tipologie!$B$2:$AM$10,7  ) ))</f>
        <v>.</v>
      </c>
      <c r="AQ42" s="158" t="str">
        <f>T( IF( Gen2022_RICHIESTE!AQ38&lt;&gt;"",  IF(   AND(    (IFERROR(SEARCH("Ridotto",Gen2022_RICHIESTE!AQ38),Gen2022_RICHIESTE!AQ38))=1,    AQ$36&lt;&gt;""   ),    _xlfn.CONCAT("Rid: ",HLOOKUP(AQ$36,Tipologie!$B$2:$AM$10,7)  ),  Gen2022_RICHIESTE!AQ38),HLOOKUP(AQ$36,Tipologie!$B$2:$AM$10,7  ) ))</f>
        <v>.</v>
      </c>
      <c r="AR42" s="158" t="str">
        <f>T( IF( Gen2022_RICHIESTE!AR38&lt;&gt;"",  IF(   AND(    (IFERROR(SEARCH("Ridotto",Gen2022_RICHIESTE!AR38),Gen2022_RICHIESTE!AR38))=1,    AR$36&lt;&gt;""   ),    _xlfn.CONCAT("Rid: ",HLOOKUP(AR$36,Tipologie!$B$2:$AM$10,7)  ),  Gen2022_RICHIESTE!AR38),HLOOKUP(AR$36,Tipologie!$B$2:$AM$10,7  ) ))</f>
        <v>.</v>
      </c>
      <c r="AS42" s="54"/>
      <c r="AT42" s="174">
        <f>SUM(COUNTIFS(C42:AR42,{"Ex-accordo";"Ferie";"Ridotto Ex-Acc";"Ridotto Ferie";"Ridotto Maternità";"Malattia";"Esame";"Altro"}))</f>
        <v>0</v>
      </c>
      <c r="AU42" s="96"/>
      <c r="AW42" s="79" t="str">
        <f t="shared" si="9"/>
        <v>ven</v>
      </c>
      <c r="AX42" s="79">
        <f t="shared" si="11"/>
        <v>44596</v>
      </c>
      <c r="AY42" s="158" t="str">
        <f>T(IF(  Gen2022_RICHIESTE!BB38&lt;&gt;"",  Gen2022_RICHIESTE!BB38,  HLOOKUP(AY$36,Tipologie!$B$2:$AM$10,7) ))</f>
        <v>.</v>
      </c>
      <c r="AZ42" s="158" t="str">
        <f>T(IF(  Gen2022_RICHIESTE!BC38&lt;&gt;"",  Gen2022_RICHIESTE!BC38,  HLOOKUP(AZ$36,Tipologie!$B$2:$AM$10,7) ))</f>
        <v>.</v>
      </c>
      <c r="BA42" s="158" t="str">
        <f>T(IF(  Gen2022_RICHIESTE!BD38&lt;&gt;"",  Gen2022_RICHIESTE!BD38,  HLOOKUP(BA$36,Tipologie!$B$2:$AM$10,7) ))</f>
        <v>.</v>
      </c>
      <c r="BB42" s="158" t="str">
        <f>T(IF(  Gen2022_RICHIESTE!BE38&lt;&gt;"",  Gen2022_RICHIESTE!BE38,  HLOOKUP(BB$36,Tipologie!$B$2:$AM$10,7) ))</f>
        <v>.</v>
      </c>
      <c r="BC42" s="158" t="str">
        <f>T(IF(  Gen2022_RICHIESTE!BF38&lt;&gt;"",  Gen2022_RICHIESTE!BF38,  HLOOKUP(BC$36,Tipologie!$B$2:$AM$10,7) ))</f>
        <v>.</v>
      </c>
      <c r="BD42" s="158" t="str">
        <f>T(IF(  Gen2022_RICHIESTE!BG38&lt;&gt;"",  Gen2022_RICHIESTE!BG38,  HLOOKUP(BD$36,Tipologie!$B$2:$AM$10,7) ))</f>
        <v>.</v>
      </c>
      <c r="BE42" s="158" t="str">
        <f>T(IF(  Gen2022_RICHIESTE!BH38&lt;&gt;"",  Gen2022_RICHIESTE!BH38,  HLOOKUP(BE$36,Tipologie!$B$2:$AM$10,7) ))</f>
        <v>.</v>
      </c>
      <c r="BF42" s="158" t="str">
        <f>T(IF(  Gen2022_RICHIESTE!BI38&lt;&gt;"",  Gen2022_RICHIESTE!BI38,  HLOOKUP(BF$36,Tipologie!$B$2:$AM$10,7) ))</f>
        <v>.</v>
      </c>
      <c r="BG42" s="158" t="str">
        <f>T(IF(  Gen2022_RICHIESTE!BJ38&lt;&gt;"",  Gen2022_RICHIESTE!BJ38,  HLOOKUP(BG$36,Tipologie!$B$2:$AM$10,7) ))</f>
        <v>.</v>
      </c>
      <c r="BH42" s="158" t="str">
        <f>T(IF(  Gen2022_RICHIESTE!BK38&lt;&gt;"",  Gen2022_RICHIESTE!BK38,  HLOOKUP(BH$36,Tipologie!$B$2:$AM$10,7) ))</f>
        <v>.</v>
      </c>
      <c r="BI42" s="50"/>
    </row>
    <row r="43" spans="1:61" ht="11.25" hidden="1" customHeight="1" x14ac:dyDescent="0.25">
      <c r="A43" s="79" t="str">
        <f>IF(Gen2022_RICHIESTE!A39&lt;&gt;"",Gen2022_RICHIESTE!A39,"")</f>
        <v>sab</v>
      </c>
      <c r="B43" s="80">
        <f>IF(Gen2022_RICHIESTE!B39&lt;&gt;"",Gen2022_RICHIESTE!B39,"")</f>
        <v>44597</v>
      </c>
      <c r="C43" s="158" t="str">
        <f>T( IF( Gen2022_RICHIESTE!C39&lt;&gt;"",  IF(   AND(    (IFERROR(SEARCH("Ridotto",Gen2022_RICHIESTE!C39),Gen2022_RICHIESTE!C39))=1,    C$36&lt;&gt;""   ),    _xlfn.CONCAT("Rid: ",HLOOKUP(C$36,Tipologie!$B$2:$AM$10,8)  ),  Gen2022_RICHIESTE!C39),HLOOKUP(C$36,Tipologie!$B$2:$AM$10,8  ) ))</f>
        <v>RIPOSO</v>
      </c>
      <c r="D43" s="158" t="str">
        <f>T( IF( Gen2022_RICHIESTE!D39&lt;&gt;"",  IF(   AND(    (IFERROR(SEARCH("Ridotto",Gen2022_RICHIESTE!D39),Gen2022_RICHIESTE!D39))=1,    D$36&lt;&gt;""   ),    _xlfn.CONCAT("Rid: ",HLOOKUP(D$36,Tipologie!$B$2:$AM$10,8)  ),  Gen2022_RICHIESTE!D39),HLOOKUP(D$36,Tipologie!$B$2:$AM$10,8  ) ))</f>
        <v>RIPOSO</v>
      </c>
      <c r="E43" s="158" t="str">
        <f>T( IF( Gen2022_RICHIESTE!E39&lt;&gt;"",  IF(   AND(    (IFERROR(SEARCH("Ridotto",Gen2022_RICHIESTE!E39),Gen2022_RICHIESTE!E39))=1,    E$36&lt;&gt;""   ),    _xlfn.CONCAT("Rid: ",HLOOKUP(E$36,Tipologie!$B$2:$AM$10,8)  ),  Gen2022_RICHIESTE!E39),HLOOKUP(E$36,Tipologie!$B$2:$AM$10,8  ) ))</f>
        <v>RIPOSO</v>
      </c>
      <c r="F43" s="158" t="str">
        <f>T( IF( Gen2022_RICHIESTE!F39&lt;&gt;"",  IF(   AND(    (IFERROR(SEARCH("Ridotto",Gen2022_RICHIESTE!F39),Gen2022_RICHIESTE!F39))=1,    F$36&lt;&gt;""   ),    _xlfn.CONCAT("Rid: ",HLOOKUP(F$36,Tipologie!$B$2:$AM$10,8)  ),  Gen2022_RICHIESTE!F39),HLOOKUP(F$36,Tipologie!$B$2:$AM$10,8  ) ))</f>
        <v>RIPOSO</v>
      </c>
      <c r="G43" s="158" t="str">
        <f>T( IF( Gen2022_RICHIESTE!G39&lt;&gt;"",  IF(   AND(    (IFERROR(SEARCH("Ridotto",Gen2022_RICHIESTE!G39),Gen2022_RICHIESTE!G39))=1,    G$36&lt;&gt;""   ),    _xlfn.CONCAT("Rid: ",HLOOKUP(G$36,Tipologie!$B$2:$AM$10,8)  ),  Gen2022_RICHIESTE!G39),HLOOKUP(G$36,Tipologie!$B$2:$AM$10,8  ) ))</f>
        <v>RIPOSO</v>
      </c>
      <c r="H43" s="158" t="str">
        <f>T( IF( Gen2022_RICHIESTE!H39&lt;&gt;"",  IF(   AND(    (IFERROR(SEARCH("Ridotto",Gen2022_RICHIESTE!H39),Gen2022_RICHIESTE!H39))=1,    H$36&lt;&gt;""   ),    _xlfn.CONCAT("Rid: ",HLOOKUP(H$36,Tipologie!$B$2:$AM$10,8)  ),  Gen2022_RICHIESTE!H39),HLOOKUP(H$36,Tipologie!$B$2:$AM$10,8  ) ))</f>
        <v>RIPOSO</v>
      </c>
      <c r="I43" s="158" t="str">
        <f>T( IF( Gen2022_RICHIESTE!I39&lt;&gt;"",  IF(   AND(    (IFERROR(SEARCH("Ridotto",Gen2022_RICHIESTE!I39),Gen2022_RICHIESTE!I39))=1,    I$36&lt;&gt;""   ),    _xlfn.CONCAT("Rid: ",HLOOKUP(I$36,Tipologie!$B$2:$AM$10,8)  ),  Gen2022_RICHIESTE!I39),HLOOKUP(I$36,Tipologie!$B$2:$AM$10,8  ) ))</f>
        <v>RIPOSO</v>
      </c>
      <c r="J43" s="158" t="str">
        <f>T( IF( Gen2022_RICHIESTE!J39&lt;&gt;"",  IF(   AND(    (IFERROR(SEARCH("Ridotto",Gen2022_RICHIESTE!J39),Gen2022_RICHIESTE!J39))=1,    J$36&lt;&gt;""   ),    _xlfn.CONCAT("Rid: ",HLOOKUP(J$36,Tipologie!$B$2:$AM$10,8)  ),  Gen2022_RICHIESTE!J39),HLOOKUP(J$36,Tipologie!$B$2:$AM$10,8  ) ))</f>
        <v>RIPOSO</v>
      </c>
      <c r="K43" s="158" t="str">
        <f>T( IF( Gen2022_RICHIESTE!K39&lt;&gt;"",  IF(   AND(    (IFERROR(SEARCH("Ridotto",Gen2022_RICHIESTE!K39),Gen2022_RICHIESTE!K39))=1,    K$36&lt;&gt;""   ),    _xlfn.CONCAT("Rid: ",HLOOKUP(K$36,Tipologie!$B$2:$AM$10,8)  ),  Gen2022_RICHIESTE!K39),HLOOKUP(K$36,Tipologie!$B$2:$AM$10,8  ) ))</f>
        <v>RIPOSO</v>
      </c>
      <c r="L43" s="158" t="str">
        <f>T( IF( Gen2022_RICHIESTE!L39&lt;&gt;"",  IF(   AND(    (IFERROR(SEARCH("Ridotto",Gen2022_RICHIESTE!L39),Gen2022_RICHIESTE!L39))=1,    L$36&lt;&gt;""   ),    _xlfn.CONCAT("Rid: ",HLOOKUP(L$36,Tipologie!$B$2:$AM$10,8)  ),  Gen2022_RICHIESTE!L39),HLOOKUP(L$36,Tipologie!$B$2:$AM$10,8  ) ))</f>
        <v>RIPOSO</v>
      </c>
      <c r="M43" s="158" t="str">
        <f>T( IF( Gen2022_RICHIESTE!M39&lt;&gt;"",  IF(   AND(    (IFERROR(SEARCH("Ridotto",Gen2022_RICHIESTE!M39),Gen2022_RICHIESTE!M39))=1,    M$36&lt;&gt;""   ),    _xlfn.CONCAT("Rid: ",HLOOKUP(M$36,Tipologie!$B$2:$AM$10,8)  ),  Gen2022_RICHIESTE!M39),HLOOKUP(M$36,Tipologie!$B$2:$AM$10,8  ) ))</f>
        <v>RIPOSO</v>
      </c>
      <c r="N43" s="158" t="str">
        <f>T( IF( Gen2022_RICHIESTE!N39&lt;&gt;"",  IF(   AND(    (IFERROR(SEARCH("Ridotto",Gen2022_RICHIESTE!N39),Gen2022_RICHIESTE!N39))=1,    N$36&lt;&gt;""   ),    _xlfn.CONCAT("Rid: ",HLOOKUP(N$36,Tipologie!$B$2:$AM$10,8)  ),  Gen2022_RICHIESTE!N39),HLOOKUP(N$36,Tipologie!$B$2:$AM$10,8  ) ))</f>
        <v>RIPOSO</v>
      </c>
      <c r="O43" s="158" t="str">
        <f>T( IF( Gen2022_RICHIESTE!O39&lt;&gt;"",  IF(   AND(    (IFERROR(SEARCH("Ridotto",Gen2022_RICHIESTE!O39),Gen2022_RICHIESTE!O39))=1,    O$36&lt;&gt;""   ),    _xlfn.CONCAT("Rid: ",HLOOKUP(O$36,Tipologie!$B$2:$AM$10,8)  ),  Gen2022_RICHIESTE!O39),HLOOKUP(O$36,Tipologie!$B$2:$AM$10,8  ) ))</f>
        <v>RIPOSO</v>
      </c>
      <c r="P43" s="158" t="str">
        <f>T( IF( Gen2022_RICHIESTE!P39&lt;&gt;"",  IF(   AND(    (IFERROR(SEARCH("Ridotto",Gen2022_RICHIESTE!P39),Gen2022_RICHIESTE!P39))=1,    P$36&lt;&gt;""   ),    _xlfn.CONCAT("Rid: ",HLOOKUP(P$36,Tipologie!$B$2:$AM$10,8)  ),  Gen2022_RICHIESTE!P39),HLOOKUP(P$36,Tipologie!$B$2:$AM$10,8  ) ))</f>
        <v>RIPOSO</v>
      </c>
      <c r="Q43" s="60" t="str">
        <f>T( IF( Gen2022_RICHIESTE!Q39&lt;&gt;"",  IF(   AND(    (IFERROR(SEARCH("Ridotto",Gen2022_RICHIESTE!Q39),Gen2022_RICHIESTE!Q39))=1,    Q$36&lt;&gt;""   ),    _xlfn.CONCAT("Rid: ",HLOOKUP(Q$36,Tipologie!$B$2:$AM$10,8)  ),  Gen2022_RICHIESTE!Q39),HLOOKUP(Q$36,Tipologie!$B$2:$AM$10,8  ) ))</f>
        <v>RIPOSO</v>
      </c>
      <c r="R43" s="60" t="str">
        <f>T( IF( Gen2022_RICHIESTE!R39&lt;&gt;"",  IF(   AND(    (IFERROR(SEARCH("Ridotto",Gen2022_RICHIESTE!R39),Gen2022_RICHIESTE!R39))=1,    R$36&lt;&gt;""   ),    _xlfn.CONCAT("Rid: ",HLOOKUP(R$36,Tipologie!$B$2:$AM$10,8)  ),  Gen2022_RICHIESTE!R39),HLOOKUP(R$36,Tipologie!$B$2:$AM$10,8  ) ))</f>
        <v>RIPOSO</v>
      </c>
      <c r="S43" s="60" t="str">
        <f>T( IF( Gen2022_RICHIESTE!S39&lt;&gt;"",  IF(   AND(    (IFERROR(SEARCH("Ridotto",Gen2022_RICHIESTE!S39),Gen2022_RICHIESTE!S39))=1,    S$36&lt;&gt;""   ),    _xlfn.CONCAT("Rid: ",HLOOKUP(S$36,Tipologie!$B$2:$AM$10,8)  ),  Gen2022_RICHIESTE!S39),HLOOKUP(S$36,Tipologie!$B$2:$AM$10,8  ) ))</f>
        <v>RIPOSO</v>
      </c>
      <c r="T43" s="163"/>
      <c r="U43" s="79" t="str">
        <f t="shared" si="7"/>
        <v>sab</v>
      </c>
      <c r="V43" s="80">
        <f t="shared" si="8"/>
        <v>44597</v>
      </c>
      <c r="W43" s="158" t="str">
        <f>T( IF( Gen2022_RICHIESTE!W39&lt;&gt;"",  IF(   AND(    (IFERROR(SEARCH("Ridotto",Gen2022_RICHIESTE!W39),Gen2022_RICHIESTE!W39))=1,    W$36&lt;&gt;""   ),    _xlfn.CONCAT("Rid: ",HLOOKUP(W$36,Tipologie!$B$2:$AM$10,8)  ),  Gen2022_RICHIESTE!W39),HLOOKUP(W$36,Tipologie!$B$2:$AM$10,8  ) ))</f>
        <v>RIPOSO</v>
      </c>
      <c r="X43" s="158" t="str">
        <f>T( IF( Gen2022_RICHIESTE!X39&lt;&gt;"",  IF(   AND(    (IFERROR(SEARCH("Ridotto",Gen2022_RICHIESTE!X39),Gen2022_RICHIESTE!X39))=1,    X$36&lt;&gt;""   ),    _xlfn.CONCAT("Rid: ",HLOOKUP(X$36,Tipologie!$B$2:$AM$10,8)  ),  Gen2022_RICHIESTE!X39),HLOOKUP(X$36,Tipologie!$B$2:$AM$10,8  ) ))</f>
        <v>RIPOSO</v>
      </c>
      <c r="Y43" s="158" t="str">
        <f>T( IF( Gen2022_RICHIESTE!Y39&lt;&gt;"",  IF(   AND(    (IFERROR(SEARCH("Ridotto",Gen2022_RICHIESTE!Y39),Gen2022_RICHIESTE!Y39))=1,    Y$36&lt;&gt;""   ),    _xlfn.CONCAT("Rid: ",HLOOKUP(Y$36,Tipologie!$B$2:$AM$10,8)  ),  Gen2022_RICHIESTE!Y39),HLOOKUP(Y$36,Tipologie!$B$2:$AM$10,8  ) ))</f>
        <v>RIPOSO</v>
      </c>
      <c r="Z43" s="158" t="str">
        <f>T( IF( Gen2022_RICHIESTE!Z39&lt;&gt;"",  IF(   AND(    (IFERROR(SEARCH("Ridotto",Gen2022_RICHIESTE!Z39),Gen2022_RICHIESTE!Z39))=1,    Z$36&lt;&gt;""   ),    _xlfn.CONCAT("Rid: ",HLOOKUP(Z$36,Tipologie!$B$2:$AM$10,8)  ),  Gen2022_RICHIESTE!Z39),HLOOKUP(Z$36,Tipologie!$B$2:$AM$10,8  ) ))</f>
        <v>RIPOSO</v>
      </c>
      <c r="AA43" s="158" t="str">
        <f>T( IF( Gen2022_RICHIESTE!AA39&lt;&gt;"",  IF(   AND(    (IFERROR(SEARCH("Ridotto",Gen2022_RICHIESTE!AA39),Gen2022_RICHIESTE!AA39))=1,    AA$36&lt;&gt;""   ),    _xlfn.CONCAT("Rid: ",HLOOKUP(AA$36,Tipologie!$B$2:$AM$10,8)  ),  Gen2022_RICHIESTE!AA39),HLOOKUP(AA$36,Tipologie!$B$2:$AM$10,8  ) ))</f>
        <v>RIPOSO</v>
      </c>
      <c r="AB43" s="158" t="str">
        <f>T( IF( Gen2022_RICHIESTE!AB39&lt;&gt;"",  IF(   AND(    (IFERROR(SEARCH("Ridotto",Gen2022_RICHIESTE!AB39),Gen2022_RICHIESTE!AB39))=1,    AB$36&lt;&gt;""   ),    _xlfn.CONCAT("Rid: ",HLOOKUP(AB$36,Tipologie!$B$2:$AM$10,8)  ),  Gen2022_RICHIESTE!AB39),HLOOKUP(AB$36,Tipologie!$B$2:$AM$10,8  ) ))</f>
        <v>RIPOSO</v>
      </c>
      <c r="AC43" s="158" t="str">
        <f>T( IF( Gen2022_RICHIESTE!AC39&lt;&gt;"",  IF(   AND(    (IFERROR(SEARCH("Ridotto",Gen2022_RICHIESTE!AC39),Gen2022_RICHIESTE!AC39))=1,    AC$36&lt;&gt;""   ),    _xlfn.CONCAT("Rid: ",HLOOKUP(AC$36,Tipologie!$B$2:$AM$10,8)  ),  Gen2022_RICHIESTE!AC39),HLOOKUP(AC$36,Tipologie!$B$2:$AM$10,8  ) ))</f>
        <v>RIPOSO</v>
      </c>
      <c r="AD43" s="158" t="str">
        <f>T( IF( Gen2022_RICHIESTE!AD39&lt;&gt;"",  IF(   AND(    (IFERROR(SEARCH("Ridotto",Gen2022_RICHIESTE!AD39),Gen2022_RICHIESTE!AD39))=1,    AD$36&lt;&gt;""   ),    _xlfn.CONCAT("Rid: ",HLOOKUP(AD$36,Tipologie!$B$2:$AM$10,8)  ),  Gen2022_RICHIESTE!AD39),HLOOKUP(AD$36,Tipologie!$B$2:$AM$10,8  ) ))</f>
        <v>RIPOSO</v>
      </c>
      <c r="AE43" s="158" t="str">
        <f>T( IF( Gen2022_RICHIESTE!AE39&lt;&gt;"",  IF(   AND(    (IFERROR(SEARCH("Ridotto",Gen2022_RICHIESTE!AE39),Gen2022_RICHIESTE!AE39))=1,    AE$36&lt;&gt;""   ),    _xlfn.CONCAT("Rid: ",HLOOKUP(AE$36,Tipologie!$B$2:$AM$10,8)  ),  Gen2022_RICHIESTE!AE39),HLOOKUP(AE$36,Tipologie!$B$2:$AM$10,8  ) ))</f>
        <v>RIPOSO</v>
      </c>
      <c r="AF43" s="158" t="str">
        <f>T( IF( Gen2022_RICHIESTE!AF39&lt;&gt;"",  IF(   AND(    (IFERROR(SEARCH("Ridotto",Gen2022_RICHIESTE!AF39),Gen2022_RICHIESTE!AF39))=1,    AF$36&lt;&gt;""   ),    _xlfn.CONCAT("Rid: ",HLOOKUP(AF$36,Tipologie!$B$2:$AM$10,8)  ),  Gen2022_RICHIESTE!AF39),HLOOKUP(AF$36,Tipologie!$B$2:$AM$10,8  ) ))</f>
        <v>RIPOSO</v>
      </c>
      <c r="AG43" s="158" t="str">
        <f>T( IF( Gen2022_RICHIESTE!AG39&lt;&gt;"",  IF(   AND(    (IFERROR(SEARCH("Ridotto",Gen2022_RICHIESTE!AG39),Gen2022_RICHIESTE!AG39))=1,    AG$36&lt;&gt;""   ),    _xlfn.CONCAT("Rid: ",HLOOKUP(AG$36,Tipologie!$B$2:$AM$10,8)  ),  Gen2022_RICHIESTE!AG39),HLOOKUP(AG$36,Tipologie!$B$2:$AM$10,8  ) ))</f>
        <v>RIPOSO</v>
      </c>
      <c r="AH43" s="158" t="str">
        <f>T( IF( Gen2022_RICHIESTE!AH39&lt;&gt;"",  IF(   AND(    (IFERROR(SEARCH("Ridotto",Gen2022_RICHIESTE!AH39),Gen2022_RICHIESTE!AH39))=1,    AH$36&lt;&gt;""   ),    _xlfn.CONCAT("Rid: ",HLOOKUP(AH$36,Tipologie!$B$2:$AM$10,8)  ),  Gen2022_RICHIESTE!AH39),HLOOKUP(AH$36,Tipologie!$B$2:$AM$10,8  ) ))</f>
        <v>RIPOSO</v>
      </c>
      <c r="AI43" s="158" t="str">
        <f>T( IF( Gen2022_RICHIESTE!AI39&lt;&gt;"",  IF(   AND(    (IFERROR(SEARCH("Ridotto",Gen2022_RICHIESTE!AI39),Gen2022_RICHIESTE!AI39))=1,    AI$36&lt;&gt;""   ),    _xlfn.CONCAT("Rid: ",HLOOKUP(AI$36,Tipologie!$B$2:$AM$10,8)  ),  Gen2022_RICHIESTE!AI39),HLOOKUP(AI$36,Tipologie!$B$2:$AM$10,8  ) ))</f>
        <v>RIPOSO</v>
      </c>
      <c r="AJ43" s="158" t="str">
        <f>T( IF( Gen2022_RICHIESTE!AJ39&lt;&gt;"",  IF(   AND(    (IFERROR(SEARCH("Ridotto",Gen2022_RICHIESTE!AJ39),Gen2022_RICHIESTE!AJ39))=1,    AJ$36&lt;&gt;""   ),    _xlfn.CONCAT("Rid: ",HLOOKUP(AJ$36,Tipologie!$B$2:$AM$10,8)  ),  Gen2022_RICHIESTE!AJ39),HLOOKUP(AJ$36,Tipologie!$B$2:$AM$10,8  ) ))</f>
        <v>RIPOSO</v>
      </c>
      <c r="AK43" s="158" t="str">
        <f>T( IF( Gen2022_RICHIESTE!AK39&lt;&gt;"",  IF(   AND(    (IFERROR(SEARCH("Ridotto",Gen2022_RICHIESTE!AK39),Gen2022_RICHIESTE!AK39))=1,    AK$36&lt;&gt;""   ),    _xlfn.CONCAT("Rid: ",HLOOKUP(AK$36,Tipologie!$B$2:$AM$10,8)  ),  Gen2022_RICHIESTE!AK39),HLOOKUP(AK$36,Tipologie!$B$2:$AM$10,8  ) ))</f>
        <v>RIPOSO</v>
      </c>
      <c r="AL43" s="158" t="str">
        <f>T( IF( Gen2022_RICHIESTE!AL39&lt;&gt;"",  IF(   AND(    (IFERROR(SEARCH("Ridotto",Gen2022_RICHIESTE!AL39),Gen2022_RICHIESTE!AL39))=1,    AL$36&lt;&gt;""   ),    _xlfn.CONCAT("Rid: ",HLOOKUP(AL$36,Tipologie!$B$2:$AM$10,8)  ),  Gen2022_RICHIESTE!AL39),HLOOKUP(AL$36,Tipologie!$B$2:$AM$10,8  ) ))</f>
        <v>RIPOSO</v>
      </c>
      <c r="AM43" s="158" t="str">
        <f>T( IF( Gen2022_RICHIESTE!AM39&lt;&gt;"",  IF(   AND(    (IFERROR(SEARCH("Ridotto",Gen2022_RICHIESTE!AM39),Gen2022_RICHIESTE!AM39))=1,    AM$36&lt;&gt;""   ),    _xlfn.CONCAT("Rid: ",HLOOKUP(AM$36,Tipologie!$B$2:$AM$10,8)  ),  Gen2022_RICHIESTE!AM39),HLOOKUP(AM$36,Tipologie!$B$2:$AM$10,8  ) ))</f>
        <v>RIPOSO</v>
      </c>
      <c r="AN43" s="158" t="str">
        <f>T( IF( Gen2022_RICHIESTE!AN39&lt;&gt;"",  IF(   AND(    (IFERROR(SEARCH("Ridotto",Gen2022_RICHIESTE!AN39),Gen2022_RICHIESTE!AN39))=1,    AN$36&lt;&gt;""   ),    _xlfn.CONCAT("Rid: ",HLOOKUP(AN$36,Tipologie!$B$2:$AM$10,8)  ),  Gen2022_RICHIESTE!AN39),HLOOKUP(AN$36,Tipologie!$B$2:$AM$10,8  ) ))</f>
        <v>RIPOSO</v>
      </c>
      <c r="AO43" s="158" t="str">
        <f>T( IF( Gen2022_RICHIESTE!AO39&lt;&gt;"",  IF(   AND(    (IFERROR(SEARCH("Ridotto",Gen2022_RICHIESTE!AO39),Gen2022_RICHIESTE!AO39))=1,    AO$36&lt;&gt;""   ),    _xlfn.CONCAT("Rid: ",HLOOKUP(AO$36,Tipologie!$B$2:$AM$10,8)  ),  Gen2022_RICHIESTE!AO39),HLOOKUP(AO$36,Tipologie!$B$2:$AM$10,8  ) ))</f>
        <v>RIPOSO</v>
      </c>
      <c r="AP43" s="158" t="str">
        <f>T( IF( Gen2022_RICHIESTE!AP39&lt;&gt;"",  IF(   AND(    (IFERROR(SEARCH("Ridotto",Gen2022_RICHIESTE!AP39),Gen2022_RICHIESTE!AP39))=1,    AP$36&lt;&gt;""   ),    _xlfn.CONCAT("Rid: ",HLOOKUP(AP$36,Tipologie!$B$2:$AM$10,8)  ),  Gen2022_RICHIESTE!AP39),HLOOKUP(AP$36,Tipologie!$B$2:$AM$10,8  ) ))</f>
        <v>RIPOSO</v>
      </c>
      <c r="AQ43" s="158" t="str">
        <f>T( IF( Gen2022_RICHIESTE!AQ39&lt;&gt;"",  IF(   AND(    (IFERROR(SEARCH("Ridotto",Gen2022_RICHIESTE!AQ39),Gen2022_RICHIESTE!AQ39))=1,    AQ$36&lt;&gt;""   ),    _xlfn.CONCAT("Rid: ",HLOOKUP(AQ$36,Tipologie!$B$2:$AM$10,8)  ),  Gen2022_RICHIESTE!AQ39),HLOOKUP(AQ$36,Tipologie!$B$2:$AM$10,8  ) ))</f>
        <v>RIPOSO</v>
      </c>
      <c r="AR43" s="158" t="str">
        <f>T( IF( Gen2022_RICHIESTE!AR39&lt;&gt;"",  IF(   AND(    (IFERROR(SEARCH("Ridotto",Gen2022_RICHIESTE!AR39),Gen2022_RICHIESTE!AR39))=1,    AR$36&lt;&gt;""   ),    _xlfn.CONCAT("Rid: ",HLOOKUP(AR$36,Tipologie!$B$2:$AM$10,8)  ),  Gen2022_RICHIESTE!AR39),HLOOKUP(AR$36,Tipologie!$B$2:$AM$10,8  ) ))</f>
        <v>RIPOSO</v>
      </c>
      <c r="AS43" s="59"/>
      <c r="AT43" s="92">
        <f>SUM(COUNTIFS(C43:AR43,{"Ex-accordo";"Ferie";"Ridotto Ex-Acc";"Ridotto Ferie";"Ridotto Maternità";"Malattia";"Esame";"Altro"}))</f>
        <v>0</v>
      </c>
      <c r="AU43" s="96"/>
      <c r="AW43" s="79" t="str">
        <f t="shared" si="9"/>
        <v>sab</v>
      </c>
      <c r="AX43" s="79">
        <f t="shared" si="11"/>
        <v>44597</v>
      </c>
      <c r="AY43" s="158" t="str">
        <f>T(IF(  Gen2022_RICHIESTE!BB39&lt;&gt;"",  Gen2022_RICHIESTE!BB39,  HLOOKUP(AY$36,Tipologie!$B$2:$AM$10,8) ))</f>
        <v>RIPOSO</v>
      </c>
      <c r="AZ43" s="158" t="str">
        <f>T(IF(  Gen2022_RICHIESTE!BC39&lt;&gt;"",  Gen2022_RICHIESTE!BC39,  HLOOKUP(AZ$36,Tipologie!$B$2:$AM$10,8) ))</f>
        <v>RIPOSO</v>
      </c>
      <c r="BA43" s="158" t="str">
        <f>T(IF(  Gen2022_RICHIESTE!BD39&lt;&gt;"",  Gen2022_RICHIESTE!BD39,  HLOOKUP(BA$36,Tipologie!$B$2:$AM$10,8) ))</f>
        <v>RIPOSO</v>
      </c>
      <c r="BB43" s="158" t="str">
        <f>T(IF(  Gen2022_RICHIESTE!BE39&lt;&gt;"",  Gen2022_RICHIESTE!BE39,  HLOOKUP(BB$36,Tipologie!$B$2:$AM$10,8) ))</f>
        <v>RIPOSO</v>
      </c>
      <c r="BC43" s="158" t="str">
        <f>T(IF(  Gen2022_RICHIESTE!BF39&lt;&gt;"",  Gen2022_RICHIESTE!BF39,  HLOOKUP(BC$36,Tipologie!$B$2:$AM$10,8) ))</f>
        <v>RIPOSO</v>
      </c>
      <c r="BD43" s="158" t="str">
        <f>T(IF(  Gen2022_RICHIESTE!BG39&lt;&gt;"",  Gen2022_RICHIESTE!BG39,  HLOOKUP(BD$36,Tipologie!$B$2:$AM$10,8) ))</f>
        <v>RIPOSO</v>
      </c>
      <c r="BE43" s="158" t="str">
        <f>T(IF(  Gen2022_RICHIESTE!BH39&lt;&gt;"",  Gen2022_RICHIESTE!BH39,  HLOOKUP(BE$36,Tipologie!$B$2:$AM$10,8) ))</f>
        <v>RIPOSO</v>
      </c>
      <c r="BF43" s="158" t="str">
        <f>T(IF(  Gen2022_RICHIESTE!BI39&lt;&gt;"",  Gen2022_RICHIESTE!BI39,  HLOOKUP(BF$36,Tipologie!$B$2:$AM$10,8) ))</f>
        <v>RIPOSO</v>
      </c>
      <c r="BG43" s="158" t="str">
        <f>T(IF(  Gen2022_RICHIESTE!BJ39&lt;&gt;"",  Gen2022_RICHIESTE!BJ39,  HLOOKUP(BG$36,Tipologie!$B$2:$AM$10,8) ))</f>
        <v>RIPOSO</v>
      </c>
      <c r="BH43" s="158" t="str">
        <f>T(IF(  Gen2022_RICHIESTE!BK39&lt;&gt;"",  Gen2022_RICHIESTE!BK39,  HLOOKUP(BH$36,Tipologie!$B$2:$AM$10,8) ))</f>
        <v>RIPOSO</v>
      </c>
    </row>
    <row r="44" spans="1:61" ht="11.25" hidden="1" customHeight="1" x14ac:dyDescent="0.25">
      <c r="A44" s="57" t="str">
        <f>IF(Gen2022_RICHIESTE!A40&lt;&gt;"",Gen2022_RICHIESTE!A40,"")</f>
        <v/>
      </c>
      <c r="B44" s="82">
        <f>IF(Gen2022_RICHIESTE!B40&lt;&gt;"",Gen2022_RICHIESTE!B40,"")</f>
        <v>44598</v>
      </c>
      <c r="C44" s="158" t="str">
        <f>T( IF( Gen2022_RICHIESTE!C40&lt;&gt;"",  IF(   AND(    (IFERROR(SEARCH("Ridotto",Gen2022_RICHIESTE!C40),Gen2022_RICHIESTE!C40))=1,    C$36&lt;&gt;""   ),    _xlfn.CONCAT("Rid: ",HLOOKUP(C$36,Tipologie!$B$2:$AM$10,9)  ),  Gen2022_RICHIESTE!C40),HLOOKUP(C$36,Tipologie!$B$2:$AM$10,9  ) ))</f>
        <v>DOMENICA</v>
      </c>
      <c r="D44" s="158" t="str">
        <f>T( IF( Gen2022_RICHIESTE!D40&lt;&gt;"",  IF(   AND(    (IFERROR(SEARCH("Ridotto",Gen2022_RICHIESTE!D40),Gen2022_RICHIESTE!D40))=1,    D$36&lt;&gt;""   ),    _xlfn.CONCAT("Rid: ",HLOOKUP(D$36,Tipologie!$B$2:$AM$10,9)  ),  Gen2022_RICHIESTE!D40),HLOOKUP(D$36,Tipologie!$B$2:$AM$10,9  ) ))</f>
        <v>DOMENICA</v>
      </c>
      <c r="E44" s="158" t="str">
        <f>T( IF( Gen2022_RICHIESTE!E40&lt;&gt;"",  IF(   AND(    (IFERROR(SEARCH("Ridotto",Gen2022_RICHIESTE!E40),Gen2022_RICHIESTE!E40))=1,    E$36&lt;&gt;""   ),    _xlfn.CONCAT("Rid: ",HLOOKUP(E$36,Tipologie!$B$2:$AM$10,9)  ),  Gen2022_RICHIESTE!E40),HLOOKUP(E$36,Tipologie!$B$2:$AM$10,9  ) ))</f>
        <v>DOMENICA</v>
      </c>
      <c r="F44" s="158" t="str">
        <f>T( IF( Gen2022_RICHIESTE!F40&lt;&gt;"",  IF(   AND(    (IFERROR(SEARCH("Ridotto",Gen2022_RICHIESTE!F40),Gen2022_RICHIESTE!F40))=1,    F$36&lt;&gt;""   ),    _xlfn.CONCAT("Rid: ",HLOOKUP(F$36,Tipologie!$B$2:$AM$10,9)  ),  Gen2022_RICHIESTE!F40),HLOOKUP(F$36,Tipologie!$B$2:$AM$10,9  ) ))</f>
        <v>DOMENICA</v>
      </c>
      <c r="G44" s="158" t="str">
        <f>T( IF( Gen2022_RICHIESTE!G40&lt;&gt;"",  IF(   AND(    (IFERROR(SEARCH("Ridotto",Gen2022_RICHIESTE!G40),Gen2022_RICHIESTE!G40))=1,    G$36&lt;&gt;""   ),    _xlfn.CONCAT("Rid: ",HLOOKUP(G$36,Tipologie!$B$2:$AM$10,9)  ),  Gen2022_RICHIESTE!G40),HLOOKUP(G$36,Tipologie!$B$2:$AM$10,9  ) ))</f>
        <v>DOMENICA</v>
      </c>
      <c r="H44" s="158" t="str">
        <f>T( IF( Gen2022_RICHIESTE!H40&lt;&gt;"",  IF(   AND(    (IFERROR(SEARCH("Ridotto",Gen2022_RICHIESTE!H40),Gen2022_RICHIESTE!H40))=1,    H$36&lt;&gt;""   ),    _xlfn.CONCAT("Rid: ",HLOOKUP(H$36,Tipologie!$B$2:$AM$10,9)  ),  Gen2022_RICHIESTE!H40),HLOOKUP(H$36,Tipologie!$B$2:$AM$10,9  ) ))</f>
        <v>DOMENICA</v>
      </c>
      <c r="I44" s="158" t="str">
        <f>T( IF( Gen2022_RICHIESTE!I40&lt;&gt;"",  IF(   AND(    (IFERROR(SEARCH("Ridotto",Gen2022_RICHIESTE!I40),Gen2022_RICHIESTE!I40))=1,    I$36&lt;&gt;""   ),    _xlfn.CONCAT("Rid: ",HLOOKUP(I$36,Tipologie!$B$2:$AM$10,9)  ),  Gen2022_RICHIESTE!I40),HLOOKUP(I$36,Tipologie!$B$2:$AM$10,9  ) ))</f>
        <v>DOMENICA</v>
      </c>
      <c r="J44" s="158" t="str">
        <f>T( IF( Gen2022_RICHIESTE!J40&lt;&gt;"",  IF(   AND(    (IFERROR(SEARCH("Ridotto",Gen2022_RICHIESTE!J40),Gen2022_RICHIESTE!J40))=1,    J$36&lt;&gt;""   ),    _xlfn.CONCAT("Rid: ",HLOOKUP(J$36,Tipologie!$B$2:$AM$10,9)  ),  Gen2022_RICHIESTE!J40),HLOOKUP(J$36,Tipologie!$B$2:$AM$10,9  ) ))</f>
        <v>DOMENICA</v>
      </c>
      <c r="K44" s="158" t="str">
        <f>T( IF( Gen2022_RICHIESTE!K40&lt;&gt;"",  IF(   AND(    (IFERROR(SEARCH("Ridotto",Gen2022_RICHIESTE!K40),Gen2022_RICHIESTE!K40))=1,    K$36&lt;&gt;""   ),    _xlfn.CONCAT("Rid: ",HLOOKUP(K$36,Tipologie!$B$2:$AM$10,9)  ),  Gen2022_RICHIESTE!K40),HLOOKUP(K$36,Tipologie!$B$2:$AM$10,9  ) ))</f>
        <v>DOMENICA</v>
      </c>
      <c r="L44" s="158" t="str">
        <f>T( IF( Gen2022_RICHIESTE!L40&lt;&gt;"",  IF(   AND(    (IFERROR(SEARCH("Ridotto",Gen2022_RICHIESTE!L40),Gen2022_RICHIESTE!L40))=1,    L$36&lt;&gt;""   ),    _xlfn.CONCAT("Rid: ",HLOOKUP(L$36,Tipologie!$B$2:$AM$10,9)  ),  Gen2022_RICHIESTE!L40),HLOOKUP(L$36,Tipologie!$B$2:$AM$10,9  ) ))</f>
        <v>DOMENICA</v>
      </c>
      <c r="M44" s="158" t="str">
        <f>T( IF( Gen2022_RICHIESTE!M40&lt;&gt;"",  IF(   AND(    (IFERROR(SEARCH("Ridotto",Gen2022_RICHIESTE!M40),Gen2022_RICHIESTE!M40))=1,    M$36&lt;&gt;""   ),    _xlfn.CONCAT("Rid: ",HLOOKUP(M$36,Tipologie!$B$2:$AM$10,9)  ),  Gen2022_RICHIESTE!M40),HLOOKUP(M$36,Tipologie!$B$2:$AM$10,9  ) ))</f>
        <v>DOMENICA</v>
      </c>
      <c r="N44" s="158" t="str">
        <f>T( IF( Gen2022_RICHIESTE!N40&lt;&gt;"",  IF(   AND(    (IFERROR(SEARCH("Ridotto",Gen2022_RICHIESTE!N40),Gen2022_RICHIESTE!N40))=1,    N$36&lt;&gt;""   ),    _xlfn.CONCAT("Rid: ",HLOOKUP(N$36,Tipologie!$B$2:$AM$10,9)  ),  Gen2022_RICHIESTE!N40),HLOOKUP(N$36,Tipologie!$B$2:$AM$10,9  ) ))</f>
        <v>DOMENICA</v>
      </c>
      <c r="O44" s="158" t="str">
        <f>T( IF( Gen2022_RICHIESTE!O40&lt;&gt;"",  IF(   AND(    (IFERROR(SEARCH("Ridotto",Gen2022_RICHIESTE!O40),Gen2022_RICHIESTE!O40))=1,    O$36&lt;&gt;""   ),    _xlfn.CONCAT("Rid: ",HLOOKUP(O$36,Tipologie!$B$2:$AM$10,9)  ),  Gen2022_RICHIESTE!O40),HLOOKUP(O$36,Tipologie!$B$2:$AM$10,9  ) ))</f>
        <v>DOMENICA</v>
      </c>
      <c r="P44" s="158" t="str">
        <f>T( IF( Gen2022_RICHIESTE!P40&lt;&gt;"",  IF(   AND(    (IFERROR(SEARCH("Ridotto",Gen2022_RICHIESTE!P40),Gen2022_RICHIESTE!P40))=1,    P$36&lt;&gt;""   ),    _xlfn.CONCAT("Rid: ",HLOOKUP(P$36,Tipologie!$B$2:$AM$10,9)  ),  Gen2022_RICHIESTE!P40),HLOOKUP(P$36,Tipologie!$B$2:$AM$10,9  ) ))</f>
        <v>DOMENICA</v>
      </c>
      <c r="Q44" s="60" t="str">
        <f>T( IF( Gen2022_RICHIESTE!Q40&lt;&gt;"",  IF(   AND(    (IFERROR(SEARCH("Ridotto",Gen2022_RICHIESTE!Q40),Gen2022_RICHIESTE!Q40))=1,    Q$36&lt;&gt;""   ),    _xlfn.CONCAT("Rid: ",HLOOKUP(Q$36,Tipologie!$B$2:$AM$10,9)  ),  Gen2022_RICHIESTE!Q40),HLOOKUP(Q$36,Tipologie!$B$2:$AM$10,9  ) ))</f>
        <v>DOMENICA</v>
      </c>
      <c r="R44" s="60" t="str">
        <f>T( IF( Gen2022_RICHIESTE!R40&lt;&gt;"",  IF(   AND(    (IFERROR(SEARCH("Ridotto",Gen2022_RICHIESTE!R40),Gen2022_RICHIESTE!R40))=1,    R$36&lt;&gt;""   ),    _xlfn.CONCAT("Rid: ",HLOOKUP(R$36,Tipologie!$B$2:$AM$10,9)  ),  Gen2022_RICHIESTE!R40),HLOOKUP(R$36,Tipologie!$B$2:$AM$10,9  ) ))</f>
        <v>DOMENICA</v>
      </c>
      <c r="S44" s="60" t="str">
        <f>T( IF( Gen2022_RICHIESTE!S40&lt;&gt;"",  IF(   AND(    (IFERROR(SEARCH("Ridotto",Gen2022_RICHIESTE!S40),Gen2022_RICHIESTE!S40))=1,    S$36&lt;&gt;""   ),    _xlfn.CONCAT("Rid: ",HLOOKUP(S$36,Tipologie!$B$2:$AM$10,9)  ),  Gen2022_RICHIESTE!S40),HLOOKUP(S$36,Tipologie!$B$2:$AM$10,9  ) ))</f>
        <v>DOMENICA</v>
      </c>
      <c r="T44" s="163"/>
      <c r="U44" s="57" t="str">
        <f t="shared" si="7"/>
        <v/>
      </c>
      <c r="V44" s="82">
        <f t="shared" si="8"/>
        <v>44598</v>
      </c>
      <c r="W44" s="158" t="str">
        <f>T( IF( Gen2022_RICHIESTE!W40&lt;&gt;"",  IF(   AND(    (IFERROR(SEARCH("Ridotto",Gen2022_RICHIESTE!W40),Gen2022_RICHIESTE!W40))=1,    W$36&lt;&gt;""   ),    _xlfn.CONCAT("Rid: ",HLOOKUP(W$36,Tipologie!$B$2:$AM$10,9)  ),  Gen2022_RICHIESTE!W40),HLOOKUP(W$36,Tipologie!$B$2:$AM$10,9  ) ))</f>
        <v>DOMENICA</v>
      </c>
      <c r="X44" s="158" t="str">
        <f>T( IF( Gen2022_RICHIESTE!X40&lt;&gt;"",  IF(   AND(    (IFERROR(SEARCH("Ridotto",Gen2022_RICHIESTE!X40),Gen2022_RICHIESTE!X40))=1,    X$36&lt;&gt;""   ),    _xlfn.CONCAT("Rid: ",HLOOKUP(X$36,Tipologie!$B$2:$AM$10,9)  ),  Gen2022_RICHIESTE!X40),HLOOKUP(X$36,Tipologie!$B$2:$AM$10,9  ) ))</f>
        <v>DOMENICA</v>
      </c>
      <c r="Y44" s="158" t="str">
        <f>T( IF( Gen2022_RICHIESTE!Y40&lt;&gt;"",  IF(   AND(    (IFERROR(SEARCH("Ridotto",Gen2022_RICHIESTE!Y40),Gen2022_RICHIESTE!Y40))=1,    Y$36&lt;&gt;""   ),    _xlfn.CONCAT("Rid: ",HLOOKUP(Y$36,Tipologie!$B$2:$AM$10,9)  ),  Gen2022_RICHIESTE!Y40),HLOOKUP(Y$36,Tipologie!$B$2:$AM$10,9  ) ))</f>
        <v>DOMENICA</v>
      </c>
      <c r="Z44" s="158" t="str">
        <f>T( IF( Gen2022_RICHIESTE!Z40&lt;&gt;"",  IF(   AND(    (IFERROR(SEARCH("Ridotto",Gen2022_RICHIESTE!Z40),Gen2022_RICHIESTE!Z40))=1,    Z$36&lt;&gt;""   ),    _xlfn.CONCAT("Rid: ",HLOOKUP(Z$36,Tipologie!$B$2:$AM$10,9)  ),  Gen2022_RICHIESTE!Z40),HLOOKUP(Z$36,Tipologie!$B$2:$AM$10,9  ) ))</f>
        <v>DOMENICA</v>
      </c>
      <c r="AA44" s="158" t="str">
        <f>T( IF( Gen2022_RICHIESTE!AA40&lt;&gt;"",  IF(   AND(    (IFERROR(SEARCH("Ridotto",Gen2022_RICHIESTE!AA40),Gen2022_RICHIESTE!AA40))=1,    AA$36&lt;&gt;""   ),    _xlfn.CONCAT("Rid: ",HLOOKUP(AA$36,Tipologie!$B$2:$AM$10,9)  ),  Gen2022_RICHIESTE!AA40),HLOOKUP(AA$36,Tipologie!$B$2:$AM$10,9  ) ))</f>
        <v>DOMENICA</v>
      </c>
      <c r="AB44" s="158" t="str">
        <f>T( IF( Gen2022_RICHIESTE!AB40&lt;&gt;"",  IF(   AND(    (IFERROR(SEARCH("Ridotto",Gen2022_RICHIESTE!AB40),Gen2022_RICHIESTE!AB40))=1,    AB$36&lt;&gt;""   ),    _xlfn.CONCAT("Rid: ",HLOOKUP(AB$36,Tipologie!$B$2:$AM$10,9)  ),  Gen2022_RICHIESTE!AB40),HLOOKUP(AB$36,Tipologie!$B$2:$AM$10,9  ) ))</f>
        <v>DOMENICA</v>
      </c>
      <c r="AC44" s="158" t="str">
        <f>T( IF( Gen2022_RICHIESTE!AC40&lt;&gt;"",  IF(   AND(    (IFERROR(SEARCH("Ridotto",Gen2022_RICHIESTE!AC40),Gen2022_RICHIESTE!AC40))=1,    AC$36&lt;&gt;""   ),    _xlfn.CONCAT("Rid: ",HLOOKUP(AC$36,Tipologie!$B$2:$AM$10,9)  ),  Gen2022_RICHIESTE!AC40),HLOOKUP(AC$36,Tipologie!$B$2:$AM$10,9  ) ))</f>
        <v>DOMENICA</v>
      </c>
      <c r="AD44" s="158" t="str">
        <f>T( IF( Gen2022_RICHIESTE!AD40&lt;&gt;"",  IF(   AND(    (IFERROR(SEARCH("Ridotto",Gen2022_RICHIESTE!AD40),Gen2022_RICHIESTE!AD40))=1,    AD$36&lt;&gt;""   ),    _xlfn.CONCAT("Rid: ",HLOOKUP(AD$36,Tipologie!$B$2:$AM$10,9)  ),  Gen2022_RICHIESTE!AD40),HLOOKUP(AD$36,Tipologie!$B$2:$AM$10,9  ) ))</f>
        <v>DOMENICA</v>
      </c>
      <c r="AE44" s="158" t="str">
        <f>T( IF( Gen2022_RICHIESTE!AE40&lt;&gt;"",  IF(   AND(    (IFERROR(SEARCH("Ridotto",Gen2022_RICHIESTE!AE40),Gen2022_RICHIESTE!AE40))=1,    AE$36&lt;&gt;""   ),    _xlfn.CONCAT("Rid: ",HLOOKUP(AE$36,Tipologie!$B$2:$AM$10,9)  ),  Gen2022_RICHIESTE!AE40),HLOOKUP(AE$36,Tipologie!$B$2:$AM$10,9  ) ))</f>
        <v>DOMENICA</v>
      </c>
      <c r="AF44" s="158" t="str">
        <f>T( IF( Gen2022_RICHIESTE!AF40&lt;&gt;"",  IF(   AND(    (IFERROR(SEARCH("Ridotto",Gen2022_RICHIESTE!AF40),Gen2022_RICHIESTE!AF40))=1,    AF$36&lt;&gt;""   ),    _xlfn.CONCAT("Rid: ",HLOOKUP(AF$36,Tipologie!$B$2:$AM$10,9)  ),  Gen2022_RICHIESTE!AF40),HLOOKUP(AF$36,Tipologie!$B$2:$AM$10,9  ) ))</f>
        <v>DOMENICA</v>
      </c>
      <c r="AG44" s="158" t="str">
        <f>T( IF( Gen2022_RICHIESTE!AG40&lt;&gt;"",  IF(   AND(    (IFERROR(SEARCH("Ridotto",Gen2022_RICHIESTE!AG40),Gen2022_RICHIESTE!AG40))=1,    AG$36&lt;&gt;""   ),    _xlfn.CONCAT("Rid: ",HLOOKUP(AG$36,Tipologie!$B$2:$AM$10,9)  ),  Gen2022_RICHIESTE!AG40),HLOOKUP(AG$36,Tipologie!$B$2:$AM$10,9  ) ))</f>
        <v>DOMENICA</v>
      </c>
      <c r="AH44" s="158" t="str">
        <f>T( IF( Gen2022_RICHIESTE!AH40&lt;&gt;"",  IF(   AND(    (IFERROR(SEARCH("Ridotto",Gen2022_RICHIESTE!AH40),Gen2022_RICHIESTE!AH40))=1,    AH$36&lt;&gt;""   ),    _xlfn.CONCAT("Rid: ",HLOOKUP(AH$36,Tipologie!$B$2:$AM$10,9)  ),  Gen2022_RICHIESTE!AH40),HLOOKUP(AH$36,Tipologie!$B$2:$AM$10,9  ) ))</f>
        <v>DOMENICA</v>
      </c>
      <c r="AI44" s="158" t="str">
        <f>T( IF( Gen2022_RICHIESTE!AI40&lt;&gt;"",  IF(   AND(    (IFERROR(SEARCH("Ridotto",Gen2022_RICHIESTE!AI40),Gen2022_RICHIESTE!AI40))=1,    AI$36&lt;&gt;""   ),    _xlfn.CONCAT("Rid: ",HLOOKUP(AI$36,Tipologie!$B$2:$AM$10,9)  ),  Gen2022_RICHIESTE!AI40),HLOOKUP(AI$36,Tipologie!$B$2:$AM$10,9  ) ))</f>
        <v>DOMENICA</v>
      </c>
      <c r="AJ44" s="158" t="str">
        <f>T( IF( Gen2022_RICHIESTE!AJ40&lt;&gt;"",  IF(   AND(    (IFERROR(SEARCH("Ridotto",Gen2022_RICHIESTE!AJ40),Gen2022_RICHIESTE!AJ40))=1,    AJ$36&lt;&gt;""   ),    _xlfn.CONCAT("Rid: ",HLOOKUP(AJ$36,Tipologie!$B$2:$AM$10,9)  ),  Gen2022_RICHIESTE!AJ40),HLOOKUP(AJ$36,Tipologie!$B$2:$AM$10,9  ) ))</f>
        <v>DOMENICA</v>
      </c>
      <c r="AK44" s="158" t="str">
        <f>T( IF( Gen2022_RICHIESTE!AK40&lt;&gt;"",  IF(   AND(    (IFERROR(SEARCH("Ridotto",Gen2022_RICHIESTE!AK40),Gen2022_RICHIESTE!AK40))=1,    AK$36&lt;&gt;""   ),    _xlfn.CONCAT("Rid: ",HLOOKUP(AK$36,Tipologie!$B$2:$AM$10,9)  ),  Gen2022_RICHIESTE!AK40),HLOOKUP(AK$36,Tipologie!$B$2:$AM$10,9  ) ))</f>
        <v>DOMENICA</v>
      </c>
      <c r="AL44" s="158" t="str">
        <f>T( IF( Gen2022_RICHIESTE!AL40&lt;&gt;"",  IF(   AND(    (IFERROR(SEARCH("Ridotto",Gen2022_RICHIESTE!AL40),Gen2022_RICHIESTE!AL40))=1,    AL$36&lt;&gt;""   ),    _xlfn.CONCAT("Rid: ",HLOOKUP(AL$36,Tipologie!$B$2:$AM$10,9)  ),  Gen2022_RICHIESTE!AL40),HLOOKUP(AL$36,Tipologie!$B$2:$AM$10,9  ) ))</f>
        <v>DOMENICA</v>
      </c>
      <c r="AM44" s="158" t="str">
        <f>T( IF( Gen2022_RICHIESTE!AM40&lt;&gt;"",  IF(   AND(    (IFERROR(SEARCH("Ridotto",Gen2022_RICHIESTE!AM40),Gen2022_RICHIESTE!AM40))=1,    AM$36&lt;&gt;""   ),    _xlfn.CONCAT("Rid: ",HLOOKUP(AM$36,Tipologie!$B$2:$AM$10,9)  ),  Gen2022_RICHIESTE!AM40),HLOOKUP(AM$36,Tipologie!$B$2:$AM$10,9  ) ))</f>
        <v>DOMENICA</v>
      </c>
      <c r="AN44" s="158" t="str">
        <f>T( IF( Gen2022_RICHIESTE!AN40&lt;&gt;"",  IF(   AND(    (IFERROR(SEARCH("Ridotto",Gen2022_RICHIESTE!AN40),Gen2022_RICHIESTE!AN40))=1,    AN$36&lt;&gt;""   ),    _xlfn.CONCAT("Rid: ",HLOOKUP(AN$36,Tipologie!$B$2:$AM$10,9)  ),  Gen2022_RICHIESTE!AN40),HLOOKUP(AN$36,Tipologie!$B$2:$AM$10,9  ) ))</f>
        <v>DOMENICA</v>
      </c>
      <c r="AO44" s="158" t="str">
        <f>T( IF( Gen2022_RICHIESTE!AO40&lt;&gt;"",  IF(   AND(    (IFERROR(SEARCH("Ridotto",Gen2022_RICHIESTE!AO40),Gen2022_RICHIESTE!AO40))=1,    AO$36&lt;&gt;""   ),    _xlfn.CONCAT("Rid: ",HLOOKUP(AO$36,Tipologie!$B$2:$AM$10,9)  ),  Gen2022_RICHIESTE!AO40),HLOOKUP(AO$36,Tipologie!$B$2:$AM$10,9  ) ))</f>
        <v>DOMENICA</v>
      </c>
      <c r="AP44" s="158" t="str">
        <f>T( IF( Gen2022_RICHIESTE!AP40&lt;&gt;"",  IF(   AND(    (IFERROR(SEARCH("Ridotto",Gen2022_RICHIESTE!AP40),Gen2022_RICHIESTE!AP40))=1,    AP$36&lt;&gt;""   ),    _xlfn.CONCAT("Rid: ",HLOOKUP(AP$36,Tipologie!$B$2:$AM$10,9)  ),  Gen2022_RICHIESTE!AP40),HLOOKUP(AP$36,Tipologie!$B$2:$AM$10,9  ) ))</f>
        <v>DOMENICA</v>
      </c>
      <c r="AQ44" s="158" t="str">
        <f>T( IF( Gen2022_RICHIESTE!AQ40&lt;&gt;"",  IF(   AND(    (IFERROR(SEARCH("Ridotto",Gen2022_RICHIESTE!AQ40),Gen2022_RICHIESTE!AQ40))=1,    AQ$36&lt;&gt;""   ),    _xlfn.CONCAT("Rid: ",HLOOKUP(AQ$36,Tipologie!$B$2:$AM$10,9)  ),  Gen2022_RICHIESTE!AQ40),HLOOKUP(AQ$36,Tipologie!$B$2:$AM$10,9  ) ))</f>
        <v>DOMENICA</v>
      </c>
      <c r="AR44" s="158" t="str">
        <f>T( IF( Gen2022_RICHIESTE!AR40&lt;&gt;"",  IF(   AND(    (IFERROR(SEARCH("Ridotto",Gen2022_RICHIESTE!AR40),Gen2022_RICHIESTE!AR40))=1,    AR$36&lt;&gt;""   ),    _xlfn.CONCAT("Rid: ",HLOOKUP(AR$36,Tipologie!$B$2:$AM$10,9)  ),  Gen2022_RICHIESTE!AR40),HLOOKUP(AR$36,Tipologie!$B$2:$AM$10,9  ) ))</f>
        <v>DOMENICA</v>
      </c>
      <c r="AS44" s="55"/>
      <c r="AT44" s="94"/>
      <c r="AU44" s="96"/>
      <c r="AW44" s="57" t="str">
        <f t="shared" si="9"/>
        <v/>
      </c>
      <c r="AX44" s="145">
        <f t="shared" si="11"/>
        <v>44598</v>
      </c>
      <c r="AY44" s="158" t="str">
        <f>T(IF(  Gen2022_RICHIESTE!BB40&lt;&gt;"",  Gen2022_RICHIESTE!BB40,  HLOOKUP(AY$36,Tipologie!$B$2:$AM$10,9) ))</f>
        <v>DOMENICA</v>
      </c>
      <c r="AZ44" s="158" t="str">
        <f>T(IF(  Gen2022_RICHIESTE!BC40&lt;&gt;"",  Gen2022_RICHIESTE!BC40,  HLOOKUP(AZ$36,Tipologie!$B$2:$AM$10,9) ))</f>
        <v>DOMENICA</v>
      </c>
      <c r="BA44" s="158" t="str">
        <f>T(IF(  Gen2022_RICHIESTE!BD40&lt;&gt;"",  Gen2022_RICHIESTE!BD40,  HLOOKUP(BA$36,Tipologie!$B$2:$AM$10,9) ))</f>
        <v>DOMENICA</v>
      </c>
      <c r="BB44" s="158" t="str">
        <f>T(IF(  Gen2022_RICHIESTE!BE40&lt;&gt;"",  Gen2022_RICHIESTE!BE40,  HLOOKUP(BB$36,Tipologie!$B$2:$AM$10,9) ))</f>
        <v>DOMENICA</v>
      </c>
      <c r="BC44" s="158" t="str">
        <f>T(IF(  Gen2022_RICHIESTE!BF40&lt;&gt;"",  Gen2022_RICHIESTE!BF40,  HLOOKUP(BC$36,Tipologie!$B$2:$AM$10,9) ))</f>
        <v>DOMENICA</v>
      </c>
      <c r="BD44" s="158" t="str">
        <f>T(IF(  Gen2022_RICHIESTE!BG40&lt;&gt;"",  Gen2022_RICHIESTE!BG40,  HLOOKUP(BD$36,Tipologie!$B$2:$AM$10,9) ))</f>
        <v>DOMENICA</v>
      </c>
      <c r="BE44" s="158" t="str">
        <f>T(IF(  Gen2022_RICHIESTE!BH40&lt;&gt;"",  Gen2022_RICHIESTE!BH40,  HLOOKUP(BE$36,Tipologie!$B$2:$AM$10,9) ))</f>
        <v>DOMENICA</v>
      </c>
      <c r="BF44" s="158" t="str">
        <f>T(IF(  Gen2022_RICHIESTE!BI40&lt;&gt;"",  Gen2022_RICHIESTE!BI40,  HLOOKUP(BF$36,Tipologie!$B$2:$AM$10,9) ))</f>
        <v>DOMENICA</v>
      </c>
      <c r="BG44" s="158" t="str">
        <f>T(IF(  Gen2022_RICHIESTE!BJ40&lt;&gt;"",  Gen2022_RICHIESTE!BJ40,  HLOOKUP(BG$36,Tipologie!$B$2:$AM$10,9) ))</f>
        <v>DOMENICA</v>
      </c>
      <c r="BH44" s="158" t="str">
        <f>T(IF(  Gen2022_RICHIESTE!BK40&lt;&gt;"",  Gen2022_RICHIESTE!BK40,  HLOOKUP(BH$36,Tipologie!$B$2:$AM$10,9) ))</f>
        <v>DOMENICA</v>
      </c>
    </row>
    <row r="45" spans="1:61" ht="11.25" hidden="1" customHeight="1" x14ac:dyDescent="0.25">
      <c r="A45" s="96"/>
      <c r="B45" s="96"/>
      <c r="C45" s="177"/>
      <c r="D45" s="58"/>
      <c r="E45" s="58"/>
      <c r="F45" s="58"/>
      <c r="G45" s="58"/>
      <c r="H45" s="58"/>
      <c r="I45" s="58"/>
      <c r="J45" s="58"/>
      <c r="K45" s="58"/>
      <c r="L45" s="58"/>
      <c r="M45" s="58"/>
      <c r="N45" s="58"/>
      <c r="O45" s="58"/>
      <c r="P45" s="58"/>
      <c r="Q45" s="58"/>
      <c r="R45" s="58"/>
      <c r="S45" s="58"/>
      <c r="T45" s="163"/>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93"/>
      <c r="AU45" s="96"/>
      <c r="AW45" s="98"/>
      <c r="AX45" s="98"/>
      <c r="AY45" s="58"/>
      <c r="AZ45" s="58"/>
      <c r="BA45" s="58"/>
      <c r="BB45" s="58"/>
      <c r="BC45" s="58"/>
      <c r="BD45" s="58"/>
      <c r="BE45" s="58"/>
      <c r="BF45" s="58"/>
      <c r="BG45" s="58"/>
      <c r="BH45" s="58"/>
    </row>
    <row r="46" spans="1:61" ht="11.25" hidden="1" customHeight="1" x14ac:dyDescent="0.25">
      <c r="A46" s="78"/>
      <c r="B46" s="78" t="s">
        <v>23</v>
      </c>
      <c r="C46" s="84"/>
      <c r="D46" s="84"/>
      <c r="E46" s="84"/>
      <c r="F46" s="84"/>
      <c r="G46" s="84"/>
      <c r="H46" s="84"/>
      <c r="I46" s="84"/>
      <c r="J46" s="84"/>
      <c r="K46" s="84"/>
      <c r="L46" s="84"/>
      <c r="M46" s="84"/>
      <c r="N46" s="84"/>
      <c r="O46" s="84"/>
      <c r="P46" s="84"/>
      <c r="Q46" s="84"/>
      <c r="R46" s="84"/>
      <c r="S46" s="84"/>
      <c r="T46" s="163"/>
      <c r="U46" s="78" t="str">
        <f t="shared" si="7"/>
        <v/>
      </c>
      <c r="V46" s="78" t="str">
        <f t="shared" si="8"/>
        <v>Turno</v>
      </c>
      <c r="W46" s="84"/>
      <c r="X46" s="84"/>
      <c r="Y46" s="84"/>
      <c r="Z46" s="84"/>
      <c r="AA46" s="84"/>
      <c r="AB46" s="84"/>
      <c r="AC46" s="84"/>
      <c r="AD46" s="84"/>
      <c r="AE46" s="84"/>
      <c r="AF46" s="84"/>
      <c r="AG46" s="84"/>
      <c r="AH46" s="84"/>
      <c r="AI46" s="84"/>
      <c r="AJ46" s="84"/>
      <c r="AK46" s="84"/>
      <c r="AL46" s="84"/>
      <c r="AM46" s="84"/>
      <c r="AN46" s="84"/>
      <c r="AO46" s="84"/>
      <c r="AP46" s="84"/>
      <c r="AQ46" s="84"/>
      <c r="AR46" s="84"/>
      <c r="AT46" s="93"/>
      <c r="AU46" s="96"/>
      <c r="AW46" s="98" t="str">
        <f t="shared" si="9"/>
        <v/>
      </c>
      <c r="AX46" s="98"/>
      <c r="AY46" s="84"/>
      <c r="AZ46" s="84"/>
      <c r="BA46" s="84"/>
      <c r="BB46" s="84"/>
      <c r="BC46" s="84"/>
      <c r="BD46" s="84"/>
      <c r="BE46" s="84"/>
      <c r="BF46" s="84"/>
      <c r="BG46" s="84"/>
      <c r="BH46" s="84"/>
    </row>
    <row r="47" spans="1:61" ht="11.25" hidden="1" customHeight="1" x14ac:dyDescent="0.25">
      <c r="A47" s="50"/>
      <c r="B47" s="50"/>
      <c r="C47" s="158" t="str">
        <f>T(IF(  Gen2022_RICHIESTE!C42&lt;&gt;"",  Gen2022_RICHIESTE!C42,  HLOOKUP(C$46,Tipologie!$B$2:$AM$10,2) ))</f>
        <v>-</v>
      </c>
      <c r="D47" s="158" t="str">
        <f>T(IF(  Gen2022_RICHIESTE!D42&lt;&gt;"",  Gen2022_RICHIESTE!D42,  HLOOKUP(D$46,Tipologie!$B$2:$AM$10,2) ))</f>
        <v>-</v>
      </c>
      <c r="E47" s="158" t="str">
        <f>T(IF(  Gen2022_RICHIESTE!E42&lt;&gt;"",  Gen2022_RICHIESTE!E42,  HLOOKUP(E$46,Tipologie!$B$2:$AM$10,2) ))</f>
        <v>-</v>
      </c>
      <c r="F47" s="158" t="str">
        <f>T(IF(  Gen2022_RICHIESTE!F42&lt;&gt;"",  Gen2022_RICHIESTE!F42,  HLOOKUP(F$46,Tipologie!$B$2:$AM$10,2) ))</f>
        <v>-</v>
      </c>
      <c r="G47" s="158" t="str">
        <f>T(IF(  Gen2022_RICHIESTE!G42&lt;&gt;"",  Gen2022_RICHIESTE!G42,  HLOOKUP(G$46,Tipologie!$B$2:$AM$10,2) ))</f>
        <v>-</v>
      </c>
      <c r="H47" s="158" t="str">
        <f>T(IF(  Gen2022_RICHIESTE!H42&lt;&gt;"",  Gen2022_RICHIESTE!H42,  HLOOKUP(H$46,Tipologie!$B$2:$AM$10,2) ))</f>
        <v>-</v>
      </c>
      <c r="I47" s="158" t="str">
        <f>T(IF(  Gen2022_RICHIESTE!I42&lt;&gt;"",  Gen2022_RICHIESTE!I42,  HLOOKUP(I$46,Tipologie!$B$2:$AM$10,2) ))</f>
        <v>-</v>
      </c>
      <c r="J47" s="158" t="str">
        <f>T(IF(  Gen2022_RICHIESTE!J42&lt;&gt;"",  Gen2022_RICHIESTE!J42,  HLOOKUP(J$46,Tipologie!$B$2:$AM$10,2) ))</f>
        <v>-</v>
      </c>
      <c r="K47" s="158" t="str">
        <f>T(IF(  Gen2022_RICHIESTE!K42&lt;&gt;"",  Gen2022_RICHIESTE!K42,  HLOOKUP(K$46,Tipologie!$B$2:$AM$10,2) ))</f>
        <v>-</v>
      </c>
      <c r="L47" s="158" t="str">
        <f>T(IF(  Gen2022_RICHIESTE!L42&lt;&gt;"",  Gen2022_RICHIESTE!L42,  HLOOKUP(L$46,Tipologie!$B$2:$AM$10,2) ))</f>
        <v>-</v>
      </c>
      <c r="M47" s="158" t="str">
        <f>T(IF(  Gen2022_RICHIESTE!M42&lt;&gt;"",  Gen2022_RICHIESTE!M42,  HLOOKUP(M$46,Tipologie!$B$2:$AM$10,2) ))</f>
        <v>-</v>
      </c>
      <c r="N47" s="158" t="str">
        <f>T(IF(  Gen2022_RICHIESTE!N42&lt;&gt;"",  Gen2022_RICHIESTE!N42,  HLOOKUP(N$46,Tipologie!$B$2:$AM$10,2) ))</f>
        <v>-</v>
      </c>
      <c r="O47" s="158" t="str">
        <f>T(IF(  Gen2022_RICHIESTE!O42&lt;&gt;"",  Gen2022_RICHIESTE!O42,  HLOOKUP(O$46,Tipologie!$B$2:$AM$10,2) ))</f>
        <v>-</v>
      </c>
      <c r="P47" s="158" t="str">
        <f>T(IF(  Gen2022_RICHIESTE!P42&lt;&gt;"",  Gen2022_RICHIESTE!P42,  HLOOKUP(P$46,Tipologie!$B$2:$AM$10,2) ))</f>
        <v>-</v>
      </c>
      <c r="Q47" s="81" t="str">
        <f>T(IF(  Gen2022_RICHIESTE!Q42&lt;&gt;"",  Gen2022_RICHIESTE!Q42,  HLOOKUP(Q$46,Tipologie!$B$2:$AM$10,2) ))</f>
        <v>-</v>
      </c>
      <c r="R47" s="81" t="str">
        <f>T(IF(  Gen2022_RICHIESTE!R42&lt;&gt;"",  Gen2022_RICHIESTE!R42,  HLOOKUP(R$46,Tipologie!$B$2:$AM$10,2) ))</f>
        <v>-</v>
      </c>
      <c r="S47" s="81" t="str">
        <f>T(IF(  Gen2022_RICHIESTE!S42&lt;&gt;"",  Gen2022_RICHIESTE!S42,  HLOOKUP(S$46,Tipologie!$B$2:$AM$10,2) ))</f>
        <v>-</v>
      </c>
      <c r="T47" s="163"/>
      <c r="U47" s="50" t="str">
        <f t="shared" si="7"/>
        <v/>
      </c>
      <c r="V47" s="50" t="str">
        <f t="shared" si="8"/>
        <v/>
      </c>
      <c r="W47" s="158" t="str">
        <f>T(IF(  Gen2022_RICHIESTE!W42&lt;&gt;"",  Gen2022_RICHIESTE!W42,  HLOOKUP(W$46,Tipologie!$B$2:$AM$10,2) ))</f>
        <v>-</v>
      </c>
      <c r="X47" s="158" t="str">
        <f>T(IF(  Gen2022_RICHIESTE!X42&lt;&gt;"",  Gen2022_RICHIESTE!X42,  HLOOKUP(X$46,Tipologie!$B$2:$AM$10,2) ))</f>
        <v>-</v>
      </c>
      <c r="Y47" s="158" t="str">
        <f>T(IF(  Gen2022_RICHIESTE!Y42&lt;&gt;"",  Gen2022_RICHIESTE!Y42,  HLOOKUP(Y$46,Tipologie!$B$2:$AM$10,2) ))</f>
        <v>-</v>
      </c>
      <c r="Z47" s="158" t="str">
        <f>T(IF(  Gen2022_RICHIESTE!Z42&lt;&gt;"",  Gen2022_RICHIESTE!Z42,  HLOOKUP(Z$46,Tipologie!$B$2:$AM$10,2) ))</f>
        <v>-</v>
      </c>
      <c r="AA47" s="158" t="str">
        <f>T(IF(  Gen2022_RICHIESTE!AA42&lt;&gt;"",  Gen2022_RICHIESTE!AA42,  HLOOKUP(AA$46,Tipologie!$B$2:$AM$10,2) ))</f>
        <v>-</v>
      </c>
      <c r="AB47" s="158" t="str">
        <f>T(IF(  Gen2022_RICHIESTE!AB42&lt;&gt;"",  Gen2022_RICHIESTE!AB42,  HLOOKUP(AB$46,Tipologie!$B$2:$AM$10,2) ))</f>
        <v>-</v>
      </c>
      <c r="AC47" s="158" t="str">
        <f>T(IF(  Gen2022_RICHIESTE!AC42&lt;&gt;"",  Gen2022_RICHIESTE!AC42,  HLOOKUP(AC$46,Tipologie!$B$2:$AM$10,2) ))</f>
        <v>-</v>
      </c>
      <c r="AD47" s="158" t="str">
        <f>T(IF(  Gen2022_RICHIESTE!AD42&lt;&gt;"",  Gen2022_RICHIESTE!AD42,  HLOOKUP(AD$46,Tipologie!$B$2:$AM$10,2) ))</f>
        <v>-</v>
      </c>
      <c r="AE47" s="158" t="str">
        <f>T(IF(  Gen2022_RICHIESTE!AE42&lt;&gt;"",  Gen2022_RICHIESTE!AE42,  HLOOKUP(AE$46,Tipologie!$B$2:$AM$10,2) ))</f>
        <v>-</v>
      </c>
      <c r="AF47" s="158" t="str">
        <f>T(IF(  Gen2022_RICHIESTE!AF42&lt;&gt;"",  Gen2022_RICHIESTE!AF42,  HLOOKUP(AF$46,Tipologie!$B$2:$AM$10,2) ))</f>
        <v>-</v>
      </c>
      <c r="AG47" s="158" t="str">
        <f>T(IF(  Gen2022_RICHIESTE!AG42&lt;&gt;"",  Gen2022_RICHIESTE!AG42,  HLOOKUP(AG$46,Tipologie!$B$2:$AM$10,2) ))</f>
        <v>-</v>
      </c>
      <c r="AH47" s="158" t="str">
        <f>T(IF(  Gen2022_RICHIESTE!AH42&lt;&gt;"",  Gen2022_RICHIESTE!AH42,  HLOOKUP(AH$46,Tipologie!$B$2:$AM$10,2) ))</f>
        <v>-</v>
      </c>
      <c r="AI47" s="158" t="str">
        <f>T(IF(  Gen2022_RICHIESTE!AI42&lt;&gt;"",  Gen2022_RICHIESTE!AI42,  HLOOKUP(AI$46,Tipologie!$B$2:$AM$10,2) ))</f>
        <v>-</v>
      </c>
      <c r="AJ47" s="158" t="str">
        <f>T(IF(  Gen2022_RICHIESTE!AJ42&lt;&gt;"",  Gen2022_RICHIESTE!AJ42,  HLOOKUP(AJ$46,Tipologie!$B$2:$AM$10,2) ))</f>
        <v>-</v>
      </c>
      <c r="AK47" s="158" t="str">
        <f>T(IF(  Gen2022_RICHIESTE!AK42&lt;&gt;"",  Gen2022_RICHIESTE!AK42,  HLOOKUP(AK$46,Tipologie!$B$2:$AM$10,2) ))</f>
        <v>-</v>
      </c>
      <c r="AL47" s="158" t="str">
        <f>T(IF(  Gen2022_RICHIESTE!AL42&lt;&gt;"",  Gen2022_RICHIESTE!AL42,  HLOOKUP(AL$46,Tipologie!$B$2:$AM$10,2) ))</f>
        <v>-</v>
      </c>
      <c r="AM47" s="158" t="str">
        <f>T(IF(  Gen2022_RICHIESTE!AM42&lt;&gt;"",  Gen2022_RICHIESTE!AM42,  HLOOKUP(AM$46,Tipologie!$B$2:$AM$10,2) ))</f>
        <v>-</v>
      </c>
      <c r="AN47" s="158" t="str">
        <f>T(IF(  Gen2022_RICHIESTE!AN42&lt;&gt;"",  Gen2022_RICHIESTE!AN42,  HLOOKUP(AN$46,Tipologie!$B$2:$AM$10,2) ))</f>
        <v>-</v>
      </c>
      <c r="AO47" s="158" t="str">
        <f>T(IF(  Gen2022_RICHIESTE!AO42&lt;&gt;"",  Gen2022_RICHIESTE!AO42,  HLOOKUP(AO$46,Tipologie!$B$2:$AM$10,2) ))</f>
        <v>-</v>
      </c>
      <c r="AP47" s="158" t="str">
        <f>T(IF(  Gen2022_RICHIESTE!AP42&lt;&gt;"",  Gen2022_RICHIESTE!AP42,  HLOOKUP(AP$46,Tipologie!$B$2:$AM$10,2) ))</f>
        <v>-</v>
      </c>
      <c r="AQ47" s="158" t="str">
        <f>T(IF(  Gen2022_RICHIESTE!AQ42&lt;&gt;"",  Gen2022_RICHIESTE!AQ42,  HLOOKUP(AQ$46,Tipologie!$B$2:$AM$10,2) ))</f>
        <v>-</v>
      </c>
      <c r="AR47" s="158" t="str">
        <f>T(IF(  Gen2022_RICHIESTE!AR42&lt;&gt;"",  Gen2022_RICHIESTE!AR42,  HLOOKUP(AR$46,Tipologie!$B$2:$AM$10,2) ))</f>
        <v>-</v>
      </c>
      <c r="AS47" s="54"/>
      <c r="AT47" s="95"/>
      <c r="AU47" s="96"/>
      <c r="AW47" s="98" t="str">
        <f t="shared" si="9"/>
        <v/>
      </c>
      <c r="AX47" s="98" t="str">
        <f t="shared" si="11"/>
        <v/>
      </c>
      <c r="AY47" s="158" t="str">
        <f>T(IF(  Gen2022_RICHIESTE!BB42&lt;&gt;"",  Gen2022_RICHIESTE!BB42,  HLOOKUP(AY$46,Tipologie!$B$2:$AM$10,2) ))</f>
        <v>-</v>
      </c>
      <c r="AZ47" s="158" t="str">
        <f>T(IF(  Gen2022_RICHIESTE!BC42&lt;&gt;"",  Gen2022_RICHIESTE!BC42,  HLOOKUP(AZ$46,Tipologie!$B$2:$AM$10,2) ))</f>
        <v>-</v>
      </c>
      <c r="BA47" s="158" t="str">
        <f>T(IF(  Gen2022_RICHIESTE!BD42&lt;&gt;"",  Gen2022_RICHIESTE!BD42,  HLOOKUP(BA$46,Tipologie!$B$2:$AM$10,2) ))</f>
        <v>-</v>
      </c>
      <c r="BB47" s="158" t="str">
        <f>T(IF(  Gen2022_RICHIESTE!BE42&lt;&gt;"",  Gen2022_RICHIESTE!BE42,  HLOOKUP(BB$46,Tipologie!$B$2:$AM$10,2) ))</f>
        <v>-</v>
      </c>
      <c r="BC47" s="158" t="str">
        <f>T(IF(  Gen2022_RICHIESTE!BF42&lt;&gt;"",  Gen2022_RICHIESTE!BF42,  HLOOKUP(BC$46,Tipologie!$B$2:$AM$10,2) ))</f>
        <v>-</v>
      </c>
      <c r="BD47" s="158" t="str">
        <f>T(IF(  Gen2022_RICHIESTE!BG42&lt;&gt;"",  Gen2022_RICHIESTE!BG42,  HLOOKUP(BD$46,Tipologie!$B$2:$AM$10,2) ))</f>
        <v>-</v>
      </c>
      <c r="BE47" s="158" t="str">
        <f>T(IF(  Gen2022_RICHIESTE!BH42&lt;&gt;"",  Gen2022_RICHIESTE!BH42,  HLOOKUP(BE$46,Tipologie!$B$2:$AM$10,2) ))</f>
        <v>-</v>
      </c>
      <c r="BF47" s="158" t="str">
        <f>T(IF(  Gen2022_RICHIESTE!BI42&lt;&gt;"",  Gen2022_RICHIESTE!BI42,  HLOOKUP(BF$46,Tipologie!$B$2:$AM$10,2) ))</f>
        <v>-</v>
      </c>
      <c r="BG47" s="158" t="str">
        <f>T(IF(  Gen2022_RICHIESTE!BJ42&lt;&gt;"",  Gen2022_RICHIESTE!BJ42,  HLOOKUP(BG$46,Tipologie!$B$2:$AM$10,2) ))</f>
        <v>-</v>
      </c>
      <c r="BH47" s="158" t="str">
        <f>T(IF(  Gen2022_RICHIESTE!BK42&lt;&gt;"",  Gen2022_RICHIESTE!BK42,  HLOOKUP(BH$46,Tipologie!$B$2:$AM$10,2) ))</f>
        <v>-</v>
      </c>
    </row>
    <row r="48" spans="1:61" ht="11.25" hidden="1" customHeight="1" x14ac:dyDescent="0.25">
      <c r="A48" s="79" t="str">
        <f>IF(Gen2022_RICHIESTE!A43&lt;&gt;"",Gen2022_RICHIESTE!A43,"")</f>
        <v>lun</v>
      </c>
      <c r="B48" s="80" t="str">
        <f>IF(Gen2022_RICHIESTE!B43&lt;&gt;"",Gen2022_RICHIESTE!B43,"")</f>
        <v/>
      </c>
      <c r="C48" s="158" t="str">
        <f>T( IF( Gen2022_RICHIESTE!C43&lt;&gt;"",  IF(   AND(    (IFERROR(SEARCH("Ridotto",Gen2022_RICHIESTE!C43),Gen2022_RICHIESTE!C43))=1,    C$46&lt;&gt;""   ),    _xlfn.CONCAT("Rid: ",HLOOKUP(C$46,Tipologie!$B$2:$AM$10,3)  ),  Gen2022_RICHIESTE!C43),HLOOKUP(C$46,Tipologie!$B$2:$AM$10,3  ) ))</f>
        <v>.</v>
      </c>
      <c r="D48" s="158" t="str">
        <f>T( IF( Gen2022_RICHIESTE!D43&lt;&gt;"",  IF(   AND(    (IFERROR(SEARCH("Ridotto",Gen2022_RICHIESTE!D43),Gen2022_RICHIESTE!D43))=1,    D$46&lt;&gt;""   ),    _xlfn.CONCAT("Rid: ",HLOOKUP(D$46,Tipologie!$B$2:$AM$10,3)  ),  Gen2022_RICHIESTE!D43),HLOOKUP(D$46,Tipologie!$B$2:$AM$10,3  ) ))</f>
        <v>.</v>
      </c>
      <c r="E48" s="158" t="str">
        <f>T( IF( Gen2022_RICHIESTE!E43&lt;&gt;"",  IF(   AND(    (IFERROR(SEARCH("Ridotto",Gen2022_RICHIESTE!E43),Gen2022_RICHIESTE!E43))=1,    E$46&lt;&gt;""   ),    _xlfn.CONCAT("Rid: ",HLOOKUP(E$46,Tipologie!$B$2:$AM$10,3)  ),  Gen2022_RICHIESTE!E43),HLOOKUP(E$46,Tipologie!$B$2:$AM$10,3  ) ))</f>
        <v>.</v>
      </c>
      <c r="F48" s="158" t="str">
        <f>T( IF( Gen2022_RICHIESTE!F43&lt;&gt;"",  IF(   AND(    (IFERROR(SEARCH("Ridotto",Gen2022_RICHIESTE!F43),Gen2022_RICHIESTE!F43))=1,    F$46&lt;&gt;""   ),    _xlfn.CONCAT("Rid: ",HLOOKUP(F$46,Tipologie!$B$2:$AM$10,3)  ),  Gen2022_RICHIESTE!F43),HLOOKUP(F$46,Tipologie!$B$2:$AM$10,3  ) ))</f>
        <v>.</v>
      </c>
      <c r="G48" s="158" t="str">
        <f>T( IF( Gen2022_RICHIESTE!G43&lt;&gt;"",  IF(   AND(    (IFERROR(SEARCH("Ridotto",Gen2022_RICHIESTE!G43),Gen2022_RICHIESTE!G43))=1,    G$46&lt;&gt;""   ),    _xlfn.CONCAT("Rid: ",HLOOKUP(G$46,Tipologie!$B$2:$AM$10,3)  ),  Gen2022_RICHIESTE!G43),HLOOKUP(G$46,Tipologie!$B$2:$AM$10,3  ) ))</f>
        <v>.</v>
      </c>
      <c r="H48" s="158" t="str">
        <f>T( IF( Gen2022_RICHIESTE!H43&lt;&gt;"",  IF(   AND(    (IFERROR(SEARCH("Ridotto",Gen2022_RICHIESTE!H43),Gen2022_RICHIESTE!H43))=1,    H$46&lt;&gt;""   ),    _xlfn.CONCAT("Rid: ",HLOOKUP(H$46,Tipologie!$B$2:$AM$10,3)  ),  Gen2022_RICHIESTE!H43),HLOOKUP(H$46,Tipologie!$B$2:$AM$10,3  ) ))</f>
        <v>.</v>
      </c>
      <c r="I48" s="158" t="str">
        <f>T( IF( Gen2022_RICHIESTE!I43&lt;&gt;"",  IF(   AND(    (IFERROR(SEARCH("Ridotto",Gen2022_RICHIESTE!I43),Gen2022_RICHIESTE!I43))=1,    I$46&lt;&gt;""   ),    _xlfn.CONCAT("Rid: ",HLOOKUP(I$46,Tipologie!$B$2:$AM$10,3)  ),  Gen2022_RICHIESTE!I43),HLOOKUP(I$46,Tipologie!$B$2:$AM$10,3  ) ))</f>
        <v>.</v>
      </c>
      <c r="J48" s="158" t="str">
        <f>T( IF( Gen2022_RICHIESTE!J43&lt;&gt;"",  IF(   AND(    (IFERROR(SEARCH("Ridotto",Gen2022_RICHIESTE!J43),Gen2022_RICHIESTE!J43))=1,    J$46&lt;&gt;""   ),    _xlfn.CONCAT("Rid: ",HLOOKUP(J$46,Tipologie!$B$2:$AM$10,3)  ),  Gen2022_RICHIESTE!J43),HLOOKUP(J$46,Tipologie!$B$2:$AM$10,3  ) ))</f>
        <v>.</v>
      </c>
      <c r="K48" s="158" t="str">
        <f>T( IF( Gen2022_RICHIESTE!K43&lt;&gt;"",  IF(   AND(    (IFERROR(SEARCH("Ridotto",Gen2022_RICHIESTE!K43),Gen2022_RICHIESTE!K43))=1,    K$46&lt;&gt;""   ),    _xlfn.CONCAT("Rid: ",HLOOKUP(K$46,Tipologie!$B$2:$AM$10,3)  ),  Gen2022_RICHIESTE!K43),HLOOKUP(K$46,Tipologie!$B$2:$AM$10,3  ) ))</f>
        <v>.</v>
      </c>
      <c r="L48" s="158" t="str">
        <f>T( IF( Gen2022_RICHIESTE!L43&lt;&gt;"",  IF(   AND(    (IFERROR(SEARCH("Ridotto",Gen2022_RICHIESTE!L43),Gen2022_RICHIESTE!L43))=1,    L$46&lt;&gt;""   ),    _xlfn.CONCAT("Rid: ",HLOOKUP(L$46,Tipologie!$B$2:$AM$10,3)  ),  Gen2022_RICHIESTE!L43),HLOOKUP(L$46,Tipologie!$B$2:$AM$10,3  ) ))</f>
        <v>.</v>
      </c>
      <c r="M48" s="158" t="str">
        <f>T( IF( Gen2022_RICHIESTE!M43&lt;&gt;"",  IF(   AND(    (IFERROR(SEARCH("Ridotto",Gen2022_RICHIESTE!M43),Gen2022_RICHIESTE!M43))=1,    M$46&lt;&gt;""   ),    _xlfn.CONCAT("Rid: ",HLOOKUP(M$46,Tipologie!$B$2:$AM$10,3)  ),  Gen2022_RICHIESTE!M43),HLOOKUP(M$46,Tipologie!$B$2:$AM$10,3  ) ))</f>
        <v>.</v>
      </c>
      <c r="N48" s="158" t="str">
        <f>T( IF( Gen2022_RICHIESTE!N43&lt;&gt;"",  IF(   AND(    (IFERROR(SEARCH("Ridotto",Gen2022_RICHIESTE!N43),Gen2022_RICHIESTE!N43))=1,    N$46&lt;&gt;""   ),    _xlfn.CONCAT("Rid: ",HLOOKUP(N$46,Tipologie!$B$2:$AM$10,3)  ),  Gen2022_RICHIESTE!N43),HLOOKUP(N$46,Tipologie!$B$2:$AM$10,3  ) ))</f>
        <v>.</v>
      </c>
      <c r="O48" s="158" t="str">
        <f>T( IF( Gen2022_RICHIESTE!O43&lt;&gt;"",  IF(   AND(    (IFERROR(SEARCH("Ridotto",Gen2022_RICHIESTE!O43),Gen2022_RICHIESTE!O43))=1,    O$46&lt;&gt;""   ),    _xlfn.CONCAT("Rid: ",HLOOKUP(O$46,Tipologie!$B$2:$AM$10,3)  ),  Gen2022_RICHIESTE!O43),HLOOKUP(O$46,Tipologie!$B$2:$AM$10,3  ) ))</f>
        <v>.</v>
      </c>
      <c r="P48" s="158" t="str">
        <f>T( IF( Gen2022_RICHIESTE!P43&lt;&gt;"",  IF(   AND(    (IFERROR(SEARCH("Ridotto",Gen2022_RICHIESTE!P43),Gen2022_RICHIESTE!P43))=1,    P$46&lt;&gt;""   ),    _xlfn.CONCAT("Rid: ",HLOOKUP(P$46,Tipologie!$B$2:$AM$10,3)  ),  Gen2022_RICHIESTE!P43),HLOOKUP(P$46,Tipologie!$B$2:$AM$10,3  ) ))</f>
        <v>.</v>
      </c>
      <c r="Q48" s="60" t="str">
        <f>T( IF( Gen2022_RICHIESTE!Q43&lt;&gt;"",  IF(   AND(    (IFERROR(SEARCH("Ridotto",Gen2022_RICHIESTE!Q43),Gen2022_RICHIESTE!Q43))=1,    Q$46&lt;&gt;""   ),    _xlfn.CONCAT("Rid: ",HLOOKUP(Q$46,Tipologie!$B$2:$AM$10,3)  ),  Gen2022_RICHIESTE!Q43),HLOOKUP(Q$46,Tipologie!$B$2:$AM$10,3  ) ))</f>
        <v>.</v>
      </c>
      <c r="R48" s="60" t="str">
        <f>T( IF( Gen2022_RICHIESTE!R43&lt;&gt;"",  IF(   AND(    (IFERROR(SEARCH("Ridotto",Gen2022_RICHIESTE!R43),Gen2022_RICHIESTE!R43))=1,    R$46&lt;&gt;""   ),    _xlfn.CONCAT("Rid: ",HLOOKUP(R$46,Tipologie!$B$2:$AM$10,3)  ),  Gen2022_RICHIESTE!R43),HLOOKUP(R$46,Tipologie!$B$2:$AM$10,3  ) ))</f>
        <v>.</v>
      </c>
      <c r="S48" s="60" t="str">
        <f>T( IF( Gen2022_RICHIESTE!S43&lt;&gt;"",  IF(   AND(    (IFERROR(SEARCH("Ridotto",Gen2022_RICHIESTE!S43),Gen2022_RICHIESTE!S43))=1,    S$46&lt;&gt;""   ),    _xlfn.CONCAT("Rid: ",HLOOKUP(S$46,Tipologie!$B$2:$AM$10,3)  ),  Gen2022_RICHIESTE!S43),HLOOKUP(S$46,Tipologie!$B$2:$AM$10,3  ) ))</f>
        <v>.</v>
      </c>
      <c r="T48" s="163"/>
      <c r="U48" s="79" t="str">
        <f t="shared" si="7"/>
        <v>lun</v>
      </c>
      <c r="V48" s="80" t="str">
        <f t="shared" si="8"/>
        <v/>
      </c>
      <c r="W48" s="158" t="str">
        <f>T( IF( Gen2022_RICHIESTE!W43&lt;&gt;"",  IF(   AND(    (IFERROR(SEARCH("Ridotto",Gen2022_RICHIESTE!W43),Gen2022_RICHIESTE!W43))=1,    W$46&lt;&gt;""   ),    _xlfn.CONCAT("Rid: ",HLOOKUP(W$46,Tipologie!$B$2:$AM$10,3)  ),  Gen2022_RICHIESTE!W43),HLOOKUP(W$46,Tipologie!$B$2:$AM$10,3  ) ))</f>
        <v>.</v>
      </c>
      <c r="X48" s="158" t="str">
        <f>T( IF( Gen2022_RICHIESTE!X43&lt;&gt;"",  IF(   AND(    (IFERROR(SEARCH("Ridotto",Gen2022_RICHIESTE!X43),Gen2022_RICHIESTE!X43))=1,    X$46&lt;&gt;""   ),    _xlfn.CONCAT("Rid: ",HLOOKUP(X$46,Tipologie!$B$2:$AM$10,3)  ),  Gen2022_RICHIESTE!X43),HLOOKUP(X$46,Tipologie!$B$2:$AM$10,3  ) ))</f>
        <v>.</v>
      </c>
      <c r="Y48" s="158" t="str">
        <f>T( IF( Gen2022_RICHIESTE!Y43&lt;&gt;"",  IF(   AND(    (IFERROR(SEARCH("Ridotto",Gen2022_RICHIESTE!Y43),Gen2022_RICHIESTE!Y43))=1,    Y$46&lt;&gt;""   ),    _xlfn.CONCAT("Rid: ",HLOOKUP(Y$46,Tipologie!$B$2:$AM$10,3)  ),  Gen2022_RICHIESTE!Y43),HLOOKUP(Y$46,Tipologie!$B$2:$AM$10,3  ) ))</f>
        <v>.</v>
      </c>
      <c r="Z48" s="158" t="str">
        <f>T( IF( Gen2022_RICHIESTE!Z43&lt;&gt;"",  IF(   AND(    (IFERROR(SEARCH("Ridotto",Gen2022_RICHIESTE!Z43),Gen2022_RICHIESTE!Z43))=1,    Z$46&lt;&gt;""   ),    _xlfn.CONCAT("Rid: ",HLOOKUP(Z$46,Tipologie!$B$2:$AM$10,3)  ),  Gen2022_RICHIESTE!Z43),HLOOKUP(Z$46,Tipologie!$B$2:$AM$10,3  ) ))</f>
        <v>.</v>
      </c>
      <c r="AA48" s="158" t="str">
        <f>T( IF( Gen2022_RICHIESTE!AA43&lt;&gt;"",  IF(   AND(    (IFERROR(SEARCH("Ridotto",Gen2022_RICHIESTE!AA43),Gen2022_RICHIESTE!AA43))=1,    AA$46&lt;&gt;""   ),    _xlfn.CONCAT("Rid: ",HLOOKUP(AA$46,Tipologie!$B$2:$AM$10,3)  ),  Gen2022_RICHIESTE!AA43),HLOOKUP(AA$46,Tipologie!$B$2:$AM$10,3  ) ))</f>
        <v>.</v>
      </c>
      <c r="AB48" s="158" t="str">
        <f>T( IF( Gen2022_RICHIESTE!AB43&lt;&gt;"",  IF(   AND(    (IFERROR(SEARCH("Ridotto",Gen2022_RICHIESTE!AB43),Gen2022_RICHIESTE!AB43))=1,    AB$46&lt;&gt;""   ),    _xlfn.CONCAT("Rid: ",HLOOKUP(AB$46,Tipologie!$B$2:$AM$10,3)  ),  Gen2022_RICHIESTE!AB43),HLOOKUP(AB$46,Tipologie!$B$2:$AM$10,3  ) ))</f>
        <v>.</v>
      </c>
      <c r="AC48" s="158" t="str">
        <f>T( IF( Gen2022_RICHIESTE!AC43&lt;&gt;"",  IF(   AND(    (IFERROR(SEARCH("Ridotto",Gen2022_RICHIESTE!AC43),Gen2022_RICHIESTE!AC43))=1,    AC$46&lt;&gt;""   ),    _xlfn.CONCAT("Rid: ",HLOOKUP(AC$46,Tipologie!$B$2:$AM$10,3)  ),  Gen2022_RICHIESTE!AC43),HLOOKUP(AC$46,Tipologie!$B$2:$AM$10,3  ) ))</f>
        <v>.</v>
      </c>
      <c r="AD48" s="158" t="str">
        <f>T( IF( Gen2022_RICHIESTE!AD43&lt;&gt;"",  IF(   AND(    (IFERROR(SEARCH("Ridotto",Gen2022_RICHIESTE!AD43),Gen2022_RICHIESTE!AD43))=1,    AD$46&lt;&gt;""   ),    _xlfn.CONCAT("Rid: ",HLOOKUP(AD$46,Tipologie!$B$2:$AM$10,3)  ),  Gen2022_RICHIESTE!AD43),HLOOKUP(AD$46,Tipologie!$B$2:$AM$10,3  ) ))</f>
        <v>.</v>
      </c>
      <c r="AE48" s="158" t="str">
        <f>T( IF( Gen2022_RICHIESTE!AE43&lt;&gt;"",  IF(   AND(    (IFERROR(SEARCH("Ridotto",Gen2022_RICHIESTE!AE43),Gen2022_RICHIESTE!AE43))=1,    AE$46&lt;&gt;""   ),    _xlfn.CONCAT("Rid: ",HLOOKUP(AE$46,Tipologie!$B$2:$AM$10,3)  ),  Gen2022_RICHIESTE!AE43),HLOOKUP(AE$46,Tipologie!$B$2:$AM$10,3  ) ))</f>
        <v>.</v>
      </c>
      <c r="AF48" s="158" t="str">
        <f>T( IF( Gen2022_RICHIESTE!AF43&lt;&gt;"",  IF(   AND(    (IFERROR(SEARCH("Ridotto",Gen2022_RICHIESTE!AF43),Gen2022_RICHIESTE!AF43))=1,    AF$46&lt;&gt;""   ),    _xlfn.CONCAT("Rid: ",HLOOKUP(AF$46,Tipologie!$B$2:$AM$10,3)  ),  Gen2022_RICHIESTE!AF43),HLOOKUP(AF$46,Tipologie!$B$2:$AM$10,3  ) ))</f>
        <v>.</v>
      </c>
      <c r="AG48" s="158" t="str">
        <f>T( IF( Gen2022_RICHIESTE!AG43&lt;&gt;"",  IF(   AND(    (IFERROR(SEARCH("Ridotto",Gen2022_RICHIESTE!AG43),Gen2022_RICHIESTE!AG43))=1,    AG$46&lt;&gt;""   ),    _xlfn.CONCAT("Rid: ",HLOOKUP(AG$46,Tipologie!$B$2:$AM$10,3)  ),  Gen2022_RICHIESTE!AG43),HLOOKUP(AG$46,Tipologie!$B$2:$AM$10,3  ) ))</f>
        <v>.</v>
      </c>
      <c r="AH48" s="158" t="str">
        <f>T( IF( Gen2022_RICHIESTE!AH43&lt;&gt;"",  IF(   AND(    (IFERROR(SEARCH("Ridotto",Gen2022_RICHIESTE!AH43),Gen2022_RICHIESTE!AH43))=1,    AH$46&lt;&gt;""   ),    _xlfn.CONCAT("Rid: ",HLOOKUP(AH$46,Tipologie!$B$2:$AM$10,3)  ),  Gen2022_RICHIESTE!AH43),HLOOKUP(AH$46,Tipologie!$B$2:$AM$10,3  ) ))</f>
        <v>.</v>
      </c>
      <c r="AI48" s="158" t="str">
        <f>T( IF( Gen2022_RICHIESTE!AI43&lt;&gt;"",  IF(   AND(    (IFERROR(SEARCH("Ridotto",Gen2022_RICHIESTE!AI43),Gen2022_RICHIESTE!AI43))=1,    AI$46&lt;&gt;""   ),    _xlfn.CONCAT("Rid: ",HLOOKUP(AI$46,Tipologie!$B$2:$AM$10,3)  ),  Gen2022_RICHIESTE!AI43),HLOOKUP(AI$46,Tipologie!$B$2:$AM$10,3  ) ))</f>
        <v>.</v>
      </c>
      <c r="AJ48" s="158" t="str">
        <f>T( IF( Gen2022_RICHIESTE!AJ43&lt;&gt;"",  IF(   AND(    (IFERROR(SEARCH("Ridotto",Gen2022_RICHIESTE!AJ43),Gen2022_RICHIESTE!AJ43))=1,    AJ$46&lt;&gt;""   ),    _xlfn.CONCAT("Rid: ",HLOOKUP(AJ$46,Tipologie!$B$2:$AM$10,3)  ),  Gen2022_RICHIESTE!AJ43),HLOOKUP(AJ$46,Tipologie!$B$2:$AM$10,3  ) ))</f>
        <v>.</v>
      </c>
      <c r="AK48" s="158" t="str">
        <f>T( IF( Gen2022_RICHIESTE!AK43&lt;&gt;"",  IF(   AND(    (IFERROR(SEARCH("Ridotto",Gen2022_RICHIESTE!AK43),Gen2022_RICHIESTE!AK43))=1,    AK$46&lt;&gt;""   ),    _xlfn.CONCAT("Rid: ",HLOOKUP(AK$46,Tipologie!$B$2:$AM$10,3)  ),  Gen2022_RICHIESTE!AK43),HLOOKUP(AK$46,Tipologie!$B$2:$AM$10,3  ) ))</f>
        <v>.</v>
      </c>
      <c r="AL48" s="158" t="str">
        <f>T( IF( Gen2022_RICHIESTE!AL43&lt;&gt;"",  IF(   AND(    (IFERROR(SEARCH("Ridotto",Gen2022_RICHIESTE!AL43),Gen2022_RICHIESTE!AL43))=1,    AL$46&lt;&gt;""   ),    _xlfn.CONCAT("Rid: ",HLOOKUP(AL$46,Tipologie!$B$2:$AM$10,3)  ),  Gen2022_RICHIESTE!AL43),HLOOKUP(AL$46,Tipologie!$B$2:$AM$10,3  ) ))</f>
        <v>.</v>
      </c>
      <c r="AM48" s="158" t="str">
        <f>T( IF( Gen2022_RICHIESTE!AM43&lt;&gt;"",  IF(   AND(    (IFERROR(SEARCH("Ridotto",Gen2022_RICHIESTE!AM43),Gen2022_RICHIESTE!AM43))=1,    AM$46&lt;&gt;""   ),    _xlfn.CONCAT("Rid: ",HLOOKUP(AM$46,Tipologie!$B$2:$AM$10,3)  ),  Gen2022_RICHIESTE!AM43),HLOOKUP(AM$46,Tipologie!$B$2:$AM$10,3  ) ))</f>
        <v>.</v>
      </c>
      <c r="AN48" s="158" t="str">
        <f>T( IF( Gen2022_RICHIESTE!AN43&lt;&gt;"",  IF(   AND(    (IFERROR(SEARCH("Ridotto",Gen2022_RICHIESTE!AN43),Gen2022_RICHIESTE!AN43))=1,    AN$46&lt;&gt;""   ),    _xlfn.CONCAT("Rid: ",HLOOKUP(AN$46,Tipologie!$B$2:$AM$10,3)  ),  Gen2022_RICHIESTE!AN43),HLOOKUP(AN$46,Tipologie!$B$2:$AM$10,3  ) ))</f>
        <v>.</v>
      </c>
      <c r="AO48" s="158" t="str">
        <f>T( IF( Gen2022_RICHIESTE!AO43&lt;&gt;"",  IF(   AND(    (IFERROR(SEARCH("Ridotto",Gen2022_RICHIESTE!AO43),Gen2022_RICHIESTE!AO43))=1,    AO$46&lt;&gt;""   ),    _xlfn.CONCAT("Rid: ",HLOOKUP(AO$46,Tipologie!$B$2:$AM$10,3)  ),  Gen2022_RICHIESTE!AO43),HLOOKUP(AO$46,Tipologie!$B$2:$AM$10,3  ) ))</f>
        <v>.</v>
      </c>
      <c r="AP48" s="158" t="str">
        <f>T( IF( Gen2022_RICHIESTE!AP43&lt;&gt;"",  IF(   AND(    (IFERROR(SEARCH("Ridotto",Gen2022_RICHIESTE!AP43),Gen2022_RICHIESTE!AP43))=1,    AP$46&lt;&gt;""   ),    _xlfn.CONCAT("Rid: ",HLOOKUP(AP$46,Tipologie!$B$2:$AM$10,3)  ),  Gen2022_RICHIESTE!AP43),HLOOKUP(AP$46,Tipologie!$B$2:$AM$10,3  ) ))</f>
        <v>.</v>
      </c>
      <c r="AQ48" s="158" t="str">
        <f>T( IF( Gen2022_RICHIESTE!AQ43&lt;&gt;"",  IF(   AND(    (IFERROR(SEARCH("Ridotto",Gen2022_RICHIESTE!AQ43),Gen2022_RICHIESTE!AQ43))=1,    AQ$46&lt;&gt;""   ),    _xlfn.CONCAT("Rid: ",HLOOKUP(AQ$46,Tipologie!$B$2:$AM$10,3)  ),  Gen2022_RICHIESTE!AQ43),HLOOKUP(AQ$46,Tipologie!$B$2:$AM$10,3  ) ))</f>
        <v>.</v>
      </c>
      <c r="AR48" s="158" t="str">
        <f>T( IF( Gen2022_RICHIESTE!AR43&lt;&gt;"",  IF(   AND(    (IFERROR(SEARCH("Ridotto",Gen2022_RICHIESTE!AR43),Gen2022_RICHIESTE!AR43))=1,    AR$46&lt;&gt;""   ),    _xlfn.CONCAT("Rid: ",HLOOKUP(AR$46,Tipologie!$B$2:$AM$10,3)  ),  Gen2022_RICHIESTE!AR43),HLOOKUP(AR$46,Tipologie!$B$2:$AM$10,3  ) ))</f>
        <v>.</v>
      </c>
      <c r="AS48" s="54"/>
      <c r="AT48" s="52">
        <f>SUM(COUNTIFS(C48:AR48,{"Ex-accordo";"Ferie";"Ridotto Ex-Acc";"Ridotto Ferie";"Ridotto Maternità";"Malattia";"Esame";"Altro"}))</f>
        <v>0</v>
      </c>
      <c r="AU48" s="96"/>
      <c r="AW48" s="79" t="str">
        <f t="shared" si="9"/>
        <v>lun</v>
      </c>
      <c r="AX48" s="79" t="str">
        <f t="shared" si="11"/>
        <v/>
      </c>
      <c r="AY48" s="158" t="str">
        <f>T(IF(  Gen2022_RICHIESTE!BB43&lt;&gt;"",  Gen2022_RICHIESTE!BB43,  HLOOKUP(AY$46,Tipologie!$B$2:$AM$10,3) ))</f>
        <v>.</v>
      </c>
      <c r="AZ48" s="158" t="str">
        <f>T(IF(  Gen2022_RICHIESTE!BC43&lt;&gt;"",  Gen2022_RICHIESTE!BC43,  HLOOKUP(AZ$46,Tipologie!$B$2:$AM$10,3) ))</f>
        <v>.</v>
      </c>
      <c r="BA48" s="158" t="str">
        <f>T(IF(  Gen2022_RICHIESTE!BD43&lt;&gt;"",  Gen2022_RICHIESTE!BD43,  HLOOKUP(BA$46,Tipologie!$B$2:$AM$10,3) ))</f>
        <v>.</v>
      </c>
      <c r="BB48" s="158" t="str">
        <f>T(IF(  Gen2022_RICHIESTE!BE43&lt;&gt;"",  Gen2022_RICHIESTE!BE43,  HLOOKUP(BB$46,Tipologie!$B$2:$AM$10,3) ))</f>
        <v>.</v>
      </c>
      <c r="BC48" s="158" t="str">
        <f>T(IF(  Gen2022_RICHIESTE!BF43&lt;&gt;"",  Gen2022_RICHIESTE!BF43,  HLOOKUP(BC$46,Tipologie!$B$2:$AM$10,3) ))</f>
        <v>.</v>
      </c>
      <c r="BD48" s="158" t="str">
        <f>T(IF(  Gen2022_RICHIESTE!BG43&lt;&gt;"",  Gen2022_RICHIESTE!BG43,  HLOOKUP(BD$46,Tipologie!$B$2:$AM$10,3) ))</f>
        <v>.</v>
      </c>
      <c r="BE48" s="158" t="str">
        <f>T(IF(  Gen2022_RICHIESTE!BH43&lt;&gt;"",  Gen2022_RICHIESTE!BH43,  HLOOKUP(BE$46,Tipologie!$B$2:$AM$10,3) ))</f>
        <v>.</v>
      </c>
      <c r="BF48" s="158" t="str">
        <f>T(IF(  Gen2022_RICHIESTE!BI43&lt;&gt;"",  Gen2022_RICHIESTE!BI43,  HLOOKUP(BF$46,Tipologie!$B$2:$AM$10,3) ))</f>
        <v>.</v>
      </c>
      <c r="BG48" s="158" t="str">
        <f>T(IF(  Gen2022_RICHIESTE!BJ43&lt;&gt;"",  Gen2022_RICHIESTE!BJ43,  HLOOKUP(BG$46,Tipologie!$B$2:$AM$10,3) ))</f>
        <v>.</v>
      </c>
      <c r="BH48" s="158" t="str">
        <f>T(IF(  Gen2022_RICHIESTE!BK43&lt;&gt;"",  Gen2022_RICHIESTE!BK43,  HLOOKUP(BH$46,Tipologie!$B$2:$AM$10,3) ))</f>
        <v>.</v>
      </c>
      <c r="BI48" s="50"/>
    </row>
    <row r="49" spans="1:61" ht="11.25" hidden="1" customHeight="1" x14ac:dyDescent="0.25">
      <c r="A49" s="79" t="str">
        <f>IF(Gen2022_RICHIESTE!A44&lt;&gt;"",Gen2022_RICHIESTE!A44,"")</f>
        <v>mar</v>
      </c>
      <c r="B49" s="80" t="str">
        <f>IF(Gen2022_RICHIESTE!B44&lt;&gt;"",Gen2022_RICHIESTE!B44,"")</f>
        <v/>
      </c>
      <c r="C49" s="158" t="str">
        <f>T( IF( Gen2022_RICHIESTE!C44&lt;&gt;"",  IF(   AND(    (IFERROR(SEARCH("Ridotto",Gen2022_RICHIESTE!C44),Gen2022_RICHIESTE!C44))=1,    C$46&lt;&gt;""   ),    _xlfn.CONCAT("Rid: ",HLOOKUP(C$46,Tipologie!$B$2:$AM$10,4)  ),  Gen2022_RICHIESTE!C44),HLOOKUP(C$46,Tipologie!$B$2:$AM$10,4  ) ))</f>
        <v>.</v>
      </c>
      <c r="D49" s="158" t="str">
        <f>T( IF( Gen2022_RICHIESTE!D44&lt;&gt;"",  IF(   AND(    (IFERROR(SEARCH("Ridotto",Gen2022_RICHIESTE!D44),Gen2022_RICHIESTE!D44))=1,    D$46&lt;&gt;""   ),    _xlfn.CONCAT("Rid: ",HLOOKUP(D$46,Tipologie!$B$2:$AM$10,4)  ),  Gen2022_RICHIESTE!D44),HLOOKUP(D$46,Tipologie!$B$2:$AM$10,4  ) ))</f>
        <v>.</v>
      </c>
      <c r="E49" s="158" t="str">
        <f>T( IF( Gen2022_RICHIESTE!E44&lt;&gt;"",  IF(   AND(    (IFERROR(SEARCH("Ridotto",Gen2022_RICHIESTE!E44),Gen2022_RICHIESTE!E44))=1,    E$46&lt;&gt;""   ),    _xlfn.CONCAT("Rid: ",HLOOKUP(E$46,Tipologie!$B$2:$AM$10,4)  ),  Gen2022_RICHIESTE!E44),HLOOKUP(E$46,Tipologie!$B$2:$AM$10,4  ) ))</f>
        <v>.</v>
      </c>
      <c r="F49" s="158" t="str">
        <f>T( IF( Gen2022_RICHIESTE!F44&lt;&gt;"",  IF(   AND(    (IFERROR(SEARCH("Ridotto",Gen2022_RICHIESTE!F44),Gen2022_RICHIESTE!F44))=1,    F$46&lt;&gt;""   ),    _xlfn.CONCAT("Rid: ",HLOOKUP(F$46,Tipologie!$B$2:$AM$10,4)  ),  Gen2022_RICHIESTE!F44),HLOOKUP(F$46,Tipologie!$B$2:$AM$10,4  ) ))</f>
        <v>.</v>
      </c>
      <c r="G49" s="158" t="str">
        <f>T( IF( Gen2022_RICHIESTE!G44&lt;&gt;"",  IF(   AND(    (IFERROR(SEARCH("Ridotto",Gen2022_RICHIESTE!G44),Gen2022_RICHIESTE!G44))=1,    G$46&lt;&gt;""   ),    _xlfn.CONCAT("Rid: ",HLOOKUP(G$46,Tipologie!$B$2:$AM$10,4)  ),  Gen2022_RICHIESTE!G44),HLOOKUP(G$46,Tipologie!$B$2:$AM$10,4  ) ))</f>
        <v>.</v>
      </c>
      <c r="H49" s="158" t="str">
        <f>T( IF( Gen2022_RICHIESTE!H44&lt;&gt;"",  IF(   AND(    (IFERROR(SEARCH("Ridotto",Gen2022_RICHIESTE!H44),Gen2022_RICHIESTE!H44))=1,    H$46&lt;&gt;""   ),    _xlfn.CONCAT("Rid: ",HLOOKUP(H$46,Tipologie!$B$2:$AM$10,4)  ),  Gen2022_RICHIESTE!H44),HLOOKUP(H$46,Tipologie!$B$2:$AM$10,4  ) ))</f>
        <v>.</v>
      </c>
      <c r="I49" s="158" t="str">
        <f>T( IF( Gen2022_RICHIESTE!I44&lt;&gt;"",  IF(   AND(    (IFERROR(SEARCH("Ridotto",Gen2022_RICHIESTE!I44),Gen2022_RICHIESTE!I44))=1,    I$46&lt;&gt;""   ),    _xlfn.CONCAT("Rid: ",HLOOKUP(I$46,Tipologie!$B$2:$AM$10,4)  ),  Gen2022_RICHIESTE!I44),HLOOKUP(I$46,Tipologie!$B$2:$AM$10,4  ) ))</f>
        <v>.</v>
      </c>
      <c r="J49" s="158" t="str">
        <f>T( IF( Gen2022_RICHIESTE!J44&lt;&gt;"",  IF(   AND(    (IFERROR(SEARCH("Ridotto",Gen2022_RICHIESTE!J44),Gen2022_RICHIESTE!J44))=1,    J$46&lt;&gt;""   ),    _xlfn.CONCAT("Rid: ",HLOOKUP(J$46,Tipologie!$B$2:$AM$10,4)  ),  Gen2022_RICHIESTE!J44),HLOOKUP(J$46,Tipologie!$B$2:$AM$10,4  ) ))</f>
        <v>.</v>
      </c>
      <c r="K49" s="158" t="str">
        <f>T( IF( Gen2022_RICHIESTE!K44&lt;&gt;"",  IF(   AND(    (IFERROR(SEARCH("Ridotto",Gen2022_RICHIESTE!K44),Gen2022_RICHIESTE!K44))=1,    K$46&lt;&gt;""   ),    _xlfn.CONCAT("Rid: ",HLOOKUP(K$46,Tipologie!$B$2:$AM$10,4)  ),  Gen2022_RICHIESTE!K44),HLOOKUP(K$46,Tipologie!$B$2:$AM$10,4  ) ))</f>
        <v>.</v>
      </c>
      <c r="L49" s="158" t="str">
        <f>T( IF( Gen2022_RICHIESTE!L44&lt;&gt;"",  IF(   AND(    (IFERROR(SEARCH("Ridotto",Gen2022_RICHIESTE!L44),Gen2022_RICHIESTE!L44))=1,    L$46&lt;&gt;""   ),    _xlfn.CONCAT("Rid: ",HLOOKUP(L$46,Tipologie!$B$2:$AM$10,4)  ),  Gen2022_RICHIESTE!L44),HLOOKUP(L$46,Tipologie!$B$2:$AM$10,4  ) ))</f>
        <v>.</v>
      </c>
      <c r="M49" s="158" t="str">
        <f>T( IF( Gen2022_RICHIESTE!M44&lt;&gt;"",  IF(   AND(    (IFERROR(SEARCH("Ridotto",Gen2022_RICHIESTE!M44),Gen2022_RICHIESTE!M44))=1,    M$46&lt;&gt;""   ),    _xlfn.CONCAT("Rid: ",HLOOKUP(M$46,Tipologie!$B$2:$AM$10,4)  ),  Gen2022_RICHIESTE!M44),HLOOKUP(M$46,Tipologie!$B$2:$AM$10,4  ) ))</f>
        <v>.</v>
      </c>
      <c r="N49" s="158" t="str">
        <f>T( IF( Gen2022_RICHIESTE!N44&lt;&gt;"",  IF(   AND(    (IFERROR(SEARCH("Ridotto",Gen2022_RICHIESTE!N44),Gen2022_RICHIESTE!N44))=1,    N$46&lt;&gt;""   ),    _xlfn.CONCAT("Rid: ",HLOOKUP(N$46,Tipologie!$B$2:$AM$10,4)  ),  Gen2022_RICHIESTE!N44),HLOOKUP(N$46,Tipologie!$B$2:$AM$10,4  ) ))</f>
        <v>.</v>
      </c>
      <c r="O49" s="158" t="str">
        <f>T( IF( Gen2022_RICHIESTE!O44&lt;&gt;"",  IF(   AND(    (IFERROR(SEARCH("Ridotto",Gen2022_RICHIESTE!O44),Gen2022_RICHIESTE!O44))=1,    O$46&lt;&gt;""   ),    _xlfn.CONCAT("Rid: ",HLOOKUP(O$46,Tipologie!$B$2:$AM$10,4)  ),  Gen2022_RICHIESTE!O44),HLOOKUP(O$46,Tipologie!$B$2:$AM$10,4  ) ))</f>
        <v>.</v>
      </c>
      <c r="P49" s="158" t="str">
        <f>T( IF( Gen2022_RICHIESTE!P44&lt;&gt;"",  IF(   AND(    (IFERROR(SEARCH("Ridotto",Gen2022_RICHIESTE!P44),Gen2022_RICHIESTE!P44))=1,    P$46&lt;&gt;""   ),    _xlfn.CONCAT("Rid: ",HLOOKUP(P$46,Tipologie!$B$2:$AM$10,4)  ),  Gen2022_RICHIESTE!P44),HLOOKUP(P$46,Tipologie!$B$2:$AM$10,4  ) ))</f>
        <v>.</v>
      </c>
      <c r="Q49" s="60" t="str">
        <f>T( IF( Gen2022_RICHIESTE!Q44&lt;&gt;"",  IF(   AND(    (IFERROR(SEARCH("Ridotto",Gen2022_RICHIESTE!Q44),Gen2022_RICHIESTE!Q44))=1,    Q$46&lt;&gt;""   ),    _xlfn.CONCAT("Rid: ",HLOOKUP(Q$46,Tipologie!$B$2:$AM$10,4)  ),  Gen2022_RICHIESTE!Q44),HLOOKUP(Q$46,Tipologie!$B$2:$AM$10,4  ) ))</f>
        <v>.</v>
      </c>
      <c r="R49" s="60" t="str">
        <f>T( IF( Gen2022_RICHIESTE!R44&lt;&gt;"",  IF(   AND(    (IFERROR(SEARCH("Ridotto",Gen2022_RICHIESTE!R44),Gen2022_RICHIESTE!R44))=1,    R$46&lt;&gt;""   ),    _xlfn.CONCAT("Rid: ",HLOOKUP(R$46,Tipologie!$B$2:$AM$10,4)  ),  Gen2022_RICHIESTE!R44),HLOOKUP(R$46,Tipologie!$B$2:$AM$10,4  ) ))</f>
        <v>.</v>
      </c>
      <c r="S49" s="60" t="str">
        <f>T( IF( Gen2022_RICHIESTE!S44&lt;&gt;"",  IF(   AND(    (IFERROR(SEARCH("Ridotto",Gen2022_RICHIESTE!S44),Gen2022_RICHIESTE!S44))=1,    S$46&lt;&gt;""   ),    _xlfn.CONCAT("Rid: ",HLOOKUP(S$46,Tipologie!$B$2:$AM$10,4)  ),  Gen2022_RICHIESTE!S44),HLOOKUP(S$46,Tipologie!$B$2:$AM$10,4  ) ))</f>
        <v>.</v>
      </c>
      <c r="T49" s="164"/>
      <c r="U49" s="79" t="str">
        <f t="shared" si="7"/>
        <v>mar</v>
      </c>
      <c r="V49" s="80" t="str">
        <f t="shared" si="8"/>
        <v/>
      </c>
      <c r="W49" s="158" t="str">
        <f>T( IF( Gen2022_RICHIESTE!W44&lt;&gt;"",  IF(   AND(    (IFERROR(SEARCH("Ridotto",Gen2022_RICHIESTE!W44),Gen2022_RICHIESTE!W44))=1,    W$46&lt;&gt;""   ),    _xlfn.CONCAT("Rid: ",HLOOKUP(W$46,Tipologie!$B$2:$AM$10,4)  ),  Gen2022_RICHIESTE!W44),HLOOKUP(W$46,Tipologie!$B$2:$AM$10,4  ) ))</f>
        <v>.</v>
      </c>
      <c r="X49" s="158" t="str">
        <f>T( IF( Gen2022_RICHIESTE!X44&lt;&gt;"",  IF(   AND(    (IFERROR(SEARCH("Ridotto",Gen2022_RICHIESTE!X44),Gen2022_RICHIESTE!X44))=1,    X$46&lt;&gt;""   ),    _xlfn.CONCAT("Rid: ",HLOOKUP(X$46,Tipologie!$B$2:$AM$10,4)  ),  Gen2022_RICHIESTE!X44),HLOOKUP(X$46,Tipologie!$B$2:$AM$10,4  ) ))</f>
        <v>.</v>
      </c>
      <c r="Y49" s="158" t="str">
        <f>T( IF( Gen2022_RICHIESTE!Y44&lt;&gt;"",  IF(   AND(    (IFERROR(SEARCH("Ridotto",Gen2022_RICHIESTE!Y44),Gen2022_RICHIESTE!Y44))=1,    Y$46&lt;&gt;""   ),    _xlfn.CONCAT("Rid: ",HLOOKUP(Y$46,Tipologie!$B$2:$AM$10,4)  ),  Gen2022_RICHIESTE!Y44),HLOOKUP(Y$46,Tipologie!$B$2:$AM$10,4  ) ))</f>
        <v>.</v>
      </c>
      <c r="Z49" s="158" t="str">
        <f>T( IF( Gen2022_RICHIESTE!Z44&lt;&gt;"",  IF(   AND(    (IFERROR(SEARCH("Ridotto",Gen2022_RICHIESTE!Z44),Gen2022_RICHIESTE!Z44))=1,    Z$46&lt;&gt;""   ),    _xlfn.CONCAT("Rid: ",HLOOKUP(Z$46,Tipologie!$B$2:$AM$10,4)  ),  Gen2022_RICHIESTE!Z44),HLOOKUP(Z$46,Tipologie!$B$2:$AM$10,4  ) ))</f>
        <v>.</v>
      </c>
      <c r="AA49" s="158" t="str">
        <f>T( IF( Gen2022_RICHIESTE!AA44&lt;&gt;"",  IF(   AND(    (IFERROR(SEARCH("Ridotto",Gen2022_RICHIESTE!AA44),Gen2022_RICHIESTE!AA44))=1,    AA$46&lt;&gt;""   ),    _xlfn.CONCAT("Rid: ",HLOOKUP(AA$46,Tipologie!$B$2:$AM$10,4)  ),  Gen2022_RICHIESTE!AA44),HLOOKUP(AA$46,Tipologie!$B$2:$AM$10,4  ) ))</f>
        <v>.</v>
      </c>
      <c r="AB49" s="158" t="str">
        <f>T( IF( Gen2022_RICHIESTE!AB44&lt;&gt;"",  IF(   AND(    (IFERROR(SEARCH("Ridotto",Gen2022_RICHIESTE!AB44),Gen2022_RICHIESTE!AB44))=1,    AB$46&lt;&gt;""   ),    _xlfn.CONCAT("Rid: ",HLOOKUP(AB$46,Tipologie!$B$2:$AM$10,4)  ),  Gen2022_RICHIESTE!AB44),HLOOKUP(AB$46,Tipologie!$B$2:$AM$10,4  ) ))</f>
        <v>.</v>
      </c>
      <c r="AC49" s="158" t="str">
        <f>T( IF( Gen2022_RICHIESTE!AC44&lt;&gt;"",  IF(   AND(    (IFERROR(SEARCH("Ridotto",Gen2022_RICHIESTE!AC44),Gen2022_RICHIESTE!AC44))=1,    AC$46&lt;&gt;""   ),    _xlfn.CONCAT("Rid: ",HLOOKUP(AC$46,Tipologie!$B$2:$AM$10,4)  ),  Gen2022_RICHIESTE!AC44),HLOOKUP(AC$46,Tipologie!$B$2:$AM$10,4  ) ))</f>
        <v>.</v>
      </c>
      <c r="AD49" s="158" t="str">
        <f>T( IF( Gen2022_RICHIESTE!AD44&lt;&gt;"",  IF(   AND(    (IFERROR(SEARCH("Ridotto",Gen2022_RICHIESTE!AD44),Gen2022_RICHIESTE!AD44))=1,    AD$46&lt;&gt;""   ),    _xlfn.CONCAT("Rid: ",HLOOKUP(AD$46,Tipologie!$B$2:$AM$10,4)  ),  Gen2022_RICHIESTE!AD44),HLOOKUP(AD$46,Tipologie!$B$2:$AM$10,4  ) ))</f>
        <v>.</v>
      </c>
      <c r="AE49" s="158" t="str">
        <f>T( IF( Gen2022_RICHIESTE!AE44&lt;&gt;"",  IF(   AND(    (IFERROR(SEARCH("Ridotto",Gen2022_RICHIESTE!AE44),Gen2022_RICHIESTE!AE44))=1,    AE$46&lt;&gt;""   ),    _xlfn.CONCAT("Rid: ",HLOOKUP(AE$46,Tipologie!$B$2:$AM$10,4)  ),  Gen2022_RICHIESTE!AE44),HLOOKUP(AE$46,Tipologie!$B$2:$AM$10,4  ) ))</f>
        <v>.</v>
      </c>
      <c r="AF49" s="158" t="str">
        <f>T( IF( Gen2022_RICHIESTE!AF44&lt;&gt;"",  IF(   AND(    (IFERROR(SEARCH("Ridotto",Gen2022_RICHIESTE!AF44),Gen2022_RICHIESTE!AF44))=1,    AF$46&lt;&gt;""   ),    _xlfn.CONCAT("Rid: ",HLOOKUP(AF$46,Tipologie!$B$2:$AM$10,4)  ),  Gen2022_RICHIESTE!AF44),HLOOKUP(AF$46,Tipologie!$B$2:$AM$10,4  ) ))</f>
        <v>.</v>
      </c>
      <c r="AG49" s="158" t="str">
        <f>T( IF( Gen2022_RICHIESTE!AG44&lt;&gt;"",  IF(   AND(    (IFERROR(SEARCH("Ridotto",Gen2022_RICHIESTE!AG44),Gen2022_RICHIESTE!AG44))=1,    AG$46&lt;&gt;""   ),    _xlfn.CONCAT("Rid: ",HLOOKUP(AG$46,Tipologie!$B$2:$AM$10,4)  ),  Gen2022_RICHIESTE!AG44),HLOOKUP(AG$46,Tipologie!$B$2:$AM$10,4  ) ))</f>
        <v>.</v>
      </c>
      <c r="AH49" s="158" t="str">
        <f>T( IF( Gen2022_RICHIESTE!AH44&lt;&gt;"",  IF(   AND(    (IFERROR(SEARCH("Ridotto",Gen2022_RICHIESTE!AH44),Gen2022_RICHIESTE!AH44))=1,    AH$46&lt;&gt;""   ),    _xlfn.CONCAT("Rid: ",HLOOKUP(AH$46,Tipologie!$B$2:$AM$10,4)  ),  Gen2022_RICHIESTE!AH44),HLOOKUP(AH$46,Tipologie!$B$2:$AM$10,4  ) ))</f>
        <v>.</v>
      </c>
      <c r="AI49" s="158" t="str">
        <f>T( IF( Gen2022_RICHIESTE!AI44&lt;&gt;"",  IF(   AND(    (IFERROR(SEARCH("Ridotto",Gen2022_RICHIESTE!AI44),Gen2022_RICHIESTE!AI44))=1,    AI$46&lt;&gt;""   ),    _xlfn.CONCAT("Rid: ",HLOOKUP(AI$46,Tipologie!$B$2:$AM$10,4)  ),  Gen2022_RICHIESTE!AI44),HLOOKUP(AI$46,Tipologie!$B$2:$AM$10,4  ) ))</f>
        <v>.</v>
      </c>
      <c r="AJ49" s="158" t="str">
        <f>T( IF( Gen2022_RICHIESTE!AJ44&lt;&gt;"",  IF(   AND(    (IFERROR(SEARCH("Ridotto",Gen2022_RICHIESTE!AJ44),Gen2022_RICHIESTE!AJ44))=1,    AJ$46&lt;&gt;""   ),    _xlfn.CONCAT("Rid: ",HLOOKUP(AJ$46,Tipologie!$B$2:$AM$10,4)  ),  Gen2022_RICHIESTE!AJ44),HLOOKUP(AJ$46,Tipologie!$B$2:$AM$10,4  ) ))</f>
        <v>.</v>
      </c>
      <c r="AK49" s="158" t="str">
        <f>T( IF( Gen2022_RICHIESTE!AK44&lt;&gt;"",  IF(   AND(    (IFERROR(SEARCH("Ridotto",Gen2022_RICHIESTE!AK44),Gen2022_RICHIESTE!AK44))=1,    AK$46&lt;&gt;""   ),    _xlfn.CONCAT("Rid: ",HLOOKUP(AK$46,Tipologie!$B$2:$AM$10,4)  ),  Gen2022_RICHIESTE!AK44),HLOOKUP(AK$46,Tipologie!$B$2:$AM$10,4  ) ))</f>
        <v>.</v>
      </c>
      <c r="AL49" s="158" t="str">
        <f>T( IF( Gen2022_RICHIESTE!AL44&lt;&gt;"",  IF(   AND(    (IFERROR(SEARCH("Ridotto",Gen2022_RICHIESTE!AL44),Gen2022_RICHIESTE!AL44))=1,    AL$46&lt;&gt;""   ),    _xlfn.CONCAT("Rid: ",HLOOKUP(AL$46,Tipologie!$B$2:$AM$10,4)  ),  Gen2022_RICHIESTE!AL44),HLOOKUP(AL$46,Tipologie!$B$2:$AM$10,4  ) ))</f>
        <v>.</v>
      </c>
      <c r="AM49" s="158" t="str">
        <f>T( IF( Gen2022_RICHIESTE!AM44&lt;&gt;"",  IF(   AND(    (IFERROR(SEARCH("Ridotto",Gen2022_RICHIESTE!AM44),Gen2022_RICHIESTE!AM44))=1,    AM$46&lt;&gt;""   ),    _xlfn.CONCAT("Rid: ",HLOOKUP(AM$46,Tipologie!$B$2:$AM$10,4)  ),  Gen2022_RICHIESTE!AM44),HLOOKUP(AM$46,Tipologie!$B$2:$AM$10,4  ) ))</f>
        <v>.</v>
      </c>
      <c r="AN49" s="158" t="str">
        <f>T( IF( Gen2022_RICHIESTE!AN44&lt;&gt;"",  IF(   AND(    (IFERROR(SEARCH("Ridotto",Gen2022_RICHIESTE!AN44),Gen2022_RICHIESTE!AN44))=1,    AN$46&lt;&gt;""   ),    _xlfn.CONCAT("Rid: ",HLOOKUP(AN$46,Tipologie!$B$2:$AM$10,4)  ),  Gen2022_RICHIESTE!AN44),HLOOKUP(AN$46,Tipologie!$B$2:$AM$10,4  ) ))</f>
        <v>.</v>
      </c>
      <c r="AO49" s="158" t="str">
        <f>T( IF( Gen2022_RICHIESTE!AO44&lt;&gt;"",  IF(   AND(    (IFERROR(SEARCH("Ridotto",Gen2022_RICHIESTE!AO44),Gen2022_RICHIESTE!AO44))=1,    AO$46&lt;&gt;""   ),    _xlfn.CONCAT("Rid: ",HLOOKUP(AO$46,Tipologie!$B$2:$AM$10,4)  ),  Gen2022_RICHIESTE!AO44),HLOOKUP(AO$46,Tipologie!$B$2:$AM$10,4  ) ))</f>
        <v>.</v>
      </c>
      <c r="AP49" s="158" t="str">
        <f>T( IF( Gen2022_RICHIESTE!AP44&lt;&gt;"",  IF(   AND(    (IFERROR(SEARCH("Ridotto",Gen2022_RICHIESTE!AP44),Gen2022_RICHIESTE!AP44))=1,    AP$46&lt;&gt;""   ),    _xlfn.CONCAT("Rid: ",HLOOKUP(AP$46,Tipologie!$B$2:$AM$10,4)  ),  Gen2022_RICHIESTE!AP44),HLOOKUP(AP$46,Tipologie!$B$2:$AM$10,4  ) ))</f>
        <v>.</v>
      </c>
      <c r="AQ49" s="158" t="str">
        <f>T( IF( Gen2022_RICHIESTE!AQ44&lt;&gt;"",  IF(   AND(    (IFERROR(SEARCH("Ridotto",Gen2022_RICHIESTE!AQ44),Gen2022_RICHIESTE!AQ44))=1,    AQ$46&lt;&gt;""   ),    _xlfn.CONCAT("Rid: ",HLOOKUP(AQ$46,Tipologie!$B$2:$AM$10,4)  ),  Gen2022_RICHIESTE!AQ44),HLOOKUP(AQ$46,Tipologie!$B$2:$AM$10,4  ) ))</f>
        <v>.</v>
      </c>
      <c r="AR49" s="158" t="str">
        <f>T( IF( Gen2022_RICHIESTE!AR44&lt;&gt;"",  IF(   AND(    (IFERROR(SEARCH("Ridotto",Gen2022_RICHIESTE!AR44),Gen2022_RICHIESTE!AR44))=1,    AR$46&lt;&gt;""   ),    _xlfn.CONCAT("Rid: ",HLOOKUP(AR$46,Tipologie!$B$2:$AM$10,4)  ),  Gen2022_RICHIESTE!AR44),HLOOKUP(AR$46,Tipologie!$B$2:$AM$10,4  ) ))</f>
        <v>.</v>
      </c>
      <c r="AS49" s="54"/>
      <c r="AT49" s="174">
        <f>SUM(COUNTIFS(C49:AR49,{"Ex-accordo";"Ferie";"Ridotto Ex-Acc";"Ridotto Ferie";"Ridotto Maternità";"Malattia";"Esame";"Altro"}))</f>
        <v>0</v>
      </c>
      <c r="AU49" s="96"/>
      <c r="AW49" s="79" t="str">
        <f t="shared" si="9"/>
        <v>mar</v>
      </c>
      <c r="AX49" s="79" t="str">
        <f t="shared" si="11"/>
        <v/>
      </c>
      <c r="AY49" s="158" t="str">
        <f>T(IF(  Gen2022_RICHIESTE!BB44&lt;&gt;"",  Gen2022_RICHIESTE!BB44,  HLOOKUP(AY$46,Tipologie!$B$2:$AM$10,4) ))</f>
        <v>.</v>
      </c>
      <c r="AZ49" s="158" t="str">
        <f>T(IF(  Gen2022_RICHIESTE!BC44&lt;&gt;"",  Gen2022_RICHIESTE!BC44,  HLOOKUP(AZ$46,Tipologie!$B$2:$AM$10,4) ))</f>
        <v>.</v>
      </c>
      <c r="BA49" s="158" t="str">
        <f>T(IF(  Gen2022_RICHIESTE!BD44&lt;&gt;"",  Gen2022_RICHIESTE!BD44,  HLOOKUP(BA$46,Tipologie!$B$2:$AM$10,4) ))</f>
        <v>.</v>
      </c>
      <c r="BB49" s="158" t="str">
        <f>T(IF(  Gen2022_RICHIESTE!BE44&lt;&gt;"",  Gen2022_RICHIESTE!BE44,  HLOOKUP(BB$46,Tipologie!$B$2:$AM$10,4) ))</f>
        <v>.</v>
      </c>
      <c r="BC49" s="158" t="str">
        <f>T(IF(  Gen2022_RICHIESTE!BF44&lt;&gt;"",  Gen2022_RICHIESTE!BF44,  HLOOKUP(BC$46,Tipologie!$B$2:$AM$10,4) ))</f>
        <v>.</v>
      </c>
      <c r="BD49" s="158" t="str">
        <f>T(IF(  Gen2022_RICHIESTE!BG44&lt;&gt;"",  Gen2022_RICHIESTE!BG44,  HLOOKUP(BD$46,Tipologie!$B$2:$AM$10,4) ))</f>
        <v>.</v>
      </c>
      <c r="BE49" s="158" t="str">
        <f>T(IF(  Gen2022_RICHIESTE!BH44&lt;&gt;"",  Gen2022_RICHIESTE!BH44,  HLOOKUP(BE$46,Tipologie!$B$2:$AM$10,4) ))</f>
        <v>.</v>
      </c>
      <c r="BF49" s="158" t="str">
        <f>T(IF(  Gen2022_RICHIESTE!BI44&lt;&gt;"",  Gen2022_RICHIESTE!BI44,  HLOOKUP(BF$46,Tipologie!$B$2:$AM$10,4) ))</f>
        <v>.</v>
      </c>
      <c r="BG49" s="158" t="str">
        <f>T(IF(  Gen2022_RICHIESTE!BJ44&lt;&gt;"",  Gen2022_RICHIESTE!BJ44,  HLOOKUP(BG$46,Tipologie!$B$2:$AM$10,4) ))</f>
        <v>.</v>
      </c>
      <c r="BH49" s="158" t="str">
        <f>T(IF(  Gen2022_RICHIESTE!BK44&lt;&gt;"",  Gen2022_RICHIESTE!BK44,  HLOOKUP(BH$46,Tipologie!$B$2:$AM$10,4) ))</f>
        <v>.</v>
      </c>
    </row>
    <row r="50" spans="1:61" ht="11.25" hidden="1" customHeight="1" x14ac:dyDescent="0.25">
      <c r="A50" s="79" t="str">
        <f>IF(Gen2022_RICHIESTE!A45&lt;&gt;"",Gen2022_RICHIESTE!A45,"")</f>
        <v>mer</v>
      </c>
      <c r="B50" s="80" t="str">
        <f>IF(Gen2022_RICHIESTE!B45&lt;&gt;"",Gen2022_RICHIESTE!B45,"")</f>
        <v/>
      </c>
      <c r="C50" s="158" t="str">
        <f>T( IF( Gen2022_RICHIESTE!C45&lt;&gt;"",  IF(   AND(    (IFERROR(SEARCH("Ridotto",Gen2022_RICHIESTE!C45),Gen2022_RICHIESTE!C45))=1,    C$46&lt;&gt;""   ),    _xlfn.CONCAT("Rid: ",HLOOKUP(C$46,Tipologie!$B$2:$AM$10,5)  ),  Gen2022_RICHIESTE!C45),HLOOKUP(C$46,Tipologie!$B$2:$AM$10,5  ) ))</f>
        <v>.</v>
      </c>
      <c r="D50" s="158" t="str">
        <f>T( IF( Gen2022_RICHIESTE!D45&lt;&gt;"",  IF(   AND(    (IFERROR(SEARCH("Ridotto",Gen2022_RICHIESTE!D45),Gen2022_RICHIESTE!D45))=1,    D$46&lt;&gt;""   ),    _xlfn.CONCAT("Rid: ",HLOOKUP(D$46,Tipologie!$B$2:$AM$10,5)  ),  Gen2022_RICHIESTE!D45),HLOOKUP(D$46,Tipologie!$B$2:$AM$10,5  ) ))</f>
        <v>.</v>
      </c>
      <c r="E50" s="158" t="str">
        <f>T( IF( Gen2022_RICHIESTE!E45&lt;&gt;"",  IF(   AND(    (IFERROR(SEARCH("Ridotto",Gen2022_RICHIESTE!E45),Gen2022_RICHIESTE!E45))=1,    E$46&lt;&gt;""   ),    _xlfn.CONCAT("Rid: ",HLOOKUP(E$46,Tipologie!$B$2:$AM$10,5)  ),  Gen2022_RICHIESTE!E45),HLOOKUP(E$46,Tipologie!$B$2:$AM$10,5  ) ))</f>
        <v>.</v>
      </c>
      <c r="F50" s="158" t="str">
        <f>T( IF( Gen2022_RICHIESTE!F45&lt;&gt;"",  IF(   AND(    (IFERROR(SEARCH("Ridotto",Gen2022_RICHIESTE!F45),Gen2022_RICHIESTE!F45))=1,    F$46&lt;&gt;""   ),    _xlfn.CONCAT("Rid: ",HLOOKUP(F$46,Tipologie!$B$2:$AM$10,5)  ),  Gen2022_RICHIESTE!F45),HLOOKUP(F$46,Tipologie!$B$2:$AM$10,5  ) ))</f>
        <v>.</v>
      </c>
      <c r="G50" s="158" t="str">
        <f>T( IF( Gen2022_RICHIESTE!G45&lt;&gt;"",  IF(   AND(    (IFERROR(SEARCH("Ridotto",Gen2022_RICHIESTE!G45),Gen2022_RICHIESTE!G45))=1,    G$46&lt;&gt;""   ),    _xlfn.CONCAT("Rid: ",HLOOKUP(G$46,Tipologie!$B$2:$AM$10,5)  ),  Gen2022_RICHIESTE!G45),HLOOKUP(G$46,Tipologie!$B$2:$AM$10,5  ) ))</f>
        <v>.</v>
      </c>
      <c r="H50" s="158" t="str">
        <f>T( IF( Gen2022_RICHIESTE!H45&lt;&gt;"",  IF(   AND(    (IFERROR(SEARCH("Ridotto",Gen2022_RICHIESTE!H45),Gen2022_RICHIESTE!H45))=1,    H$46&lt;&gt;""   ),    _xlfn.CONCAT("Rid: ",HLOOKUP(H$46,Tipologie!$B$2:$AM$10,5)  ),  Gen2022_RICHIESTE!H45),HLOOKUP(H$46,Tipologie!$B$2:$AM$10,5  ) ))</f>
        <v>.</v>
      </c>
      <c r="I50" s="158" t="str">
        <f>T( IF( Gen2022_RICHIESTE!I45&lt;&gt;"",  IF(   AND(    (IFERROR(SEARCH("Ridotto",Gen2022_RICHIESTE!I45),Gen2022_RICHIESTE!I45))=1,    I$46&lt;&gt;""   ),    _xlfn.CONCAT("Rid: ",HLOOKUP(I$46,Tipologie!$B$2:$AM$10,5)  ),  Gen2022_RICHIESTE!I45),HLOOKUP(I$46,Tipologie!$B$2:$AM$10,5  ) ))</f>
        <v>.</v>
      </c>
      <c r="J50" s="158" t="str">
        <f>T( IF( Gen2022_RICHIESTE!J45&lt;&gt;"",  IF(   AND(    (IFERROR(SEARCH("Ridotto",Gen2022_RICHIESTE!J45),Gen2022_RICHIESTE!J45))=1,    J$46&lt;&gt;""   ),    _xlfn.CONCAT("Rid: ",HLOOKUP(J$46,Tipologie!$B$2:$AM$10,5)  ),  Gen2022_RICHIESTE!J45),HLOOKUP(J$46,Tipologie!$B$2:$AM$10,5  ) ))</f>
        <v>.</v>
      </c>
      <c r="K50" s="158" t="str">
        <f>T( IF( Gen2022_RICHIESTE!K45&lt;&gt;"",  IF(   AND(    (IFERROR(SEARCH("Ridotto",Gen2022_RICHIESTE!K45),Gen2022_RICHIESTE!K45))=1,    K$46&lt;&gt;""   ),    _xlfn.CONCAT("Rid: ",HLOOKUP(K$46,Tipologie!$B$2:$AM$10,5)  ),  Gen2022_RICHIESTE!K45),HLOOKUP(K$46,Tipologie!$B$2:$AM$10,5  ) ))</f>
        <v>.</v>
      </c>
      <c r="L50" s="158" t="str">
        <f>T( IF( Gen2022_RICHIESTE!L45&lt;&gt;"",  IF(   AND(    (IFERROR(SEARCH("Ridotto",Gen2022_RICHIESTE!L45),Gen2022_RICHIESTE!L45))=1,    L$46&lt;&gt;""   ),    _xlfn.CONCAT("Rid: ",HLOOKUP(L$46,Tipologie!$B$2:$AM$10,5)  ),  Gen2022_RICHIESTE!L45),HLOOKUP(L$46,Tipologie!$B$2:$AM$10,5  ) ))</f>
        <v>.</v>
      </c>
      <c r="M50" s="158" t="str">
        <f>T( IF( Gen2022_RICHIESTE!M45&lt;&gt;"",  IF(   AND(    (IFERROR(SEARCH("Ridotto",Gen2022_RICHIESTE!M45),Gen2022_RICHIESTE!M45))=1,    M$46&lt;&gt;""   ),    _xlfn.CONCAT("Rid: ",HLOOKUP(M$46,Tipologie!$B$2:$AM$10,5)  ),  Gen2022_RICHIESTE!M45),HLOOKUP(M$46,Tipologie!$B$2:$AM$10,5  ) ))</f>
        <v>.</v>
      </c>
      <c r="N50" s="158" t="str">
        <f>T( IF( Gen2022_RICHIESTE!N45&lt;&gt;"",  IF(   AND(    (IFERROR(SEARCH("Ridotto",Gen2022_RICHIESTE!N45),Gen2022_RICHIESTE!N45))=1,    N$46&lt;&gt;""   ),    _xlfn.CONCAT("Rid: ",HLOOKUP(N$46,Tipologie!$B$2:$AM$10,5)  ),  Gen2022_RICHIESTE!N45),HLOOKUP(N$46,Tipologie!$B$2:$AM$10,5  ) ))</f>
        <v>.</v>
      </c>
      <c r="O50" s="158" t="str">
        <f>T( IF( Gen2022_RICHIESTE!O45&lt;&gt;"",  IF(   AND(    (IFERROR(SEARCH("Ridotto",Gen2022_RICHIESTE!O45),Gen2022_RICHIESTE!O45))=1,    O$46&lt;&gt;""   ),    _xlfn.CONCAT("Rid: ",HLOOKUP(O$46,Tipologie!$B$2:$AM$10,5)  ),  Gen2022_RICHIESTE!O45),HLOOKUP(O$46,Tipologie!$B$2:$AM$10,5  ) ))</f>
        <v>.</v>
      </c>
      <c r="P50" s="158" t="str">
        <f>T( IF( Gen2022_RICHIESTE!P45&lt;&gt;"",  IF(   AND(    (IFERROR(SEARCH("Ridotto",Gen2022_RICHIESTE!P45),Gen2022_RICHIESTE!P45))=1,    P$46&lt;&gt;""   ),    _xlfn.CONCAT("Rid: ",HLOOKUP(P$46,Tipologie!$B$2:$AM$10,5)  ),  Gen2022_RICHIESTE!P45),HLOOKUP(P$46,Tipologie!$B$2:$AM$10,5  ) ))</f>
        <v>.</v>
      </c>
      <c r="Q50" s="60" t="str">
        <f>T( IF( Gen2022_RICHIESTE!Q45&lt;&gt;"",  IF(   AND(    (IFERROR(SEARCH("Ridotto",Gen2022_RICHIESTE!Q45),Gen2022_RICHIESTE!Q45))=1,    Q$46&lt;&gt;""   ),    _xlfn.CONCAT("Rid: ",HLOOKUP(Q$46,Tipologie!$B$2:$AM$10,5)  ),  Gen2022_RICHIESTE!Q45),HLOOKUP(Q$46,Tipologie!$B$2:$AM$10,5  ) ))</f>
        <v>.</v>
      </c>
      <c r="R50" s="60" t="str">
        <f>T( IF( Gen2022_RICHIESTE!R45&lt;&gt;"",  IF(   AND(    (IFERROR(SEARCH("Ridotto",Gen2022_RICHIESTE!R45),Gen2022_RICHIESTE!R45))=1,    R$46&lt;&gt;""   ),    _xlfn.CONCAT("Rid: ",HLOOKUP(R$46,Tipologie!$B$2:$AM$10,5)  ),  Gen2022_RICHIESTE!R45),HLOOKUP(R$46,Tipologie!$B$2:$AM$10,5  ) ))</f>
        <v>.</v>
      </c>
      <c r="S50" s="60" t="str">
        <f>T( IF( Gen2022_RICHIESTE!S45&lt;&gt;"",  IF(   AND(    (IFERROR(SEARCH("Ridotto",Gen2022_RICHIESTE!S45),Gen2022_RICHIESTE!S45))=1,    S$46&lt;&gt;""   ),    _xlfn.CONCAT("Rid: ",HLOOKUP(S$46,Tipologie!$B$2:$AM$10,5)  ),  Gen2022_RICHIESTE!S45),HLOOKUP(S$46,Tipologie!$B$2:$AM$10,5  ) ))</f>
        <v>.</v>
      </c>
      <c r="T50" s="96"/>
      <c r="U50" s="79" t="str">
        <f t="shared" si="7"/>
        <v>mer</v>
      </c>
      <c r="V50" s="80" t="str">
        <f t="shared" si="8"/>
        <v/>
      </c>
      <c r="W50" s="158" t="str">
        <f>T( IF( Gen2022_RICHIESTE!W45&lt;&gt;"",  IF(   AND(    (IFERROR(SEARCH("Ridotto",Gen2022_RICHIESTE!W45),Gen2022_RICHIESTE!W45))=1,    W$46&lt;&gt;""   ),    _xlfn.CONCAT("Rid: ",HLOOKUP(W$46,Tipologie!$B$2:$AM$10,5)  ),  Gen2022_RICHIESTE!W45),HLOOKUP(W$46,Tipologie!$B$2:$AM$10,5  ) ))</f>
        <v>.</v>
      </c>
      <c r="X50" s="158" t="str">
        <f>T( IF( Gen2022_RICHIESTE!X45&lt;&gt;"",  IF(   AND(    (IFERROR(SEARCH("Ridotto",Gen2022_RICHIESTE!X45),Gen2022_RICHIESTE!X45))=1,    X$46&lt;&gt;""   ),    _xlfn.CONCAT("Rid: ",HLOOKUP(X$46,Tipologie!$B$2:$AM$10,5)  ),  Gen2022_RICHIESTE!X45),HLOOKUP(X$46,Tipologie!$B$2:$AM$10,5  ) ))</f>
        <v>.</v>
      </c>
      <c r="Y50" s="158" t="str">
        <f>T( IF( Gen2022_RICHIESTE!Y45&lt;&gt;"",  IF(   AND(    (IFERROR(SEARCH("Ridotto",Gen2022_RICHIESTE!Y45),Gen2022_RICHIESTE!Y45))=1,    Y$46&lt;&gt;""   ),    _xlfn.CONCAT("Rid: ",HLOOKUP(Y$46,Tipologie!$B$2:$AM$10,5)  ),  Gen2022_RICHIESTE!Y45),HLOOKUP(Y$46,Tipologie!$B$2:$AM$10,5  ) ))</f>
        <v>.</v>
      </c>
      <c r="Z50" s="158" t="str">
        <f>T( IF( Gen2022_RICHIESTE!Z45&lt;&gt;"",  IF(   AND(    (IFERROR(SEARCH("Ridotto",Gen2022_RICHIESTE!Z45),Gen2022_RICHIESTE!Z45))=1,    Z$46&lt;&gt;""   ),    _xlfn.CONCAT("Rid: ",HLOOKUP(Z$46,Tipologie!$B$2:$AM$10,5)  ),  Gen2022_RICHIESTE!Z45),HLOOKUP(Z$46,Tipologie!$B$2:$AM$10,5  ) ))</f>
        <v>.</v>
      </c>
      <c r="AA50" s="158" t="str">
        <f>T( IF( Gen2022_RICHIESTE!AA45&lt;&gt;"",  IF(   AND(    (IFERROR(SEARCH("Ridotto",Gen2022_RICHIESTE!AA45),Gen2022_RICHIESTE!AA45))=1,    AA$46&lt;&gt;""   ),    _xlfn.CONCAT("Rid: ",HLOOKUP(AA$46,Tipologie!$B$2:$AM$10,5)  ),  Gen2022_RICHIESTE!AA45),HLOOKUP(AA$46,Tipologie!$B$2:$AM$10,5  ) ))</f>
        <v>.</v>
      </c>
      <c r="AB50" s="158" t="str">
        <f>T( IF( Gen2022_RICHIESTE!AB45&lt;&gt;"",  IF(   AND(    (IFERROR(SEARCH("Ridotto",Gen2022_RICHIESTE!AB45),Gen2022_RICHIESTE!AB45))=1,    AB$46&lt;&gt;""   ),    _xlfn.CONCAT("Rid: ",HLOOKUP(AB$46,Tipologie!$B$2:$AM$10,5)  ),  Gen2022_RICHIESTE!AB45),HLOOKUP(AB$46,Tipologie!$B$2:$AM$10,5  ) ))</f>
        <v>.</v>
      </c>
      <c r="AC50" s="158" t="str">
        <f>T( IF( Gen2022_RICHIESTE!AC45&lt;&gt;"",  IF(   AND(    (IFERROR(SEARCH("Ridotto",Gen2022_RICHIESTE!AC45),Gen2022_RICHIESTE!AC45))=1,    AC$46&lt;&gt;""   ),    _xlfn.CONCAT("Rid: ",HLOOKUP(AC$46,Tipologie!$B$2:$AM$10,5)  ),  Gen2022_RICHIESTE!AC45),HLOOKUP(AC$46,Tipologie!$B$2:$AM$10,5  ) ))</f>
        <v>.</v>
      </c>
      <c r="AD50" s="158" t="str">
        <f>T( IF( Gen2022_RICHIESTE!AD45&lt;&gt;"",  IF(   AND(    (IFERROR(SEARCH("Ridotto",Gen2022_RICHIESTE!AD45),Gen2022_RICHIESTE!AD45))=1,    AD$46&lt;&gt;""   ),    _xlfn.CONCAT("Rid: ",HLOOKUP(AD$46,Tipologie!$B$2:$AM$10,5)  ),  Gen2022_RICHIESTE!AD45),HLOOKUP(AD$46,Tipologie!$B$2:$AM$10,5  ) ))</f>
        <v>.</v>
      </c>
      <c r="AE50" s="158" t="str">
        <f>T( IF( Gen2022_RICHIESTE!AE45&lt;&gt;"",  IF(   AND(    (IFERROR(SEARCH("Ridotto",Gen2022_RICHIESTE!AE45),Gen2022_RICHIESTE!AE45))=1,    AE$46&lt;&gt;""   ),    _xlfn.CONCAT("Rid: ",HLOOKUP(AE$46,Tipologie!$B$2:$AM$10,5)  ),  Gen2022_RICHIESTE!AE45),HLOOKUP(AE$46,Tipologie!$B$2:$AM$10,5  ) ))</f>
        <v>.</v>
      </c>
      <c r="AF50" s="158" t="str">
        <f>T( IF( Gen2022_RICHIESTE!AF45&lt;&gt;"",  IF(   AND(    (IFERROR(SEARCH("Ridotto",Gen2022_RICHIESTE!AF45),Gen2022_RICHIESTE!AF45))=1,    AF$46&lt;&gt;""   ),    _xlfn.CONCAT("Rid: ",HLOOKUP(AF$46,Tipologie!$B$2:$AM$10,5)  ),  Gen2022_RICHIESTE!AF45),HLOOKUP(AF$46,Tipologie!$B$2:$AM$10,5  ) ))</f>
        <v>.</v>
      </c>
      <c r="AG50" s="158" t="str">
        <f>T( IF( Gen2022_RICHIESTE!AG45&lt;&gt;"",  IF(   AND(    (IFERROR(SEARCH("Ridotto",Gen2022_RICHIESTE!AG45),Gen2022_RICHIESTE!AG45))=1,    AG$46&lt;&gt;""   ),    _xlfn.CONCAT("Rid: ",HLOOKUP(AG$46,Tipologie!$B$2:$AM$10,5)  ),  Gen2022_RICHIESTE!AG45),HLOOKUP(AG$46,Tipologie!$B$2:$AM$10,5  ) ))</f>
        <v>.</v>
      </c>
      <c r="AH50" s="158" t="str">
        <f>T( IF( Gen2022_RICHIESTE!AH45&lt;&gt;"",  IF(   AND(    (IFERROR(SEARCH("Ridotto",Gen2022_RICHIESTE!AH45),Gen2022_RICHIESTE!AH45))=1,    AH$46&lt;&gt;""   ),    _xlfn.CONCAT("Rid: ",HLOOKUP(AH$46,Tipologie!$B$2:$AM$10,5)  ),  Gen2022_RICHIESTE!AH45),HLOOKUP(AH$46,Tipologie!$B$2:$AM$10,5  ) ))</f>
        <v>.</v>
      </c>
      <c r="AI50" s="158" t="str">
        <f>T( IF( Gen2022_RICHIESTE!AI45&lt;&gt;"",  IF(   AND(    (IFERROR(SEARCH("Ridotto",Gen2022_RICHIESTE!AI45),Gen2022_RICHIESTE!AI45))=1,    AI$46&lt;&gt;""   ),    _xlfn.CONCAT("Rid: ",HLOOKUP(AI$46,Tipologie!$B$2:$AM$10,5)  ),  Gen2022_RICHIESTE!AI45),HLOOKUP(AI$46,Tipologie!$B$2:$AM$10,5  ) ))</f>
        <v>.</v>
      </c>
      <c r="AJ50" s="158" t="str">
        <f>T( IF( Gen2022_RICHIESTE!AJ45&lt;&gt;"",  IF(   AND(    (IFERROR(SEARCH("Ridotto",Gen2022_RICHIESTE!AJ45),Gen2022_RICHIESTE!AJ45))=1,    AJ$46&lt;&gt;""   ),    _xlfn.CONCAT("Rid: ",HLOOKUP(AJ$46,Tipologie!$B$2:$AM$10,5)  ),  Gen2022_RICHIESTE!AJ45),HLOOKUP(AJ$46,Tipologie!$B$2:$AM$10,5  ) ))</f>
        <v>.</v>
      </c>
      <c r="AK50" s="158" t="str">
        <f>T( IF( Gen2022_RICHIESTE!AK45&lt;&gt;"",  IF(   AND(    (IFERROR(SEARCH("Ridotto",Gen2022_RICHIESTE!AK45),Gen2022_RICHIESTE!AK45))=1,    AK$46&lt;&gt;""   ),    _xlfn.CONCAT("Rid: ",HLOOKUP(AK$46,Tipologie!$B$2:$AM$10,5)  ),  Gen2022_RICHIESTE!AK45),HLOOKUP(AK$46,Tipologie!$B$2:$AM$10,5  ) ))</f>
        <v>.</v>
      </c>
      <c r="AL50" s="158" t="str">
        <f>T( IF( Gen2022_RICHIESTE!AL45&lt;&gt;"",  IF(   AND(    (IFERROR(SEARCH("Ridotto",Gen2022_RICHIESTE!AL45),Gen2022_RICHIESTE!AL45))=1,    AL$46&lt;&gt;""   ),    _xlfn.CONCAT("Rid: ",HLOOKUP(AL$46,Tipologie!$B$2:$AM$10,5)  ),  Gen2022_RICHIESTE!AL45),HLOOKUP(AL$46,Tipologie!$B$2:$AM$10,5  ) ))</f>
        <v>.</v>
      </c>
      <c r="AM50" s="158" t="str">
        <f>T( IF( Gen2022_RICHIESTE!AM45&lt;&gt;"",  IF(   AND(    (IFERROR(SEARCH("Ridotto",Gen2022_RICHIESTE!AM45),Gen2022_RICHIESTE!AM45))=1,    AM$46&lt;&gt;""   ),    _xlfn.CONCAT("Rid: ",HLOOKUP(AM$46,Tipologie!$B$2:$AM$10,5)  ),  Gen2022_RICHIESTE!AM45),HLOOKUP(AM$46,Tipologie!$B$2:$AM$10,5  ) ))</f>
        <v>.</v>
      </c>
      <c r="AN50" s="158" t="str">
        <f>T( IF( Gen2022_RICHIESTE!AN45&lt;&gt;"",  IF(   AND(    (IFERROR(SEARCH("Ridotto",Gen2022_RICHIESTE!AN45),Gen2022_RICHIESTE!AN45))=1,    AN$46&lt;&gt;""   ),    _xlfn.CONCAT("Rid: ",HLOOKUP(AN$46,Tipologie!$B$2:$AM$10,5)  ),  Gen2022_RICHIESTE!AN45),HLOOKUP(AN$46,Tipologie!$B$2:$AM$10,5  ) ))</f>
        <v>.</v>
      </c>
      <c r="AO50" s="158" t="str">
        <f>T( IF( Gen2022_RICHIESTE!AO45&lt;&gt;"",  IF(   AND(    (IFERROR(SEARCH("Ridotto",Gen2022_RICHIESTE!AO45),Gen2022_RICHIESTE!AO45))=1,    AO$46&lt;&gt;""   ),    _xlfn.CONCAT("Rid: ",HLOOKUP(AO$46,Tipologie!$B$2:$AM$10,5)  ),  Gen2022_RICHIESTE!AO45),HLOOKUP(AO$46,Tipologie!$B$2:$AM$10,5  ) ))</f>
        <v>.</v>
      </c>
      <c r="AP50" s="158" t="str">
        <f>T( IF( Gen2022_RICHIESTE!AP45&lt;&gt;"",  IF(   AND(    (IFERROR(SEARCH("Ridotto",Gen2022_RICHIESTE!AP45),Gen2022_RICHIESTE!AP45))=1,    AP$46&lt;&gt;""   ),    _xlfn.CONCAT("Rid: ",HLOOKUP(AP$46,Tipologie!$B$2:$AM$10,5)  ),  Gen2022_RICHIESTE!AP45),HLOOKUP(AP$46,Tipologie!$B$2:$AM$10,5  ) ))</f>
        <v>.</v>
      </c>
      <c r="AQ50" s="158" t="str">
        <f>T( IF( Gen2022_RICHIESTE!AQ45&lt;&gt;"",  IF(   AND(    (IFERROR(SEARCH("Ridotto",Gen2022_RICHIESTE!AQ45),Gen2022_RICHIESTE!AQ45))=1,    AQ$46&lt;&gt;""   ),    _xlfn.CONCAT("Rid: ",HLOOKUP(AQ$46,Tipologie!$B$2:$AM$10,5)  ),  Gen2022_RICHIESTE!AQ45),HLOOKUP(AQ$46,Tipologie!$B$2:$AM$10,5  ) ))</f>
        <v>.</v>
      </c>
      <c r="AR50" s="158" t="str">
        <f>T( IF( Gen2022_RICHIESTE!AR45&lt;&gt;"",  IF(   AND(    (IFERROR(SEARCH("Ridotto",Gen2022_RICHIESTE!AR45),Gen2022_RICHIESTE!AR45))=1,    AR$46&lt;&gt;""   ),    _xlfn.CONCAT("Rid: ",HLOOKUP(AR$46,Tipologie!$B$2:$AM$10,5)  ),  Gen2022_RICHIESTE!AR45),HLOOKUP(AR$46,Tipologie!$B$2:$AM$10,5  ) ))</f>
        <v>.</v>
      </c>
      <c r="AS50" s="54"/>
      <c r="AT50" s="174">
        <f>SUM(COUNTIFS(C50:AR50,{"Ex-accordo";"Ferie";"Ridotto Ex-Acc";"Ridotto Ferie";"Ridotto Maternità";"Malattia";"Esame";"Altro"}))</f>
        <v>0</v>
      </c>
      <c r="AU50" s="96"/>
      <c r="AW50" s="79" t="str">
        <f t="shared" si="9"/>
        <v>mer</v>
      </c>
      <c r="AX50" s="79" t="str">
        <f t="shared" si="11"/>
        <v/>
      </c>
      <c r="AY50" s="158" t="str">
        <f>T(IF(  Gen2022_RICHIESTE!BB45&lt;&gt;"",  Gen2022_RICHIESTE!BB45,  HLOOKUP(AY$46,Tipologie!$B$2:$AM$10,5) ))</f>
        <v>.</v>
      </c>
      <c r="AZ50" s="158" t="str">
        <f>T(IF(  Gen2022_RICHIESTE!BC45&lt;&gt;"",  Gen2022_RICHIESTE!BC45,  HLOOKUP(AZ$46,Tipologie!$B$2:$AM$10,5) ))</f>
        <v>.</v>
      </c>
      <c r="BA50" s="158" t="str">
        <f>T(IF(  Gen2022_RICHIESTE!BD45&lt;&gt;"",  Gen2022_RICHIESTE!BD45,  HLOOKUP(BA$46,Tipologie!$B$2:$AM$10,5) ))</f>
        <v>.</v>
      </c>
      <c r="BB50" s="158" t="str">
        <f>T(IF(  Gen2022_RICHIESTE!BE45&lt;&gt;"",  Gen2022_RICHIESTE!BE45,  HLOOKUP(BB$46,Tipologie!$B$2:$AM$10,5) ))</f>
        <v>.</v>
      </c>
      <c r="BC50" s="158" t="str">
        <f>T(IF(  Gen2022_RICHIESTE!BF45&lt;&gt;"",  Gen2022_RICHIESTE!BF45,  HLOOKUP(BC$46,Tipologie!$B$2:$AM$10,5) ))</f>
        <v>.</v>
      </c>
      <c r="BD50" s="158" t="str">
        <f>T(IF(  Gen2022_RICHIESTE!BG45&lt;&gt;"",  Gen2022_RICHIESTE!BG45,  HLOOKUP(BD$46,Tipologie!$B$2:$AM$10,5) ))</f>
        <v>.</v>
      </c>
      <c r="BE50" s="158" t="str">
        <f>T(IF(  Gen2022_RICHIESTE!BH45&lt;&gt;"",  Gen2022_RICHIESTE!BH45,  HLOOKUP(BE$46,Tipologie!$B$2:$AM$10,5) ))</f>
        <v>.</v>
      </c>
      <c r="BF50" s="158" t="str">
        <f>T(IF(  Gen2022_RICHIESTE!BI45&lt;&gt;"",  Gen2022_RICHIESTE!BI45,  HLOOKUP(BF$46,Tipologie!$B$2:$AM$10,5) ))</f>
        <v>.</v>
      </c>
      <c r="BG50" s="158" t="str">
        <f>T(IF(  Gen2022_RICHIESTE!BJ45&lt;&gt;"",  Gen2022_RICHIESTE!BJ45,  HLOOKUP(BG$46,Tipologie!$B$2:$AM$10,5) ))</f>
        <v>.</v>
      </c>
      <c r="BH50" s="158" t="str">
        <f>T(IF(  Gen2022_RICHIESTE!BK45&lt;&gt;"",  Gen2022_RICHIESTE!BK45,  HLOOKUP(BH$46,Tipologie!$B$2:$AM$10,5) ))</f>
        <v>.</v>
      </c>
      <c r="BI50" s="50"/>
    </row>
    <row r="51" spans="1:61" ht="11.25" hidden="1" customHeight="1" x14ac:dyDescent="0.25">
      <c r="A51" s="79" t="str">
        <f>IF(Gen2022_RICHIESTE!A46&lt;&gt;"",Gen2022_RICHIESTE!A46,"")</f>
        <v>gio</v>
      </c>
      <c r="B51" s="80" t="str">
        <f>IF(Gen2022_RICHIESTE!B46&lt;&gt;"",Gen2022_RICHIESTE!B46,"")</f>
        <v/>
      </c>
      <c r="C51" s="158" t="str">
        <f>T( IF( Gen2022_RICHIESTE!C46&lt;&gt;"",  IF(   AND(    (IFERROR(SEARCH("Ridotto",Gen2022_RICHIESTE!C46),Gen2022_RICHIESTE!C46))=1,    C$46&lt;&gt;""   ),    _xlfn.CONCAT("Rid: ",HLOOKUP(C$46,Tipologie!$B$2:$AM$10,6)  ),  Gen2022_RICHIESTE!C46),HLOOKUP(C$46,Tipologie!$B$2:$AM$10,6  ) ))</f>
        <v>.</v>
      </c>
      <c r="D51" s="158" t="str">
        <f>T( IF( Gen2022_RICHIESTE!D46&lt;&gt;"",  IF(   AND(    (IFERROR(SEARCH("Ridotto",Gen2022_RICHIESTE!D46),Gen2022_RICHIESTE!D46))=1,    D$46&lt;&gt;""   ),    _xlfn.CONCAT("Rid: ",HLOOKUP(D$46,Tipologie!$B$2:$AM$10,6)  ),  Gen2022_RICHIESTE!D46),HLOOKUP(D$46,Tipologie!$B$2:$AM$10,6  ) ))</f>
        <v>.</v>
      </c>
      <c r="E51" s="158" t="str">
        <f>T( IF( Gen2022_RICHIESTE!E46&lt;&gt;"",  IF(   AND(    (IFERROR(SEARCH("Ridotto",Gen2022_RICHIESTE!E46),Gen2022_RICHIESTE!E46))=1,    E$46&lt;&gt;""   ),    _xlfn.CONCAT("Rid: ",HLOOKUP(E$46,Tipologie!$B$2:$AM$10,6)  ),  Gen2022_RICHIESTE!E46),HLOOKUP(E$46,Tipologie!$B$2:$AM$10,6  ) ))</f>
        <v>.</v>
      </c>
      <c r="F51" s="158" t="str">
        <f>T( IF( Gen2022_RICHIESTE!F46&lt;&gt;"",  IF(   AND(    (IFERROR(SEARCH("Ridotto",Gen2022_RICHIESTE!F46),Gen2022_RICHIESTE!F46))=1,    F$46&lt;&gt;""   ),    _xlfn.CONCAT("Rid: ",HLOOKUP(F$46,Tipologie!$B$2:$AM$10,6)  ),  Gen2022_RICHIESTE!F46),HLOOKUP(F$46,Tipologie!$B$2:$AM$10,6  ) ))</f>
        <v>.</v>
      </c>
      <c r="G51" s="158" t="str">
        <f>T( IF( Gen2022_RICHIESTE!G46&lt;&gt;"",  IF(   AND(    (IFERROR(SEARCH("Ridotto",Gen2022_RICHIESTE!G46),Gen2022_RICHIESTE!G46))=1,    G$46&lt;&gt;""   ),    _xlfn.CONCAT("Rid: ",HLOOKUP(G$46,Tipologie!$B$2:$AM$10,6)  ),  Gen2022_RICHIESTE!G46),HLOOKUP(G$46,Tipologie!$B$2:$AM$10,6  ) ))</f>
        <v>.</v>
      </c>
      <c r="H51" s="158" t="str">
        <f>T( IF( Gen2022_RICHIESTE!H46&lt;&gt;"",  IF(   AND(    (IFERROR(SEARCH("Ridotto",Gen2022_RICHIESTE!H46),Gen2022_RICHIESTE!H46))=1,    H$46&lt;&gt;""   ),    _xlfn.CONCAT("Rid: ",HLOOKUP(H$46,Tipologie!$B$2:$AM$10,6)  ),  Gen2022_RICHIESTE!H46),HLOOKUP(H$46,Tipologie!$B$2:$AM$10,6  ) ))</f>
        <v>.</v>
      </c>
      <c r="I51" s="158" t="str">
        <f>T( IF( Gen2022_RICHIESTE!I46&lt;&gt;"",  IF(   AND(    (IFERROR(SEARCH("Ridotto",Gen2022_RICHIESTE!I46),Gen2022_RICHIESTE!I46))=1,    I$46&lt;&gt;""   ),    _xlfn.CONCAT("Rid: ",HLOOKUP(I$46,Tipologie!$B$2:$AM$10,6)  ),  Gen2022_RICHIESTE!I46),HLOOKUP(I$46,Tipologie!$B$2:$AM$10,6  ) ))</f>
        <v>.</v>
      </c>
      <c r="J51" s="158" t="str">
        <f>T( IF( Gen2022_RICHIESTE!J46&lt;&gt;"",  IF(   AND(    (IFERROR(SEARCH("Ridotto",Gen2022_RICHIESTE!J46),Gen2022_RICHIESTE!J46))=1,    J$46&lt;&gt;""   ),    _xlfn.CONCAT("Rid: ",HLOOKUP(J$46,Tipologie!$B$2:$AM$10,6)  ),  Gen2022_RICHIESTE!J46),HLOOKUP(J$46,Tipologie!$B$2:$AM$10,6  ) ))</f>
        <v>.</v>
      </c>
      <c r="K51" s="158" t="str">
        <f>T( IF( Gen2022_RICHIESTE!K46&lt;&gt;"",  IF(   AND(    (IFERROR(SEARCH("Ridotto",Gen2022_RICHIESTE!K46),Gen2022_RICHIESTE!K46))=1,    K$46&lt;&gt;""   ),    _xlfn.CONCAT("Rid: ",HLOOKUP(K$46,Tipologie!$B$2:$AM$10,6)  ),  Gen2022_RICHIESTE!K46),HLOOKUP(K$46,Tipologie!$B$2:$AM$10,6  ) ))</f>
        <v>.</v>
      </c>
      <c r="L51" s="158" t="str">
        <f>T( IF( Gen2022_RICHIESTE!L46&lt;&gt;"",  IF(   AND(    (IFERROR(SEARCH("Ridotto",Gen2022_RICHIESTE!L46),Gen2022_RICHIESTE!L46))=1,    L$46&lt;&gt;""   ),    _xlfn.CONCAT("Rid: ",HLOOKUP(L$46,Tipologie!$B$2:$AM$10,6)  ),  Gen2022_RICHIESTE!L46),HLOOKUP(L$46,Tipologie!$B$2:$AM$10,6  ) ))</f>
        <v>.</v>
      </c>
      <c r="M51" s="158" t="str">
        <f>T( IF( Gen2022_RICHIESTE!M46&lt;&gt;"",  IF(   AND(    (IFERROR(SEARCH("Ridotto",Gen2022_RICHIESTE!M46),Gen2022_RICHIESTE!M46))=1,    M$46&lt;&gt;""   ),    _xlfn.CONCAT("Rid: ",HLOOKUP(M$46,Tipologie!$B$2:$AM$10,6)  ),  Gen2022_RICHIESTE!M46),HLOOKUP(M$46,Tipologie!$B$2:$AM$10,6  ) ))</f>
        <v>.</v>
      </c>
      <c r="N51" s="158" t="str">
        <f>T( IF( Gen2022_RICHIESTE!N46&lt;&gt;"",  IF(   AND(    (IFERROR(SEARCH("Ridotto",Gen2022_RICHIESTE!N46),Gen2022_RICHIESTE!N46))=1,    N$46&lt;&gt;""   ),    _xlfn.CONCAT("Rid: ",HLOOKUP(N$46,Tipologie!$B$2:$AM$10,6)  ),  Gen2022_RICHIESTE!N46),HLOOKUP(N$46,Tipologie!$B$2:$AM$10,6  ) ))</f>
        <v>.</v>
      </c>
      <c r="O51" s="158" t="str">
        <f>T( IF( Gen2022_RICHIESTE!O46&lt;&gt;"",  IF(   AND(    (IFERROR(SEARCH("Ridotto",Gen2022_RICHIESTE!O46),Gen2022_RICHIESTE!O46))=1,    O$46&lt;&gt;""   ),    _xlfn.CONCAT("Rid: ",HLOOKUP(O$46,Tipologie!$B$2:$AM$10,6)  ),  Gen2022_RICHIESTE!O46),HLOOKUP(O$46,Tipologie!$B$2:$AM$10,6  ) ))</f>
        <v>.</v>
      </c>
      <c r="P51" s="158" t="str">
        <f>T( IF( Gen2022_RICHIESTE!P46&lt;&gt;"",  IF(   AND(    (IFERROR(SEARCH("Ridotto",Gen2022_RICHIESTE!P46),Gen2022_RICHIESTE!P46))=1,    P$46&lt;&gt;""   ),    _xlfn.CONCAT("Rid: ",HLOOKUP(P$46,Tipologie!$B$2:$AM$10,6)  ),  Gen2022_RICHIESTE!P46),HLOOKUP(P$46,Tipologie!$B$2:$AM$10,6  ) ))</f>
        <v>.</v>
      </c>
      <c r="Q51" s="60" t="str">
        <f>T( IF( Gen2022_RICHIESTE!Q46&lt;&gt;"",  IF(   AND(    (IFERROR(SEARCH("Ridotto",Gen2022_RICHIESTE!Q46),Gen2022_RICHIESTE!Q46))=1,    Q$46&lt;&gt;""   ),    _xlfn.CONCAT("Rid: ",HLOOKUP(Q$46,Tipologie!$B$2:$AM$10,6)  ),  Gen2022_RICHIESTE!Q46),HLOOKUP(Q$46,Tipologie!$B$2:$AM$10,6  ) ))</f>
        <v>.</v>
      </c>
      <c r="R51" s="60" t="str">
        <f>T( IF( Gen2022_RICHIESTE!R46&lt;&gt;"",  IF(   AND(    (IFERROR(SEARCH("Ridotto",Gen2022_RICHIESTE!R46),Gen2022_RICHIESTE!R46))=1,    R$46&lt;&gt;""   ),    _xlfn.CONCAT("Rid: ",HLOOKUP(R$46,Tipologie!$B$2:$AM$10,6)  ),  Gen2022_RICHIESTE!R46),HLOOKUP(R$46,Tipologie!$B$2:$AM$10,6  ) ))</f>
        <v>.</v>
      </c>
      <c r="S51" s="60" t="str">
        <f>T( IF( Gen2022_RICHIESTE!S46&lt;&gt;"",  IF(   AND(    (IFERROR(SEARCH("Ridotto",Gen2022_RICHIESTE!S46),Gen2022_RICHIESTE!S46))=1,    S$46&lt;&gt;""   ),    _xlfn.CONCAT("Rid: ",HLOOKUP(S$46,Tipologie!$B$2:$AM$10,6)  ),  Gen2022_RICHIESTE!S46),HLOOKUP(S$46,Tipologie!$B$2:$AM$10,6  ) ))</f>
        <v>.</v>
      </c>
      <c r="T51" s="96"/>
      <c r="U51" s="79" t="str">
        <f t="shared" si="7"/>
        <v>gio</v>
      </c>
      <c r="V51" s="80" t="str">
        <f t="shared" si="8"/>
        <v/>
      </c>
      <c r="W51" s="158" t="str">
        <f>T( IF( Gen2022_RICHIESTE!W46&lt;&gt;"",  IF(   AND(    (IFERROR(SEARCH("Ridotto",Gen2022_RICHIESTE!W46),Gen2022_RICHIESTE!W46))=1,    W$46&lt;&gt;""   ),    _xlfn.CONCAT("Rid: ",HLOOKUP(W$46,Tipologie!$B$2:$AM$10,6)  ),  Gen2022_RICHIESTE!W46),HLOOKUP(W$46,Tipologie!$B$2:$AM$10,6  ) ))</f>
        <v>.</v>
      </c>
      <c r="X51" s="158" t="str">
        <f>T( IF( Gen2022_RICHIESTE!X46&lt;&gt;"",  IF(   AND(    (IFERROR(SEARCH("Ridotto",Gen2022_RICHIESTE!X46),Gen2022_RICHIESTE!X46))=1,    X$46&lt;&gt;""   ),    _xlfn.CONCAT("Rid: ",HLOOKUP(X$46,Tipologie!$B$2:$AM$10,6)  ),  Gen2022_RICHIESTE!X46),HLOOKUP(X$46,Tipologie!$B$2:$AM$10,6  ) ))</f>
        <v>.</v>
      </c>
      <c r="Y51" s="158" t="str">
        <f>T( IF( Gen2022_RICHIESTE!Y46&lt;&gt;"",  IF(   AND(    (IFERROR(SEARCH("Ridotto",Gen2022_RICHIESTE!Y46),Gen2022_RICHIESTE!Y46))=1,    Y$46&lt;&gt;""   ),    _xlfn.CONCAT("Rid: ",HLOOKUP(Y$46,Tipologie!$B$2:$AM$10,6)  ),  Gen2022_RICHIESTE!Y46),HLOOKUP(Y$46,Tipologie!$B$2:$AM$10,6  ) ))</f>
        <v>.</v>
      </c>
      <c r="Z51" s="158" t="str">
        <f>T( IF( Gen2022_RICHIESTE!Z46&lt;&gt;"",  IF(   AND(    (IFERROR(SEARCH("Ridotto",Gen2022_RICHIESTE!Z46),Gen2022_RICHIESTE!Z46))=1,    Z$46&lt;&gt;""   ),    _xlfn.CONCAT("Rid: ",HLOOKUP(Z$46,Tipologie!$B$2:$AM$10,6)  ),  Gen2022_RICHIESTE!Z46),HLOOKUP(Z$46,Tipologie!$B$2:$AM$10,6  ) ))</f>
        <v>.</v>
      </c>
      <c r="AA51" s="158" t="str">
        <f>T( IF( Gen2022_RICHIESTE!AA46&lt;&gt;"",  IF(   AND(    (IFERROR(SEARCH("Ridotto",Gen2022_RICHIESTE!AA46),Gen2022_RICHIESTE!AA46))=1,    AA$46&lt;&gt;""   ),    _xlfn.CONCAT("Rid: ",HLOOKUP(AA$46,Tipologie!$B$2:$AM$10,6)  ),  Gen2022_RICHIESTE!AA46),HLOOKUP(AA$46,Tipologie!$B$2:$AM$10,6  ) ))</f>
        <v>.</v>
      </c>
      <c r="AB51" s="158" t="str">
        <f>T( IF( Gen2022_RICHIESTE!AB46&lt;&gt;"",  IF(   AND(    (IFERROR(SEARCH("Ridotto",Gen2022_RICHIESTE!AB46),Gen2022_RICHIESTE!AB46))=1,    AB$46&lt;&gt;""   ),    _xlfn.CONCAT("Rid: ",HLOOKUP(AB$46,Tipologie!$B$2:$AM$10,6)  ),  Gen2022_RICHIESTE!AB46),HLOOKUP(AB$46,Tipologie!$B$2:$AM$10,6  ) ))</f>
        <v>.</v>
      </c>
      <c r="AC51" s="158" t="str">
        <f>T( IF( Gen2022_RICHIESTE!AC46&lt;&gt;"",  IF(   AND(    (IFERROR(SEARCH("Ridotto",Gen2022_RICHIESTE!AC46),Gen2022_RICHIESTE!AC46))=1,    AC$46&lt;&gt;""   ),    _xlfn.CONCAT("Rid: ",HLOOKUP(AC$46,Tipologie!$B$2:$AM$10,6)  ),  Gen2022_RICHIESTE!AC46),HLOOKUP(AC$46,Tipologie!$B$2:$AM$10,6  ) ))</f>
        <v>.</v>
      </c>
      <c r="AD51" s="158" t="str">
        <f>T( IF( Gen2022_RICHIESTE!AD46&lt;&gt;"",  IF(   AND(    (IFERROR(SEARCH("Ridotto",Gen2022_RICHIESTE!AD46),Gen2022_RICHIESTE!AD46))=1,    AD$46&lt;&gt;""   ),    _xlfn.CONCAT("Rid: ",HLOOKUP(AD$46,Tipologie!$B$2:$AM$10,6)  ),  Gen2022_RICHIESTE!AD46),HLOOKUP(AD$46,Tipologie!$B$2:$AM$10,6  ) ))</f>
        <v>.</v>
      </c>
      <c r="AE51" s="158" t="str">
        <f>T( IF( Gen2022_RICHIESTE!AE46&lt;&gt;"",  IF(   AND(    (IFERROR(SEARCH("Ridotto",Gen2022_RICHIESTE!AE46),Gen2022_RICHIESTE!AE46))=1,    AE$46&lt;&gt;""   ),    _xlfn.CONCAT("Rid: ",HLOOKUP(AE$46,Tipologie!$B$2:$AM$10,6)  ),  Gen2022_RICHIESTE!AE46),HLOOKUP(AE$46,Tipologie!$B$2:$AM$10,6  ) ))</f>
        <v>.</v>
      </c>
      <c r="AF51" s="158" t="str">
        <f>T( IF( Gen2022_RICHIESTE!AF46&lt;&gt;"",  IF(   AND(    (IFERROR(SEARCH("Ridotto",Gen2022_RICHIESTE!AF46),Gen2022_RICHIESTE!AF46))=1,    AF$46&lt;&gt;""   ),    _xlfn.CONCAT("Rid: ",HLOOKUP(AF$46,Tipologie!$B$2:$AM$10,6)  ),  Gen2022_RICHIESTE!AF46),HLOOKUP(AF$46,Tipologie!$B$2:$AM$10,6  ) ))</f>
        <v>.</v>
      </c>
      <c r="AG51" s="158" t="str">
        <f>T( IF( Gen2022_RICHIESTE!AG46&lt;&gt;"",  IF(   AND(    (IFERROR(SEARCH("Ridotto",Gen2022_RICHIESTE!AG46),Gen2022_RICHIESTE!AG46))=1,    AG$46&lt;&gt;""   ),    _xlfn.CONCAT("Rid: ",HLOOKUP(AG$46,Tipologie!$B$2:$AM$10,6)  ),  Gen2022_RICHIESTE!AG46),HLOOKUP(AG$46,Tipologie!$B$2:$AM$10,6  ) ))</f>
        <v>.</v>
      </c>
      <c r="AH51" s="158" t="str">
        <f>T( IF( Gen2022_RICHIESTE!AH46&lt;&gt;"",  IF(   AND(    (IFERROR(SEARCH("Ridotto",Gen2022_RICHIESTE!AH46),Gen2022_RICHIESTE!AH46))=1,    AH$46&lt;&gt;""   ),    _xlfn.CONCAT("Rid: ",HLOOKUP(AH$46,Tipologie!$B$2:$AM$10,6)  ),  Gen2022_RICHIESTE!AH46),HLOOKUP(AH$46,Tipologie!$B$2:$AM$10,6  ) ))</f>
        <v>.</v>
      </c>
      <c r="AI51" s="158" t="str">
        <f>T( IF( Gen2022_RICHIESTE!AI46&lt;&gt;"",  IF(   AND(    (IFERROR(SEARCH("Ridotto",Gen2022_RICHIESTE!AI46),Gen2022_RICHIESTE!AI46))=1,    AI$46&lt;&gt;""   ),    _xlfn.CONCAT("Rid: ",HLOOKUP(AI$46,Tipologie!$B$2:$AM$10,6)  ),  Gen2022_RICHIESTE!AI46),HLOOKUP(AI$46,Tipologie!$B$2:$AM$10,6  ) ))</f>
        <v>.</v>
      </c>
      <c r="AJ51" s="158" t="str">
        <f>T( IF( Gen2022_RICHIESTE!AJ46&lt;&gt;"",  IF(   AND(    (IFERROR(SEARCH("Ridotto",Gen2022_RICHIESTE!AJ46),Gen2022_RICHIESTE!AJ46))=1,    AJ$46&lt;&gt;""   ),    _xlfn.CONCAT("Rid: ",HLOOKUP(AJ$46,Tipologie!$B$2:$AM$10,6)  ),  Gen2022_RICHIESTE!AJ46),HLOOKUP(AJ$46,Tipologie!$B$2:$AM$10,6  ) ))</f>
        <v>.</v>
      </c>
      <c r="AK51" s="158" t="str">
        <f>T( IF( Gen2022_RICHIESTE!AK46&lt;&gt;"",  IF(   AND(    (IFERROR(SEARCH("Ridotto",Gen2022_RICHIESTE!AK46),Gen2022_RICHIESTE!AK46))=1,    AK$46&lt;&gt;""   ),    _xlfn.CONCAT("Rid: ",HLOOKUP(AK$46,Tipologie!$B$2:$AM$10,6)  ),  Gen2022_RICHIESTE!AK46),HLOOKUP(AK$46,Tipologie!$B$2:$AM$10,6  ) ))</f>
        <v>.</v>
      </c>
      <c r="AL51" s="158" t="str">
        <f>T( IF( Gen2022_RICHIESTE!AL46&lt;&gt;"",  IF(   AND(    (IFERROR(SEARCH("Ridotto",Gen2022_RICHIESTE!AL46),Gen2022_RICHIESTE!AL46))=1,    AL$46&lt;&gt;""   ),    _xlfn.CONCAT("Rid: ",HLOOKUP(AL$46,Tipologie!$B$2:$AM$10,6)  ),  Gen2022_RICHIESTE!AL46),HLOOKUP(AL$46,Tipologie!$B$2:$AM$10,6  ) ))</f>
        <v>.</v>
      </c>
      <c r="AM51" s="158" t="str">
        <f>T( IF( Gen2022_RICHIESTE!AM46&lt;&gt;"",  IF(   AND(    (IFERROR(SEARCH("Ridotto",Gen2022_RICHIESTE!AM46),Gen2022_RICHIESTE!AM46))=1,    AM$46&lt;&gt;""   ),    _xlfn.CONCAT("Rid: ",HLOOKUP(AM$46,Tipologie!$B$2:$AM$10,6)  ),  Gen2022_RICHIESTE!AM46),HLOOKUP(AM$46,Tipologie!$B$2:$AM$10,6  ) ))</f>
        <v>.</v>
      </c>
      <c r="AN51" s="158" t="str">
        <f>T( IF( Gen2022_RICHIESTE!AN46&lt;&gt;"",  IF(   AND(    (IFERROR(SEARCH("Ridotto",Gen2022_RICHIESTE!AN46),Gen2022_RICHIESTE!AN46))=1,    AN$46&lt;&gt;""   ),    _xlfn.CONCAT("Rid: ",HLOOKUP(AN$46,Tipologie!$B$2:$AM$10,6)  ),  Gen2022_RICHIESTE!AN46),HLOOKUP(AN$46,Tipologie!$B$2:$AM$10,6  ) ))</f>
        <v>.</v>
      </c>
      <c r="AO51" s="158" t="str">
        <f>T( IF( Gen2022_RICHIESTE!AO46&lt;&gt;"",  IF(   AND(    (IFERROR(SEARCH("Ridotto",Gen2022_RICHIESTE!AO46),Gen2022_RICHIESTE!AO46))=1,    AO$46&lt;&gt;""   ),    _xlfn.CONCAT("Rid: ",HLOOKUP(AO$46,Tipologie!$B$2:$AM$10,6)  ),  Gen2022_RICHIESTE!AO46),HLOOKUP(AO$46,Tipologie!$B$2:$AM$10,6  ) ))</f>
        <v>.</v>
      </c>
      <c r="AP51" s="158" t="str">
        <f>T( IF( Gen2022_RICHIESTE!AP46&lt;&gt;"",  IF(   AND(    (IFERROR(SEARCH("Ridotto",Gen2022_RICHIESTE!AP46),Gen2022_RICHIESTE!AP46))=1,    AP$46&lt;&gt;""   ),    _xlfn.CONCAT("Rid: ",HLOOKUP(AP$46,Tipologie!$B$2:$AM$10,6)  ),  Gen2022_RICHIESTE!AP46),HLOOKUP(AP$46,Tipologie!$B$2:$AM$10,6  ) ))</f>
        <v>.</v>
      </c>
      <c r="AQ51" s="158" t="str">
        <f>T( IF( Gen2022_RICHIESTE!AQ46&lt;&gt;"",  IF(   AND(    (IFERROR(SEARCH("Ridotto",Gen2022_RICHIESTE!AQ46),Gen2022_RICHIESTE!AQ46))=1,    AQ$46&lt;&gt;""   ),    _xlfn.CONCAT("Rid: ",HLOOKUP(AQ$46,Tipologie!$B$2:$AM$10,6)  ),  Gen2022_RICHIESTE!AQ46),HLOOKUP(AQ$46,Tipologie!$B$2:$AM$10,6  ) ))</f>
        <v>.</v>
      </c>
      <c r="AR51" s="158" t="str">
        <f>T( IF( Gen2022_RICHIESTE!AR46&lt;&gt;"",  IF(   AND(    (IFERROR(SEARCH("Ridotto",Gen2022_RICHIESTE!AR46),Gen2022_RICHIESTE!AR46))=1,    AR$46&lt;&gt;""   ),    _xlfn.CONCAT("Rid: ",HLOOKUP(AR$46,Tipologie!$B$2:$AM$10,6)  ),  Gen2022_RICHIESTE!AR46),HLOOKUP(AR$46,Tipologie!$B$2:$AM$10,6  ) ))</f>
        <v>.</v>
      </c>
      <c r="AS51" s="54"/>
      <c r="AT51" s="174">
        <f>SUM(COUNTIFS(C51:AR51,{"Ex-accordo";"Ferie";"Ridotto Ex-Acc";"Ridotto Ferie";"Ridotto Maternità";"Malattia";"Esame";"Altro"}))</f>
        <v>0</v>
      </c>
      <c r="AU51" s="96"/>
      <c r="AW51" s="79" t="str">
        <f t="shared" si="9"/>
        <v>gio</v>
      </c>
      <c r="AX51" s="79" t="str">
        <f t="shared" si="11"/>
        <v/>
      </c>
      <c r="AY51" s="158" t="str">
        <f>T(IF(  Gen2022_RICHIESTE!BB46&lt;&gt;"",  Gen2022_RICHIESTE!BB46,  HLOOKUP(AY$46,Tipologie!$B$2:$AM$10,6) ))</f>
        <v>.</v>
      </c>
      <c r="AZ51" s="158" t="str">
        <f>T(IF(  Gen2022_RICHIESTE!BC46&lt;&gt;"",  Gen2022_RICHIESTE!BC46,  HLOOKUP(AZ$46,Tipologie!$B$2:$AM$10,6) ))</f>
        <v>.</v>
      </c>
      <c r="BA51" s="158" t="str">
        <f>T(IF(  Gen2022_RICHIESTE!BD46&lt;&gt;"",  Gen2022_RICHIESTE!BD46,  HLOOKUP(BA$46,Tipologie!$B$2:$AM$10,6) ))</f>
        <v>.</v>
      </c>
      <c r="BB51" s="158" t="str">
        <f>T(IF(  Gen2022_RICHIESTE!BE46&lt;&gt;"",  Gen2022_RICHIESTE!BE46,  HLOOKUP(BB$46,Tipologie!$B$2:$AM$10,6) ))</f>
        <v>.</v>
      </c>
      <c r="BC51" s="158" t="str">
        <f>T(IF(  Gen2022_RICHIESTE!BF46&lt;&gt;"",  Gen2022_RICHIESTE!BF46,  HLOOKUP(BC$46,Tipologie!$B$2:$AM$10,6) ))</f>
        <v>.</v>
      </c>
      <c r="BD51" s="158" t="str">
        <f>T(IF(  Gen2022_RICHIESTE!BG46&lt;&gt;"",  Gen2022_RICHIESTE!BG46,  HLOOKUP(BD$46,Tipologie!$B$2:$AM$10,6) ))</f>
        <v>.</v>
      </c>
      <c r="BE51" s="158" t="str">
        <f>T(IF(  Gen2022_RICHIESTE!BH46&lt;&gt;"",  Gen2022_RICHIESTE!BH46,  HLOOKUP(BE$46,Tipologie!$B$2:$AM$10,6) ))</f>
        <v>.</v>
      </c>
      <c r="BF51" s="158" t="str">
        <f>T(IF(  Gen2022_RICHIESTE!BI46&lt;&gt;"",  Gen2022_RICHIESTE!BI46,  HLOOKUP(BF$46,Tipologie!$B$2:$AM$10,6) ))</f>
        <v>.</v>
      </c>
      <c r="BG51" s="158" t="str">
        <f>T(IF(  Gen2022_RICHIESTE!BJ46&lt;&gt;"",  Gen2022_RICHIESTE!BJ46,  HLOOKUP(BG$46,Tipologie!$B$2:$AM$10,6) ))</f>
        <v>.</v>
      </c>
      <c r="BH51" s="158" t="str">
        <f>T(IF(  Gen2022_RICHIESTE!BK46&lt;&gt;"",  Gen2022_RICHIESTE!BK46,  HLOOKUP(BH$46,Tipologie!$B$2:$AM$10,6) ))</f>
        <v>.</v>
      </c>
    </row>
    <row r="52" spans="1:61" ht="11.25" hidden="1" customHeight="1" x14ac:dyDescent="0.25">
      <c r="A52" s="79" t="str">
        <f>IF(Gen2022_RICHIESTE!A47&lt;&gt;"",Gen2022_RICHIESTE!A47,"")</f>
        <v>ven</v>
      </c>
      <c r="B52" s="80" t="str">
        <f>IF(Gen2022_RICHIESTE!B47&lt;&gt;"",Gen2022_RICHIESTE!B47,"")</f>
        <v/>
      </c>
      <c r="C52" s="158" t="str">
        <f>T( IF( Gen2022_RICHIESTE!C47&lt;&gt;"",  IF(   AND(    (IFERROR(SEARCH("Ridotto",Gen2022_RICHIESTE!C47),Gen2022_RICHIESTE!C47))=1,    C$46&lt;&gt;""   ),    _xlfn.CONCAT("Rid: ",HLOOKUP(C$46,Tipologie!$B$2:$AM$10,7)  ),  Gen2022_RICHIESTE!C47),HLOOKUP(C$46,Tipologie!$B$2:$AM$10,7  ) ))</f>
        <v>.</v>
      </c>
      <c r="D52" s="158" t="str">
        <f>T( IF( Gen2022_RICHIESTE!D47&lt;&gt;"",  IF(   AND(    (IFERROR(SEARCH("Ridotto",Gen2022_RICHIESTE!D47),Gen2022_RICHIESTE!D47))=1,    D$46&lt;&gt;""   ),    _xlfn.CONCAT("Rid: ",HLOOKUP(D$46,Tipologie!$B$2:$AM$10,7)  ),  Gen2022_RICHIESTE!D47),HLOOKUP(D$46,Tipologie!$B$2:$AM$10,7  ) ))</f>
        <v>.</v>
      </c>
      <c r="E52" s="158" t="str">
        <f>T( IF( Gen2022_RICHIESTE!E47&lt;&gt;"",  IF(   AND(    (IFERROR(SEARCH("Ridotto",Gen2022_RICHIESTE!E47),Gen2022_RICHIESTE!E47))=1,    E$46&lt;&gt;""   ),    _xlfn.CONCAT("Rid: ",HLOOKUP(E$46,Tipologie!$B$2:$AM$10,7)  ),  Gen2022_RICHIESTE!E47),HLOOKUP(E$46,Tipologie!$B$2:$AM$10,7  ) ))</f>
        <v>.</v>
      </c>
      <c r="F52" s="158" t="str">
        <f>T( IF( Gen2022_RICHIESTE!F47&lt;&gt;"",  IF(   AND(    (IFERROR(SEARCH("Ridotto",Gen2022_RICHIESTE!F47),Gen2022_RICHIESTE!F47))=1,    F$46&lt;&gt;""   ),    _xlfn.CONCAT("Rid: ",HLOOKUP(F$46,Tipologie!$B$2:$AM$10,7)  ),  Gen2022_RICHIESTE!F47),HLOOKUP(F$46,Tipologie!$B$2:$AM$10,7  ) ))</f>
        <v>.</v>
      </c>
      <c r="G52" s="158" t="str">
        <f>T( IF( Gen2022_RICHIESTE!G47&lt;&gt;"",  IF(   AND(    (IFERROR(SEARCH("Ridotto",Gen2022_RICHIESTE!G47),Gen2022_RICHIESTE!G47))=1,    G$46&lt;&gt;""   ),    _xlfn.CONCAT("Rid: ",HLOOKUP(G$46,Tipologie!$B$2:$AM$10,7)  ),  Gen2022_RICHIESTE!G47),HLOOKUP(G$46,Tipologie!$B$2:$AM$10,7  ) ))</f>
        <v>.</v>
      </c>
      <c r="H52" s="158" t="str">
        <f>T( IF( Gen2022_RICHIESTE!H47&lt;&gt;"",  IF(   AND(    (IFERROR(SEARCH("Ridotto",Gen2022_RICHIESTE!H47),Gen2022_RICHIESTE!H47))=1,    H$46&lt;&gt;""   ),    _xlfn.CONCAT("Rid: ",HLOOKUP(H$46,Tipologie!$B$2:$AM$10,7)  ),  Gen2022_RICHIESTE!H47),HLOOKUP(H$46,Tipologie!$B$2:$AM$10,7  ) ))</f>
        <v>.</v>
      </c>
      <c r="I52" s="158" t="str">
        <f>T( IF( Gen2022_RICHIESTE!I47&lt;&gt;"",  IF(   AND(    (IFERROR(SEARCH("Ridotto",Gen2022_RICHIESTE!I47),Gen2022_RICHIESTE!I47))=1,    I$46&lt;&gt;""   ),    _xlfn.CONCAT("Rid: ",HLOOKUP(I$46,Tipologie!$B$2:$AM$10,7)  ),  Gen2022_RICHIESTE!I47),HLOOKUP(I$46,Tipologie!$B$2:$AM$10,7  ) ))</f>
        <v>.</v>
      </c>
      <c r="J52" s="158" t="str">
        <f>T( IF( Gen2022_RICHIESTE!J47&lt;&gt;"",  IF(   AND(    (IFERROR(SEARCH("Ridotto",Gen2022_RICHIESTE!J47),Gen2022_RICHIESTE!J47))=1,    J$46&lt;&gt;""   ),    _xlfn.CONCAT("Rid: ",HLOOKUP(J$46,Tipologie!$B$2:$AM$10,7)  ),  Gen2022_RICHIESTE!J47),HLOOKUP(J$46,Tipologie!$B$2:$AM$10,7  ) ))</f>
        <v>.</v>
      </c>
      <c r="K52" s="158" t="str">
        <f>T( IF( Gen2022_RICHIESTE!K47&lt;&gt;"",  IF(   AND(    (IFERROR(SEARCH("Ridotto",Gen2022_RICHIESTE!K47),Gen2022_RICHIESTE!K47))=1,    K$46&lt;&gt;""   ),    _xlfn.CONCAT("Rid: ",HLOOKUP(K$46,Tipologie!$B$2:$AM$10,7)  ),  Gen2022_RICHIESTE!K47),HLOOKUP(K$46,Tipologie!$B$2:$AM$10,7  ) ))</f>
        <v>.</v>
      </c>
      <c r="L52" s="158" t="str">
        <f>T( IF( Gen2022_RICHIESTE!L47&lt;&gt;"",  IF(   AND(    (IFERROR(SEARCH("Ridotto",Gen2022_RICHIESTE!L47),Gen2022_RICHIESTE!L47))=1,    L$46&lt;&gt;""   ),    _xlfn.CONCAT("Rid: ",HLOOKUP(L$46,Tipologie!$B$2:$AM$10,7)  ),  Gen2022_RICHIESTE!L47),HLOOKUP(L$46,Tipologie!$B$2:$AM$10,7  ) ))</f>
        <v>.</v>
      </c>
      <c r="M52" s="158" t="str">
        <f>T( IF( Gen2022_RICHIESTE!M47&lt;&gt;"",  IF(   AND(    (IFERROR(SEARCH("Ridotto",Gen2022_RICHIESTE!M47),Gen2022_RICHIESTE!M47))=1,    M$46&lt;&gt;""   ),    _xlfn.CONCAT("Rid: ",HLOOKUP(M$46,Tipologie!$B$2:$AM$10,7)  ),  Gen2022_RICHIESTE!M47),HLOOKUP(M$46,Tipologie!$B$2:$AM$10,7  ) ))</f>
        <v>.</v>
      </c>
      <c r="N52" s="158" t="str">
        <f>T( IF( Gen2022_RICHIESTE!N47&lt;&gt;"",  IF(   AND(    (IFERROR(SEARCH("Ridotto",Gen2022_RICHIESTE!N47),Gen2022_RICHIESTE!N47))=1,    N$46&lt;&gt;""   ),    _xlfn.CONCAT("Rid: ",HLOOKUP(N$46,Tipologie!$B$2:$AM$10,7)  ),  Gen2022_RICHIESTE!N47),HLOOKUP(N$46,Tipologie!$B$2:$AM$10,7  ) ))</f>
        <v>.</v>
      </c>
      <c r="O52" s="158" t="str">
        <f>T( IF( Gen2022_RICHIESTE!O47&lt;&gt;"",  IF(   AND(    (IFERROR(SEARCH("Ridotto",Gen2022_RICHIESTE!O47),Gen2022_RICHIESTE!O47))=1,    O$46&lt;&gt;""   ),    _xlfn.CONCAT("Rid: ",HLOOKUP(O$46,Tipologie!$B$2:$AM$10,7)  ),  Gen2022_RICHIESTE!O47),HLOOKUP(O$46,Tipologie!$B$2:$AM$10,7  ) ))</f>
        <v>.</v>
      </c>
      <c r="P52" s="158" t="str">
        <f>T( IF( Gen2022_RICHIESTE!P47&lt;&gt;"",  IF(   AND(    (IFERROR(SEARCH("Ridotto",Gen2022_RICHIESTE!P47),Gen2022_RICHIESTE!P47))=1,    P$46&lt;&gt;""   ),    _xlfn.CONCAT("Rid: ",HLOOKUP(P$46,Tipologie!$B$2:$AM$10,7)  ),  Gen2022_RICHIESTE!P47),HLOOKUP(P$46,Tipologie!$B$2:$AM$10,7  ) ))</f>
        <v>.</v>
      </c>
      <c r="Q52" s="60" t="str">
        <f>T( IF( Gen2022_RICHIESTE!Q47&lt;&gt;"",  IF(   AND(    (IFERROR(SEARCH("Ridotto",Gen2022_RICHIESTE!Q47),Gen2022_RICHIESTE!Q47))=1,    Q$46&lt;&gt;""   ),    _xlfn.CONCAT("Rid: ",HLOOKUP(Q$46,Tipologie!$B$2:$AM$10,7)  ),  Gen2022_RICHIESTE!Q47),HLOOKUP(Q$46,Tipologie!$B$2:$AM$10,7  ) ))</f>
        <v>.</v>
      </c>
      <c r="R52" s="60" t="str">
        <f>T( IF( Gen2022_RICHIESTE!R47&lt;&gt;"",  IF(   AND(    (IFERROR(SEARCH("Ridotto",Gen2022_RICHIESTE!R47),Gen2022_RICHIESTE!R47))=1,    R$46&lt;&gt;""   ),    _xlfn.CONCAT("Rid: ",HLOOKUP(R$46,Tipologie!$B$2:$AM$10,7)  ),  Gen2022_RICHIESTE!R47),HLOOKUP(R$46,Tipologie!$B$2:$AM$10,7  ) ))</f>
        <v>.</v>
      </c>
      <c r="S52" s="60" t="str">
        <f>T( IF( Gen2022_RICHIESTE!S47&lt;&gt;"",  IF(   AND(    (IFERROR(SEARCH("Ridotto",Gen2022_RICHIESTE!S47),Gen2022_RICHIESTE!S47))=1,    S$46&lt;&gt;""   ),    _xlfn.CONCAT("Rid: ",HLOOKUP(S$46,Tipologie!$B$2:$AM$10,7)  ),  Gen2022_RICHIESTE!S47),HLOOKUP(S$46,Tipologie!$B$2:$AM$10,7  ) ))</f>
        <v>.</v>
      </c>
      <c r="T52" s="96"/>
      <c r="U52" s="79" t="str">
        <f t="shared" si="7"/>
        <v>ven</v>
      </c>
      <c r="V52" s="80" t="str">
        <f t="shared" si="8"/>
        <v/>
      </c>
      <c r="W52" s="158" t="str">
        <f>T( IF( Gen2022_RICHIESTE!W47&lt;&gt;"",  IF(   AND(    (IFERROR(SEARCH("Ridotto",Gen2022_RICHIESTE!W47),Gen2022_RICHIESTE!W47))=1,    W$46&lt;&gt;""   ),    _xlfn.CONCAT("Rid: ",HLOOKUP(W$46,Tipologie!$B$2:$AM$10,7)  ),  Gen2022_RICHIESTE!W47),HLOOKUP(W$46,Tipologie!$B$2:$AM$10,7  ) ))</f>
        <v>.</v>
      </c>
      <c r="X52" s="158" t="str">
        <f>T( IF( Gen2022_RICHIESTE!X47&lt;&gt;"",  IF(   AND(    (IFERROR(SEARCH("Ridotto",Gen2022_RICHIESTE!X47),Gen2022_RICHIESTE!X47))=1,    X$46&lt;&gt;""   ),    _xlfn.CONCAT("Rid: ",HLOOKUP(X$46,Tipologie!$B$2:$AM$10,7)  ),  Gen2022_RICHIESTE!X47),HLOOKUP(X$46,Tipologie!$B$2:$AM$10,7  ) ))</f>
        <v>.</v>
      </c>
      <c r="Y52" s="158" t="str">
        <f>T( IF( Gen2022_RICHIESTE!Y47&lt;&gt;"",  IF(   AND(    (IFERROR(SEARCH("Ridotto",Gen2022_RICHIESTE!Y47),Gen2022_RICHIESTE!Y47))=1,    Y$46&lt;&gt;""   ),    _xlfn.CONCAT("Rid: ",HLOOKUP(Y$46,Tipologie!$B$2:$AM$10,7)  ),  Gen2022_RICHIESTE!Y47),HLOOKUP(Y$46,Tipologie!$B$2:$AM$10,7  ) ))</f>
        <v>.</v>
      </c>
      <c r="Z52" s="158" t="str">
        <f>T( IF( Gen2022_RICHIESTE!Z47&lt;&gt;"",  IF(   AND(    (IFERROR(SEARCH("Ridotto",Gen2022_RICHIESTE!Z47),Gen2022_RICHIESTE!Z47))=1,    Z$46&lt;&gt;""   ),    _xlfn.CONCAT("Rid: ",HLOOKUP(Z$46,Tipologie!$B$2:$AM$10,7)  ),  Gen2022_RICHIESTE!Z47),HLOOKUP(Z$46,Tipologie!$B$2:$AM$10,7  ) ))</f>
        <v>.</v>
      </c>
      <c r="AA52" s="158" t="str">
        <f>T( IF( Gen2022_RICHIESTE!AA47&lt;&gt;"",  IF(   AND(    (IFERROR(SEARCH("Ridotto",Gen2022_RICHIESTE!AA47),Gen2022_RICHIESTE!AA47))=1,    AA$46&lt;&gt;""   ),    _xlfn.CONCAT("Rid: ",HLOOKUP(AA$46,Tipologie!$B$2:$AM$10,7)  ),  Gen2022_RICHIESTE!AA47),HLOOKUP(AA$46,Tipologie!$B$2:$AM$10,7  ) ))</f>
        <v>.</v>
      </c>
      <c r="AB52" s="158" t="str">
        <f>T( IF( Gen2022_RICHIESTE!AB47&lt;&gt;"",  IF(   AND(    (IFERROR(SEARCH("Ridotto",Gen2022_RICHIESTE!AB47),Gen2022_RICHIESTE!AB47))=1,    AB$46&lt;&gt;""   ),    _xlfn.CONCAT("Rid: ",HLOOKUP(AB$46,Tipologie!$B$2:$AM$10,7)  ),  Gen2022_RICHIESTE!AB47),HLOOKUP(AB$46,Tipologie!$B$2:$AM$10,7  ) ))</f>
        <v>.</v>
      </c>
      <c r="AC52" s="158" t="str">
        <f>T( IF( Gen2022_RICHIESTE!AC47&lt;&gt;"",  IF(   AND(    (IFERROR(SEARCH("Ridotto",Gen2022_RICHIESTE!AC47),Gen2022_RICHIESTE!AC47))=1,    AC$46&lt;&gt;""   ),    _xlfn.CONCAT("Rid: ",HLOOKUP(AC$46,Tipologie!$B$2:$AM$10,7)  ),  Gen2022_RICHIESTE!AC47),HLOOKUP(AC$46,Tipologie!$B$2:$AM$10,7  ) ))</f>
        <v>.</v>
      </c>
      <c r="AD52" s="158" t="str">
        <f>T( IF( Gen2022_RICHIESTE!AD47&lt;&gt;"",  IF(   AND(    (IFERROR(SEARCH("Ridotto",Gen2022_RICHIESTE!AD47),Gen2022_RICHIESTE!AD47))=1,    AD$46&lt;&gt;""   ),    _xlfn.CONCAT("Rid: ",HLOOKUP(AD$46,Tipologie!$B$2:$AM$10,7)  ),  Gen2022_RICHIESTE!AD47),HLOOKUP(AD$46,Tipologie!$B$2:$AM$10,7  ) ))</f>
        <v>.</v>
      </c>
      <c r="AE52" s="158" t="str">
        <f>T( IF( Gen2022_RICHIESTE!AE47&lt;&gt;"",  IF(   AND(    (IFERROR(SEARCH("Ridotto",Gen2022_RICHIESTE!AE47),Gen2022_RICHIESTE!AE47))=1,    AE$46&lt;&gt;""   ),    _xlfn.CONCAT("Rid: ",HLOOKUP(AE$46,Tipologie!$B$2:$AM$10,7)  ),  Gen2022_RICHIESTE!AE47),HLOOKUP(AE$46,Tipologie!$B$2:$AM$10,7  ) ))</f>
        <v>.</v>
      </c>
      <c r="AF52" s="158" t="str">
        <f>T( IF( Gen2022_RICHIESTE!AF47&lt;&gt;"",  IF(   AND(    (IFERROR(SEARCH("Ridotto",Gen2022_RICHIESTE!AF47),Gen2022_RICHIESTE!AF47))=1,    AF$46&lt;&gt;""   ),    _xlfn.CONCAT("Rid: ",HLOOKUP(AF$46,Tipologie!$B$2:$AM$10,7)  ),  Gen2022_RICHIESTE!AF47),HLOOKUP(AF$46,Tipologie!$B$2:$AM$10,7  ) ))</f>
        <v>.</v>
      </c>
      <c r="AG52" s="158" t="str">
        <f>T( IF( Gen2022_RICHIESTE!AG47&lt;&gt;"",  IF(   AND(    (IFERROR(SEARCH("Ridotto",Gen2022_RICHIESTE!AG47),Gen2022_RICHIESTE!AG47))=1,    AG$46&lt;&gt;""   ),    _xlfn.CONCAT("Rid: ",HLOOKUP(AG$46,Tipologie!$B$2:$AM$10,7)  ),  Gen2022_RICHIESTE!AG47),HLOOKUP(AG$46,Tipologie!$B$2:$AM$10,7  ) ))</f>
        <v>.</v>
      </c>
      <c r="AH52" s="158" t="str">
        <f>T( IF( Gen2022_RICHIESTE!AH47&lt;&gt;"",  IF(   AND(    (IFERROR(SEARCH("Ridotto",Gen2022_RICHIESTE!AH47),Gen2022_RICHIESTE!AH47))=1,    AH$46&lt;&gt;""   ),    _xlfn.CONCAT("Rid: ",HLOOKUP(AH$46,Tipologie!$B$2:$AM$10,7)  ),  Gen2022_RICHIESTE!AH47),HLOOKUP(AH$46,Tipologie!$B$2:$AM$10,7  ) ))</f>
        <v>.</v>
      </c>
      <c r="AI52" s="158" t="str">
        <f>T( IF( Gen2022_RICHIESTE!AI47&lt;&gt;"",  IF(   AND(    (IFERROR(SEARCH("Ridotto",Gen2022_RICHIESTE!AI47),Gen2022_RICHIESTE!AI47))=1,    AI$46&lt;&gt;""   ),    _xlfn.CONCAT("Rid: ",HLOOKUP(AI$46,Tipologie!$B$2:$AM$10,7)  ),  Gen2022_RICHIESTE!AI47),HLOOKUP(AI$46,Tipologie!$B$2:$AM$10,7  ) ))</f>
        <v>.</v>
      </c>
      <c r="AJ52" s="158" t="str">
        <f>T( IF( Gen2022_RICHIESTE!AJ47&lt;&gt;"",  IF(   AND(    (IFERROR(SEARCH("Ridotto",Gen2022_RICHIESTE!AJ47),Gen2022_RICHIESTE!AJ47))=1,    AJ$46&lt;&gt;""   ),    _xlfn.CONCAT("Rid: ",HLOOKUP(AJ$46,Tipologie!$B$2:$AM$10,7)  ),  Gen2022_RICHIESTE!AJ47),HLOOKUP(AJ$46,Tipologie!$B$2:$AM$10,7  ) ))</f>
        <v>.</v>
      </c>
      <c r="AK52" s="158" t="str">
        <f>T( IF( Gen2022_RICHIESTE!AK47&lt;&gt;"",  IF(   AND(    (IFERROR(SEARCH("Ridotto",Gen2022_RICHIESTE!AK47),Gen2022_RICHIESTE!AK47))=1,    AK$46&lt;&gt;""   ),    _xlfn.CONCAT("Rid: ",HLOOKUP(AK$46,Tipologie!$B$2:$AM$10,7)  ),  Gen2022_RICHIESTE!AK47),HLOOKUP(AK$46,Tipologie!$B$2:$AM$10,7  ) ))</f>
        <v>.</v>
      </c>
      <c r="AL52" s="158" t="str">
        <f>T( IF( Gen2022_RICHIESTE!AL47&lt;&gt;"",  IF(   AND(    (IFERROR(SEARCH("Ridotto",Gen2022_RICHIESTE!AL47),Gen2022_RICHIESTE!AL47))=1,    AL$46&lt;&gt;""   ),    _xlfn.CONCAT("Rid: ",HLOOKUP(AL$46,Tipologie!$B$2:$AM$10,7)  ),  Gen2022_RICHIESTE!AL47),HLOOKUP(AL$46,Tipologie!$B$2:$AM$10,7  ) ))</f>
        <v>.</v>
      </c>
      <c r="AM52" s="158" t="str">
        <f>T( IF( Gen2022_RICHIESTE!AM47&lt;&gt;"",  IF(   AND(    (IFERROR(SEARCH("Ridotto",Gen2022_RICHIESTE!AM47),Gen2022_RICHIESTE!AM47))=1,    AM$46&lt;&gt;""   ),    _xlfn.CONCAT("Rid: ",HLOOKUP(AM$46,Tipologie!$B$2:$AM$10,7)  ),  Gen2022_RICHIESTE!AM47),HLOOKUP(AM$46,Tipologie!$B$2:$AM$10,7  ) ))</f>
        <v>.</v>
      </c>
      <c r="AN52" s="158" t="str">
        <f>T( IF( Gen2022_RICHIESTE!AN47&lt;&gt;"",  IF(   AND(    (IFERROR(SEARCH("Ridotto",Gen2022_RICHIESTE!AN47),Gen2022_RICHIESTE!AN47))=1,    AN$46&lt;&gt;""   ),    _xlfn.CONCAT("Rid: ",HLOOKUP(AN$46,Tipologie!$B$2:$AM$10,7)  ),  Gen2022_RICHIESTE!AN47),HLOOKUP(AN$46,Tipologie!$B$2:$AM$10,7  ) ))</f>
        <v>.</v>
      </c>
      <c r="AO52" s="158" t="str">
        <f>T( IF( Gen2022_RICHIESTE!AO47&lt;&gt;"",  IF(   AND(    (IFERROR(SEARCH("Ridotto",Gen2022_RICHIESTE!AO47),Gen2022_RICHIESTE!AO47))=1,    AO$46&lt;&gt;""   ),    _xlfn.CONCAT("Rid: ",HLOOKUP(AO$46,Tipologie!$B$2:$AM$10,7)  ),  Gen2022_RICHIESTE!AO47),HLOOKUP(AO$46,Tipologie!$B$2:$AM$10,7  ) ))</f>
        <v>.</v>
      </c>
      <c r="AP52" s="158" t="str">
        <f>T( IF( Gen2022_RICHIESTE!AP47&lt;&gt;"",  IF(   AND(    (IFERROR(SEARCH("Ridotto",Gen2022_RICHIESTE!AP47),Gen2022_RICHIESTE!AP47))=1,    AP$46&lt;&gt;""   ),    _xlfn.CONCAT("Rid: ",HLOOKUP(AP$46,Tipologie!$B$2:$AM$10,7)  ),  Gen2022_RICHIESTE!AP47),HLOOKUP(AP$46,Tipologie!$B$2:$AM$10,7  ) ))</f>
        <v>.</v>
      </c>
      <c r="AQ52" s="158" t="str">
        <f>T( IF( Gen2022_RICHIESTE!AQ47&lt;&gt;"",  IF(   AND(    (IFERROR(SEARCH("Ridotto",Gen2022_RICHIESTE!AQ47),Gen2022_RICHIESTE!AQ47))=1,    AQ$46&lt;&gt;""   ),    _xlfn.CONCAT("Rid: ",HLOOKUP(AQ$46,Tipologie!$B$2:$AM$10,7)  ),  Gen2022_RICHIESTE!AQ47),HLOOKUP(AQ$46,Tipologie!$B$2:$AM$10,7  ) ))</f>
        <v>.</v>
      </c>
      <c r="AR52" s="158" t="str">
        <f>T( IF( Gen2022_RICHIESTE!AR47&lt;&gt;"",  IF(   AND(    (IFERROR(SEARCH("Ridotto",Gen2022_RICHIESTE!AR47),Gen2022_RICHIESTE!AR47))=1,    AR$46&lt;&gt;""   ),    _xlfn.CONCAT("Rid: ",HLOOKUP(AR$46,Tipologie!$B$2:$AM$10,7)  ),  Gen2022_RICHIESTE!AR47),HLOOKUP(AR$46,Tipologie!$B$2:$AM$10,7  ) ))</f>
        <v>.</v>
      </c>
      <c r="AS52" s="54"/>
      <c r="AT52" s="174">
        <f>SUM(COUNTIFS(C52:AR52,{"Ex-accordo";"Ferie";"Ridotto Ex-Acc";"Ridotto Ferie";"Ridotto Maternità";"Malattia";"Esame";"Altro"}))</f>
        <v>0</v>
      </c>
      <c r="AU52" s="96"/>
      <c r="AW52" s="79" t="str">
        <f t="shared" si="9"/>
        <v>ven</v>
      </c>
      <c r="AX52" s="79" t="str">
        <f t="shared" si="11"/>
        <v/>
      </c>
      <c r="AY52" s="158" t="str">
        <f>T(IF(  Gen2022_RICHIESTE!BB47&lt;&gt;"",  Gen2022_RICHIESTE!BB47,  HLOOKUP(AY$46,Tipologie!$B$2:$AM$10,7) ))</f>
        <v>.</v>
      </c>
      <c r="AZ52" s="158" t="str">
        <f>T(IF(  Gen2022_RICHIESTE!BC47&lt;&gt;"",  Gen2022_RICHIESTE!BC47,  HLOOKUP(AZ$46,Tipologie!$B$2:$AM$10,7) ))</f>
        <v>.</v>
      </c>
      <c r="BA52" s="158" t="str">
        <f>T(IF(  Gen2022_RICHIESTE!BD47&lt;&gt;"",  Gen2022_RICHIESTE!BD47,  HLOOKUP(BA$46,Tipologie!$B$2:$AM$10,7) ))</f>
        <v>.</v>
      </c>
      <c r="BB52" s="158" t="str">
        <f>T(IF(  Gen2022_RICHIESTE!BE47&lt;&gt;"",  Gen2022_RICHIESTE!BE47,  HLOOKUP(BB$46,Tipologie!$B$2:$AM$10,7) ))</f>
        <v>.</v>
      </c>
      <c r="BC52" s="158" t="str">
        <f>T(IF(  Gen2022_RICHIESTE!BF47&lt;&gt;"",  Gen2022_RICHIESTE!BF47,  HLOOKUP(BC$46,Tipologie!$B$2:$AM$10,7) ))</f>
        <v>.</v>
      </c>
      <c r="BD52" s="158" t="str">
        <f>T(IF(  Gen2022_RICHIESTE!BG47&lt;&gt;"",  Gen2022_RICHIESTE!BG47,  HLOOKUP(BD$46,Tipologie!$B$2:$AM$10,7) ))</f>
        <v>.</v>
      </c>
      <c r="BE52" s="158" t="str">
        <f>T(IF(  Gen2022_RICHIESTE!BH47&lt;&gt;"",  Gen2022_RICHIESTE!BH47,  HLOOKUP(BE$46,Tipologie!$B$2:$AM$10,7) ))</f>
        <v>.</v>
      </c>
      <c r="BF52" s="158" t="str">
        <f>T(IF(  Gen2022_RICHIESTE!BI47&lt;&gt;"",  Gen2022_RICHIESTE!BI47,  HLOOKUP(BF$46,Tipologie!$B$2:$AM$10,7) ))</f>
        <v>.</v>
      </c>
      <c r="BG52" s="158" t="str">
        <f>T(IF(  Gen2022_RICHIESTE!BJ47&lt;&gt;"",  Gen2022_RICHIESTE!BJ47,  HLOOKUP(BG$46,Tipologie!$B$2:$AM$10,7) ))</f>
        <v>.</v>
      </c>
      <c r="BH52" s="158" t="str">
        <f>T(IF(  Gen2022_RICHIESTE!BK47&lt;&gt;"",  Gen2022_RICHIESTE!BK47,  HLOOKUP(BH$46,Tipologie!$B$2:$AM$10,7) ))</f>
        <v>.</v>
      </c>
      <c r="BI52" s="50"/>
    </row>
    <row r="53" spans="1:61" ht="11.25" hidden="1" customHeight="1" x14ac:dyDescent="0.25">
      <c r="A53" s="79" t="str">
        <f>IF(Gen2022_RICHIESTE!A48&lt;&gt;"",Gen2022_RICHIESTE!A48,"")</f>
        <v>sab</v>
      </c>
      <c r="B53" s="80" t="str">
        <f>IF(Gen2022_RICHIESTE!B48&lt;&gt;"",Gen2022_RICHIESTE!B48,"")</f>
        <v/>
      </c>
      <c r="C53" s="158" t="str">
        <f>T( IF( Gen2022_RICHIESTE!C48&lt;&gt;"",  IF(   AND(    (IFERROR(SEARCH("Ridotto",Gen2022_RICHIESTE!C48),Gen2022_RICHIESTE!C48))=1,    C$46&lt;&gt;""   ),    _xlfn.CONCAT("Rid: ",HLOOKUP(C$46,Tipologie!$B$2:$AM$10,8)  ),  Gen2022_RICHIESTE!C48),HLOOKUP(C$46,Tipologie!$B$2:$AM$10,8  ) ))</f>
        <v>RIPOSO</v>
      </c>
      <c r="D53" s="158" t="str">
        <f>T( IF( Gen2022_RICHIESTE!D48&lt;&gt;"",  IF(   AND(    (IFERROR(SEARCH("Ridotto",Gen2022_RICHIESTE!D48),Gen2022_RICHIESTE!D48))=1,    D$46&lt;&gt;""   ),    _xlfn.CONCAT("Rid: ",HLOOKUP(D$46,Tipologie!$B$2:$AM$10,8)  ),  Gen2022_RICHIESTE!D48),HLOOKUP(D$46,Tipologie!$B$2:$AM$10,8  ) ))</f>
        <v>RIPOSO</v>
      </c>
      <c r="E53" s="158" t="str">
        <f>T( IF( Gen2022_RICHIESTE!E48&lt;&gt;"",  IF(   AND(    (IFERROR(SEARCH("Ridotto",Gen2022_RICHIESTE!E48),Gen2022_RICHIESTE!E48))=1,    E$46&lt;&gt;""   ),    _xlfn.CONCAT("Rid: ",HLOOKUP(E$46,Tipologie!$B$2:$AM$10,8)  ),  Gen2022_RICHIESTE!E48),HLOOKUP(E$46,Tipologie!$B$2:$AM$10,8  ) ))</f>
        <v>RIPOSO</v>
      </c>
      <c r="F53" s="158" t="str">
        <f>T( IF( Gen2022_RICHIESTE!F48&lt;&gt;"",  IF(   AND(    (IFERROR(SEARCH("Ridotto",Gen2022_RICHIESTE!F48),Gen2022_RICHIESTE!F48))=1,    F$46&lt;&gt;""   ),    _xlfn.CONCAT("Rid: ",HLOOKUP(F$46,Tipologie!$B$2:$AM$10,8)  ),  Gen2022_RICHIESTE!F48),HLOOKUP(F$46,Tipologie!$B$2:$AM$10,8  ) ))</f>
        <v>RIPOSO</v>
      </c>
      <c r="G53" s="158" t="str">
        <f>T( IF( Gen2022_RICHIESTE!G48&lt;&gt;"",  IF(   AND(    (IFERROR(SEARCH("Ridotto",Gen2022_RICHIESTE!G48),Gen2022_RICHIESTE!G48))=1,    G$46&lt;&gt;""   ),    _xlfn.CONCAT("Rid: ",HLOOKUP(G$46,Tipologie!$B$2:$AM$10,8)  ),  Gen2022_RICHIESTE!G48),HLOOKUP(G$46,Tipologie!$B$2:$AM$10,8  ) ))</f>
        <v>RIPOSO</v>
      </c>
      <c r="H53" s="158" t="str">
        <f>T( IF( Gen2022_RICHIESTE!H48&lt;&gt;"",  IF(   AND(    (IFERROR(SEARCH("Ridotto",Gen2022_RICHIESTE!H48),Gen2022_RICHIESTE!H48))=1,    H$46&lt;&gt;""   ),    _xlfn.CONCAT("Rid: ",HLOOKUP(H$46,Tipologie!$B$2:$AM$10,8)  ),  Gen2022_RICHIESTE!H48),HLOOKUP(H$46,Tipologie!$B$2:$AM$10,8  ) ))</f>
        <v>RIPOSO</v>
      </c>
      <c r="I53" s="158" t="str">
        <f>T( IF( Gen2022_RICHIESTE!I48&lt;&gt;"",  IF(   AND(    (IFERROR(SEARCH("Ridotto",Gen2022_RICHIESTE!I48),Gen2022_RICHIESTE!I48))=1,    I$46&lt;&gt;""   ),    _xlfn.CONCAT("Rid: ",HLOOKUP(I$46,Tipologie!$B$2:$AM$10,8)  ),  Gen2022_RICHIESTE!I48),HLOOKUP(I$46,Tipologie!$B$2:$AM$10,8  ) ))</f>
        <v>RIPOSO</v>
      </c>
      <c r="J53" s="158" t="str">
        <f>T( IF( Gen2022_RICHIESTE!J48&lt;&gt;"",  IF(   AND(    (IFERROR(SEARCH("Ridotto",Gen2022_RICHIESTE!J48),Gen2022_RICHIESTE!J48))=1,    J$46&lt;&gt;""   ),    _xlfn.CONCAT("Rid: ",HLOOKUP(J$46,Tipologie!$B$2:$AM$10,8)  ),  Gen2022_RICHIESTE!J48),HLOOKUP(J$46,Tipologie!$B$2:$AM$10,8  ) ))</f>
        <v>RIPOSO</v>
      </c>
      <c r="K53" s="158" t="str">
        <f>T( IF( Gen2022_RICHIESTE!K48&lt;&gt;"",  IF(   AND(    (IFERROR(SEARCH("Ridotto",Gen2022_RICHIESTE!K48),Gen2022_RICHIESTE!K48))=1,    K$46&lt;&gt;""   ),    _xlfn.CONCAT("Rid: ",HLOOKUP(K$46,Tipologie!$B$2:$AM$10,8)  ),  Gen2022_RICHIESTE!K48),HLOOKUP(K$46,Tipologie!$B$2:$AM$10,8  ) ))</f>
        <v>RIPOSO</v>
      </c>
      <c r="L53" s="158" t="str">
        <f>T( IF( Gen2022_RICHIESTE!L48&lt;&gt;"",  IF(   AND(    (IFERROR(SEARCH("Ridotto",Gen2022_RICHIESTE!L48),Gen2022_RICHIESTE!L48))=1,    L$46&lt;&gt;""   ),    _xlfn.CONCAT("Rid: ",HLOOKUP(L$46,Tipologie!$B$2:$AM$10,8)  ),  Gen2022_RICHIESTE!L48),HLOOKUP(L$46,Tipologie!$B$2:$AM$10,8  ) ))</f>
        <v>RIPOSO</v>
      </c>
      <c r="M53" s="158" t="str">
        <f>T( IF( Gen2022_RICHIESTE!M48&lt;&gt;"",  IF(   AND(    (IFERROR(SEARCH("Ridotto",Gen2022_RICHIESTE!M48),Gen2022_RICHIESTE!M48))=1,    M$46&lt;&gt;""   ),    _xlfn.CONCAT("Rid: ",HLOOKUP(M$46,Tipologie!$B$2:$AM$10,8)  ),  Gen2022_RICHIESTE!M48),HLOOKUP(M$46,Tipologie!$B$2:$AM$10,8  ) ))</f>
        <v>RIPOSO</v>
      </c>
      <c r="N53" s="158" t="str">
        <f>T( IF( Gen2022_RICHIESTE!N48&lt;&gt;"",  IF(   AND(    (IFERROR(SEARCH("Ridotto",Gen2022_RICHIESTE!N48),Gen2022_RICHIESTE!N48))=1,    N$46&lt;&gt;""   ),    _xlfn.CONCAT("Rid: ",HLOOKUP(N$46,Tipologie!$B$2:$AM$10,8)  ),  Gen2022_RICHIESTE!N48),HLOOKUP(N$46,Tipologie!$B$2:$AM$10,8  ) ))</f>
        <v>RIPOSO</v>
      </c>
      <c r="O53" s="158" t="str">
        <f>T( IF( Gen2022_RICHIESTE!O48&lt;&gt;"",  IF(   AND(    (IFERROR(SEARCH("Ridotto",Gen2022_RICHIESTE!O48),Gen2022_RICHIESTE!O48))=1,    O$46&lt;&gt;""   ),    _xlfn.CONCAT("Rid: ",HLOOKUP(O$46,Tipologie!$B$2:$AM$10,8)  ),  Gen2022_RICHIESTE!O48),HLOOKUP(O$46,Tipologie!$B$2:$AM$10,8  ) ))</f>
        <v>RIPOSO</v>
      </c>
      <c r="P53" s="158" t="str">
        <f>T( IF( Gen2022_RICHIESTE!P48&lt;&gt;"",  IF(   AND(    (IFERROR(SEARCH("Ridotto",Gen2022_RICHIESTE!P48),Gen2022_RICHIESTE!P48))=1,    P$46&lt;&gt;""   ),    _xlfn.CONCAT("Rid: ",HLOOKUP(P$46,Tipologie!$B$2:$AM$10,8)  ),  Gen2022_RICHIESTE!P48),HLOOKUP(P$46,Tipologie!$B$2:$AM$10,8  ) ))</f>
        <v>RIPOSO</v>
      </c>
      <c r="Q53" s="60" t="str">
        <f>T( IF( Gen2022_RICHIESTE!Q48&lt;&gt;"",  IF(   AND(    (IFERROR(SEARCH("Ridotto",Gen2022_RICHIESTE!Q48),Gen2022_RICHIESTE!Q48))=1,    Q$46&lt;&gt;""   ),    _xlfn.CONCAT("Rid: ",HLOOKUP(Q$46,Tipologie!$B$2:$AM$10,8)  ),  Gen2022_RICHIESTE!Q48),HLOOKUP(Q$46,Tipologie!$B$2:$AM$10,8  ) ))</f>
        <v>RIPOSO</v>
      </c>
      <c r="R53" s="60" t="str">
        <f>T( IF( Gen2022_RICHIESTE!R48&lt;&gt;"",  IF(   AND(    (IFERROR(SEARCH("Ridotto",Gen2022_RICHIESTE!R48),Gen2022_RICHIESTE!R48))=1,    R$46&lt;&gt;""   ),    _xlfn.CONCAT("Rid: ",HLOOKUP(R$46,Tipologie!$B$2:$AM$10,8)  ),  Gen2022_RICHIESTE!R48),HLOOKUP(R$46,Tipologie!$B$2:$AM$10,8  ) ))</f>
        <v>RIPOSO</v>
      </c>
      <c r="S53" s="60" t="str">
        <f>T( IF( Gen2022_RICHIESTE!S48&lt;&gt;"",  IF(   AND(    (IFERROR(SEARCH("Ridotto",Gen2022_RICHIESTE!S48),Gen2022_RICHIESTE!S48))=1,    S$46&lt;&gt;""   ),    _xlfn.CONCAT("Rid: ",HLOOKUP(S$46,Tipologie!$B$2:$AM$10,8)  ),  Gen2022_RICHIESTE!S48),HLOOKUP(S$46,Tipologie!$B$2:$AM$10,8  ) ))</f>
        <v>RIPOSO</v>
      </c>
      <c r="T53" s="96"/>
      <c r="U53" s="79" t="str">
        <f t="shared" si="7"/>
        <v>sab</v>
      </c>
      <c r="V53" s="80" t="str">
        <f t="shared" si="8"/>
        <v/>
      </c>
      <c r="W53" s="158" t="str">
        <f>T( IF( Gen2022_RICHIESTE!W48&lt;&gt;"",  IF(   AND(    (IFERROR(SEARCH("Ridotto",Gen2022_RICHIESTE!W48),Gen2022_RICHIESTE!W48))=1,    W$46&lt;&gt;""   ),    _xlfn.CONCAT("Rid: ",HLOOKUP(W$46,Tipologie!$B$2:$AM$10,8)  ),  Gen2022_RICHIESTE!W48),HLOOKUP(W$46,Tipologie!$B$2:$AM$10,8  ) ))</f>
        <v>RIPOSO</v>
      </c>
      <c r="X53" s="158" t="str">
        <f>T( IF( Gen2022_RICHIESTE!X48&lt;&gt;"",  IF(   AND(    (IFERROR(SEARCH("Ridotto",Gen2022_RICHIESTE!X48),Gen2022_RICHIESTE!X48))=1,    X$46&lt;&gt;""   ),    _xlfn.CONCAT("Rid: ",HLOOKUP(X$46,Tipologie!$B$2:$AM$10,8)  ),  Gen2022_RICHIESTE!X48),HLOOKUP(X$46,Tipologie!$B$2:$AM$10,8  ) ))</f>
        <v>RIPOSO</v>
      </c>
      <c r="Y53" s="158" t="str">
        <f>T( IF( Gen2022_RICHIESTE!Y48&lt;&gt;"",  IF(   AND(    (IFERROR(SEARCH("Ridotto",Gen2022_RICHIESTE!Y48),Gen2022_RICHIESTE!Y48))=1,    Y$46&lt;&gt;""   ),    _xlfn.CONCAT("Rid: ",HLOOKUP(Y$46,Tipologie!$B$2:$AM$10,8)  ),  Gen2022_RICHIESTE!Y48),HLOOKUP(Y$46,Tipologie!$B$2:$AM$10,8  ) ))</f>
        <v>RIPOSO</v>
      </c>
      <c r="Z53" s="158" t="str">
        <f>T( IF( Gen2022_RICHIESTE!Z48&lt;&gt;"",  IF(   AND(    (IFERROR(SEARCH("Ridotto",Gen2022_RICHIESTE!Z48),Gen2022_RICHIESTE!Z48))=1,    Z$46&lt;&gt;""   ),    _xlfn.CONCAT("Rid: ",HLOOKUP(Z$46,Tipologie!$B$2:$AM$10,8)  ),  Gen2022_RICHIESTE!Z48),HLOOKUP(Z$46,Tipologie!$B$2:$AM$10,8  ) ))</f>
        <v>RIPOSO</v>
      </c>
      <c r="AA53" s="158" t="str">
        <f>T( IF( Gen2022_RICHIESTE!AA48&lt;&gt;"",  IF(   AND(    (IFERROR(SEARCH("Ridotto",Gen2022_RICHIESTE!AA48),Gen2022_RICHIESTE!AA48))=1,    AA$46&lt;&gt;""   ),    _xlfn.CONCAT("Rid: ",HLOOKUP(AA$46,Tipologie!$B$2:$AM$10,8)  ),  Gen2022_RICHIESTE!AA48),HLOOKUP(AA$46,Tipologie!$B$2:$AM$10,8  ) ))</f>
        <v>RIPOSO</v>
      </c>
      <c r="AB53" s="158" t="str">
        <f>T( IF( Gen2022_RICHIESTE!AB48&lt;&gt;"",  IF(   AND(    (IFERROR(SEARCH("Ridotto",Gen2022_RICHIESTE!AB48),Gen2022_RICHIESTE!AB48))=1,    AB$46&lt;&gt;""   ),    _xlfn.CONCAT("Rid: ",HLOOKUP(AB$46,Tipologie!$B$2:$AM$10,8)  ),  Gen2022_RICHIESTE!AB48),HLOOKUP(AB$46,Tipologie!$B$2:$AM$10,8  ) ))</f>
        <v>RIPOSO</v>
      </c>
      <c r="AC53" s="158" t="str">
        <f>T( IF( Gen2022_RICHIESTE!AC48&lt;&gt;"",  IF(   AND(    (IFERROR(SEARCH("Ridotto",Gen2022_RICHIESTE!AC48),Gen2022_RICHIESTE!AC48))=1,    AC$46&lt;&gt;""   ),    _xlfn.CONCAT("Rid: ",HLOOKUP(AC$46,Tipologie!$B$2:$AM$10,8)  ),  Gen2022_RICHIESTE!AC48),HLOOKUP(AC$46,Tipologie!$B$2:$AM$10,8  ) ))</f>
        <v>RIPOSO</v>
      </c>
      <c r="AD53" s="158" t="str">
        <f>T( IF( Gen2022_RICHIESTE!AD48&lt;&gt;"",  IF(   AND(    (IFERROR(SEARCH("Ridotto",Gen2022_RICHIESTE!AD48),Gen2022_RICHIESTE!AD48))=1,    AD$46&lt;&gt;""   ),    _xlfn.CONCAT("Rid: ",HLOOKUP(AD$46,Tipologie!$B$2:$AM$10,8)  ),  Gen2022_RICHIESTE!AD48),HLOOKUP(AD$46,Tipologie!$B$2:$AM$10,8  ) ))</f>
        <v>RIPOSO</v>
      </c>
      <c r="AE53" s="158" t="str">
        <f>T( IF( Gen2022_RICHIESTE!AE48&lt;&gt;"",  IF(   AND(    (IFERROR(SEARCH("Ridotto",Gen2022_RICHIESTE!AE48),Gen2022_RICHIESTE!AE48))=1,    AE$46&lt;&gt;""   ),    _xlfn.CONCAT("Rid: ",HLOOKUP(AE$46,Tipologie!$B$2:$AM$10,8)  ),  Gen2022_RICHIESTE!AE48),HLOOKUP(AE$46,Tipologie!$B$2:$AM$10,8  ) ))</f>
        <v>RIPOSO</v>
      </c>
      <c r="AF53" s="158" t="str">
        <f>T( IF( Gen2022_RICHIESTE!AF48&lt;&gt;"",  IF(   AND(    (IFERROR(SEARCH("Ridotto",Gen2022_RICHIESTE!AF48),Gen2022_RICHIESTE!AF48))=1,    AF$46&lt;&gt;""   ),    _xlfn.CONCAT("Rid: ",HLOOKUP(AF$46,Tipologie!$B$2:$AM$10,8)  ),  Gen2022_RICHIESTE!AF48),HLOOKUP(AF$46,Tipologie!$B$2:$AM$10,8  ) ))</f>
        <v>RIPOSO</v>
      </c>
      <c r="AG53" s="158" t="str">
        <f>T( IF( Gen2022_RICHIESTE!AG48&lt;&gt;"",  IF(   AND(    (IFERROR(SEARCH("Ridotto",Gen2022_RICHIESTE!AG48),Gen2022_RICHIESTE!AG48))=1,    AG$46&lt;&gt;""   ),    _xlfn.CONCAT("Rid: ",HLOOKUP(AG$46,Tipologie!$B$2:$AM$10,8)  ),  Gen2022_RICHIESTE!AG48),HLOOKUP(AG$46,Tipologie!$B$2:$AM$10,8  ) ))</f>
        <v>RIPOSO</v>
      </c>
      <c r="AH53" s="158" t="str">
        <f>T( IF( Gen2022_RICHIESTE!AH48&lt;&gt;"",  IF(   AND(    (IFERROR(SEARCH("Ridotto",Gen2022_RICHIESTE!AH48),Gen2022_RICHIESTE!AH48))=1,    AH$46&lt;&gt;""   ),    _xlfn.CONCAT("Rid: ",HLOOKUP(AH$46,Tipologie!$B$2:$AM$10,8)  ),  Gen2022_RICHIESTE!AH48),HLOOKUP(AH$46,Tipologie!$B$2:$AM$10,8  ) ))</f>
        <v>RIPOSO</v>
      </c>
      <c r="AI53" s="158" t="str">
        <f>T( IF( Gen2022_RICHIESTE!AI48&lt;&gt;"",  IF(   AND(    (IFERROR(SEARCH("Ridotto",Gen2022_RICHIESTE!AI48),Gen2022_RICHIESTE!AI48))=1,    AI$46&lt;&gt;""   ),    _xlfn.CONCAT("Rid: ",HLOOKUP(AI$46,Tipologie!$B$2:$AM$10,8)  ),  Gen2022_RICHIESTE!AI48),HLOOKUP(AI$46,Tipologie!$B$2:$AM$10,8  ) ))</f>
        <v>RIPOSO</v>
      </c>
      <c r="AJ53" s="158" t="str">
        <f>T( IF( Gen2022_RICHIESTE!AJ48&lt;&gt;"",  IF(   AND(    (IFERROR(SEARCH("Ridotto",Gen2022_RICHIESTE!AJ48),Gen2022_RICHIESTE!AJ48))=1,    AJ$46&lt;&gt;""   ),    _xlfn.CONCAT("Rid: ",HLOOKUP(AJ$46,Tipologie!$B$2:$AM$10,8)  ),  Gen2022_RICHIESTE!AJ48),HLOOKUP(AJ$46,Tipologie!$B$2:$AM$10,8  ) ))</f>
        <v>RIPOSO</v>
      </c>
      <c r="AK53" s="158" t="str">
        <f>T( IF( Gen2022_RICHIESTE!AK48&lt;&gt;"",  IF(   AND(    (IFERROR(SEARCH("Ridotto",Gen2022_RICHIESTE!AK48),Gen2022_RICHIESTE!AK48))=1,    AK$46&lt;&gt;""   ),    _xlfn.CONCAT("Rid: ",HLOOKUP(AK$46,Tipologie!$B$2:$AM$10,8)  ),  Gen2022_RICHIESTE!AK48),HLOOKUP(AK$46,Tipologie!$B$2:$AM$10,8  ) ))</f>
        <v>RIPOSO</v>
      </c>
      <c r="AL53" s="158" t="str">
        <f>T( IF( Gen2022_RICHIESTE!AL48&lt;&gt;"",  IF(   AND(    (IFERROR(SEARCH("Ridotto",Gen2022_RICHIESTE!AL48),Gen2022_RICHIESTE!AL48))=1,    AL$46&lt;&gt;""   ),    _xlfn.CONCAT("Rid: ",HLOOKUP(AL$46,Tipologie!$B$2:$AM$10,8)  ),  Gen2022_RICHIESTE!AL48),HLOOKUP(AL$46,Tipologie!$B$2:$AM$10,8  ) ))</f>
        <v>RIPOSO</v>
      </c>
      <c r="AM53" s="158" t="str">
        <f>T( IF( Gen2022_RICHIESTE!AM48&lt;&gt;"",  IF(   AND(    (IFERROR(SEARCH("Ridotto",Gen2022_RICHIESTE!AM48),Gen2022_RICHIESTE!AM48))=1,    AM$46&lt;&gt;""   ),    _xlfn.CONCAT("Rid: ",HLOOKUP(AM$46,Tipologie!$B$2:$AM$10,8)  ),  Gen2022_RICHIESTE!AM48),HLOOKUP(AM$46,Tipologie!$B$2:$AM$10,8  ) ))</f>
        <v>RIPOSO</v>
      </c>
      <c r="AN53" s="158" t="str">
        <f>T( IF( Gen2022_RICHIESTE!AN48&lt;&gt;"",  IF(   AND(    (IFERROR(SEARCH("Ridotto",Gen2022_RICHIESTE!AN48),Gen2022_RICHIESTE!AN48))=1,    AN$46&lt;&gt;""   ),    _xlfn.CONCAT("Rid: ",HLOOKUP(AN$46,Tipologie!$B$2:$AM$10,8)  ),  Gen2022_RICHIESTE!AN48),HLOOKUP(AN$46,Tipologie!$B$2:$AM$10,8  ) ))</f>
        <v>RIPOSO</v>
      </c>
      <c r="AO53" s="158" t="str">
        <f>T( IF( Gen2022_RICHIESTE!AO48&lt;&gt;"",  IF(   AND(    (IFERROR(SEARCH("Ridotto",Gen2022_RICHIESTE!AO48),Gen2022_RICHIESTE!AO48))=1,    AO$46&lt;&gt;""   ),    _xlfn.CONCAT("Rid: ",HLOOKUP(AO$46,Tipologie!$B$2:$AM$10,8)  ),  Gen2022_RICHIESTE!AO48),HLOOKUP(AO$46,Tipologie!$B$2:$AM$10,8  ) ))</f>
        <v>RIPOSO</v>
      </c>
      <c r="AP53" s="158" t="str">
        <f>T( IF( Gen2022_RICHIESTE!AP48&lt;&gt;"",  IF(   AND(    (IFERROR(SEARCH("Ridotto",Gen2022_RICHIESTE!AP48),Gen2022_RICHIESTE!AP48))=1,    AP$46&lt;&gt;""   ),    _xlfn.CONCAT("Rid: ",HLOOKUP(AP$46,Tipologie!$B$2:$AM$10,8)  ),  Gen2022_RICHIESTE!AP48),HLOOKUP(AP$46,Tipologie!$B$2:$AM$10,8  ) ))</f>
        <v>RIPOSO</v>
      </c>
      <c r="AQ53" s="158" t="str">
        <f>T( IF( Gen2022_RICHIESTE!AQ48&lt;&gt;"",  IF(   AND(    (IFERROR(SEARCH("Ridotto",Gen2022_RICHIESTE!AQ48),Gen2022_RICHIESTE!AQ48))=1,    AQ$46&lt;&gt;""   ),    _xlfn.CONCAT("Rid: ",HLOOKUP(AQ$46,Tipologie!$B$2:$AM$10,8)  ),  Gen2022_RICHIESTE!AQ48),HLOOKUP(AQ$46,Tipologie!$B$2:$AM$10,8  ) ))</f>
        <v>RIPOSO</v>
      </c>
      <c r="AR53" s="158" t="str">
        <f>T( IF( Gen2022_RICHIESTE!AR48&lt;&gt;"",  IF(   AND(    (IFERROR(SEARCH("Ridotto",Gen2022_RICHIESTE!AR48),Gen2022_RICHIESTE!AR48))=1,    AR$46&lt;&gt;""   ),    _xlfn.CONCAT("Rid: ",HLOOKUP(AR$46,Tipologie!$B$2:$AM$10,8)  ),  Gen2022_RICHIESTE!AR48),HLOOKUP(AR$46,Tipologie!$B$2:$AM$10,8  ) ))</f>
        <v>RIPOSO</v>
      </c>
      <c r="AS53" s="59"/>
      <c r="AT53" s="92">
        <f>SUM(COUNTIFS(C53:AR53,{"Ex-accordo";"Ferie";"Ridotto Ex-Acc";"Ridotto Ferie";"Ridotto Maternità";"Malattia";"Esame";"Altro"}))</f>
        <v>0</v>
      </c>
      <c r="AU53" s="96"/>
      <c r="AW53" s="79" t="str">
        <f t="shared" si="9"/>
        <v>sab</v>
      </c>
      <c r="AX53" s="79" t="str">
        <f t="shared" si="11"/>
        <v/>
      </c>
      <c r="AY53" s="158" t="str">
        <f>T(IF(  Gen2022_RICHIESTE!BB48&lt;&gt;"",  Gen2022_RICHIESTE!BB48,  HLOOKUP(AY$46,Tipologie!$B$2:$AM$10,8) ))</f>
        <v>RIPOSO</v>
      </c>
      <c r="AZ53" s="158" t="str">
        <f>T(IF(  Gen2022_RICHIESTE!BC48&lt;&gt;"",  Gen2022_RICHIESTE!BC48,  HLOOKUP(AZ$46,Tipologie!$B$2:$AM$10,8) ))</f>
        <v>RIPOSO</v>
      </c>
      <c r="BA53" s="158" t="str">
        <f>T(IF(  Gen2022_RICHIESTE!BD48&lt;&gt;"",  Gen2022_RICHIESTE!BD48,  HLOOKUP(BA$46,Tipologie!$B$2:$AM$10,8) ))</f>
        <v>RIPOSO</v>
      </c>
      <c r="BB53" s="158" t="str">
        <f>T(IF(  Gen2022_RICHIESTE!BE48&lt;&gt;"",  Gen2022_RICHIESTE!BE48,  HLOOKUP(BB$46,Tipologie!$B$2:$AM$10,8) ))</f>
        <v>RIPOSO</v>
      </c>
      <c r="BC53" s="158" t="str">
        <f>T(IF(  Gen2022_RICHIESTE!BF48&lt;&gt;"",  Gen2022_RICHIESTE!BF48,  HLOOKUP(BC$46,Tipologie!$B$2:$AM$10,8) ))</f>
        <v>RIPOSO</v>
      </c>
      <c r="BD53" s="158" t="str">
        <f>T(IF(  Gen2022_RICHIESTE!BG48&lt;&gt;"",  Gen2022_RICHIESTE!BG48,  HLOOKUP(BD$46,Tipologie!$B$2:$AM$10,8) ))</f>
        <v>RIPOSO</v>
      </c>
      <c r="BE53" s="158" t="str">
        <f>T(IF(  Gen2022_RICHIESTE!BH48&lt;&gt;"",  Gen2022_RICHIESTE!BH48,  HLOOKUP(BE$46,Tipologie!$B$2:$AM$10,8) ))</f>
        <v>RIPOSO</v>
      </c>
      <c r="BF53" s="158" t="str">
        <f>T(IF(  Gen2022_RICHIESTE!BI48&lt;&gt;"",  Gen2022_RICHIESTE!BI48,  HLOOKUP(BF$46,Tipologie!$B$2:$AM$10,8) ))</f>
        <v>RIPOSO</v>
      </c>
      <c r="BG53" s="158" t="str">
        <f>T(IF(  Gen2022_RICHIESTE!BJ48&lt;&gt;"",  Gen2022_RICHIESTE!BJ48,  HLOOKUP(BG$46,Tipologie!$B$2:$AM$10,8) ))</f>
        <v>RIPOSO</v>
      </c>
      <c r="BH53" s="158" t="str">
        <f>T(IF(  Gen2022_RICHIESTE!BK48&lt;&gt;"",  Gen2022_RICHIESTE!BK48,  HLOOKUP(BH$46,Tipologie!$B$2:$AM$10,8) ))</f>
        <v>RIPOSO</v>
      </c>
    </row>
    <row r="54" spans="1:61" ht="11.25" hidden="1" customHeight="1" x14ac:dyDescent="0.25">
      <c r="A54" s="57" t="str">
        <f>IF(Gen2022_RICHIESTE!A49&lt;&gt;"",Gen2022_RICHIESTE!A49,"")</f>
        <v/>
      </c>
      <c r="B54" s="82" t="str">
        <f>IF(Gen2022_RICHIESTE!B49&lt;&gt;"",Gen2022_RICHIESTE!B49,"")</f>
        <v/>
      </c>
      <c r="C54" s="158" t="str">
        <f>T( IF( Gen2022_RICHIESTE!C49&lt;&gt;"",  IF(   AND(    (IFERROR(SEARCH("Ridotto",Gen2022_RICHIESTE!C49),Gen2022_RICHIESTE!C49))=1,    C$46&lt;&gt;""   ),    _xlfn.CONCAT("Rid: ",HLOOKUP(C$46,Tipologie!$B$2:$AM$10,9)  ),  Gen2022_RICHIESTE!C49),HLOOKUP(C$46,Tipologie!$B$2:$AM$10,9  ) ))</f>
        <v>DOMENICA</v>
      </c>
      <c r="D54" s="158" t="str">
        <f>T( IF( Gen2022_RICHIESTE!D49&lt;&gt;"",  IF(   AND(    (IFERROR(SEARCH("Ridotto",Gen2022_RICHIESTE!D49),Gen2022_RICHIESTE!D49))=1,    D$46&lt;&gt;""   ),    _xlfn.CONCAT("Rid: ",HLOOKUP(D$46,Tipologie!$B$2:$AM$10,9)  ),  Gen2022_RICHIESTE!D49),HLOOKUP(D$46,Tipologie!$B$2:$AM$10,9  ) ))</f>
        <v>DOMENICA</v>
      </c>
      <c r="E54" s="158" t="str">
        <f>T( IF( Gen2022_RICHIESTE!E49&lt;&gt;"",  IF(   AND(    (IFERROR(SEARCH("Ridotto",Gen2022_RICHIESTE!E49),Gen2022_RICHIESTE!E49))=1,    E$46&lt;&gt;""   ),    _xlfn.CONCAT("Rid: ",HLOOKUP(E$46,Tipologie!$B$2:$AM$10,9)  ),  Gen2022_RICHIESTE!E49),HLOOKUP(E$46,Tipologie!$B$2:$AM$10,9  ) ))</f>
        <v>DOMENICA</v>
      </c>
      <c r="F54" s="158" t="str">
        <f>T( IF( Gen2022_RICHIESTE!F49&lt;&gt;"",  IF(   AND(    (IFERROR(SEARCH("Ridotto",Gen2022_RICHIESTE!F49),Gen2022_RICHIESTE!F49))=1,    F$46&lt;&gt;""   ),    _xlfn.CONCAT("Rid: ",HLOOKUP(F$46,Tipologie!$B$2:$AM$10,9)  ),  Gen2022_RICHIESTE!F49),HLOOKUP(F$46,Tipologie!$B$2:$AM$10,9  ) ))</f>
        <v>DOMENICA</v>
      </c>
      <c r="G54" s="158" t="str">
        <f>T( IF( Gen2022_RICHIESTE!G49&lt;&gt;"",  IF(   AND(    (IFERROR(SEARCH("Ridotto",Gen2022_RICHIESTE!G49),Gen2022_RICHIESTE!G49))=1,    G$46&lt;&gt;""   ),    _xlfn.CONCAT("Rid: ",HLOOKUP(G$46,Tipologie!$B$2:$AM$10,9)  ),  Gen2022_RICHIESTE!G49),HLOOKUP(G$46,Tipologie!$B$2:$AM$10,9  ) ))</f>
        <v>DOMENICA</v>
      </c>
      <c r="H54" s="158" t="str">
        <f>T( IF( Gen2022_RICHIESTE!H49&lt;&gt;"",  IF(   AND(    (IFERROR(SEARCH("Ridotto",Gen2022_RICHIESTE!H49),Gen2022_RICHIESTE!H49))=1,    H$46&lt;&gt;""   ),    _xlfn.CONCAT("Rid: ",HLOOKUP(H$46,Tipologie!$B$2:$AM$10,9)  ),  Gen2022_RICHIESTE!H49),HLOOKUP(H$46,Tipologie!$B$2:$AM$10,9  ) ))</f>
        <v>DOMENICA</v>
      </c>
      <c r="I54" s="158" t="str">
        <f>T( IF( Gen2022_RICHIESTE!I49&lt;&gt;"",  IF(   AND(    (IFERROR(SEARCH("Ridotto",Gen2022_RICHIESTE!I49),Gen2022_RICHIESTE!I49))=1,    I$46&lt;&gt;""   ),    _xlfn.CONCAT("Rid: ",HLOOKUP(I$46,Tipologie!$B$2:$AM$10,9)  ),  Gen2022_RICHIESTE!I49),HLOOKUP(I$46,Tipologie!$B$2:$AM$10,9  ) ))</f>
        <v>DOMENICA</v>
      </c>
      <c r="J54" s="158" t="str">
        <f>T( IF( Gen2022_RICHIESTE!J49&lt;&gt;"",  IF(   AND(    (IFERROR(SEARCH("Ridotto",Gen2022_RICHIESTE!J49),Gen2022_RICHIESTE!J49))=1,    J$46&lt;&gt;""   ),    _xlfn.CONCAT("Rid: ",HLOOKUP(J$46,Tipologie!$B$2:$AM$10,9)  ),  Gen2022_RICHIESTE!J49),HLOOKUP(J$46,Tipologie!$B$2:$AM$10,9  ) ))</f>
        <v>DOMENICA</v>
      </c>
      <c r="K54" s="158" t="str">
        <f>T( IF( Gen2022_RICHIESTE!K49&lt;&gt;"",  IF(   AND(    (IFERROR(SEARCH("Ridotto",Gen2022_RICHIESTE!K49),Gen2022_RICHIESTE!K49))=1,    K$46&lt;&gt;""   ),    _xlfn.CONCAT("Rid: ",HLOOKUP(K$46,Tipologie!$B$2:$AM$10,9)  ),  Gen2022_RICHIESTE!K49),HLOOKUP(K$46,Tipologie!$B$2:$AM$10,9  ) ))</f>
        <v>DOMENICA</v>
      </c>
      <c r="L54" s="158" t="str">
        <f>T( IF( Gen2022_RICHIESTE!L49&lt;&gt;"",  IF(   AND(    (IFERROR(SEARCH("Ridotto",Gen2022_RICHIESTE!L49),Gen2022_RICHIESTE!L49))=1,    L$46&lt;&gt;""   ),    _xlfn.CONCAT("Rid: ",HLOOKUP(L$46,Tipologie!$B$2:$AM$10,9)  ),  Gen2022_RICHIESTE!L49),HLOOKUP(L$46,Tipologie!$B$2:$AM$10,9  ) ))</f>
        <v>DOMENICA</v>
      </c>
      <c r="M54" s="158" t="str">
        <f>T( IF( Gen2022_RICHIESTE!M49&lt;&gt;"",  IF(   AND(    (IFERROR(SEARCH("Ridotto",Gen2022_RICHIESTE!M49),Gen2022_RICHIESTE!M49))=1,    M$46&lt;&gt;""   ),    _xlfn.CONCAT("Rid: ",HLOOKUP(M$46,Tipologie!$B$2:$AM$10,9)  ),  Gen2022_RICHIESTE!M49),HLOOKUP(M$46,Tipologie!$B$2:$AM$10,9  ) ))</f>
        <v>DOMENICA</v>
      </c>
      <c r="N54" s="158" t="str">
        <f>T( IF( Gen2022_RICHIESTE!N49&lt;&gt;"",  IF(   AND(    (IFERROR(SEARCH("Ridotto",Gen2022_RICHIESTE!N49),Gen2022_RICHIESTE!N49))=1,    N$46&lt;&gt;""   ),    _xlfn.CONCAT("Rid: ",HLOOKUP(N$46,Tipologie!$B$2:$AM$10,9)  ),  Gen2022_RICHIESTE!N49),HLOOKUP(N$46,Tipologie!$B$2:$AM$10,9  ) ))</f>
        <v>DOMENICA</v>
      </c>
      <c r="O54" s="158" t="str">
        <f>T( IF( Gen2022_RICHIESTE!O49&lt;&gt;"",  IF(   AND(    (IFERROR(SEARCH("Ridotto",Gen2022_RICHIESTE!O49),Gen2022_RICHIESTE!O49))=1,    O$46&lt;&gt;""   ),    _xlfn.CONCAT("Rid: ",HLOOKUP(O$46,Tipologie!$B$2:$AM$10,9)  ),  Gen2022_RICHIESTE!O49),HLOOKUP(O$46,Tipologie!$B$2:$AM$10,9  ) ))</f>
        <v>DOMENICA</v>
      </c>
      <c r="P54" s="158" t="str">
        <f>T( IF( Gen2022_RICHIESTE!P49&lt;&gt;"",  IF(   AND(    (IFERROR(SEARCH("Ridotto",Gen2022_RICHIESTE!P49),Gen2022_RICHIESTE!P49))=1,    P$46&lt;&gt;""   ),    _xlfn.CONCAT("Rid: ",HLOOKUP(P$46,Tipologie!$B$2:$AM$10,9)  ),  Gen2022_RICHIESTE!P49),HLOOKUP(P$46,Tipologie!$B$2:$AM$10,9  ) ))</f>
        <v>DOMENICA</v>
      </c>
      <c r="Q54" s="60" t="str">
        <f>T( IF( Gen2022_RICHIESTE!Q49&lt;&gt;"",  IF(   AND(    (IFERROR(SEARCH("Ridotto",Gen2022_RICHIESTE!Q49),Gen2022_RICHIESTE!Q49))=1,    Q$46&lt;&gt;""   ),    _xlfn.CONCAT("Rid: ",HLOOKUP(Q$46,Tipologie!$B$2:$AM$10,9)  ),  Gen2022_RICHIESTE!Q49),HLOOKUP(Q$46,Tipologie!$B$2:$AM$10,9  ) ))</f>
        <v>DOMENICA</v>
      </c>
      <c r="R54" s="60" t="str">
        <f>T( IF( Gen2022_RICHIESTE!R49&lt;&gt;"",  IF(   AND(    (IFERROR(SEARCH("Ridotto",Gen2022_RICHIESTE!R49),Gen2022_RICHIESTE!R49))=1,    R$46&lt;&gt;""   ),    _xlfn.CONCAT("Rid: ",HLOOKUP(R$46,Tipologie!$B$2:$AM$10,9)  ),  Gen2022_RICHIESTE!R49),HLOOKUP(R$46,Tipologie!$B$2:$AM$10,9  ) ))</f>
        <v>DOMENICA</v>
      </c>
      <c r="S54" s="60" t="str">
        <f>T( IF( Gen2022_RICHIESTE!S49&lt;&gt;"",  IF(   AND(    (IFERROR(SEARCH("Ridotto",Gen2022_RICHIESTE!S49),Gen2022_RICHIESTE!S49))=1,    S$46&lt;&gt;""   ),    _xlfn.CONCAT("Rid: ",HLOOKUP(S$46,Tipologie!$B$2:$AM$10,9)  ),  Gen2022_RICHIESTE!S49),HLOOKUP(S$46,Tipologie!$B$2:$AM$10,9  ) ))</f>
        <v>DOMENICA</v>
      </c>
      <c r="T54" s="96"/>
      <c r="U54" s="57" t="str">
        <f t="shared" si="7"/>
        <v/>
      </c>
      <c r="V54" s="82" t="str">
        <f t="shared" si="8"/>
        <v/>
      </c>
      <c r="W54" s="158" t="str">
        <f>T( IF( Gen2022_RICHIESTE!W49&lt;&gt;"",  IF(   AND(    (IFERROR(SEARCH("Ridotto",Gen2022_RICHIESTE!W49),Gen2022_RICHIESTE!W49))=1,    W$46&lt;&gt;""   ),    _xlfn.CONCAT("Rid: ",HLOOKUP(W$46,Tipologie!$B$2:$AM$10,9)  ),  Gen2022_RICHIESTE!W49),HLOOKUP(W$46,Tipologie!$B$2:$AM$10,9  ) ))</f>
        <v>DOMENICA</v>
      </c>
      <c r="X54" s="158" t="str">
        <f>T( IF( Gen2022_RICHIESTE!X49&lt;&gt;"",  IF(   AND(    (IFERROR(SEARCH("Ridotto",Gen2022_RICHIESTE!X49),Gen2022_RICHIESTE!X49))=1,    X$46&lt;&gt;""   ),    _xlfn.CONCAT("Rid: ",HLOOKUP(X$46,Tipologie!$B$2:$AM$10,9)  ),  Gen2022_RICHIESTE!X49),HLOOKUP(X$46,Tipologie!$B$2:$AM$10,9  ) ))</f>
        <v>DOMENICA</v>
      </c>
      <c r="Y54" s="158" t="str">
        <f>T( IF( Gen2022_RICHIESTE!Y49&lt;&gt;"",  IF(   AND(    (IFERROR(SEARCH("Ridotto",Gen2022_RICHIESTE!Y49),Gen2022_RICHIESTE!Y49))=1,    Y$46&lt;&gt;""   ),    _xlfn.CONCAT("Rid: ",HLOOKUP(Y$46,Tipologie!$B$2:$AM$10,9)  ),  Gen2022_RICHIESTE!Y49),HLOOKUP(Y$46,Tipologie!$B$2:$AM$10,9  ) ))</f>
        <v>DOMENICA</v>
      </c>
      <c r="Z54" s="158" t="str">
        <f>T( IF( Gen2022_RICHIESTE!Z49&lt;&gt;"",  IF(   AND(    (IFERROR(SEARCH("Ridotto",Gen2022_RICHIESTE!Z49),Gen2022_RICHIESTE!Z49))=1,    Z$46&lt;&gt;""   ),    _xlfn.CONCAT("Rid: ",HLOOKUP(Z$46,Tipologie!$B$2:$AM$10,9)  ),  Gen2022_RICHIESTE!Z49),HLOOKUP(Z$46,Tipologie!$B$2:$AM$10,9  ) ))</f>
        <v>DOMENICA</v>
      </c>
      <c r="AA54" s="158" t="str">
        <f>T( IF( Gen2022_RICHIESTE!AA49&lt;&gt;"",  IF(   AND(    (IFERROR(SEARCH("Ridotto",Gen2022_RICHIESTE!AA49),Gen2022_RICHIESTE!AA49))=1,    AA$46&lt;&gt;""   ),    _xlfn.CONCAT("Rid: ",HLOOKUP(AA$46,Tipologie!$B$2:$AM$10,9)  ),  Gen2022_RICHIESTE!AA49),HLOOKUP(AA$46,Tipologie!$B$2:$AM$10,9  ) ))</f>
        <v>DOMENICA</v>
      </c>
      <c r="AB54" s="158" t="str">
        <f>T( IF( Gen2022_RICHIESTE!AB49&lt;&gt;"",  IF(   AND(    (IFERROR(SEARCH("Ridotto",Gen2022_RICHIESTE!AB49),Gen2022_RICHIESTE!AB49))=1,    AB$46&lt;&gt;""   ),    _xlfn.CONCAT("Rid: ",HLOOKUP(AB$46,Tipologie!$B$2:$AM$10,9)  ),  Gen2022_RICHIESTE!AB49),HLOOKUP(AB$46,Tipologie!$B$2:$AM$10,9  ) ))</f>
        <v>DOMENICA</v>
      </c>
      <c r="AC54" s="158" t="str">
        <f>T( IF( Gen2022_RICHIESTE!AC49&lt;&gt;"",  IF(   AND(    (IFERROR(SEARCH("Ridotto",Gen2022_RICHIESTE!AC49),Gen2022_RICHIESTE!AC49))=1,    AC$46&lt;&gt;""   ),    _xlfn.CONCAT("Rid: ",HLOOKUP(AC$46,Tipologie!$B$2:$AM$10,9)  ),  Gen2022_RICHIESTE!AC49),HLOOKUP(AC$46,Tipologie!$B$2:$AM$10,9  ) ))</f>
        <v>DOMENICA</v>
      </c>
      <c r="AD54" s="158" t="str">
        <f>T( IF( Gen2022_RICHIESTE!AD49&lt;&gt;"",  IF(   AND(    (IFERROR(SEARCH("Ridotto",Gen2022_RICHIESTE!AD49),Gen2022_RICHIESTE!AD49))=1,    AD$46&lt;&gt;""   ),    _xlfn.CONCAT("Rid: ",HLOOKUP(AD$46,Tipologie!$B$2:$AM$10,9)  ),  Gen2022_RICHIESTE!AD49),HLOOKUP(AD$46,Tipologie!$B$2:$AM$10,9  ) ))</f>
        <v>DOMENICA</v>
      </c>
      <c r="AE54" s="158" t="str">
        <f>T( IF( Gen2022_RICHIESTE!AE49&lt;&gt;"",  IF(   AND(    (IFERROR(SEARCH("Ridotto",Gen2022_RICHIESTE!AE49),Gen2022_RICHIESTE!AE49))=1,    AE$46&lt;&gt;""   ),    _xlfn.CONCAT("Rid: ",HLOOKUP(AE$46,Tipologie!$B$2:$AM$10,9)  ),  Gen2022_RICHIESTE!AE49),HLOOKUP(AE$46,Tipologie!$B$2:$AM$10,9  ) ))</f>
        <v>DOMENICA</v>
      </c>
      <c r="AF54" s="158" t="str">
        <f>T( IF( Gen2022_RICHIESTE!AF49&lt;&gt;"",  IF(   AND(    (IFERROR(SEARCH("Ridotto",Gen2022_RICHIESTE!AF49),Gen2022_RICHIESTE!AF49))=1,    AF$46&lt;&gt;""   ),    _xlfn.CONCAT("Rid: ",HLOOKUP(AF$46,Tipologie!$B$2:$AM$10,9)  ),  Gen2022_RICHIESTE!AF49),HLOOKUP(AF$46,Tipologie!$B$2:$AM$10,9  ) ))</f>
        <v>DOMENICA</v>
      </c>
      <c r="AG54" s="158" t="str">
        <f>T( IF( Gen2022_RICHIESTE!AG49&lt;&gt;"",  IF(   AND(    (IFERROR(SEARCH("Ridotto",Gen2022_RICHIESTE!AG49),Gen2022_RICHIESTE!AG49))=1,    AG$46&lt;&gt;""   ),    _xlfn.CONCAT("Rid: ",HLOOKUP(AG$46,Tipologie!$B$2:$AM$10,9)  ),  Gen2022_RICHIESTE!AG49),HLOOKUP(AG$46,Tipologie!$B$2:$AM$10,9  ) ))</f>
        <v>DOMENICA</v>
      </c>
      <c r="AH54" s="158" t="str">
        <f>T( IF( Gen2022_RICHIESTE!AH49&lt;&gt;"",  IF(   AND(    (IFERROR(SEARCH("Ridotto",Gen2022_RICHIESTE!AH49),Gen2022_RICHIESTE!AH49))=1,    AH$46&lt;&gt;""   ),    _xlfn.CONCAT("Rid: ",HLOOKUP(AH$46,Tipologie!$B$2:$AM$10,9)  ),  Gen2022_RICHIESTE!AH49),HLOOKUP(AH$46,Tipologie!$B$2:$AM$10,9  ) ))</f>
        <v>DOMENICA</v>
      </c>
      <c r="AI54" s="158" t="str">
        <f>T( IF( Gen2022_RICHIESTE!AI49&lt;&gt;"",  IF(   AND(    (IFERROR(SEARCH("Ridotto",Gen2022_RICHIESTE!AI49),Gen2022_RICHIESTE!AI49))=1,    AI$46&lt;&gt;""   ),    _xlfn.CONCAT("Rid: ",HLOOKUP(AI$46,Tipologie!$B$2:$AM$10,9)  ),  Gen2022_RICHIESTE!AI49),HLOOKUP(AI$46,Tipologie!$B$2:$AM$10,9  ) ))</f>
        <v>DOMENICA</v>
      </c>
      <c r="AJ54" s="158" t="str">
        <f>T( IF( Gen2022_RICHIESTE!AJ49&lt;&gt;"",  IF(   AND(    (IFERROR(SEARCH("Ridotto",Gen2022_RICHIESTE!AJ49),Gen2022_RICHIESTE!AJ49))=1,    AJ$46&lt;&gt;""   ),    _xlfn.CONCAT("Rid: ",HLOOKUP(AJ$46,Tipologie!$B$2:$AM$10,9)  ),  Gen2022_RICHIESTE!AJ49),HLOOKUP(AJ$46,Tipologie!$B$2:$AM$10,9  ) ))</f>
        <v>DOMENICA</v>
      </c>
      <c r="AK54" s="158" t="str">
        <f>T( IF( Gen2022_RICHIESTE!AK49&lt;&gt;"",  IF(   AND(    (IFERROR(SEARCH("Ridotto",Gen2022_RICHIESTE!AK49),Gen2022_RICHIESTE!AK49))=1,    AK$46&lt;&gt;""   ),    _xlfn.CONCAT("Rid: ",HLOOKUP(AK$46,Tipologie!$B$2:$AM$10,9)  ),  Gen2022_RICHIESTE!AK49),HLOOKUP(AK$46,Tipologie!$B$2:$AM$10,9  ) ))</f>
        <v>DOMENICA</v>
      </c>
      <c r="AL54" s="158" t="str">
        <f>T( IF( Gen2022_RICHIESTE!AL49&lt;&gt;"",  IF(   AND(    (IFERROR(SEARCH("Ridotto",Gen2022_RICHIESTE!AL49),Gen2022_RICHIESTE!AL49))=1,    AL$46&lt;&gt;""   ),    _xlfn.CONCAT("Rid: ",HLOOKUP(AL$46,Tipologie!$B$2:$AM$10,9)  ),  Gen2022_RICHIESTE!AL49),HLOOKUP(AL$46,Tipologie!$B$2:$AM$10,9  ) ))</f>
        <v>DOMENICA</v>
      </c>
      <c r="AM54" s="158" t="str">
        <f>T( IF( Gen2022_RICHIESTE!AM49&lt;&gt;"",  IF(   AND(    (IFERROR(SEARCH("Ridotto",Gen2022_RICHIESTE!AM49),Gen2022_RICHIESTE!AM49))=1,    AM$46&lt;&gt;""   ),    _xlfn.CONCAT("Rid: ",HLOOKUP(AM$46,Tipologie!$B$2:$AM$10,9)  ),  Gen2022_RICHIESTE!AM49),HLOOKUP(AM$46,Tipologie!$B$2:$AM$10,9  ) ))</f>
        <v>DOMENICA</v>
      </c>
      <c r="AN54" s="158" t="str">
        <f>T( IF( Gen2022_RICHIESTE!AN49&lt;&gt;"",  IF(   AND(    (IFERROR(SEARCH("Ridotto",Gen2022_RICHIESTE!AN49),Gen2022_RICHIESTE!AN49))=1,    AN$46&lt;&gt;""   ),    _xlfn.CONCAT("Rid: ",HLOOKUP(AN$46,Tipologie!$B$2:$AM$10,9)  ),  Gen2022_RICHIESTE!AN49),HLOOKUP(AN$46,Tipologie!$B$2:$AM$10,9  ) ))</f>
        <v>DOMENICA</v>
      </c>
      <c r="AO54" s="158" t="str">
        <f>T( IF( Gen2022_RICHIESTE!AO49&lt;&gt;"",  IF(   AND(    (IFERROR(SEARCH("Ridotto",Gen2022_RICHIESTE!AO49),Gen2022_RICHIESTE!AO49))=1,    AO$46&lt;&gt;""   ),    _xlfn.CONCAT("Rid: ",HLOOKUP(AO$46,Tipologie!$B$2:$AM$10,9)  ),  Gen2022_RICHIESTE!AO49),HLOOKUP(AO$46,Tipologie!$B$2:$AM$10,9  ) ))</f>
        <v>DOMENICA</v>
      </c>
      <c r="AP54" s="158" t="str">
        <f>T( IF( Gen2022_RICHIESTE!AP49&lt;&gt;"",  IF(   AND(    (IFERROR(SEARCH("Ridotto",Gen2022_RICHIESTE!AP49),Gen2022_RICHIESTE!AP49))=1,    AP$46&lt;&gt;""   ),    _xlfn.CONCAT("Rid: ",HLOOKUP(AP$46,Tipologie!$B$2:$AM$10,9)  ),  Gen2022_RICHIESTE!AP49),HLOOKUP(AP$46,Tipologie!$B$2:$AM$10,9  ) ))</f>
        <v>DOMENICA</v>
      </c>
      <c r="AQ54" s="158" t="str">
        <f>T( IF( Gen2022_RICHIESTE!AQ49&lt;&gt;"",  IF(   AND(    (IFERROR(SEARCH("Ridotto",Gen2022_RICHIESTE!AQ49),Gen2022_RICHIESTE!AQ49))=1,    AQ$46&lt;&gt;""   ),    _xlfn.CONCAT("Rid: ",HLOOKUP(AQ$46,Tipologie!$B$2:$AM$10,9)  ),  Gen2022_RICHIESTE!AQ49),HLOOKUP(AQ$46,Tipologie!$B$2:$AM$10,9  ) ))</f>
        <v>DOMENICA</v>
      </c>
      <c r="AR54" s="158" t="str">
        <f>T( IF( Gen2022_RICHIESTE!AR49&lt;&gt;"",  IF(   AND(    (IFERROR(SEARCH("Ridotto",Gen2022_RICHIESTE!AR49),Gen2022_RICHIESTE!AR49))=1,    AR$46&lt;&gt;""   ),    _xlfn.CONCAT("Rid: ",HLOOKUP(AR$46,Tipologie!$B$2:$AM$10,9)  ),  Gen2022_RICHIESTE!AR49),HLOOKUP(AR$46,Tipologie!$B$2:$AM$10,9  ) ))</f>
        <v>DOMENICA</v>
      </c>
      <c r="AS54" s="55"/>
      <c r="AT54" s="94"/>
      <c r="AU54" s="96"/>
      <c r="AW54" s="57" t="str">
        <f t="shared" si="9"/>
        <v/>
      </c>
      <c r="AX54" s="145" t="str">
        <f t="shared" si="11"/>
        <v/>
      </c>
      <c r="AY54" s="158" t="str">
        <f>T(IF(  Gen2022_RICHIESTE!BB49&lt;&gt;"",  Gen2022_RICHIESTE!BB49,  HLOOKUP(AY$46,Tipologie!$B$2:$AM$10,9) ))</f>
        <v>DOMENICA</v>
      </c>
      <c r="AZ54" s="158" t="str">
        <f>T(IF(  Gen2022_RICHIESTE!BC49&lt;&gt;"",  Gen2022_RICHIESTE!BC49,  HLOOKUP(AZ$46,Tipologie!$B$2:$AM$10,9) ))</f>
        <v>DOMENICA</v>
      </c>
      <c r="BA54" s="158" t="str">
        <f>T(IF(  Gen2022_RICHIESTE!BD49&lt;&gt;"",  Gen2022_RICHIESTE!BD49,  HLOOKUP(BA$46,Tipologie!$B$2:$AM$10,9) ))</f>
        <v>DOMENICA</v>
      </c>
      <c r="BB54" s="158" t="str">
        <f>T(IF(  Gen2022_RICHIESTE!BE49&lt;&gt;"",  Gen2022_RICHIESTE!BE49,  HLOOKUP(BB$46,Tipologie!$B$2:$AM$10,9) ))</f>
        <v>DOMENICA</v>
      </c>
      <c r="BC54" s="158" t="str">
        <f>T(IF(  Gen2022_RICHIESTE!BF49&lt;&gt;"",  Gen2022_RICHIESTE!BF49,  HLOOKUP(BC$46,Tipologie!$B$2:$AM$10,9) ))</f>
        <v>DOMENICA</v>
      </c>
      <c r="BD54" s="158" t="str">
        <f>T(IF(  Gen2022_RICHIESTE!BG49&lt;&gt;"",  Gen2022_RICHIESTE!BG49,  HLOOKUP(BD$46,Tipologie!$B$2:$AM$10,9) ))</f>
        <v>DOMENICA</v>
      </c>
      <c r="BE54" s="158" t="str">
        <f>T(IF(  Gen2022_RICHIESTE!BH49&lt;&gt;"",  Gen2022_RICHIESTE!BH49,  HLOOKUP(BE$46,Tipologie!$B$2:$AM$10,9) ))</f>
        <v>DOMENICA</v>
      </c>
      <c r="BF54" s="158" t="str">
        <f>T(IF(  Gen2022_RICHIESTE!BI49&lt;&gt;"",  Gen2022_RICHIESTE!BI49,  HLOOKUP(BF$46,Tipologie!$B$2:$AM$10,9) ))</f>
        <v>DOMENICA</v>
      </c>
      <c r="BG54" s="158" t="str">
        <f>T(IF(  Gen2022_RICHIESTE!BJ49&lt;&gt;"",  Gen2022_RICHIESTE!BJ49,  HLOOKUP(BG$46,Tipologie!$B$2:$AM$10,9) ))</f>
        <v>DOMENICA</v>
      </c>
      <c r="BH54" s="158" t="str">
        <f>T(IF(  Gen2022_RICHIESTE!BK49&lt;&gt;"",  Gen2022_RICHIESTE!BK49,  HLOOKUP(BH$46,Tipologie!$B$2:$AM$10,9) ))</f>
        <v>DOMENICA</v>
      </c>
    </row>
    <row r="55" spans="1:61" x14ac:dyDescent="0.25">
      <c r="T55" s="96"/>
      <c r="U55" t="str">
        <f t="shared" ref="U55" si="12">IF($A55&lt;&gt;"",$A55,"")</f>
        <v/>
      </c>
      <c r="V55" t="str">
        <f t="shared" ref="V55" si="13">IF($B55&lt;&gt;"",$B55,"")</f>
        <v/>
      </c>
    </row>
    <row r="56" spans="1:61" ht="11.25" customHeight="1" x14ac:dyDescent="0.25">
      <c r="C56" s="6">
        <f>C2</f>
        <v>1</v>
      </c>
      <c r="D56" s="6">
        <f t="shared" ref="D56:P56" si="14">D2</f>
        <v>2</v>
      </c>
      <c r="E56" s="6">
        <f t="shared" si="14"/>
        <v>3</v>
      </c>
      <c r="F56" s="6">
        <f t="shared" si="14"/>
        <v>4</v>
      </c>
      <c r="G56" s="6">
        <f t="shared" si="14"/>
        <v>5</v>
      </c>
      <c r="H56" s="6">
        <f t="shared" si="14"/>
        <v>6</v>
      </c>
      <c r="I56" s="6">
        <f t="shared" si="14"/>
        <v>7</v>
      </c>
      <c r="J56" s="6">
        <f t="shared" si="14"/>
        <v>8</v>
      </c>
      <c r="K56" s="6">
        <f t="shared" si="14"/>
        <v>9</v>
      </c>
      <c r="L56" s="6">
        <f t="shared" si="14"/>
        <v>10</v>
      </c>
      <c r="M56" s="6">
        <f t="shared" si="14"/>
        <v>11</v>
      </c>
      <c r="N56" s="6">
        <f t="shared" si="14"/>
        <v>12</v>
      </c>
      <c r="O56" s="6">
        <f t="shared" si="14"/>
        <v>13</v>
      </c>
      <c r="P56" s="6">
        <f t="shared" si="14"/>
        <v>14</v>
      </c>
      <c r="Q56" s="6"/>
      <c r="R56" s="6"/>
      <c r="S56" s="6"/>
      <c r="T56" s="96"/>
      <c r="V56" s="96"/>
      <c r="W56" s="6">
        <f>W2</f>
        <v>1</v>
      </c>
      <c r="X56" s="6">
        <f t="shared" ref="X56:AR56" si="15">X2</f>
        <v>2</v>
      </c>
      <c r="Y56" s="6">
        <f t="shared" si="15"/>
        <v>3</v>
      </c>
      <c r="Z56" s="6">
        <f t="shared" si="15"/>
        <v>4</v>
      </c>
      <c r="AA56" s="6">
        <f t="shared" si="15"/>
        <v>5</v>
      </c>
      <c r="AB56" s="6">
        <f t="shared" si="15"/>
        <v>6</v>
      </c>
      <c r="AC56" s="6">
        <f t="shared" si="15"/>
        <v>7</v>
      </c>
      <c r="AD56" s="6">
        <f t="shared" si="15"/>
        <v>8</v>
      </c>
      <c r="AE56" s="6">
        <f t="shared" si="15"/>
        <v>9</v>
      </c>
      <c r="AF56" s="6">
        <f t="shared" si="15"/>
        <v>10</v>
      </c>
      <c r="AG56" s="6">
        <f t="shared" si="15"/>
        <v>11</v>
      </c>
      <c r="AH56" s="6">
        <f t="shared" si="15"/>
        <v>12</v>
      </c>
      <c r="AI56" s="6">
        <f t="shared" si="15"/>
        <v>13</v>
      </c>
      <c r="AJ56" s="6">
        <f t="shared" si="15"/>
        <v>14</v>
      </c>
      <c r="AK56" s="6">
        <f t="shared" si="15"/>
        <v>15</v>
      </c>
      <c r="AL56" s="6">
        <f t="shared" si="15"/>
        <v>16</v>
      </c>
      <c r="AM56" s="6">
        <f t="shared" si="15"/>
        <v>17</v>
      </c>
      <c r="AN56" s="6">
        <f t="shared" si="15"/>
        <v>18</v>
      </c>
      <c r="AO56" s="6">
        <f t="shared" si="15"/>
        <v>19</v>
      </c>
      <c r="AP56" s="6">
        <f t="shared" si="15"/>
        <v>20</v>
      </c>
      <c r="AQ56" s="6">
        <f t="shared" si="15"/>
        <v>21</v>
      </c>
      <c r="AR56" s="6">
        <f t="shared" si="15"/>
        <v>22</v>
      </c>
    </row>
    <row r="57" spans="1:61" s="74" customFormat="1" ht="11.25" customHeight="1" x14ac:dyDescent="0.25">
      <c r="A57" s="204"/>
      <c r="B57" s="205"/>
      <c r="C57" s="194" t="str">
        <f>Feb2022_RICHIESTE!C3</f>
        <v>Operatore1</v>
      </c>
      <c r="D57" s="194" t="str">
        <f>Feb2022_RICHIESTE!D3</f>
        <v>Operatore2</v>
      </c>
      <c r="E57" s="194" t="str">
        <f>Feb2022_RICHIESTE!E3</f>
        <v>Operatore3</v>
      </c>
      <c r="F57" s="194" t="str">
        <f>Feb2022_RICHIESTE!F3</f>
        <v>Operatore4</v>
      </c>
      <c r="G57" s="194" t="str">
        <f>Feb2022_RICHIESTE!G3</f>
        <v>Operatore5</v>
      </c>
      <c r="H57" s="194" t="str">
        <f>Feb2022_RICHIESTE!H3</f>
        <v>Operatore6</v>
      </c>
      <c r="I57" s="194" t="str">
        <f>Feb2022_RICHIESTE!I3</f>
        <v>Operatore7</v>
      </c>
      <c r="J57" s="194" t="str">
        <f>Feb2022_RICHIESTE!J3</f>
        <v>Operatore8</v>
      </c>
      <c r="K57" s="194" t="str">
        <f>Feb2022_RICHIESTE!K3</f>
        <v>Operatore9</v>
      </c>
      <c r="L57" s="194" t="str">
        <f>Feb2022_RICHIESTE!L3</f>
        <v>Operatore10</v>
      </c>
      <c r="M57" s="194" t="str">
        <f>Feb2022_RICHIESTE!M3</f>
        <v>Operatore11</v>
      </c>
      <c r="N57" s="194" t="str">
        <f>Feb2022_RICHIESTE!N3</f>
        <v>Operatore12</v>
      </c>
      <c r="O57" s="194" t="str">
        <f>Feb2022_RICHIESTE!O3</f>
        <v>Operatore13</v>
      </c>
      <c r="P57" s="194" t="str">
        <f>Feb2022_RICHIESTE!P3</f>
        <v>Operatore14</v>
      </c>
      <c r="Q57" s="194" t="str">
        <f>Feb2022_RICHIESTE!Q3</f>
        <v>Operatore15</v>
      </c>
      <c r="R57" s="194" t="str">
        <f>Feb2022_RICHIESTE!R3</f>
        <v>Operatore16</v>
      </c>
      <c r="S57" s="194" t="str">
        <f>Feb2022_RICHIESTE!S3</f>
        <v>Operatore17</v>
      </c>
      <c r="T57" s="96"/>
      <c r="U57" s="197"/>
      <c r="V57" s="205"/>
      <c r="W57" s="202" t="str">
        <f>Feb2022_RICHIESTE!W3</f>
        <v>Operatore18</v>
      </c>
      <c r="X57" s="202" t="str">
        <f>Feb2022_RICHIESTE!X3</f>
        <v>Operatore19</v>
      </c>
      <c r="Y57" s="202" t="str">
        <f>Feb2022_RICHIESTE!Y3</f>
        <v>Operatore20</v>
      </c>
      <c r="Z57" s="202" t="str">
        <f>Feb2022_RICHIESTE!Z3</f>
        <v>Operatore21</v>
      </c>
      <c r="AA57" s="202" t="str">
        <f>Feb2022_RICHIESTE!AA3</f>
        <v>Operatore22</v>
      </c>
      <c r="AB57" s="202" t="str">
        <f>Feb2022_RICHIESTE!AB3</f>
        <v>Operatore23</v>
      </c>
      <c r="AC57" s="202" t="str">
        <f>Feb2022_RICHIESTE!AC3</f>
        <v>Operatore24</v>
      </c>
      <c r="AD57" s="202" t="str">
        <f>Feb2022_RICHIESTE!AD3</f>
        <v>Operatore25</v>
      </c>
      <c r="AE57" s="202" t="str">
        <f>Feb2022_RICHIESTE!AE3</f>
        <v>Operatore26</v>
      </c>
      <c r="AF57" s="202" t="str">
        <f>Feb2022_RICHIESTE!AF3</f>
        <v>Operatore27</v>
      </c>
      <c r="AG57" s="202" t="str">
        <f>Feb2022_RICHIESTE!AG3</f>
        <v>Operatore28</v>
      </c>
      <c r="AH57" s="202" t="str">
        <f>Feb2022_RICHIESTE!AH3</f>
        <v>Operatore29</v>
      </c>
      <c r="AI57" s="202" t="str">
        <f>Feb2022_RICHIESTE!AI3</f>
        <v>Operatore30</v>
      </c>
      <c r="AJ57" s="202" t="str">
        <f>Feb2022_RICHIESTE!AJ3</f>
        <v>Operatore31</v>
      </c>
      <c r="AK57" s="202" t="str">
        <f>Feb2022_RICHIESTE!AK3</f>
        <v>Operatore32</v>
      </c>
      <c r="AL57" s="202" t="str">
        <f>Feb2022_RICHIESTE!AL3</f>
        <v>Operatore33</v>
      </c>
      <c r="AM57" s="202" t="str">
        <f>Feb2022_RICHIESTE!AM3</f>
        <v>Operatore34</v>
      </c>
      <c r="AN57" s="202" t="str">
        <f>Feb2022_RICHIESTE!AN3</f>
        <v>Operatore35</v>
      </c>
      <c r="AO57" s="202" t="str">
        <f>Feb2022_RICHIESTE!AO3</f>
        <v>Operatore36</v>
      </c>
      <c r="AP57" s="194" t="str">
        <f>Feb2022_RICHIESTE!AP3</f>
        <v>Operatore37</v>
      </c>
      <c r="AQ57" s="194" t="str">
        <f>Feb2022_RICHIESTE!AQ3</f>
        <v>Operatore38</v>
      </c>
      <c r="AR57" s="194" t="str">
        <f>Feb2022_RICHIESTE!AR3</f>
        <v>Operatore39</v>
      </c>
      <c r="AS57" s="47"/>
      <c r="AT57" s="195" t="s">
        <v>21</v>
      </c>
      <c r="AU57" s="175"/>
      <c r="AW57" s="197"/>
      <c r="AX57" s="198"/>
      <c r="AY57" s="193" t="str">
        <f>AY3</f>
        <v>Tutor1</v>
      </c>
      <c r="AZ57" s="193" t="str">
        <f t="shared" ref="AZ57:BH57" si="16">AZ3</f>
        <v>Tutor2</v>
      </c>
      <c r="BA57" s="193" t="str">
        <f t="shared" si="16"/>
        <v>Tutor3</v>
      </c>
      <c r="BB57" s="193" t="str">
        <f t="shared" si="16"/>
        <v>Tutor4</v>
      </c>
      <c r="BC57" s="193" t="str">
        <f t="shared" si="16"/>
        <v>Tutor5</v>
      </c>
      <c r="BD57" s="193" t="str">
        <f t="shared" si="16"/>
        <v>Tutor6</v>
      </c>
      <c r="BE57" s="193" t="str">
        <f t="shared" si="16"/>
        <v>Tutor7</v>
      </c>
      <c r="BF57" s="193" t="str">
        <f t="shared" si="16"/>
        <v>Tutor8</v>
      </c>
      <c r="BG57" s="193" t="str">
        <f t="shared" si="16"/>
        <v>Tutor9</v>
      </c>
      <c r="BH57" s="193" t="str">
        <f t="shared" si="16"/>
        <v>Tutor10</v>
      </c>
    </row>
    <row r="58" spans="1:61" s="74" customFormat="1" ht="23.25" customHeight="1" x14ac:dyDescent="0.25">
      <c r="A58" s="204"/>
      <c r="B58" s="205"/>
      <c r="C58" s="194"/>
      <c r="D58" s="194"/>
      <c r="E58" s="194"/>
      <c r="F58" s="194"/>
      <c r="G58" s="194"/>
      <c r="H58" s="194"/>
      <c r="I58" s="194"/>
      <c r="J58" s="194"/>
      <c r="K58" s="194"/>
      <c r="L58" s="194"/>
      <c r="M58" s="194"/>
      <c r="N58" s="194"/>
      <c r="O58" s="194"/>
      <c r="P58" s="194"/>
      <c r="Q58" s="194"/>
      <c r="R58" s="194"/>
      <c r="S58" s="194"/>
      <c r="T58" s="96"/>
      <c r="U58" s="197"/>
      <c r="V58" s="205"/>
      <c r="W58" s="202"/>
      <c r="X58" s="202"/>
      <c r="Y58" s="202"/>
      <c r="Z58" s="202"/>
      <c r="AA58" s="202"/>
      <c r="AB58" s="202"/>
      <c r="AC58" s="202"/>
      <c r="AD58" s="202"/>
      <c r="AE58" s="202"/>
      <c r="AF58" s="202"/>
      <c r="AG58" s="202"/>
      <c r="AH58" s="202"/>
      <c r="AI58" s="202"/>
      <c r="AJ58" s="202"/>
      <c r="AK58" s="202"/>
      <c r="AL58" s="202"/>
      <c r="AM58" s="202"/>
      <c r="AN58" s="202"/>
      <c r="AO58" s="202"/>
      <c r="AP58" s="194"/>
      <c r="AQ58" s="194"/>
      <c r="AR58" s="194"/>
      <c r="AS58" s="47"/>
      <c r="AT58" s="196"/>
      <c r="AU58" s="175"/>
      <c r="AW58" s="197"/>
      <c r="AX58" s="198"/>
      <c r="AY58" s="193"/>
      <c r="AZ58" s="193"/>
      <c r="BA58" s="193"/>
      <c r="BB58" s="193"/>
      <c r="BC58" s="193"/>
      <c r="BD58" s="193"/>
      <c r="BE58" s="193"/>
      <c r="BF58" s="193"/>
      <c r="BG58" s="193"/>
      <c r="BH58" s="193"/>
    </row>
    <row r="59" spans="1:61" ht="11.25" customHeight="1" x14ac:dyDescent="0.25">
      <c r="A59" s="201" t="s">
        <v>22</v>
      </c>
      <c r="B59" s="201"/>
      <c r="C59" s="123"/>
      <c r="D59" s="123"/>
      <c r="E59" s="123"/>
      <c r="F59" s="123"/>
      <c r="G59" s="123"/>
      <c r="H59" s="123"/>
      <c r="I59" s="123"/>
      <c r="J59" s="123"/>
      <c r="K59" s="123"/>
      <c r="L59" s="123"/>
      <c r="M59" s="123"/>
      <c r="N59" s="123"/>
      <c r="O59" s="123"/>
      <c r="P59" s="123"/>
      <c r="Q59" s="123"/>
      <c r="R59" s="123"/>
      <c r="S59" s="123"/>
      <c r="T59" s="96"/>
      <c r="U59" s="201" t="str">
        <f>A59</f>
        <v>Prec. SERE:</v>
      </c>
      <c r="V59" s="201"/>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T59" s="94"/>
      <c r="AU59" s="96"/>
      <c r="AW59" s="50"/>
      <c r="AX59" s="50"/>
      <c r="AY59" s="99"/>
      <c r="AZ59" s="99"/>
      <c r="BA59" s="91"/>
      <c r="BB59" s="91"/>
      <c r="BC59" s="91"/>
      <c r="BD59" s="91"/>
      <c r="BE59" s="91"/>
      <c r="BF59" s="91"/>
      <c r="BG59" s="91"/>
      <c r="BH59" s="91"/>
    </row>
    <row r="60" spans="1:61" ht="11.25" customHeight="1" x14ac:dyDescent="0.25">
      <c r="A60" s="78"/>
      <c r="B60" s="78" t="s">
        <v>23</v>
      </c>
      <c r="C60" s="84"/>
      <c r="D60" s="84"/>
      <c r="E60" s="84"/>
      <c r="F60" s="84"/>
      <c r="G60" s="84"/>
      <c r="H60" s="84"/>
      <c r="I60" s="84"/>
      <c r="J60" s="84"/>
      <c r="K60" s="84"/>
      <c r="L60" s="84"/>
      <c r="M60" s="84"/>
      <c r="N60" s="84"/>
      <c r="O60" s="84"/>
      <c r="P60" s="84"/>
      <c r="Q60" s="84"/>
      <c r="R60" s="84"/>
      <c r="S60" s="84"/>
      <c r="T60" s="96"/>
      <c r="U60" s="78"/>
      <c r="V60" s="78" t="str">
        <f t="shared" ref="V60:V91" si="17">IF($B60&lt;&gt;"",$B60,"")</f>
        <v>Turno</v>
      </c>
      <c r="W60" s="84"/>
      <c r="X60" s="84"/>
      <c r="Y60" s="84"/>
      <c r="Z60" s="84"/>
      <c r="AA60" s="84"/>
      <c r="AB60" s="84"/>
      <c r="AC60" s="84"/>
      <c r="AD60" s="84"/>
      <c r="AE60" s="84"/>
      <c r="AF60" s="84"/>
      <c r="AG60" s="84"/>
      <c r="AH60" s="84"/>
      <c r="AI60" s="84"/>
      <c r="AJ60" s="84"/>
      <c r="AK60" s="84"/>
      <c r="AL60" s="84"/>
      <c r="AM60" s="84"/>
      <c r="AN60" s="84"/>
      <c r="AO60" s="84"/>
      <c r="AP60" s="84"/>
      <c r="AQ60" s="84"/>
      <c r="AR60" s="84"/>
      <c r="AT60" s="93"/>
      <c r="AU60" s="96"/>
      <c r="AW60" s="98"/>
      <c r="AX60" s="98"/>
      <c r="AY60" s="84"/>
      <c r="AZ60" s="84"/>
      <c r="BA60" s="84"/>
      <c r="BB60" s="84"/>
      <c r="BC60" s="84"/>
      <c r="BD60" s="84"/>
      <c r="BE60" s="84"/>
      <c r="BF60" s="84"/>
      <c r="BG60" s="84"/>
      <c r="BH60" s="84"/>
    </row>
    <row r="61" spans="1:61" ht="11.25" customHeight="1" x14ac:dyDescent="0.25">
      <c r="A61" s="50"/>
      <c r="B61" s="50"/>
      <c r="C61" s="158" t="str">
        <f>T(IF(  Feb2022_RICHIESTE!C6&lt;&gt;"",  Feb2022_RICHIESTE!C6,  HLOOKUP(C$60,Tipologie!$B$2:$AM$10,2) ))</f>
        <v>-</v>
      </c>
      <c r="D61" s="158" t="str">
        <f>T(IF(  Feb2022_RICHIESTE!D6&lt;&gt;"",  Feb2022_RICHIESTE!D6,  HLOOKUP(D$60,Tipologie!$B$2:$AM$10,2) ))</f>
        <v>-</v>
      </c>
      <c r="E61" s="158" t="str">
        <f>T(IF(  Feb2022_RICHIESTE!E6&lt;&gt;"",  Feb2022_RICHIESTE!E6,  HLOOKUP(E$60,Tipologie!$B$2:$AM$10,2) ))</f>
        <v>-</v>
      </c>
      <c r="F61" s="158" t="str">
        <f>T(IF(  Feb2022_RICHIESTE!F6&lt;&gt;"",  Feb2022_RICHIESTE!F6,  HLOOKUP(F$60,Tipologie!$B$2:$AM$10,2) ))</f>
        <v>-</v>
      </c>
      <c r="G61" s="158" t="str">
        <f>T(IF(  Feb2022_RICHIESTE!G6&lt;&gt;"",  Feb2022_RICHIESTE!G6,  HLOOKUP(G$60,Tipologie!$B$2:$AM$10,2) ))</f>
        <v>-</v>
      </c>
      <c r="H61" s="158" t="str">
        <f>T(IF(  Feb2022_RICHIESTE!H6&lt;&gt;"",  Feb2022_RICHIESTE!H6,  HLOOKUP(H$60,Tipologie!$B$2:$AM$10,2) ))</f>
        <v>-</v>
      </c>
      <c r="I61" s="158" t="str">
        <f>T(IF(  Feb2022_RICHIESTE!I6&lt;&gt;"",  Feb2022_RICHIESTE!I6,  HLOOKUP(I$60,Tipologie!$B$2:$AM$10,2) ))</f>
        <v>-</v>
      </c>
      <c r="J61" s="158" t="str">
        <f>T(IF(  Feb2022_RICHIESTE!J6&lt;&gt;"",  Feb2022_RICHIESTE!J6,  HLOOKUP(J$60,Tipologie!$B$2:$AM$10,2) ))</f>
        <v>-</v>
      </c>
      <c r="K61" s="158" t="str">
        <f>T(IF(  Feb2022_RICHIESTE!K6&lt;&gt;"",  Feb2022_RICHIESTE!K6,  HLOOKUP(K$60,Tipologie!$B$2:$AM$10,2) ))</f>
        <v>-</v>
      </c>
      <c r="L61" s="158" t="str">
        <f>T(IF(  Feb2022_RICHIESTE!L6&lt;&gt;"",  Feb2022_RICHIESTE!L6,  HLOOKUP(L$60,Tipologie!$B$2:$AM$10,2) ))</f>
        <v>-</v>
      </c>
      <c r="M61" s="158" t="str">
        <f>T(IF(  Feb2022_RICHIESTE!M6&lt;&gt;"",  Feb2022_RICHIESTE!M6,  HLOOKUP(M$60,Tipologie!$B$2:$AM$10,2) ))</f>
        <v>-</v>
      </c>
      <c r="N61" s="158" t="str">
        <f>T(IF(  Feb2022_RICHIESTE!N6&lt;&gt;"",  Feb2022_RICHIESTE!N6,  HLOOKUP(N$60,Tipologie!$B$2:$AM$10,2) ))</f>
        <v>-</v>
      </c>
      <c r="O61" s="158" t="str">
        <f>T(IF(  Feb2022_RICHIESTE!O6&lt;&gt;"",  Feb2022_RICHIESTE!O6,  HLOOKUP(O$60,Tipologie!$B$2:$AM$10,2) ))</f>
        <v>-</v>
      </c>
      <c r="P61" s="158" t="str">
        <f>T(IF(  Feb2022_RICHIESTE!P6&lt;&gt;"",  Feb2022_RICHIESTE!P6,  HLOOKUP(P$60,Tipologie!$B$2:$AM$10,2) ))</f>
        <v>-</v>
      </c>
      <c r="Q61" s="81" t="str">
        <f>T(IF(  Feb2022_RICHIESTE!Q6&lt;&gt;"",  Feb2022_RICHIESTE!Q6,  HLOOKUP(Q$60,Tipologie!$B$2:$AM$10,2) ))</f>
        <v>-</v>
      </c>
      <c r="R61" s="81" t="str">
        <f>T(IF(  Feb2022_RICHIESTE!R6&lt;&gt;"",  Feb2022_RICHIESTE!R6,  HLOOKUP(R$60,Tipologie!$B$2:$AM$10,2) ))</f>
        <v>-</v>
      </c>
      <c r="S61" s="81" t="str">
        <f>T(IF(  Feb2022_RICHIESTE!S6&lt;&gt;"",  Feb2022_RICHIESTE!S6,  HLOOKUP(S$60,Tipologie!$B$2:$AM$10,2) ))</f>
        <v>-</v>
      </c>
      <c r="T61" s="96"/>
      <c r="U61" s="50" t="str">
        <f t="shared" ref="U61:U69" si="18">IF($A61&lt;&gt;"",$A61,"")</f>
        <v/>
      </c>
      <c r="V61" s="50" t="str">
        <f t="shared" si="17"/>
        <v/>
      </c>
      <c r="W61" s="158" t="str">
        <f>T(IF(  Feb2022_RICHIESTE!W6&lt;&gt;"",  Feb2022_RICHIESTE!W6,  HLOOKUP(W$60,Tipologie!$B$2:$AM$10,2) ))</f>
        <v>-</v>
      </c>
      <c r="X61" s="158" t="str">
        <f>T(IF(  Feb2022_RICHIESTE!X6&lt;&gt;"",  Feb2022_RICHIESTE!X6,  HLOOKUP(X$60,Tipologie!$B$2:$AM$10,2) ))</f>
        <v>-</v>
      </c>
      <c r="Y61" s="158" t="str">
        <f>T(IF(  Feb2022_RICHIESTE!Y6&lt;&gt;"",  Feb2022_RICHIESTE!Y6,  HLOOKUP(Y$60,Tipologie!$B$2:$AM$10,2) ))</f>
        <v>-</v>
      </c>
      <c r="Z61" s="158" t="str">
        <f>T(IF(  Feb2022_RICHIESTE!Z6&lt;&gt;"",  Feb2022_RICHIESTE!Z6,  HLOOKUP(Z$60,Tipologie!$B$2:$AM$10,2) ))</f>
        <v>-</v>
      </c>
      <c r="AA61" s="158" t="str">
        <f>T(IF(  Feb2022_RICHIESTE!AA6&lt;&gt;"",  Feb2022_RICHIESTE!AA6,  HLOOKUP(AA$60,Tipologie!$B$2:$AM$10,2) ))</f>
        <v>-</v>
      </c>
      <c r="AB61" s="158" t="str">
        <f>T(IF(  Feb2022_RICHIESTE!AB6&lt;&gt;"",  Feb2022_RICHIESTE!AB6,  HLOOKUP(AB$60,Tipologie!$B$2:$AM$10,2) ))</f>
        <v>-</v>
      </c>
      <c r="AC61" s="158" t="str">
        <f>T(IF(  Feb2022_RICHIESTE!AC6&lt;&gt;"",  Feb2022_RICHIESTE!AC6,  HLOOKUP(AC$60,Tipologie!$B$2:$AM$10,2) ))</f>
        <v>-</v>
      </c>
      <c r="AD61" s="158" t="str">
        <f>T(IF(  Feb2022_RICHIESTE!AD6&lt;&gt;"",  Feb2022_RICHIESTE!AD6,  HLOOKUP(AD$60,Tipologie!$B$2:$AM$10,2) ))</f>
        <v>-</v>
      </c>
      <c r="AE61" s="158" t="str">
        <f>T(IF(  Feb2022_RICHIESTE!AE6&lt;&gt;"",  Feb2022_RICHIESTE!AE6,  HLOOKUP(AE$60,Tipologie!$B$2:$AM$10,2) ))</f>
        <v>-</v>
      </c>
      <c r="AF61" s="158" t="str">
        <f>T(IF(  Feb2022_RICHIESTE!AF6&lt;&gt;"",  Feb2022_RICHIESTE!AF6,  HLOOKUP(AF$60,Tipologie!$B$2:$AM$10,2) ))</f>
        <v>-</v>
      </c>
      <c r="AG61" s="158" t="str">
        <f>T(IF(  Feb2022_RICHIESTE!AG6&lt;&gt;"",  Feb2022_RICHIESTE!AG6,  HLOOKUP(AG$60,Tipologie!$B$2:$AM$10,2) ))</f>
        <v>-</v>
      </c>
      <c r="AH61" s="158" t="str">
        <f>T(IF(  Feb2022_RICHIESTE!AH6&lt;&gt;"",  Feb2022_RICHIESTE!AH6,  HLOOKUP(AH$60,Tipologie!$B$2:$AM$10,2) ))</f>
        <v>-</v>
      </c>
      <c r="AI61" s="158" t="str">
        <f>T(IF(  Feb2022_RICHIESTE!AI6&lt;&gt;"",  Feb2022_RICHIESTE!AI6,  HLOOKUP(AI$60,Tipologie!$B$2:$AM$10,2) ))</f>
        <v>-</v>
      </c>
      <c r="AJ61" s="158" t="str">
        <f>T(IF(  Feb2022_RICHIESTE!AJ6&lt;&gt;"",  Feb2022_RICHIESTE!AJ6,  HLOOKUP(AJ$60,Tipologie!$B$2:$AM$10,2) ))</f>
        <v>-</v>
      </c>
      <c r="AK61" s="158" t="str">
        <f>T(IF(  Feb2022_RICHIESTE!AK6&lt;&gt;"",  Feb2022_RICHIESTE!AK6,  HLOOKUP(AK$60,Tipologie!$B$2:$AM$10,2) ))</f>
        <v>-</v>
      </c>
      <c r="AL61" s="158" t="str">
        <f>T(IF(  Feb2022_RICHIESTE!AL6&lt;&gt;"",  Feb2022_RICHIESTE!AL6,  HLOOKUP(AL$60,Tipologie!$B$2:$AM$10,2) ))</f>
        <v>-</v>
      </c>
      <c r="AM61" s="158" t="str">
        <f>T(IF(  Feb2022_RICHIESTE!AM6&lt;&gt;"",  Feb2022_RICHIESTE!AM6,  HLOOKUP(AM$60,Tipologie!$B$2:$AM$10,2) ))</f>
        <v>-</v>
      </c>
      <c r="AN61" s="158" t="str">
        <f>T(IF(  Feb2022_RICHIESTE!AN6&lt;&gt;"",  Feb2022_RICHIESTE!AN6,  HLOOKUP(AN$60,Tipologie!$B$2:$AM$10,2) ))</f>
        <v>-</v>
      </c>
      <c r="AO61" s="158" t="str">
        <f>T(IF(  Feb2022_RICHIESTE!AO6&lt;&gt;"",  Feb2022_RICHIESTE!AO6,  HLOOKUP(AO$60,Tipologie!$B$2:$AM$10,2) ))</f>
        <v>-</v>
      </c>
      <c r="AP61" s="158" t="str">
        <f>T(IF(  Feb2022_RICHIESTE!AP6&lt;&gt;"",  Feb2022_RICHIESTE!AP6,  HLOOKUP(AP$60,Tipologie!$B$2:$AM$10,2) ))</f>
        <v>-</v>
      </c>
      <c r="AQ61" s="158" t="str">
        <f>T(IF(  Feb2022_RICHIESTE!AQ6&lt;&gt;"",  Feb2022_RICHIESTE!AQ6,  HLOOKUP(AQ$60,Tipologie!$B$2:$AM$10,2) ))</f>
        <v>-</v>
      </c>
      <c r="AR61" s="158" t="str">
        <f>T(IF(  Feb2022_RICHIESTE!AR6&lt;&gt;"",  Feb2022_RICHIESTE!AR6,  HLOOKUP(AR$60,Tipologie!$B$2:$AM$10,2) ))</f>
        <v>-</v>
      </c>
      <c r="AS61" s="54"/>
      <c r="AT61" s="95"/>
      <c r="AU61" s="96"/>
      <c r="AW61" s="98" t="str">
        <f t="shared" ref="AW61:AW69" si="19">IF($A61&lt;&gt;"",$A61,"")</f>
        <v/>
      </c>
      <c r="AX61" s="98" t="str">
        <f t="shared" ref="AX61:AX69" si="20">IF($B61&lt;&gt;"",$B61,"")</f>
        <v/>
      </c>
      <c r="AY61" s="158" t="str">
        <f>T(IF(  Feb2022_RICHIESTE!BB6&lt;&gt;"",  Feb2022_RICHIESTE!BB6,  HLOOKUP(AY$60,Tipologie!$B$2:$AM$10,2) ))</f>
        <v>-</v>
      </c>
      <c r="AZ61" s="158" t="str">
        <f>T(IF(  Feb2022_RICHIESTE!BC6&lt;&gt;"",  Feb2022_RICHIESTE!BC6,  HLOOKUP(AZ$60,Tipologie!$B$2:$AM$10,2) ))</f>
        <v>-</v>
      </c>
      <c r="BA61" s="158" t="str">
        <f>T(IF(  Feb2022_RICHIESTE!BD6&lt;&gt;"",  Feb2022_RICHIESTE!BD6,  HLOOKUP(BA$60,Tipologie!$B$2:$AM$10,2) ))</f>
        <v>-</v>
      </c>
      <c r="BB61" s="158" t="str">
        <f>T(IF(  Feb2022_RICHIESTE!BE6&lt;&gt;"",  Feb2022_RICHIESTE!BE6,  HLOOKUP(BB$60,Tipologie!$B$2:$AM$10,2) ))</f>
        <v>-</v>
      </c>
      <c r="BC61" s="158" t="str">
        <f>T(IF(  Feb2022_RICHIESTE!BF6&lt;&gt;"",  Feb2022_RICHIESTE!BF6,  HLOOKUP(BC$60,Tipologie!$B$2:$AM$10,2) ))</f>
        <v>-</v>
      </c>
      <c r="BD61" s="158" t="str">
        <f>T(IF(  Feb2022_RICHIESTE!BG6&lt;&gt;"",  Feb2022_RICHIESTE!BG6,  HLOOKUP(BD$60,Tipologie!$B$2:$AM$10,2) ))</f>
        <v>-</v>
      </c>
      <c r="BE61" s="158" t="str">
        <f>T(IF(  Feb2022_RICHIESTE!BH6&lt;&gt;"",  Feb2022_RICHIESTE!BH6,  HLOOKUP(BE$60,Tipologie!$B$2:$AM$10,2) ))</f>
        <v>-</v>
      </c>
      <c r="BF61" s="158" t="str">
        <f>T(IF(  Feb2022_RICHIESTE!BI6&lt;&gt;"",  Feb2022_RICHIESTE!BI6,  HLOOKUP(BF$60,Tipologie!$B$2:$AM$10,2) ))</f>
        <v>-</v>
      </c>
      <c r="BG61" s="158" t="str">
        <f>T(IF(  Feb2022_RICHIESTE!BJ6&lt;&gt;"",  Feb2022_RICHIESTE!BJ6,  HLOOKUP(BG$60,Tipologie!$B$2:$AM$10,2) ))</f>
        <v>-</v>
      </c>
      <c r="BH61" s="158" t="str">
        <f>T(IF(  Feb2022_RICHIESTE!BK6&lt;&gt;"",  Feb2022_RICHIESTE!BK6,  HLOOKUP(BH$60,Tipologie!$B$2:$AM$10,2) ))</f>
        <v>-</v>
      </c>
    </row>
    <row r="62" spans="1:61" ht="11.25" customHeight="1" x14ac:dyDescent="0.25">
      <c r="A62" s="79" t="str">
        <f>IF(Feb2022_RICHIESTE!A7&lt;&gt;"",Feb2022_RICHIESTE!A7,"")</f>
        <v>lun</v>
      </c>
      <c r="B62" s="80">
        <f>IF(Feb2022_RICHIESTE!B7&lt;&gt;"",Feb2022_RICHIESTE!B7,"")</f>
        <v>44592</v>
      </c>
      <c r="C62" s="158" t="str">
        <f>T( IF( Feb2022_RICHIESTE!C7&lt;&gt;"",  IF(   AND(    (IFERROR(SEARCH("Ridotto",Feb2022_RICHIESTE!C7),Feb2022_RICHIESTE!C7))=1,    C$60&lt;&gt;""   ),    _xlfn.CONCAT("Rid: ",HLOOKUP(C$60,Tipologie!$B$2:$AM$10,3)  ),  Feb2022_RICHIESTE!C7),HLOOKUP(C$60,Tipologie!$B$2:$AM$10,3  ) ))</f>
        <v>.</v>
      </c>
      <c r="D62" s="158" t="str">
        <f>T( IF( Feb2022_RICHIESTE!D7&lt;&gt;"",  IF(   AND(    (IFERROR(SEARCH("Ridotto",Feb2022_RICHIESTE!D7),Feb2022_RICHIESTE!D7))=1,    D$60&lt;&gt;""   ),    _xlfn.CONCAT("Rid: ",HLOOKUP(D$60,Tipologie!$B$2:$AM$10,3)  ),  Feb2022_RICHIESTE!D7),HLOOKUP(D$60,Tipologie!$B$2:$AM$10,3  ) ))</f>
        <v>.</v>
      </c>
      <c r="E62" s="158" t="str">
        <f>T( IF( Feb2022_RICHIESTE!E7&lt;&gt;"",  IF(   AND(    (IFERROR(SEARCH("Ridotto",Feb2022_RICHIESTE!E7),Feb2022_RICHIESTE!E7))=1,    E$60&lt;&gt;""   ),    _xlfn.CONCAT("Rid: ",HLOOKUP(E$60,Tipologie!$B$2:$AM$10,3)  ),  Feb2022_RICHIESTE!E7),HLOOKUP(E$60,Tipologie!$B$2:$AM$10,3  ) ))</f>
        <v>.</v>
      </c>
      <c r="F62" s="158" t="str">
        <f>T( IF( Feb2022_RICHIESTE!F7&lt;&gt;"",  IF(   AND(    (IFERROR(SEARCH("Ridotto",Feb2022_RICHIESTE!F7),Feb2022_RICHIESTE!F7))=1,    F$60&lt;&gt;""   ),    _xlfn.CONCAT("Rid: ",HLOOKUP(F$60,Tipologie!$B$2:$AM$10,3)  ),  Feb2022_RICHIESTE!F7),HLOOKUP(F$60,Tipologie!$B$2:$AM$10,3  ) ))</f>
        <v>.</v>
      </c>
      <c r="G62" s="158" t="str">
        <f>T( IF( Feb2022_RICHIESTE!G7&lt;&gt;"",  IF(   AND(    (IFERROR(SEARCH("Ridotto",Feb2022_RICHIESTE!G7),Feb2022_RICHIESTE!G7))=1,    G$60&lt;&gt;""   ),    _xlfn.CONCAT("Rid: ",HLOOKUP(G$60,Tipologie!$B$2:$AM$10,3)  ),  Feb2022_RICHIESTE!G7),HLOOKUP(G$60,Tipologie!$B$2:$AM$10,3  ) ))</f>
        <v>.</v>
      </c>
      <c r="H62" s="158" t="str">
        <f>T( IF( Feb2022_RICHIESTE!H7&lt;&gt;"",  IF(   AND(    (IFERROR(SEARCH("Ridotto",Feb2022_RICHIESTE!H7),Feb2022_RICHIESTE!H7))=1,    H$60&lt;&gt;""   ),    _xlfn.CONCAT("Rid: ",HLOOKUP(H$60,Tipologie!$B$2:$AM$10,3)  ),  Feb2022_RICHIESTE!H7),HLOOKUP(H$60,Tipologie!$B$2:$AM$10,3  ) ))</f>
        <v>.</v>
      </c>
      <c r="I62" s="158" t="str">
        <f>T( IF( Feb2022_RICHIESTE!I7&lt;&gt;"",  IF(   AND(    (IFERROR(SEARCH("Ridotto",Feb2022_RICHIESTE!I7),Feb2022_RICHIESTE!I7))=1,    I$60&lt;&gt;""   ),    _xlfn.CONCAT("Rid: ",HLOOKUP(I$60,Tipologie!$B$2:$AM$10,3)  ),  Feb2022_RICHIESTE!I7),HLOOKUP(I$60,Tipologie!$B$2:$AM$10,3  ) ))</f>
        <v>.</v>
      </c>
      <c r="J62" s="158" t="str">
        <f>T( IF( Feb2022_RICHIESTE!J7&lt;&gt;"",  IF(   AND(    (IFERROR(SEARCH("Ridotto",Feb2022_RICHIESTE!J7),Feb2022_RICHIESTE!J7))=1,    J$60&lt;&gt;""   ),    _xlfn.CONCAT("Rid: ",HLOOKUP(J$60,Tipologie!$B$2:$AM$10,3)  ),  Feb2022_RICHIESTE!J7),HLOOKUP(J$60,Tipologie!$B$2:$AM$10,3  ) ))</f>
        <v>.</v>
      </c>
      <c r="K62" s="158" t="str">
        <f>T( IF( Feb2022_RICHIESTE!K7&lt;&gt;"",  IF(   AND(    (IFERROR(SEARCH("Ridotto",Feb2022_RICHIESTE!K7),Feb2022_RICHIESTE!K7))=1,    K$60&lt;&gt;""   ),    _xlfn.CONCAT("Rid: ",HLOOKUP(K$60,Tipologie!$B$2:$AM$10,3)  ),  Feb2022_RICHIESTE!K7),HLOOKUP(K$60,Tipologie!$B$2:$AM$10,3  ) ))</f>
        <v>.</v>
      </c>
      <c r="L62" s="158" t="str">
        <f>T( IF( Feb2022_RICHIESTE!L7&lt;&gt;"",  IF(   AND(    (IFERROR(SEARCH("Ridotto",Feb2022_RICHIESTE!L7),Feb2022_RICHIESTE!L7))=1,    L$60&lt;&gt;""   ),    _xlfn.CONCAT("Rid: ",HLOOKUP(L$60,Tipologie!$B$2:$AM$10,3)  ),  Feb2022_RICHIESTE!L7),HLOOKUP(L$60,Tipologie!$B$2:$AM$10,3  ) ))</f>
        <v>.</v>
      </c>
      <c r="M62" s="158" t="str">
        <f>T( IF( Feb2022_RICHIESTE!M7&lt;&gt;"",  IF(   AND(    (IFERROR(SEARCH("Ridotto",Feb2022_RICHIESTE!M7),Feb2022_RICHIESTE!M7))=1,    M$60&lt;&gt;""   ),    _xlfn.CONCAT("Rid: ",HLOOKUP(M$60,Tipologie!$B$2:$AM$10,3)  ),  Feb2022_RICHIESTE!M7),HLOOKUP(M$60,Tipologie!$B$2:$AM$10,3  ) ))</f>
        <v>.</v>
      </c>
      <c r="N62" s="158" t="str">
        <f>T( IF( Feb2022_RICHIESTE!N7&lt;&gt;"",  IF(   AND(    (IFERROR(SEARCH("Ridotto",Feb2022_RICHIESTE!N7),Feb2022_RICHIESTE!N7))=1,    N$60&lt;&gt;""   ),    _xlfn.CONCAT("Rid: ",HLOOKUP(N$60,Tipologie!$B$2:$AM$10,3)  ),  Feb2022_RICHIESTE!N7),HLOOKUP(N$60,Tipologie!$B$2:$AM$10,3  ) ))</f>
        <v>.</v>
      </c>
      <c r="O62" s="158" t="str">
        <f>T( IF( Feb2022_RICHIESTE!O7&lt;&gt;"",  IF(   AND(    (IFERROR(SEARCH("Ridotto",Feb2022_RICHIESTE!O7),Feb2022_RICHIESTE!O7))=1,    O$60&lt;&gt;""   ),    _xlfn.CONCAT("Rid: ",HLOOKUP(O$60,Tipologie!$B$2:$AM$10,3)  ),  Feb2022_RICHIESTE!O7),HLOOKUP(O$60,Tipologie!$B$2:$AM$10,3  ) ))</f>
        <v>.</v>
      </c>
      <c r="P62" s="158" t="str">
        <f>T( IF( Feb2022_RICHIESTE!P7&lt;&gt;"",  IF(   AND(    (IFERROR(SEARCH("Ridotto",Feb2022_RICHIESTE!P7),Feb2022_RICHIESTE!P7))=1,    P$60&lt;&gt;""   ),    _xlfn.CONCAT("Rid: ",HLOOKUP(P$60,Tipologie!$B$2:$AM$10,3)  ),  Feb2022_RICHIESTE!P7),HLOOKUP(P$60,Tipologie!$B$2:$AM$10,3  ) ))</f>
        <v>.</v>
      </c>
      <c r="Q62" s="60" t="str">
        <f>T( IF( Feb2022_RICHIESTE!Q7&lt;&gt;"",  IF(   AND(    (IFERROR(SEARCH("Ridotto",Feb2022_RICHIESTE!Q7),Feb2022_RICHIESTE!Q7))=1,    Q$60&lt;&gt;""   ),    _xlfn.CONCAT("Rid: ",HLOOKUP(Q$60,Tipologie!$B$2:$AM$10,3)  ),  Feb2022_RICHIESTE!Q7),HLOOKUP(Q$60,Tipologie!$B$2:$AM$10,3  ) ))</f>
        <v>.</v>
      </c>
      <c r="R62" s="60" t="str">
        <f>T( IF( Feb2022_RICHIESTE!R7&lt;&gt;"",  IF(   AND(    (IFERROR(SEARCH("Ridotto",Feb2022_RICHIESTE!R7),Feb2022_RICHIESTE!R7))=1,    R$60&lt;&gt;""   ),    _xlfn.CONCAT("Rid: ",HLOOKUP(R$60,Tipologie!$B$2:$AM$10,3)  ),  Feb2022_RICHIESTE!R7),HLOOKUP(R$60,Tipologie!$B$2:$AM$10,3  ) ))</f>
        <v>.</v>
      </c>
      <c r="S62" s="60" t="str">
        <f>T( IF( Feb2022_RICHIESTE!S7&lt;&gt;"",  IF(   AND(    (IFERROR(SEARCH("Ridotto",Feb2022_RICHIESTE!S7),Feb2022_RICHIESTE!S7))=1,    S$60&lt;&gt;""   ),    _xlfn.CONCAT("Rid: ",HLOOKUP(S$60,Tipologie!$B$2:$AM$10,3)  ),  Feb2022_RICHIESTE!S7),HLOOKUP(S$60,Tipologie!$B$2:$AM$10,3  ) ))</f>
        <v>.</v>
      </c>
      <c r="T62" s="96"/>
      <c r="U62" s="79" t="str">
        <f t="shared" si="18"/>
        <v>lun</v>
      </c>
      <c r="V62" s="80">
        <f t="shared" si="17"/>
        <v>44592</v>
      </c>
      <c r="W62" s="158" t="str">
        <f>T( IF( Feb2022_RICHIESTE!W7&lt;&gt;"",  IF(   AND(    (IFERROR(SEARCH("Ridotto",Feb2022_RICHIESTE!W7),Feb2022_RICHIESTE!W7))=1,    W$60&lt;&gt;""   ),    _xlfn.CONCAT("Rid: ",HLOOKUP(W$60,Tipologie!$B$2:$AM$10,3)  ),  Feb2022_RICHIESTE!W7),HLOOKUP(W$60,Tipologie!$B$2:$AM$10,3  ) ))</f>
        <v>.</v>
      </c>
      <c r="X62" s="158" t="str">
        <f>T( IF( Feb2022_RICHIESTE!X7&lt;&gt;"",  IF(   AND(    (IFERROR(SEARCH("Ridotto",Feb2022_RICHIESTE!X7),Feb2022_RICHIESTE!X7))=1,    X$60&lt;&gt;""   ),    _xlfn.CONCAT("Rid: ",HLOOKUP(X$60,Tipologie!$B$2:$AM$10,3)  ),  Feb2022_RICHIESTE!X7),HLOOKUP(X$60,Tipologie!$B$2:$AM$10,3  ) ))</f>
        <v>.</v>
      </c>
      <c r="Y62" s="158" t="str">
        <f>T( IF( Feb2022_RICHIESTE!Y7&lt;&gt;"",  IF(   AND(    (IFERROR(SEARCH("Ridotto",Feb2022_RICHIESTE!Y7),Feb2022_RICHIESTE!Y7))=1,    Y$60&lt;&gt;""   ),    _xlfn.CONCAT("Rid: ",HLOOKUP(Y$60,Tipologie!$B$2:$AM$10,3)  ),  Feb2022_RICHIESTE!Y7),HLOOKUP(Y$60,Tipologie!$B$2:$AM$10,3  ) ))</f>
        <v>.</v>
      </c>
      <c r="Z62" s="158" t="str">
        <f>T( IF( Feb2022_RICHIESTE!Z7&lt;&gt;"",  IF(   AND(    (IFERROR(SEARCH("Ridotto",Feb2022_RICHIESTE!Z7),Feb2022_RICHIESTE!Z7))=1,    Z$60&lt;&gt;""   ),    _xlfn.CONCAT("Rid: ",HLOOKUP(Z$60,Tipologie!$B$2:$AM$10,3)  ),  Feb2022_RICHIESTE!Z7),HLOOKUP(Z$60,Tipologie!$B$2:$AM$10,3  ) ))</f>
        <v>.</v>
      </c>
      <c r="AA62" s="158" t="str">
        <f>T( IF( Feb2022_RICHIESTE!AA7&lt;&gt;"",  IF(   AND(    (IFERROR(SEARCH("Ridotto",Feb2022_RICHIESTE!AA7),Feb2022_RICHIESTE!AA7))=1,    AA$60&lt;&gt;""   ),    _xlfn.CONCAT("Rid: ",HLOOKUP(AA$60,Tipologie!$B$2:$AM$10,3)  ),  Feb2022_RICHIESTE!AA7),HLOOKUP(AA$60,Tipologie!$B$2:$AM$10,3  ) ))</f>
        <v>.</v>
      </c>
      <c r="AB62" s="158" t="str">
        <f>T( IF( Feb2022_RICHIESTE!AB7&lt;&gt;"",  IF(   AND(    (IFERROR(SEARCH("Ridotto",Feb2022_RICHIESTE!AB7),Feb2022_RICHIESTE!AB7))=1,    AB$60&lt;&gt;""   ),    _xlfn.CONCAT("Rid: ",HLOOKUP(AB$60,Tipologie!$B$2:$AM$10,3)  ),  Feb2022_RICHIESTE!AB7),HLOOKUP(AB$60,Tipologie!$B$2:$AM$10,3  ) ))</f>
        <v>.</v>
      </c>
      <c r="AC62" s="158" t="str">
        <f>T( IF( Feb2022_RICHIESTE!AC7&lt;&gt;"",  IF(   AND(    (IFERROR(SEARCH("Ridotto",Feb2022_RICHIESTE!AC7),Feb2022_RICHIESTE!AC7))=1,    AC$60&lt;&gt;""   ),    _xlfn.CONCAT("Rid: ",HLOOKUP(AC$60,Tipologie!$B$2:$AM$10,3)  ),  Feb2022_RICHIESTE!AC7),HLOOKUP(AC$60,Tipologie!$B$2:$AM$10,3  ) ))</f>
        <v>.</v>
      </c>
      <c r="AD62" s="158" t="str">
        <f>T( IF( Feb2022_RICHIESTE!AD7&lt;&gt;"",  IF(   AND(    (IFERROR(SEARCH("Ridotto",Feb2022_RICHIESTE!AD7),Feb2022_RICHIESTE!AD7))=1,    AD$60&lt;&gt;""   ),    _xlfn.CONCAT("Rid: ",HLOOKUP(AD$60,Tipologie!$B$2:$AM$10,3)  ),  Feb2022_RICHIESTE!AD7),HLOOKUP(AD$60,Tipologie!$B$2:$AM$10,3  ) ))</f>
        <v>.</v>
      </c>
      <c r="AE62" s="158" t="str">
        <f>T( IF( Feb2022_RICHIESTE!AE7&lt;&gt;"",  IF(   AND(    (IFERROR(SEARCH("Ridotto",Feb2022_RICHIESTE!AE7),Feb2022_RICHIESTE!AE7))=1,    AE$60&lt;&gt;""   ),    _xlfn.CONCAT("Rid: ",HLOOKUP(AE$60,Tipologie!$B$2:$AM$10,3)  ),  Feb2022_RICHIESTE!AE7),HLOOKUP(AE$60,Tipologie!$B$2:$AM$10,3  ) ))</f>
        <v>.</v>
      </c>
      <c r="AF62" s="158" t="str">
        <f>T( IF( Feb2022_RICHIESTE!AF7&lt;&gt;"",  IF(   AND(    (IFERROR(SEARCH("Ridotto",Feb2022_RICHIESTE!AF7),Feb2022_RICHIESTE!AF7))=1,    AF$60&lt;&gt;""   ),    _xlfn.CONCAT("Rid: ",HLOOKUP(AF$60,Tipologie!$B$2:$AM$10,3)  ),  Feb2022_RICHIESTE!AF7),HLOOKUP(AF$60,Tipologie!$B$2:$AM$10,3  ) ))</f>
        <v>.</v>
      </c>
      <c r="AG62" s="158" t="str">
        <f>T( IF( Feb2022_RICHIESTE!AG7&lt;&gt;"",  IF(   AND(    (IFERROR(SEARCH("Ridotto",Feb2022_RICHIESTE!AG7),Feb2022_RICHIESTE!AG7))=1,    AG$60&lt;&gt;""   ),    _xlfn.CONCAT("Rid: ",HLOOKUP(AG$60,Tipologie!$B$2:$AM$10,3)  ),  Feb2022_RICHIESTE!AG7),HLOOKUP(AG$60,Tipologie!$B$2:$AM$10,3  ) ))</f>
        <v>.</v>
      </c>
      <c r="AH62" s="158" t="str">
        <f>T( IF( Feb2022_RICHIESTE!AH7&lt;&gt;"",  IF(   AND(    (IFERROR(SEARCH("Ridotto",Feb2022_RICHIESTE!AH7),Feb2022_RICHIESTE!AH7))=1,    AH$60&lt;&gt;""   ),    _xlfn.CONCAT("Rid: ",HLOOKUP(AH$60,Tipologie!$B$2:$AM$10,3)  ),  Feb2022_RICHIESTE!AH7),HLOOKUP(AH$60,Tipologie!$B$2:$AM$10,3  ) ))</f>
        <v>.</v>
      </c>
      <c r="AI62" s="158" t="str">
        <f>T( IF( Feb2022_RICHIESTE!AI7&lt;&gt;"",  IF(   AND(    (IFERROR(SEARCH("Ridotto",Feb2022_RICHIESTE!AI7),Feb2022_RICHIESTE!AI7))=1,    AI$60&lt;&gt;""   ),    _xlfn.CONCAT("Rid: ",HLOOKUP(AI$60,Tipologie!$B$2:$AM$10,3)  ),  Feb2022_RICHIESTE!AI7),HLOOKUP(AI$60,Tipologie!$B$2:$AM$10,3  ) ))</f>
        <v>.</v>
      </c>
      <c r="AJ62" s="158" t="str">
        <f>T( IF( Feb2022_RICHIESTE!AJ7&lt;&gt;"",  IF(   AND(    (IFERROR(SEARCH("Ridotto",Feb2022_RICHIESTE!AJ7),Feb2022_RICHIESTE!AJ7))=1,    AJ$60&lt;&gt;""   ),    _xlfn.CONCAT("Rid: ",HLOOKUP(AJ$60,Tipologie!$B$2:$AM$10,3)  ),  Feb2022_RICHIESTE!AJ7),HLOOKUP(AJ$60,Tipologie!$B$2:$AM$10,3  ) ))</f>
        <v>.</v>
      </c>
      <c r="AK62" s="158" t="str">
        <f>T( IF( Feb2022_RICHIESTE!AK7&lt;&gt;"",  IF(   AND(    (IFERROR(SEARCH("Ridotto",Feb2022_RICHIESTE!AK7),Feb2022_RICHIESTE!AK7))=1,    AK$60&lt;&gt;""   ),    _xlfn.CONCAT("Rid: ",HLOOKUP(AK$60,Tipologie!$B$2:$AM$10,3)  ),  Feb2022_RICHIESTE!AK7),HLOOKUP(AK$60,Tipologie!$B$2:$AM$10,3  ) ))</f>
        <v>.</v>
      </c>
      <c r="AL62" s="158" t="str">
        <f>T( IF( Feb2022_RICHIESTE!AL7&lt;&gt;"",  IF(   AND(    (IFERROR(SEARCH("Ridotto",Feb2022_RICHIESTE!AL7),Feb2022_RICHIESTE!AL7))=1,    AL$60&lt;&gt;""   ),    _xlfn.CONCAT("Rid: ",HLOOKUP(AL$60,Tipologie!$B$2:$AM$10,3)  ),  Feb2022_RICHIESTE!AL7),HLOOKUP(AL$60,Tipologie!$B$2:$AM$10,3  ) ))</f>
        <v>.</v>
      </c>
      <c r="AM62" s="158" t="str">
        <f>T( IF( Feb2022_RICHIESTE!AM7&lt;&gt;"",  IF(   AND(    (IFERROR(SEARCH("Ridotto",Feb2022_RICHIESTE!AM7),Feb2022_RICHIESTE!AM7))=1,    AM$60&lt;&gt;""   ),    _xlfn.CONCAT("Rid: ",HLOOKUP(AM$60,Tipologie!$B$2:$AM$10,3)  ),  Feb2022_RICHIESTE!AM7),HLOOKUP(AM$60,Tipologie!$B$2:$AM$10,3  ) ))</f>
        <v>.</v>
      </c>
      <c r="AN62" s="158" t="str">
        <f>T( IF( Feb2022_RICHIESTE!AN7&lt;&gt;"",  IF(   AND(    (IFERROR(SEARCH("Ridotto",Feb2022_RICHIESTE!AN7),Feb2022_RICHIESTE!AN7))=1,    AN$60&lt;&gt;""   ),    _xlfn.CONCAT("Rid: ",HLOOKUP(AN$60,Tipologie!$B$2:$AM$10,3)  ),  Feb2022_RICHIESTE!AN7),HLOOKUP(AN$60,Tipologie!$B$2:$AM$10,3  ) ))</f>
        <v>.</v>
      </c>
      <c r="AO62" s="158" t="str">
        <f>T( IF( Feb2022_RICHIESTE!AO7&lt;&gt;"",  IF(   AND(    (IFERROR(SEARCH("Ridotto",Feb2022_RICHIESTE!AO7),Feb2022_RICHIESTE!AO7))=1,    AO$60&lt;&gt;""   ),    _xlfn.CONCAT("Rid: ",HLOOKUP(AO$60,Tipologie!$B$2:$AM$10,3)  ),  Feb2022_RICHIESTE!AO7),HLOOKUP(AO$60,Tipologie!$B$2:$AM$10,3  ) ))</f>
        <v>.</v>
      </c>
      <c r="AP62" s="158" t="str">
        <f>T( IF( Feb2022_RICHIESTE!AP7&lt;&gt;"",  IF(   AND(    (IFERROR(SEARCH("Ridotto",Feb2022_RICHIESTE!AP7),Feb2022_RICHIESTE!AP7))=1,    AP$60&lt;&gt;""   ),    _xlfn.CONCAT("Rid: ",HLOOKUP(AP$60,Tipologie!$B$2:$AM$10,3)  ),  Feb2022_RICHIESTE!AP7),HLOOKUP(AP$60,Tipologie!$B$2:$AM$10,3  ) ))</f>
        <v>.</v>
      </c>
      <c r="AQ62" s="158" t="str">
        <f>T( IF( Feb2022_RICHIESTE!AQ7&lt;&gt;"",  IF(   AND(    (IFERROR(SEARCH("Ridotto",Feb2022_RICHIESTE!AQ7),Feb2022_RICHIESTE!AQ7))=1,    AQ$60&lt;&gt;""   ),    _xlfn.CONCAT("Rid: ",HLOOKUP(AQ$60,Tipologie!$B$2:$AM$10,3)  ),  Feb2022_RICHIESTE!AQ7),HLOOKUP(AQ$60,Tipologie!$B$2:$AM$10,3  ) ))</f>
        <v>.</v>
      </c>
      <c r="AR62" s="158" t="str">
        <f>T( IF( Feb2022_RICHIESTE!AR7&lt;&gt;"",  IF(   AND(    (IFERROR(SEARCH("Ridotto",Feb2022_RICHIESTE!AR7),Feb2022_RICHIESTE!AR7))=1,    AR$60&lt;&gt;""   ),    _xlfn.CONCAT("Rid: ",HLOOKUP(AR$60,Tipologie!$B$2:$AM$10,3)  ),  Feb2022_RICHIESTE!AR7),HLOOKUP(AR$60,Tipologie!$B$2:$AM$10,3  ) ))</f>
        <v>.</v>
      </c>
      <c r="AS62" s="54"/>
      <c r="AT62" s="52">
        <f>SUM(COUNTIFS(C62:AR62,{"Ex-accordo";"Ferie";"Ridotto Ex-Acc";"Ridotto Ferie";"Ridotto Maternità";"Malattia";"Esame";"Altro"}))</f>
        <v>0</v>
      </c>
      <c r="AU62" s="96"/>
      <c r="AW62" s="79" t="str">
        <f t="shared" si="19"/>
        <v>lun</v>
      </c>
      <c r="AX62" s="79">
        <f t="shared" si="20"/>
        <v>44592</v>
      </c>
      <c r="AY62" s="158" t="str">
        <f>T(IF(  Feb2022_RICHIESTE!BB7&lt;&gt;"",  Feb2022_RICHIESTE!BB7,  HLOOKUP(AY$60,Tipologie!$B$2:$AM$10,3) ))</f>
        <v>.</v>
      </c>
      <c r="AZ62" s="158" t="str">
        <f>T(IF(  Feb2022_RICHIESTE!BC7&lt;&gt;"",  Feb2022_RICHIESTE!BC7,  HLOOKUP(AZ$60,Tipologie!$B$2:$AM$10,3) ))</f>
        <v>.</v>
      </c>
      <c r="BA62" s="158" t="str">
        <f>T(IF(  Feb2022_RICHIESTE!BD7&lt;&gt;"",  Feb2022_RICHIESTE!BD7,  HLOOKUP(BA$60,Tipologie!$B$2:$AM$10,3) ))</f>
        <v>.</v>
      </c>
      <c r="BB62" s="158" t="str">
        <f>T(IF(  Feb2022_RICHIESTE!BE7&lt;&gt;"",  Feb2022_RICHIESTE!BE7,  HLOOKUP(BB$60,Tipologie!$B$2:$AM$10,3) ))</f>
        <v>.</v>
      </c>
      <c r="BC62" s="158" t="str">
        <f>T(IF(  Feb2022_RICHIESTE!BF7&lt;&gt;"",  Feb2022_RICHIESTE!BF7,  HLOOKUP(BC$60,Tipologie!$B$2:$AM$10,3) ))</f>
        <v>.</v>
      </c>
      <c r="BD62" s="158" t="str">
        <f>T(IF(  Feb2022_RICHIESTE!BG7&lt;&gt;"",  Feb2022_RICHIESTE!BG7,  HLOOKUP(BD$60,Tipologie!$B$2:$AM$10,3) ))</f>
        <v>.</v>
      </c>
      <c r="BE62" s="158" t="str">
        <f>T(IF(  Feb2022_RICHIESTE!BH7&lt;&gt;"",  Feb2022_RICHIESTE!BH7,  HLOOKUP(BE$60,Tipologie!$B$2:$AM$10,3) ))</f>
        <v>.</v>
      </c>
      <c r="BF62" s="158" t="str">
        <f>T(IF(  Feb2022_RICHIESTE!BI7&lt;&gt;"",  Feb2022_RICHIESTE!BI7,  HLOOKUP(BF$60,Tipologie!$B$2:$AM$10,3) ))</f>
        <v>.</v>
      </c>
      <c r="BG62" s="158" t="str">
        <f>T(IF(  Feb2022_RICHIESTE!BJ7&lt;&gt;"",  Feb2022_RICHIESTE!BJ7,  HLOOKUP(BG$60,Tipologie!$B$2:$AM$10,3) ))</f>
        <v>.</v>
      </c>
      <c r="BH62" s="158" t="str">
        <f>T(IF(  Feb2022_RICHIESTE!BK7&lt;&gt;"",  Feb2022_RICHIESTE!BK7,  HLOOKUP(BH$60,Tipologie!$B$2:$AM$10,3) ))</f>
        <v>.</v>
      </c>
      <c r="BI62" s="50"/>
    </row>
    <row r="63" spans="1:61" ht="11.25" customHeight="1" x14ac:dyDescent="0.25">
      <c r="A63" s="79" t="str">
        <f>IF(Feb2022_RICHIESTE!A8&lt;&gt;"",Feb2022_RICHIESTE!A8,"")</f>
        <v>mar</v>
      </c>
      <c r="B63" s="80">
        <f>IF(Feb2022_RICHIESTE!B8&lt;&gt;"",Feb2022_RICHIESTE!B8,"")</f>
        <v>44593</v>
      </c>
      <c r="C63" s="158" t="str">
        <f>T( IF( Feb2022_RICHIESTE!C8&lt;&gt;"",  IF(   AND(    (IFERROR(SEARCH("Ridotto",Feb2022_RICHIESTE!C8),Feb2022_RICHIESTE!C8))=1,    C$60&lt;&gt;""   ),    _xlfn.CONCAT("Rid: ",HLOOKUP(C$60,Tipologie!$B$2:$AM$10,4)  ),  Feb2022_RICHIESTE!C8),HLOOKUP(C$60,Tipologie!$B$2:$AM$10,4  ) ))</f>
        <v>.</v>
      </c>
      <c r="D63" s="158" t="str">
        <f>T( IF( Feb2022_RICHIESTE!D8&lt;&gt;"",  IF(   AND(    (IFERROR(SEARCH("Ridotto",Feb2022_RICHIESTE!D8),Feb2022_RICHIESTE!D8))=1,    D$60&lt;&gt;""   ),    _xlfn.CONCAT("Rid: ",HLOOKUP(D$60,Tipologie!$B$2:$AM$10,4)  ),  Feb2022_RICHIESTE!D8),HLOOKUP(D$60,Tipologie!$B$2:$AM$10,4  ) ))</f>
        <v>.</v>
      </c>
      <c r="E63" s="158" t="str">
        <f>T( IF( Feb2022_RICHIESTE!E8&lt;&gt;"",  IF(   AND(    (IFERROR(SEARCH("Ridotto",Feb2022_RICHIESTE!E8),Feb2022_RICHIESTE!E8))=1,    E$60&lt;&gt;""   ),    _xlfn.CONCAT("Rid: ",HLOOKUP(E$60,Tipologie!$B$2:$AM$10,4)  ),  Feb2022_RICHIESTE!E8),HLOOKUP(E$60,Tipologie!$B$2:$AM$10,4  ) ))</f>
        <v>.</v>
      </c>
      <c r="F63" s="158" t="str">
        <f>T( IF( Feb2022_RICHIESTE!F8&lt;&gt;"",  IF(   AND(    (IFERROR(SEARCH("Ridotto",Feb2022_RICHIESTE!F8),Feb2022_RICHIESTE!F8))=1,    F$60&lt;&gt;""   ),    _xlfn.CONCAT("Rid: ",HLOOKUP(F$60,Tipologie!$B$2:$AM$10,4)  ),  Feb2022_RICHIESTE!F8),HLOOKUP(F$60,Tipologie!$B$2:$AM$10,4  ) ))</f>
        <v>.</v>
      </c>
      <c r="G63" s="158" t="str">
        <f>T( IF( Feb2022_RICHIESTE!G8&lt;&gt;"",  IF(   AND(    (IFERROR(SEARCH("Ridotto",Feb2022_RICHIESTE!G8),Feb2022_RICHIESTE!G8))=1,    G$60&lt;&gt;""   ),    _xlfn.CONCAT("Rid: ",HLOOKUP(G$60,Tipologie!$B$2:$AM$10,4)  ),  Feb2022_RICHIESTE!G8),HLOOKUP(G$60,Tipologie!$B$2:$AM$10,4  ) ))</f>
        <v>.</v>
      </c>
      <c r="H63" s="158" t="str">
        <f>T( IF( Feb2022_RICHIESTE!H8&lt;&gt;"",  IF(   AND(    (IFERROR(SEARCH("Ridotto",Feb2022_RICHIESTE!H8),Feb2022_RICHIESTE!H8))=1,    H$60&lt;&gt;""   ),    _xlfn.CONCAT("Rid: ",HLOOKUP(H$60,Tipologie!$B$2:$AM$10,4)  ),  Feb2022_RICHIESTE!H8),HLOOKUP(H$60,Tipologie!$B$2:$AM$10,4  ) ))</f>
        <v>.</v>
      </c>
      <c r="I63" s="158" t="str">
        <f>T( IF( Feb2022_RICHIESTE!I8&lt;&gt;"",  IF(   AND(    (IFERROR(SEARCH("Ridotto",Feb2022_RICHIESTE!I8),Feb2022_RICHIESTE!I8))=1,    I$60&lt;&gt;""   ),    _xlfn.CONCAT("Rid: ",HLOOKUP(I$60,Tipologie!$B$2:$AM$10,4)  ),  Feb2022_RICHIESTE!I8),HLOOKUP(I$60,Tipologie!$B$2:$AM$10,4  ) ))</f>
        <v>.</v>
      </c>
      <c r="J63" s="158" t="str">
        <f>T( IF( Feb2022_RICHIESTE!J8&lt;&gt;"",  IF(   AND(    (IFERROR(SEARCH("Ridotto",Feb2022_RICHIESTE!J8),Feb2022_RICHIESTE!J8))=1,    J$60&lt;&gt;""   ),    _xlfn.CONCAT("Rid: ",HLOOKUP(J$60,Tipologie!$B$2:$AM$10,4)  ),  Feb2022_RICHIESTE!J8),HLOOKUP(J$60,Tipologie!$B$2:$AM$10,4  ) ))</f>
        <v>.</v>
      </c>
      <c r="K63" s="158" t="str">
        <f>T( IF( Feb2022_RICHIESTE!K8&lt;&gt;"",  IF(   AND(    (IFERROR(SEARCH("Ridotto",Feb2022_RICHIESTE!K8),Feb2022_RICHIESTE!K8))=1,    K$60&lt;&gt;""   ),    _xlfn.CONCAT("Rid: ",HLOOKUP(K$60,Tipologie!$B$2:$AM$10,4)  ),  Feb2022_RICHIESTE!K8),HLOOKUP(K$60,Tipologie!$B$2:$AM$10,4  ) ))</f>
        <v>.</v>
      </c>
      <c r="L63" s="158" t="str">
        <f>T( IF( Feb2022_RICHIESTE!L8&lt;&gt;"",  IF(   AND(    (IFERROR(SEARCH("Ridotto",Feb2022_RICHIESTE!L8),Feb2022_RICHIESTE!L8))=1,    L$60&lt;&gt;""   ),    _xlfn.CONCAT("Rid: ",HLOOKUP(L$60,Tipologie!$B$2:$AM$10,4)  ),  Feb2022_RICHIESTE!L8),HLOOKUP(L$60,Tipologie!$B$2:$AM$10,4  ) ))</f>
        <v>.</v>
      </c>
      <c r="M63" s="158" t="str">
        <f>T( IF( Feb2022_RICHIESTE!M8&lt;&gt;"",  IF(   AND(    (IFERROR(SEARCH("Ridotto",Feb2022_RICHIESTE!M8),Feb2022_RICHIESTE!M8))=1,    M$60&lt;&gt;""   ),    _xlfn.CONCAT("Rid: ",HLOOKUP(M$60,Tipologie!$B$2:$AM$10,4)  ),  Feb2022_RICHIESTE!M8),HLOOKUP(M$60,Tipologie!$B$2:$AM$10,4  ) ))</f>
        <v>.</v>
      </c>
      <c r="N63" s="158" t="str">
        <f>T( IF( Feb2022_RICHIESTE!N8&lt;&gt;"",  IF(   AND(    (IFERROR(SEARCH("Ridotto",Feb2022_RICHIESTE!N8),Feb2022_RICHIESTE!N8))=1,    N$60&lt;&gt;""   ),    _xlfn.CONCAT("Rid: ",HLOOKUP(N$60,Tipologie!$B$2:$AM$10,4)  ),  Feb2022_RICHIESTE!N8),HLOOKUP(N$60,Tipologie!$B$2:$AM$10,4  ) ))</f>
        <v>.</v>
      </c>
      <c r="O63" s="158" t="str">
        <f>T( IF( Feb2022_RICHIESTE!O8&lt;&gt;"",  IF(   AND(    (IFERROR(SEARCH("Ridotto",Feb2022_RICHIESTE!O8),Feb2022_RICHIESTE!O8))=1,    O$60&lt;&gt;""   ),    _xlfn.CONCAT("Rid: ",HLOOKUP(O$60,Tipologie!$B$2:$AM$10,4)  ),  Feb2022_RICHIESTE!O8),HLOOKUP(O$60,Tipologie!$B$2:$AM$10,4  ) ))</f>
        <v>.</v>
      </c>
      <c r="P63" s="158" t="str">
        <f>T( IF( Feb2022_RICHIESTE!P8&lt;&gt;"",  IF(   AND(    (IFERROR(SEARCH("Ridotto",Feb2022_RICHIESTE!P8),Feb2022_RICHIESTE!P8))=1,    P$60&lt;&gt;""   ),    _xlfn.CONCAT("Rid: ",HLOOKUP(P$60,Tipologie!$B$2:$AM$10,4)  ),  Feb2022_RICHIESTE!P8),HLOOKUP(P$60,Tipologie!$B$2:$AM$10,4  ) ))</f>
        <v>.</v>
      </c>
      <c r="Q63" s="60" t="str">
        <f>T( IF( Feb2022_RICHIESTE!Q8&lt;&gt;"",  IF(   AND(    (IFERROR(SEARCH("Ridotto",Feb2022_RICHIESTE!Q8),Feb2022_RICHIESTE!Q8))=1,    Q$60&lt;&gt;""   ),    _xlfn.CONCAT("Rid: ",HLOOKUP(Q$60,Tipologie!$B$2:$AM$10,4)  ),  Feb2022_RICHIESTE!Q8),HLOOKUP(Q$60,Tipologie!$B$2:$AM$10,4  ) ))</f>
        <v>.</v>
      </c>
      <c r="R63" s="60" t="str">
        <f>T( IF( Feb2022_RICHIESTE!R8&lt;&gt;"",  IF(   AND(    (IFERROR(SEARCH("Ridotto",Feb2022_RICHIESTE!R8),Feb2022_RICHIESTE!R8))=1,    R$60&lt;&gt;""   ),    _xlfn.CONCAT("Rid: ",HLOOKUP(R$60,Tipologie!$B$2:$AM$10,4)  ),  Feb2022_RICHIESTE!R8),HLOOKUP(R$60,Tipologie!$B$2:$AM$10,4  ) ))</f>
        <v>.</v>
      </c>
      <c r="S63" s="60" t="str">
        <f>T( IF( Feb2022_RICHIESTE!S8&lt;&gt;"",  IF(   AND(    (IFERROR(SEARCH("Ridotto",Feb2022_RICHIESTE!S8),Feb2022_RICHIESTE!S8))=1,    S$60&lt;&gt;""   ),    _xlfn.CONCAT("Rid: ",HLOOKUP(S$60,Tipologie!$B$2:$AM$10,4)  ),  Feb2022_RICHIESTE!S8),HLOOKUP(S$60,Tipologie!$B$2:$AM$10,4  ) ))</f>
        <v>.</v>
      </c>
      <c r="T63" s="96"/>
      <c r="U63" s="79" t="str">
        <f t="shared" si="18"/>
        <v>mar</v>
      </c>
      <c r="V63" s="80">
        <f t="shared" si="17"/>
        <v>44593</v>
      </c>
      <c r="W63" s="158" t="str">
        <f>T( IF( Feb2022_RICHIESTE!W8&lt;&gt;"",  IF(   AND(    (IFERROR(SEARCH("Ridotto",Feb2022_RICHIESTE!W8),Feb2022_RICHIESTE!W8))=1,    W$60&lt;&gt;""   ),    _xlfn.CONCAT("Rid: ",HLOOKUP(W$60,Tipologie!$B$2:$AM$10,4)  ),  Feb2022_RICHIESTE!W8),HLOOKUP(W$60,Tipologie!$B$2:$AM$10,4  ) ))</f>
        <v>.</v>
      </c>
      <c r="X63" s="158" t="str">
        <f>T( IF( Feb2022_RICHIESTE!X8&lt;&gt;"",  IF(   AND(    (IFERROR(SEARCH("Ridotto",Feb2022_RICHIESTE!X8),Feb2022_RICHIESTE!X8))=1,    X$60&lt;&gt;""   ),    _xlfn.CONCAT("Rid: ",HLOOKUP(X$60,Tipologie!$B$2:$AM$10,4)  ),  Feb2022_RICHIESTE!X8),HLOOKUP(X$60,Tipologie!$B$2:$AM$10,4  ) ))</f>
        <v>.</v>
      </c>
      <c r="Y63" s="158" t="str">
        <f>T( IF( Feb2022_RICHIESTE!Y8&lt;&gt;"",  IF(   AND(    (IFERROR(SEARCH("Ridotto",Feb2022_RICHIESTE!Y8),Feb2022_RICHIESTE!Y8))=1,    Y$60&lt;&gt;""   ),    _xlfn.CONCAT("Rid: ",HLOOKUP(Y$60,Tipologie!$B$2:$AM$10,4)  ),  Feb2022_RICHIESTE!Y8),HLOOKUP(Y$60,Tipologie!$B$2:$AM$10,4  ) ))</f>
        <v>.</v>
      </c>
      <c r="Z63" s="158" t="str">
        <f>T( IF( Feb2022_RICHIESTE!Z8&lt;&gt;"",  IF(   AND(    (IFERROR(SEARCH("Ridotto",Feb2022_RICHIESTE!Z8),Feb2022_RICHIESTE!Z8))=1,    Z$60&lt;&gt;""   ),    _xlfn.CONCAT("Rid: ",HLOOKUP(Z$60,Tipologie!$B$2:$AM$10,4)  ),  Feb2022_RICHIESTE!Z8),HLOOKUP(Z$60,Tipologie!$B$2:$AM$10,4  ) ))</f>
        <v>.</v>
      </c>
      <c r="AA63" s="158" t="str">
        <f>T( IF( Feb2022_RICHIESTE!AA8&lt;&gt;"",  IF(   AND(    (IFERROR(SEARCH("Ridotto",Feb2022_RICHIESTE!AA8),Feb2022_RICHIESTE!AA8))=1,    AA$60&lt;&gt;""   ),    _xlfn.CONCAT("Rid: ",HLOOKUP(AA$60,Tipologie!$B$2:$AM$10,4)  ),  Feb2022_RICHIESTE!AA8),HLOOKUP(AA$60,Tipologie!$B$2:$AM$10,4  ) ))</f>
        <v>.</v>
      </c>
      <c r="AB63" s="158" t="str">
        <f>T( IF( Feb2022_RICHIESTE!AB8&lt;&gt;"",  IF(   AND(    (IFERROR(SEARCH("Ridotto",Feb2022_RICHIESTE!AB8),Feb2022_RICHIESTE!AB8))=1,    AB$60&lt;&gt;""   ),    _xlfn.CONCAT("Rid: ",HLOOKUP(AB$60,Tipologie!$B$2:$AM$10,4)  ),  Feb2022_RICHIESTE!AB8),HLOOKUP(AB$60,Tipologie!$B$2:$AM$10,4  ) ))</f>
        <v>.</v>
      </c>
      <c r="AC63" s="158" t="str">
        <f>T( IF( Feb2022_RICHIESTE!AC8&lt;&gt;"",  IF(   AND(    (IFERROR(SEARCH("Ridotto",Feb2022_RICHIESTE!AC8),Feb2022_RICHIESTE!AC8))=1,    AC$60&lt;&gt;""   ),    _xlfn.CONCAT("Rid: ",HLOOKUP(AC$60,Tipologie!$B$2:$AM$10,4)  ),  Feb2022_RICHIESTE!AC8),HLOOKUP(AC$60,Tipologie!$B$2:$AM$10,4  ) ))</f>
        <v>.</v>
      </c>
      <c r="AD63" s="158" t="str">
        <f>T( IF( Feb2022_RICHIESTE!AD8&lt;&gt;"",  IF(   AND(    (IFERROR(SEARCH("Ridotto",Feb2022_RICHIESTE!AD8),Feb2022_RICHIESTE!AD8))=1,    AD$60&lt;&gt;""   ),    _xlfn.CONCAT("Rid: ",HLOOKUP(AD$60,Tipologie!$B$2:$AM$10,4)  ),  Feb2022_RICHIESTE!AD8),HLOOKUP(AD$60,Tipologie!$B$2:$AM$10,4  ) ))</f>
        <v>.</v>
      </c>
      <c r="AE63" s="158" t="str">
        <f>T( IF( Feb2022_RICHIESTE!AE8&lt;&gt;"",  IF(   AND(    (IFERROR(SEARCH("Ridotto",Feb2022_RICHIESTE!AE8),Feb2022_RICHIESTE!AE8))=1,    AE$60&lt;&gt;""   ),    _xlfn.CONCAT("Rid: ",HLOOKUP(AE$60,Tipologie!$B$2:$AM$10,4)  ),  Feb2022_RICHIESTE!AE8),HLOOKUP(AE$60,Tipologie!$B$2:$AM$10,4  ) ))</f>
        <v>.</v>
      </c>
      <c r="AF63" s="158" t="str">
        <f>T( IF( Feb2022_RICHIESTE!AF8&lt;&gt;"",  IF(   AND(    (IFERROR(SEARCH("Ridotto",Feb2022_RICHIESTE!AF8),Feb2022_RICHIESTE!AF8))=1,    AF$60&lt;&gt;""   ),    _xlfn.CONCAT("Rid: ",HLOOKUP(AF$60,Tipologie!$B$2:$AM$10,4)  ),  Feb2022_RICHIESTE!AF8),HLOOKUP(AF$60,Tipologie!$B$2:$AM$10,4  ) ))</f>
        <v>.</v>
      </c>
      <c r="AG63" s="158" t="str">
        <f>T( IF( Feb2022_RICHIESTE!AG8&lt;&gt;"",  IF(   AND(    (IFERROR(SEARCH("Ridotto",Feb2022_RICHIESTE!AG8),Feb2022_RICHIESTE!AG8))=1,    AG$60&lt;&gt;""   ),    _xlfn.CONCAT("Rid: ",HLOOKUP(AG$60,Tipologie!$B$2:$AM$10,4)  ),  Feb2022_RICHIESTE!AG8),HLOOKUP(AG$60,Tipologie!$B$2:$AM$10,4  ) ))</f>
        <v>.</v>
      </c>
      <c r="AH63" s="158" t="str">
        <f>T( IF( Feb2022_RICHIESTE!AH8&lt;&gt;"",  IF(   AND(    (IFERROR(SEARCH("Ridotto",Feb2022_RICHIESTE!AH8),Feb2022_RICHIESTE!AH8))=1,    AH$60&lt;&gt;""   ),    _xlfn.CONCAT("Rid: ",HLOOKUP(AH$60,Tipologie!$B$2:$AM$10,4)  ),  Feb2022_RICHIESTE!AH8),HLOOKUP(AH$60,Tipologie!$B$2:$AM$10,4  ) ))</f>
        <v>.</v>
      </c>
      <c r="AI63" s="158" t="str">
        <f>T( IF( Feb2022_RICHIESTE!AI8&lt;&gt;"",  IF(   AND(    (IFERROR(SEARCH("Ridotto",Feb2022_RICHIESTE!AI8),Feb2022_RICHIESTE!AI8))=1,    AI$60&lt;&gt;""   ),    _xlfn.CONCAT("Rid: ",HLOOKUP(AI$60,Tipologie!$B$2:$AM$10,4)  ),  Feb2022_RICHIESTE!AI8),HLOOKUP(AI$60,Tipologie!$B$2:$AM$10,4  ) ))</f>
        <v>.</v>
      </c>
      <c r="AJ63" s="158" t="str">
        <f>T( IF( Feb2022_RICHIESTE!AJ8&lt;&gt;"",  IF(   AND(    (IFERROR(SEARCH("Ridotto",Feb2022_RICHIESTE!AJ8),Feb2022_RICHIESTE!AJ8))=1,    AJ$60&lt;&gt;""   ),    _xlfn.CONCAT("Rid: ",HLOOKUP(AJ$60,Tipologie!$B$2:$AM$10,4)  ),  Feb2022_RICHIESTE!AJ8),HLOOKUP(AJ$60,Tipologie!$B$2:$AM$10,4  ) ))</f>
        <v>.</v>
      </c>
      <c r="AK63" s="158" t="str">
        <f>T( IF( Feb2022_RICHIESTE!AK8&lt;&gt;"",  IF(   AND(    (IFERROR(SEARCH("Ridotto",Feb2022_RICHIESTE!AK8),Feb2022_RICHIESTE!AK8))=1,    AK$60&lt;&gt;""   ),    _xlfn.CONCAT("Rid: ",HLOOKUP(AK$60,Tipologie!$B$2:$AM$10,4)  ),  Feb2022_RICHIESTE!AK8),HLOOKUP(AK$60,Tipologie!$B$2:$AM$10,4  ) ))</f>
        <v>.</v>
      </c>
      <c r="AL63" s="158" t="str">
        <f>T( IF( Feb2022_RICHIESTE!AL8&lt;&gt;"",  IF(   AND(    (IFERROR(SEARCH("Ridotto",Feb2022_RICHIESTE!AL8),Feb2022_RICHIESTE!AL8))=1,    AL$60&lt;&gt;""   ),    _xlfn.CONCAT("Rid: ",HLOOKUP(AL$60,Tipologie!$B$2:$AM$10,4)  ),  Feb2022_RICHIESTE!AL8),HLOOKUP(AL$60,Tipologie!$B$2:$AM$10,4  ) ))</f>
        <v>.</v>
      </c>
      <c r="AM63" s="158" t="str">
        <f>T( IF( Feb2022_RICHIESTE!AM8&lt;&gt;"",  IF(   AND(    (IFERROR(SEARCH("Ridotto",Feb2022_RICHIESTE!AM8),Feb2022_RICHIESTE!AM8))=1,    AM$60&lt;&gt;""   ),    _xlfn.CONCAT("Rid: ",HLOOKUP(AM$60,Tipologie!$B$2:$AM$10,4)  ),  Feb2022_RICHIESTE!AM8),HLOOKUP(AM$60,Tipologie!$B$2:$AM$10,4  ) ))</f>
        <v>.</v>
      </c>
      <c r="AN63" s="158" t="str">
        <f>T( IF( Feb2022_RICHIESTE!AN8&lt;&gt;"",  IF(   AND(    (IFERROR(SEARCH("Ridotto",Feb2022_RICHIESTE!AN8),Feb2022_RICHIESTE!AN8))=1,    AN$60&lt;&gt;""   ),    _xlfn.CONCAT("Rid: ",HLOOKUP(AN$60,Tipologie!$B$2:$AM$10,4)  ),  Feb2022_RICHIESTE!AN8),HLOOKUP(AN$60,Tipologie!$B$2:$AM$10,4  ) ))</f>
        <v>.</v>
      </c>
      <c r="AO63" s="158" t="str">
        <f>T( IF( Feb2022_RICHIESTE!AO8&lt;&gt;"",  IF(   AND(    (IFERROR(SEARCH("Ridotto",Feb2022_RICHIESTE!AO8),Feb2022_RICHIESTE!AO8))=1,    AO$60&lt;&gt;""   ),    _xlfn.CONCAT("Rid: ",HLOOKUP(AO$60,Tipologie!$B$2:$AM$10,4)  ),  Feb2022_RICHIESTE!AO8),HLOOKUP(AO$60,Tipologie!$B$2:$AM$10,4  ) ))</f>
        <v>.</v>
      </c>
      <c r="AP63" s="158" t="str">
        <f>T( IF( Feb2022_RICHIESTE!AP8&lt;&gt;"",  IF(   AND(    (IFERROR(SEARCH("Ridotto",Feb2022_RICHIESTE!AP8),Feb2022_RICHIESTE!AP8))=1,    AP$60&lt;&gt;""   ),    _xlfn.CONCAT("Rid: ",HLOOKUP(AP$60,Tipologie!$B$2:$AM$10,4)  ),  Feb2022_RICHIESTE!AP8),HLOOKUP(AP$60,Tipologie!$B$2:$AM$10,4  ) ))</f>
        <v>.</v>
      </c>
      <c r="AQ63" s="158" t="str">
        <f>T( IF( Feb2022_RICHIESTE!AQ8&lt;&gt;"",  IF(   AND(    (IFERROR(SEARCH("Ridotto",Feb2022_RICHIESTE!AQ8),Feb2022_RICHIESTE!AQ8))=1,    AQ$60&lt;&gt;""   ),    _xlfn.CONCAT("Rid: ",HLOOKUP(AQ$60,Tipologie!$B$2:$AM$10,4)  ),  Feb2022_RICHIESTE!AQ8),HLOOKUP(AQ$60,Tipologie!$B$2:$AM$10,4  ) ))</f>
        <v>.</v>
      </c>
      <c r="AR63" s="158" t="str">
        <f>T( IF( Feb2022_RICHIESTE!AR8&lt;&gt;"",  IF(   AND(    (IFERROR(SEARCH("Ridotto",Feb2022_RICHIESTE!AR8),Feb2022_RICHIESTE!AR8))=1,    AR$60&lt;&gt;""   ),    _xlfn.CONCAT("Rid: ",HLOOKUP(AR$60,Tipologie!$B$2:$AM$10,4)  ),  Feb2022_RICHIESTE!AR8),HLOOKUP(AR$60,Tipologie!$B$2:$AM$10,4  ) ))</f>
        <v>.</v>
      </c>
      <c r="AS63" s="54"/>
      <c r="AT63" s="174">
        <f>SUM(COUNTIFS(C63:AR63,{"Ex-accordo";"Ferie";"Ridotto Ex-Acc";"Ridotto Ferie";"Ridotto Maternità";"Malattia";"Esame";"Altro"}))</f>
        <v>0</v>
      </c>
      <c r="AU63" s="96"/>
      <c r="AW63" s="79" t="str">
        <f t="shared" si="19"/>
        <v>mar</v>
      </c>
      <c r="AX63" s="79">
        <f t="shared" si="20"/>
        <v>44593</v>
      </c>
      <c r="AY63" s="158" t="str">
        <f>T(IF(  Feb2022_RICHIESTE!BB8&lt;&gt;"",  Feb2022_RICHIESTE!BB8,  HLOOKUP(AY$60,Tipologie!$B$2:$AM$10,4) ))</f>
        <v>.</v>
      </c>
      <c r="AZ63" s="158" t="str">
        <f>T(IF(  Feb2022_RICHIESTE!BC8&lt;&gt;"",  Feb2022_RICHIESTE!BC8,  HLOOKUP(AZ$60,Tipologie!$B$2:$AM$10,4) ))</f>
        <v>.</v>
      </c>
      <c r="BA63" s="158" t="str">
        <f>T(IF(  Feb2022_RICHIESTE!BD8&lt;&gt;"",  Feb2022_RICHIESTE!BD8,  HLOOKUP(BA$60,Tipologie!$B$2:$AM$10,4) ))</f>
        <v>.</v>
      </c>
      <c r="BB63" s="158" t="str">
        <f>T(IF(  Feb2022_RICHIESTE!BE8&lt;&gt;"",  Feb2022_RICHIESTE!BE8,  HLOOKUP(BB$60,Tipologie!$B$2:$AM$10,4) ))</f>
        <v>.</v>
      </c>
      <c r="BC63" s="158" t="str">
        <f>T(IF(  Feb2022_RICHIESTE!BF8&lt;&gt;"",  Feb2022_RICHIESTE!BF8,  HLOOKUP(BC$60,Tipologie!$B$2:$AM$10,4) ))</f>
        <v>.</v>
      </c>
      <c r="BD63" s="158" t="str">
        <f>T(IF(  Feb2022_RICHIESTE!BG8&lt;&gt;"",  Feb2022_RICHIESTE!BG8,  HLOOKUP(BD$60,Tipologie!$B$2:$AM$10,4) ))</f>
        <v>.</v>
      </c>
      <c r="BE63" s="158" t="str">
        <f>T(IF(  Feb2022_RICHIESTE!BH8&lt;&gt;"",  Feb2022_RICHIESTE!BH8,  HLOOKUP(BE$60,Tipologie!$B$2:$AM$10,4) ))</f>
        <v>.</v>
      </c>
      <c r="BF63" s="158" t="str">
        <f>T(IF(  Feb2022_RICHIESTE!BI8&lt;&gt;"",  Feb2022_RICHIESTE!BI8,  HLOOKUP(BF$60,Tipologie!$B$2:$AM$10,4) ))</f>
        <v>.</v>
      </c>
      <c r="BG63" s="158" t="str">
        <f>T(IF(  Feb2022_RICHIESTE!BJ8&lt;&gt;"",  Feb2022_RICHIESTE!BJ8,  HLOOKUP(BG$60,Tipologie!$B$2:$AM$10,4) ))</f>
        <v>.</v>
      </c>
      <c r="BH63" s="158" t="str">
        <f>T(IF(  Feb2022_RICHIESTE!BK8&lt;&gt;"",  Feb2022_RICHIESTE!BK8,  HLOOKUP(BH$60,Tipologie!$B$2:$AM$10,4) ))</f>
        <v>.</v>
      </c>
    </row>
    <row r="64" spans="1:61" ht="11.25" customHeight="1" x14ac:dyDescent="0.25">
      <c r="A64" s="79" t="str">
        <f>IF(Feb2022_RICHIESTE!A9&lt;&gt;"",Feb2022_RICHIESTE!A9,"")</f>
        <v>mer</v>
      </c>
      <c r="B64" s="80">
        <f>IF(Feb2022_RICHIESTE!B9&lt;&gt;"",Feb2022_RICHIESTE!B9,"")</f>
        <v>44594</v>
      </c>
      <c r="C64" s="158" t="str">
        <f>T( IF( Feb2022_RICHIESTE!C9&lt;&gt;"",  IF(   AND(    (IFERROR(SEARCH("Ridotto",Feb2022_RICHIESTE!C9),Feb2022_RICHIESTE!C9))=1,    C$60&lt;&gt;""   ),    _xlfn.CONCAT("Rid: ",HLOOKUP(C$60,Tipologie!$B$2:$AM$10,5)  ),  Feb2022_RICHIESTE!C9),HLOOKUP(C$60,Tipologie!$B$2:$AM$10,5  ) ))</f>
        <v>.</v>
      </c>
      <c r="D64" s="158" t="str">
        <f>T( IF( Feb2022_RICHIESTE!D9&lt;&gt;"",  IF(   AND(    (IFERROR(SEARCH("Ridotto",Feb2022_RICHIESTE!D9),Feb2022_RICHIESTE!D9))=1,    D$60&lt;&gt;""   ),    _xlfn.CONCAT("Rid: ",HLOOKUP(D$60,Tipologie!$B$2:$AM$10,5)  ),  Feb2022_RICHIESTE!D9),HLOOKUP(D$60,Tipologie!$B$2:$AM$10,5  ) ))</f>
        <v>.</v>
      </c>
      <c r="E64" s="158" t="str">
        <f>T( IF( Feb2022_RICHIESTE!E9&lt;&gt;"",  IF(   AND(    (IFERROR(SEARCH("Ridotto",Feb2022_RICHIESTE!E9),Feb2022_RICHIESTE!E9))=1,    E$60&lt;&gt;""   ),    _xlfn.CONCAT("Rid: ",HLOOKUP(E$60,Tipologie!$B$2:$AM$10,5)  ),  Feb2022_RICHIESTE!E9),HLOOKUP(E$60,Tipologie!$B$2:$AM$10,5  ) ))</f>
        <v>.</v>
      </c>
      <c r="F64" s="158" t="str">
        <f>T( IF( Feb2022_RICHIESTE!F9&lt;&gt;"",  IF(   AND(    (IFERROR(SEARCH("Ridotto",Feb2022_RICHIESTE!F9),Feb2022_RICHIESTE!F9))=1,    F$60&lt;&gt;""   ),    _xlfn.CONCAT("Rid: ",HLOOKUP(F$60,Tipologie!$B$2:$AM$10,5)  ),  Feb2022_RICHIESTE!F9),HLOOKUP(F$60,Tipologie!$B$2:$AM$10,5  ) ))</f>
        <v>.</v>
      </c>
      <c r="G64" s="158" t="str">
        <f>T( IF( Feb2022_RICHIESTE!G9&lt;&gt;"",  IF(   AND(    (IFERROR(SEARCH("Ridotto",Feb2022_RICHIESTE!G9),Feb2022_RICHIESTE!G9))=1,    G$60&lt;&gt;""   ),    _xlfn.CONCAT("Rid: ",HLOOKUP(G$60,Tipologie!$B$2:$AM$10,5)  ),  Feb2022_RICHIESTE!G9),HLOOKUP(G$60,Tipologie!$B$2:$AM$10,5  ) ))</f>
        <v>.</v>
      </c>
      <c r="H64" s="158" t="str">
        <f>T( IF( Feb2022_RICHIESTE!H9&lt;&gt;"",  IF(   AND(    (IFERROR(SEARCH("Ridotto",Feb2022_RICHIESTE!H9),Feb2022_RICHIESTE!H9))=1,    H$60&lt;&gt;""   ),    _xlfn.CONCAT("Rid: ",HLOOKUP(H$60,Tipologie!$B$2:$AM$10,5)  ),  Feb2022_RICHIESTE!H9),HLOOKUP(H$60,Tipologie!$B$2:$AM$10,5  ) ))</f>
        <v>.</v>
      </c>
      <c r="I64" s="158" t="str">
        <f>T( IF( Feb2022_RICHIESTE!I9&lt;&gt;"",  IF(   AND(    (IFERROR(SEARCH("Ridotto",Feb2022_RICHIESTE!I9),Feb2022_RICHIESTE!I9))=1,    I$60&lt;&gt;""   ),    _xlfn.CONCAT("Rid: ",HLOOKUP(I$60,Tipologie!$B$2:$AM$10,5)  ),  Feb2022_RICHIESTE!I9),HLOOKUP(I$60,Tipologie!$B$2:$AM$10,5  ) ))</f>
        <v>.</v>
      </c>
      <c r="J64" s="158" t="str">
        <f>T( IF( Feb2022_RICHIESTE!J9&lt;&gt;"",  IF(   AND(    (IFERROR(SEARCH("Ridotto",Feb2022_RICHIESTE!J9),Feb2022_RICHIESTE!J9))=1,    J$60&lt;&gt;""   ),    _xlfn.CONCAT("Rid: ",HLOOKUP(J$60,Tipologie!$B$2:$AM$10,5)  ),  Feb2022_RICHIESTE!J9),HLOOKUP(J$60,Tipologie!$B$2:$AM$10,5  ) ))</f>
        <v>.</v>
      </c>
      <c r="K64" s="158" t="str">
        <f>T( IF( Feb2022_RICHIESTE!K9&lt;&gt;"",  IF(   AND(    (IFERROR(SEARCH("Ridotto",Feb2022_RICHIESTE!K9),Feb2022_RICHIESTE!K9))=1,    K$60&lt;&gt;""   ),    _xlfn.CONCAT("Rid: ",HLOOKUP(K$60,Tipologie!$B$2:$AM$10,5)  ),  Feb2022_RICHIESTE!K9),HLOOKUP(K$60,Tipologie!$B$2:$AM$10,5  ) ))</f>
        <v>.</v>
      </c>
      <c r="L64" s="158" t="str">
        <f>T( IF( Feb2022_RICHIESTE!L9&lt;&gt;"",  IF(   AND(    (IFERROR(SEARCH("Ridotto",Feb2022_RICHIESTE!L9),Feb2022_RICHIESTE!L9))=1,    L$60&lt;&gt;""   ),    _xlfn.CONCAT("Rid: ",HLOOKUP(L$60,Tipologie!$B$2:$AM$10,5)  ),  Feb2022_RICHIESTE!L9),HLOOKUP(L$60,Tipologie!$B$2:$AM$10,5  ) ))</f>
        <v>.</v>
      </c>
      <c r="M64" s="158" t="str">
        <f>T( IF( Feb2022_RICHIESTE!M9&lt;&gt;"",  IF(   AND(    (IFERROR(SEARCH("Ridotto",Feb2022_RICHIESTE!M9),Feb2022_RICHIESTE!M9))=1,    M$60&lt;&gt;""   ),    _xlfn.CONCAT("Rid: ",HLOOKUP(M$60,Tipologie!$B$2:$AM$10,5)  ),  Feb2022_RICHIESTE!M9),HLOOKUP(M$60,Tipologie!$B$2:$AM$10,5  ) ))</f>
        <v>.</v>
      </c>
      <c r="N64" s="158" t="str">
        <f>T( IF( Feb2022_RICHIESTE!N9&lt;&gt;"",  IF(   AND(    (IFERROR(SEARCH("Ridotto",Feb2022_RICHIESTE!N9),Feb2022_RICHIESTE!N9))=1,    N$60&lt;&gt;""   ),    _xlfn.CONCAT("Rid: ",HLOOKUP(N$60,Tipologie!$B$2:$AM$10,5)  ),  Feb2022_RICHIESTE!N9),HLOOKUP(N$60,Tipologie!$B$2:$AM$10,5  ) ))</f>
        <v>.</v>
      </c>
      <c r="O64" s="158" t="str">
        <f>T( IF( Feb2022_RICHIESTE!O9&lt;&gt;"",  IF(   AND(    (IFERROR(SEARCH("Ridotto",Feb2022_RICHIESTE!O9),Feb2022_RICHIESTE!O9))=1,    O$60&lt;&gt;""   ),    _xlfn.CONCAT("Rid: ",HLOOKUP(O$60,Tipologie!$B$2:$AM$10,5)  ),  Feb2022_RICHIESTE!O9),HLOOKUP(O$60,Tipologie!$B$2:$AM$10,5  ) ))</f>
        <v>.</v>
      </c>
      <c r="P64" s="158" t="str">
        <f>T( IF( Feb2022_RICHIESTE!P9&lt;&gt;"",  IF(   AND(    (IFERROR(SEARCH("Ridotto",Feb2022_RICHIESTE!P9),Feb2022_RICHIESTE!P9))=1,    P$60&lt;&gt;""   ),    _xlfn.CONCAT("Rid: ",HLOOKUP(P$60,Tipologie!$B$2:$AM$10,5)  ),  Feb2022_RICHIESTE!P9),HLOOKUP(P$60,Tipologie!$B$2:$AM$10,5  ) ))</f>
        <v>.</v>
      </c>
      <c r="Q64" s="60" t="str">
        <f>T( IF( Feb2022_RICHIESTE!Q9&lt;&gt;"",  IF(   AND(    (IFERROR(SEARCH("Ridotto",Feb2022_RICHIESTE!Q9),Feb2022_RICHIESTE!Q9))=1,    Q$60&lt;&gt;""   ),    _xlfn.CONCAT("Rid: ",HLOOKUP(Q$60,Tipologie!$B$2:$AM$10,5)  ),  Feb2022_RICHIESTE!Q9),HLOOKUP(Q$60,Tipologie!$B$2:$AM$10,5  ) ))</f>
        <v>.</v>
      </c>
      <c r="R64" s="60" t="str">
        <f>T( IF( Feb2022_RICHIESTE!R9&lt;&gt;"",  IF(   AND(    (IFERROR(SEARCH("Ridotto",Feb2022_RICHIESTE!R9),Feb2022_RICHIESTE!R9))=1,    R$60&lt;&gt;""   ),    _xlfn.CONCAT("Rid: ",HLOOKUP(R$60,Tipologie!$B$2:$AM$10,5)  ),  Feb2022_RICHIESTE!R9),HLOOKUP(R$60,Tipologie!$B$2:$AM$10,5  ) ))</f>
        <v>.</v>
      </c>
      <c r="S64" s="60" t="str">
        <f>T( IF( Feb2022_RICHIESTE!S9&lt;&gt;"",  IF(   AND(    (IFERROR(SEARCH("Ridotto",Feb2022_RICHIESTE!S9),Feb2022_RICHIESTE!S9))=1,    S$60&lt;&gt;""   ),    _xlfn.CONCAT("Rid: ",HLOOKUP(S$60,Tipologie!$B$2:$AM$10,5)  ),  Feb2022_RICHIESTE!S9),HLOOKUP(S$60,Tipologie!$B$2:$AM$10,5  ) ))</f>
        <v>.</v>
      </c>
      <c r="T64" s="96"/>
      <c r="U64" s="79" t="str">
        <f t="shared" si="18"/>
        <v>mer</v>
      </c>
      <c r="V64" s="80">
        <f t="shared" si="17"/>
        <v>44594</v>
      </c>
      <c r="W64" s="158" t="str">
        <f>T( IF( Feb2022_RICHIESTE!W9&lt;&gt;"",  IF(   AND(    (IFERROR(SEARCH("Ridotto",Feb2022_RICHIESTE!W9),Feb2022_RICHIESTE!W9))=1,    W$60&lt;&gt;""   ),    _xlfn.CONCAT("Rid: ",HLOOKUP(W$60,Tipologie!$B$2:$AM$10,5)  ),  Feb2022_RICHIESTE!W9),HLOOKUP(W$60,Tipologie!$B$2:$AM$10,5  ) ))</f>
        <v>.</v>
      </c>
      <c r="X64" s="158" t="str">
        <f>T( IF( Feb2022_RICHIESTE!X9&lt;&gt;"",  IF(   AND(    (IFERROR(SEARCH("Ridotto",Feb2022_RICHIESTE!X9),Feb2022_RICHIESTE!X9))=1,    X$60&lt;&gt;""   ),    _xlfn.CONCAT("Rid: ",HLOOKUP(X$60,Tipologie!$B$2:$AM$10,5)  ),  Feb2022_RICHIESTE!X9),HLOOKUP(X$60,Tipologie!$B$2:$AM$10,5  ) ))</f>
        <v>.</v>
      </c>
      <c r="Y64" s="158" t="str">
        <f>T( IF( Feb2022_RICHIESTE!Y9&lt;&gt;"",  IF(   AND(    (IFERROR(SEARCH("Ridotto",Feb2022_RICHIESTE!Y9),Feb2022_RICHIESTE!Y9))=1,    Y$60&lt;&gt;""   ),    _xlfn.CONCAT("Rid: ",HLOOKUP(Y$60,Tipologie!$B$2:$AM$10,5)  ),  Feb2022_RICHIESTE!Y9),HLOOKUP(Y$60,Tipologie!$B$2:$AM$10,5  ) ))</f>
        <v>.</v>
      </c>
      <c r="Z64" s="158" t="str">
        <f>T( IF( Feb2022_RICHIESTE!Z9&lt;&gt;"",  IF(   AND(    (IFERROR(SEARCH("Ridotto",Feb2022_RICHIESTE!Z9),Feb2022_RICHIESTE!Z9))=1,    Z$60&lt;&gt;""   ),    _xlfn.CONCAT("Rid: ",HLOOKUP(Z$60,Tipologie!$B$2:$AM$10,5)  ),  Feb2022_RICHIESTE!Z9),HLOOKUP(Z$60,Tipologie!$B$2:$AM$10,5  ) ))</f>
        <v>.</v>
      </c>
      <c r="AA64" s="158" t="str">
        <f>T( IF( Feb2022_RICHIESTE!AA9&lt;&gt;"",  IF(   AND(    (IFERROR(SEARCH("Ridotto",Feb2022_RICHIESTE!AA9),Feb2022_RICHIESTE!AA9))=1,    AA$60&lt;&gt;""   ),    _xlfn.CONCAT("Rid: ",HLOOKUP(AA$60,Tipologie!$B$2:$AM$10,5)  ),  Feb2022_RICHIESTE!AA9),HLOOKUP(AA$60,Tipologie!$B$2:$AM$10,5  ) ))</f>
        <v>.</v>
      </c>
      <c r="AB64" s="158" t="str">
        <f>T( IF( Feb2022_RICHIESTE!AB9&lt;&gt;"",  IF(   AND(    (IFERROR(SEARCH("Ridotto",Feb2022_RICHIESTE!AB9),Feb2022_RICHIESTE!AB9))=1,    AB$60&lt;&gt;""   ),    _xlfn.CONCAT("Rid: ",HLOOKUP(AB$60,Tipologie!$B$2:$AM$10,5)  ),  Feb2022_RICHIESTE!AB9),HLOOKUP(AB$60,Tipologie!$B$2:$AM$10,5  ) ))</f>
        <v>.</v>
      </c>
      <c r="AC64" s="158" t="str">
        <f>T( IF( Feb2022_RICHIESTE!AC9&lt;&gt;"",  IF(   AND(    (IFERROR(SEARCH("Ridotto",Feb2022_RICHIESTE!AC9),Feb2022_RICHIESTE!AC9))=1,    AC$60&lt;&gt;""   ),    _xlfn.CONCAT("Rid: ",HLOOKUP(AC$60,Tipologie!$B$2:$AM$10,5)  ),  Feb2022_RICHIESTE!AC9),HLOOKUP(AC$60,Tipologie!$B$2:$AM$10,5  ) ))</f>
        <v>.</v>
      </c>
      <c r="AD64" s="158" t="str">
        <f>T( IF( Feb2022_RICHIESTE!AD9&lt;&gt;"",  IF(   AND(    (IFERROR(SEARCH("Ridotto",Feb2022_RICHIESTE!AD9),Feb2022_RICHIESTE!AD9))=1,    AD$60&lt;&gt;""   ),    _xlfn.CONCAT("Rid: ",HLOOKUP(AD$60,Tipologie!$B$2:$AM$10,5)  ),  Feb2022_RICHIESTE!AD9),HLOOKUP(AD$60,Tipologie!$B$2:$AM$10,5  ) ))</f>
        <v>.</v>
      </c>
      <c r="AE64" s="158" t="str">
        <f>T( IF( Feb2022_RICHIESTE!AE9&lt;&gt;"",  IF(   AND(    (IFERROR(SEARCH("Ridotto",Feb2022_RICHIESTE!AE9),Feb2022_RICHIESTE!AE9))=1,    AE$60&lt;&gt;""   ),    _xlfn.CONCAT("Rid: ",HLOOKUP(AE$60,Tipologie!$B$2:$AM$10,5)  ),  Feb2022_RICHIESTE!AE9),HLOOKUP(AE$60,Tipologie!$B$2:$AM$10,5  ) ))</f>
        <v>.</v>
      </c>
      <c r="AF64" s="158" t="str">
        <f>T( IF( Feb2022_RICHIESTE!AF9&lt;&gt;"",  IF(   AND(    (IFERROR(SEARCH("Ridotto",Feb2022_RICHIESTE!AF9),Feb2022_RICHIESTE!AF9))=1,    AF$60&lt;&gt;""   ),    _xlfn.CONCAT("Rid: ",HLOOKUP(AF$60,Tipologie!$B$2:$AM$10,5)  ),  Feb2022_RICHIESTE!AF9),HLOOKUP(AF$60,Tipologie!$B$2:$AM$10,5  ) ))</f>
        <v>.</v>
      </c>
      <c r="AG64" s="158" t="str">
        <f>T( IF( Feb2022_RICHIESTE!AG9&lt;&gt;"",  IF(   AND(    (IFERROR(SEARCH("Ridotto",Feb2022_RICHIESTE!AG9),Feb2022_RICHIESTE!AG9))=1,    AG$60&lt;&gt;""   ),    _xlfn.CONCAT("Rid: ",HLOOKUP(AG$60,Tipologie!$B$2:$AM$10,5)  ),  Feb2022_RICHIESTE!AG9),HLOOKUP(AG$60,Tipologie!$B$2:$AM$10,5  ) ))</f>
        <v>.</v>
      </c>
      <c r="AH64" s="158" t="str">
        <f>T( IF( Feb2022_RICHIESTE!AH9&lt;&gt;"",  IF(   AND(    (IFERROR(SEARCH("Ridotto",Feb2022_RICHIESTE!AH9),Feb2022_RICHIESTE!AH9))=1,    AH$60&lt;&gt;""   ),    _xlfn.CONCAT("Rid: ",HLOOKUP(AH$60,Tipologie!$B$2:$AM$10,5)  ),  Feb2022_RICHIESTE!AH9),HLOOKUP(AH$60,Tipologie!$B$2:$AM$10,5  ) ))</f>
        <v>.</v>
      </c>
      <c r="AI64" s="158" t="str">
        <f>T( IF( Feb2022_RICHIESTE!AI9&lt;&gt;"",  IF(   AND(    (IFERROR(SEARCH("Ridotto",Feb2022_RICHIESTE!AI9),Feb2022_RICHIESTE!AI9))=1,    AI$60&lt;&gt;""   ),    _xlfn.CONCAT("Rid: ",HLOOKUP(AI$60,Tipologie!$B$2:$AM$10,5)  ),  Feb2022_RICHIESTE!AI9),HLOOKUP(AI$60,Tipologie!$B$2:$AM$10,5  ) ))</f>
        <v>.</v>
      </c>
      <c r="AJ64" s="158" t="str">
        <f>T( IF( Feb2022_RICHIESTE!AJ9&lt;&gt;"",  IF(   AND(    (IFERROR(SEARCH("Ridotto",Feb2022_RICHIESTE!AJ9),Feb2022_RICHIESTE!AJ9))=1,    AJ$60&lt;&gt;""   ),    _xlfn.CONCAT("Rid: ",HLOOKUP(AJ$60,Tipologie!$B$2:$AM$10,5)  ),  Feb2022_RICHIESTE!AJ9),HLOOKUP(AJ$60,Tipologie!$B$2:$AM$10,5  ) ))</f>
        <v>.</v>
      </c>
      <c r="AK64" s="158" t="str">
        <f>T( IF( Feb2022_RICHIESTE!AK9&lt;&gt;"",  IF(   AND(    (IFERROR(SEARCH("Ridotto",Feb2022_RICHIESTE!AK9),Feb2022_RICHIESTE!AK9))=1,    AK$60&lt;&gt;""   ),    _xlfn.CONCAT("Rid: ",HLOOKUP(AK$60,Tipologie!$B$2:$AM$10,5)  ),  Feb2022_RICHIESTE!AK9),HLOOKUP(AK$60,Tipologie!$B$2:$AM$10,5  ) ))</f>
        <v>.</v>
      </c>
      <c r="AL64" s="158" t="str">
        <f>T( IF( Feb2022_RICHIESTE!AL9&lt;&gt;"",  IF(   AND(    (IFERROR(SEARCH("Ridotto",Feb2022_RICHIESTE!AL9),Feb2022_RICHIESTE!AL9))=1,    AL$60&lt;&gt;""   ),    _xlfn.CONCAT("Rid: ",HLOOKUP(AL$60,Tipologie!$B$2:$AM$10,5)  ),  Feb2022_RICHIESTE!AL9),HLOOKUP(AL$60,Tipologie!$B$2:$AM$10,5  ) ))</f>
        <v>.</v>
      </c>
      <c r="AM64" s="158" t="str">
        <f>T( IF( Feb2022_RICHIESTE!AM9&lt;&gt;"",  IF(   AND(    (IFERROR(SEARCH("Ridotto",Feb2022_RICHIESTE!AM9),Feb2022_RICHIESTE!AM9))=1,    AM$60&lt;&gt;""   ),    _xlfn.CONCAT("Rid: ",HLOOKUP(AM$60,Tipologie!$B$2:$AM$10,5)  ),  Feb2022_RICHIESTE!AM9),HLOOKUP(AM$60,Tipologie!$B$2:$AM$10,5  ) ))</f>
        <v>.</v>
      </c>
      <c r="AN64" s="158" t="str">
        <f>T( IF( Feb2022_RICHIESTE!AN9&lt;&gt;"",  IF(   AND(    (IFERROR(SEARCH("Ridotto",Feb2022_RICHIESTE!AN9),Feb2022_RICHIESTE!AN9))=1,    AN$60&lt;&gt;""   ),    _xlfn.CONCAT("Rid: ",HLOOKUP(AN$60,Tipologie!$B$2:$AM$10,5)  ),  Feb2022_RICHIESTE!AN9),HLOOKUP(AN$60,Tipologie!$B$2:$AM$10,5  ) ))</f>
        <v>.</v>
      </c>
      <c r="AO64" s="158" t="str">
        <f>T( IF( Feb2022_RICHIESTE!AO9&lt;&gt;"",  IF(   AND(    (IFERROR(SEARCH("Ridotto",Feb2022_RICHIESTE!AO9),Feb2022_RICHIESTE!AO9))=1,    AO$60&lt;&gt;""   ),    _xlfn.CONCAT("Rid: ",HLOOKUP(AO$60,Tipologie!$B$2:$AM$10,5)  ),  Feb2022_RICHIESTE!AO9),HLOOKUP(AO$60,Tipologie!$B$2:$AM$10,5  ) ))</f>
        <v>.</v>
      </c>
      <c r="AP64" s="158" t="str">
        <f>T( IF( Feb2022_RICHIESTE!AP9&lt;&gt;"",  IF(   AND(    (IFERROR(SEARCH("Ridotto",Feb2022_RICHIESTE!AP9),Feb2022_RICHIESTE!AP9))=1,    AP$60&lt;&gt;""   ),    _xlfn.CONCAT("Rid: ",HLOOKUP(AP$60,Tipologie!$B$2:$AM$10,5)  ),  Feb2022_RICHIESTE!AP9),HLOOKUP(AP$60,Tipologie!$B$2:$AM$10,5  ) ))</f>
        <v>.</v>
      </c>
      <c r="AQ64" s="158" t="str">
        <f>T( IF( Feb2022_RICHIESTE!AQ9&lt;&gt;"",  IF(   AND(    (IFERROR(SEARCH("Ridotto",Feb2022_RICHIESTE!AQ9),Feb2022_RICHIESTE!AQ9))=1,    AQ$60&lt;&gt;""   ),    _xlfn.CONCAT("Rid: ",HLOOKUP(AQ$60,Tipologie!$B$2:$AM$10,5)  ),  Feb2022_RICHIESTE!AQ9),HLOOKUP(AQ$60,Tipologie!$B$2:$AM$10,5  ) ))</f>
        <v>.</v>
      </c>
      <c r="AR64" s="158" t="str">
        <f>T( IF( Feb2022_RICHIESTE!AR9&lt;&gt;"",  IF(   AND(    (IFERROR(SEARCH("Ridotto",Feb2022_RICHIESTE!AR9),Feb2022_RICHIESTE!AR9))=1,    AR$60&lt;&gt;""   ),    _xlfn.CONCAT("Rid: ",HLOOKUP(AR$60,Tipologie!$B$2:$AM$10,5)  ),  Feb2022_RICHIESTE!AR9),HLOOKUP(AR$60,Tipologie!$B$2:$AM$10,5  ) ))</f>
        <v>.</v>
      </c>
      <c r="AS64" s="54"/>
      <c r="AT64" s="174">
        <f>SUM(COUNTIFS(C64:AR64,{"Ex-accordo";"Ferie";"Ridotto Ex-Acc";"Ridotto Ferie";"Ridotto Maternità";"Malattia";"Esame";"Altro"}))</f>
        <v>0</v>
      </c>
      <c r="AU64" s="96"/>
      <c r="AW64" s="79" t="str">
        <f t="shared" si="19"/>
        <v>mer</v>
      </c>
      <c r="AX64" s="79">
        <f t="shared" si="20"/>
        <v>44594</v>
      </c>
      <c r="AY64" s="158" t="str">
        <f>T(IF(  Feb2022_RICHIESTE!BB9&lt;&gt;"",  Feb2022_RICHIESTE!BB9,  HLOOKUP(AY$60,Tipologie!$B$2:$AM$10,5) ))</f>
        <v>.</v>
      </c>
      <c r="AZ64" s="158" t="str">
        <f>T(IF(  Feb2022_RICHIESTE!BC9&lt;&gt;"",  Feb2022_RICHIESTE!BC9,  HLOOKUP(AZ$60,Tipologie!$B$2:$AM$10,5) ))</f>
        <v>.</v>
      </c>
      <c r="BA64" s="158" t="str">
        <f>T(IF(  Feb2022_RICHIESTE!BD9&lt;&gt;"",  Feb2022_RICHIESTE!BD9,  HLOOKUP(BA$60,Tipologie!$B$2:$AM$10,5) ))</f>
        <v>.</v>
      </c>
      <c r="BB64" s="158" t="str">
        <f>T(IF(  Feb2022_RICHIESTE!BE9&lt;&gt;"",  Feb2022_RICHIESTE!BE9,  HLOOKUP(BB$60,Tipologie!$B$2:$AM$10,5) ))</f>
        <v>.</v>
      </c>
      <c r="BC64" s="158" t="str">
        <f>T(IF(  Feb2022_RICHIESTE!BF9&lt;&gt;"",  Feb2022_RICHIESTE!BF9,  HLOOKUP(BC$60,Tipologie!$B$2:$AM$10,5) ))</f>
        <v>.</v>
      </c>
      <c r="BD64" s="158" t="str">
        <f>T(IF(  Feb2022_RICHIESTE!BG9&lt;&gt;"",  Feb2022_RICHIESTE!BG9,  HLOOKUP(BD$60,Tipologie!$B$2:$AM$10,5) ))</f>
        <v>.</v>
      </c>
      <c r="BE64" s="158" t="str">
        <f>T(IF(  Feb2022_RICHIESTE!BH9&lt;&gt;"",  Feb2022_RICHIESTE!BH9,  HLOOKUP(BE$60,Tipologie!$B$2:$AM$10,5) ))</f>
        <v>.</v>
      </c>
      <c r="BF64" s="158" t="str">
        <f>T(IF(  Feb2022_RICHIESTE!BI9&lt;&gt;"",  Feb2022_RICHIESTE!BI9,  HLOOKUP(BF$60,Tipologie!$B$2:$AM$10,5) ))</f>
        <v>.</v>
      </c>
      <c r="BG64" s="158" t="str">
        <f>T(IF(  Feb2022_RICHIESTE!BJ9&lt;&gt;"",  Feb2022_RICHIESTE!BJ9,  HLOOKUP(BG$60,Tipologie!$B$2:$AM$10,5) ))</f>
        <v>.</v>
      </c>
      <c r="BH64" s="158" t="str">
        <f>T(IF(  Feb2022_RICHIESTE!BK9&lt;&gt;"",  Feb2022_RICHIESTE!BK9,  HLOOKUP(BH$60,Tipologie!$B$2:$AM$10,5) ))</f>
        <v>.</v>
      </c>
      <c r="BI64" s="50"/>
    </row>
    <row r="65" spans="1:61" ht="11.25" customHeight="1" x14ac:dyDescent="0.25">
      <c r="A65" s="79" t="str">
        <f>IF(Feb2022_RICHIESTE!A10&lt;&gt;"",Feb2022_RICHIESTE!A10,"")</f>
        <v>gio</v>
      </c>
      <c r="B65" s="80">
        <f>IF(Feb2022_RICHIESTE!B10&lt;&gt;"",Feb2022_RICHIESTE!B10,"")</f>
        <v>44595</v>
      </c>
      <c r="C65" s="158" t="str">
        <f>T( IF( Feb2022_RICHIESTE!C10&lt;&gt;"",  IF(   AND(    (IFERROR(SEARCH("Ridotto",Feb2022_RICHIESTE!C10),Feb2022_RICHIESTE!C10))=1,    C$60&lt;&gt;""   ),    _xlfn.CONCAT("Rid: ",HLOOKUP(C$60,Tipologie!$B$2:$AM$10,6)  ),  Feb2022_RICHIESTE!C10),HLOOKUP(C$60,Tipologie!$B$2:$AM$10,6  ) ))</f>
        <v>.</v>
      </c>
      <c r="D65" s="158" t="str">
        <f>T( IF( Feb2022_RICHIESTE!D10&lt;&gt;"",  IF(   AND(    (IFERROR(SEARCH("Ridotto",Feb2022_RICHIESTE!D10),Feb2022_RICHIESTE!D10))=1,    D$60&lt;&gt;""   ),    _xlfn.CONCAT("Rid: ",HLOOKUP(D$60,Tipologie!$B$2:$AM$10,6)  ),  Feb2022_RICHIESTE!D10),HLOOKUP(D$60,Tipologie!$B$2:$AM$10,6  ) ))</f>
        <v>.</v>
      </c>
      <c r="E65" s="158" t="str">
        <f>T( IF( Feb2022_RICHIESTE!E10&lt;&gt;"",  IF(   AND(    (IFERROR(SEARCH("Ridotto",Feb2022_RICHIESTE!E10),Feb2022_RICHIESTE!E10))=1,    E$60&lt;&gt;""   ),    _xlfn.CONCAT("Rid: ",HLOOKUP(E$60,Tipologie!$B$2:$AM$10,6)  ),  Feb2022_RICHIESTE!E10),HLOOKUP(E$60,Tipologie!$B$2:$AM$10,6  ) ))</f>
        <v>.</v>
      </c>
      <c r="F65" s="158" t="str">
        <f>T( IF( Feb2022_RICHIESTE!F10&lt;&gt;"",  IF(   AND(    (IFERROR(SEARCH("Ridotto",Feb2022_RICHIESTE!F10),Feb2022_RICHIESTE!F10))=1,    F$60&lt;&gt;""   ),    _xlfn.CONCAT("Rid: ",HLOOKUP(F$60,Tipologie!$B$2:$AM$10,6)  ),  Feb2022_RICHIESTE!F10),HLOOKUP(F$60,Tipologie!$B$2:$AM$10,6  ) ))</f>
        <v>.</v>
      </c>
      <c r="G65" s="158" t="str">
        <f>T( IF( Feb2022_RICHIESTE!G10&lt;&gt;"",  IF(   AND(    (IFERROR(SEARCH("Ridotto",Feb2022_RICHIESTE!G10),Feb2022_RICHIESTE!G10))=1,    G$60&lt;&gt;""   ),    _xlfn.CONCAT("Rid: ",HLOOKUP(G$60,Tipologie!$B$2:$AM$10,6)  ),  Feb2022_RICHIESTE!G10),HLOOKUP(G$60,Tipologie!$B$2:$AM$10,6  ) ))</f>
        <v>.</v>
      </c>
      <c r="H65" s="158" t="str">
        <f>T( IF( Feb2022_RICHIESTE!H10&lt;&gt;"",  IF(   AND(    (IFERROR(SEARCH("Ridotto",Feb2022_RICHIESTE!H10),Feb2022_RICHIESTE!H10))=1,    H$60&lt;&gt;""   ),    _xlfn.CONCAT("Rid: ",HLOOKUP(H$60,Tipologie!$B$2:$AM$10,6)  ),  Feb2022_RICHIESTE!H10),HLOOKUP(H$60,Tipologie!$B$2:$AM$10,6  ) ))</f>
        <v>.</v>
      </c>
      <c r="I65" s="158" t="str">
        <f>T( IF( Feb2022_RICHIESTE!I10&lt;&gt;"",  IF(   AND(    (IFERROR(SEARCH("Ridotto",Feb2022_RICHIESTE!I10),Feb2022_RICHIESTE!I10))=1,    I$60&lt;&gt;""   ),    _xlfn.CONCAT("Rid: ",HLOOKUP(I$60,Tipologie!$B$2:$AM$10,6)  ),  Feb2022_RICHIESTE!I10),HLOOKUP(I$60,Tipologie!$B$2:$AM$10,6  ) ))</f>
        <v>.</v>
      </c>
      <c r="J65" s="158" t="str">
        <f>T( IF( Feb2022_RICHIESTE!J10&lt;&gt;"",  IF(   AND(    (IFERROR(SEARCH("Ridotto",Feb2022_RICHIESTE!J10),Feb2022_RICHIESTE!J10))=1,    J$60&lt;&gt;""   ),    _xlfn.CONCAT("Rid: ",HLOOKUP(J$60,Tipologie!$B$2:$AM$10,6)  ),  Feb2022_RICHIESTE!J10),HLOOKUP(J$60,Tipologie!$B$2:$AM$10,6  ) ))</f>
        <v>.</v>
      </c>
      <c r="K65" s="158" t="str">
        <f>T( IF( Feb2022_RICHIESTE!K10&lt;&gt;"",  IF(   AND(    (IFERROR(SEARCH("Ridotto",Feb2022_RICHIESTE!K10),Feb2022_RICHIESTE!K10))=1,    K$60&lt;&gt;""   ),    _xlfn.CONCAT("Rid: ",HLOOKUP(K$60,Tipologie!$B$2:$AM$10,6)  ),  Feb2022_RICHIESTE!K10),HLOOKUP(K$60,Tipologie!$B$2:$AM$10,6  ) ))</f>
        <v>.</v>
      </c>
      <c r="L65" s="158" t="str">
        <f>T( IF( Feb2022_RICHIESTE!L10&lt;&gt;"",  IF(   AND(    (IFERROR(SEARCH("Ridotto",Feb2022_RICHIESTE!L10),Feb2022_RICHIESTE!L10))=1,    L$60&lt;&gt;""   ),    _xlfn.CONCAT("Rid: ",HLOOKUP(L$60,Tipologie!$B$2:$AM$10,6)  ),  Feb2022_RICHIESTE!L10),HLOOKUP(L$60,Tipologie!$B$2:$AM$10,6  ) ))</f>
        <v>.</v>
      </c>
      <c r="M65" s="158" t="str">
        <f>T( IF( Feb2022_RICHIESTE!M10&lt;&gt;"",  IF(   AND(    (IFERROR(SEARCH("Ridotto",Feb2022_RICHIESTE!M10),Feb2022_RICHIESTE!M10))=1,    M$60&lt;&gt;""   ),    _xlfn.CONCAT("Rid: ",HLOOKUP(M$60,Tipologie!$B$2:$AM$10,6)  ),  Feb2022_RICHIESTE!M10),HLOOKUP(M$60,Tipologie!$B$2:$AM$10,6  ) ))</f>
        <v>.</v>
      </c>
      <c r="N65" s="158" t="str">
        <f>T( IF( Feb2022_RICHIESTE!N10&lt;&gt;"",  IF(   AND(    (IFERROR(SEARCH("Ridotto",Feb2022_RICHIESTE!N10),Feb2022_RICHIESTE!N10))=1,    N$60&lt;&gt;""   ),    _xlfn.CONCAT("Rid: ",HLOOKUP(N$60,Tipologie!$B$2:$AM$10,6)  ),  Feb2022_RICHIESTE!N10),HLOOKUP(N$60,Tipologie!$B$2:$AM$10,6  ) ))</f>
        <v>.</v>
      </c>
      <c r="O65" s="158" t="str">
        <f>T( IF( Feb2022_RICHIESTE!O10&lt;&gt;"",  IF(   AND(    (IFERROR(SEARCH("Ridotto",Feb2022_RICHIESTE!O10),Feb2022_RICHIESTE!O10))=1,    O$60&lt;&gt;""   ),    _xlfn.CONCAT("Rid: ",HLOOKUP(O$60,Tipologie!$B$2:$AM$10,6)  ),  Feb2022_RICHIESTE!O10),HLOOKUP(O$60,Tipologie!$B$2:$AM$10,6  ) ))</f>
        <v>.</v>
      </c>
      <c r="P65" s="158" t="str">
        <f>T( IF( Feb2022_RICHIESTE!P10&lt;&gt;"",  IF(   AND(    (IFERROR(SEARCH("Ridotto",Feb2022_RICHIESTE!P10),Feb2022_RICHIESTE!P10))=1,    P$60&lt;&gt;""   ),    _xlfn.CONCAT("Rid: ",HLOOKUP(P$60,Tipologie!$B$2:$AM$10,6)  ),  Feb2022_RICHIESTE!P10),HLOOKUP(P$60,Tipologie!$B$2:$AM$10,6  ) ))</f>
        <v>.</v>
      </c>
      <c r="Q65" s="60" t="str">
        <f>T( IF( Feb2022_RICHIESTE!Q10&lt;&gt;"",  IF(   AND(    (IFERROR(SEARCH("Ridotto",Feb2022_RICHIESTE!Q10),Feb2022_RICHIESTE!Q10))=1,    Q$60&lt;&gt;""   ),    _xlfn.CONCAT("Rid: ",HLOOKUP(Q$60,Tipologie!$B$2:$AM$10,6)  ),  Feb2022_RICHIESTE!Q10),HLOOKUP(Q$60,Tipologie!$B$2:$AM$10,6  ) ))</f>
        <v>.</v>
      </c>
      <c r="R65" s="60" t="str">
        <f>T( IF( Feb2022_RICHIESTE!R10&lt;&gt;"",  IF(   AND(    (IFERROR(SEARCH("Ridotto",Feb2022_RICHIESTE!R10),Feb2022_RICHIESTE!R10))=1,    R$60&lt;&gt;""   ),    _xlfn.CONCAT("Rid: ",HLOOKUP(R$60,Tipologie!$B$2:$AM$10,6)  ),  Feb2022_RICHIESTE!R10),HLOOKUP(R$60,Tipologie!$B$2:$AM$10,6  ) ))</f>
        <v>.</v>
      </c>
      <c r="S65" s="60" t="str">
        <f>T( IF( Feb2022_RICHIESTE!S10&lt;&gt;"",  IF(   AND(    (IFERROR(SEARCH("Ridotto",Feb2022_RICHIESTE!S10),Feb2022_RICHIESTE!S10))=1,    S$60&lt;&gt;""   ),    _xlfn.CONCAT("Rid: ",HLOOKUP(S$60,Tipologie!$B$2:$AM$10,6)  ),  Feb2022_RICHIESTE!S10),HLOOKUP(S$60,Tipologie!$B$2:$AM$10,6  ) ))</f>
        <v>.</v>
      </c>
      <c r="T65" s="96"/>
      <c r="U65" s="79" t="str">
        <f t="shared" si="18"/>
        <v>gio</v>
      </c>
      <c r="V65" s="80">
        <f t="shared" si="17"/>
        <v>44595</v>
      </c>
      <c r="W65" s="158" t="str">
        <f>T( IF( Feb2022_RICHIESTE!W10&lt;&gt;"",  IF(   AND(    (IFERROR(SEARCH("Ridotto",Feb2022_RICHIESTE!W10),Feb2022_RICHIESTE!W10))=1,    W$60&lt;&gt;""   ),    _xlfn.CONCAT("Rid: ",HLOOKUP(W$60,Tipologie!$B$2:$AM$10,6)  ),  Feb2022_RICHIESTE!W10),HLOOKUP(W$60,Tipologie!$B$2:$AM$10,6  ) ))</f>
        <v>.</v>
      </c>
      <c r="X65" s="158" t="str">
        <f>T( IF( Feb2022_RICHIESTE!X10&lt;&gt;"",  IF(   AND(    (IFERROR(SEARCH("Ridotto",Feb2022_RICHIESTE!X10),Feb2022_RICHIESTE!X10))=1,    X$60&lt;&gt;""   ),    _xlfn.CONCAT("Rid: ",HLOOKUP(X$60,Tipologie!$B$2:$AM$10,6)  ),  Feb2022_RICHIESTE!X10),HLOOKUP(X$60,Tipologie!$B$2:$AM$10,6  ) ))</f>
        <v>.</v>
      </c>
      <c r="Y65" s="158" t="str">
        <f>T( IF( Feb2022_RICHIESTE!Y10&lt;&gt;"",  IF(   AND(    (IFERROR(SEARCH("Ridotto",Feb2022_RICHIESTE!Y10),Feb2022_RICHIESTE!Y10))=1,    Y$60&lt;&gt;""   ),    _xlfn.CONCAT("Rid: ",HLOOKUP(Y$60,Tipologie!$B$2:$AM$10,6)  ),  Feb2022_RICHIESTE!Y10),HLOOKUP(Y$60,Tipologie!$B$2:$AM$10,6  ) ))</f>
        <v>.</v>
      </c>
      <c r="Z65" s="158" t="str">
        <f>T( IF( Feb2022_RICHIESTE!Z10&lt;&gt;"",  IF(   AND(    (IFERROR(SEARCH("Ridotto",Feb2022_RICHIESTE!Z10),Feb2022_RICHIESTE!Z10))=1,    Z$60&lt;&gt;""   ),    _xlfn.CONCAT("Rid: ",HLOOKUP(Z$60,Tipologie!$B$2:$AM$10,6)  ),  Feb2022_RICHIESTE!Z10),HLOOKUP(Z$60,Tipologie!$B$2:$AM$10,6  ) ))</f>
        <v>.</v>
      </c>
      <c r="AA65" s="158" t="str">
        <f>T( IF( Feb2022_RICHIESTE!AA10&lt;&gt;"",  IF(   AND(    (IFERROR(SEARCH("Ridotto",Feb2022_RICHIESTE!AA10),Feb2022_RICHIESTE!AA10))=1,    AA$60&lt;&gt;""   ),    _xlfn.CONCAT("Rid: ",HLOOKUP(AA$60,Tipologie!$B$2:$AM$10,6)  ),  Feb2022_RICHIESTE!AA10),HLOOKUP(AA$60,Tipologie!$B$2:$AM$10,6  ) ))</f>
        <v>.</v>
      </c>
      <c r="AB65" s="158" t="str">
        <f>T( IF( Feb2022_RICHIESTE!AB10&lt;&gt;"",  IF(   AND(    (IFERROR(SEARCH("Ridotto",Feb2022_RICHIESTE!AB10),Feb2022_RICHIESTE!AB10))=1,    AB$60&lt;&gt;""   ),    _xlfn.CONCAT("Rid: ",HLOOKUP(AB$60,Tipologie!$B$2:$AM$10,6)  ),  Feb2022_RICHIESTE!AB10),HLOOKUP(AB$60,Tipologie!$B$2:$AM$10,6  ) ))</f>
        <v>.</v>
      </c>
      <c r="AC65" s="158" t="str">
        <f>T( IF( Feb2022_RICHIESTE!AC10&lt;&gt;"",  IF(   AND(    (IFERROR(SEARCH("Ridotto",Feb2022_RICHIESTE!AC10),Feb2022_RICHIESTE!AC10))=1,    AC$60&lt;&gt;""   ),    _xlfn.CONCAT("Rid: ",HLOOKUP(AC$60,Tipologie!$B$2:$AM$10,6)  ),  Feb2022_RICHIESTE!AC10),HLOOKUP(AC$60,Tipologie!$B$2:$AM$10,6  ) ))</f>
        <v>.</v>
      </c>
      <c r="AD65" s="158" t="str">
        <f>T( IF( Feb2022_RICHIESTE!AD10&lt;&gt;"",  IF(   AND(    (IFERROR(SEARCH("Ridotto",Feb2022_RICHIESTE!AD10),Feb2022_RICHIESTE!AD10))=1,    AD$60&lt;&gt;""   ),    _xlfn.CONCAT("Rid: ",HLOOKUP(AD$60,Tipologie!$B$2:$AM$10,6)  ),  Feb2022_RICHIESTE!AD10),HLOOKUP(AD$60,Tipologie!$B$2:$AM$10,6  ) ))</f>
        <v>.</v>
      </c>
      <c r="AE65" s="158" t="str">
        <f>T( IF( Feb2022_RICHIESTE!AE10&lt;&gt;"",  IF(   AND(    (IFERROR(SEARCH("Ridotto",Feb2022_RICHIESTE!AE10),Feb2022_RICHIESTE!AE10))=1,    AE$60&lt;&gt;""   ),    _xlfn.CONCAT("Rid: ",HLOOKUP(AE$60,Tipologie!$B$2:$AM$10,6)  ),  Feb2022_RICHIESTE!AE10),HLOOKUP(AE$60,Tipologie!$B$2:$AM$10,6  ) ))</f>
        <v>.</v>
      </c>
      <c r="AF65" s="158" t="str">
        <f>T( IF( Feb2022_RICHIESTE!AF10&lt;&gt;"",  IF(   AND(    (IFERROR(SEARCH("Ridotto",Feb2022_RICHIESTE!AF10),Feb2022_RICHIESTE!AF10))=1,    AF$60&lt;&gt;""   ),    _xlfn.CONCAT("Rid: ",HLOOKUP(AF$60,Tipologie!$B$2:$AM$10,6)  ),  Feb2022_RICHIESTE!AF10),HLOOKUP(AF$60,Tipologie!$B$2:$AM$10,6  ) ))</f>
        <v>.</v>
      </c>
      <c r="AG65" s="158" t="str">
        <f>T( IF( Feb2022_RICHIESTE!AG10&lt;&gt;"",  IF(   AND(    (IFERROR(SEARCH("Ridotto",Feb2022_RICHIESTE!AG10),Feb2022_RICHIESTE!AG10))=1,    AG$60&lt;&gt;""   ),    _xlfn.CONCAT("Rid: ",HLOOKUP(AG$60,Tipologie!$B$2:$AM$10,6)  ),  Feb2022_RICHIESTE!AG10),HLOOKUP(AG$60,Tipologie!$B$2:$AM$10,6  ) ))</f>
        <v>.</v>
      </c>
      <c r="AH65" s="158" t="str">
        <f>T( IF( Feb2022_RICHIESTE!AH10&lt;&gt;"",  IF(   AND(    (IFERROR(SEARCH("Ridotto",Feb2022_RICHIESTE!AH10),Feb2022_RICHIESTE!AH10))=1,    AH$60&lt;&gt;""   ),    _xlfn.CONCAT("Rid: ",HLOOKUP(AH$60,Tipologie!$B$2:$AM$10,6)  ),  Feb2022_RICHIESTE!AH10),HLOOKUP(AH$60,Tipologie!$B$2:$AM$10,6  ) ))</f>
        <v>.</v>
      </c>
      <c r="AI65" s="158" t="str">
        <f>T( IF( Feb2022_RICHIESTE!AI10&lt;&gt;"",  IF(   AND(    (IFERROR(SEARCH("Ridotto",Feb2022_RICHIESTE!AI10),Feb2022_RICHIESTE!AI10))=1,    AI$60&lt;&gt;""   ),    _xlfn.CONCAT("Rid: ",HLOOKUP(AI$60,Tipologie!$B$2:$AM$10,6)  ),  Feb2022_RICHIESTE!AI10),HLOOKUP(AI$60,Tipologie!$B$2:$AM$10,6  ) ))</f>
        <v>.</v>
      </c>
      <c r="AJ65" s="158" t="str">
        <f>T( IF( Feb2022_RICHIESTE!AJ10&lt;&gt;"",  IF(   AND(    (IFERROR(SEARCH("Ridotto",Feb2022_RICHIESTE!AJ10),Feb2022_RICHIESTE!AJ10))=1,    AJ$60&lt;&gt;""   ),    _xlfn.CONCAT("Rid: ",HLOOKUP(AJ$60,Tipologie!$B$2:$AM$10,6)  ),  Feb2022_RICHIESTE!AJ10),HLOOKUP(AJ$60,Tipologie!$B$2:$AM$10,6  ) ))</f>
        <v>.</v>
      </c>
      <c r="AK65" s="158" t="str">
        <f>T( IF( Feb2022_RICHIESTE!AK10&lt;&gt;"",  IF(   AND(    (IFERROR(SEARCH("Ridotto",Feb2022_RICHIESTE!AK10),Feb2022_RICHIESTE!AK10))=1,    AK$60&lt;&gt;""   ),    _xlfn.CONCAT("Rid: ",HLOOKUP(AK$60,Tipologie!$B$2:$AM$10,6)  ),  Feb2022_RICHIESTE!AK10),HLOOKUP(AK$60,Tipologie!$B$2:$AM$10,6  ) ))</f>
        <v>.</v>
      </c>
      <c r="AL65" s="158" t="str">
        <f>T( IF( Feb2022_RICHIESTE!AL10&lt;&gt;"",  IF(   AND(    (IFERROR(SEARCH("Ridotto",Feb2022_RICHIESTE!AL10),Feb2022_RICHIESTE!AL10))=1,    AL$60&lt;&gt;""   ),    _xlfn.CONCAT("Rid: ",HLOOKUP(AL$60,Tipologie!$B$2:$AM$10,6)  ),  Feb2022_RICHIESTE!AL10),HLOOKUP(AL$60,Tipologie!$B$2:$AM$10,6  ) ))</f>
        <v>.</v>
      </c>
      <c r="AM65" s="158" t="str">
        <f>T( IF( Feb2022_RICHIESTE!AM10&lt;&gt;"",  IF(   AND(    (IFERROR(SEARCH("Ridotto",Feb2022_RICHIESTE!AM10),Feb2022_RICHIESTE!AM10))=1,    AM$60&lt;&gt;""   ),    _xlfn.CONCAT("Rid: ",HLOOKUP(AM$60,Tipologie!$B$2:$AM$10,6)  ),  Feb2022_RICHIESTE!AM10),HLOOKUP(AM$60,Tipologie!$B$2:$AM$10,6  ) ))</f>
        <v>.</v>
      </c>
      <c r="AN65" s="158" t="str">
        <f>T( IF( Feb2022_RICHIESTE!AN10&lt;&gt;"",  IF(   AND(    (IFERROR(SEARCH("Ridotto",Feb2022_RICHIESTE!AN10),Feb2022_RICHIESTE!AN10))=1,    AN$60&lt;&gt;""   ),    _xlfn.CONCAT("Rid: ",HLOOKUP(AN$60,Tipologie!$B$2:$AM$10,6)  ),  Feb2022_RICHIESTE!AN10),HLOOKUP(AN$60,Tipologie!$B$2:$AM$10,6  ) ))</f>
        <v>.</v>
      </c>
      <c r="AO65" s="158" t="str">
        <f>T( IF( Feb2022_RICHIESTE!AO10&lt;&gt;"",  IF(   AND(    (IFERROR(SEARCH("Ridotto",Feb2022_RICHIESTE!AO10),Feb2022_RICHIESTE!AO10))=1,    AO$60&lt;&gt;""   ),    _xlfn.CONCAT("Rid: ",HLOOKUP(AO$60,Tipologie!$B$2:$AM$10,6)  ),  Feb2022_RICHIESTE!AO10),HLOOKUP(AO$60,Tipologie!$B$2:$AM$10,6  ) ))</f>
        <v>.</v>
      </c>
      <c r="AP65" s="158" t="str">
        <f>T( IF( Feb2022_RICHIESTE!AP10&lt;&gt;"",  IF(   AND(    (IFERROR(SEARCH("Ridotto",Feb2022_RICHIESTE!AP10),Feb2022_RICHIESTE!AP10))=1,    AP$60&lt;&gt;""   ),    _xlfn.CONCAT("Rid: ",HLOOKUP(AP$60,Tipologie!$B$2:$AM$10,6)  ),  Feb2022_RICHIESTE!AP10),HLOOKUP(AP$60,Tipologie!$B$2:$AM$10,6  ) ))</f>
        <v>.</v>
      </c>
      <c r="AQ65" s="158" t="str">
        <f>T( IF( Feb2022_RICHIESTE!AQ10&lt;&gt;"",  IF(   AND(    (IFERROR(SEARCH("Ridotto",Feb2022_RICHIESTE!AQ10),Feb2022_RICHIESTE!AQ10))=1,    AQ$60&lt;&gt;""   ),    _xlfn.CONCAT("Rid: ",HLOOKUP(AQ$60,Tipologie!$B$2:$AM$10,6)  ),  Feb2022_RICHIESTE!AQ10),HLOOKUP(AQ$60,Tipologie!$B$2:$AM$10,6  ) ))</f>
        <v>.</v>
      </c>
      <c r="AR65" s="158" t="str">
        <f>T( IF( Feb2022_RICHIESTE!AR10&lt;&gt;"",  IF(   AND(    (IFERROR(SEARCH("Ridotto",Feb2022_RICHIESTE!AR10),Feb2022_RICHIESTE!AR10))=1,    AR$60&lt;&gt;""   ),    _xlfn.CONCAT("Rid: ",HLOOKUP(AR$60,Tipologie!$B$2:$AM$10,6)  ),  Feb2022_RICHIESTE!AR10),HLOOKUP(AR$60,Tipologie!$B$2:$AM$10,6  ) ))</f>
        <v>.</v>
      </c>
      <c r="AS65" s="54"/>
      <c r="AT65" s="174">
        <f>SUM(COUNTIFS(C65:AR65,{"Ex-accordo";"Ferie";"Ridotto Ex-Acc";"Ridotto Ferie";"Ridotto Maternità";"Malattia";"Esame";"Altro"}))</f>
        <v>0</v>
      </c>
      <c r="AU65" s="96"/>
      <c r="AW65" s="79" t="str">
        <f t="shared" si="19"/>
        <v>gio</v>
      </c>
      <c r="AX65" s="79">
        <f t="shared" si="20"/>
        <v>44595</v>
      </c>
      <c r="AY65" s="158" t="str">
        <f>T(IF(  Feb2022_RICHIESTE!BB10&lt;&gt;"",  Feb2022_RICHIESTE!BB10,  HLOOKUP(AY$60,Tipologie!$B$2:$AM$10,6) ))</f>
        <v>.</v>
      </c>
      <c r="AZ65" s="158" t="str">
        <f>T(IF(  Feb2022_RICHIESTE!BC10&lt;&gt;"",  Feb2022_RICHIESTE!BC10,  HLOOKUP(AZ$60,Tipologie!$B$2:$AM$10,6) ))</f>
        <v>.</v>
      </c>
      <c r="BA65" s="158" t="str">
        <f>T(IF(  Feb2022_RICHIESTE!BD10&lt;&gt;"",  Feb2022_RICHIESTE!BD10,  HLOOKUP(BA$60,Tipologie!$B$2:$AM$10,6) ))</f>
        <v>.</v>
      </c>
      <c r="BB65" s="158" t="str">
        <f>T(IF(  Feb2022_RICHIESTE!BE10&lt;&gt;"",  Feb2022_RICHIESTE!BE10,  HLOOKUP(BB$60,Tipologie!$B$2:$AM$10,6) ))</f>
        <v>.</v>
      </c>
      <c r="BC65" s="158" t="str">
        <f>T(IF(  Feb2022_RICHIESTE!BF10&lt;&gt;"",  Feb2022_RICHIESTE!BF10,  HLOOKUP(BC$60,Tipologie!$B$2:$AM$10,6) ))</f>
        <v>.</v>
      </c>
      <c r="BD65" s="158" t="str">
        <f>T(IF(  Feb2022_RICHIESTE!BG10&lt;&gt;"",  Feb2022_RICHIESTE!BG10,  HLOOKUP(BD$60,Tipologie!$B$2:$AM$10,6) ))</f>
        <v>.</v>
      </c>
      <c r="BE65" s="158" t="str">
        <f>T(IF(  Feb2022_RICHIESTE!BH10&lt;&gt;"",  Feb2022_RICHIESTE!BH10,  HLOOKUP(BE$60,Tipologie!$B$2:$AM$10,6) ))</f>
        <v>.</v>
      </c>
      <c r="BF65" s="158" t="str">
        <f>T(IF(  Feb2022_RICHIESTE!BI10&lt;&gt;"",  Feb2022_RICHIESTE!BI10,  HLOOKUP(BF$60,Tipologie!$B$2:$AM$10,6) ))</f>
        <v>.</v>
      </c>
      <c r="BG65" s="158" t="str">
        <f>T(IF(  Feb2022_RICHIESTE!BJ10&lt;&gt;"",  Feb2022_RICHIESTE!BJ10,  HLOOKUP(BG$60,Tipologie!$B$2:$AM$10,6) ))</f>
        <v>.</v>
      </c>
      <c r="BH65" s="158" t="str">
        <f>T(IF(  Feb2022_RICHIESTE!BK10&lt;&gt;"",  Feb2022_RICHIESTE!BK10,  HLOOKUP(BH$60,Tipologie!$B$2:$AM$10,6) ))</f>
        <v>.</v>
      </c>
    </row>
    <row r="66" spans="1:61" ht="11.25" customHeight="1" x14ac:dyDescent="0.25">
      <c r="A66" s="79" t="str">
        <f>IF(Feb2022_RICHIESTE!A11&lt;&gt;"",Feb2022_RICHIESTE!A11,"")</f>
        <v>ven</v>
      </c>
      <c r="B66" s="80">
        <f>IF(Feb2022_RICHIESTE!B11&lt;&gt;"",Feb2022_RICHIESTE!B11,"")</f>
        <v>44596</v>
      </c>
      <c r="C66" s="158" t="str">
        <f>T( IF( Feb2022_RICHIESTE!C11&lt;&gt;"",  IF(   AND(    (IFERROR(SEARCH("Ridotto",Feb2022_RICHIESTE!C11),Feb2022_RICHIESTE!C11))=1,    C$60&lt;&gt;""   ),    _xlfn.CONCAT("Rid: ",HLOOKUP(C$60,Tipologie!$B$2:$AM$10,7)  ),  Feb2022_RICHIESTE!C11),HLOOKUP(C$60,Tipologie!$B$2:$AM$10,7  ) ))</f>
        <v>.</v>
      </c>
      <c r="D66" s="158" t="str">
        <f>T( IF( Feb2022_RICHIESTE!D11&lt;&gt;"",  IF(   AND(    (IFERROR(SEARCH("Ridotto",Feb2022_RICHIESTE!D11),Feb2022_RICHIESTE!D11))=1,    D$60&lt;&gt;""   ),    _xlfn.CONCAT("Rid: ",HLOOKUP(D$60,Tipologie!$B$2:$AM$10,7)  ),  Feb2022_RICHIESTE!D11),HLOOKUP(D$60,Tipologie!$B$2:$AM$10,7  ) ))</f>
        <v>.</v>
      </c>
      <c r="E66" s="158" t="str">
        <f>T( IF( Feb2022_RICHIESTE!E11&lt;&gt;"",  IF(   AND(    (IFERROR(SEARCH("Ridotto",Feb2022_RICHIESTE!E11),Feb2022_RICHIESTE!E11))=1,    E$60&lt;&gt;""   ),    _xlfn.CONCAT("Rid: ",HLOOKUP(E$60,Tipologie!$B$2:$AM$10,7)  ),  Feb2022_RICHIESTE!E11),HLOOKUP(E$60,Tipologie!$B$2:$AM$10,7  ) ))</f>
        <v>.</v>
      </c>
      <c r="F66" s="158" t="str">
        <f>T( IF( Feb2022_RICHIESTE!F11&lt;&gt;"",  IF(   AND(    (IFERROR(SEARCH("Ridotto",Feb2022_RICHIESTE!F11),Feb2022_RICHIESTE!F11))=1,    F$60&lt;&gt;""   ),    _xlfn.CONCAT("Rid: ",HLOOKUP(F$60,Tipologie!$B$2:$AM$10,7)  ),  Feb2022_RICHIESTE!F11),HLOOKUP(F$60,Tipologie!$B$2:$AM$10,7  ) ))</f>
        <v>.</v>
      </c>
      <c r="G66" s="158" t="str">
        <f>T( IF( Feb2022_RICHIESTE!G11&lt;&gt;"",  IF(   AND(    (IFERROR(SEARCH("Ridotto",Feb2022_RICHIESTE!G11),Feb2022_RICHIESTE!G11))=1,    G$60&lt;&gt;""   ),    _xlfn.CONCAT("Rid: ",HLOOKUP(G$60,Tipologie!$B$2:$AM$10,7)  ),  Feb2022_RICHIESTE!G11),HLOOKUP(G$60,Tipologie!$B$2:$AM$10,7  ) ))</f>
        <v>.</v>
      </c>
      <c r="H66" s="158" t="str">
        <f>T( IF( Feb2022_RICHIESTE!H11&lt;&gt;"",  IF(   AND(    (IFERROR(SEARCH("Ridotto",Feb2022_RICHIESTE!H11),Feb2022_RICHIESTE!H11))=1,    H$60&lt;&gt;""   ),    _xlfn.CONCAT("Rid: ",HLOOKUP(H$60,Tipologie!$B$2:$AM$10,7)  ),  Feb2022_RICHIESTE!H11),HLOOKUP(H$60,Tipologie!$B$2:$AM$10,7  ) ))</f>
        <v>.</v>
      </c>
      <c r="I66" s="158" t="str">
        <f>T( IF( Feb2022_RICHIESTE!I11&lt;&gt;"",  IF(   AND(    (IFERROR(SEARCH("Ridotto",Feb2022_RICHIESTE!I11),Feb2022_RICHIESTE!I11))=1,    I$60&lt;&gt;""   ),    _xlfn.CONCAT("Rid: ",HLOOKUP(I$60,Tipologie!$B$2:$AM$10,7)  ),  Feb2022_RICHIESTE!I11),HLOOKUP(I$60,Tipologie!$B$2:$AM$10,7  ) ))</f>
        <v>.</v>
      </c>
      <c r="J66" s="158" t="str">
        <f>T( IF( Feb2022_RICHIESTE!J11&lt;&gt;"",  IF(   AND(    (IFERROR(SEARCH("Ridotto",Feb2022_RICHIESTE!J11),Feb2022_RICHIESTE!J11))=1,    J$60&lt;&gt;""   ),    _xlfn.CONCAT("Rid: ",HLOOKUP(J$60,Tipologie!$B$2:$AM$10,7)  ),  Feb2022_RICHIESTE!J11),HLOOKUP(J$60,Tipologie!$B$2:$AM$10,7  ) ))</f>
        <v>.</v>
      </c>
      <c r="K66" s="158" t="str">
        <f>T( IF( Feb2022_RICHIESTE!K11&lt;&gt;"",  IF(   AND(    (IFERROR(SEARCH("Ridotto",Feb2022_RICHIESTE!K11),Feb2022_RICHIESTE!K11))=1,    K$60&lt;&gt;""   ),    _xlfn.CONCAT("Rid: ",HLOOKUP(K$60,Tipologie!$B$2:$AM$10,7)  ),  Feb2022_RICHIESTE!K11),HLOOKUP(K$60,Tipologie!$B$2:$AM$10,7  ) ))</f>
        <v>.</v>
      </c>
      <c r="L66" s="158" t="str">
        <f>T( IF( Feb2022_RICHIESTE!L11&lt;&gt;"",  IF(   AND(    (IFERROR(SEARCH("Ridotto",Feb2022_RICHIESTE!L11),Feb2022_RICHIESTE!L11))=1,    L$60&lt;&gt;""   ),    _xlfn.CONCAT("Rid: ",HLOOKUP(L$60,Tipologie!$B$2:$AM$10,7)  ),  Feb2022_RICHIESTE!L11),HLOOKUP(L$60,Tipologie!$B$2:$AM$10,7  ) ))</f>
        <v>.</v>
      </c>
      <c r="M66" s="158" t="str">
        <f>T( IF( Feb2022_RICHIESTE!M11&lt;&gt;"",  IF(   AND(    (IFERROR(SEARCH("Ridotto",Feb2022_RICHIESTE!M11),Feb2022_RICHIESTE!M11))=1,    M$60&lt;&gt;""   ),    _xlfn.CONCAT("Rid: ",HLOOKUP(M$60,Tipologie!$B$2:$AM$10,7)  ),  Feb2022_RICHIESTE!M11),HLOOKUP(M$60,Tipologie!$B$2:$AM$10,7  ) ))</f>
        <v>.</v>
      </c>
      <c r="N66" s="158" t="str">
        <f>T( IF( Feb2022_RICHIESTE!N11&lt;&gt;"",  IF(   AND(    (IFERROR(SEARCH("Ridotto",Feb2022_RICHIESTE!N11),Feb2022_RICHIESTE!N11))=1,    N$60&lt;&gt;""   ),    _xlfn.CONCAT("Rid: ",HLOOKUP(N$60,Tipologie!$B$2:$AM$10,7)  ),  Feb2022_RICHIESTE!N11),HLOOKUP(N$60,Tipologie!$B$2:$AM$10,7  ) ))</f>
        <v>.</v>
      </c>
      <c r="O66" s="158" t="str">
        <f>T( IF( Feb2022_RICHIESTE!O11&lt;&gt;"",  IF(   AND(    (IFERROR(SEARCH("Ridotto",Feb2022_RICHIESTE!O11),Feb2022_RICHIESTE!O11))=1,    O$60&lt;&gt;""   ),    _xlfn.CONCAT("Rid: ",HLOOKUP(O$60,Tipologie!$B$2:$AM$10,7)  ),  Feb2022_RICHIESTE!O11),HLOOKUP(O$60,Tipologie!$B$2:$AM$10,7  ) ))</f>
        <v>.</v>
      </c>
      <c r="P66" s="158" t="str">
        <f>T( IF( Feb2022_RICHIESTE!P11&lt;&gt;"",  IF(   AND(    (IFERROR(SEARCH("Ridotto",Feb2022_RICHIESTE!P11),Feb2022_RICHIESTE!P11))=1,    P$60&lt;&gt;""   ),    _xlfn.CONCAT("Rid: ",HLOOKUP(P$60,Tipologie!$B$2:$AM$10,7)  ),  Feb2022_RICHIESTE!P11),HLOOKUP(P$60,Tipologie!$B$2:$AM$10,7  ) ))</f>
        <v>.</v>
      </c>
      <c r="Q66" s="60" t="str">
        <f>T( IF( Feb2022_RICHIESTE!Q11&lt;&gt;"",  IF(   AND(    (IFERROR(SEARCH("Ridotto",Feb2022_RICHIESTE!Q11),Feb2022_RICHIESTE!Q11))=1,    Q$60&lt;&gt;""   ),    _xlfn.CONCAT("Rid: ",HLOOKUP(Q$60,Tipologie!$B$2:$AM$10,7)  ),  Feb2022_RICHIESTE!Q11),HLOOKUP(Q$60,Tipologie!$B$2:$AM$10,7  ) ))</f>
        <v>.</v>
      </c>
      <c r="R66" s="60" t="str">
        <f>T( IF( Feb2022_RICHIESTE!R11&lt;&gt;"",  IF(   AND(    (IFERROR(SEARCH("Ridotto",Feb2022_RICHIESTE!R11),Feb2022_RICHIESTE!R11))=1,    R$60&lt;&gt;""   ),    _xlfn.CONCAT("Rid: ",HLOOKUP(R$60,Tipologie!$B$2:$AM$10,7)  ),  Feb2022_RICHIESTE!R11),HLOOKUP(R$60,Tipologie!$B$2:$AM$10,7  ) ))</f>
        <v>.</v>
      </c>
      <c r="S66" s="60" t="str">
        <f>T( IF( Feb2022_RICHIESTE!S11&lt;&gt;"",  IF(   AND(    (IFERROR(SEARCH("Ridotto",Feb2022_RICHIESTE!S11),Feb2022_RICHIESTE!S11))=1,    S$60&lt;&gt;""   ),    _xlfn.CONCAT("Rid: ",HLOOKUP(S$60,Tipologie!$B$2:$AM$10,7)  ),  Feb2022_RICHIESTE!S11),HLOOKUP(S$60,Tipologie!$B$2:$AM$10,7  ) ))</f>
        <v>.</v>
      </c>
      <c r="T66" s="96"/>
      <c r="U66" s="79" t="str">
        <f t="shared" si="18"/>
        <v>ven</v>
      </c>
      <c r="V66" s="80">
        <f t="shared" si="17"/>
        <v>44596</v>
      </c>
      <c r="W66" s="158" t="str">
        <f>T( IF( Feb2022_RICHIESTE!W11&lt;&gt;"",  IF(   AND(    (IFERROR(SEARCH("Ridotto",Feb2022_RICHIESTE!W11),Feb2022_RICHIESTE!W11))=1,    W$60&lt;&gt;""   ),    _xlfn.CONCAT("Rid: ",HLOOKUP(W$60,Tipologie!$B$2:$AM$10,7)  ),  Feb2022_RICHIESTE!W11),HLOOKUP(W$60,Tipologie!$B$2:$AM$10,7  ) ))</f>
        <v>.</v>
      </c>
      <c r="X66" s="158" t="str">
        <f>T( IF( Feb2022_RICHIESTE!X11&lt;&gt;"",  IF(   AND(    (IFERROR(SEARCH("Ridotto",Feb2022_RICHIESTE!X11),Feb2022_RICHIESTE!X11))=1,    X$60&lt;&gt;""   ),    _xlfn.CONCAT("Rid: ",HLOOKUP(X$60,Tipologie!$B$2:$AM$10,7)  ),  Feb2022_RICHIESTE!X11),HLOOKUP(X$60,Tipologie!$B$2:$AM$10,7  ) ))</f>
        <v>.</v>
      </c>
      <c r="Y66" s="158" t="str">
        <f>T( IF( Feb2022_RICHIESTE!Y11&lt;&gt;"",  IF(   AND(    (IFERROR(SEARCH("Ridotto",Feb2022_RICHIESTE!Y11),Feb2022_RICHIESTE!Y11))=1,    Y$60&lt;&gt;""   ),    _xlfn.CONCAT("Rid: ",HLOOKUP(Y$60,Tipologie!$B$2:$AM$10,7)  ),  Feb2022_RICHIESTE!Y11),HLOOKUP(Y$60,Tipologie!$B$2:$AM$10,7  ) ))</f>
        <v>.</v>
      </c>
      <c r="Z66" s="158" t="str">
        <f>T( IF( Feb2022_RICHIESTE!Z11&lt;&gt;"",  IF(   AND(    (IFERROR(SEARCH("Ridotto",Feb2022_RICHIESTE!Z11),Feb2022_RICHIESTE!Z11))=1,    Z$60&lt;&gt;""   ),    _xlfn.CONCAT("Rid: ",HLOOKUP(Z$60,Tipologie!$B$2:$AM$10,7)  ),  Feb2022_RICHIESTE!Z11),HLOOKUP(Z$60,Tipologie!$B$2:$AM$10,7  ) ))</f>
        <v>.</v>
      </c>
      <c r="AA66" s="158" t="str">
        <f>T( IF( Feb2022_RICHIESTE!AA11&lt;&gt;"",  IF(   AND(    (IFERROR(SEARCH("Ridotto",Feb2022_RICHIESTE!AA11),Feb2022_RICHIESTE!AA11))=1,    AA$60&lt;&gt;""   ),    _xlfn.CONCAT("Rid: ",HLOOKUP(AA$60,Tipologie!$B$2:$AM$10,7)  ),  Feb2022_RICHIESTE!AA11),HLOOKUP(AA$60,Tipologie!$B$2:$AM$10,7  ) ))</f>
        <v>.</v>
      </c>
      <c r="AB66" s="158" t="str">
        <f>T( IF( Feb2022_RICHIESTE!AB11&lt;&gt;"",  IF(   AND(    (IFERROR(SEARCH("Ridotto",Feb2022_RICHIESTE!AB11),Feb2022_RICHIESTE!AB11))=1,    AB$60&lt;&gt;""   ),    _xlfn.CONCAT("Rid: ",HLOOKUP(AB$60,Tipologie!$B$2:$AM$10,7)  ),  Feb2022_RICHIESTE!AB11),HLOOKUP(AB$60,Tipologie!$B$2:$AM$10,7  ) ))</f>
        <v>.</v>
      </c>
      <c r="AC66" s="158" t="str">
        <f>T( IF( Feb2022_RICHIESTE!AC11&lt;&gt;"",  IF(   AND(    (IFERROR(SEARCH("Ridotto",Feb2022_RICHIESTE!AC11),Feb2022_RICHIESTE!AC11))=1,    AC$60&lt;&gt;""   ),    _xlfn.CONCAT("Rid: ",HLOOKUP(AC$60,Tipologie!$B$2:$AM$10,7)  ),  Feb2022_RICHIESTE!AC11),HLOOKUP(AC$60,Tipologie!$B$2:$AM$10,7  ) ))</f>
        <v>.</v>
      </c>
      <c r="AD66" s="158" t="str">
        <f>T( IF( Feb2022_RICHIESTE!AD11&lt;&gt;"",  IF(   AND(    (IFERROR(SEARCH("Ridotto",Feb2022_RICHIESTE!AD11),Feb2022_RICHIESTE!AD11))=1,    AD$60&lt;&gt;""   ),    _xlfn.CONCAT("Rid: ",HLOOKUP(AD$60,Tipologie!$B$2:$AM$10,7)  ),  Feb2022_RICHIESTE!AD11),HLOOKUP(AD$60,Tipologie!$B$2:$AM$10,7  ) ))</f>
        <v>.</v>
      </c>
      <c r="AE66" s="158" t="str">
        <f>T( IF( Feb2022_RICHIESTE!AE11&lt;&gt;"",  IF(   AND(    (IFERROR(SEARCH("Ridotto",Feb2022_RICHIESTE!AE11),Feb2022_RICHIESTE!AE11))=1,    AE$60&lt;&gt;""   ),    _xlfn.CONCAT("Rid: ",HLOOKUP(AE$60,Tipologie!$B$2:$AM$10,7)  ),  Feb2022_RICHIESTE!AE11),HLOOKUP(AE$60,Tipologie!$B$2:$AM$10,7  ) ))</f>
        <v>.</v>
      </c>
      <c r="AF66" s="158" t="str">
        <f>T( IF( Feb2022_RICHIESTE!AF11&lt;&gt;"",  IF(   AND(    (IFERROR(SEARCH("Ridotto",Feb2022_RICHIESTE!AF11),Feb2022_RICHIESTE!AF11))=1,    AF$60&lt;&gt;""   ),    _xlfn.CONCAT("Rid: ",HLOOKUP(AF$60,Tipologie!$B$2:$AM$10,7)  ),  Feb2022_RICHIESTE!AF11),HLOOKUP(AF$60,Tipologie!$B$2:$AM$10,7  ) ))</f>
        <v>.</v>
      </c>
      <c r="AG66" s="158" t="str">
        <f>T( IF( Feb2022_RICHIESTE!AG11&lt;&gt;"",  IF(   AND(    (IFERROR(SEARCH("Ridotto",Feb2022_RICHIESTE!AG11),Feb2022_RICHIESTE!AG11))=1,    AG$60&lt;&gt;""   ),    _xlfn.CONCAT("Rid: ",HLOOKUP(AG$60,Tipologie!$B$2:$AM$10,7)  ),  Feb2022_RICHIESTE!AG11),HLOOKUP(AG$60,Tipologie!$B$2:$AM$10,7  ) ))</f>
        <v>.</v>
      </c>
      <c r="AH66" s="158" t="str">
        <f>T( IF( Feb2022_RICHIESTE!AH11&lt;&gt;"",  IF(   AND(    (IFERROR(SEARCH("Ridotto",Feb2022_RICHIESTE!AH11),Feb2022_RICHIESTE!AH11))=1,    AH$60&lt;&gt;""   ),    _xlfn.CONCAT("Rid: ",HLOOKUP(AH$60,Tipologie!$B$2:$AM$10,7)  ),  Feb2022_RICHIESTE!AH11),HLOOKUP(AH$60,Tipologie!$B$2:$AM$10,7  ) ))</f>
        <v>.</v>
      </c>
      <c r="AI66" s="158" t="str">
        <f>T( IF( Feb2022_RICHIESTE!AI11&lt;&gt;"",  IF(   AND(    (IFERROR(SEARCH("Ridotto",Feb2022_RICHIESTE!AI11),Feb2022_RICHIESTE!AI11))=1,    AI$60&lt;&gt;""   ),    _xlfn.CONCAT("Rid: ",HLOOKUP(AI$60,Tipologie!$B$2:$AM$10,7)  ),  Feb2022_RICHIESTE!AI11),HLOOKUP(AI$60,Tipologie!$B$2:$AM$10,7  ) ))</f>
        <v>.</v>
      </c>
      <c r="AJ66" s="158" t="str">
        <f>T( IF( Feb2022_RICHIESTE!AJ11&lt;&gt;"",  IF(   AND(    (IFERROR(SEARCH("Ridotto",Feb2022_RICHIESTE!AJ11),Feb2022_RICHIESTE!AJ11))=1,    AJ$60&lt;&gt;""   ),    _xlfn.CONCAT("Rid: ",HLOOKUP(AJ$60,Tipologie!$B$2:$AM$10,7)  ),  Feb2022_RICHIESTE!AJ11),HLOOKUP(AJ$60,Tipologie!$B$2:$AM$10,7  ) ))</f>
        <v>.</v>
      </c>
      <c r="AK66" s="158" t="str">
        <f>T( IF( Feb2022_RICHIESTE!AK11&lt;&gt;"",  IF(   AND(    (IFERROR(SEARCH("Ridotto",Feb2022_RICHIESTE!AK11),Feb2022_RICHIESTE!AK11))=1,    AK$60&lt;&gt;""   ),    _xlfn.CONCAT("Rid: ",HLOOKUP(AK$60,Tipologie!$B$2:$AM$10,7)  ),  Feb2022_RICHIESTE!AK11),HLOOKUP(AK$60,Tipologie!$B$2:$AM$10,7  ) ))</f>
        <v>.</v>
      </c>
      <c r="AL66" s="158" t="str">
        <f>T( IF( Feb2022_RICHIESTE!AL11&lt;&gt;"",  IF(   AND(    (IFERROR(SEARCH("Ridotto",Feb2022_RICHIESTE!AL11),Feb2022_RICHIESTE!AL11))=1,    AL$60&lt;&gt;""   ),    _xlfn.CONCAT("Rid: ",HLOOKUP(AL$60,Tipologie!$B$2:$AM$10,7)  ),  Feb2022_RICHIESTE!AL11),HLOOKUP(AL$60,Tipologie!$B$2:$AM$10,7  ) ))</f>
        <v>.</v>
      </c>
      <c r="AM66" s="158" t="str">
        <f>T( IF( Feb2022_RICHIESTE!AM11&lt;&gt;"",  IF(   AND(    (IFERROR(SEARCH("Ridotto",Feb2022_RICHIESTE!AM11),Feb2022_RICHIESTE!AM11))=1,    AM$60&lt;&gt;""   ),    _xlfn.CONCAT("Rid: ",HLOOKUP(AM$60,Tipologie!$B$2:$AM$10,7)  ),  Feb2022_RICHIESTE!AM11),HLOOKUP(AM$60,Tipologie!$B$2:$AM$10,7  ) ))</f>
        <v>.</v>
      </c>
      <c r="AN66" s="158" t="str">
        <f>T( IF( Feb2022_RICHIESTE!AN11&lt;&gt;"",  IF(   AND(    (IFERROR(SEARCH("Ridotto",Feb2022_RICHIESTE!AN11),Feb2022_RICHIESTE!AN11))=1,    AN$60&lt;&gt;""   ),    _xlfn.CONCAT("Rid: ",HLOOKUP(AN$60,Tipologie!$B$2:$AM$10,7)  ),  Feb2022_RICHIESTE!AN11),HLOOKUP(AN$60,Tipologie!$B$2:$AM$10,7  ) ))</f>
        <v>.</v>
      </c>
      <c r="AO66" s="158" t="str">
        <f>T( IF( Feb2022_RICHIESTE!AO11&lt;&gt;"",  IF(   AND(    (IFERROR(SEARCH("Ridotto",Feb2022_RICHIESTE!AO11),Feb2022_RICHIESTE!AO11))=1,    AO$60&lt;&gt;""   ),    _xlfn.CONCAT("Rid: ",HLOOKUP(AO$60,Tipologie!$B$2:$AM$10,7)  ),  Feb2022_RICHIESTE!AO11),HLOOKUP(AO$60,Tipologie!$B$2:$AM$10,7  ) ))</f>
        <v>.</v>
      </c>
      <c r="AP66" s="158" t="str">
        <f>T( IF( Feb2022_RICHIESTE!AP11&lt;&gt;"",  IF(   AND(    (IFERROR(SEARCH("Ridotto",Feb2022_RICHIESTE!AP11),Feb2022_RICHIESTE!AP11))=1,    AP$60&lt;&gt;""   ),    _xlfn.CONCAT("Rid: ",HLOOKUP(AP$60,Tipologie!$B$2:$AM$10,7)  ),  Feb2022_RICHIESTE!AP11),HLOOKUP(AP$60,Tipologie!$B$2:$AM$10,7  ) ))</f>
        <v>.</v>
      </c>
      <c r="AQ66" s="158" t="str">
        <f>T( IF( Feb2022_RICHIESTE!AQ11&lt;&gt;"",  IF(   AND(    (IFERROR(SEARCH("Ridotto",Feb2022_RICHIESTE!AQ11),Feb2022_RICHIESTE!AQ11))=1,    AQ$60&lt;&gt;""   ),    _xlfn.CONCAT("Rid: ",HLOOKUP(AQ$60,Tipologie!$B$2:$AM$10,7)  ),  Feb2022_RICHIESTE!AQ11),HLOOKUP(AQ$60,Tipologie!$B$2:$AM$10,7  ) ))</f>
        <v>.</v>
      </c>
      <c r="AR66" s="158" t="str">
        <f>T( IF( Feb2022_RICHIESTE!AR11&lt;&gt;"",  IF(   AND(    (IFERROR(SEARCH("Ridotto",Feb2022_RICHIESTE!AR11),Feb2022_RICHIESTE!AR11))=1,    AR$60&lt;&gt;""   ),    _xlfn.CONCAT("Rid: ",HLOOKUP(AR$60,Tipologie!$B$2:$AM$10,7)  ),  Feb2022_RICHIESTE!AR11),HLOOKUP(AR$60,Tipologie!$B$2:$AM$10,7  ) ))</f>
        <v>.</v>
      </c>
      <c r="AS66" s="54"/>
      <c r="AT66" s="174">
        <f>SUM(COUNTIFS(C66:AR66,{"Ex-accordo";"Ferie";"Ridotto Ex-Acc";"Ridotto Ferie";"Ridotto Maternità";"Malattia";"Esame";"Altro"}))</f>
        <v>0</v>
      </c>
      <c r="AU66" s="96"/>
      <c r="AW66" s="79" t="str">
        <f t="shared" si="19"/>
        <v>ven</v>
      </c>
      <c r="AX66" s="79">
        <f t="shared" si="20"/>
        <v>44596</v>
      </c>
      <c r="AY66" s="158" t="str">
        <f>T(IF(  Feb2022_RICHIESTE!BB11&lt;&gt;"",  Feb2022_RICHIESTE!BB11,  HLOOKUP(AY$60,Tipologie!$B$2:$AM$10,7) ))</f>
        <v>.</v>
      </c>
      <c r="AZ66" s="158" t="str">
        <f>T(IF(  Feb2022_RICHIESTE!BC11&lt;&gt;"",  Feb2022_RICHIESTE!BC11,  HLOOKUP(AZ$60,Tipologie!$B$2:$AM$10,7) ))</f>
        <v>.</v>
      </c>
      <c r="BA66" s="158" t="str">
        <f>T(IF(  Feb2022_RICHIESTE!BD11&lt;&gt;"",  Feb2022_RICHIESTE!BD11,  HLOOKUP(BA$60,Tipologie!$B$2:$AM$10,7) ))</f>
        <v>.</v>
      </c>
      <c r="BB66" s="158" t="str">
        <f>T(IF(  Feb2022_RICHIESTE!BE11&lt;&gt;"",  Feb2022_RICHIESTE!BE11,  HLOOKUP(BB$60,Tipologie!$B$2:$AM$10,7) ))</f>
        <v>.</v>
      </c>
      <c r="BC66" s="158" t="str">
        <f>T(IF(  Feb2022_RICHIESTE!BF11&lt;&gt;"",  Feb2022_RICHIESTE!BF11,  HLOOKUP(BC$60,Tipologie!$B$2:$AM$10,7) ))</f>
        <v>.</v>
      </c>
      <c r="BD66" s="158" t="str">
        <f>T(IF(  Feb2022_RICHIESTE!BG11&lt;&gt;"",  Feb2022_RICHIESTE!BG11,  HLOOKUP(BD$60,Tipologie!$B$2:$AM$10,7) ))</f>
        <v>.</v>
      </c>
      <c r="BE66" s="158" t="str">
        <f>T(IF(  Feb2022_RICHIESTE!BH11&lt;&gt;"",  Feb2022_RICHIESTE!BH11,  HLOOKUP(BE$60,Tipologie!$B$2:$AM$10,7) ))</f>
        <v>.</v>
      </c>
      <c r="BF66" s="158" t="str">
        <f>T(IF(  Feb2022_RICHIESTE!BI11&lt;&gt;"",  Feb2022_RICHIESTE!BI11,  HLOOKUP(BF$60,Tipologie!$B$2:$AM$10,7) ))</f>
        <v>.</v>
      </c>
      <c r="BG66" s="158" t="str">
        <f>T(IF(  Feb2022_RICHIESTE!BJ11&lt;&gt;"",  Feb2022_RICHIESTE!BJ11,  HLOOKUP(BG$60,Tipologie!$B$2:$AM$10,7) ))</f>
        <v>.</v>
      </c>
      <c r="BH66" s="158" t="str">
        <f>T(IF(  Feb2022_RICHIESTE!BK11&lt;&gt;"",  Feb2022_RICHIESTE!BK11,  HLOOKUP(BH$60,Tipologie!$B$2:$AM$10,7) ))</f>
        <v>.</v>
      </c>
      <c r="BI66" s="50"/>
    </row>
    <row r="67" spans="1:61" ht="11.25" customHeight="1" x14ac:dyDescent="0.25">
      <c r="A67" s="79" t="str">
        <f>IF(Feb2022_RICHIESTE!A12&lt;&gt;"",Feb2022_RICHIESTE!A12,"")</f>
        <v>sab</v>
      </c>
      <c r="B67" s="80">
        <f>IF(Feb2022_RICHIESTE!B12&lt;&gt;"",Feb2022_RICHIESTE!B12,"")</f>
        <v>44597</v>
      </c>
      <c r="C67" s="158" t="str">
        <f>T( IF( Feb2022_RICHIESTE!C12&lt;&gt;"",  IF(   AND(    (IFERROR(SEARCH("Ridotto",Feb2022_RICHIESTE!C12),Feb2022_RICHIESTE!C12))=1,    C$60&lt;&gt;""   ),    _xlfn.CONCAT("Rid: ",HLOOKUP(C$60,Tipologie!$B$2:$AM$10,8)  ),  Feb2022_RICHIESTE!C12),HLOOKUP(C$60,Tipologie!$B$2:$AM$10,8  ) ))</f>
        <v>RIPOSO</v>
      </c>
      <c r="D67" s="158" t="str">
        <f>T( IF( Feb2022_RICHIESTE!D12&lt;&gt;"",  IF(   AND(    (IFERROR(SEARCH("Ridotto",Feb2022_RICHIESTE!D12),Feb2022_RICHIESTE!D12))=1,    D$60&lt;&gt;""   ),    _xlfn.CONCAT("Rid: ",HLOOKUP(D$60,Tipologie!$B$2:$AM$10,8)  ),  Feb2022_RICHIESTE!D12),HLOOKUP(D$60,Tipologie!$B$2:$AM$10,8  ) ))</f>
        <v>RIPOSO</v>
      </c>
      <c r="E67" s="158" t="str">
        <f>T( IF( Feb2022_RICHIESTE!E12&lt;&gt;"",  IF(   AND(    (IFERROR(SEARCH("Ridotto",Feb2022_RICHIESTE!E12),Feb2022_RICHIESTE!E12))=1,    E$60&lt;&gt;""   ),    _xlfn.CONCAT("Rid: ",HLOOKUP(E$60,Tipologie!$B$2:$AM$10,8)  ),  Feb2022_RICHIESTE!E12),HLOOKUP(E$60,Tipologie!$B$2:$AM$10,8  ) ))</f>
        <v>RIPOSO</v>
      </c>
      <c r="F67" s="158" t="str">
        <f>T( IF( Feb2022_RICHIESTE!F12&lt;&gt;"",  IF(   AND(    (IFERROR(SEARCH("Ridotto",Feb2022_RICHIESTE!F12),Feb2022_RICHIESTE!F12))=1,    F$60&lt;&gt;""   ),    _xlfn.CONCAT("Rid: ",HLOOKUP(F$60,Tipologie!$B$2:$AM$10,8)  ),  Feb2022_RICHIESTE!F12),HLOOKUP(F$60,Tipologie!$B$2:$AM$10,8  ) ))</f>
        <v>RIPOSO</v>
      </c>
      <c r="G67" s="158" t="str">
        <f>T( IF( Feb2022_RICHIESTE!G12&lt;&gt;"",  IF(   AND(    (IFERROR(SEARCH("Ridotto",Feb2022_RICHIESTE!G12),Feb2022_RICHIESTE!G12))=1,    G$60&lt;&gt;""   ),    _xlfn.CONCAT("Rid: ",HLOOKUP(G$60,Tipologie!$B$2:$AM$10,8)  ),  Feb2022_RICHIESTE!G12),HLOOKUP(G$60,Tipologie!$B$2:$AM$10,8  ) ))</f>
        <v>RIPOSO</v>
      </c>
      <c r="H67" s="158" t="str">
        <f>T( IF( Feb2022_RICHIESTE!H12&lt;&gt;"",  IF(   AND(    (IFERROR(SEARCH("Ridotto",Feb2022_RICHIESTE!H12),Feb2022_RICHIESTE!H12))=1,    H$60&lt;&gt;""   ),    _xlfn.CONCAT("Rid: ",HLOOKUP(H$60,Tipologie!$B$2:$AM$10,8)  ),  Feb2022_RICHIESTE!H12),HLOOKUP(H$60,Tipologie!$B$2:$AM$10,8  ) ))</f>
        <v>RIPOSO</v>
      </c>
      <c r="I67" s="158" t="str">
        <f>T( IF( Feb2022_RICHIESTE!I12&lt;&gt;"",  IF(   AND(    (IFERROR(SEARCH("Ridotto",Feb2022_RICHIESTE!I12),Feb2022_RICHIESTE!I12))=1,    I$60&lt;&gt;""   ),    _xlfn.CONCAT("Rid: ",HLOOKUP(I$60,Tipologie!$B$2:$AM$10,8)  ),  Feb2022_RICHIESTE!I12),HLOOKUP(I$60,Tipologie!$B$2:$AM$10,8  ) ))</f>
        <v>RIPOSO</v>
      </c>
      <c r="J67" s="158" t="str">
        <f>T( IF( Feb2022_RICHIESTE!J12&lt;&gt;"",  IF(   AND(    (IFERROR(SEARCH("Ridotto",Feb2022_RICHIESTE!J12),Feb2022_RICHIESTE!J12))=1,    J$60&lt;&gt;""   ),    _xlfn.CONCAT("Rid: ",HLOOKUP(J$60,Tipologie!$B$2:$AM$10,8)  ),  Feb2022_RICHIESTE!J12),HLOOKUP(J$60,Tipologie!$B$2:$AM$10,8  ) ))</f>
        <v>RIPOSO</v>
      </c>
      <c r="K67" s="158" t="str">
        <f>T( IF( Feb2022_RICHIESTE!K12&lt;&gt;"",  IF(   AND(    (IFERROR(SEARCH("Ridotto",Feb2022_RICHIESTE!K12),Feb2022_RICHIESTE!K12))=1,    K$60&lt;&gt;""   ),    _xlfn.CONCAT("Rid: ",HLOOKUP(K$60,Tipologie!$B$2:$AM$10,8)  ),  Feb2022_RICHIESTE!K12),HLOOKUP(K$60,Tipologie!$B$2:$AM$10,8  ) ))</f>
        <v>RIPOSO</v>
      </c>
      <c r="L67" s="158" t="str">
        <f>T( IF( Feb2022_RICHIESTE!L12&lt;&gt;"",  IF(   AND(    (IFERROR(SEARCH("Ridotto",Feb2022_RICHIESTE!L12),Feb2022_RICHIESTE!L12))=1,    L$60&lt;&gt;""   ),    _xlfn.CONCAT("Rid: ",HLOOKUP(L$60,Tipologie!$B$2:$AM$10,8)  ),  Feb2022_RICHIESTE!L12),HLOOKUP(L$60,Tipologie!$B$2:$AM$10,8  ) ))</f>
        <v>RIPOSO</v>
      </c>
      <c r="M67" s="158" t="str">
        <f>T( IF( Feb2022_RICHIESTE!M12&lt;&gt;"",  IF(   AND(    (IFERROR(SEARCH("Ridotto",Feb2022_RICHIESTE!M12),Feb2022_RICHIESTE!M12))=1,    M$60&lt;&gt;""   ),    _xlfn.CONCAT("Rid: ",HLOOKUP(M$60,Tipologie!$B$2:$AM$10,8)  ),  Feb2022_RICHIESTE!M12),HLOOKUP(M$60,Tipologie!$B$2:$AM$10,8  ) ))</f>
        <v>RIPOSO</v>
      </c>
      <c r="N67" s="158" t="str">
        <f>T( IF( Feb2022_RICHIESTE!N12&lt;&gt;"",  IF(   AND(    (IFERROR(SEARCH("Ridotto",Feb2022_RICHIESTE!N12),Feb2022_RICHIESTE!N12))=1,    N$60&lt;&gt;""   ),    _xlfn.CONCAT("Rid: ",HLOOKUP(N$60,Tipologie!$B$2:$AM$10,8)  ),  Feb2022_RICHIESTE!N12),HLOOKUP(N$60,Tipologie!$B$2:$AM$10,8  ) ))</f>
        <v>RIPOSO</v>
      </c>
      <c r="O67" s="158" t="str">
        <f>T( IF( Feb2022_RICHIESTE!O12&lt;&gt;"",  IF(   AND(    (IFERROR(SEARCH("Ridotto",Feb2022_RICHIESTE!O12),Feb2022_RICHIESTE!O12))=1,    O$60&lt;&gt;""   ),    _xlfn.CONCAT("Rid: ",HLOOKUP(O$60,Tipologie!$B$2:$AM$10,8)  ),  Feb2022_RICHIESTE!O12),HLOOKUP(O$60,Tipologie!$B$2:$AM$10,8  ) ))</f>
        <v>RIPOSO</v>
      </c>
      <c r="P67" s="158" t="str">
        <f>T( IF( Feb2022_RICHIESTE!P12&lt;&gt;"",  IF(   AND(    (IFERROR(SEARCH("Ridotto",Feb2022_RICHIESTE!P12),Feb2022_RICHIESTE!P12))=1,    P$60&lt;&gt;""   ),    _xlfn.CONCAT("Rid: ",HLOOKUP(P$60,Tipologie!$B$2:$AM$10,8)  ),  Feb2022_RICHIESTE!P12),HLOOKUP(P$60,Tipologie!$B$2:$AM$10,8  ) ))</f>
        <v>RIPOSO</v>
      </c>
      <c r="Q67" s="60" t="str">
        <f>T( IF( Feb2022_RICHIESTE!Q12&lt;&gt;"",  IF(   AND(    (IFERROR(SEARCH("Ridotto",Feb2022_RICHIESTE!Q12),Feb2022_RICHIESTE!Q12))=1,    Q$60&lt;&gt;""   ),    _xlfn.CONCAT("Rid: ",HLOOKUP(Q$60,Tipologie!$B$2:$AM$10,8)  ),  Feb2022_RICHIESTE!Q12),HLOOKUP(Q$60,Tipologie!$B$2:$AM$10,8  ) ))</f>
        <v>RIPOSO</v>
      </c>
      <c r="R67" s="60" t="str">
        <f>T( IF( Feb2022_RICHIESTE!R12&lt;&gt;"",  IF(   AND(    (IFERROR(SEARCH("Ridotto",Feb2022_RICHIESTE!R12),Feb2022_RICHIESTE!R12))=1,    R$60&lt;&gt;""   ),    _xlfn.CONCAT("Rid: ",HLOOKUP(R$60,Tipologie!$B$2:$AM$10,8)  ),  Feb2022_RICHIESTE!R12),HLOOKUP(R$60,Tipologie!$B$2:$AM$10,8  ) ))</f>
        <v>RIPOSO</v>
      </c>
      <c r="S67" s="60" t="str">
        <f>T( IF( Feb2022_RICHIESTE!S12&lt;&gt;"",  IF(   AND(    (IFERROR(SEARCH("Ridotto",Feb2022_RICHIESTE!S12),Feb2022_RICHIESTE!S12))=1,    S$60&lt;&gt;""   ),    _xlfn.CONCAT("Rid: ",HLOOKUP(S$60,Tipologie!$B$2:$AM$10,8)  ),  Feb2022_RICHIESTE!S12),HLOOKUP(S$60,Tipologie!$B$2:$AM$10,8  ) ))</f>
        <v>RIPOSO</v>
      </c>
      <c r="T67" s="96"/>
      <c r="U67" s="79" t="str">
        <f t="shared" si="18"/>
        <v>sab</v>
      </c>
      <c r="V67" s="80">
        <f t="shared" si="17"/>
        <v>44597</v>
      </c>
      <c r="W67" s="158" t="str">
        <f>T( IF( Feb2022_RICHIESTE!W12&lt;&gt;"",  IF(   AND(    (IFERROR(SEARCH("Ridotto",Feb2022_RICHIESTE!W12),Feb2022_RICHIESTE!W12))=1,    W$60&lt;&gt;""   ),    _xlfn.CONCAT("Rid: ",HLOOKUP(W$60,Tipologie!$B$2:$AM$10,8)  ),  Feb2022_RICHIESTE!W12),HLOOKUP(W$60,Tipologie!$B$2:$AM$10,8  ) ))</f>
        <v>RIPOSO</v>
      </c>
      <c r="X67" s="158" t="str">
        <f>T( IF( Feb2022_RICHIESTE!X12&lt;&gt;"",  IF(   AND(    (IFERROR(SEARCH("Ridotto",Feb2022_RICHIESTE!X12),Feb2022_RICHIESTE!X12))=1,    X$60&lt;&gt;""   ),    _xlfn.CONCAT("Rid: ",HLOOKUP(X$60,Tipologie!$B$2:$AM$10,8)  ),  Feb2022_RICHIESTE!X12),HLOOKUP(X$60,Tipologie!$B$2:$AM$10,8  ) ))</f>
        <v>RIPOSO</v>
      </c>
      <c r="Y67" s="158" t="str">
        <f>T( IF( Feb2022_RICHIESTE!Y12&lt;&gt;"",  IF(   AND(    (IFERROR(SEARCH("Ridotto",Feb2022_RICHIESTE!Y12),Feb2022_RICHIESTE!Y12))=1,    Y$60&lt;&gt;""   ),    _xlfn.CONCAT("Rid: ",HLOOKUP(Y$60,Tipologie!$B$2:$AM$10,8)  ),  Feb2022_RICHIESTE!Y12),HLOOKUP(Y$60,Tipologie!$B$2:$AM$10,8  ) ))</f>
        <v>RIPOSO</v>
      </c>
      <c r="Z67" s="158" t="str">
        <f>T( IF( Feb2022_RICHIESTE!Z12&lt;&gt;"",  IF(   AND(    (IFERROR(SEARCH("Ridotto",Feb2022_RICHIESTE!Z12),Feb2022_RICHIESTE!Z12))=1,    Z$60&lt;&gt;""   ),    _xlfn.CONCAT("Rid: ",HLOOKUP(Z$60,Tipologie!$B$2:$AM$10,8)  ),  Feb2022_RICHIESTE!Z12),HLOOKUP(Z$60,Tipologie!$B$2:$AM$10,8  ) ))</f>
        <v>RIPOSO</v>
      </c>
      <c r="AA67" s="158" t="str">
        <f>T( IF( Feb2022_RICHIESTE!AA12&lt;&gt;"",  IF(   AND(    (IFERROR(SEARCH("Ridotto",Feb2022_RICHIESTE!AA12),Feb2022_RICHIESTE!AA12))=1,    AA$60&lt;&gt;""   ),    _xlfn.CONCAT("Rid: ",HLOOKUP(AA$60,Tipologie!$B$2:$AM$10,8)  ),  Feb2022_RICHIESTE!AA12),HLOOKUP(AA$60,Tipologie!$B$2:$AM$10,8  ) ))</f>
        <v>RIPOSO</v>
      </c>
      <c r="AB67" s="158" t="str">
        <f>T( IF( Feb2022_RICHIESTE!AB12&lt;&gt;"",  IF(   AND(    (IFERROR(SEARCH("Ridotto",Feb2022_RICHIESTE!AB12),Feb2022_RICHIESTE!AB12))=1,    AB$60&lt;&gt;""   ),    _xlfn.CONCAT("Rid: ",HLOOKUP(AB$60,Tipologie!$B$2:$AM$10,8)  ),  Feb2022_RICHIESTE!AB12),HLOOKUP(AB$60,Tipologie!$B$2:$AM$10,8  ) ))</f>
        <v>RIPOSO</v>
      </c>
      <c r="AC67" s="158" t="str">
        <f>T( IF( Feb2022_RICHIESTE!AC12&lt;&gt;"",  IF(   AND(    (IFERROR(SEARCH("Ridotto",Feb2022_RICHIESTE!AC12),Feb2022_RICHIESTE!AC12))=1,    AC$60&lt;&gt;""   ),    _xlfn.CONCAT("Rid: ",HLOOKUP(AC$60,Tipologie!$B$2:$AM$10,8)  ),  Feb2022_RICHIESTE!AC12),HLOOKUP(AC$60,Tipologie!$B$2:$AM$10,8  ) ))</f>
        <v>RIPOSO</v>
      </c>
      <c r="AD67" s="158" t="str">
        <f>T( IF( Feb2022_RICHIESTE!AD12&lt;&gt;"",  IF(   AND(    (IFERROR(SEARCH("Ridotto",Feb2022_RICHIESTE!AD12),Feb2022_RICHIESTE!AD12))=1,    AD$60&lt;&gt;""   ),    _xlfn.CONCAT("Rid: ",HLOOKUP(AD$60,Tipologie!$B$2:$AM$10,8)  ),  Feb2022_RICHIESTE!AD12),HLOOKUP(AD$60,Tipologie!$B$2:$AM$10,8  ) ))</f>
        <v>RIPOSO</v>
      </c>
      <c r="AE67" s="158" t="str">
        <f>T( IF( Feb2022_RICHIESTE!AE12&lt;&gt;"",  IF(   AND(    (IFERROR(SEARCH("Ridotto",Feb2022_RICHIESTE!AE12),Feb2022_RICHIESTE!AE12))=1,    AE$60&lt;&gt;""   ),    _xlfn.CONCAT("Rid: ",HLOOKUP(AE$60,Tipologie!$B$2:$AM$10,8)  ),  Feb2022_RICHIESTE!AE12),HLOOKUP(AE$60,Tipologie!$B$2:$AM$10,8  ) ))</f>
        <v>RIPOSO</v>
      </c>
      <c r="AF67" s="158" t="str">
        <f>T( IF( Feb2022_RICHIESTE!AF12&lt;&gt;"",  IF(   AND(    (IFERROR(SEARCH("Ridotto",Feb2022_RICHIESTE!AF12),Feb2022_RICHIESTE!AF12))=1,    AF$60&lt;&gt;""   ),    _xlfn.CONCAT("Rid: ",HLOOKUP(AF$60,Tipologie!$B$2:$AM$10,8)  ),  Feb2022_RICHIESTE!AF12),HLOOKUP(AF$60,Tipologie!$B$2:$AM$10,8  ) ))</f>
        <v>RIPOSO</v>
      </c>
      <c r="AG67" s="158" t="str">
        <f>T( IF( Feb2022_RICHIESTE!AG12&lt;&gt;"",  IF(   AND(    (IFERROR(SEARCH("Ridotto",Feb2022_RICHIESTE!AG12),Feb2022_RICHIESTE!AG12))=1,    AG$60&lt;&gt;""   ),    _xlfn.CONCAT("Rid: ",HLOOKUP(AG$60,Tipologie!$B$2:$AM$10,8)  ),  Feb2022_RICHIESTE!AG12),HLOOKUP(AG$60,Tipologie!$B$2:$AM$10,8  ) ))</f>
        <v>RIPOSO</v>
      </c>
      <c r="AH67" s="158" t="str">
        <f>T( IF( Feb2022_RICHIESTE!AH12&lt;&gt;"",  IF(   AND(    (IFERROR(SEARCH("Ridotto",Feb2022_RICHIESTE!AH12),Feb2022_RICHIESTE!AH12))=1,    AH$60&lt;&gt;""   ),    _xlfn.CONCAT("Rid: ",HLOOKUP(AH$60,Tipologie!$B$2:$AM$10,8)  ),  Feb2022_RICHIESTE!AH12),HLOOKUP(AH$60,Tipologie!$B$2:$AM$10,8  ) ))</f>
        <v>RIPOSO</v>
      </c>
      <c r="AI67" s="158" t="str">
        <f>T( IF( Feb2022_RICHIESTE!AI12&lt;&gt;"",  IF(   AND(    (IFERROR(SEARCH("Ridotto",Feb2022_RICHIESTE!AI12),Feb2022_RICHIESTE!AI12))=1,    AI$60&lt;&gt;""   ),    _xlfn.CONCAT("Rid: ",HLOOKUP(AI$60,Tipologie!$B$2:$AM$10,8)  ),  Feb2022_RICHIESTE!AI12),HLOOKUP(AI$60,Tipologie!$B$2:$AM$10,8  ) ))</f>
        <v>RIPOSO</v>
      </c>
      <c r="AJ67" s="158" t="str">
        <f>T( IF( Feb2022_RICHIESTE!AJ12&lt;&gt;"",  IF(   AND(    (IFERROR(SEARCH("Ridotto",Feb2022_RICHIESTE!AJ12),Feb2022_RICHIESTE!AJ12))=1,    AJ$60&lt;&gt;""   ),    _xlfn.CONCAT("Rid: ",HLOOKUP(AJ$60,Tipologie!$B$2:$AM$10,8)  ),  Feb2022_RICHIESTE!AJ12),HLOOKUP(AJ$60,Tipologie!$B$2:$AM$10,8  ) ))</f>
        <v>RIPOSO</v>
      </c>
      <c r="AK67" s="158" t="str">
        <f>T( IF( Feb2022_RICHIESTE!AK12&lt;&gt;"",  IF(   AND(    (IFERROR(SEARCH("Ridotto",Feb2022_RICHIESTE!AK12),Feb2022_RICHIESTE!AK12))=1,    AK$60&lt;&gt;""   ),    _xlfn.CONCAT("Rid: ",HLOOKUP(AK$60,Tipologie!$B$2:$AM$10,8)  ),  Feb2022_RICHIESTE!AK12),HLOOKUP(AK$60,Tipologie!$B$2:$AM$10,8  ) ))</f>
        <v>RIPOSO</v>
      </c>
      <c r="AL67" s="158" t="str">
        <f>T( IF( Feb2022_RICHIESTE!AL12&lt;&gt;"",  IF(   AND(    (IFERROR(SEARCH("Ridotto",Feb2022_RICHIESTE!AL12),Feb2022_RICHIESTE!AL12))=1,    AL$60&lt;&gt;""   ),    _xlfn.CONCAT("Rid: ",HLOOKUP(AL$60,Tipologie!$B$2:$AM$10,8)  ),  Feb2022_RICHIESTE!AL12),HLOOKUP(AL$60,Tipologie!$B$2:$AM$10,8  ) ))</f>
        <v>RIPOSO</v>
      </c>
      <c r="AM67" s="158" t="str">
        <f>T( IF( Feb2022_RICHIESTE!AM12&lt;&gt;"",  IF(   AND(    (IFERROR(SEARCH("Ridotto",Feb2022_RICHIESTE!AM12),Feb2022_RICHIESTE!AM12))=1,    AM$60&lt;&gt;""   ),    _xlfn.CONCAT("Rid: ",HLOOKUP(AM$60,Tipologie!$B$2:$AM$10,8)  ),  Feb2022_RICHIESTE!AM12),HLOOKUP(AM$60,Tipologie!$B$2:$AM$10,8  ) ))</f>
        <v>RIPOSO</v>
      </c>
      <c r="AN67" s="158" t="str">
        <f>T( IF( Feb2022_RICHIESTE!AN12&lt;&gt;"",  IF(   AND(    (IFERROR(SEARCH("Ridotto",Feb2022_RICHIESTE!AN12),Feb2022_RICHIESTE!AN12))=1,    AN$60&lt;&gt;""   ),    _xlfn.CONCAT("Rid: ",HLOOKUP(AN$60,Tipologie!$B$2:$AM$10,8)  ),  Feb2022_RICHIESTE!AN12),HLOOKUP(AN$60,Tipologie!$B$2:$AM$10,8  ) ))</f>
        <v>RIPOSO</v>
      </c>
      <c r="AO67" s="158" t="str">
        <f>T( IF( Feb2022_RICHIESTE!AO12&lt;&gt;"",  IF(   AND(    (IFERROR(SEARCH("Ridotto",Feb2022_RICHIESTE!AO12),Feb2022_RICHIESTE!AO12))=1,    AO$60&lt;&gt;""   ),    _xlfn.CONCAT("Rid: ",HLOOKUP(AO$60,Tipologie!$B$2:$AM$10,8)  ),  Feb2022_RICHIESTE!AO12),HLOOKUP(AO$60,Tipologie!$B$2:$AM$10,8  ) ))</f>
        <v>RIPOSO</v>
      </c>
      <c r="AP67" s="158" t="str">
        <f>T( IF( Feb2022_RICHIESTE!AP12&lt;&gt;"",  IF(   AND(    (IFERROR(SEARCH("Ridotto",Feb2022_RICHIESTE!AP12),Feb2022_RICHIESTE!AP12))=1,    AP$60&lt;&gt;""   ),    _xlfn.CONCAT("Rid: ",HLOOKUP(AP$60,Tipologie!$B$2:$AM$10,8)  ),  Feb2022_RICHIESTE!AP12),HLOOKUP(AP$60,Tipologie!$B$2:$AM$10,8  ) ))</f>
        <v>RIPOSO</v>
      </c>
      <c r="AQ67" s="158" t="str">
        <f>T( IF( Feb2022_RICHIESTE!AQ12&lt;&gt;"",  IF(   AND(    (IFERROR(SEARCH("Ridotto",Feb2022_RICHIESTE!AQ12),Feb2022_RICHIESTE!AQ12))=1,    AQ$60&lt;&gt;""   ),    _xlfn.CONCAT("Rid: ",HLOOKUP(AQ$60,Tipologie!$B$2:$AM$10,8)  ),  Feb2022_RICHIESTE!AQ12),HLOOKUP(AQ$60,Tipologie!$B$2:$AM$10,8  ) ))</f>
        <v>RIPOSO</v>
      </c>
      <c r="AR67" s="158" t="str">
        <f>T( IF( Feb2022_RICHIESTE!AR12&lt;&gt;"",  IF(   AND(    (IFERROR(SEARCH("Ridotto",Feb2022_RICHIESTE!AR12),Feb2022_RICHIESTE!AR12))=1,    AR$60&lt;&gt;""   ),    _xlfn.CONCAT("Rid: ",HLOOKUP(AR$60,Tipologie!$B$2:$AM$10,8)  ),  Feb2022_RICHIESTE!AR12),HLOOKUP(AR$60,Tipologie!$B$2:$AM$10,8  ) ))</f>
        <v>RIPOSO</v>
      </c>
      <c r="AS67" s="59"/>
      <c r="AT67" s="92">
        <f>SUM(COUNTIFS(C67:AR67,{"Ex-accordo";"Ferie";"Ridotto Ex-Acc";"Ridotto Ferie";"Ridotto Maternità";"Malattia";"Esame";"Altro"}))</f>
        <v>0</v>
      </c>
      <c r="AU67" s="96"/>
      <c r="AW67" s="79" t="str">
        <f t="shared" si="19"/>
        <v>sab</v>
      </c>
      <c r="AX67" s="79">
        <f t="shared" si="20"/>
        <v>44597</v>
      </c>
      <c r="AY67" s="158" t="str">
        <f>T(IF(  Feb2022_RICHIESTE!BB12&lt;&gt;"",  Feb2022_RICHIESTE!BB12,  HLOOKUP(AY$60,Tipologie!$B$2:$AM$10,8) ))</f>
        <v>RIPOSO</v>
      </c>
      <c r="AZ67" s="158" t="str">
        <f>T(IF(  Feb2022_RICHIESTE!BC12&lt;&gt;"",  Feb2022_RICHIESTE!BC12,  HLOOKUP(AZ$60,Tipologie!$B$2:$AM$10,8) ))</f>
        <v>RIPOSO</v>
      </c>
      <c r="BA67" s="158" t="str">
        <f>T(IF(  Feb2022_RICHIESTE!BD12&lt;&gt;"",  Feb2022_RICHIESTE!BD12,  HLOOKUP(BA$60,Tipologie!$B$2:$AM$10,8) ))</f>
        <v>RIPOSO</v>
      </c>
      <c r="BB67" s="158" t="str">
        <f>T(IF(  Feb2022_RICHIESTE!BE12&lt;&gt;"",  Feb2022_RICHIESTE!BE12,  HLOOKUP(BB$60,Tipologie!$B$2:$AM$10,8) ))</f>
        <v>RIPOSO</v>
      </c>
      <c r="BC67" s="158" t="str">
        <f>T(IF(  Feb2022_RICHIESTE!BF12&lt;&gt;"",  Feb2022_RICHIESTE!BF12,  HLOOKUP(BC$60,Tipologie!$B$2:$AM$10,8) ))</f>
        <v>RIPOSO</v>
      </c>
      <c r="BD67" s="158" t="str">
        <f>T(IF(  Feb2022_RICHIESTE!BG12&lt;&gt;"",  Feb2022_RICHIESTE!BG12,  HLOOKUP(BD$60,Tipologie!$B$2:$AM$10,8) ))</f>
        <v>RIPOSO</v>
      </c>
      <c r="BE67" s="158" t="str">
        <f>T(IF(  Feb2022_RICHIESTE!BH12&lt;&gt;"",  Feb2022_RICHIESTE!BH12,  HLOOKUP(BE$60,Tipologie!$B$2:$AM$10,8) ))</f>
        <v>RIPOSO</v>
      </c>
      <c r="BF67" s="158" t="str">
        <f>T(IF(  Feb2022_RICHIESTE!BI12&lt;&gt;"",  Feb2022_RICHIESTE!BI12,  HLOOKUP(BF$60,Tipologie!$B$2:$AM$10,8) ))</f>
        <v>RIPOSO</v>
      </c>
      <c r="BG67" s="158" t="str">
        <f>T(IF(  Feb2022_RICHIESTE!BJ12&lt;&gt;"",  Feb2022_RICHIESTE!BJ12,  HLOOKUP(BG$60,Tipologie!$B$2:$AM$10,8) ))</f>
        <v>RIPOSO</v>
      </c>
      <c r="BH67" s="158" t="str">
        <f>T(IF(  Feb2022_RICHIESTE!BK12&lt;&gt;"",  Feb2022_RICHIESTE!BK12,  HLOOKUP(BH$60,Tipologie!$B$2:$AM$10,8) ))</f>
        <v>RIPOSO</v>
      </c>
    </row>
    <row r="68" spans="1:61" ht="11.25" customHeight="1" x14ac:dyDescent="0.25">
      <c r="A68" s="57" t="str">
        <f>IF(Feb2022_RICHIESTE!A13&lt;&gt;"",Feb2022_RICHIESTE!A13,"")</f>
        <v/>
      </c>
      <c r="B68" s="82">
        <f>IF(Feb2022_RICHIESTE!B13&lt;&gt;"",Feb2022_RICHIESTE!B13,"")</f>
        <v>44598</v>
      </c>
      <c r="C68" s="158" t="str">
        <f>T( IF( Feb2022_RICHIESTE!C13&lt;&gt;"",  IF(   AND(    (IFERROR(SEARCH("Ridotto",Feb2022_RICHIESTE!C13),Feb2022_RICHIESTE!C13))=1,    C$60&lt;&gt;""   ),    _xlfn.CONCAT("Rid: ",HLOOKUP(C$60,Tipologie!$B$2:$AM$10,9)  ),  Feb2022_RICHIESTE!C13),HLOOKUP(C$60,Tipologie!$B$2:$AM$10,9  ) ))</f>
        <v>DOMENICA</v>
      </c>
      <c r="D68" s="158" t="str">
        <f>T( IF( Feb2022_RICHIESTE!D13&lt;&gt;"",  IF(   AND(    (IFERROR(SEARCH("Ridotto",Feb2022_RICHIESTE!D13),Feb2022_RICHIESTE!D13))=1,    D$60&lt;&gt;""   ),    _xlfn.CONCAT("Rid: ",HLOOKUP(D$60,Tipologie!$B$2:$AM$10,9)  ),  Feb2022_RICHIESTE!D13),HLOOKUP(D$60,Tipologie!$B$2:$AM$10,9  ) ))</f>
        <v>DOMENICA</v>
      </c>
      <c r="E68" s="158" t="str">
        <f>T( IF( Feb2022_RICHIESTE!E13&lt;&gt;"",  IF(   AND(    (IFERROR(SEARCH("Ridotto",Feb2022_RICHIESTE!E13),Feb2022_RICHIESTE!E13))=1,    E$60&lt;&gt;""   ),    _xlfn.CONCAT("Rid: ",HLOOKUP(E$60,Tipologie!$B$2:$AM$10,9)  ),  Feb2022_RICHIESTE!E13),HLOOKUP(E$60,Tipologie!$B$2:$AM$10,9  ) ))</f>
        <v>DOMENICA</v>
      </c>
      <c r="F68" s="158" t="str">
        <f>T( IF( Feb2022_RICHIESTE!F13&lt;&gt;"",  IF(   AND(    (IFERROR(SEARCH("Ridotto",Feb2022_RICHIESTE!F13),Feb2022_RICHIESTE!F13))=1,    F$60&lt;&gt;""   ),    _xlfn.CONCAT("Rid: ",HLOOKUP(F$60,Tipologie!$B$2:$AM$10,9)  ),  Feb2022_RICHIESTE!F13),HLOOKUP(F$60,Tipologie!$B$2:$AM$10,9  ) ))</f>
        <v>DOMENICA</v>
      </c>
      <c r="G68" s="158" t="str">
        <f>T( IF( Feb2022_RICHIESTE!G13&lt;&gt;"",  IF(   AND(    (IFERROR(SEARCH("Ridotto",Feb2022_RICHIESTE!G13),Feb2022_RICHIESTE!G13))=1,    G$60&lt;&gt;""   ),    _xlfn.CONCAT("Rid: ",HLOOKUP(G$60,Tipologie!$B$2:$AM$10,9)  ),  Feb2022_RICHIESTE!G13),HLOOKUP(G$60,Tipologie!$B$2:$AM$10,9  ) ))</f>
        <v>DOMENICA</v>
      </c>
      <c r="H68" s="158" t="str">
        <f>T( IF( Feb2022_RICHIESTE!H13&lt;&gt;"",  IF(   AND(    (IFERROR(SEARCH("Ridotto",Feb2022_RICHIESTE!H13),Feb2022_RICHIESTE!H13))=1,    H$60&lt;&gt;""   ),    _xlfn.CONCAT("Rid: ",HLOOKUP(H$60,Tipologie!$B$2:$AM$10,9)  ),  Feb2022_RICHIESTE!H13),HLOOKUP(H$60,Tipologie!$B$2:$AM$10,9  ) ))</f>
        <v>DOMENICA</v>
      </c>
      <c r="I68" s="158" t="str">
        <f>T( IF( Feb2022_RICHIESTE!I13&lt;&gt;"",  IF(   AND(    (IFERROR(SEARCH("Ridotto",Feb2022_RICHIESTE!I13),Feb2022_RICHIESTE!I13))=1,    I$60&lt;&gt;""   ),    _xlfn.CONCAT("Rid: ",HLOOKUP(I$60,Tipologie!$B$2:$AM$10,9)  ),  Feb2022_RICHIESTE!I13),HLOOKUP(I$60,Tipologie!$B$2:$AM$10,9  ) ))</f>
        <v>DOMENICA</v>
      </c>
      <c r="J68" s="158" t="str">
        <f>T( IF( Feb2022_RICHIESTE!J13&lt;&gt;"",  IF(   AND(    (IFERROR(SEARCH("Ridotto",Feb2022_RICHIESTE!J13),Feb2022_RICHIESTE!J13))=1,    J$60&lt;&gt;""   ),    _xlfn.CONCAT("Rid: ",HLOOKUP(J$60,Tipologie!$B$2:$AM$10,9)  ),  Feb2022_RICHIESTE!J13),HLOOKUP(J$60,Tipologie!$B$2:$AM$10,9  ) ))</f>
        <v>DOMENICA</v>
      </c>
      <c r="K68" s="158" t="str">
        <f>T( IF( Feb2022_RICHIESTE!K13&lt;&gt;"",  IF(   AND(    (IFERROR(SEARCH("Ridotto",Feb2022_RICHIESTE!K13),Feb2022_RICHIESTE!K13))=1,    K$60&lt;&gt;""   ),    _xlfn.CONCAT("Rid: ",HLOOKUP(K$60,Tipologie!$B$2:$AM$10,9)  ),  Feb2022_RICHIESTE!K13),HLOOKUP(K$60,Tipologie!$B$2:$AM$10,9  ) ))</f>
        <v>DOMENICA</v>
      </c>
      <c r="L68" s="158" t="str">
        <f>T( IF( Feb2022_RICHIESTE!L13&lt;&gt;"",  IF(   AND(    (IFERROR(SEARCH("Ridotto",Feb2022_RICHIESTE!L13),Feb2022_RICHIESTE!L13))=1,    L$60&lt;&gt;""   ),    _xlfn.CONCAT("Rid: ",HLOOKUP(L$60,Tipologie!$B$2:$AM$10,9)  ),  Feb2022_RICHIESTE!L13),HLOOKUP(L$60,Tipologie!$B$2:$AM$10,9  ) ))</f>
        <v>DOMENICA</v>
      </c>
      <c r="M68" s="158" t="str">
        <f>T( IF( Feb2022_RICHIESTE!M13&lt;&gt;"",  IF(   AND(    (IFERROR(SEARCH("Ridotto",Feb2022_RICHIESTE!M13),Feb2022_RICHIESTE!M13))=1,    M$60&lt;&gt;""   ),    _xlfn.CONCAT("Rid: ",HLOOKUP(M$60,Tipologie!$B$2:$AM$10,9)  ),  Feb2022_RICHIESTE!M13),HLOOKUP(M$60,Tipologie!$B$2:$AM$10,9  ) ))</f>
        <v>DOMENICA</v>
      </c>
      <c r="N68" s="158" t="str">
        <f>T( IF( Feb2022_RICHIESTE!N13&lt;&gt;"",  IF(   AND(    (IFERROR(SEARCH("Ridotto",Feb2022_RICHIESTE!N13),Feb2022_RICHIESTE!N13))=1,    N$60&lt;&gt;""   ),    _xlfn.CONCAT("Rid: ",HLOOKUP(N$60,Tipologie!$B$2:$AM$10,9)  ),  Feb2022_RICHIESTE!N13),HLOOKUP(N$60,Tipologie!$B$2:$AM$10,9  ) ))</f>
        <v>DOMENICA</v>
      </c>
      <c r="O68" s="158" t="str">
        <f>T( IF( Feb2022_RICHIESTE!O13&lt;&gt;"",  IF(   AND(    (IFERROR(SEARCH("Ridotto",Feb2022_RICHIESTE!O13),Feb2022_RICHIESTE!O13))=1,    O$60&lt;&gt;""   ),    _xlfn.CONCAT("Rid: ",HLOOKUP(O$60,Tipologie!$B$2:$AM$10,9)  ),  Feb2022_RICHIESTE!O13),HLOOKUP(O$60,Tipologie!$B$2:$AM$10,9  ) ))</f>
        <v>DOMENICA</v>
      </c>
      <c r="P68" s="158" t="str">
        <f>T( IF( Feb2022_RICHIESTE!P13&lt;&gt;"",  IF(   AND(    (IFERROR(SEARCH("Ridotto",Feb2022_RICHIESTE!P13),Feb2022_RICHIESTE!P13))=1,    P$60&lt;&gt;""   ),    _xlfn.CONCAT("Rid: ",HLOOKUP(P$60,Tipologie!$B$2:$AM$10,9)  ),  Feb2022_RICHIESTE!P13),HLOOKUP(P$60,Tipologie!$B$2:$AM$10,9  ) ))</f>
        <v>DOMENICA</v>
      </c>
      <c r="Q68" s="60" t="str">
        <f>T( IF( Feb2022_RICHIESTE!Q13&lt;&gt;"",  IF(   AND(    (IFERROR(SEARCH("Ridotto",Feb2022_RICHIESTE!Q13),Feb2022_RICHIESTE!Q13))=1,    Q$60&lt;&gt;""   ),    _xlfn.CONCAT("Rid: ",HLOOKUP(Q$60,Tipologie!$B$2:$AM$10,9)  ),  Feb2022_RICHIESTE!Q13),HLOOKUP(Q$60,Tipologie!$B$2:$AM$10,9  ) ))</f>
        <v>DOMENICA</v>
      </c>
      <c r="R68" s="60" t="str">
        <f>T( IF( Feb2022_RICHIESTE!R13&lt;&gt;"",  IF(   AND(    (IFERROR(SEARCH("Ridotto",Feb2022_RICHIESTE!R13),Feb2022_RICHIESTE!R13))=1,    R$60&lt;&gt;""   ),    _xlfn.CONCAT("Rid: ",HLOOKUP(R$60,Tipologie!$B$2:$AM$10,9)  ),  Feb2022_RICHIESTE!R13),HLOOKUP(R$60,Tipologie!$B$2:$AM$10,9  ) ))</f>
        <v>DOMENICA</v>
      </c>
      <c r="S68" s="60" t="str">
        <f>T( IF( Feb2022_RICHIESTE!S13&lt;&gt;"",  IF(   AND(    (IFERROR(SEARCH("Ridotto",Feb2022_RICHIESTE!S13),Feb2022_RICHIESTE!S13))=1,    S$60&lt;&gt;""   ),    _xlfn.CONCAT("Rid: ",HLOOKUP(S$60,Tipologie!$B$2:$AM$10,9)  ),  Feb2022_RICHIESTE!S13),HLOOKUP(S$60,Tipologie!$B$2:$AM$10,9  ) ))</f>
        <v>DOMENICA</v>
      </c>
      <c r="T68" s="96"/>
      <c r="U68" s="57" t="str">
        <f t="shared" si="18"/>
        <v/>
      </c>
      <c r="V68" s="82">
        <f t="shared" si="17"/>
        <v>44598</v>
      </c>
      <c r="W68" s="158" t="str">
        <f>T( IF( Feb2022_RICHIESTE!W13&lt;&gt;"",  IF(   AND(    (IFERROR(SEARCH("Ridotto",Feb2022_RICHIESTE!W13),Feb2022_RICHIESTE!W13))=1,    W$60&lt;&gt;""   ),    _xlfn.CONCAT("Rid: ",HLOOKUP(W$60,Tipologie!$B$2:$AM$10,9)  ),  Feb2022_RICHIESTE!W13),HLOOKUP(W$60,Tipologie!$B$2:$AM$10,9  ) ))</f>
        <v>DOMENICA</v>
      </c>
      <c r="X68" s="158" t="str">
        <f>T( IF( Feb2022_RICHIESTE!X13&lt;&gt;"",  IF(   AND(    (IFERROR(SEARCH("Ridotto",Feb2022_RICHIESTE!X13),Feb2022_RICHIESTE!X13))=1,    X$60&lt;&gt;""   ),    _xlfn.CONCAT("Rid: ",HLOOKUP(X$60,Tipologie!$B$2:$AM$10,9)  ),  Feb2022_RICHIESTE!X13),HLOOKUP(X$60,Tipologie!$B$2:$AM$10,9  ) ))</f>
        <v>DOMENICA</v>
      </c>
      <c r="Y68" s="158" t="str">
        <f>T( IF( Feb2022_RICHIESTE!Y13&lt;&gt;"",  IF(   AND(    (IFERROR(SEARCH("Ridotto",Feb2022_RICHIESTE!Y13),Feb2022_RICHIESTE!Y13))=1,    Y$60&lt;&gt;""   ),    _xlfn.CONCAT("Rid: ",HLOOKUP(Y$60,Tipologie!$B$2:$AM$10,9)  ),  Feb2022_RICHIESTE!Y13),HLOOKUP(Y$60,Tipologie!$B$2:$AM$10,9  ) ))</f>
        <v>DOMENICA</v>
      </c>
      <c r="Z68" s="158" t="str">
        <f>T( IF( Feb2022_RICHIESTE!Z13&lt;&gt;"",  IF(   AND(    (IFERROR(SEARCH("Ridotto",Feb2022_RICHIESTE!Z13),Feb2022_RICHIESTE!Z13))=1,    Z$60&lt;&gt;""   ),    _xlfn.CONCAT("Rid: ",HLOOKUP(Z$60,Tipologie!$B$2:$AM$10,9)  ),  Feb2022_RICHIESTE!Z13),HLOOKUP(Z$60,Tipologie!$B$2:$AM$10,9  ) ))</f>
        <v>DOMENICA</v>
      </c>
      <c r="AA68" s="158" t="str">
        <f>T( IF( Feb2022_RICHIESTE!AA13&lt;&gt;"",  IF(   AND(    (IFERROR(SEARCH("Ridotto",Feb2022_RICHIESTE!AA13),Feb2022_RICHIESTE!AA13))=1,    AA$60&lt;&gt;""   ),    _xlfn.CONCAT("Rid: ",HLOOKUP(AA$60,Tipologie!$B$2:$AM$10,9)  ),  Feb2022_RICHIESTE!AA13),HLOOKUP(AA$60,Tipologie!$B$2:$AM$10,9  ) ))</f>
        <v>DOMENICA</v>
      </c>
      <c r="AB68" s="158" t="str">
        <f>T( IF( Feb2022_RICHIESTE!AB13&lt;&gt;"",  IF(   AND(    (IFERROR(SEARCH("Ridotto",Feb2022_RICHIESTE!AB13),Feb2022_RICHIESTE!AB13))=1,    AB$60&lt;&gt;""   ),    _xlfn.CONCAT("Rid: ",HLOOKUP(AB$60,Tipologie!$B$2:$AM$10,9)  ),  Feb2022_RICHIESTE!AB13),HLOOKUP(AB$60,Tipologie!$B$2:$AM$10,9  ) ))</f>
        <v>DOMENICA</v>
      </c>
      <c r="AC68" s="158" t="str">
        <f>T( IF( Feb2022_RICHIESTE!AC13&lt;&gt;"",  IF(   AND(    (IFERROR(SEARCH("Ridotto",Feb2022_RICHIESTE!AC13),Feb2022_RICHIESTE!AC13))=1,    AC$60&lt;&gt;""   ),    _xlfn.CONCAT("Rid: ",HLOOKUP(AC$60,Tipologie!$B$2:$AM$10,9)  ),  Feb2022_RICHIESTE!AC13),HLOOKUP(AC$60,Tipologie!$B$2:$AM$10,9  ) ))</f>
        <v>DOMENICA</v>
      </c>
      <c r="AD68" s="158" t="str">
        <f>T( IF( Feb2022_RICHIESTE!AD13&lt;&gt;"",  IF(   AND(    (IFERROR(SEARCH("Ridotto",Feb2022_RICHIESTE!AD13),Feb2022_RICHIESTE!AD13))=1,    AD$60&lt;&gt;""   ),    _xlfn.CONCAT("Rid: ",HLOOKUP(AD$60,Tipologie!$B$2:$AM$10,9)  ),  Feb2022_RICHIESTE!AD13),HLOOKUP(AD$60,Tipologie!$B$2:$AM$10,9  ) ))</f>
        <v>DOMENICA</v>
      </c>
      <c r="AE68" s="158" t="str">
        <f>T( IF( Feb2022_RICHIESTE!AE13&lt;&gt;"",  IF(   AND(    (IFERROR(SEARCH("Ridotto",Feb2022_RICHIESTE!AE13),Feb2022_RICHIESTE!AE13))=1,    AE$60&lt;&gt;""   ),    _xlfn.CONCAT("Rid: ",HLOOKUP(AE$60,Tipologie!$B$2:$AM$10,9)  ),  Feb2022_RICHIESTE!AE13),HLOOKUP(AE$60,Tipologie!$B$2:$AM$10,9  ) ))</f>
        <v>DOMENICA</v>
      </c>
      <c r="AF68" s="158" t="str">
        <f>T( IF( Feb2022_RICHIESTE!AF13&lt;&gt;"",  IF(   AND(    (IFERROR(SEARCH("Ridotto",Feb2022_RICHIESTE!AF13),Feb2022_RICHIESTE!AF13))=1,    AF$60&lt;&gt;""   ),    _xlfn.CONCAT("Rid: ",HLOOKUP(AF$60,Tipologie!$B$2:$AM$10,9)  ),  Feb2022_RICHIESTE!AF13),HLOOKUP(AF$60,Tipologie!$B$2:$AM$10,9  ) ))</f>
        <v>DOMENICA</v>
      </c>
      <c r="AG68" s="158" t="str">
        <f>T( IF( Feb2022_RICHIESTE!AG13&lt;&gt;"",  IF(   AND(    (IFERROR(SEARCH("Ridotto",Feb2022_RICHIESTE!AG13),Feb2022_RICHIESTE!AG13))=1,    AG$60&lt;&gt;""   ),    _xlfn.CONCAT("Rid: ",HLOOKUP(AG$60,Tipologie!$B$2:$AM$10,9)  ),  Feb2022_RICHIESTE!AG13),HLOOKUP(AG$60,Tipologie!$B$2:$AM$10,9  ) ))</f>
        <v>DOMENICA</v>
      </c>
      <c r="AH68" s="158" t="str">
        <f>T( IF( Feb2022_RICHIESTE!AH13&lt;&gt;"",  IF(   AND(    (IFERROR(SEARCH("Ridotto",Feb2022_RICHIESTE!AH13),Feb2022_RICHIESTE!AH13))=1,    AH$60&lt;&gt;""   ),    _xlfn.CONCAT("Rid: ",HLOOKUP(AH$60,Tipologie!$B$2:$AM$10,9)  ),  Feb2022_RICHIESTE!AH13),HLOOKUP(AH$60,Tipologie!$B$2:$AM$10,9  ) ))</f>
        <v>DOMENICA</v>
      </c>
      <c r="AI68" s="158" t="str">
        <f>T( IF( Feb2022_RICHIESTE!AI13&lt;&gt;"",  IF(   AND(    (IFERROR(SEARCH("Ridotto",Feb2022_RICHIESTE!AI13),Feb2022_RICHIESTE!AI13))=1,    AI$60&lt;&gt;""   ),    _xlfn.CONCAT("Rid: ",HLOOKUP(AI$60,Tipologie!$B$2:$AM$10,9)  ),  Feb2022_RICHIESTE!AI13),HLOOKUP(AI$60,Tipologie!$B$2:$AM$10,9  ) ))</f>
        <v>DOMENICA</v>
      </c>
      <c r="AJ68" s="158" t="str">
        <f>T( IF( Feb2022_RICHIESTE!AJ13&lt;&gt;"",  IF(   AND(    (IFERROR(SEARCH("Ridotto",Feb2022_RICHIESTE!AJ13),Feb2022_RICHIESTE!AJ13))=1,    AJ$60&lt;&gt;""   ),    _xlfn.CONCAT("Rid: ",HLOOKUP(AJ$60,Tipologie!$B$2:$AM$10,9)  ),  Feb2022_RICHIESTE!AJ13),HLOOKUP(AJ$60,Tipologie!$B$2:$AM$10,9  ) ))</f>
        <v>DOMENICA</v>
      </c>
      <c r="AK68" s="158" t="str">
        <f>T( IF( Feb2022_RICHIESTE!AK13&lt;&gt;"",  IF(   AND(    (IFERROR(SEARCH("Ridotto",Feb2022_RICHIESTE!AK13),Feb2022_RICHIESTE!AK13))=1,    AK$60&lt;&gt;""   ),    _xlfn.CONCAT("Rid: ",HLOOKUP(AK$60,Tipologie!$B$2:$AM$10,9)  ),  Feb2022_RICHIESTE!AK13),HLOOKUP(AK$60,Tipologie!$B$2:$AM$10,9  ) ))</f>
        <v>DOMENICA</v>
      </c>
      <c r="AL68" s="158" t="str">
        <f>T( IF( Feb2022_RICHIESTE!AL13&lt;&gt;"",  IF(   AND(    (IFERROR(SEARCH("Ridotto",Feb2022_RICHIESTE!AL13),Feb2022_RICHIESTE!AL13))=1,    AL$60&lt;&gt;""   ),    _xlfn.CONCAT("Rid: ",HLOOKUP(AL$60,Tipologie!$B$2:$AM$10,9)  ),  Feb2022_RICHIESTE!AL13),HLOOKUP(AL$60,Tipologie!$B$2:$AM$10,9  ) ))</f>
        <v>DOMENICA</v>
      </c>
      <c r="AM68" s="158" t="str">
        <f>T( IF( Feb2022_RICHIESTE!AM13&lt;&gt;"",  IF(   AND(    (IFERROR(SEARCH("Ridotto",Feb2022_RICHIESTE!AM13),Feb2022_RICHIESTE!AM13))=1,    AM$60&lt;&gt;""   ),    _xlfn.CONCAT("Rid: ",HLOOKUP(AM$60,Tipologie!$B$2:$AM$10,9)  ),  Feb2022_RICHIESTE!AM13),HLOOKUP(AM$60,Tipologie!$B$2:$AM$10,9  ) ))</f>
        <v>DOMENICA</v>
      </c>
      <c r="AN68" s="158" t="str">
        <f>T( IF( Feb2022_RICHIESTE!AN13&lt;&gt;"",  IF(   AND(    (IFERROR(SEARCH("Ridotto",Feb2022_RICHIESTE!AN13),Feb2022_RICHIESTE!AN13))=1,    AN$60&lt;&gt;""   ),    _xlfn.CONCAT("Rid: ",HLOOKUP(AN$60,Tipologie!$B$2:$AM$10,9)  ),  Feb2022_RICHIESTE!AN13),HLOOKUP(AN$60,Tipologie!$B$2:$AM$10,9  ) ))</f>
        <v>DOMENICA</v>
      </c>
      <c r="AO68" s="158" t="str">
        <f>T( IF( Feb2022_RICHIESTE!AO13&lt;&gt;"",  IF(   AND(    (IFERROR(SEARCH("Ridotto",Feb2022_RICHIESTE!AO13),Feb2022_RICHIESTE!AO13))=1,    AO$60&lt;&gt;""   ),    _xlfn.CONCAT("Rid: ",HLOOKUP(AO$60,Tipologie!$B$2:$AM$10,9)  ),  Feb2022_RICHIESTE!AO13),HLOOKUP(AO$60,Tipologie!$B$2:$AM$10,9  ) ))</f>
        <v>DOMENICA</v>
      </c>
      <c r="AP68" s="158" t="str">
        <f>T( IF( Feb2022_RICHIESTE!AP13&lt;&gt;"",  IF(   AND(    (IFERROR(SEARCH("Ridotto",Feb2022_RICHIESTE!AP13),Feb2022_RICHIESTE!AP13))=1,    AP$60&lt;&gt;""   ),    _xlfn.CONCAT("Rid: ",HLOOKUP(AP$60,Tipologie!$B$2:$AM$10,9)  ),  Feb2022_RICHIESTE!AP13),HLOOKUP(AP$60,Tipologie!$B$2:$AM$10,9  ) ))</f>
        <v>DOMENICA</v>
      </c>
      <c r="AQ68" s="158" t="str">
        <f>T( IF( Feb2022_RICHIESTE!AQ13&lt;&gt;"",  IF(   AND(    (IFERROR(SEARCH("Ridotto",Feb2022_RICHIESTE!AQ13),Feb2022_RICHIESTE!AQ13))=1,    AQ$60&lt;&gt;""   ),    _xlfn.CONCAT("Rid: ",HLOOKUP(AQ$60,Tipologie!$B$2:$AM$10,9)  ),  Feb2022_RICHIESTE!AQ13),HLOOKUP(AQ$60,Tipologie!$B$2:$AM$10,9  ) ))</f>
        <v>DOMENICA</v>
      </c>
      <c r="AR68" s="158" t="str">
        <f>T( IF( Feb2022_RICHIESTE!AR13&lt;&gt;"",  IF(   AND(    (IFERROR(SEARCH("Ridotto",Feb2022_RICHIESTE!AR13),Feb2022_RICHIESTE!AR13))=1,    AR$60&lt;&gt;""   ),    _xlfn.CONCAT("Rid: ",HLOOKUP(AR$60,Tipologie!$B$2:$AM$10,9)  ),  Feb2022_RICHIESTE!AR13),HLOOKUP(AR$60,Tipologie!$B$2:$AM$10,9  ) ))</f>
        <v>DOMENICA</v>
      </c>
      <c r="AS68" s="55"/>
      <c r="AT68" s="94"/>
      <c r="AU68" s="96"/>
      <c r="AW68" s="57" t="str">
        <f t="shared" si="19"/>
        <v/>
      </c>
      <c r="AX68" s="145">
        <f t="shared" si="20"/>
        <v>44598</v>
      </c>
      <c r="AY68" s="158" t="str">
        <f>T(IF(  Feb2022_RICHIESTE!BB13&lt;&gt;"",  Feb2022_RICHIESTE!BB13,  HLOOKUP(AY$60,Tipologie!$B$2:$AM$10,9) ))</f>
        <v>DOMENICA</v>
      </c>
      <c r="AZ68" s="158" t="str">
        <f>T(IF(  Feb2022_RICHIESTE!BC13&lt;&gt;"",  Feb2022_RICHIESTE!BC13,  HLOOKUP(AZ$60,Tipologie!$B$2:$AM$10,9) ))</f>
        <v>DOMENICA</v>
      </c>
      <c r="BA68" s="158" t="str">
        <f>T(IF(  Feb2022_RICHIESTE!BD13&lt;&gt;"",  Feb2022_RICHIESTE!BD13,  HLOOKUP(BA$60,Tipologie!$B$2:$AM$10,9) ))</f>
        <v>DOMENICA</v>
      </c>
      <c r="BB68" s="158" t="str">
        <f>T(IF(  Feb2022_RICHIESTE!BE13&lt;&gt;"",  Feb2022_RICHIESTE!BE13,  HLOOKUP(BB$60,Tipologie!$B$2:$AM$10,9) ))</f>
        <v>DOMENICA</v>
      </c>
      <c r="BC68" s="158" t="str">
        <f>T(IF(  Feb2022_RICHIESTE!BF13&lt;&gt;"",  Feb2022_RICHIESTE!BF13,  HLOOKUP(BC$60,Tipologie!$B$2:$AM$10,9) ))</f>
        <v>DOMENICA</v>
      </c>
      <c r="BD68" s="158" t="str">
        <f>T(IF(  Feb2022_RICHIESTE!BG13&lt;&gt;"",  Feb2022_RICHIESTE!BG13,  HLOOKUP(BD$60,Tipologie!$B$2:$AM$10,9) ))</f>
        <v>DOMENICA</v>
      </c>
      <c r="BE68" s="158" t="str">
        <f>T(IF(  Feb2022_RICHIESTE!BH13&lt;&gt;"",  Feb2022_RICHIESTE!BH13,  HLOOKUP(BE$60,Tipologie!$B$2:$AM$10,9) ))</f>
        <v>DOMENICA</v>
      </c>
      <c r="BF68" s="158" t="str">
        <f>T(IF(  Feb2022_RICHIESTE!BI13&lt;&gt;"",  Feb2022_RICHIESTE!BI13,  HLOOKUP(BF$60,Tipologie!$B$2:$AM$10,9) ))</f>
        <v>DOMENICA</v>
      </c>
      <c r="BG68" s="158" t="str">
        <f>T(IF(  Feb2022_RICHIESTE!BJ13&lt;&gt;"",  Feb2022_RICHIESTE!BJ13,  HLOOKUP(BG$60,Tipologie!$B$2:$AM$10,9) ))</f>
        <v>DOMENICA</v>
      </c>
      <c r="BH68" s="158" t="str">
        <f>T(IF(  Feb2022_RICHIESTE!BK13&lt;&gt;"",  Feb2022_RICHIESTE!BK13,  HLOOKUP(BH$60,Tipologie!$B$2:$AM$10,9) ))</f>
        <v>DOMENICA</v>
      </c>
    </row>
    <row r="69" spans="1:61" ht="11.25" customHeight="1" x14ac:dyDescent="0.25">
      <c r="A69" s="96" t="str">
        <f>IF(Feb2022_RICHIESTE!A14&lt;&gt;"",Feb2022_RICHIESTE!A14,"")</f>
        <v/>
      </c>
      <c r="B69" s="96" t="str">
        <f>IF(Feb2022_RICHIESTE!B14&lt;&gt;"",Feb2022_RICHIESTE!B14,"")</f>
        <v/>
      </c>
      <c r="C69" s="58"/>
      <c r="D69" s="58"/>
      <c r="E69" s="58"/>
      <c r="F69" s="58"/>
      <c r="G69" s="58"/>
      <c r="H69" s="58"/>
      <c r="I69" s="58"/>
      <c r="J69" s="58"/>
      <c r="K69" s="58"/>
      <c r="L69" s="58"/>
      <c r="M69" s="58"/>
      <c r="N69" s="58"/>
      <c r="O69" s="58"/>
      <c r="P69" s="58"/>
      <c r="Q69" s="58"/>
      <c r="R69" s="58"/>
      <c r="S69" s="58"/>
      <c r="T69" s="96"/>
      <c r="U69" s="58" t="str">
        <f t="shared" si="18"/>
        <v/>
      </c>
      <c r="V69" s="58" t="str">
        <f t="shared" si="17"/>
        <v/>
      </c>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93"/>
      <c r="AU69" s="96"/>
      <c r="AW69" s="98" t="str">
        <f t="shared" si="19"/>
        <v/>
      </c>
      <c r="AX69" s="98" t="str">
        <f t="shared" si="20"/>
        <v/>
      </c>
      <c r="AY69" s="58"/>
      <c r="AZ69" s="58"/>
      <c r="BA69" s="58"/>
      <c r="BB69" s="58"/>
      <c r="BC69" s="58"/>
      <c r="BD69" s="58"/>
      <c r="BE69" s="58"/>
      <c r="BF69" s="58"/>
      <c r="BG69" s="58"/>
      <c r="BH69" s="58"/>
    </row>
    <row r="70" spans="1:61" ht="11.25" customHeight="1" x14ac:dyDescent="0.25">
      <c r="A70" s="78"/>
      <c r="B70" s="78" t="s">
        <v>23</v>
      </c>
      <c r="C70" s="84"/>
      <c r="D70" s="84"/>
      <c r="E70" s="84"/>
      <c r="F70" s="84"/>
      <c r="G70" s="84"/>
      <c r="H70" s="84"/>
      <c r="I70" s="84"/>
      <c r="J70" s="84"/>
      <c r="K70" s="84"/>
      <c r="L70" s="84"/>
      <c r="M70" s="84"/>
      <c r="N70" s="84"/>
      <c r="O70" s="84"/>
      <c r="P70" s="84"/>
      <c r="Q70" s="84"/>
      <c r="R70" s="84"/>
      <c r="S70" s="84"/>
      <c r="T70" s="96"/>
      <c r="U70" s="78"/>
      <c r="V70" s="78" t="str">
        <f t="shared" si="17"/>
        <v>Turno</v>
      </c>
      <c r="W70" s="84"/>
      <c r="X70" s="84"/>
      <c r="Y70" s="84"/>
      <c r="Z70" s="84"/>
      <c r="AA70" s="84"/>
      <c r="AB70" s="84"/>
      <c r="AC70" s="84"/>
      <c r="AD70" s="84"/>
      <c r="AE70" s="84"/>
      <c r="AF70" s="84"/>
      <c r="AG70" s="84"/>
      <c r="AH70" s="84"/>
      <c r="AI70" s="84"/>
      <c r="AJ70" s="84"/>
      <c r="AK70" s="84"/>
      <c r="AL70" s="84"/>
      <c r="AM70" s="84"/>
      <c r="AN70" s="84"/>
      <c r="AO70" s="84"/>
      <c r="AP70" s="84"/>
      <c r="AQ70" s="84"/>
      <c r="AR70" s="84"/>
      <c r="AT70" s="93"/>
      <c r="AU70" s="96"/>
      <c r="AW70" s="98"/>
      <c r="AX70" s="98"/>
      <c r="AY70" s="84"/>
      <c r="AZ70" s="84"/>
      <c r="BA70" s="84"/>
      <c r="BB70" s="84"/>
      <c r="BC70" s="84"/>
      <c r="BD70" s="84"/>
      <c r="BE70" s="84"/>
      <c r="BF70" s="84"/>
      <c r="BG70" s="84"/>
      <c r="BH70" s="84"/>
    </row>
    <row r="71" spans="1:61" ht="11.25" customHeight="1" x14ac:dyDescent="0.25">
      <c r="A71" s="50"/>
      <c r="B71" s="50"/>
      <c r="C71" s="158" t="str">
        <f>T(IF(  Feb2022_RICHIESTE!C15&lt;&gt;"",  Feb2022_RICHIESTE!C15,  HLOOKUP(C$70,Tipologie!$B$2:$AM$10,2) ))</f>
        <v>-</v>
      </c>
      <c r="D71" s="158" t="str">
        <f>T(IF(  Feb2022_RICHIESTE!D15&lt;&gt;"",  Feb2022_RICHIESTE!D15,  HLOOKUP(D$70,Tipologie!$B$2:$AM$10,2) ))</f>
        <v>-</v>
      </c>
      <c r="E71" s="158" t="str">
        <f>T(IF(  Feb2022_RICHIESTE!E15&lt;&gt;"",  Feb2022_RICHIESTE!E15,  HLOOKUP(E$70,Tipologie!$B$2:$AM$10,2) ))</f>
        <v>-</v>
      </c>
      <c r="F71" s="158" t="str">
        <f>T(IF(  Feb2022_RICHIESTE!F15&lt;&gt;"",  Feb2022_RICHIESTE!F15,  HLOOKUP(F$70,Tipologie!$B$2:$AM$10,2) ))</f>
        <v>-</v>
      </c>
      <c r="G71" s="158" t="str">
        <f>T(IF(  Feb2022_RICHIESTE!G15&lt;&gt;"",  Feb2022_RICHIESTE!G15,  HLOOKUP(G$70,Tipologie!$B$2:$AM$10,2) ))</f>
        <v>-</v>
      </c>
      <c r="H71" s="158" t="str">
        <f>T(IF(  Feb2022_RICHIESTE!H15&lt;&gt;"",  Feb2022_RICHIESTE!H15,  HLOOKUP(H$70,Tipologie!$B$2:$AM$10,2) ))</f>
        <v>-</v>
      </c>
      <c r="I71" s="158" t="str">
        <f>T(IF(  Feb2022_RICHIESTE!I15&lt;&gt;"",  Feb2022_RICHIESTE!I15,  HLOOKUP(I$70,Tipologie!$B$2:$AM$10,2) ))</f>
        <v>-</v>
      </c>
      <c r="J71" s="158" t="str">
        <f>T(IF(  Feb2022_RICHIESTE!J15&lt;&gt;"",  Feb2022_RICHIESTE!J15,  HLOOKUP(J$70,Tipologie!$B$2:$AM$10,2) ))</f>
        <v>-</v>
      </c>
      <c r="K71" s="158" t="str">
        <f>T(IF(  Feb2022_RICHIESTE!K15&lt;&gt;"",  Feb2022_RICHIESTE!K15,  HLOOKUP(K$70,Tipologie!$B$2:$AM$10,2) ))</f>
        <v>-</v>
      </c>
      <c r="L71" s="158" t="str">
        <f>T(IF(  Feb2022_RICHIESTE!L15&lt;&gt;"",  Feb2022_RICHIESTE!L15,  HLOOKUP(L$70,Tipologie!$B$2:$AM$10,2) ))</f>
        <v>-</v>
      </c>
      <c r="M71" s="158" t="str">
        <f>T(IF(  Feb2022_RICHIESTE!M15&lt;&gt;"",  Feb2022_RICHIESTE!M15,  HLOOKUP(M$70,Tipologie!$B$2:$AM$10,2) ))</f>
        <v>-</v>
      </c>
      <c r="N71" s="158" t="str">
        <f>T(IF(  Feb2022_RICHIESTE!N15&lt;&gt;"",  Feb2022_RICHIESTE!N15,  HLOOKUP(N$70,Tipologie!$B$2:$AM$10,2) ))</f>
        <v>-</v>
      </c>
      <c r="O71" s="158" t="str">
        <f>T(IF(  Feb2022_RICHIESTE!O15&lt;&gt;"",  Feb2022_RICHIESTE!O15,  HLOOKUP(O$70,Tipologie!$B$2:$AM$10,2) ))</f>
        <v>-</v>
      </c>
      <c r="P71" s="158" t="str">
        <f>T(IF(  Feb2022_RICHIESTE!P15&lt;&gt;"",  Feb2022_RICHIESTE!P15,  HLOOKUP(P$70,Tipologie!$B$2:$AM$10,2) ))</f>
        <v>-</v>
      </c>
      <c r="Q71" s="81" t="str">
        <f>T(IF(  Feb2022_RICHIESTE!Q15&lt;&gt;"",  Feb2022_RICHIESTE!Q15,  HLOOKUP(Q$70,Tipologie!$B$2:$AM$10,2) ))</f>
        <v>-</v>
      </c>
      <c r="R71" s="81" t="str">
        <f>T(IF(  Feb2022_RICHIESTE!R15&lt;&gt;"",  Feb2022_RICHIESTE!R15,  HLOOKUP(R$70,Tipologie!$B$2:$AM$10,2) ))</f>
        <v>-</v>
      </c>
      <c r="S71" s="81" t="str">
        <f>T(IF(  Feb2022_RICHIESTE!S15&lt;&gt;"",  Feb2022_RICHIESTE!S15,  HLOOKUP(S$70,Tipologie!$B$2:$AM$10,2) ))</f>
        <v>-</v>
      </c>
      <c r="T71" s="96"/>
      <c r="U71" s="50" t="str">
        <f t="shared" ref="U71:U109" si="21">IF($A71&lt;&gt;"",$A71,"")</f>
        <v/>
      </c>
      <c r="V71" s="50" t="str">
        <f t="shared" si="17"/>
        <v/>
      </c>
      <c r="W71" s="158" t="str">
        <f>T(IF(  Feb2022_RICHIESTE!W15&lt;&gt;"",  Feb2022_RICHIESTE!W15,  HLOOKUP(W$70,Tipologie!$B$2:$AM$10,2) ))</f>
        <v>-</v>
      </c>
      <c r="X71" s="158" t="str">
        <f>T(IF(  Feb2022_RICHIESTE!X15&lt;&gt;"",  Feb2022_RICHIESTE!X15,  HLOOKUP(X$70,Tipologie!$B$2:$AM$10,2) ))</f>
        <v>-</v>
      </c>
      <c r="Y71" s="158" t="str">
        <f>T(IF(  Feb2022_RICHIESTE!Y15&lt;&gt;"",  Feb2022_RICHIESTE!Y15,  HLOOKUP(Y$70,Tipologie!$B$2:$AM$10,2) ))</f>
        <v>-</v>
      </c>
      <c r="Z71" s="158" t="str">
        <f>T(IF(  Feb2022_RICHIESTE!Z15&lt;&gt;"",  Feb2022_RICHIESTE!Z15,  HLOOKUP(Z$70,Tipologie!$B$2:$AM$10,2) ))</f>
        <v>-</v>
      </c>
      <c r="AA71" s="158" t="str">
        <f>T(IF(  Feb2022_RICHIESTE!AA15&lt;&gt;"",  Feb2022_RICHIESTE!AA15,  HLOOKUP(AA$70,Tipologie!$B$2:$AM$10,2) ))</f>
        <v>-</v>
      </c>
      <c r="AB71" s="158" t="str">
        <f>T(IF(  Feb2022_RICHIESTE!AB15&lt;&gt;"",  Feb2022_RICHIESTE!AB15,  HLOOKUP(AB$70,Tipologie!$B$2:$AM$10,2) ))</f>
        <v>-</v>
      </c>
      <c r="AC71" s="158" t="str">
        <f>T(IF(  Feb2022_RICHIESTE!AC15&lt;&gt;"",  Feb2022_RICHIESTE!AC15,  HLOOKUP(AC$70,Tipologie!$B$2:$AM$10,2) ))</f>
        <v>-</v>
      </c>
      <c r="AD71" s="158" t="str">
        <f>T(IF(  Feb2022_RICHIESTE!AD15&lt;&gt;"",  Feb2022_RICHIESTE!AD15,  HLOOKUP(AD$70,Tipologie!$B$2:$AM$10,2) ))</f>
        <v>-</v>
      </c>
      <c r="AE71" s="158" t="str">
        <f>T(IF(  Feb2022_RICHIESTE!AE15&lt;&gt;"",  Feb2022_RICHIESTE!AE15,  HLOOKUP(AE$70,Tipologie!$B$2:$AM$10,2) ))</f>
        <v>-</v>
      </c>
      <c r="AF71" s="158" t="str">
        <f>T(IF(  Feb2022_RICHIESTE!AF15&lt;&gt;"",  Feb2022_RICHIESTE!AF15,  HLOOKUP(AF$70,Tipologie!$B$2:$AM$10,2) ))</f>
        <v>-</v>
      </c>
      <c r="AG71" s="158" t="str">
        <f>T(IF(  Feb2022_RICHIESTE!AG15&lt;&gt;"",  Feb2022_RICHIESTE!AG15,  HLOOKUP(AG$70,Tipologie!$B$2:$AM$10,2) ))</f>
        <v>-</v>
      </c>
      <c r="AH71" s="158" t="str">
        <f>T(IF(  Feb2022_RICHIESTE!AH15&lt;&gt;"",  Feb2022_RICHIESTE!AH15,  HLOOKUP(AH$70,Tipologie!$B$2:$AM$10,2) ))</f>
        <v>-</v>
      </c>
      <c r="AI71" s="158" t="str">
        <f>T(IF(  Feb2022_RICHIESTE!AI15&lt;&gt;"",  Feb2022_RICHIESTE!AI15,  HLOOKUP(AI$70,Tipologie!$B$2:$AM$10,2) ))</f>
        <v>-</v>
      </c>
      <c r="AJ71" s="158" t="str">
        <f>T(IF(  Feb2022_RICHIESTE!AJ15&lt;&gt;"",  Feb2022_RICHIESTE!AJ15,  HLOOKUP(AJ$70,Tipologie!$B$2:$AM$10,2) ))</f>
        <v>-</v>
      </c>
      <c r="AK71" s="158" t="str">
        <f>T(IF(  Feb2022_RICHIESTE!AK15&lt;&gt;"",  Feb2022_RICHIESTE!AK15,  HLOOKUP(AK$70,Tipologie!$B$2:$AM$10,2) ))</f>
        <v>-</v>
      </c>
      <c r="AL71" s="158" t="str">
        <f>T(IF(  Feb2022_RICHIESTE!AL15&lt;&gt;"",  Feb2022_RICHIESTE!AL15,  HLOOKUP(AL$70,Tipologie!$B$2:$AM$10,2) ))</f>
        <v>-</v>
      </c>
      <c r="AM71" s="158" t="str">
        <f>T(IF(  Feb2022_RICHIESTE!AM15&lt;&gt;"",  Feb2022_RICHIESTE!AM15,  HLOOKUP(AM$70,Tipologie!$B$2:$AM$10,2) ))</f>
        <v>-</v>
      </c>
      <c r="AN71" s="158" t="str">
        <f>T(IF(  Feb2022_RICHIESTE!AN15&lt;&gt;"",  Feb2022_RICHIESTE!AN15,  HLOOKUP(AN$70,Tipologie!$B$2:$AM$10,2) ))</f>
        <v>-</v>
      </c>
      <c r="AO71" s="158" t="str">
        <f>T(IF(  Feb2022_RICHIESTE!AO15&lt;&gt;"",  Feb2022_RICHIESTE!AO15,  HLOOKUP(AO$70,Tipologie!$B$2:$AM$10,2) ))</f>
        <v>-</v>
      </c>
      <c r="AP71" s="158" t="str">
        <f>T(IF(  Feb2022_RICHIESTE!AP15&lt;&gt;"",  Feb2022_RICHIESTE!AP15,  HLOOKUP(AP$70,Tipologie!$B$2:$AM$10,2) ))</f>
        <v>-</v>
      </c>
      <c r="AQ71" s="158" t="str">
        <f>T(IF(  Feb2022_RICHIESTE!AQ15&lt;&gt;"",  Feb2022_RICHIESTE!AQ15,  HLOOKUP(AQ$70,Tipologie!$B$2:$AM$10,2) ))</f>
        <v>-</v>
      </c>
      <c r="AR71" s="158" t="str">
        <f>T(IF(  Feb2022_RICHIESTE!AR15&lt;&gt;"",  Feb2022_RICHIESTE!AR15,  HLOOKUP(AR$70,Tipologie!$B$2:$AM$10,2) ))</f>
        <v>-</v>
      </c>
      <c r="AS71" s="54"/>
      <c r="AT71" s="95"/>
      <c r="AU71" s="96"/>
      <c r="AW71" s="98" t="str">
        <f t="shared" ref="AW71:AW109" si="22">IF($A71&lt;&gt;"",$A71,"")</f>
        <v/>
      </c>
      <c r="AX71" s="98" t="str">
        <f t="shared" ref="AX71:AX79" si="23">IF($B71&lt;&gt;"",$B71,"")</f>
        <v/>
      </c>
      <c r="AY71" s="158" t="str">
        <f>T(IF(  Feb2022_RICHIESTE!BB15&lt;&gt;"",  Feb2022_RICHIESTE!BB15,  HLOOKUP(AY$70,Tipologie!$B$2:$AM$10,2) ))</f>
        <v>-</v>
      </c>
      <c r="AZ71" s="158" t="str">
        <f>T(IF(  Feb2022_RICHIESTE!BC15&lt;&gt;"",  Feb2022_RICHIESTE!BC15,  HLOOKUP(AZ$70,Tipologie!$B$2:$AM$10,2) ))</f>
        <v>-</v>
      </c>
      <c r="BA71" s="158" t="str">
        <f>T(IF(  Feb2022_RICHIESTE!BD15&lt;&gt;"",  Feb2022_RICHIESTE!BD15,  HLOOKUP(BA$70,Tipologie!$B$2:$AM$10,2) ))</f>
        <v>-</v>
      </c>
      <c r="BB71" s="158" t="str">
        <f>T(IF(  Feb2022_RICHIESTE!BE15&lt;&gt;"",  Feb2022_RICHIESTE!BE15,  HLOOKUP(BB$70,Tipologie!$B$2:$AM$10,2) ))</f>
        <v>-</v>
      </c>
      <c r="BC71" s="158" t="str">
        <f>T(IF(  Feb2022_RICHIESTE!BF15&lt;&gt;"",  Feb2022_RICHIESTE!BF15,  HLOOKUP(BC$70,Tipologie!$B$2:$AM$10,2) ))</f>
        <v>-</v>
      </c>
      <c r="BD71" s="158" t="str">
        <f>T(IF(  Feb2022_RICHIESTE!BG15&lt;&gt;"",  Feb2022_RICHIESTE!BG15,  HLOOKUP(BD$70,Tipologie!$B$2:$AM$10,2) ))</f>
        <v>-</v>
      </c>
      <c r="BE71" s="158" t="str">
        <f>T(IF(  Feb2022_RICHIESTE!BH15&lt;&gt;"",  Feb2022_RICHIESTE!BH15,  HLOOKUP(BE$70,Tipologie!$B$2:$AM$10,2) ))</f>
        <v>-</v>
      </c>
      <c r="BF71" s="158" t="str">
        <f>T(IF(  Feb2022_RICHIESTE!BI15&lt;&gt;"",  Feb2022_RICHIESTE!BI15,  HLOOKUP(BF$70,Tipologie!$B$2:$AM$10,2) ))</f>
        <v>-</v>
      </c>
      <c r="BG71" s="158" t="str">
        <f>T(IF(  Feb2022_RICHIESTE!BJ15&lt;&gt;"",  Feb2022_RICHIESTE!BJ15,  HLOOKUP(BG$70,Tipologie!$B$2:$AM$10,2) ))</f>
        <v>-</v>
      </c>
      <c r="BH71" s="158" t="str">
        <f>T(IF(  Feb2022_RICHIESTE!BK15&lt;&gt;"",  Feb2022_RICHIESTE!BK15,  HLOOKUP(BH$70,Tipologie!$B$2:$AM$10,2) ))</f>
        <v>-</v>
      </c>
    </row>
    <row r="72" spans="1:61" ht="11.25" customHeight="1" x14ac:dyDescent="0.25">
      <c r="A72" s="79" t="str">
        <f>IF(Feb2022_RICHIESTE!A16&lt;&gt;"",Feb2022_RICHIESTE!A16,"")</f>
        <v>lun</v>
      </c>
      <c r="B72" s="80">
        <f>IF(Feb2022_RICHIESTE!B16&lt;&gt;"",Feb2022_RICHIESTE!B16,"")</f>
        <v>44599</v>
      </c>
      <c r="C72" s="158" t="str">
        <f>T( IF( Feb2022_RICHIESTE!C16&lt;&gt;"",  IF(   AND(    (IFERROR(SEARCH("Ridotto",Feb2022_RICHIESTE!C16),Feb2022_RICHIESTE!C16))=1,    C$70&lt;&gt;""   ),    _xlfn.CONCAT("Rid: ",HLOOKUP(C$70,Tipologie!$B$2:$AM$10,3)  ),  Feb2022_RICHIESTE!C16),HLOOKUP(C$70,Tipologie!$B$2:$AM$10,3  ) ))</f>
        <v>.</v>
      </c>
      <c r="D72" s="158" t="str">
        <f>T( IF( Feb2022_RICHIESTE!D16&lt;&gt;"",  IF(   AND(    (IFERROR(SEARCH("Ridotto",Feb2022_RICHIESTE!D16),Feb2022_RICHIESTE!D16))=1,    D$70&lt;&gt;""   ),    _xlfn.CONCAT("Rid: ",HLOOKUP(D$70,Tipologie!$B$2:$AM$10,3)  ),  Feb2022_RICHIESTE!D16),HLOOKUP(D$70,Tipologie!$B$2:$AM$10,3  ) ))</f>
        <v>.</v>
      </c>
      <c r="E72" s="158" t="str">
        <f>T( IF( Feb2022_RICHIESTE!E16&lt;&gt;"",  IF(   AND(    (IFERROR(SEARCH("Ridotto",Feb2022_RICHIESTE!E16),Feb2022_RICHIESTE!E16))=1,    E$70&lt;&gt;""   ),    _xlfn.CONCAT("Rid: ",HLOOKUP(E$70,Tipologie!$B$2:$AM$10,3)  ),  Feb2022_RICHIESTE!E16),HLOOKUP(E$70,Tipologie!$B$2:$AM$10,3  ) ))</f>
        <v>.</v>
      </c>
      <c r="F72" s="158" t="str">
        <f>T( IF( Feb2022_RICHIESTE!F16&lt;&gt;"",  IF(   AND(    (IFERROR(SEARCH("Ridotto",Feb2022_RICHIESTE!F16),Feb2022_RICHIESTE!F16))=1,    F$70&lt;&gt;""   ),    _xlfn.CONCAT("Rid: ",HLOOKUP(F$70,Tipologie!$B$2:$AM$10,3)  ),  Feb2022_RICHIESTE!F16),HLOOKUP(F$70,Tipologie!$B$2:$AM$10,3  ) ))</f>
        <v>.</v>
      </c>
      <c r="G72" s="158" t="str">
        <f>T( IF( Feb2022_RICHIESTE!G16&lt;&gt;"",  IF(   AND(    (IFERROR(SEARCH("Ridotto",Feb2022_RICHIESTE!G16),Feb2022_RICHIESTE!G16))=1,    G$70&lt;&gt;""   ),    _xlfn.CONCAT("Rid: ",HLOOKUP(G$70,Tipologie!$B$2:$AM$10,3)  ),  Feb2022_RICHIESTE!G16),HLOOKUP(G$70,Tipologie!$B$2:$AM$10,3  ) ))</f>
        <v>.</v>
      </c>
      <c r="H72" s="158" t="str">
        <f>T( IF( Feb2022_RICHIESTE!H16&lt;&gt;"",  IF(   AND(    (IFERROR(SEARCH("Ridotto",Feb2022_RICHIESTE!H16),Feb2022_RICHIESTE!H16))=1,    H$70&lt;&gt;""   ),    _xlfn.CONCAT("Rid: ",HLOOKUP(H$70,Tipologie!$B$2:$AM$10,3)  ),  Feb2022_RICHIESTE!H16),HLOOKUP(H$70,Tipologie!$B$2:$AM$10,3  ) ))</f>
        <v>.</v>
      </c>
      <c r="I72" s="158" t="str">
        <f>T( IF( Feb2022_RICHIESTE!I16&lt;&gt;"",  IF(   AND(    (IFERROR(SEARCH("Ridotto",Feb2022_RICHIESTE!I16),Feb2022_RICHIESTE!I16))=1,    I$70&lt;&gt;""   ),    _xlfn.CONCAT("Rid: ",HLOOKUP(I$70,Tipologie!$B$2:$AM$10,3)  ),  Feb2022_RICHIESTE!I16),HLOOKUP(I$70,Tipologie!$B$2:$AM$10,3  ) ))</f>
        <v>.</v>
      </c>
      <c r="J72" s="158" t="str">
        <f>T( IF( Feb2022_RICHIESTE!J16&lt;&gt;"",  IF(   AND(    (IFERROR(SEARCH("Ridotto",Feb2022_RICHIESTE!J16),Feb2022_RICHIESTE!J16))=1,    J$70&lt;&gt;""   ),    _xlfn.CONCAT("Rid: ",HLOOKUP(J$70,Tipologie!$B$2:$AM$10,3)  ),  Feb2022_RICHIESTE!J16),HLOOKUP(J$70,Tipologie!$B$2:$AM$10,3  ) ))</f>
        <v>.</v>
      </c>
      <c r="K72" s="158" t="str">
        <f>T( IF( Feb2022_RICHIESTE!K16&lt;&gt;"",  IF(   AND(    (IFERROR(SEARCH("Ridotto",Feb2022_RICHIESTE!K16),Feb2022_RICHIESTE!K16))=1,    K$70&lt;&gt;""   ),    _xlfn.CONCAT("Rid: ",HLOOKUP(K$70,Tipologie!$B$2:$AM$10,3)  ),  Feb2022_RICHIESTE!K16),HLOOKUP(K$70,Tipologie!$B$2:$AM$10,3  ) ))</f>
        <v>.</v>
      </c>
      <c r="L72" s="158" t="str">
        <f>T( IF( Feb2022_RICHIESTE!L16&lt;&gt;"",  IF(   AND(    (IFERROR(SEARCH("Ridotto",Feb2022_RICHIESTE!L16),Feb2022_RICHIESTE!L16))=1,    L$70&lt;&gt;""   ),    _xlfn.CONCAT("Rid: ",HLOOKUP(L$70,Tipologie!$B$2:$AM$10,3)  ),  Feb2022_RICHIESTE!L16),HLOOKUP(L$70,Tipologie!$B$2:$AM$10,3  ) ))</f>
        <v>.</v>
      </c>
      <c r="M72" s="158" t="str">
        <f>T( IF( Feb2022_RICHIESTE!M16&lt;&gt;"",  IF(   AND(    (IFERROR(SEARCH("Ridotto",Feb2022_RICHIESTE!M16),Feb2022_RICHIESTE!M16))=1,    M$70&lt;&gt;""   ),    _xlfn.CONCAT("Rid: ",HLOOKUP(M$70,Tipologie!$B$2:$AM$10,3)  ),  Feb2022_RICHIESTE!M16),HLOOKUP(M$70,Tipologie!$B$2:$AM$10,3  ) ))</f>
        <v>.</v>
      </c>
      <c r="N72" s="158" t="str">
        <f>T( IF( Feb2022_RICHIESTE!N16&lt;&gt;"",  IF(   AND(    (IFERROR(SEARCH("Ridotto",Feb2022_RICHIESTE!N16),Feb2022_RICHIESTE!N16))=1,    N$70&lt;&gt;""   ),    _xlfn.CONCAT("Rid: ",HLOOKUP(N$70,Tipologie!$B$2:$AM$10,3)  ),  Feb2022_RICHIESTE!N16),HLOOKUP(N$70,Tipologie!$B$2:$AM$10,3  ) ))</f>
        <v>.</v>
      </c>
      <c r="O72" s="158" t="str">
        <f>T( IF( Feb2022_RICHIESTE!O16&lt;&gt;"",  IF(   AND(    (IFERROR(SEARCH("Ridotto",Feb2022_RICHIESTE!O16),Feb2022_RICHIESTE!O16))=1,    O$70&lt;&gt;""   ),    _xlfn.CONCAT("Rid: ",HLOOKUP(O$70,Tipologie!$B$2:$AM$10,3)  ),  Feb2022_RICHIESTE!O16),HLOOKUP(O$70,Tipologie!$B$2:$AM$10,3  ) ))</f>
        <v>.</v>
      </c>
      <c r="P72" s="158" t="str">
        <f>T( IF( Feb2022_RICHIESTE!P16&lt;&gt;"",  IF(   AND(    (IFERROR(SEARCH("Ridotto",Feb2022_RICHIESTE!P16),Feb2022_RICHIESTE!P16))=1,    P$70&lt;&gt;""   ),    _xlfn.CONCAT("Rid: ",HLOOKUP(P$70,Tipologie!$B$2:$AM$10,3)  ),  Feb2022_RICHIESTE!P16),HLOOKUP(P$70,Tipologie!$B$2:$AM$10,3  ) ))</f>
        <v>.</v>
      </c>
      <c r="Q72" s="60" t="str">
        <f>T( IF( Feb2022_RICHIESTE!Q16&lt;&gt;"",  IF(   AND(    (IFERROR(SEARCH("Ridotto",Feb2022_RICHIESTE!Q16),Feb2022_RICHIESTE!Q16))=1,    Q$70&lt;&gt;""   ),    _xlfn.CONCAT("Rid: ",HLOOKUP(Q$70,Tipologie!$B$2:$AM$10,3)  ),  Feb2022_RICHIESTE!Q16),HLOOKUP(Q$70,Tipologie!$B$2:$AM$10,3  ) ))</f>
        <v>.</v>
      </c>
      <c r="R72" s="60" t="str">
        <f>T( IF( Feb2022_RICHIESTE!R16&lt;&gt;"",  IF(   AND(    (IFERROR(SEARCH("Ridotto",Feb2022_RICHIESTE!R16),Feb2022_RICHIESTE!R16))=1,    R$70&lt;&gt;""   ),    _xlfn.CONCAT("Rid: ",HLOOKUP(R$70,Tipologie!$B$2:$AM$10,3)  ),  Feb2022_RICHIESTE!R16),HLOOKUP(R$70,Tipologie!$B$2:$AM$10,3  ) ))</f>
        <v>.</v>
      </c>
      <c r="S72" s="60" t="str">
        <f>T( IF( Feb2022_RICHIESTE!S16&lt;&gt;"",  IF(   AND(    (IFERROR(SEARCH("Ridotto",Feb2022_RICHIESTE!S16),Feb2022_RICHIESTE!S16))=1,    S$70&lt;&gt;""   ),    _xlfn.CONCAT("Rid: ",HLOOKUP(S$70,Tipologie!$B$2:$AM$10,3)  ),  Feb2022_RICHIESTE!S16),HLOOKUP(S$70,Tipologie!$B$2:$AM$10,3  ) ))</f>
        <v>.</v>
      </c>
      <c r="T72" s="96"/>
      <c r="U72" s="79" t="str">
        <f t="shared" si="21"/>
        <v>lun</v>
      </c>
      <c r="V72" s="80">
        <f t="shared" si="17"/>
        <v>44599</v>
      </c>
      <c r="W72" s="158" t="str">
        <f>T( IF( Feb2022_RICHIESTE!W16&lt;&gt;"",  IF(   AND(    (IFERROR(SEARCH("Ridotto",Feb2022_RICHIESTE!W16),Feb2022_RICHIESTE!W16))=1,    W$70&lt;&gt;""   ),    _xlfn.CONCAT("Rid: ",HLOOKUP(W$70,Tipologie!$B$2:$AM$10,3)  ),  Feb2022_RICHIESTE!W16),HLOOKUP(W$70,Tipologie!$B$2:$AM$10,3  ) ))</f>
        <v>.</v>
      </c>
      <c r="X72" s="158" t="str">
        <f>T( IF( Feb2022_RICHIESTE!X16&lt;&gt;"",  IF(   AND(    (IFERROR(SEARCH("Ridotto",Feb2022_RICHIESTE!X16),Feb2022_RICHIESTE!X16))=1,    X$70&lt;&gt;""   ),    _xlfn.CONCAT("Rid: ",HLOOKUP(X$70,Tipologie!$B$2:$AM$10,3)  ),  Feb2022_RICHIESTE!X16),HLOOKUP(X$70,Tipologie!$B$2:$AM$10,3  ) ))</f>
        <v>.</v>
      </c>
      <c r="Y72" s="158" t="str">
        <f>T( IF( Feb2022_RICHIESTE!Y16&lt;&gt;"",  IF(   AND(    (IFERROR(SEARCH("Ridotto",Feb2022_RICHIESTE!Y16),Feb2022_RICHIESTE!Y16))=1,    Y$70&lt;&gt;""   ),    _xlfn.CONCAT("Rid: ",HLOOKUP(Y$70,Tipologie!$B$2:$AM$10,3)  ),  Feb2022_RICHIESTE!Y16),HLOOKUP(Y$70,Tipologie!$B$2:$AM$10,3  ) ))</f>
        <v>.</v>
      </c>
      <c r="Z72" s="158" t="str">
        <f>T( IF( Feb2022_RICHIESTE!Z16&lt;&gt;"",  IF(   AND(    (IFERROR(SEARCH("Ridotto",Feb2022_RICHIESTE!Z16),Feb2022_RICHIESTE!Z16))=1,    Z$70&lt;&gt;""   ),    _xlfn.CONCAT("Rid: ",HLOOKUP(Z$70,Tipologie!$B$2:$AM$10,3)  ),  Feb2022_RICHIESTE!Z16),HLOOKUP(Z$70,Tipologie!$B$2:$AM$10,3  ) ))</f>
        <v>.</v>
      </c>
      <c r="AA72" s="158" t="str">
        <f>T( IF( Feb2022_RICHIESTE!AA16&lt;&gt;"",  IF(   AND(    (IFERROR(SEARCH("Ridotto",Feb2022_RICHIESTE!AA16),Feb2022_RICHIESTE!AA16))=1,    AA$70&lt;&gt;""   ),    _xlfn.CONCAT("Rid: ",HLOOKUP(AA$70,Tipologie!$B$2:$AM$10,3)  ),  Feb2022_RICHIESTE!AA16),HLOOKUP(AA$70,Tipologie!$B$2:$AM$10,3  ) ))</f>
        <v>.</v>
      </c>
      <c r="AB72" s="158" t="s">
        <v>24</v>
      </c>
      <c r="AC72" s="158" t="str">
        <f>T( IF( Feb2022_RICHIESTE!AC16&lt;&gt;"",  IF(   AND(    (IFERROR(SEARCH("Ridotto",Feb2022_RICHIESTE!AC16),Feb2022_RICHIESTE!AC16))=1,    AC$70&lt;&gt;""   ),    _xlfn.CONCAT("Rid: ",HLOOKUP(AC$70,Tipologie!$B$2:$AM$10,3)  ),  Feb2022_RICHIESTE!AC16),HLOOKUP(AC$70,Tipologie!$B$2:$AM$10,3  ) ))</f>
        <v>.</v>
      </c>
      <c r="AD72" s="158" t="str">
        <f>T( IF( Feb2022_RICHIESTE!AD16&lt;&gt;"",  IF(   AND(    (IFERROR(SEARCH("Ridotto",Feb2022_RICHIESTE!AD16),Feb2022_RICHIESTE!AD16))=1,    AD$70&lt;&gt;""   ),    _xlfn.CONCAT("Rid: ",HLOOKUP(AD$70,Tipologie!$B$2:$AM$10,3)  ),  Feb2022_RICHIESTE!AD16),HLOOKUP(AD$70,Tipologie!$B$2:$AM$10,3  ) ))</f>
        <v>.</v>
      </c>
      <c r="AE72" s="158" t="str">
        <f>T( IF( Feb2022_RICHIESTE!AE16&lt;&gt;"",  IF(   AND(    (IFERROR(SEARCH("Ridotto",Feb2022_RICHIESTE!AE16),Feb2022_RICHIESTE!AE16))=1,    AE$70&lt;&gt;""   ),    _xlfn.CONCAT("Rid: ",HLOOKUP(AE$70,Tipologie!$B$2:$AM$10,3)  ),  Feb2022_RICHIESTE!AE16),HLOOKUP(AE$70,Tipologie!$B$2:$AM$10,3  ) ))</f>
        <v>.</v>
      </c>
      <c r="AF72" s="158" t="str">
        <f>T( IF( Feb2022_RICHIESTE!AF16&lt;&gt;"",  IF(   AND(    (IFERROR(SEARCH("Ridotto",Feb2022_RICHIESTE!AF16),Feb2022_RICHIESTE!AF16))=1,    AF$70&lt;&gt;""   ),    _xlfn.CONCAT("Rid: ",HLOOKUP(AF$70,Tipologie!$B$2:$AM$10,3)  ),  Feb2022_RICHIESTE!AF16),HLOOKUP(AF$70,Tipologie!$B$2:$AM$10,3  ) ))</f>
        <v>.</v>
      </c>
      <c r="AG72" s="158" t="str">
        <f>T( IF( Feb2022_RICHIESTE!AG16&lt;&gt;"",  IF(   AND(    (IFERROR(SEARCH("Ridotto",Feb2022_RICHIESTE!AG16),Feb2022_RICHIESTE!AG16))=1,    AG$70&lt;&gt;""   ),    _xlfn.CONCAT("Rid: ",HLOOKUP(AG$70,Tipologie!$B$2:$AM$10,3)  ),  Feb2022_RICHIESTE!AG16),HLOOKUP(AG$70,Tipologie!$B$2:$AM$10,3  ) ))</f>
        <v>.</v>
      </c>
      <c r="AH72" s="158" t="str">
        <f>T( IF( Feb2022_RICHIESTE!AH16&lt;&gt;"",  IF(   AND(    (IFERROR(SEARCH("Ridotto",Feb2022_RICHIESTE!AH16),Feb2022_RICHIESTE!AH16))=1,    AH$70&lt;&gt;""   ),    _xlfn.CONCAT("Rid: ",HLOOKUP(AH$70,Tipologie!$B$2:$AM$10,3)  ),  Feb2022_RICHIESTE!AH16),HLOOKUP(AH$70,Tipologie!$B$2:$AM$10,3  ) ))</f>
        <v>.</v>
      </c>
      <c r="AI72" s="158" t="str">
        <f>T( IF( Feb2022_RICHIESTE!AI16&lt;&gt;"",  IF(   AND(    (IFERROR(SEARCH("Ridotto",Feb2022_RICHIESTE!AI16),Feb2022_RICHIESTE!AI16))=1,    AI$70&lt;&gt;""   ),    _xlfn.CONCAT("Rid: ",HLOOKUP(AI$70,Tipologie!$B$2:$AM$10,3)  ),  Feb2022_RICHIESTE!AI16),HLOOKUP(AI$70,Tipologie!$B$2:$AM$10,3  ) ))</f>
        <v>.</v>
      </c>
      <c r="AJ72" s="158" t="str">
        <f>T( IF( Feb2022_RICHIESTE!AJ16&lt;&gt;"",  IF(   AND(    (IFERROR(SEARCH("Ridotto",Feb2022_RICHIESTE!AJ16),Feb2022_RICHIESTE!AJ16))=1,    AJ$70&lt;&gt;""   ),    _xlfn.CONCAT("Rid: ",HLOOKUP(AJ$70,Tipologie!$B$2:$AM$10,3)  ),  Feb2022_RICHIESTE!AJ16),HLOOKUP(AJ$70,Tipologie!$B$2:$AM$10,3  ) ))</f>
        <v>.</v>
      </c>
      <c r="AK72" s="158" t="str">
        <f>T( IF( Feb2022_RICHIESTE!AK16&lt;&gt;"",  IF(   AND(    (IFERROR(SEARCH("Ridotto",Feb2022_RICHIESTE!AK16),Feb2022_RICHIESTE!AK16))=1,    AK$70&lt;&gt;""   ),    _xlfn.CONCAT("Rid: ",HLOOKUP(AK$70,Tipologie!$B$2:$AM$10,3)  ),  Feb2022_RICHIESTE!AK16),HLOOKUP(AK$70,Tipologie!$B$2:$AM$10,3  ) ))</f>
        <v>.</v>
      </c>
      <c r="AL72" s="158" t="str">
        <f>T( IF( Feb2022_RICHIESTE!AL16&lt;&gt;"",  IF(   AND(    (IFERROR(SEARCH("Ridotto",Feb2022_RICHIESTE!AL16),Feb2022_RICHIESTE!AL16))=1,    AL$70&lt;&gt;""   ),    _xlfn.CONCAT("Rid: ",HLOOKUP(AL$70,Tipologie!$B$2:$AM$10,3)  ),  Feb2022_RICHIESTE!AL16),HLOOKUP(AL$70,Tipologie!$B$2:$AM$10,3  ) ))</f>
        <v>.</v>
      </c>
      <c r="AM72" s="158" t="str">
        <f>T( IF( Feb2022_RICHIESTE!AM16&lt;&gt;"",  IF(   AND(    (IFERROR(SEARCH("Ridotto",Feb2022_RICHIESTE!AM16),Feb2022_RICHIESTE!AM16))=1,    AM$70&lt;&gt;""   ),    _xlfn.CONCAT("Rid: ",HLOOKUP(AM$70,Tipologie!$B$2:$AM$10,3)  ),  Feb2022_RICHIESTE!AM16),HLOOKUP(AM$70,Tipologie!$B$2:$AM$10,3  ) ))</f>
        <v>.</v>
      </c>
      <c r="AN72" s="158" t="str">
        <f>T( IF( Feb2022_RICHIESTE!AN16&lt;&gt;"",  IF(   AND(    (IFERROR(SEARCH("Ridotto",Feb2022_RICHIESTE!AN16),Feb2022_RICHIESTE!AN16))=1,    AN$70&lt;&gt;""   ),    _xlfn.CONCAT("Rid: ",HLOOKUP(AN$70,Tipologie!$B$2:$AM$10,3)  ),  Feb2022_RICHIESTE!AN16),HLOOKUP(AN$70,Tipologie!$B$2:$AM$10,3  ) ))</f>
        <v>.</v>
      </c>
      <c r="AO72" s="158" t="str">
        <f>T( IF( Feb2022_RICHIESTE!AO16&lt;&gt;"",  IF(   AND(    (IFERROR(SEARCH("Ridotto",Feb2022_RICHIESTE!AO16),Feb2022_RICHIESTE!AO16))=1,    AO$70&lt;&gt;""   ),    _xlfn.CONCAT("Rid: ",HLOOKUP(AO$70,Tipologie!$B$2:$AM$10,3)  ),  Feb2022_RICHIESTE!AO16),HLOOKUP(AO$70,Tipologie!$B$2:$AM$10,3  ) ))</f>
        <v>.</v>
      </c>
      <c r="AP72" s="158" t="str">
        <f>T( IF( Feb2022_RICHIESTE!AP16&lt;&gt;"",  IF(   AND(    (IFERROR(SEARCH("Ridotto",Feb2022_RICHIESTE!AP16),Feb2022_RICHIESTE!AP16))=1,    AP$70&lt;&gt;""   ),    _xlfn.CONCAT("Rid: ",HLOOKUP(AP$70,Tipologie!$B$2:$AM$10,3)  ),  Feb2022_RICHIESTE!AP16),HLOOKUP(AP$70,Tipologie!$B$2:$AM$10,3  ) ))</f>
        <v>.</v>
      </c>
      <c r="AQ72" s="158" t="str">
        <f>T( IF( Feb2022_RICHIESTE!AQ16&lt;&gt;"",  IF(   AND(    (IFERROR(SEARCH("Ridotto",Feb2022_RICHIESTE!AQ16),Feb2022_RICHIESTE!AQ16))=1,    AQ$70&lt;&gt;""   ),    _xlfn.CONCAT("Rid: ",HLOOKUP(AQ$70,Tipologie!$B$2:$AM$10,3)  ),  Feb2022_RICHIESTE!AQ16),HLOOKUP(AQ$70,Tipologie!$B$2:$AM$10,3  ) ))</f>
        <v>.</v>
      </c>
      <c r="AR72" s="158" t="str">
        <f>T( IF( Feb2022_RICHIESTE!AR16&lt;&gt;"",  IF(   AND(    (IFERROR(SEARCH("Ridotto",Feb2022_RICHIESTE!AR16),Feb2022_RICHIESTE!AR16))=1,    AR$70&lt;&gt;""   ),    _xlfn.CONCAT("Rid: ",HLOOKUP(AR$70,Tipologie!$B$2:$AM$10,3)  ),  Feb2022_RICHIESTE!AR16),HLOOKUP(AR$70,Tipologie!$B$2:$AM$10,3  ) ))</f>
        <v>.</v>
      </c>
      <c r="AS72" s="54"/>
      <c r="AT72" s="52">
        <f>SUM(COUNTIFS(C72:AR72,{"Ex-accordo";"Ferie";"Ridotto Ex-Acc";"Ridotto Ferie";"Ridotto Maternità";"Malattia";"Esame";"Altro"}))</f>
        <v>0</v>
      </c>
      <c r="AU72" s="96"/>
      <c r="AW72" s="79" t="str">
        <f t="shared" si="22"/>
        <v>lun</v>
      </c>
      <c r="AX72" s="79">
        <f t="shared" si="23"/>
        <v>44599</v>
      </c>
      <c r="AY72" s="158" t="str">
        <f>T(IF(  Feb2022_RICHIESTE!BB16&lt;&gt;"",  Feb2022_RICHIESTE!BB16,  HLOOKUP(AY$70,Tipologie!$B$2:$AM$10,3) ))</f>
        <v>.</v>
      </c>
      <c r="AZ72" s="158" t="str">
        <f>T(IF(  Feb2022_RICHIESTE!BC16&lt;&gt;"",  Feb2022_RICHIESTE!BC16,  HLOOKUP(AZ$70,Tipologie!$B$2:$AM$10,3) ))</f>
        <v>.</v>
      </c>
      <c r="BA72" s="158" t="str">
        <f>T(IF(  Feb2022_RICHIESTE!BD16&lt;&gt;"",  Feb2022_RICHIESTE!BD16,  HLOOKUP(BA$70,Tipologie!$B$2:$AM$10,3) ))</f>
        <v>.</v>
      </c>
      <c r="BB72" s="158" t="str">
        <f>T(IF(  Feb2022_RICHIESTE!BE16&lt;&gt;"",  Feb2022_RICHIESTE!BE16,  HLOOKUP(BB$70,Tipologie!$B$2:$AM$10,3) ))</f>
        <v>.</v>
      </c>
      <c r="BC72" s="158" t="str">
        <f>T(IF(  Feb2022_RICHIESTE!BF16&lt;&gt;"",  Feb2022_RICHIESTE!BF16,  HLOOKUP(BC$70,Tipologie!$B$2:$AM$10,3) ))</f>
        <v>.</v>
      </c>
      <c r="BD72" s="158" t="str">
        <f>T(IF(  Feb2022_RICHIESTE!BG16&lt;&gt;"",  Feb2022_RICHIESTE!BG16,  HLOOKUP(BD$70,Tipologie!$B$2:$AM$10,3) ))</f>
        <v>.</v>
      </c>
      <c r="BE72" s="158" t="str">
        <f>T(IF(  Feb2022_RICHIESTE!BH16&lt;&gt;"",  Feb2022_RICHIESTE!BH16,  HLOOKUP(BE$70,Tipologie!$B$2:$AM$10,3) ))</f>
        <v>.</v>
      </c>
      <c r="BF72" s="158" t="str">
        <f>T(IF(  Feb2022_RICHIESTE!BI16&lt;&gt;"",  Feb2022_RICHIESTE!BI16,  HLOOKUP(BF$70,Tipologie!$B$2:$AM$10,3) ))</f>
        <v>.</v>
      </c>
      <c r="BG72" s="158" t="str">
        <f>T(IF(  Feb2022_RICHIESTE!BJ16&lt;&gt;"",  Feb2022_RICHIESTE!BJ16,  HLOOKUP(BG$70,Tipologie!$B$2:$AM$10,3) ))</f>
        <v>.</v>
      </c>
      <c r="BH72" s="158" t="str">
        <f>T(IF(  Feb2022_RICHIESTE!BK16&lt;&gt;"",  Feb2022_RICHIESTE!BK16,  HLOOKUP(BH$70,Tipologie!$B$2:$AM$10,3) ))</f>
        <v>.</v>
      </c>
      <c r="BI72" s="50"/>
    </row>
    <row r="73" spans="1:61" ht="11.25" customHeight="1" x14ac:dyDescent="0.25">
      <c r="A73" s="79" t="str">
        <f>IF(Feb2022_RICHIESTE!A17&lt;&gt;"",Feb2022_RICHIESTE!A17,"")</f>
        <v>mar</v>
      </c>
      <c r="B73" s="80">
        <f>IF(Feb2022_RICHIESTE!B17&lt;&gt;"",Feb2022_RICHIESTE!B17,"")</f>
        <v>44600</v>
      </c>
      <c r="C73" s="158" t="str">
        <f>T( IF( Feb2022_RICHIESTE!C17&lt;&gt;"",  IF(   AND(    (IFERROR(SEARCH("Ridotto",Feb2022_RICHIESTE!C17),Feb2022_RICHIESTE!C17))=1,    C$70&lt;&gt;""   ),    _xlfn.CONCAT("Rid: ",HLOOKUP(C$70,Tipologie!$B$2:$AM$10,4)  ),  Feb2022_RICHIESTE!C17),HLOOKUP(C$70,Tipologie!$B$2:$AM$10,4  ) ))</f>
        <v>.</v>
      </c>
      <c r="D73" s="158" t="str">
        <f>T( IF( Feb2022_RICHIESTE!D17&lt;&gt;"",  IF(   AND(    (IFERROR(SEARCH("Ridotto",Feb2022_RICHIESTE!D17),Feb2022_RICHIESTE!D17))=1,    D$70&lt;&gt;""   ),    _xlfn.CONCAT("Rid: ",HLOOKUP(D$70,Tipologie!$B$2:$AM$10,4)  ),  Feb2022_RICHIESTE!D17),HLOOKUP(D$70,Tipologie!$B$2:$AM$10,4  ) ))</f>
        <v>.</v>
      </c>
      <c r="E73" s="158" t="str">
        <f>T( IF( Feb2022_RICHIESTE!E17&lt;&gt;"",  IF(   AND(    (IFERROR(SEARCH("Ridotto",Feb2022_RICHIESTE!E17),Feb2022_RICHIESTE!E17))=1,    E$70&lt;&gt;""   ),    _xlfn.CONCAT("Rid: ",HLOOKUP(E$70,Tipologie!$B$2:$AM$10,4)  ),  Feb2022_RICHIESTE!E17),HLOOKUP(E$70,Tipologie!$B$2:$AM$10,4  ) ))</f>
        <v>.</v>
      </c>
      <c r="F73" s="158" t="str">
        <f>T( IF( Feb2022_RICHIESTE!F17&lt;&gt;"",  IF(   AND(    (IFERROR(SEARCH("Ridotto",Feb2022_RICHIESTE!F17),Feb2022_RICHIESTE!F17))=1,    F$70&lt;&gt;""   ),    _xlfn.CONCAT("Rid: ",HLOOKUP(F$70,Tipologie!$B$2:$AM$10,4)  ),  Feb2022_RICHIESTE!F17),HLOOKUP(F$70,Tipologie!$B$2:$AM$10,4  ) ))</f>
        <v>.</v>
      </c>
      <c r="G73" s="158" t="str">
        <f>T( IF( Feb2022_RICHIESTE!G17&lt;&gt;"",  IF(   AND(    (IFERROR(SEARCH("Ridotto",Feb2022_RICHIESTE!G17),Feb2022_RICHIESTE!G17))=1,    G$70&lt;&gt;""   ),    _xlfn.CONCAT("Rid: ",HLOOKUP(G$70,Tipologie!$B$2:$AM$10,4)  ),  Feb2022_RICHIESTE!G17),HLOOKUP(G$70,Tipologie!$B$2:$AM$10,4  ) ))</f>
        <v>.</v>
      </c>
      <c r="H73" s="158" t="str">
        <f>T( IF( Feb2022_RICHIESTE!H17&lt;&gt;"",  IF(   AND(    (IFERROR(SEARCH("Ridotto",Feb2022_RICHIESTE!H17),Feb2022_RICHIESTE!H17))=1,    H$70&lt;&gt;""   ),    _xlfn.CONCAT("Rid: ",HLOOKUP(H$70,Tipologie!$B$2:$AM$10,4)  ),  Feb2022_RICHIESTE!H17),HLOOKUP(H$70,Tipologie!$B$2:$AM$10,4  ) ))</f>
        <v>.</v>
      </c>
      <c r="I73" s="158" t="str">
        <f>T( IF( Feb2022_RICHIESTE!I17&lt;&gt;"",  IF(   AND(    (IFERROR(SEARCH("Ridotto",Feb2022_RICHIESTE!I17),Feb2022_RICHIESTE!I17))=1,    I$70&lt;&gt;""   ),    _xlfn.CONCAT("Rid: ",HLOOKUP(I$70,Tipologie!$B$2:$AM$10,4)  ),  Feb2022_RICHIESTE!I17),HLOOKUP(I$70,Tipologie!$B$2:$AM$10,4  ) ))</f>
        <v>.</v>
      </c>
      <c r="J73" s="158" t="str">
        <f>T( IF( Feb2022_RICHIESTE!J17&lt;&gt;"",  IF(   AND(    (IFERROR(SEARCH("Ridotto",Feb2022_RICHIESTE!J17),Feb2022_RICHIESTE!J17))=1,    J$70&lt;&gt;""   ),    _xlfn.CONCAT("Rid: ",HLOOKUP(J$70,Tipologie!$B$2:$AM$10,4)  ),  Feb2022_RICHIESTE!J17),HLOOKUP(J$70,Tipologie!$B$2:$AM$10,4  ) ))</f>
        <v>.</v>
      </c>
      <c r="K73" s="158" t="str">
        <f>T( IF( Feb2022_RICHIESTE!K17&lt;&gt;"",  IF(   AND(    (IFERROR(SEARCH("Ridotto",Feb2022_RICHIESTE!K17),Feb2022_RICHIESTE!K17))=1,    K$70&lt;&gt;""   ),    _xlfn.CONCAT("Rid: ",HLOOKUP(K$70,Tipologie!$B$2:$AM$10,4)  ),  Feb2022_RICHIESTE!K17),HLOOKUP(K$70,Tipologie!$B$2:$AM$10,4  ) ))</f>
        <v>.</v>
      </c>
      <c r="L73" s="158" t="str">
        <f>T( IF( Feb2022_RICHIESTE!L17&lt;&gt;"",  IF(   AND(    (IFERROR(SEARCH("Ridotto",Feb2022_RICHIESTE!L17),Feb2022_RICHIESTE!L17))=1,    L$70&lt;&gt;""   ),    _xlfn.CONCAT("Rid: ",HLOOKUP(L$70,Tipologie!$B$2:$AM$10,4)  ),  Feb2022_RICHIESTE!L17),HLOOKUP(L$70,Tipologie!$B$2:$AM$10,4  ) ))</f>
        <v>.</v>
      </c>
      <c r="M73" s="158" t="str">
        <f>T( IF( Feb2022_RICHIESTE!M17&lt;&gt;"",  IF(   AND(    (IFERROR(SEARCH("Ridotto",Feb2022_RICHIESTE!M17),Feb2022_RICHIESTE!M17))=1,    M$70&lt;&gt;""   ),    _xlfn.CONCAT("Rid: ",HLOOKUP(M$70,Tipologie!$B$2:$AM$10,4)  ),  Feb2022_RICHIESTE!M17),HLOOKUP(M$70,Tipologie!$B$2:$AM$10,4  ) ))</f>
        <v>.</v>
      </c>
      <c r="N73" s="158" t="str">
        <f>T( IF( Feb2022_RICHIESTE!N17&lt;&gt;"",  IF(   AND(    (IFERROR(SEARCH("Ridotto",Feb2022_RICHIESTE!N17),Feb2022_RICHIESTE!N17))=1,    N$70&lt;&gt;""   ),    _xlfn.CONCAT("Rid: ",HLOOKUP(N$70,Tipologie!$B$2:$AM$10,4)  ),  Feb2022_RICHIESTE!N17),HLOOKUP(N$70,Tipologie!$B$2:$AM$10,4  ) ))</f>
        <v>.</v>
      </c>
      <c r="O73" s="158" t="str">
        <f>T( IF( Feb2022_RICHIESTE!O17&lt;&gt;"",  IF(   AND(    (IFERROR(SEARCH("Ridotto",Feb2022_RICHIESTE!O17),Feb2022_RICHIESTE!O17))=1,    O$70&lt;&gt;""   ),    _xlfn.CONCAT("Rid: ",HLOOKUP(O$70,Tipologie!$B$2:$AM$10,4)  ),  Feb2022_RICHIESTE!O17),HLOOKUP(O$70,Tipologie!$B$2:$AM$10,4  ) ))</f>
        <v>.</v>
      </c>
      <c r="P73" s="158" t="str">
        <f>T( IF( Feb2022_RICHIESTE!P17&lt;&gt;"",  IF(   AND(    (IFERROR(SEARCH("Ridotto",Feb2022_RICHIESTE!P17),Feb2022_RICHIESTE!P17))=1,    P$70&lt;&gt;""   ),    _xlfn.CONCAT("Rid: ",HLOOKUP(P$70,Tipologie!$B$2:$AM$10,4)  ),  Feb2022_RICHIESTE!P17),HLOOKUP(P$70,Tipologie!$B$2:$AM$10,4  ) ))</f>
        <v>.</v>
      </c>
      <c r="Q73" s="60" t="str">
        <f>T( IF( Feb2022_RICHIESTE!Q17&lt;&gt;"",  IF(   AND(    (IFERROR(SEARCH("Ridotto",Feb2022_RICHIESTE!Q17),Feb2022_RICHIESTE!Q17))=1,    Q$70&lt;&gt;""   ),    _xlfn.CONCAT("Rid: ",HLOOKUP(Q$70,Tipologie!$B$2:$AM$10,4)  ),  Feb2022_RICHIESTE!Q17),HLOOKUP(Q$70,Tipologie!$B$2:$AM$10,4  ) ))</f>
        <v>.</v>
      </c>
      <c r="R73" s="60" t="str">
        <f>T( IF( Feb2022_RICHIESTE!R17&lt;&gt;"",  IF(   AND(    (IFERROR(SEARCH("Ridotto",Feb2022_RICHIESTE!R17),Feb2022_RICHIESTE!R17))=1,    R$70&lt;&gt;""   ),    _xlfn.CONCAT("Rid: ",HLOOKUP(R$70,Tipologie!$B$2:$AM$10,4)  ),  Feb2022_RICHIESTE!R17),HLOOKUP(R$70,Tipologie!$B$2:$AM$10,4  ) ))</f>
        <v>.</v>
      </c>
      <c r="S73" s="60" t="str">
        <f>T( IF( Feb2022_RICHIESTE!S17&lt;&gt;"",  IF(   AND(    (IFERROR(SEARCH("Ridotto",Feb2022_RICHIESTE!S17),Feb2022_RICHIESTE!S17))=1,    S$70&lt;&gt;""   ),    _xlfn.CONCAT("Rid: ",HLOOKUP(S$70,Tipologie!$B$2:$AM$10,4)  ),  Feb2022_RICHIESTE!S17),HLOOKUP(S$70,Tipologie!$B$2:$AM$10,4  ) ))</f>
        <v>.</v>
      </c>
      <c r="T73" s="96"/>
      <c r="U73" s="79" t="str">
        <f t="shared" si="21"/>
        <v>mar</v>
      </c>
      <c r="V73" s="80">
        <f t="shared" si="17"/>
        <v>44600</v>
      </c>
      <c r="W73" s="158" t="str">
        <f>T( IF( Feb2022_RICHIESTE!W17&lt;&gt;"",  IF(   AND(    (IFERROR(SEARCH("Ridotto",Feb2022_RICHIESTE!W17),Feb2022_RICHIESTE!W17))=1,    W$70&lt;&gt;""   ),    _xlfn.CONCAT("Rid: ",HLOOKUP(W$70,Tipologie!$B$2:$AM$10,4)  ),  Feb2022_RICHIESTE!W17),HLOOKUP(W$70,Tipologie!$B$2:$AM$10,4  ) ))</f>
        <v>.</v>
      </c>
      <c r="X73" s="158" t="str">
        <f>T( IF( Feb2022_RICHIESTE!X17&lt;&gt;"",  IF(   AND(    (IFERROR(SEARCH("Ridotto",Feb2022_RICHIESTE!X17),Feb2022_RICHIESTE!X17))=1,    X$70&lt;&gt;""   ),    _xlfn.CONCAT("Rid: ",HLOOKUP(X$70,Tipologie!$B$2:$AM$10,4)  ),  Feb2022_RICHIESTE!X17),HLOOKUP(X$70,Tipologie!$B$2:$AM$10,4  ) ))</f>
        <v>.</v>
      </c>
      <c r="Y73" s="158" t="str">
        <f>T( IF( Feb2022_RICHIESTE!Y17&lt;&gt;"",  IF(   AND(    (IFERROR(SEARCH("Ridotto",Feb2022_RICHIESTE!Y17),Feb2022_RICHIESTE!Y17))=1,    Y$70&lt;&gt;""   ),    _xlfn.CONCAT("Rid: ",HLOOKUP(Y$70,Tipologie!$B$2:$AM$10,4)  ),  Feb2022_RICHIESTE!Y17),HLOOKUP(Y$70,Tipologie!$B$2:$AM$10,4  ) ))</f>
        <v>.</v>
      </c>
      <c r="Z73" s="158" t="str">
        <f>T( IF( Feb2022_RICHIESTE!Z17&lt;&gt;"",  IF(   AND(    (IFERROR(SEARCH("Ridotto",Feb2022_RICHIESTE!Z17),Feb2022_RICHIESTE!Z17))=1,    Z$70&lt;&gt;""   ),    _xlfn.CONCAT("Rid: ",HLOOKUP(Z$70,Tipologie!$B$2:$AM$10,4)  ),  Feb2022_RICHIESTE!Z17),HLOOKUP(Z$70,Tipologie!$B$2:$AM$10,4  ) ))</f>
        <v>.</v>
      </c>
      <c r="AA73" s="158" t="str">
        <f>T( IF( Feb2022_RICHIESTE!AA17&lt;&gt;"",  IF(   AND(    (IFERROR(SEARCH("Ridotto",Feb2022_RICHIESTE!AA17),Feb2022_RICHIESTE!AA17))=1,    AA$70&lt;&gt;""   ),    _xlfn.CONCAT("Rid: ",HLOOKUP(AA$70,Tipologie!$B$2:$AM$10,4)  ),  Feb2022_RICHIESTE!AA17),HLOOKUP(AA$70,Tipologie!$B$2:$AM$10,4  ) ))</f>
        <v>.</v>
      </c>
      <c r="AB73" s="158" t="s">
        <v>24</v>
      </c>
      <c r="AC73" s="158" t="str">
        <f>T( IF( Feb2022_RICHIESTE!AC17&lt;&gt;"",  IF(   AND(    (IFERROR(SEARCH("Ridotto",Feb2022_RICHIESTE!AC17),Feb2022_RICHIESTE!AC17))=1,    AC$70&lt;&gt;""   ),    _xlfn.CONCAT("Rid: ",HLOOKUP(AC$70,Tipologie!$B$2:$AM$10,4)  ),  Feb2022_RICHIESTE!AC17),HLOOKUP(AC$70,Tipologie!$B$2:$AM$10,4  ) ))</f>
        <v>.</v>
      </c>
      <c r="AD73" s="158" t="str">
        <f>T( IF( Feb2022_RICHIESTE!AD17&lt;&gt;"",  IF(   AND(    (IFERROR(SEARCH("Ridotto",Feb2022_RICHIESTE!AD17),Feb2022_RICHIESTE!AD17))=1,    AD$70&lt;&gt;""   ),    _xlfn.CONCAT("Rid: ",HLOOKUP(AD$70,Tipologie!$B$2:$AM$10,4)  ),  Feb2022_RICHIESTE!AD17),HLOOKUP(AD$70,Tipologie!$B$2:$AM$10,4  ) ))</f>
        <v>.</v>
      </c>
      <c r="AE73" s="158" t="str">
        <f>T( IF( Feb2022_RICHIESTE!AE17&lt;&gt;"",  IF(   AND(    (IFERROR(SEARCH("Ridotto",Feb2022_RICHIESTE!AE17),Feb2022_RICHIESTE!AE17))=1,    AE$70&lt;&gt;""   ),    _xlfn.CONCAT("Rid: ",HLOOKUP(AE$70,Tipologie!$B$2:$AM$10,4)  ),  Feb2022_RICHIESTE!AE17),HLOOKUP(AE$70,Tipologie!$B$2:$AM$10,4  ) ))</f>
        <v>.</v>
      </c>
      <c r="AF73" s="158" t="str">
        <f>T( IF( Feb2022_RICHIESTE!AF17&lt;&gt;"",  IF(   AND(    (IFERROR(SEARCH("Ridotto",Feb2022_RICHIESTE!AF17),Feb2022_RICHIESTE!AF17))=1,    AF$70&lt;&gt;""   ),    _xlfn.CONCAT("Rid: ",HLOOKUP(AF$70,Tipologie!$B$2:$AM$10,4)  ),  Feb2022_RICHIESTE!AF17),HLOOKUP(AF$70,Tipologie!$B$2:$AM$10,4  ) ))</f>
        <v>.</v>
      </c>
      <c r="AG73" s="158" t="str">
        <f>T( IF( Feb2022_RICHIESTE!AG17&lt;&gt;"",  IF(   AND(    (IFERROR(SEARCH("Ridotto",Feb2022_RICHIESTE!AG17),Feb2022_RICHIESTE!AG17))=1,    AG$70&lt;&gt;""   ),    _xlfn.CONCAT("Rid: ",HLOOKUP(AG$70,Tipologie!$B$2:$AM$10,4)  ),  Feb2022_RICHIESTE!AG17),HLOOKUP(AG$70,Tipologie!$B$2:$AM$10,4  ) ))</f>
        <v>.</v>
      </c>
      <c r="AH73" s="158" t="str">
        <f>T( IF( Feb2022_RICHIESTE!AH17&lt;&gt;"",  IF(   AND(    (IFERROR(SEARCH("Ridotto",Feb2022_RICHIESTE!AH17),Feb2022_RICHIESTE!AH17))=1,    AH$70&lt;&gt;""   ),    _xlfn.CONCAT("Rid: ",HLOOKUP(AH$70,Tipologie!$B$2:$AM$10,4)  ),  Feb2022_RICHIESTE!AH17),HLOOKUP(AH$70,Tipologie!$B$2:$AM$10,4  ) ))</f>
        <v>.</v>
      </c>
      <c r="AI73" s="158" t="str">
        <f>T( IF( Feb2022_RICHIESTE!AI17&lt;&gt;"",  IF(   AND(    (IFERROR(SEARCH("Ridotto",Feb2022_RICHIESTE!AI17),Feb2022_RICHIESTE!AI17))=1,    AI$70&lt;&gt;""   ),    _xlfn.CONCAT("Rid: ",HLOOKUP(AI$70,Tipologie!$B$2:$AM$10,4)  ),  Feb2022_RICHIESTE!AI17),HLOOKUP(AI$70,Tipologie!$B$2:$AM$10,4  ) ))</f>
        <v>.</v>
      </c>
      <c r="AJ73" s="158" t="str">
        <f>T( IF( Feb2022_RICHIESTE!AJ17&lt;&gt;"",  IF(   AND(    (IFERROR(SEARCH("Ridotto",Feb2022_RICHIESTE!AJ17),Feb2022_RICHIESTE!AJ17))=1,    AJ$70&lt;&gt;""   ),    _xlfn.CONCAT("Rid: ",HLOOKUP(AJ$70,Tipologie!$B$2:$AM$10,4)  ),  Feb2022_RICHIESTE!AJ17),HLOOKUP(AJ$70,Tipologie!$B$2:$AM$10,4  ) ))</f>
        <v>.</v>
      </c>
      <c r="AK73" s="158" t="str">
        <f>T( IF( Feb2022_RICHIESTE!AK17&lt;&gt;"",  IF(   AND(    (IFERROR(SEARCH("Ridotto",Feb2022_RICHIESTE!AK17),Feb2022_RICHIESTE!AK17))=1,    AK$70&lt;&gt;""   ),    _xlfn.CONCAT("Rid: ",HLOOKUP(AK$70,Tipologie!$B$2:$AM$10,4)  ),  Feb2022_RICHIESTE!AK17),HLOOKUP(AK$70,Tipologie!$B$2:$AM$10,4  ) ))</f>
        <v>.</v>
      </c>
      <c r="AL73" s="158" t="str">
        <f>T( IF( Feb2022_RICHIESTE!AL17&lt;&gt;"",  IF(   AND(    (IFERROR(SEARCH("Ridotto",Feb2022_RICHIESTE!AL17),Feb2022_RICHIESTE!AL17))=1,    AL$70&lt;&gt;""   ),    _xlfn.CONCAT("Rid: ",HLOOKUP(AL$70,Tipologie!$B$2:$AM$10,4)  ),  Feb2022_RICHIESTE!AL17),HLOOKUP(AL$70,Tipologie!$B$2:$AM$10,4  ) ))</f>
        <v>.</v>
      </c>
      <c r="AM73" s="158" t="str">
        <f>T( IF( Feb2022_RICHIESTE!AM17&lt;&gt;"",  IF(   AND(    (IFERROR(SEARCH("Ridotto",Feb2022_RICHIESTE!AM17),Feb2022_RICHIESTE!AM17))=1,    AM$70&lt;&gt;""   ),    _xlfn.CONCAT("Rid: ",HLOOKUP(AM$70,Tipologie!$B$2:$AM$10,4)  ),  Feb2022_RICHIESTE!AM17),HLOOKUP(AM$70,Tipologie!$B$2:$AM$10,4  ) ))</f>
        <v>.</v>
      </c>
      <c r="AN73" s="158" t="str">
        <f>T( IF( Feb2022_RICHIESTE!AN17&lt;&gt;"",  IF(   AND(    (IFERROR(SEARCH("Ridotto",Feb2022_RICHIESTE!AN17),Feb2022_RICHIESTE!AN17))=1,    AN$70&lt;&gt;""   ),    _xlfn.CONCAT("Rid: ",HLOOKUP(AN$70,Tipologie!$B$2:$AM$10,4)  ),  Feb2022_RICHIESTE!AN17),HLOOKUP(AN$70,Tipologie!$B$2:$AM$10,4  ) ))</f>
        <v>.</v>
      </c>
      <c r="AO73" s="158" t="str">
        <f>T( IF( Feb2022_RICHIESTE!AO17&lt;&gt;"",  IF(   AND(    (IFERROR(SEARCH("Ridotto",Feb2022_RICHIESTE!AO17),Feb2022_RICHIESTE!AO17))=1,    AO$70&lt;&gt;""   ),    _xlfn.CONCAT("Rid: ",HLOOKUP(AO$70,Tipologie!$B$2:$AM$10,4)  ),  Feb2022_RICHIESTE!AO17),HLOOKUP(AO$70,Tipologie!$B$2:$AM$10,4  ) ))</f>
        <v>.</v>
      </c>
      <c r="AP73" s="158" t="str">
        <f>T( IF( Feb2022_RICHIESTE!AP17&lt;&gt;"",  IF(   AND(    (IFERROR(SEARCH("Ridotto",Feb2022_RICHIESTE!AP17),Feb2022_RICHIESTE!AP17))=1,    AP$70&lt;&gt;""   ),    _xlfn.CONCAT("Rid: ",HLOOKUP(AP$70,Tipologie!$B$2:$AM$10,4)  ),  Feb2022_RICHIESTE!AP17),HLOOKUP(AP$70,Tipologie!$B$2:$AM$10,4  ) ))</f>
        <v>.</v>
      </c>
      <c r="AQ73" s="158" t="str">
        <f>T( IF( Feb2022_RICHIESTE!AQ17&lt;&gt;"",  IF(   AND(    (IFERROR(SEARCH("Ridotto",Feb2022_RICHIESTE!AQ17),Feb2022_RICHIESTE!AQ17))=1,    AQ$70&lt;&gt;""   ),    _xlfn.CONCAT("Rid: ",HLOOKUP(AQ$70,Tipologie!$B$2:$AM$10,4)  ),  Feb2022_RICHIESTE!AQ17),HLOOKUP(AQ$70,Tipologie!$B$2:$AM$10,4  ) ))</f>
        <v>.</v>
      </c>
      <c r="AR73" s="158" t="str">
        <f>T( IF( Feb2022_RICHIESTE!AR17&lt;&gt;"",  IF(   AND(    (IFERROR(SEARCH("Ridotto",Feb2022_RICHIESTE!AR17),Feb2022_RICHIESTE!AR17))=1,    AR$70&lt;&gt;""   ),    _xlfn.CONCAT("Rid: ",HLOOKUP(AR$70,Tipologie!$B$2:$AM$10,4)  ),  Feb2022_RICHIESTE!AR17),HLOOKUP(AR$70,Tipologie!$B$2:$AM$10,4  ) ))</f>
        <v>.</v>
      </c>
      <c r="AS73" s="54"/>
      <c r="AT73" s="174">
        <f>SUM(COUNTIFS(C73:AR73,{"Ex-accordo";"Ferie";"Ridotto Ex-Acc";"Ridotto Ferie";"Ridotto Maternità";"Malattia";"Esame";"Altro"}))</f>
        <v>0</v>
      </c>
      <c r="AU73" s="96"/>
      <c r="AW73" s="79" t="str">
        <f t="shared" si="22"/>
        <v>mar</v>
      </c>
      <c r="AX73" s="79">
        <f t="shared" si="23"/>
        <v>44600</v>
      </c>
      <c r="AY73" s="158" t="str">
        <f>T(IF(  Feb2022_RICHIESTE!BB17&lt;&gt;"",  Feb2022_RICHIESTE!BB17,  HLOOKUP(AY$70,Tipologie!$B$2:$AM$10,4) ))</f>
        <v>.</v>
      </c>
      <c r="AZ73" s="158" t="str">
        <f>T(IF(  Feb2022_RICHIESTE!BC17&lt;&gt;"",  Feb2022_RICHIESTE!BC17,  HLOOKUP(AZ$70,Tipologie!$B$2:$AM$10,4) ))</f>
        <v>.</v>
      </c>
      <c r="BA73" s="158" t="str">
        <f>T(IF(  Feb2022_RICHIESTE!BD17&lt;&gt;"",  Feb2022_RICHIESTE!BD17,  HLOOKUP(BA$70,Tipologie!$B$2:$AM$10,4) ))</f>
        <v>.</v>
      </c>
      <c r="BB73" s="158" t="str">
        <f>T(IF(  Feb2022_RICHIESTE!BE17&lt;&gt;"",  Feb2022_RICHIESTE!BE17,  HLOOKUP(BB$70,Tipologie!$B$2:$AM$10,4) ))</f>
        <v>.</v>
      </c>
      <c r="BC73" s="158" t="str">
        <f>T(IF(  Feb2022_RICHIESTE!BF17&lt;&gt;"",  Feb2022_RICHIESTE!BF17,  HLOOKUP(BC$70,Tipologie!$B$2:$AM$10,4) ))</f>
        <v>.</v>
      </c>
      <c r="BD73" s="158" t="str">
        <f>T(IF(  Feb2022_RICHIESTE!BG17&lt;&gt;"",  Feb2022_RICHIESTE!BG17,  HLOOKUP(BD$70,Tipologie!$B$2:$AM$10,4) ))</f>
        <v>.</v>
      </c>
      <c r="BE73" s="158" t="str">
        <f>T(IF(  Feb2022_RICHIESTE!BH17&lt;&gt;"",  Feb2022_RICHIESTE!BH17,  HLOOKUP(BE$70,Tipologie!$B$2:$AM$10,4) ))</f>
        <v>.</v>
      </c>
      <c r="BF73" s="158" t="str">
        <f>T(IF(  Feb2022_RICHIESTE!BI17&lt;&gt;"",  Feb2022_RICHIESTE!BI17,  HLOOKUP(BF$70,Tipologie!$B$2:$AM$10,4) ))</f>
        <v>.</v>
      </c>
      <c r="BG73" s="158" t="str">
        <f>T(IF(  Feb2022_RICHIESTE!BJ17&lt;&gt;"",  Feb2022_RICHIESTE!BJ17,  HLOOKUP(BG$70,Tipologie!$B$2:$AM$10,4) ))</f>
        <v>.</v>
      </c>
      <c r="BH73" s="158" t="str">
        <f>T(IF(  Feb2022_RICHIESTE!BK17&lt;&gt;"",  Feb2022_RICHIESTE!BK17,  HLOOKUP(BH$70,Tipologie!$B$2:$AM$10,4) ))</f>
        <v>.</v>
      </c>
    </row>
    <row r="74" spans="1:61" ht="11.25" customHeight="1" x14ac:dyDescent="0.25">
      <c r="A74" s="79" t="str">
        <f>IF(Feb2022_RICHIESTE!A18&lt;&gt;"",Feb2022_RICHIESTE!A18,"")</f>
        <v>mer</v>
      </c>
      <c r="B74" s="80">
        <f>IF(Feb2022_RICHIESTE!B18&lt;&gt;"",Feb2022_RICHIESTE!B18,"")</f>
        <v>44601</v>
      </c>
      <c r="C74" s="158" t="str">
        <f>T( IF( Feb2022_RICHIESTE!C18&lt;&gt;"",  IF(   AND(    (IFERROR(SEARCH("Ridotto",Feb2022_RICHIESTE!C18),Feb2022_RICHIESTE!C18))=1,    C$70&lt;&gt;""   ),    _xlfn.CONCAT("Rid: ",HLOOKUP(C$70,Tipologie!$B$2:$AM$10,5)  ),  Feb2022_RICHIESTE!C18),HLOOKUP(C$70,Tipologie!$B$2:$AM$10,5  ) ))</f>
        <v>.</v>
      </c>
      <c r="D74" s="158" t="str">
        <f>T( IF( Feb2022_RICHIESTE!D18&lt;&gt;"",  IF(   AND(    (IFERROR(SEARCH("Ridotto",Feb2022_RICHIESTE!D18),Feb2022_RICHIESTE!D18))=1,    D$70&lt;&gt;""   ),    _xlfn.CONCAT("Rid: ",HLOOKUP(D$70,Tipologie!$B$2:$AM$10,5)  ),  Feb2022_RICHIESTE!D18),HLOOKUP(D$70,Tipologie!$B$2:$AM$10,5  ) ))</f>
        <v>.</v>
      </c>
      <c r="E74" s="158" t="str">
        <f>T( IF( Feb2022_RICHIESTE!E18&lt;&gt;"",  IF(   AND(    (IFERROR(SEARCH("Ridotto",Feb2022_RICHIESTE!E18),Feb2022_RICHIESTE!E18))=1,    E$70&lt;&gt;""   ),    _xlfn.CONCAT("Rid: ",HLOOKUP(E$70,Tipologie!$B$2:$AM$10,5)  ),  Feb2022_RICHIESTE!E18),HLOOKUP(E$70,Tipologie!$B$2:$AM$10,5  ) ))</f>
        <v>.</v>
      </c>
      <c r="F74" s="158" t="str">
        <f>T( IF( Feb2022_RICHIESTE!F18&lt;&gt;"",  IF(   AND(    (IFERROR(SEARCH("Ridotto",Feb2022_RICHIESTE!F18),Feb2022_RICHIESTE!F18))=1,    F$70&lt;&gt;""   ),    _xlfn.CONCAT("Rid: ",HLOOKUP(F$70,Tipologie!$B$2:$AM$10,5)  ),  Feb2022_RICHIESTE!F18),HLOOKUP(F$70,Tipologie!$B$2:$AM$10,5  ) ))</f>
        <v>.</v>
      </c>
      <c r="G74" s="158" t="str">
        <f>T( IF( Feb2022_RICHIESTE!G18&lt;&gt;"",  IF(   AND(    (IFERROR(SEARCH("Ridotto",Feb2022_RICHIESTE!G18),Feb2022_RICHIESTE!G18))=1,    G$70&lt;&gt;""   ),    _xlfn.CONCAT("Rid: ",HLOOKUP(G$70,Tipologie!$B$2:$AM$10,5)  ),  Feb2022_RICHIESTE!G18),HLOOKUP(G$70,Tipologie!$B$2:$AM$10,5  ) ))</f>
        <v>.</v>
      </c>
      <c r="H74" s="158" t="str">
        <f>T( IF( Feb2022_RICHIESTE!H18&lt;&gt;"",  IF(   AND(    (IFERROR(SEARCH("Ridotto",Feb2022_RICHIESTE!H18),Feb2022_RICHIESTE!H18))=1,    H$70&lt;&gt;""   ),    _xlfn.CONCAT("Rid: ",HLOOKUP(H$70,Tipologie!$B$2:$AM$10,5)  ),  Feb2022_RICHIESTE!H18),HLOOKUP(H$70,Tipologie!$B$2:$AM$10,5  ) ))</f>
        <v>.</v>
      </c>
      <c r="I74" s="158" t="str">
        <f>T( IF( Feb2022_RICHIESTE!I18&lt;&gt;"",  IF(   AND(    (IFERROR(SEARCH("Ridotto",Feb2022_RICHIESTE!I18),Feb2022_RICHIESTE!I18))=1,    I$70&lt;&gt;""   ),    _xlfn.CONCAT("Rid: ",HLOOKUP(I$70,Tipologie!$B$2:$AM$10,5)  ),  Feb2022_RICHIESTE!I18),HLOOKUP(I$70,Tipologie!$B$2:$AM$10,5  ) ))</f>
        <v>.</v>
      </c>
      <c r="J74" s="158" t="str">
        <f>T( IF( Feb2022_RICHIESTE!J18&lt;&gt;"",  IF(   AND(    (IFERROR(SEARCH("Ridotto",Feb2022_RICHIESTE!J18),Feb2022_RICHIESTE!J18))=1,    J$70&lt;&gt;""   ),    _xlfn.CONCAT("Rid: ",HLOOKUP(J$70,Tipologie!$B$2:$AM$10,5)  ),  Feb2022_RICHIESTE!J18),HLOOKUP(J$70,Tipologie!$B$2:$AM$10,5  ) ))</f>
        <v>.</v>
      </c>
      <c r="K74" s="158" t="str">
        <f>T( IF( Feb2022_RICHIESTE!K18&lt;&gt;"",  IF(   AND(    (IFERROR(SEARCH("Ridotto",Feb2022_RICHIESTE!K18),Feb2022_RICHIESTE!K18))=1,    K$70&lt;&gt;""   ),    _xlfn.CONCAT("Rid: ",HLOOKUP(K$70,Tipologie!$B$2:$AM$10,5)  ),  Feb2022_RICHIESTE!K18),HLOOKUP(K$70,Tipologie!$B$2:$AM$10,5  ) ))</f>
        <v>.</v>
      </c>
      <c r="L74" s="158" t="str">
        <f>T( IF( Feb2022_RICHIESTE!L18&lt;&gt;"",  IF(   AND(    (IFERROR(SEARCH("Ridotto",Feb2022_RICHIESTE!L18),Feb2022_RICHIESTE!L18))=1,    L$70&lt;&gt;""   ),    _xlfn.CONCAT("Rid: ",HLOOKUP(L$70,Tipologie!$B$2:$AM$10,5)  ),  Feb2022_RICHIESTE!L18),HLOOKUP(L$70,Tipologie!$B$2:$AM$10,5  ) ))</f>
        <v>.</v>
      </c>
      <c r="M74" s="158" t="str">
        <f>T( IF( Feb2022_RICHIESTE!M18&lt;&gt;"",  IF(   AND(    (IFERROR(SEARCH("Ridotto",Feb2022_RICHIESTE!M18),Feb2022_RICHIESTE!M18))=1,    M$70&lt;&gt;""   ),    _xlfn.CONCAT("Rid: ",HLOOKUP(M$70,Tipologie!$B$2:$AM$10,5)  ),  Feb2022_RICHIESTE!M18),HLOOKUP(M$70,Tipologie!$B$2:$AM$10,5  ) ))</f>
        <v>.</v>
      </c>
      <c r="N74" s="158" t="str">
        <f>T( IF( Feb2022_RICHIESTE!N18&lt;&gt;"",  IF(   AND(    (IFERROR(SEARCH("Ridotto",Feb2022_RICHIESTE!N18),Feb2022_RICHIESTE!N18))=1,    N$70&lt;&gt;""   ),    _xlfn.CONCAT("Rid: ",HLOOKUP(N$70,Tipologie!$B$2:$AM$10,5)  ),  Feb2022_RICHIESTE!N18),HLOOKUP(N$70,Tipologie!$B$2:$AM$10,5  ) ))</f>
        <v>.</v>
      </c>
      <c r="O74" s="158" t="str">
        <f>T( IF( Feb2022_RICHIESTE!O18&lt;&gt;"",  IF(   AND(    (IFERROR(SEARCH("Ridotto",Feb2022_RICHIESTE!O18),Feb2022_RICHIESTE!O18))=1,    O$70&lt;&gt;""   ),    _xlfn.CONCAT("Rid: ",HLOOKUP(O$70,Tipologie!$B$2:$AM$10,5)  ),  Feb2022_RICHIESTE!O18),HLOOKUP(O$70,Tipologie!$B$2:$AM$10,5  ) ))</f>
        <v>.</v>
      </c>
      <c r="P74" s="158" t="str">
        <f>T( IF( Feb2022_RICHIESTE!P18&lt;&gt;"",  IF(   AND(    (IFERROR(SEARCH("Ridotto",Feb2022_RICHIESTE!P18),Feb2022_RICHIESTE!P18))=1,    P$70&lt;&gt;""   ),    _xlfn.CONCAT("Rid: ",HLOOKUP(P$70,Tipologie!$B$2:$AM$10,5)  ),  Feb2022_RICHIESTE!P18),HLOOKUP(P$70,Tipologie!$B$2:$AM$10,5  ) ))</f>
        <v>.</v>
      </c>
      <c r="Q74" s="60" t="str">
        <f>T( IF( Feb2022_RICHIESTE!Q18&lt;&gt;"",  IF(   AND(    (IFERROR(SEARCH("Ridotto",Feb2022_RICHIESTE!Q18),Feb2022_RICHIESTE!Q18))=1,    Q$70&lt;&gt;""   ),    _xlfn.CONCAT("Rid: ",HLOOKUP(Q$70,Tipologie!$B$2:$AM$10,5)  ),  Feb2022_RICHIESTE!Q18),HLOOKUP(Q$70,Tipologie!$B$2:$AM$10,5  ) ))</f>
        <v>.</v>
      </c>
      <c r="R74" s="60" t="str">
        <f>T( IF( Feb2022_RICHIESTE!R18&lt;&gt;"",  IF(   AND(    (IFERROR(SEARCH("Ridotto",Feb2022_RICHIESTE!R18),Feb2022_RICHIESTE!R18))=1,    R$70&lt;&gt;""   ),    _xlfn.CONCAT("Rid: ",HLOOKUP(R$70,Tipologie!$B$2:$AM$10,5)  ),  Feb2022_RICHIESTE!R18),HLOOKUP(R$70,Tipologie!$B$2:$AM$10,5  ) ))</f>
        <v>.</v>
      </c>
      <c r="S74" s="60" t="str">
        <f>T( IF( Feb2022_RICHIESTE!S18&lt;&gt;"",  IF(   AND(    (IFERROR(SEARCH("Ridotto",Feb2022_RICHIESTE!S18),Feb2022_RICHIESTE!S18))=1,    S$70&lt;&gt;""   ),    _xlfn.CONCAT("Rid: ",HLOOKUP(S$70,Tipologie!$B$2:$AM$10,5)  ),  Feb2022_RICHIESTE!S18),HLOOKUP(S$70,Tipologie!$B$2:$AM$10,5  ) ))</f>
        <v>.</v>
      </c>
      <c r="T74" s="96"/>
      <c r="U74" s="79" t="str">
        <f t="shared" si="21"/>
        <v>mer</v>
      </c>
      <c r="V74" s="80">
        <f t="shared" si="17"/>
        <v>44601</v>
      </c>
      <c r="W74" s="158" t="str">
        <f>T( IF( Feb2022_RICHIESTE!W18&lt;&gt;"",  IF(   AND(    (IFERROR(SEARCH("Ridotto",Feb2022_RICHIESTE!W18),Feb2022_RICHIESTE!W18))=1,    W$70&lt;&gt;""   ),    _xlfn.CONCAT("Rid: ",HLOOKUP(W$70,Tipologie!$B$2:$AM$10,5)  ),  Feb2022_RICHIESTE!W18),HLOOKUP(W$70,Tipologie!$B$2:$AM$10,5  ) ))</f>
        <v>.</v>
      </c>
      <c r="X74" s="158" t="str">
        <f>T( IF( Feb2022_RICHIESTE!X18&lt;&gt;"",  IF(   AND(    (IFERROR(SEARCH("Ridotto",Feb2022_RICHIESTE!X18),Feb2022_RICHIESTE!X18))=1,    X$70&lt;&gt;""   ),    _xlfn.CONCAT("Rid: ",HLOOKUP(X$70,Tipologie!$B$2:$AM$10,5)  ),  Feb2022_RICHIESTE!X18),HLOOKUP(X$70,Tipologie!$B$2:$AM$10,5  ) ))</f>
        <v>.</v>
      </c>
      <c r="Y74" s="158" t="str">
        <f>T( IF( Feb2022_RICHIESTE!Y18&lt;&gt;"",  IF(   AND(    (IFERROR(SEARCH("Ridotto",Feb2022_RICHIESTE!Y18),Feb2022_RICHIESTE!Y18))=1,    Y$70&lt;&gt;""   ),    _xlfn.CONCAT("Rid: ",HLOOKUP(Y$70,Tipologie!$B$2:$AM$10,5)  ),  Feb2022_RICHIESTE!Y18),HLOOKUP(Y$70,Tipologie!$B$2:$AM$10,5  ) ))</f>
        <v>.</v>
      </c>
      <c r="Z74" s="158" t="str">
        <f>T( IF( Feb2022_RICHIESTE!Z18&lt;&gt;"",  IF(   AND(    (IFERROR(SEARCH("Ridotto",Feb2022_RICHIESTE!Z18),Feb2022_RICHIESTE!Z18))=1,    Z$70&lt;&gt;""   ),    _xlfn.CONCAT("Rid: ",HLOOKUP(Z$70,Tipologie!$B$2:$AM$10,5)  ),  Feb2022_RICHIESTE!Z18),HLOOKUP(Z$70,Tipologie!$B$2:$AM$10,5  ) ))</f>
        <v>.</v>
      </c>
      <c r="AA74" s="158" t="str">
        <f>T( IF( Feb2022_RICHIESTE!AA18&lt;&gt;"",  IF(   AND(    (IFERROR(SEARCH("Ridotto",Feb2022_RICHIESTE!AA18),Feb2022_RICHIESTE!AA18))=1,    AA$70&lt;&gt;""   ),    _xlfn.CONCAT("Rid: ",HLOOKUP(AA$70,Tipologie!$B$2:$AM$10,5)  ),  Feb2022_RICHIESTE!AA18),HLOOKUP(AA$70,Tipologie!$B$2:$AM$10,5  ) ))</f>
        <v>.</v>
      </c>
      <c r="AB74" s="158" t="s">
        <v>24</v>
      </c>
      <c r="AC74" s="158" t="str">
        <f>T( IF( Feb2022_RICHIESTE!AC18&lt;&gt;"",  IF(   AND(    (IFERROR(SEARCH("Ridotto",Feb2022_RICHIESTE!AC18),Feb2022_RICHIESTE!AC18))=1,    AC$70&lt;&gt;""   ),    _xlfn.CONCAT("Rid: ",HLOOKUP(AC$70,Tipologie!$B$2:$AM$10,5)  ),  Feb2022_RICHIESTE!AC18),HLOOKUP(AC$70,Tipologie!$B$2:$AM$10,5  ) ))</f>
        <v>.</v>
      </c>
      <c r="AD74" s="158" t="str">
        <f>T( IF( Feb2022_RICHIESTE!AD18&lt;&gt;"",  IF(   AND(    (IFERROR(SEARCH("Ridotto",Feb2022_RICHIESTE!AD18),Feb2022_RICHIESTE!AD18))=1,    AD$70&lt;&gt;""   ),    _xlfn.CONCAT("Rid: ",HLOOKUP(AD$70,Tipologie!$B$2:$AM$10,5)  ),  Feb2022_RICHIESTE!AD18),HLOOKUP(AD$70,Tipologie!$B$2:$AM$10,5  ) ))</f>
        <v>.</v>
      </c>
      <c r="AE74" s="158" t="str">
        <f>T( IF( Feb2022_RICHIESTE!AE18&lt;&gt;"",  IF(   AND(    (IFERROR(SEARCH("Ridotto",Feb2022_RICHIESTE!AE18),Feb2022_RICHIESTE!AE18))=1,    AE$70&lt;&gt;""   ),    _xlfn.CONCAT("Rid: ",HLOOKUP(AE$70,Tipologie!$B$2:$AM$10,5)  ),  Feb2022_RICHIESTE!AE18),HLOOKUP(AE$70,Tipologie!$B$2:$AM$10,5  ) ))</f>
        <v>.</v>
      </c>
      <c r="AF74" s="158" t="str">
        <f>T( IF( Feb2022_RICHIESTE!AF18&lt;&gt;"",  IF(   AND(    (IFERROR(SEARCH("Ridotto",Feb2022_RICHIESTE!AF18),Feb2022_RICHIESTE!AF18))=1,    AF$70&lt;&gt;""   ),    _xlfn.CONCAT("Rid: ",HLOOKUP(AF$70,Tipologie!$B$2:$AM$10,5)  ),  Feb2022_RICHIESTE!AF18),HLOOKUP(AF$70,Tipologie!$B$2:$AM$10,5  ) ))</f>
        <v>.</v>
      </c>
      <c r="AG74" s="158" t="str">
        <f>T( IF( Feb2022_RICHIESTE!AG18&lt;&gt;"",  IF(   AND(    (IFERROR(SEARCH("Ridotto",Feb2022_RICHIESTE!AG18),Feb2022_RICHIESTE!AG18))=1,    AG$70&lt;&gt;""   ),    _xlfn.CONCAT("Rid: ",HLOOKUP(AG$70,Tipologie!$B$2:$AM$10,5)  ),  Feb2022_RICHIESTE!AG18),HLOOKUP(AG$70,Tipologie!$B$2:$AM$10,5  ) ))</f>
        <v>.</v>
      </c>
      <c r="AH74" s="158" t="str">
        <f>T( IF( Feb2022_RICHIESTE!AH18&lt;&gt;"",  IF(   AND(    (IFERROR(SEARCH("Ridotto",Feb2022_RICHIESTE!AH18),Feb2022_RICHIESTE!AH18))=1,    AH$70&lt;&gt;""   ),    _xlfn.CONCAT("Rid: ",HLOOKUP(AH$70,Tipologie!$B$2:$AM$10,5)  ),  Feb2022_RICHIESTE!AH18),HLOOKUP(AH$70,Tipologie!$B$2:$AM$10,5  ) ))</f>
        <v>.</v>
      </c>
      <c r="AI74" s="158" t="str">
        <f>T( IF( Feb2022_RICHIESTE!AI18&lt;&gt;"",  IF(   AND(    (IFERROR(SEARCH("Ridotto",Feb2022_RICHIESTE!AI18),Feb2022_RICHIESTE!AI18))=1,    AI$70&lt;&gt;""   ),    _xlfn.CONCAT("Rid: ",HLOOKUP(AI$70,Tipologie!$B$2:$AM$10,5)  ),  Feb2022_RICHIESTE!AI18),HLOOKUP(AI$70,Tipologie!$B$2:$AM$10,5  ) ))</f>
        <v>.</v>
      </c>
      <c r="AJ74" s="158" t="str">
        <f>T( IF( Feb2022_RICHIESTE!AJ18&lt;&gt;"",  IF(   AND(    (IFERROR(SEARCH("Ridotto",Feb2022_RICHIESTE!AJ18),Feb2022_RICHIESTE!AJ18))=1,    AJ$70&lt;&gt;""   ),    _xlfn.CONCAT("Rid: ",HLOOKUP(AJ$70,Tipologie!$B$2:$AM$10,5)  ),  Feb2022_RICHIESTE!AJ18),HLOOKUP(AJ$70,Tipologie!$B$2:$AM$10,5  ) ))</f>
        <v>.</v>
      </c>
      <c r="AK74" s="158" t="str">
        <f>T( IF( Feb2022_RICHIESTE!AK18&lt;&gt;"",  IF(   AND(    (IFERROR(SEARCH("Ridotto",Feb2022_RICHIESTE!AK18),Feb2022_RICHIESTE!AK18))=1,    AK$70&lt;&gt;""   ),    _xlfn.CONCAT("Rid: ",HLOOKUP(AK$70,Tipologie!$B$2:$AM$10,5)  ),  Feb2022_RICHIESTE!AK18),HLOOKUP(AK$70,Tipologie!$B$2:$AM$10,5  ) ))</f>
        <v>.</v>
      </c>
      <c r="AL74" s="158" t="str">
        <f>T( IF( Feb2022_RICHIESTE!AL18&lt;&gt;"",  IF(   AND(    (IFERROR(SEARCH("Ridotto",Feb2022_RICHIESTE!AL18),Feb2022_RICHIESTE!AL18))=1,    AL$70&lt;&gt;""   ),    _xlfn.CONCAT("Rid: ",HLOOKUP(AL$70,Tipologie!$B$2:$AM$10,5)  ),  Feb2022_RICHIESTE!AL18),HLOOKUP(AL$70,Tipologie!$B$2:$AM$10,5  ) ))</f>
        <v>.</v>
      </c>
      <c r="AM74" s="158" t="str">
        <f>T( IF( Feb2022_RICHIESTE!AM18&lt;&gt;"",  IF(   AND(    (IFERROR(SEARCH("Ridotto",Feb2022_RICHIESTE!AM18),Feb2022_RICHIESTE!AM18))=1,    AM$70&lt;&gt;""   ),    _xlfn.CONCAT("Rid: ",HLOOKUP(AM$70,Tipologie!$B$2:$AM$10,5)  ),  Feb2022_RICHIESTE!AM18),HLOOKUP(AM$70,Tipologie!$B$2:$AM$10,5  ) ))</f>
        <v>.</v>
      </c>
      <c r="AN74" s="158" t="str">
        <f>T( IF( Feb2022_RICHIESTE!AN18&lt;&gt;"",  IF(   AND(    (IFERROR(SEARCH("Ridotto",Feb2022_RICHIESTE!AN18),Feb2022_RICHIESTE!AN18))=1,    AN$70&lt;&gt;""   ),    _xlfn.CONCAT("Rid: ",HLOOKUP(AN$70,Tipologie!$B$2:$AM$10,5)  ),  Feb2022_RICHIESTE!AN18),HLOOKUP(AN$70,Tipologie!$B$2:$AM$10,5  ) ))</f>
        <v>.</v>
      </c>
      <c r="AO74" s="158" t="str">
        <f>T( IF( Feb2022_RICHIESTE!AO18&lt;&gt;"",  IF(   AND(    (IFERROR(SEARCH("Ridotto",Feb2022_RICHIESTE!AO18),Feb2022_RICHIESTE!AO18))=1,    AO$70&lt;&gt;""   ),    _xlfn.CONCAT("Rid: ",HLOOKUP(AO$70,Tipologie!$B$2:$AM$10,5)  ),  Feb2022_RICHIESTE!AO18),HLOOKUP(AO$70,Tipologie!$B$2:$AM$10,5  ) ))</f>
        <v>.</v>
      </c>
      <c r="AP74" s="158" t="str">
        <f>T( IF( Feb2022_RICHIESTE!AP18&lt;&gt;"",  IF(   AND(    (IFERROR(SEARCH("Ridotto",Feb2022_RICHIESTE!AP18),Feb2022_RICHIESTE!AP18))=1,    AP$70&lt;&gt;""   ),    _xlfn.CONCAT("Rid: ",HLOOKUP(AP$70,Tipologie!$B$2:$AM$10,5)  ),  Feb2022_RICHIESTE!AP18),HLOOKUP(AP$70,Tipologie!$B$2:$AM$10,5  ) ))</f>
        <v>.</v>
      </c>
      <c r="AQ74" s="158" t="str">
        <f>T( IF( Feb2022_RICHIESTE!AQ18&lt;&gt;"",  IF(   AND(    (IFERROR(SEARCH("Ridotto",Feb2022_RICHIESTE!AQ18),Feb2022_RICHIESTE!AQ18))=1,    AQ$70&lt;&gt;""   ),    _xlfn.CONCAT("Rid: ",HLOOKUP(AQ$70,Tipologie!$B$2:$AM$10,5)  ),  Feb2022_RICHIESTE!AQ18),HLOOKUP(AQ$70,Tipologie!$B$2:$AM$10,5  ) ))</f>
        <v>.</v>
      </c>
      <c r="AR74" s="158" t="str">
        <f>T( IF( Feb2022_RICHIESTE!AR18&lt;&gt;"",  IF(   AND(    (IFERROR(SEARCH("Ridotto",Feb2022_RICHIESTE!AR18),Feb2022_RICHIESTE!AR18))=1,    AR$70&lt;&gt;""   ),    _xlfn.CONCAT("Rid: ",HLOOKUP(AR$70,Tipologie!$B$2:$AM$10,5)  ),  Feb2022_RICHIESTE!AR18),HLOOKUP(AR$70,Tipologie!$B$2:$AM$10,5  ) ))</f>
        <v>.</v>
      </c>
      <c r="AS74" s="54"/>
      <c r="AT74" s="174">
        <f>SUM(COUNTIFS(C74:AR74,{"Ex-accordo";"Ferie";"Ridotto Ex-Acc";"Ridotto Ferie";"Ridotto Maternità";"Malattia";"Esame";"Altro"}))</f>
        <v>0</v>
      </c>
      <c r="AU74" s="96"/>
      <c r="AW74" s="79" t="str">
        <f t="shared" si="22"/>
        <v>mer</v>
      </c>
      <c r="AX74" s="79">
        <f t="shared" si="23"/>
        <v>44601</v>
      </c>
      <c r="AY74" s="158" t="str">
        <f>T(IF(  Feb2022_RICHIESTE!BB18&lt;&gt;"",  Feb2022_RICHIESTE!BB18,  HLOOKUP(AY$70,Tipologie!$B$2:$AM$10,5) ))</f>
        <v>.</v>
      </c>
      <c r="AZ74" s="158" t="str">
        <f>T(IF(  Feb2022_RICHIESTE!BC18&lt;&gt;"",  Feb2022_RICHIESTE!BC18,  HLOOKUP(AZ$70,Tipologie!$B$2:$AM$10,5) ))</f>
        <v>.</v>
      </c>
      <c r="BA74" s="158" t="str">
        <f>T(IF(  Feb2022_RICHIESTE!BD18&lt;&gt;"",  Feb2022_RICHIESTE!BD18,  HLOOKUP(BA$70,Tipologie!$B$2:$AM$10,5) ))</f>
        <v>.</v>
      </c>
      <c r="BB74" s="158" t="str">
        <f>T(IF(  Feb2022_RICHIESTE!BE18&lt;&gt;"",  Feb2022_RICHIESTE!BE18,  HLOOKUP(BB$70,Tipologie!$B$2:$AM$10,5) ))</f>
        <v>.</v>
      </c>
      <c r="BC74" s="158" t="str">
        <f>T(IF(  Feb2022_RICHIESTE!BF18&lt;&gt;"",  Feb2022_RICHIESTE!BF18,  HLOOKUP(BC$70,Tipologie!$B$2:$AM$10,5) ))</f>
        <v>.</v>
      </c>
      <c r="BD74" s="158" t="str">
        <f>T(IF(  Feb2022_RICHIESTE!BG18&lt;&gt;"",  Feb2022_RICHIESTE!BG18,  HLOOKUP(BD$70,Tipologie!$B$2:$AM$10,5) ))</f>
        <v>.</v>
      </c>
      <c r="BE74" s="158" t="str">
        <f>T(IF(  Feb2022_RICHIESTE!BH18&lt;&gt;"",  Feb2022_RICHIESTE!BH18,  HLOOKUP(BE$70,Tipologie!$B$2:$AM$10,5) ))</f>
        <v>.</v>
      </c>
      <c r="BF74" s="158" t="str">
        <f>T(IF(  Feb2022_RICHIESTE!BI18&lt;&gt;"",  Feb2022_RICHIESTE!BI18,  HLOOKUP(BF$70,Tipologie!$B$2:$AM$10,5) ))</f>
        <v>.</v>
      </c>
      <c r="BG74" s="158" t="str">
        <f>T(IF(  Feb2022_RICHIESTE!BJ18&lt;&gt;"",  Feb2022_RICHIESTE!BJ18,  HLOOKUP(BG$70,Tipologie!$B$2:$AM$10,5) ))</f>
        <v>.</v>
      </c>
      <c r="BH74" s="158" t="str">
        <f>T(IF(  Feb2022_RICHIESTE!BK18&lt;&gt;"",  Feb2022_RICHIESTE!BK18,  HLOOKUP(BH$70,Tipologie!$B$2:$AM$10,5) ))</f>
        <v>.</v>
      </c>
      <c r="BI74" s="50"/>
    </row>
    <row r="75" spans="1:61" ht="11.25" customHeight="1" x14ac:dyDescent="0.25">
      <c r="A75" s="79" t="str">
        <f>IF(Feb2022_RICHIESTE!A19&lt;&gt;"",Feb2022_RICHIESTE!A19,"")</f>
        <v>gio</v>
      </c>
      <c r="B75" s="80">
        <f>IF(Feb2022_RICHIESTE!B19&lt;&gt;"",Feb2022_RICHIESTE!B19,"")</f>
        <v>44602</v>
      </c>
      <c r="C75" s="158" t="str">
        <f>T( IF( Feb2022_RICHIESTE!C19&lt;&gt;"",  IF(   AND(    (IFERROR(SEARCH("Ridotto",Feb2022_RICHIESTE!C19),Feb2022_RICHIESTE!C19))=1,    C$70&lt;&gt;""   ),    _xlfn.CONCAT("Rid: ",HLOOKUP(C$70,Tipologie!$B$2:$AM$10,6)  ),  Feb2022_RICHIESTE!C19),HLOOKUP(C$70,Tipologie!$B$2:$AM$10,6  ) ))</f>
        <v>.</v>
      </c>
      <c r="D75" s="158" t="str">
        <f>T( IF( Feb2022_RICHIESTE!D19&lt;&gt;"",  IF(   AND(    (IFERROR(SEARCH("Ridotto",Feb2022_RICHIESTE!D19),Feb2022_RICHIESTE!D19))=1,    D$70&lt;&gt;""   ),    _xlfn.CONCAT("Rid: ",HLOOKUP(D$70,Tipologie!$B$2:$AM$10,6)  ),  Feb2022_RICHIESTE!D19),HLOOKUP(D$70,Tipologie!$B$2:$AM$10,6  ) ))</f>
        <v>.</v>
      </c>
      <c r="E75" s="158" t="str">
        <f>T( IF( Feb2022_RICHIESTE!E19&lt;&gt;"",  IF(   AND(    (IFERROR(SEARCH("Ridotto",Feb2022_RICHIESTE!E19),Feb2022_RICHIESTE!E19))=1,    E$70&lt;&gt;""   ),    _xlfn.CONCAT("Rid: ",HLOOKUP(E$70,Tipologie!$B$2:$AM$10,6)  ),  Feb2022_RICHIESTE!E19),HLOOKUP(E$70,Tipologie!$B$2:$AM$10,6  ) ))</f>
        <v>.</v>
      </c>
      <c r="F75" s="158" t="str">
        <f>T( IF( Feb2022_RICHIESTE!F19&lt;&gt;"",  IF(   AND(    (IFERROR(SEARCH("Ridotto",Feb2022_RICHIESTE!F19),Feb2022_RICHIESTE!F19))=1,    F$70&lt;&gt;""   ),    _xlfn.CONCAT("Rid: ",HLOOKUP(F$70,Tipologie!$B$2:$AM$10,6)  ),  Feb2022_RICHIESTE!F19),HLOOKUP(F$70,Tipologie!$B$2:$AM$10,6  ) ))</f>
        <v>.</v>
      </c>
      <c r="G75" s="158" t="str">
        <f>T( IF( Feb2022_RICHIESTE!G19&lt;&gt;"",  IF(   AND(    (IFERROR(SEARCH("Ridotto",Feb2022_RICHIESTE!G19),Feb2022_RICHIESTE!G19))=1,    G$70&lt;&gt;""   ),    _xlfn.CONCAT("Rid: ",HLOOKUP(G$70,Tipologie!$B$2:$AM$10,6)  ),  Feb2022_RICHIESTE!G19),HLOOKUP(G$70,Tipologie!$B$2:$AM$10,6  ) ))</f>
        <v>.</v>
      </c>
      <c r="H75" s="158" t="str">
        <f>T( IF( Feb2022_RICHIESTE!H19&lt;&gt;"",  IF(   AND(    (IFERROR(SEARCH("Ridotto",Feb2022_RICHIESTE!H19),Feb2022_RICHIESTE!H19))=1,    H$70&lt;&gt;""   ),    _xlfn.CONCAT("Rid: ",HLOOKUP(H$70,Tipologie!$B$2:$AM$10,6)  ),  Feb2022_RICHIESTE!H19),HLOOKUP(H$70,Tipologie!$B$2:$AM$10,6  ) ))</f>
        <v>.</v>
      </c>
      <c r="I75" s="158" t="str">
        <f>T( IF( Feb2022_RICHIESTE!I19&lt;&gt;"",  IF(   AND(    (IFERROR(SEARCH("Ridotto",Feb2022_RICHIESTE!I19),Feb2022_RICHIESTE!I19))=1,    I$70&lt;&gt;""   ),    _xlfn.CONCAT("Rid: ",HLOOKUP(I$70,Tipologie!$B$2:$AM$10,6)  ),  Feb2022_RICHIESTE!I19),HLOOKUP(I$70,Tipologie!$B$2:$AM$10,6  ) ))</f>
        <v>.</v>
      </c>
      <c r="J75" s="158" t="str">
        <f>T( IF( Feb2022_RICHIESTE!J19&lt;&gt;"",  IF(   AND(    (IFERROR(SEARCH("Ridotto",Feb2022_RICHIESTE!J19),Feb2022_RICHIESTE!J19))=1,    J$70&lt;&gt;""   ),    _xlfn.CONCAT("Rid: ",HLOOKUP(J$70,Tipologie!$B$2:$AM$10,6)  ),  Feb2022_RICHIESTE!J19),HLOOKUP(J$70,Tipologie!$B$2:$AM$10,6  ) ))</f>
        <v>.</v>
      </c>
      <c r="K75" s="158" t="str">
        <f>T( IF( Feb2022_RICHIESTE!K19&lt;&gt;"",  IF(   AND(    (IFERROR(SEARCH("Ridotto",Feb2022_RICHIESTE!K19),Feb2022_RICHIESTE!K19))=1,    K$70&lt;&gt;""   ),    _xlfn.CONCAT("Rid: ",HLOOKUP(K$70,Tipologie!$B$2:$AM$10,6)  ),  Feb2022_RICHIESTE!K19),HLOOKUP(K$70,Tipologie!$B$2:$AM$10,6  ) ))</f>
        <v>.</v>
      </c>
      <c r="L75" s="158" t="str">
        <f>T( IF( Feb2022_RICHIESTE!L19&lt;&gt;"",  IF(   AND(    (IFERROR(SEARCH("Ridotto",Feb2022_RICHIESTE!L19),Feb2022_RICHIESTE!L19))=1,    L$70&lt;&gt;""   ),    _xlfn.CONCAT("Rid: ",HLOOKUP(L$70,Tipologie!$B$2:$AM$10,6)  ),  Feb2022_RICHIESTE!L19),HLOOKUP(L$70,Tipologie!$B$2:$AM$10,6  ) ))</f>
        <v>.</v>
      </c>
      <c r="M75" s="158" t="str">
        <f>T( IF( Feb2022_RICHIESTE!M19&lt;&gt;"",  IF(   AND(    (IFERROR(SEARCH("Ridotto",Feb2022_RICHIESTE!M19),Feb2022_RICHIESTE!M19))=1,    M$70&lt;&gt;""   ),    _xlfn.CONCAT("Rid: ",HLOOKUP(M$70,Tipologie!$B$2:$AM$10,6)  ),  Feb2022_RICHIESTE!M19),HLOOKUP(M$70,Tipologie!$B$2:$AM$10,6  ) ))</f>
        <v>.</v>
      </c>
      <c r="N75" s="158" t="str">
        <f>T( IF( Feb2022_RICHIESTE!N19&lt;&gt;"",  IF(   AND(    (IFERROR(SEARCH("Ridotto",Feb2022_RICHIESTE!N19),Feb2022_RICHIESTE!N19))=1,    N$70&lt;&gt;""   ),    _xlfn.CONCAT("Rid: ",HLOOKUP(N$70,Tipologie!$B$2:$AM$10,6)  ),  Feb2022_RICHIESTE!N19),HLOOKUP(N$70,Tipologie!$B$2:$AM$10,6  ) ))</f>
        <v>.</v>
      </c>
      <c r="O75" s="158" t="str">
        <f>T( IF( Feb2022_RICHIESTE!O19&lt;&gt;"",  IF(   AND(    (IFERROR(SEARCH("Ridotto",Feb2022_RICHIESTE!O19),Feb2022_RICHIESTE!O19))=1,    O$70&lt;&gt;""   ),    _xlfn.CONCAT("Rid: ",HLOOKUP(O$70,Tipologie!$B$2:$AM$10,6)  ),  Feb2022_RICHIESTE!O19),HLOOKUP(O$70,Tipologie!$B$2:$AM$10,6  ) ))</f>
        <v>.</v>
      </c>
      <c r="P75" s="158" t="str">
        <f>T( IF( Feb2022_RICHIESTE!P19&lt;&gt;"",  IF(   AND(    (IFERROR(SEARCH("Ridotto",Feb2022_RICHIESTE!P19),Feb2022_RICHIESTE!P19))=1,    P$70&lt;&gt;""   ),    _xlfn.CONCAT("Rid: ",HLOOKUP(P$70,Tipologie!$B$2:$AM$10,6)  ),  Feb2022_RICHIESTE!P19),HLOOKUP(P$70,Tipologie!$B$2:$AM$10,6  ) ))</f>
        <v>.</v>
      </c>
      <c r="Q75" s="60" t="str">
        <f>T( IF( Feb2022_RICHIESTE!Q19&lt;&gt;"",  IF(   AND(    (IFERROR(SEARCH("Ridotto",Feb2022_RICHIESTE!Q19),Feb2022_RICHIESTE!Q19))=1,    Q$70&lt;&gt;""   ),    _xlfn.CONCAT("Rid: ",HLOOKUP(Q$70,Tipologie!$B$2:$AM$10,6)  ),  Feb2022_RICHIESTE!Q19),HLOOKUP(Q$70,Tipologie!$B$2:$AM$10,6  ) ))</f>
        <v>.</v>
      </c>
      <c r="R75" s="60" t="str">
        <f>T( IF( Feb2022_RICHIESTE!R19&lt;&gt;"",  IF(   AND(    (IFERROR(SEARCH("Ridotto",Feb2022_RICHIESTE!R19),Feb2022_RICHIESTE!R19))=1,    R$70&lt;&gt;""   ),    _xlfn.CONCAT("Rid: ",HLOOKUP(R$70,Tipologie!$B$2:$AM$10,6)  ),  Feb2022_RICHIESTE!R19),HLOOKUP(R$70,Tipologie!$B$2:$AM$10,6  ) ))</f>
        <v>.</v>
      </c>
      <c r="S75" s="60" t="str">
        <f>T( IF( Feb2022_RICHIESTE!S19&lt;&gt;"",  IF(   AND(    (IFERROR(SEARCH("Ridotto",Feb2022_RICHIESTE!S19),Feb2022_RICHIESTE!S19))=1,    S$70&lt;&gt;""   ),    _xlfn.CONCAT("Rid: ",HLOOKUP(S$70,Tipologie!$B$2:$AM$10,6)  ),  Feb2022_RICHIESTE!S19),HLOOKUP(S$70,Tipologie!$B$2:$AM$10,6  ) ))</f>
        <v>.</v>
      </c>
      <c r="T75" s="96"/>
      <c r="U75" s="79" t="str">
        <f t="shared" si="21"/>
        <v>gio</v>
      </c>
      <c r="V75" s="80">
        <f t="shared" si="17"/>
        <v>44602</v>
      </c>
      <c r="W75" s="158" t="str">
        <f>T( IF( Feb2022_RICHIESTE!W19&lt;&gt;"",  IF(   AND(    (IFERROR(SEARCH("Ridotto",Feb2022_RICHIESTE!W19),Feb2022_RICHIESTE!W19))=1,    W$70&lt;&gt;""   ),    _xlfn.CONCAT("Rid: ",HLOOKUP(W$70,Tipologie!$B$2:$AM$10,6)  ),  Feb2022_RICHIESTE!W19),HLOOKUP(W$70,Tipologie!$B$2:$AM$10,6  ) ))</f>
        <v>.</v>
      </c>
      <c r="X75" s="158" t="str">
        <f>T( IF( Feb2022_RICHIESTE!X19&lt;&gt;"",  IF(   AND(    (IFERROR(SEARCH("Ridotto",Feb2022_RICHIESTE!X19),Feb2022_RICHIESTE!X19))=1,    X$70&lt;&gt;""   ),    _xlfn.CONCAT("Rid: ",HLOOKUP(X$70,Tipologie!$B$2:$AM$10,6)  ),  Feb2022_RICHIESTE!X19),HLOOKUP(X$70,Tipologie!$B$2:$AM$10,6  ) ))</f>
        <v>.</v>
      </c>
      <c r="Y75" s="158" t="str">
        <f>T( IF( Feb2022_RICHIESTE!Y19&lt;&gt;"",  IF(   AND(    (IFERROR(SEARCH("Ridotto",Feb2022_RICHIESTE!Y19),Feb2022_RICHIESTE!Y19))=1,    Y$70&lt;&gt;""   ),    _xlfn.CONCAT("Rid: ",HLOOKUP(Y$70,Tipologie!$B$2:$AM$10,6)  ),  Feb2022_RICHIESTE!Y19),HLOOKUP(Y$70,Tipologie!$B$2:$AM$10,6  ) ))</f>
        <v>.</v>
      </c>
      <c r="Z75" s="158" t="str">
        <f>T( IF( Feb2022_RICHIESTE!Z19&lt;&gt;"",  IF(   AND(    (IFERROR(SEARCH("Ridotto",Feb2022_RICHIESTE!Z19),Feb2022_RICHIESTE!Z19))=1,    Z$70&lt;&gt;""   ),    _xlfn.CONCAT("Rid: ",HLOOKUP(Z$70,Tipologie!$B$2:$AM$10,6)  ),  Feb2022_RICHIESTE!Z19),HLOOKUP(Z$70,Tipologie!$B$2:$AM$10,6  ) ))</f>
        <v>.</v>
      </c>
      <c r="AA75" s="158" t="str">
        <f>T( IF( Feb2022_RICHIESTE!AA19&lt;&gt;"",  IF(   AND(    (IFERROR(SEARCH("Ridotto",Feb2022_RICHIESTE!AA19),Feb2022_RICHIESTE!AA19))=1,    AA$70&lt;&gt;""   ),    _xlfn.CONCAT("Rid: ",HLOOKUP(AA$70,Tipologie!$B$2:$AM$10,6)  ),  Feb2022_RICHIESTE!AA19),HLOOKUP(AA$70,Tipologie!$B$2:$AM$10,6  ) ))</f>
        <v>.</v>
      </c>
      <c r="AB75" s="158" t="s">
        <v>24</v>
      </c>
      <c r="AC75" s="158" t="str">
        <f>T( IF( Feb2022_RICHIESTE!AC19&lt;&gt;"",  IF(   AND(    (IFERROR(SEARCH("Ridotto",Feb2022_RICHIESTE!AC19),Feb2022_RICHIESTE!AC19))=1,    AC$70&lt;&gt;""   ),    _xlfn.CONCAT("Rid: ",HLOOKUP(AC$70,Tipologie!$B$2:$AM$10,6)  ),  Feb2022_RICHIESTE!AC19),HLOOKUP(AC$70,Tipologie!$B$2:$AM$10,6  ) ))</f>
        <v>.</v>
      </c>
      <c r="AD75" s="158" t="str">
        <f>T( IF( Feb2022_RICHIESTE!AD19&lt;&gt;"",  IF(   AND(    (IFERROR(SEARCH("Ridotto",Feb2022_RICHIESTE!AD19),Feb2022_RICHIESTE!AD19))=1,    AD$70&lt;&gt;""   ),    _xlfn.CONCAT("Rid: ",HLOOKUP(AD$70,Tipologie!$B$2:$AM$10,6)  ),  Feb2022_RICHIESTE!AD19),HLOOKUP(AD$70,Tipologie!$B$2:$AM$10,6  ) ))</f>
        <v>.</v>
      </c>
      <c r="AE75" s="158" t="str">
        <f>T( IF( Feb2022_RICHIESTE!AE19&lt;&gt;"",  IF(   AND(    (IFERROR(SEARCH("Ridotto",Feb2022_RICHIESTE!AE19),Feb2022_RICHIESTE!AE19))=1,    AE$70&lt;&gt;""   ),    _xlfn.CONCAT("Rid: ",HLOOKUP(AE$70,Tipologie!$B$2:$AM$10,6)  ),  Feb2022_RICHIESTE!AE19),HLOOKUP(AE$70,Tipologie!$B$2:$AM$10,6  ) ))</f>
        <v>.</v>
      </c>
      <c r="AF75" s="158" t="str">
        <f>T( IF( Feb2022_RICHIESTE!AF19&lt;&gt;"",  IF(   AND(    (IFERROR(SEARCH("Ridotto",Feb2022_RICHIESTE!AF19),Feb2022_RICHIESTE!AF19))=1,    AF$70&lt;&gt;""   ),    _xlfn.CONCAT("Rid: ",HLOOKUP(AF$70,Tipologie!$B$2:$AM$10,6)  ),  Feb2022_RICHIESTE!AF19),HLOOKUP(AF$70,Tipologie!$B$2:$AM$10,6  ) ))</f>
        <v>.</v>
      </c>
      <c r="AG75" s="158" t="str">
        <f>T( IF( Feb2022_RICHIESTE!AG19&lt;&gt;"",  IF(   AND(    (IFERROR(SEARCH("Ridotto",Feb2022_RICHIESTE!AG19),Feb2022_RICHIESTE!AG19))=1,    AG$70&lt;&gt;""   ),    _xlfn.CONCAT("Rid: ",HLOOKUP(AG$70,Tipologie!$B$2:$AM$10,6)  ),  Feb2022_RICHIESTE!AG19),HLOOKUP(AG$70,Tipologie!$B$2:$AM$10,6  ) ))</f>
        <v>.</v>
      </c>
      <c r="AH75" s="158" t="str">
        <f>T( IF( Feb2022_RICHIESTE!AH19&lt;&gt;"",  IF(   AND(    (IFERROR(SEARCH("Ridotto",Feb2022_RICHIESTE!AH19),Feb2022_RICHIESTE!AH19))=1,    AH$70&lt;&gt;""   ),    _xlfn.CONCAT("Rid: ",HLOOKUP(AH$70,Tipologie!$B$2:$AM$10,6)  ),  Feb2022_RICHIESTE!AH19),HLOOKUP(AH$70,Tipologie!$B$2:$AM$10,6  ) ))</f>
        <v>.</v>
      </c>
      <c r="AI75" s="158" t="str">
        <f>T( IF( Feb2022_RICHIESTE!AI19&lt;&gt;"",  IF(   AND(    (IFERROR(SEARCH("Ridotto",Feb2022_RICHIESTE!AI19),Feb2022_RICHIESTE!AI19))=1,    AI$70&lt;&gt;""   ),    _xlfn.CONCAT("Rid: ",HLOOKUP(AI$70,Tipologie!$B$2:$AM$10,6)  ),  Feb2022_RICHIESTE!AI19),HLOOKUP(AI$70,Tipologie!$B$2:$AM$10,6  ) ))</f>
        <v>.</v>
      </c>
      <c r="AJ75" s="158" t="str">
        <f>T( IF( Feb2022_RICHIESTE!AJ19&lt;&gt;"",  IF(   AND(    (IFERROR(SEARCH("Ridotto",Feb2022_RICHIESTE!AJ19),Feb2022_RICHIESTE!AJ19))=1,    AJ$70&lt;&gt;""   ),    _xlfn.CONCAT("Rid: ",HLOOKUP(AJ$70,Tipologie!$B$2:$AM$10,6)  ),  Feb2022_RICHIESTE!AJ19),HLOOKUP(AJ$70,Tipologie!$B$2:$AM$10,6  ) ))</f>
        <v>.</v>
      </c>
      <c r="AK75" s="158" t="str">
        <f>T( IF( Feb2022_RICHIESTE!AK19&lt;&gt;"",  IF(   AND(    (IFERROR(SEARCH("Ridotto",Feb2022_RICHIESTE!AK19),Feb2022_RICHIESTE!AK19))=1,    AK$70&lt;&gt;""   ),    _xlfn.CONCAT("Rid: ",HLOOKUP(AK$70,Tipologie!$B$2:$AM$10,6)  ),  Feb2022_RICHIESTE!AK19),HLOOKUP(AK$70,Tipologie!$B$2:$AM$10,6  ) ))</f>
        <v>.</v>
      </c>
      <c r="AL75" s="158" t="str">
        <f>T( IF( Feb2022_RICHIESTE!AL19&lt;&gt;"",  IF(   AND(    (IFERROR(SEARCH("Ridotto",Feb2022_RICHIESTE!AL19),Feb2022_RICHIESTE!AL19))=1,    AL$70&lt;&gt;""   ),    _xlfn.CONCAT("Rid: ",HLOOKUP(AL$70,Tipologie!$B$2:$AM$10,6)  ),  Feb2022_RICHIESTE!AL19),HLOOKUP(AL$70,Tipologie!$B$2:$AM$10,6  ) ))</f>
        <v>.</v>
      </c>
      <c r="AM75" s="158" t="str">
        <f>T( IF( Feb2022_RICHIESTE!AM19&lt;&gt;"",  IF(   AND(    (IFERROR(SEARCH("Ridotto",Feb2022_RICHIESTE!AM19),Feb2022_RICHIESTE!AM19))=1,    AM$70&lt;&gt;""   ),    _xlfn.CONCAT("Rid: ",HLOOKUP(AM$70,Tipologie!$B$2:$AM$10,6)  ),  Feb2022_RICHIESTE!AM19),HLOOKUP(AM$70,Tipologie!$B$2:$AM$10,6  ) ))</f>
        <v>.</v>
      </c>
      <c r="AN75" s="158" t="str">
        <f>T( IF( Feb2022_RICHIESTE!AN19&lt;&gt;"",  IF(   AND(    (IFERROR(SEARCH("Ridotto",Feb2022_RICHIESTE!AN19),Feb2022_RICHIESTE!AN19))=1,    AN$70&lt;&gt;""   ),    _xlfn.CONCAT("Rid: ",HLOOKUP(AN$70,Tipologie!$B$2:$AM$10,6)  ),  Feb2022_RICHIESTE!AN19),HLOOKUP(AN$70,Tipologie!$B$2:$AM$10,6  ) ))</f>
        <v>.</v>
      </c>
      <c r="AO75" s="158" t="str">
        <f>T( IF( Feb2022_RICHIESTE!AO19&lt;&gt;"",  IF(   AND(    (IFERROR(SEARCH("Ridotto",Feb2022_RICHIESTE!AO19),Feb2022_RICHIESTE!AO19))=1,    AO$70&lt;&gt;""   ),    _xlfn.CONCAT("Rid: ",HLOOKUP(AO$70,Tipologie!$B$2:$AM$10,6)  ),  Feb2022_RICHIESTE!AO19),HLOOKUP(AO$70,Tipologie!$B$2:$AM$10,6  ) ))</f>
        <v>.</v>
      </c>
      <c r="AP75" s="158" t="str">
        <f>T( IF( Feb2022_RICHIESTE!AP19&lt;&gt;"",  IF(   AND(    (IFERROR(SEARCH("Ridotto",Feb2022_RICHIESTE!AP19),Feb2022_RICHIESTE!AP19))=1,    AP$70&lt;&gt;""   ),    _xlfn.CONCAT("Rid: ",HLOOKUP(AP$70,Tipologie!$B$2:$AM$10,6)  ),  Feb2022_RICHIESTE!AP19),HLOOKUP(AP$70,Tipologie!$B$2:$AM$10,6  ) ))</f>
        <v>.</v>
      </c>
      <c r="AQ75" s="158" t="str">
        <f>T( IF( Feb2022_RICHIESTE!AQ19&lt;&gt;"",  IF(   AND(    (IFERROR(SEARCH("Ridotto",Feb2022_RICHIESTE!AQ19),Feb2022_RICHIESTE!AQ19))=1,    AQ$70&lt;&gt;""   ),    _xlfn.CONCAT("Rid: ",HLOOKUP(AQ$70,Tipologie!$B$2:$AM$10,6)  ),  Feb2022_RICHIESTE!AQ19),HLOOKUP(AQ$70,Tipologie!$B$2:$AM$10,6  ) ))</f>
        <v>.</v>
      </c>
      <c r="AR75" s="158" t="str">
        <f>T( IF( Feb2022_RICHIESTE!AR19&lt;&gt;"",  IF(   AND(    (IFERROR(SEARCH("Ridotto",Feb2022_RICHIESTE!AR19),Feb2022_RICHIESTE!AR19))=1,    AR$70&lt;&gt;""   ),    _xlfn.CONCAT("Rid: ",HLOOKUP(AR$70,Tipologie!$B$2:$AM$10,6)  ),  Feb2022_RICHIESTE!AR19),HLOOKUP(AR$70,Tipologie!$B$2:$AM$10,6  ) ))</f>
        <v>.</v>
      </c>
      <c r="AS75" s="54"/>
      <c r="AT75" s="174">
        <f>SUM(COUNTIFS(C75:AR75,{"Ex-accordo";"Ferie";"Ridotto Ex-Acc";"Ridotto Ferie";"Ridotto Maternità";"Malattia";"Esame";"Altro"}))</f>
        <v>0</v>
      </c>
      <c r="AU75" s="96"/>
      <c r="AW75" s="79" t="str">
        <f t="shared" si="22"/>
        <v>gio</v>
      </c>
      <c r="AX75" s="79">
        <f t="shared" si="23"/>
        <v>44602</v>
      </c>
      <c r="AY75" s="158" t="str">
        <f>T(IF(  Feb2022_RICHIESTE!BB19&lt;&gt;"",  Feb2022_RICHIESTE!BB19,  HLOOKUP(AY$70,Tipologie!$B$2:$AM$10,6) ))</f>
        <v>.</v>
      </c>
      <c r="AZ75" s="158" t="str">
        <f>T(IF(  Feb2022_RICHIESTE!BC19&lt;&gt;"",  Feb2022_RICHIESTE!BC19,  HLOOKUP(AZ$70,Tipologie!$B$2:$AM$10,6) ))</f>
        <v>.</v>
      </c>
      <c r="BA75" s="158" t="str">
        <f>T(IF(  Feb2022_RICHIESTE!BD19&lt;&gt;"",  Feb2022_RICHIESTE!BD19,  HLOOKUP(BA$70,Tipologie!$B$2:$AM$10,6) ))</f>
        <v>.</v>
      </c>
      <c r="BB75" s="158" t="str">
        <f>T(IF(  Feb2022_RICHIESTE!BE19&lt;&gt;"",  Feb2022_RICHIESTE!BE19,  HLOOKUP(BB$70,Tipologie!$B$2:$AM$10,6) ))</f>
        <v>.</v>
      </c>
      <c r="BC75" s="158" t="str">
        <f>T(IF(  Feb2022_RICHIESTE!BF19&lt;&gt;"",  Feb2022_RICHIESTE!BF19,  HLOOKUP(BC$70,Tipologie!$B$2:$AM$10,6) ))</f>
        <v>.</v>
      </c>
      <c r="BD75" s="158" t="str">
        <f>T(IF(  Feb2022_RICHIESTE!BG19&lt;&gt;"",  Feb2022_RICHIESTE!BG19,  HLOOKUP(BD$70,Tipologie!$B$2:$AM$10,6) ))</f>
        <v>.</v>
      </c>
      <c r="BE75" s="158" t="str">
        <f>T(IF(  Feb2022_RICHIESTE!BH19&lt;&gt;"",  Feb2022_RICHIESTE!BH19,  HLOOKUP(BE$70,Tipologie!$B$2:$AM$10,6) ))</f>
        <v>.</v>
      </c>
      <c r="BF75" s="158" t="str">
        <f>T(IF(  Feb2022_RICHIESTE!BI19&lt;&gt;"",  Feb2022_RICHIESTE!BI19,  HLOOKUP(BF$70,Tipologie!$B$2:$AM$10,6) ))</f>
        <v>.</v>
      </c>
      <c r="BG75" s="158" t="str">
        <f>T(IF(  Feb2022_RICHIESTE!BJ19&lt;&gt;"",  Feb2022_RICHIESTE!BJ19,  HLOOKUP(BG$70,Tipologie!$B$2:$AM$10,6) ))</f>
        <v>.</v>
      </c>
      <c r="BH75" s="158" t="str">
        <f>T(IF(  Feb2022_RICHIESTE!BK19&lt;&gt;"",  Feb2022_RICHIESTE!BK19,  HLOOKUP(BH$70,Tipologie!$B$2:$AM$10,6) ))</f>
        <v>.</v>
      </c>
    </row>
    <row r="76" spans="1:61" ht="11.25" customHeight="1" x14ac:dyDescent="0.25">
      <c r="A76" s="79" t="str">
        <f>IF(Feb2022_RICHIESTE!A20&lt;&gt;"",Feb2022_RICHIESTE!A20,"")</f>
        <v>ven</v>
      </c>
      <c r="B76" s="80">
        <f>IF(Feb2022_RICHIESTE!B20&lt;&gt;"",Feb2022_RICHIESTE!B20,"")</f>
        <v>44603</v>
      </c>
      <c r="C76" s="158" t="str">
        <f>T( IF( Feb2022_RICHIESTE!C20&lt;&gt;"",  IF(   AND(    (IFERROR(SEARCH("Ridotto",Feb2022_RICHIESTE!C20),Feb2022_RICHIESTE!C20))=1,    C$70&lt;&gt;""   ),    _xlfn.CONCAT("Rid: ",HLOOKUP(C$70,Tipologie!$B$2:$AM$10,7)  ),  Feb2022_RICHIESTE!C20),HLOOKUP(C$70,Tipologie!$B$2:$AM$10,7  ) ))</f>
        <v>.</v>
      </c>
      <c r="D76" s="158" t="str">
        <f>T( IF( Feb2022_RICHIESTE!D20&lt;&gt;"",  IF(   AND(    (IFERROR(SEARCH("Ridotto",Feb2022_RICHIESTE!D20),Feb2022_RICHIESTE!D20))=1,    D$70&lt;&gt;""   ),    _xlfn.CONCAT("Rid: ",HLOOKUP(D$70,Tipologie!$B$2:$AM$10,7)  ),  Feb2022_RICHIESTE!D20),HLOOKUP(D$70,Tipologie!$B$2:$AM$10,7  ) ))</f>
        <v>.</v>
      </c>
      <c r="E76" s="158" t="str">
        <f>T( IF( Feb2022_RICHIESTE!E20&lt;&gt;"",  IF(   AND(    (IFERROR(SEARCH("Ridotto",Feb2022_RICHIESTE!E20),Feb2022_RICHIESTE!E20))=1,    E$70&lt;&gt;""   ),    _xlfn.CONCAT("Rid: ",HLOOKUP(E$70,Tipologie!$B$2:$AM$10,7)  ),  Feb2022_RICHIESTE!E20),HLOOKUP(E$70,Tipologie!$B$2:$AM$10,7  ) ))</f>
        <v>.</v>
      </c>
      <c r="F76" s="158" t="str">
        <f>T( IF( Feb2022_RICHIESTE!F20&lt;&gt;"",  IF(   AND(    (IFERROR(SEARCH("Ridotto",Feb2022_RICHIESTE!F20),Feb2022_RICHIESTE!F20))=1,    F$70&lt;&gt;""   ),    _xlfn.CONCAT("Rid: ",HLOOKUP(F$70,Tipologie!$B$2:$AM$10,7)  ),  Feb2022_RICHIESTE!F20),HLOOKUP(F$70,Tipologie!$B$2:$AM$10,7  ) ))</f>
        <v>.</v>
      </c>
      <c r="G76" s="158" t="str">
        <f>T( IF( Feb2022_RICHIESTE!G20&lt;&gt;"",  IF(   AND(    (IFERROR(SEARCH("Ridotto",Feb2022_RICHIESTE!G20),Feb2022_RICHIESTE!G20))=1,    G$70&lt;&gt;""   ),    _xlfn.CONCAT("Rid: ",HLOOKUP(G$70,Tipologie!$B$2:$AM$10,7)  ),  Feb2022_RICHIESTE!G20),HLOOKUP(G$70,Tipologie!$B$2:$AM$10,7  ) ))</f>
        <v>.</v>
      </c>
      <c r="H76" s="158" t="str">
        <f>T( IF( Feb2022_RICHIESTE!H20&lt;&gt;"",  IF(   AND(    (IFERROR(SEARCH("Ridotto",Feb2022_RICHIESTE!H20),Feb2022_RICHIESTE!H20))=1,    H$70&lt;&gt;""   ),    _xlfn.CONCAT("Rid: ",HLOOKUP(H$70,Tipologie!$B$2:$AM$10,7)  ),  Feb2022_RICHIESTE!H20),HLOOKUP(H$70,Tipologie!$B$2:$AM$10,7  ) ))</f>
        <v>.</v>
      </c>
      <c r="I76" s="158" t="str">
        <f>T( IF( Feb2022_RICHIESTE!I20&lt;&gt;"",  IF(   AND(    (IFERROR(SEARCH("Ridotto",Feb2022_RICHIESTE!I20),Feb2022_RICHIESTE!I20))=1,    I$70&lt;&gt;""   ),    _xlfn.CONCAT("Rid: ",HLOOKUP(I$70,Tipologie!$B$2:$AM$10,7)  ),  Feb2022_RICHIESTE!I20),HLOOKUP(I$70,Tipologie!$B$2:$AM$10,7  ) ))</f>
        <v>.</v>
      </c>
      <c r="J76" s="158" t="str">
        <f>T( IF( Feb2022_RICHIESTE!J20&lt;&gt;"",  IF(   AND(    (IFERROR(SEARCH("Ridotto",Feb2022_RICHIESTE!J20),Feb2022_RICHIESTE!J20))=1,    J$70&lt;&gt;""   ),    _xlfn.CONCAT("Rid: ",HLOOKUP(J$70,Tipologie!$B$2:$AM$10,7)  ),  Feb2022_RICHIESTE!J20),HLOOKUP(J$70,Tipologie!$B$2:$AM$10,7  ) ))</f>
        <v>.</v>
      </c>
      <c r="K76" s="158" t="str">
        <f>T( IF( Feb2022_RICHIESTE!K20&lt;&gt;"",  IF(   AND(    (IFERROR(SEARCH("Ridotto",Feb2022_RICHIESTE!K20),Feb2022_RICHIESTE!K20))=1,    K$70&lt;&gt;""   ),    _xlfn.CONCAT("Rid: ",HLOOKUP(K$70,Tipologie!$B$2:$AM$10,7)  ),  Feb2022_RICHIESTE!K20),HLOOKUP(K$70,Tipologie!$B$2:$AM$10,7  ) ))</f>
        <v>.</v>
      </c>
      <c r="L76" s="158" t="str">
        <f>T( IF( Feb2022_RICHIESTE!L20&lt;&gt;"",  IF(   AND(    (IFERROR(SEARCH("Ridotto",Feb2022_RICHIESTE!L20),Feb2022_RICHIESTE!L20))=1,    L$70&lt;&gt;""   ),    _xlfn.CONCAT("Rid: ",HLOOKUP(L$70,Tipologie!$B$2:$AM$10,7)  ),  Feb2022_RICHIESTE!L20),HLOOKUP(L$70,Tipologie!$B$2:$AM$10,7  ) ))</f>
        <v>.</v>
      </c>
      <c r="M76" s="158" t="str">
        <f>T( IF( Feb2022_RICHIESTE!M20&lt;&gt;"",  IF(   AND(    (IFERROR(SEARCH("Ridotto",Feb2022_RICHIESTE!M20),Feb2022_RICHIESTE!M20))=1,    M$70&lt;&gt;""   ),    _xlfn.CONCAT("Rid: ",HLOOKUP(M$70,Tipologie!$B$2:$AM$10,7)  ),  Feb2022_RICHIESTE!M20),HLOOKUP(M$70,Tipologie!$B$2:$AM$10,7  ) ))</f>
        <v>.</v>
      </c>
      <c r="N76" s="158" t="str">
        <f>T( IF( Feb2022_RICHIESTE!N20&lt;&gt;"",  IF(   AND(    (IFERROR(SEARCH("Ridotto",Feb2022_RICHIESTE!N20),Feb2022_RICHIESTE!N20))=1,    N$70&lt;&gt;""   ),    _xlfn.CONCAT("Rid: ",HLOOKUP(N$70,Tipologie!$B$2:$AM$10,7)  ),  Feb2022_RICHIESTE!N20),HLOOKUP(N$70,Tipologie!$B$2:$AM$10,7  ) ))</f>
        <v>.</v>
      </c>
      <c r="O76" s="158" t="str">
        <f>T( IF( Feb2022_RICHIESTE!O20&lt;&gt;"",  IF(   AND(    (IFERROR(SEARCH("Ridotto",Feb2022_RICHIESTE!O20),Feb2022_RICHIESTE!O20))=1,    O$70&lt;&gt;""   ),    _xlfn.CONCAT("Rid: ",HLOOKUP(O$70,Tipologie!$B$2:$AM$10,7)  ),  Feb2022_RICHIESTE!O20),HLOOKUP(O$70,Tipologie!$B$2:$AM$10,7  ) ))</f>
        <v>.</v>
      </c>
      <c r="P76" s="158" t="str">
        <f>T( IF( Feb2022_RICHIESTE!P20&lt;&gt;"",  IF(   AND(    (IFERROR(SEARCH("Ridotto",Feb2022_RICHIESTE!P20),Feb2022_RICHIESTE!P20))=1,    P$70&lt;&gt;""   ),    _xlfn.CONCAT("Rid: ",HLOOKUP(P$70,Tipologie!$B$2:$AM$10,7)  ),  Feb2022_RICHIESTE!P20),HLOOKUP(P$70,Tipologie!$B$2:$AM$10,7  ) ))</f>
        <v>.</v>
      </c>
      <c r="Q76" s="60" t="str">
        <f>T( IF( Feb2022_RICHIESTE!Q20&lt;&gt;"",  IF(   AND(    (IFERROR(SEARCH("Ridotto",Feb2022_RICHIESTE!Q20),Feb2022_RICHIESTE!Q20))=1,    Q$70&lt;&gt;""   ),    _xlfn.CONCAT("Rid: ",HLOOKUP(Q$70,Tipologie!$B$2:$AM$10,7)  ),  Feb2022_RICHIESTE!Q20),HLOOKUP(Q$70,Tipologie!$B$2:$AM$10,7  ) ))</f>
        <v>.</v>
      </c>
      <c r="R76" s="60" t="str">
        <f>T( IF( Feb2022_RICHIESTE!R20&lt;&gt;"",  IF(   AND(    (IFERROR(SEARCH("Ridotto",Feb2022_RICHIESTE!R20),Feb2022_RICHIESTE!R20))=1,    R$70&lt;&gt;""   ),    _xlfn.CONCAT("Rid: ",HLOOKUP(R$70,Tipologie!$B$2:$AM$10,7)  ),  Feb2022_RICHIESTE!R20),HLOOKUP(R$70,Tipologie!$B$2:$AM$10,7  ) ))</f>
        <v>.</v>
      </c>
      <c r="S76" s="60" t="str">
        <f>T( IF( Feb2022_RICHIESTE!S20&lt;&gt;"",  IF(   AND(    (IFERROR(SEARCH("Ridotto",Feb2022_RICHIESTE!S20),Feb2022_RICHIESTE!S20))=1,    S$70&lt;&gt;""   ),    _xlfn.CONCAT("Rid: ",HLOOKUP(S$70,Tipologie!$B$2:$AM$10,7)  ),  Feb2022_RICHIESTE!S20),HLOOKUP(S$70,Tipologie!$B$2:$AM$10,7  ) ))</f>
        <v>.</v>
      </c>
      <c r="T76" s="96"/>
      <c r="U76" s="79" t="str">
        <f t="shared" si="21"/>
        <v>ven</v>
      </c>
      <c r="V76" s="80">
        <f t="shared" si="17"/>
        <v>44603</v>
      </c>
      <c r="W76" s="158" t="str">
        <f>T( IF( Feb2022_RICHIESTE!W20&lt;&gt;"",  IF(   AND(    (IFERROR(SEARCH("Ridotto",Feb2022_RICHIESTE!W20),Feb2022_RICHIESTE!W20))=1,    W$70&lt;&gt;""   ),    _xlfn.CONCAT("Rid: ",HLOOKUP(W$70,Tipologie!$B$2:$AM$10,7)  ),  Feb2022_RICHIESTE!W20),HLOOKUP(W$70,Tipologie!$B$2:$AM$10,7  ) ))</f>
        <v>.</v>
      </c>
      <c r="X76" s="158" t="str">
        <f>T( IF( Feb2022_RICHIESTE!X20&lt;&gt;"",  IF(   AND(    (IFERROR(SEARCH("Ridotto",Feb2022_RICHIESTE!X20),Feb2022_RICHIESTE!X20))=1,    X$70&lt;&gt;""   ),    _xlfn.CONCAT("Rid: ",HLOOKUP(X$70,Tipologie!$B$2:$AM$10,7)  ),  Feb2022_RICHIESTE!X20),HLOOKUP(X$70,Tipologie!$B$2:$AM$10,7  ) ))</f>
        <v>.</v>
      </c>
      <c r="Y76" s="158" t="str">
        <f>T( IF( Feb2022_RICHIESTE!Y20&lt;&gt;"",  IF(   AND(    (IFERROR(SEARCH("Ridotto",Feb2022_RICHIESTE!Y20),Feb2022_RICHIESTE!Y20))=1,    Y$70&lt;&gt;""   ),    _xlfn.CONCAT("Rid: ",HLOOKUP(Y$70,Tipologie!$B$2:$AM$10,7)  ),  Feb2022_RICHIESTE!Y20),HLOOKUP(Y$70,Tipologie!$B$2:$AM$10,7  ) ))</f>
        <v>.</v>
      </c>
      <c r="Z76" s="158" t="str">
        <f>T( IF( Feb2022_RICHIESTE!Z20&lt;&gt;"",  IF(   AND(    (IFERROR(SEARCH("Ridotto",Feb2022_RICHIESTE!Z20),Feb2022_RICHIESTE!Z20))=1,    Z$70&lt;&gt;""   ),    _xlfn.CONCAT("Rid: ",HLOOKUP(Z$70,Tipologie!$B$2:$AM$10,7)  ),  Feb2022_RICHIESTE!Z20),HLOOKUP(Z$70,Tipologie!$B$2:$AM$10,7  ) ))</f>
        <v>.</v>
      </c>
      <c r="AA76" s="158" t="str">
        <f>T( IF( Feb2022_RICHIESTE!AA20&lt;&gt;"",  IF(   AND(    (IFERROR(SEARCH("Ridotto",Feb2022_RICHIESTE!AA20),Feb2022_RICHIESTE!AA20))=1,    AA$70&lt;&gt;""   ),    _xlfn.CONCAT("Rid: ",HLOOKUP(AA$70,Tipologie!$B$2:$AM$10,7)  ),  Feb2022_RICHIESTE!AA20),HLOOKUP(AA$70,Tipologie!$B$2:$AM$10,7  ) ))</f>
        <v>.</v>
      </c>
      <c r="AB76" s="158" t="s">
        <v>24</v>
      </c>
      <c r="AC76" s="158" t="str">
        <f>T( IF( Feb2022_RICHIESTE!AC20&lt;&gt;"",  IF(   AND(    (IFERROR(SEARCH("Ridotto",Feb2022_RICHIESTE!AC20),Feb2022_RICHIESTE!AC20))=1,    AC$70&lt;&gt;""   ),    _xlfn.CONCAT("Rid: ",HLOOKUP(AC$70,Tipologie!$B$2:$AM$10,7)  ),  Feb2022_RICHIESTE!AC20),HLOOKUP(AC$70,Tipologie!$B$2:$AM$10,7  ) ))</f>
        <v>.</v>
      </c>
      <c r="AD76" s="158" t="str">
        <f>T( IF( Feb2022_RICHIESTE!AD20&lt;&gt;"",  IF(   AND(    (IFERROR(SEARCH("Ridotto",Feb2022_RICHIESTE!AD20),Feb2022_RICHIESTE!AD20))=1,    AD$70&lt;&gt;""   ),    _xlfn.CONCAT("Rid: ",HLOOKUP(AD$70,Tipologie!$B$2:$AM$10,7)  ),  Feb2022_RICHIESTE!AD20),HLOOKUP(AD$70,Tipologie!$B$2:$AM$10,7  ) ))</f>
        <v>.</v>
      </c>
      <c r="AE76" s="158" t="str">
        <f>T( IF( Feb2022_RICHIESTE!AE20&lt;&gt;"",  IF(   AND(    (IFERROR(SEARCH("Ridotto",Feb2022_RICHIESTE!AE20),Feb2022_RICHIESTE!AE20))=1,    AE$70&lt;&gt;""   ),    _xlfn.CONCAT("Rid: ",HLOOKUP(AE$70,Tipologie!$B$2:$AM$10,7)  ),  Feb2022_RICHIESTE!AE20),HLOOKUP(AE$70,Tipologie!$B$2:$AM$10,7  ) ))</f>
        <v>.</v>
      </c>
      <c r="AF76" s="158" t="str">
        <f>T( IF( Feb2022_RICHIESTE!AF20&lt;&gt;"",  IF(   AND(    (IFERROR(SEARCH("Ridotto",Feb2022_RICHIESTE!AF20),Feb2022_RICHIESTE!AF20))=1,    AF$70&lt;&gt;""   ),    _xlfn.CONCAT("Rid: ",HLOOKUP(AF$70,Tipologie!$B$2:$AM$10,7)  ),  Feb2022_RICHIESTE!AF20),HLOOKUP(AF$70,Tipologie!$B$2:$AM$10,7  ) ))</f>
        <v>.</v>
      </c>
      <c r="AG76" s="158" t="str">
        <f>T( IF( Feb2022_RICHIESTE!AG20&lt;&gt;"",  IF(   AND(    (IFERROR(SEARCH("Ridotto",Feb2022_RICHIESTE!AG20),Feb2022_RICHIESTE!AG20))=1,    AG$70&lt;&gt;""   ),    _xlfn.CONCAT("Rid: ",HLOOKUP(AG$70,Tipologie!$B$2:$AM$10,7)  ),  Feb2022_RICHIESTE!AG20),HLOOKUP(AG$70,Tipologie!$B$2:$AM$10,7  ) ))</f>
        <v>.</v>
      </c>
      <c r="AH76" s="158" t="str">
        <f>T( IF( Feb2022_RICHIESTE!AH20&lt;&gt;"",  IF(   AND(    (IFERROR(SEARCH("Ridotto",Feb2022_RICHIESTE!AH20),Feb2022_RICHIESTE!AH20))=1,    AH$70&lt;&gt;""   ),    _xlfn.CONCAT("Rid: ",HLOOKUP(AH$70,Tipologie!$B$2:$AM$10,7)  ),  Feb2022_RICHIESTE!AH20),HLOOKUP(AH$70,Tipologie!$B$2:$AM$10,7  ) ))</f>
        <v>.</v>
      </c>
      <c r="AI76" s="158" t="str">
        <f>T( IF( Feb2022_RICHIESTE!AI20&lt;&gt;"",  IF(   AND(    (IFERROR(SEARCH("Ridotto",Feb2022_RICHIESTE!AI20),Feb2022_RICHIESTE!AI20))=1,    AI$70&lt;&gt;""   ),    _xlfn.CONCAT("Rid: ",HLOOKUP(AI$70,Tipologie!$B$2:$AM$10,7)  ),  Feb2022_RICHIESTE!AI20),HLOOKUP(AI$70,Tipologie!$B$2:$AM$10,7  ) ))</f>
        <v>.</v>
      </c>
      <c r="AJ76" s="158" t="str">
        <f>T( IF( Feb2022_RICHIESTE!AJ20&lt;&gt;"",  IF(   AND(    (IFERROR(SEARCH("Ridotto",Feb2022_RICHIESTE!AJ20),Feb2022_RICHIESTE!AJ20))=1,    AJ$70&lt;&gt;""   ),    _xlfn.CONCAT("Rid: ",HLOOKUP(AJ$70,Tipologie!$B$2:$AM$10,7)  ),  Feb2022_RICHIESTE!AJ20),HLOOKUP(AJ$70,Tipologie!$B$2:$AM$10,7  ) ))</f>
        <v>.</v>
      </c>
      <c r="AK76" s="158" t="str">
        <f>T( IF( Feb2022_RICHIESTE!AK20&lt;&gt;"",  IF(   AND(    (IFERROR(SEARCH("Ridotto",Feb2022_RICHIESTE!AK20),Feb2022_RICHIESTE!AK20))=1,    AK$70&lt;&gt;""   ),    _xlfn.CONCAT("Rid: ",HLOOKUP(AK$70,Tipologie!$B$2:$AM$10,7)  ),  Feb2022_RICHIESTE!AK20),HLOOKUP(AK$70,Tipologie!$B$2:$AM$10,7  ) ))</f>
        <v>.</v>
      </c>
      <c r="AL76" s="158" t="str">
        <f>T( IF( Feb2022_RICHIESTE!AL20&lt;&gt;"",  IF(   AND(    (IFERROR(SEARCH("Ridotto",Feb2022_RICHIESTE!AL20),Feb2022_RICHIESTE!AL20))=1,    AL$70&lt;&gt;""   ),    _xlfn.CONCAT("Rid: ",HLOOKUP(AL$70,Tipologie!$B$2:$AM$10,7)  ),  Feb2022_RICHIESTE!AL20),HLOOKUP(AL$70,Tipologie!$B$2:$AM$10,7  ) ))</f>
        <v>.</v>
      </c>
      <c r="AM76" s="158" t="str">
        <f>T( IF( Feb2022_RICHIESTE!AM20&lt;&gt;"",  IF(   AND(    (IFERROR(SEARCH("Ridotto",Feb2022_RICHIESTE!AM20),Feb2022_RICHIESTE!AM20))=1,    AM$70&lt;&gt;""   ),    _xlfn.CONCAT("Rid: ",HLOOKUP(AM$70,Tipologie!$B$2:$AM$10,7)  ),  Feb2022_RICHIESTE!AM20),HLOOKUP(AM$70,Tipologie!$B$2:$AM$10,7  ) ))</f>
        <v>.</v>
      </c>
      <c r="AN76" s="158" t="str">
        <f>T( IF( Feb2022_RICHIESTE!AN20&lt;&gt;"",  IF(   AND(    (IFERROR(SEARCH("Ridotto",Feb2022_RICHIESTE!AN20),Feb2022_RICHIESTE!AN20))=1,    AN$70&lt;&gt;""   ),    _xlfn.CONCAT("Rid: ",HLOOKUP(AN$70,Tipologie!$B$2:$AM$10,7)  ),  Feb2022_RICHIESTE!AN20),HLOOKUP(AN$70,Tipologie!$B$2:$AM$10,7  ) ))</f>
        <v>.</v>
      </c>
      <c r="AO76" s="158" t="str">
        <f>T( IF( Feb2022_RICHIESTE!AO20&lt;&gt;"",  IF(   AND(    (IFERROR(SEARCH("Ridotto",Feb2022_RICHIESTE!AO20),Feb2022_RICHIESTE!AO20))=1,    AO$70&lt;&gt;""   ),    _xlfn.CONCAT("Rid: ",HLOOKUP(AO$70,Tipologie!$B$2:$AM$10,7)  ),  Feb2022_RICHIESTE!AO20),HLOOKUP(AO$70,Tipologie!$B$2:$AM$10,7  ) ))</f>
        <v>.</v>
      </c>
      <c r="AP76" s="158" t="str">
        <f>T( IF( Feb2022_RICHIESTE!AP20&lt;&gt;"",  IF(   AND(    (IFERROR(SEARCH("Ridotto",Feb2022_RICHIESTE!AP20),Feb2022_RICHIESTE!AP20))=1,    AP$70&lt;&gt;""   ),    _xlfn.CONCAT("Rid: ",HLOOKUP(AP$70,Tipologie!$B$2:$AM$10,7)  ),  Feb2022_RICHIESTE!AP20),HLOOKUP(AP$70,Tipologie!$B$2:$AM$10,7  ) ))</f>
        <v>.</v>
      </c>
      <c r="AQ76" s="158" t="str">
        <f>T( IF( Feb2022_RICHIESTE!AQ20&lt;&gt;"",  IF(   AND(    (IFERROR(SEARCH("Ridotto",Feb2022_RICHIESTE!AQ20),Feb2022_RICHIESTE!AQ20))=1,    AQ$70&lt;&gt;""   ),    _xlfn.CONCAT("Rid: ",HLOOKUP(AQ$70,Tipologie!$B$2:$AM$10,7)  ),  Feb2022_RICHIESTE!AQ20),HLOOKUP(AQ$70,Tipologie!$B$2:$AM$10,7  ) ))</f>
        <v>.</v>
      </c>
      <c r="AR76" s="158" t="str">
        <f>T( IF( Feb2022_RICHIESTE!AR20&lt;&gt;"",  IF(   AND(    (IFERROR(SEARCH("Ridotto",Feb2022_RICHIESTE!AR20),Feb2022_RICHIESTE!AR20))=1,    AR$70&lt;&gt;""   ),    _xlfn.CONCAT("Rid: ",HLOOKUP(AR$70,Tipologie!$B$2:$AM$10,7)  ),  Feb2022_RICHIESTE!AR20),HLOOKUP(AR$70,Tipologie!$B$2:$AM$10,7  ) ))</f>
        <v>.</v>
      </c>
      <c r="AS76" s="54"/>
      <c r="AT76" s="174">
        <f>SUM(COUNTIFS(C76:AR76,{"Ex-accordo";"Ferie";"Ridotto Ex-Acc";"Ridotto Ferie";"Ridotto Maternità";"Malattia";"Esame";"Altro"}))</f>
        <v>0</v>
      </c>
      <c r="AU76" s="96"/>
      <c r="AW76" s="79" t="str">
        <f t="shared" si="22"/>
        <v>ven</v>
      </c>
      <c r="AX76" s="79">
        <f t="shared" si="23"/>
        <v>44603</v>
      </c>
      <c r="AY76" s="158" t="str">
        <f>T(IF(  Feb2022_RICHIESTE!BB20&lt;&gt;"",  Feb2022_RICHIESTE!BB20,  HLOOKUP(AY$70,Tipologie!$B$2:$AM$10,7) ))</f>
        <v>.</v>
      </c>
      <c r="AZ76" s="158" t="str">
        <f>T(IF(  Feb2022_RICHIESTE!BC20&lt;&gt;"",  Feb2022_RICHIESTE!BC20,  HLOOKUP(AZ$70,Tipologie!$B$2:$AM$10,7) ))</f>
        <v>.</v>
      </c>
      <c r="BA76" s="158" t="str">
        <f>T(IF(  Feb2022_RICHIESTE!BD20&lt;&gt;"",  Feb2022_RICHIESTE!BD20,  HLOOKUP(BA$70,Tipologie!$B$2:$AM$10,7) ))</f>
        <v>.</v>
      </c>
      <c r="BB76" s="158" t="str">
        <f>T(IF(  Feb2022_RICHIESTE!BE20&lt;&gt;"",  Feb2022_RICHIESTE!BE20,  HLOOKUP(BB$70,Tipologie!$B$2:$AM$10,7) ))</f>
        <v>.</v>
      </c>
      <c r="BC76" s="158" t="str">
        <f>T(IF(  Feb2022_RICHIESTE!BF20&lt;&gt;"",  Feb2022_RICHIESTE!BF20,  HLOOKUP(BC$70,Tipologie!$B$2:$AM$10,7) ))</f>
        <v>.</v>
      </c>
      <c r="BD76" s="158" t="str">
        <f>T(IF(  Feb2022_RICHIESTE!BG20&lt;&gt;"",  Feb2022_RICHIESTE!BG20,  HLOOKUP(BD$70,Tipologie!$B$2:$AM$10,7) ))</f>
        <v>.</v>
      </c>
      <c r="BE76" s="158" t="str">
        <f>T(IF(  Feb2022_RICHIESTE!BH20&lt;&gt;"",  Feb2022_RICHIESTE!BH20,  HLOOKUP(BE$70,Tipologie!$B$2:$AM$10,7) ))</f>
        <v>.</v>
      </c>
      <c r="BF76" s="158" t="str">
        <f>T(IF(  Feb2022_RICHIESTE!BI20&lt;&gt;"",  Feb2022_RICHIESTE!BI20,  HLOOKUP(BF$70,Tipologie!$B$2:$AM$10,7) ))</f>
        <v>.</v>
      </c>
      <c r="BG76" s="158" t="str">
        <f>T(IF(  Feb2022_RICHIESTE!BJ20&lt;&gt;"",  Feb2022_RICHIESTE!BJ20,  HLOOKUP(BG$70,Tipologie!$B$2:$AM$10,7) ))</f>
        <v>.</v>
      </c>
      <c r="BH76" s="158" t="str">
        <f>T(IF(  Feb2022_RICHIESTE!BK20&lt;&gt;"",  Feb2022_RICHIESTE!BK20,  HLOOKUP(BH$70,Tipologie!$B$2:$AM$10,7) ))</f>
        <v>.</v>
      </c>
      <c r="BI76" s="50"/>
    </row>
    <row r="77" spans="1:61" ht="11.25" customHeight="1" x14ac:dyDescent="0.25">
      <c r="A77" s="79" t="str">
        <f>IF(Feb2022_RICHIESTE!A21&lt;&gt;"",Feb2022_RICHIESTE!A21,"")</f>
        <v>sab</v>
      </c>
      <c r="B77" s="80">
        <f>IF(Feb2022_RICHIESTE!B21&lt;&gt;"",Feb2022_RICHIESTE!B21,"")</f>
        <v>44604</v>
      </c>
      <c r="C77" s="158" t="str">
        <f>T( IF( Feb2022_RICHIESTE!C21&lt;&gt;"",  IF(   AND(    (IFERROR(SEARCH("Ridotto",Feb2022_RICHIESTE!C21),Feb2022_RICHIESTE!C21))=1,    C$70&lt;&gt;""   ),    _xlfn.CONCAT("Rid: ",HLOOKUP(C$70,Tipologie!$B$2:$AM$10,8)  ),  Feb2022_RICHIESTE!C21),HLOOKUP(C$70,Tipologie!$B$2:$AM$10,8  ) ))</f>
        <v>RIPOSO</v>
      </c>
      <c r="D77" s="158" t="str">
        <f>T( IF( Feb2022_RICHIESTE!D21&lt;&gt;"",  IF(   AND(    (IFERROR(SEARCH("Ridotto",Feb2022_RICHIESTE!D21),Feb2022_RICHIESTE!D21))=1,    D$70&lt;&gt;""   ),    _xlfn.CONCAT("Rid: ",HLOOKUP(D$70,Tipologie!$B$2:$AM$10,8)  ),  Feb2022_RICHIESTE!D21),HLOOKUP(D$70,Tipologie!$B$2:$AM$10,8  ) ))</f>
        <v>RIPOSO</v>
      </c>
      <c r="E77" s="158" t="str">
        <f>T( IF( Feb2022_RICHIESTE!E21&lt;&gt;"",  IF(   AND(    (IFERROR(SEARCH("Ridotto",Feb2022_RICHIESTE!E21),Feb2022_RICHIESTE!E21))=1,    E$70&lt;&gt;""   ),    _xlfn.CONCAT("Rid: ",HLOOKUP(E$70,Tipologie!$B$2:$AM$10,8)  ),  Feb2022_RICHIESTE!E21),HLOOKUP(E$70,Tipologie!$B$2:$AM$10,8  ) ))</f>
        <v>RIPOSO</v>
      </c>
      <c r="F77" s="158" t="str">
        <f>T( IF( Feb2022_RICHIESTE!F21&lt;&gt;"",  IF(   AND(    (IFERROR(SEARCH("Ridotto",Feb2022_RICHIESTE!F21),Feb2022_RICHIESTE!F21))=1,    F$70&lt;&gt;""   ),    _xlfn.CONCAT("Rid: ",HLOOKUP(F$70,Tipologie!$B$2:$AM$10,8)  ),  Feb2022_RICHIESTE!F21),HLOOKUP(F$70,Tipologie!$B$2:$AM$10,8  ) ))</f>
        <v>RIPOSO</v>
      </c>
      <c r="G77" s="158" t="str">
        <f>T( IF( Feb2022_RICHIESTE!G21&lt;&gt;"",  IF(   AND(    (IFERROR(SEARCH("Ridotto",Feb2022_RICHIESTE!G21),Feb2022_RICHIESTE!G21))=1,    G$70&lt;&gt;""   ),    _xlfn.CONCAT("Rid: ",HLOOKUP(G$70,Tipologie!$B$2:$AM$10,8)  ),  Feb2022_RICHIESTE!G21),HLOOKUP(G$70,Tipologie!$B$2:$AM$10,8  ) ))</f>
        <v>RIPOSO</v>
      </c>
      <c r="H77" s="158" t="str">
        <f>T( IF( Feb2022_RICHIESTE!H21&lt;&gt;"",  IF(   AND(    (IFERROR(SEARCH("Ridotto",Feb2022_RICHIESTE!H21),Feb2022_RICHIESTE!H21))=1,    H$70&lt;&gt;""   ),    _xlfn.CONCAT("Rid: ",HLOOKUP(H$70,Tipologie!$B$2:$AM$10,8)  ),  Feb2022_RICHIESTE!H21),HLOOKUP(H$70,Tipologie!$B$2:$AM$10,8  ) ))</f>
        <v>RIPOSO</v>
      </c>
      <c r="I77" s="158" t="str">
        <f>T( IF( Feb2022_RICHIESTE!I21&lt;&gt;"",  IF(   AND(    (IFERROR(SEARCH("Ridotto",Feb2022_RICHIESTE!I21),Feb2022_RICHIESTE!I21))=1,    I$70&lt;&gt;""   ),    _xlfn.CONCAT("Rid: ",HLOOKUP(I$70,Tipologie!$B$2:$AM$10,8)  ),  Feb2022_RICHIESTE!I21),HLOOKUP(I$70,Tipologie!$B$2:$AM$10,8  ) ))</f>
        <v>RIPOSO</v>
      </c>
      <c r="J77" s="158" t="str">
        <f>T( IF( Feb2022_RICHIESTE!J21&lt;&gt;"",  IF(   AND(    (IFERROR(SEARCH("Ridotto",Feb2022_RICHIESTE!J21),Feb2022_RICHIESTE!J21))=1,    J$70&lt;&gt;""   ),    _xlfn.CONCAT("Rid: ",HLOOKUP(J$70,Tipologie!$B$2:$AM$10,8)  ),  Feb2022_RICHIESTE!J21),HLOOKUP(J$70,Tipologie!$B$2:$AM$10,8  ) ))</f>
        <v>RIPOSO</v>
      </c>
      <c r="K77" s="158" t="str">
        <f>T( IF( Feb2022_RICHIESTE!K21&lt;&gt;"",  IF(   AND(    (IFERROR(SEARCH("Ridotto",Feb2022_RICHIESTE!K21),Feb2022_RICHIESTE!K21))=1,    K$70&lt;&gt;""   ),    _xlfn.CONCAT("Rid: ",HLOOKUP(K$70,Tipologie!$B$2:$AM$10,8)  ),  Feb2022_RICHIESTE!K21),HLOOKUP(K$70,Tipologie!$B$2:$AM$10,8  ) ))</f>
        <v>RIPOSO</v>
      </c>
      <c r="L77" s="158" t="str">
        <f>T( IF( Feb2022_RICHIESTE!L21&lt;&gt;"",  IF(   AND(    (IFERROR(SEARCH("Ridotto",Feb2022_RICHIESTE!L21),Feb2022_RICHIESTE!L21))=1,    L$70&lt;&gt;""   ),    _xlfn.CONCAT("Rid: ",HLOOKUP(L$70,Tipologie!$B$2:$AM$10,8)  ),  Feb2022_RICHIESTE!L21),HLOOKUP(L$70,Tipologie!$B$2:$AM$10,8  ) ))</f>
        <v>RIPOSO</v>
      </c>
      <c r="M77" s="158" t="str">
        <f>T( IF( Feb2022_RICHIESTE!M21&lt;&gt;"",  IF(   AND(    (IFERROR(SEARCH("Ridotto",Feb2022_RICHIESTE!M21),Feb2022_RICHIESTE!M21))=1,    M$70&lt;&gt;""   ),    _xlfn.CONCAT("Rid: ",HLOOKUP(M$70,Tipologie!$B$2:$AM$10,8)  ),  Feb2022_RICHIESTE!M21),HLOOKUP(M$70,Tipologie!$B$2:$AM$10,8  ) ))</f>
        <v>RIPOSO</v>
      </c>
      <c r="N77" s="158" t="str">
        <f>T( IF( Feb2022_RICHIESTE!N21&lt;&gt;"",  IF(   AND(    (IFERROR(SEARCH("Ridotto",Feb2022_RICHIESTE!N21),Feb2022_RICHIESTE!N21))=1,    N$70&lt;&gt;""   ),    _xlfn.CONCAT("Rid: ",HLOOKUP(N$70,Tipologie!$B$2:$AM$10,8)  ),  Feb2022_RICHIESTE!N21),HLOOKUP(N$70,Tipologie!$B$2:$AM$10,8  ) ))</f>
        <v>RIPOSO</v>
      </c>
      <c r="O77" s="158" t="str">
        <f>T( IF( Feb2022_RICHIESTE!O21&lt;&gt;"",  IF(   AND(    (IFERROR(SEARCH("Ridotto",Feb2022_RICHIESTE!O21),Feb2022_RICHIESTE!O21))=1,    O$70&lt;&gt;""   ),    _xlfn.CONCAT("Rid: ",HLOOKUP(O$70,Tipologie!$B$2:$AM$10,8)  ),  Feb2022_RICHIESTE!O21),HLOOKUP(O$70,Tipologie!$B$2:$AM$10,8  ) ))</f>
        <v>RIPOSO</v>
      </c>
      <c r="P77" s="158" t="str">
        <f>T( IF( Feb2022_RICHIESTE!P21&lt;&gt;"",  IF(   AND(    (IFERROR(SEARCH("Ridotto",Feb2022_RICHIESTE!P21),Feb2022_RICHIESTE!P21))=1,    P$70&lt;&gt;""   ),    _xlfn.CONCAT("Rid: ",HLOOKUP(P$70,Tipologie!$B$2:$AM$10,8)  ),  Feb2022_RICHIESTE!P21),HLOOKUP(P$70,Tipologie!$B$2:$AM$10,8  ) ))</f>
        <v>RIPOSO</v>
      </c>
      <c r="Q77" s="60" t="str">
        <f>T( IF( Feb2022_RICHIESTE!Q21&lt;&gt;"",  IF(   AND(    (IFERROR(SEARCH("Ridotto",Feb2022_RICHIESTE!Q21),Feb2022_RICHIESTE!Q21))=1,    Q$70&lt;&gt;""   ),    _xlfn.CONCAT("Rid: ",HLOOKUP(Q$70,Tipologie!$B$2:$AM$10,8)  ),  Feb2022_RICHIESTE!Q21),HLOOKUP(Q$70,Tipologie!$B$2:$AM$10,8  ) ))</f>
        <v>RIPOSO</v>
      </c>
      <c r="R77" s="60" t="str">
        <f>T( IF( Feb2022_RICHIESTE!R21&lt;&gt;"",  IF(   AND(    (IFERROR(SEARCH("Ridotto",Feb2022_RICHIESTE!R21),Feb2022_RICHIESTE!R21))=1,    R$70&lt;&gt;""   ),    _xlfn.CONCAT("Rid: ",HLOOKUP(R$70,Tipologie!$B$2:$AM$10,8)  ),  Feb2022_RICHIESTE!R21),HLOOKUP(R$70,Tipologie!$B$2:$AM$10,8  ) ))</f>
        <v>RIPOSO</v>
      </c>
      <c r="S77" s="60" t="str">
        <f>T( IF( Feb2022_RICHIESTE!S21&lt;&gt;"",  IF(   AND(    (IFERROR(SEARCH("Ridotto",Feb2022_RICHIESTE!S21),Feb2022_RICHIESTE!S21))=1,    S$70&lt;&gt;""   ),    _xlfn.CONCAT("Rid: ",HLOOKUP(S$70,Tipologie!$B$2:$AM$10,8)  ),  Feb2022_RICHIESTE!S21),HLOOKUP(S$70,Tipologie!$B$2:$AM$10,8  ) ))</f>
        <v>RIPOSO</v>
      </c>
      <c r="T77" s="96"/>
      <c r="U77" s="79" t="str">
        <f t="shared" si="21"/>
        <v>sab</v>
      </c>
      <c r="V77" s="80">
        <f t="shared" si="17"/>
        <v>44604</v>
      </c>
      <c r="W77" s="158" t="str">
        <f>T( IF( Feb2022_RICHIESTE!W21&lt;&gt;"",  IF(   AND(    (IFERROR(SEARCH("Ridotto",Feb2022_RICHIESTE!W21),Feb2022_RICHIESTE!W21))=1,    W$70&lt;&gt;""   ),    _xlfn.CONCAT("Rid: ",HLOOKUP(W$70,Tipologie!$B$2:$AM$10,8)  ),  Feb2022_RICHIESTE!W21),HLOOKUP(W$70,Tipologie!$B$2:$AM$10,8  ) ))</f>
        <v>RIPOSO</v>
      </c>
      <c r="X77" s="158" t="str">
        <f>T( IF( Feb2022_RICHIESTE!X21&lt;&gt;"",  IF(   AND(    (IFERROR(SEARCH("Ridotto",Feb2022_RICHIESTE!X21),Feb2022_RICHIESTE!X21))=1,    X$70&lt;&gt;""   ),    _xlfn.CONCAT("Rid: ",HLOOKUP(X$70,Tipologie!$B$2:$AM$10,8)  ),  Feb2022_RICHIESTE!X21),HLOOKUP(X$70,Tipologie!$B$2:$AM$10,8  ) ))</f>
        <v>RIPOSO</v>
      </c>
      <c r="Y77" s="158" t="str">
        <f>T( IF( Feb2022_RICHIESTE!Y21&lt;&gt;"",  IF(   AND(    (IFERROR(SEARCH("Ridotto",Feb2022_RICHIESTE!Y21),Feb2022_RICHIESTE!Y21))=1,    Y$70&lt;&gt;""   ),    _xlfn.CONCAT("Rid: ",HLOOKUP(Y$70,Tipologie!$B$2:$AM$10,8)  ),  Feb2022_RICHIESTE!Y21),HLOOKUP(Y$70,Tipologie!$B$2:$AM$10,8  ) ))</f>
        <v>RIPOSO</v>
      </c>
      <c r="Z77" s="158" t="str">
        <f>T( IF( Feb2022_RICHIESTE!Z21&lt;&gt;"",  IF(   AND(    (IFERROR(SEARCH("Ridotto",Feb2022_RICHIESTE!Z21),Feb2022_RICHIESTE!Z21))=1,    Z$70&lt;&gt;""   ),    _xlfn.CONCAT("Rid: ",HLOOKUP(Z$70,Tipologie!$B$2:$AM$10,8)  ),  Feb2022_RICHIESTE!Z21),HLOOKUP(Z$70,Tipologie!$B$2:$AM$10,8  ) ))</f>
        <v>RIPOSO</v>
      </c>
      <c r="AA77" s="158" t="str">
        <f>T( IF( Feb2022_RICHIESTE!AA21&lt;&gt;"",  IF(   AND(    (IFERROR(SEARCH("Ridotto",Feb2022_RICHIESTE!AA21),Feb2022_RICHIESTE!AA21))=1,    AA$70&lt;&gt;""   ),    _xlfn.CONCAT("Rid: ",HLOOKUP(AA$70,Tipologie!$B$2:$AM$10,8)  ),  Feb2022_RICHIESTE!AA21),HLOOKUP(AA$70,Tipologie!$B$2:$AM$10,8  ) ))</f>
        <v>RIPOSO</v>
      </c>
      <c r="AB77" s="158" t="s">
        <v>24</v>
      </c>
      <c r="AC77" s="158" t="str">
        <f>T( IF( Feb2022_RICHIESTE!AC21&lt;&gt;"",  IF(   AND(    (IFERROR(SEARCH("Ridotto",Feb2022_RICHIESTE!AC21),Feb2022_RICHIESTE!AC21))=1,    AC$70&lt;&gt;""   ),    _xlfn.CONCAT("Rid: ",HLOOKUP(AC$70,Tipologie!$B$2:$AM$10,8)  ),  Feb2022_RICHIESTE!AC21),HLOOKUP(AC$70,Tipologie!$B$2:$AM$10,8  ) ))</f>
        <v>RIPOSO</v>
      </c>
      <c r="AD77" s="158" t="str">
        <f>T( IF( Feb2022_RICHIESTE!AD21&lt;&gt;"",  IF(   AND(    (IFERROR(SEARCH("Ridotto",Feb2022_RICHIESTE!AD21),Feb2022_RICHIESTE!AD21))=1,    AD$70&lt;&gt;""   ),    _xlfn.CONCAT("Rid: ",HLOOKUP(AD$70,Tipologie!$B$2:$AM$10,8)  ),  Feb2022_RICHIESTE!AD21),HLOOKUP(AD$70,Tipologie!$B$2:$AM$10,8  ) ))</f>
        <v>RIPOSO</v>
      </c>
      <c r="AE77" s="158" t="str">
        <f>T( IF( Feb2022_RICHIESTE!AE21&lt;&gt;"",  IF(   AND(    (IFERROR(SEARCH("Ridotto",Feb2022_RICHIESTE!AE21),Feb2022_RICHIESTE!AE21))=1,    AE$70&lt;&gt;""   ),    _xlfn.CONCAT("Rid: ",HLOOKUP(AE$70,Tipologie!$B$2:$AM$10,8)  ),  Feb2022_RICHIESTE!AE21),HLOOKUP(AE$70,Tipologie!$B$2:$AM$10,8  ) ))</f>
        <v>RIPOSO</v>
      </c>
      <c r="AF77" s="158" t="str">
        <f>T( IF( Feb2022_RICHIESTE!AF21&lt;&gt;"",  IF(   AND(    (IFERROR(SEARCH("Ridotto",Feb2022_RICHIESTE!AF21),Feb2022_RICHIESTE!AF21))=1,    AF$70&lt;&gt;""   ),    _xlfn.CONCAT("Rid: ",HLOOKUP(AF$70,Tipologie!$B$2:$AM$10,8)  ),  Feb2022_RICHIESTE!AF21),HLOOKUP(AF$70,Tipologie!$B$2:$AM$10,8  ) ))</f>
        <v>RIPOSO</v>
      </c>
      <c r="AG77" s="158" t="str">
        <f>T( IF( Feb2022_RICHIESTE!AG21&lt;&gt;"",  IF(   AND(    (IFERROR(SEARCH("Ridotto",Feb2022_RICHIESTE!AG21),Feb2022_RICHIESTE!AG21))=1,    AG$70&lt;&gt;""   ),    _xlfn.CONCAT("Rid: ",HLOOKUP(AG$70,Tipologie!$B$2:$AM$10,8)  ),  Feb2022_RICHIESTE!AG21),HLOOKUP(AG$70,Tipologie!$B$2:$AM$10,8  ) ))</f>
        <v>RIPOSO</v>
      </c>
      <c r="AH77" s="158" t="str">
        <f>T( IF( Feb2022_RICHIESTE!AH21&lt;&gt;"",  IF(   AND(    (IFERROR(SEARCH("Ridotto",Feb2022_RICHIESTE!AH21),Feb2022_RICHIESTE!AH21))=1,    AH$70&lt;&gt;""   ),    _xlfn.CONCAT("Rid: ",HLOOKUP(AH$70,Tipologie!$B$2:$AM$10,8)  ),  Feb2022_RICHIESTE!AH21),HLOOKUP(AH$70,Tipologie!$B$2:$AM$10,8  ) ))</f>
        <v>RIPOSO</v>
      </c>
      <c r="AI77" s="158" t="str">
        <f>T( IF( Feb2022_RICHIESTE!AI21&lt;&gt;"",  IF(   AND(    (IFERROR(SEARCH("Ridotto",Feb2022_RICHIESTE!AI21),Feb2022_RICHIESTE!AI21))=1,    AI$70&lt;&gt;""   ),    _xlfn.CONCAT("Rid: ",HLOOKUP(AI$70,Tipologie!$B$2:$AM$10,8)  ),  Feb2022_RICHIESTE!AI21),HLOOKUP(AI$70,Tipologie!$B$2:$AM$10,8  ) ))</f>
        <v>RIPOSO</v>
      </c>
      <c r="AJ77" s="158" t="str">
        <f>T( IF( Feb2022_RICHIESTE!AJ21&lt;&gt;"",  IF(   AND(    (IFERROR(SEARCH("Ridotto",Feb2022_RICHIESTE!AJ21),Feb2022_RICHIESTE!AJ21))=1,    AJ$70&lt;&gt;""   ),    _xlfn.CONCAT("Rid: ",HLOOKUP(AJ$70,Tipologie!$B$2:$AM$10,8)  ),  Feb2022_RICHIESTE!AJ21),HLOOKUP(AJ$70,Tipologie!$B$2:$AM$10,8  ) ))</f>
        <v>RIPOSO</v>
      </c>
      <c r="AK77" s="158" t="str">
        <f>T( IF( Feb2022_RICHIESTE!AK21&lt;&gt;"",  IF(   AND(    (IFERROR(SEARCH("Ridotto",Feb2022_RICHIESTE!AK21),Feb2022_RICHIESTE!AK21))=1,    AK$70&lt;&gt;""   ),    _xlfn.CONCAT("Rid: ",HLOOKUP(AK$70,Tipologie!$B$2:$AM$10,8)  ),  Feb2022_RICHIESTE!AK21),HLOOKUP(AK$70,Tipologie!$B$2:$AM$10,8  ) ))</f>
        <v>RIPOSO</v>
      </c>
      <c r="AL77" s="158" t="str">
        <f>T( IF( Feb2022_RICHIESTE!AL21&lt;&gt;"",  IF(   AND(    (IFERROR(SEARCH("Ridotto",Feb2022_RICHIESTE!AL21),Feb2022_RICHIESTE!AL21))=1,    AL$70&lt;&gt;""   ),    _xlfn.CONCAT("Rid: ",HLOOKUP(AL$70,Tipologie!$B$2:$AM$10,8)  ),  Feb2022_RICHIESTE!AL21),HLOOKUP(AL$70,Tipologie!$B$2:$AM$10,8  ) ))</f>
        <v>RIPOSO</v>
      </c>
      <c r="AM77" s="158" t="str">
        <f>T( IF( Feb2022_RICHIESTE!AM21&lt;&gt;"",  IF(   AND(    (IFERROR(SEARCH("Ridotto",Feb2022_RICHIESTE!AM21),Feb2022_RICHIESTE!AM21))=1,    AM$70&lt;&gt;""   ),    _xlfn.CONCAT("Rid: ",HLOOKUP(AM$70,Tipologie!$B$2:$AM$10,8)  ),  Feb2022_RICHIESTE!AM21),HLOOKUP(AM$70,Tipologie!$B$2:$AM$10,8  ) ))</f>
        <v>RIPOSO</v>
      </c>
      <c r="AN77" s="158" t="str">
        <f>T( IF( Feb2022_RICHIESTE!AN21&lt;&gt;"",  IF(   AND(    (IFERROR(SEARCH("Ridotto",Feb2022_RICHIESTE!AN21),Feb2022_RICHIESTE!AN21))=1,    AN$70&lt;&gt;""   ),    _xlfn.CONCAT("Rid: ",HLOOKUP(AN$70,Tipologie!$B$2:$AM$10,8)  ),  Feb2022_RICHIESTE!AN21),HLOOKUP(AN$70,Tipologie!$B$2:$AM$10,8  ) ))</f>
        <v>RIPOSO</v>
      </c>
      <c r="AO77" s="158" t="str">
        <f>T( IF( Feb2022_RICHIESTE!AO21&lt;&gt;"",  IF(   AND(    (IFERROR(SEARCH("Ridotto",Feb2022_RICHIESTE!AO21),Feb2022_RICHIESTE!AO21))=1,    AO$70&lt;&gt;""   ),    _xlfn.CONCAT("Rid: ",HLOOKUP(AO$70,Tipologie!$B$2:$AM$10,8)  ),  Feb2022_RICHIESTE!AO21),HLOOKUP(AO$70,Tipologie!$B$2:$AM$10,8  ) ))</f>
        <v>RIPOSO</v>
      </c>
      <c r="AP77" s="158" t="str">
        <f>T( IF( Feb2022_RICHIESTE!AP21&lt;&gt;"",  IF(   AND(    (IFERROR(SEARCH("Ridotto",Feb2022_RICHIESTE!AP21),Feb2022_RICHIESTE!AP21))=1,    AP$70&lt;&gt;""   ),    _xlfn.CONCAT("Rid: ",HLOOKUP(AP$70,Tipologie!$B$2:$AM$10,8)  ),  Feb2022_RICHIESTE!AP21),HLOOKUP(AP$70,Tipologie!$B$2:$AM$10,8  ) ))</f>
        <v>RIPOSO</v>
      </c>
      <c r="AQ77" s="158" t="str">
        <f>T( IF( Feb2022_RICHIESTE!AQ21&lt;&gt;"",  IF(   AND(    (IFERROR(SEARCH("Ridotto",Feb2022_RICHIESTE!AQ21),Feb2022_RICHIESTE!AQ21))=1,    AQ$70&lt;&gt;""   ),    _xlfn.CONCAT("Rid: ",HLOOKUP(AQ$70,Tipologie!$B$2:$AM$10,8)  ),  Feb2022_RICHIESTE!AQ21),HLOOKUP(AQ$70,Tipologie!$B$2:$AM$10,8  ) ))</f>
        <v>RIPOSO</v>
      </c>
      <c r="AR77" s="158" t="str">
        <f>T( IF( Feb2022_RICHIESTE!AR21&lt;&gt;"",  IF(   AND(    (IFERROR(SEARCH("Ridotto",Feb2022_RICHIESTE!AR21),Feb2022_RICHIESTE!AR21))=1,    AR$70&lt;&gt;""   ),    _xlfn.CONCAT("Rid: ",HLOOKUP(AR$70,Tipologie!$B$2:$AM$10,8)  ),  Feb2022_RICHIESTE!AR21),HLOOKUP(AR$70,Tipologie!$B$2:$AM$10,8  ) ))</f>
        <v>RIPOSO</v>
      </c>
      <c r="AS77" s="59"/>
      <c r="AT77" s="92">
        <f>SUM(COUNTIFS(C77:AR77,{"Ex-accordo";"Ferie";"Ridotto Ex-Acc";"Ridotto Ferie";"Ridotto Maternità";"Malattia";"Esame";"Altro"}))</f>
        <v>0</v>
      </c>
      <c r="AU77" s="96"/>
      <c r="AW77" s="79" t="str">
        <f t="shared" si="22"/>
        <v>sab</v>
      </c>
      <c r="AX77" s="79">
        <f t="shared" si="23"/>
        <v>44604</v>
      </c>
      <c r="AY77" s="158" t="str">
        <f>T(IF(  Feb2022_RICHIESTE!BB21&lt;&gt;"",  Feb2022_RICHIESTE!BB21,  HLOOKUP(AY$70,Tipologie!$B$2:$AM$10,8) ))</f>
        <v>RIPOSO</v>
      </c>
      <c r="AZ77" s="158" t="str">
        <f>T(IF(  Feb2022_RICHIESTE!BC21&lt;&gt;"",  Feb2022_RICHIESTE!BC21,  HLOOKUP(AZ$70,Tipologie!$B$2:$AM$10,8) ))</f>
        <v>RIPOSO</v>
      </c>
      <c r="BA77" s="158" t="str">
        <f>T(IF(  Feb2022_RICHIESTE!BD21&lt;&gt;"",  Feb2022_RICHIESTE!BD21,  HLOOKUP(BA$70,Tipologie!$B$2:$AM$10,8) ))</f>
        <v>RIPOSO</v>
      </c>
      <c r="BB77" s="158" t="str">
        <f>T(IF(  Feb2022_RICHIESTE!BE21&lt;&gt;"",  Feb2022_RICHIESTE!BE21,  HLOOKUP(BB$70,Tipologie!$B$2:$AM$10,8) ))</f>
        <v>RIPOSO</v>
      </c>
      <c r="BC77" s="158" t="str">
        <f>T(IF(  Feb2022_RICHIESTE!BF21&lt;&gt;"",  Feb2022_RICHIESTE!BF21,  HLOOKUP(BC$70,Tipologie!$B$2:$AM$10,8) ))</f>
        <v>RIPOSO</v>
      </c>
      <c r="BD77" s="158" t="str">
        <f>T(IF(  Feb2022_RICHIESTE!BG21&lt;&gt;"",  Feb2022_RICHIESTE!BG21,  HLOOKUP(BD$70,Tipologie!$B$2:$AM$10,8) ))</f>
        <v>RIPOSO</v>
      </c>
      <c r="BE77" s="158" t="str">
        <f>T(IF(  Feb2022_RICHIESTE!BH21&lt;&gt;"",  Feb2022_RICHIESTE!BH21,  HLOOKUP(BE$70,Tipologie!$B$2:$AM$10,8) ))</f>
        <v>RIPOSO</v>
      </c>
      <c r="BF77" s="158" t="str">
        <f>T(IF(  Feb2022_RICHIESTE!BI21&lt;&gt;"",  Feb2022_RICHIESTE!BI21,  HLOOKUP(BF$70,Tipologie!$B$2:$AM$10,8) ))</f>
        <v>RIPOSO</v>
      </c>
      <c r="BG77" s="158" t="str">
        <f>T(IF(  Feb2022_RICHIESTE!BJ21&lt;&gt;"",  Feb2022_RICHIESTE!BJ21,  HLOOKUP(BG$70,Tipologie!$B$2:$AM$10,8) ))</f>
        <v>RIPOSO</v>
      </c>
      <c r="BH77" s="158" t="str">
        <f>T(IF(  Feb2022_RICHIESTE!BK21&lt;&gt;"",  Feb2022_RICHIESTE!BK21,  HLOOKUP(BH$70,Tipologie!$B$2:$AM$10,8) ))</f>
        <v>RIPOSO</v>
      </c>
    </row>
    <row r="78" spans="1:61" ht="11.25" customHeight="1" x14ac:dyDescent="0.25">
      <c r="A78" s="57" t="str">
        <f>IF(Feb2022_RICHIESTE!A22&lt;&gt;"",Feb2022_RICHIESTE!A22,"")</f>
        <v/>
      </c>
      <c r="B78" s="82">
        <f>IF(Feb2022_RICHIESTE!B22&lt;&gt;"",Feb2022_RICHIESTE!B22,"")</f>
        <v>44605</v>
      </c>
      <c r="C78" s="158" t="str">
        <f>T( IF( Feb2022_RICHIESTE!C22&lt;&gt;"",  IF(   AND(    (IFERROR(SEARCH("Ridotto",Feb2022_RICHIESTE!C22),Feb2022_RICHIESTE!C22))=1,    C$70&lt;&gt;""   ),    _xlfn.CONCAT("Rid: ",HLOOKUP(C$70,Tipologie!$B$2:$AM$10,9)  ),  Feb2022_RICHIESTE!C22),HLOOKUP(C$70,Tipologie!$B$2:$AM$10,9  ) ))</f>
        <v>DOMENICA</v>
      </c>
      <c r="D78" s="158" t="str">
        <f>T( IF( Feb2022_RICHIESTE!D22&lt;&gt;"",  IF(   AND(    (IFERROR(SEARCH("Ridotto",Feb2022_RICHIESTE!D22),Feb2022_RICHIESTE!D22))=1,    D$70&lt;&gt;""   ),    _xlfn.CONCAT("Rid: ",HLOOKUP(D$70,Tipologie!$B$2:$AM$10,9)  ),  Feb2022_RICHIESTE!D22),HLOOKUP(D$70,Tipologie!$B$2:$AM$10,9  ) ))</f>
        <v>DOMENICA</v>
      </c>
      <c r="E78" s="158" t="str">
        <f>T( IF( Feb2022_RICHIESTE!E22&lt;&gt;"",  IF(   AND(    (IFERROR(SEARCH("Ridotto",Feb2022_RICHIESTE!E22),Feb2022_RICHIESTE!E22))=1,    E$70&lt;&gt;""   ),    _xlfn.CONCAT("Rid: ",HLOOKUP(E$70,Tipologie!$B$2:$AM$10,9)  ),  Feb2022_RICHIESTE!E22),HLOOKUP(E$70,Tipologie!$B$2:$AM$10,9  ) ))</f>
        <v>DOMENICA</v>
      </c>
      <c r="F78" s="158" t="str">
        <f>T( IF( Feb2022_RICHIESTE!F22&lt;&gt;"",  IF(   AND(    (IFERROR(SEARCH("Ridotto",Feb2022_RICHIESTE!F22),Feb2022_RICHIESTE!F22))=1,    F$70&lt;&gt;""   ),    _xlfn.CONCAT("Rid: ",HLOOKUP(F$70,Tipologie!$B$2:$AM$10,9)  ),  Feb2022_RICHIESTE!F22),HLOOKUP(F$70,Tipologie!$B$2:$AM$10,9  ) ))</f>
        <v>DOMENICA</v>
      </c>
      <c r="G78" s="158" t="str">
        <f>T( IF( Feb2022_RICHIESTE!G22&lt;&gt;"",  IF(   AND(    (IFERROR(SEARCH("Ridotto",Feb2022_RICHIESTE!G22),Feb2022_RICHIESTE!G22))=1,    G$70&lt;&gt;""   ),    _xlfn.CONCAT("Rid: ",HLOOKUP(G$70,Tipologie!$B$2:$AM$10,9)  ),  Feb2022_RICHIESTE!G22),HLOOKUP(G$70,Tipologie!$B$2:$AM$10,9  ) ))</f>
        <v>DOMENICA</v>
      </c>
      <c r="H78" s="158" t="str">
        <f>T( IF( Feb2022_RICHIESTE!H22&lt;&gt;"",  IF(   AND(    (IFERROR(SEARCH("Ridotto",Feb2022_RICHIESTE!H22),Feb2022_RICHIESTE!H22))=1,    H$70&lt;&gt;""   ),    _xlfn.CONCAT("Rid: ",HLOOKUP(H$70,Tipologie!$B$2:$AM$10,9)  ),  Feb2022_RICHIESTE!H22),HLOOKUP(H$70,Tipologie!$B$2:$AM$10,9  ) ))</f>
        <v>DOMENICA</v>
      </c>
      <c r="I78" s="158" t="str">
        <f>T( IF( Feb2022_RICHIESTE!I22&lt;&gt;"",  IF(   AND(    (IFERROR(SEARCH("Ridotto",Feb2022_RICHIESTE!I22),Feb2022_RICHIESTE!I22))=1,    I$70&lt;&gt;""   ),    _xlfn.CONCAT("Rid: ",HLOOKUP(I$70,Tipologie!$B$2:$AM$10,9)  ),  Feb2022_RICHIESTE!I22),HLOOKUP(I$70,Tipologie!$B$2:$AM$10,9  ) ))</f>
        <v>DOMENICA</v>
      </c>
      <c r="J78" s="158" t="str">
        <f>T( IF( Feb2022_RICHIESTE!J22&lt;&gt;"",  IF(   AND(    (IFERROR(SEARCH("Ridotto",Feb2022_RICHIESTE!J22),Feb2022_RICHIESTE!J22))=1,    J$70&lt;&gt;""   ),    _xlfn.CONCAT("Rid: ",HLOOKUP(J$70,Tipologie!$B$2:$AM$10,9)  ),  Feb2022_RICHIESTE!J22),HLOOKUP(J$70,Tipologie!$B$2:$AM$10,9  ) ))</f>
        <v>DOMENICA</v>
      </c>
      <c r="K78" s="158" t="str">
        <f>T( IF( Feb2022_RICHIESTE!K22&lt;&gt;"",  IF(   AND(    (IFERROR(SEARCH("Ridotto",Feb2022_RICHIESTE!K22),Feb2022_RICHIESTE!K22))=1,    K$70&lt;&gt;""   ),    _xlfn.CONCAT("Rid: ",HLOOKUP(K$70,Tipologie!$B$2:$AM$10,9)  ),  Feb2022_RICHIESTE!K22),HLOOKUP(K$70,Tipologie!$B$2:$AM$10,9  ) ))</f>
        <v>DOMENICA</v>
      </c>
      <c r="L78" s="158" t="str">
        <f>T( IF( Feb2022_RICHIESTE!L22&lt;&gt;"",  IF(   AND(    (IFERROR(SEARCH("Ridotto",Feb2022_RICHIESTE!L22),Feb2022_RICHIESTE!L22))=1,    L$70&lt;&gt;""   ),    _xlfn.CONCAT("Rid: ",HLOOKUP(L$70,Tipologie!$B$2:$AM$10,9)  ),  Feb2022_RICHIESTE!L22),HLOOKUP(L$70,Tipologie!$B$2:$AM$10,9  ) ))</f>
        <v>DOMENICA</v>
      </c>
      <c r="M78" s="158" t="str">
        <f>T( IF( Feb2022_RICHIESTE!M22&lt;&gt;"",  IF(   AND(    (IFERROR(SEARCH("Ridotto",Feb2022_RICHIESTE!M22),Feb2022_RICHIESTE!M22))=1,    M$70&lt;&gt;""   ),    _xlfn.CONCAT("Rid: ",HLOOKUP(M$70,Tipologie!$B$2:$AM$10,9)  ),  Feb2022_RICHIESTE!M22),HLOOKUP(M$70,Tipologie!$B$2:$AM$10,9  ) ))</f>
        <v>DOMENICA</v>
      </c>
      <c r="N78" s="158" t="str">
        <f>T( IF( Feb2022_RICHIESTE!N22&lt;&gt;"",  IF(   AND(    (IFERROR(SEARCH("Ridotto",Feb2022_RICHIESTE!N22),Feb2022_RICHIESTE!N22))=1,    N$70&lt;&gt;""   ),    _xlfn.CONCAT("Rid: ",HLOOKUP(N$70,Tipologie!$B$2:$AM$10,9)  ),  Feb2022_RICHIESTE!N22),HLOOKUP(N$70,Tipologie!$B$2:$AM$10,9  ) ))</f>
        <v>DOMENICA</v>
      </c>
      <c r="O78" s="158" t="str">
        <f>T( IF( Feb2022_RICHIESTE!O22&lt;&gt;"",  IF(   AND(    (IFERROR(SEARCH("Ridotto",Feb2022_RICHIESTE!O22),Feb2022_RICHIESTE!O22))=1,    O$70&lt;&gt;""   ),    _xlfn.CONCAT("Rid: ",HLOOKUP(O$70,Tipologie!$B$2:$AM$10,9)  ),  Feb2022_RICHIESTE!O22),HLOOKUP(O$70,Tipologie!$B$2:$AM$10,9  ) ))</f>
        <v>DOMENICA</v>
      </c>
      <c r="P78" s="158" t="str">
        <f>T( IF( Feb2022_RICHIESTE!P22&lt;&gt;"",  IF(   AND(    (IFERROR(SEARCH("Ridotto",Feb2022_RICHIESTE!P22),Feb2022_RICHIESTE!P22))=1,    P$70&lt;&gt;""   ),    _xlfn.CONCAT("Rid: ",HLOOKUP(P$70,Tipologie!$B$2:$AM$10,9)  ),  Feb2022_RICHIESTE!P22),HLOOKUP(P$70,Tipologie!$B$2:$AM$10,9  ) ))</f>
        <v>DOMENICA</v>
      </c>
      <c r="Q78" s="60" t="str">
        <f>T( IF( Feb2022_RICHIESTE!Q22&lt;&gt;"",  IF(   AND(    (IFERROR(SEARCH("Ridotto",Feb2022_RICHIESTE!Q22),Feb2022_RICHIESTE!Q22))=1,    Q$70&lt;&gt;""   ),    _xlfn.CONCAT("Rid: ",HLOOKUP(Q$70,Tipologie!$B$2:$AM$10,9)  ),  Feb2022_RICHIESTE!Q22),HLOOKUP(Q$70,Tipologie!$B$2:$AM$10,9  ) ))</f>
        <v>DOMENICA</v>
      </c>
      <c r="R78" s="60" t="str">
        <f>T( IF( Feb2022_RICHIESTE!R22&lt;&gt;"",  IF(   AND(    (IFERROR(SEARCH("Ridotto",Feb2022_RICHIESTE!R22),Feb2022_RICHIESTE!R22))=1,    R$70&lt;&gt;""   ),    _xlfn.CONCAT("Rid: ",HLOOKUP(R$70,Tipologie!$B$2:$AM$10,9)  ),  Feb2022_RICHIESTE!R22),HLOOKUP(R$70,Tipologie!$B$2:$AM$10,9  ) ))</f>
        <v>DOMENICA</v>
      </c>
      <c r="S78" s="60" t="str">
        <f>T( IF( Feb2022_RICHIESTE!S22&lt;&gt;"",  IF(   AND(    (IFERROR(SEARCH("Ridotto",Feb2022_RICHIESTE!S22),Feb2022_RICHIESTE!S22))=1,    S$70&lt;&gt;""   ),    _xlfn.CONCAT("Rid: ",HLOOKUP(S$70,Tipologie!$B$2:$AM$10,9)  ),  Feb2022_RICHIESTE!S22),HLOOKUP(S$70,Tipologie!$B$2:$AM$10,9  ) ))</f>
        <v>DOMENICA</v>
      </c>
      <c r="U78" s="57" t="str">
        <f t="shared" si="21"/>
        <v/>
      </c>
      <c r="V78" s="82">
        <f t="shared" si="17"/>
        <v>44605</v>
      </c>
      <c r="W78" s="158" t="str">
        <f>T( IF( Feb2022_RICHIESTE!W22&lt;&gt;"",  IF(   AND(    (IFERROR(SEARCH("Ridotto",Feb2022_RICHIESTE!W22),Feb2022_RICHIESTE!W22))=1,    W$70&lt;&gt;""   ),    _xlfn.CONCAT("Rid: ",HLOOKUP(W$70,Tipologie!$B$2:$AM$10,9)  ),  Feb2022_RICHIESTE!W22),HLOOKUP(W$70,Tipologie!$B$2:$AM$10,9  ) ))</f>
        <v>DOMENICA</v>
      </c>
      <c r="X78" s="158" t="str">
        <f>T( IF( Feb2022_RICHIESTE!X22&lt;&gt;"",  IF(   AND(    (IFERROR(SEARCH("Ridotto",Feb2022_RICHIESTE!X22),Feb2022_RICHIESTE!X22))=1,    X$70&lt;&gt;""   ),    _xlfn.CONCAT("Rid: ",HLOOKUP(X$70,Tipologie!$B$2:$AM$10,9)  ),  Feb2022_RICHIESTE!X22),HLOOKUP(X$70,Tipologie!$B$2:$AM$10,9  ) ))</f>
        <v>DOMENICA</v>
      </c>
      <c r="Y78" s="158" t="str">
        <f>T( IF( Feb2022_RICHIESTE!Y22&lt;&gt;"",  IF(   AND(    (IFERROR(SEARCH("Ridotto",Feb2022_RICHIESTE!Y22),Feb2022_RICHIESTE!Y22))=1,    Y$70&lt;&gt;""   ),    _xlfn.CONCAT("Rid: ",HLOOKUP(Y$70,Tipologie!$B$2:$AM$10,9)  ),  Feb2022_RICHIESTE!Y22),HLOOKUP(Y$70,Tipologie!$B$2:$AM$10,9  ) ))</f>
        <v>DOMENICA</v>
      </c>
      <c r="Z78" s="158" t="str">
        <f>T( IF( Feb2022_RICHIESTE!Z22&lt;&gt;"",  IF(   AND(    (IFERROR(SEARCH("Ridotto",Feb2022_RICHIESTE!Z22),Feb2022_RICHIESTE!Z22))=1,    Z$70&lt;&gt;""   ),    _xlfn.CONCAT("Rid: ",HLOOKUP(Z$70,Tipologie!$B$2:$AM$10,9)  ),  Feb2022_RICHIESTE!Z22),HLOOKUP(Z$70,Tipologie!$B$2:$AM$10,9  ) ))</f>
        <v>DOMENICA</v>
      </c>
      <c r="AA78" s="158" t="str">
        <f>T( IF( Feb2022_RICHIESTE!AA22&lt;&gt;"",  IF(   AND(    (IFERROR(SEARCH("Ridotto",Feb2022_RICHIESTE!AA22),Feb2022_RICHIESTE!AA22))=1,    AA$70&lt;&gt;""   ),    _xlfn.CONCAT("Rid: ",HLOOKUP(AA$70,Tipologie!$B$2:$AM$10,9)  ),  Feb2022_RICHIESTE!AA22),HLOOKUP(AA$70,Tipologie!$B$2:$AM$10,9  ) ))</f>
        <v>DOMENICA</v>
      </c>
      <c r="AB78" s="158" t="str">
        <f>T( IF( Feb2022_RICHIESTE!AB22&lt;&gt;"",  IF(   AND(    (IFERROR(SEARCH("Ridotto",Feb2022_RICHIESTE!AB22),Feb2022_RICHIESTE!AB22))=1,    AB$70&lt;&gt;""   ),    _xlfn.CONCAT("Rid: ",HLOOKUP(AB$70,Tipologie!$B$2:$AM$10,9)  ),  Feb2022_RICHIESTE!AB22),HLOOKUP(AB$70,Tipologie!$B$2:$AM$10,9  ) ))</f>
        <v>DOMENICA</v>
      </c>
      <c r="AC78" s="158" t="str">
        <f>T( IF( Feb2022_RICHIESTE!AC22&lt;&gt;"",  IF(   AND(    (IFERROR(SEARCH("Ridotto",Feb2022_RICHIESTE!AC22),Feb2022_RICHIESTE!AC22))=1,    AC$70&lt;&gt;""   ),    _xlfn.CONCAT("Rid: ",HLOOKUP(AC$70,Tipologie!$B$2:$AM$10,9)  ),  Feb2022_RICHIESTE!AC22),HLOOKUP(AC$70,Tipologie!$B$2:$AM$10,9  ) ))</f>
        <v>DOMENICA</v>
      </c>
      <c r="AD78" s="158" t="str">
        <f>T( IF( Feb2022_RICHIESTE!AD22&lt;&gt;"",  IF(   AND(    (IFERROR(SEARCH("Ridotto",Feb2022_RICHIESTE!AD22),Feb2022_RICHIESTE!AD22))=1,    AD$70&lt;&gt;""   ),    _xlfn.CONCAT("Rid: ",HLOOKUP(AD$70,Tipologie!$B$2:$AM$10,9)  ),  Feb2022_RICHIESTE!AD22),HLOOKUP(AD$70,Tipologie!$B$2:$AM$10,9  ) ))</f>
        <v>DOMENICA</v>
      </c>
      <c r="AE78" s="158" t="str">
        <f>T( IF( Feb2022_RICHIESTE!AE22&lt;&gt;"",  IF(   AND(    (IFERROR(SEARCH("Ridotto",Feb2022_RICHIESTE!AE22),Feb2022_RICHIESTE!AE22))=1,    AE$70&lt;&gt;""   ),    _xlfn.CONCAT("Rid: ",HLOOKUP(AE$70,Tipologie!$B$2:$AM$10,9)  ),  Feb2022_RICHIESTE!AE22),HLOOKUP(AE$70,Tipologie!$B$2:$AM$10,9  ) ))</f>
        <v>DOMENICA</v>
      </c>
      <c r="AF78" s="158" t="str">
        <f>T( IF( Feb2022_RICHIESTE!AF22&lt;&gt;"",  IF(   AND(    (IFERROR(SEARCH("Ridotto",Feb2022_RICHIESTE!AF22),Feb2022_RICHIESTE!AF22))=1,    AF$70&lt;&gt;""   ),    _xlfn.CONCAT("Rid: ",HLOOKUP(AF$70,Tipologie!$B$2:$AM$10,9)  ),  Feb2022_RICHIESTE!AF22),HLOOKUP(AF$70,Tipologie!$B$2:$AM$10,9  ) ))</f>
        <v>DOMENICA</v>
      </c>
      <c r="AG78" s="158" t="str">
        <f>T( IF( Feb2022_RICHIESTE!AG22&lt;&gt;"",  IF(   AND(    (IFERROR(SEARCH("Ridotto",Feb2022_RICHIESTE!AG22),Feb2022_RICHIESTE!AG22))=1,    AG$70&lt;&gt;""   ),    _xlfn.CONCAT("Rid: ",HLOOKUP(AG$70,Tipologie!$B$2:$AM$10,9)  ),  Feb2022_RICHIESTE!AG22),HLOOKUP(AG$70,Tipologie!$B$2:$AM$10,9  ) ))</f>
        <v>DOMENICA</v>
      </c>
      <c r="AH78" s="158" t="str">
        <f>T( IF( Feb2022_RICHIESTE!AH22&lt;&gt;"",  IF(   AND(    (IFERROR(SEARCH("Ridotto",Feb2022_RICHIESTE!AH22),Feb2022_RICHIESTE!AH22))=1,    AH$70&lt;&gt;""   ),    _xlfn.CONCAT("Rid: ",HLOOKUP(AH$70,Tipologie!$B$2:$AM$10,9)  ),  Feb2022_RICHIESTE!AH22),HLOOKUP(AH$70,Tipologie!$B$2:$AM$10,9  ) ))</f>
        <v>DOMENICA</v>
      </c>
      <c r="AI78" s="158" t="str">
        <f>T( IF( Feb2022_RICHIESTE!AI22&lt;&gt;"",  IF(   AND(    (IFERROR(SEARCH("Ridotto",Feb2022_RICHIESTE!AI22),Feb2022_RICHIESTE!AI22))=1,    AI$70&lt;&gt;""   ),    _xlfn.CONCAT("Rid: ",HLOOKUP(AI$70,Tipologie!$B$2:$AM$10,9)  ),  Feb2022_RICHIESTE!AI22),HLOOKUP(AI$70,Tipologie!$B$2:$AM$10,9  ) ))</f>
        <v>DOMENICA</v>
      </c>
      <c r="AJ78" s="158" t="str">
        <f>T( IF( Feb2022_RICHIESTE!AJ22&lt;&gt;"",  IF(   AND(    (IFERROR(SEARCH("Ridotto",Feb2022_RICHIESTE!AJ22),Feb2022_RICHIESTE!AJ22))=1,    AJ$70&lt;&gt;""   ),    _xlfn.CONCAT("Rid: ",HLOOKUP(AJ$70,Tipologie!$B$2:$AM$10,9)  ),  Feb2022_RICHIESTE!AJ22),HLOOKUP(AJ$70,Tipologie!$B$2:$AM$10,9  ) ))</f>
        <v>DOMENICA</v>
      </c>
      <c r="AK78" s="158" t="str">
        <f>T( IF( Feb2022_RICHIESTE!AK22&lt;&gt;"",  IF(   AND(    (IFERROR(SEARCH("Ridotto",Feb2022_RICHIESTE!AK22),Feb2022_RICHIESTE!AK22))=1,    AK$70&lt;&gt;""   ),    _xlfn.CONCAT("Rid: ",HLOOKUP(AK$70,Tipologie!$B$2:$AM$10,9)  ),  Feb2022_RICHIESTE!AK22),HLOOKUP(AK$70,Tipologie!$B$2:$AM$10,9  ) ))</f>
        <v>DOMENICA</v>
      </c>
      <c r="AL78" s="158" t="str">
        <f>T( IF( Feb2022_RICHIESTE!AL22&lt;&gt;"",  IF(   AND(    (IFERROR(SEARCH("Ridotto",Feb2022_RICHIESTE!AL22),Feb2022_RICHIESTE!AL22))=1,    AL$70&lt;&gt;""   ),    _xlfn.CONCAT("Rid: ",HLOOKUP(AL$70,Tipologie!$B$2:$AM$10,9)  ),  Feb2022_RICHIESTE!AL22),HLOOKUP(AL$70,Tipologie!$B$2:$AM$10,9  ) ))</f>
        <v>DOMENICA</v>
      </c>
      <c r="AM78" s="158" t="str">
        <f>T( IF( Feb2022_RICHIESTE!AM22&lt;&gt;"",  IF(   AND(    (IFERROR(SEARCH("Ridotto",Feb2022_RICHIESTE!AM22),Feb2022_RICHIESTE!AM22))=1,    AM$70&lt;&gt;""   ),    _xlfn.CONCAT("Rid: ",HLOOKUP(AM$70,Tipologie!$B$2:$AM$10,9)  ),  Feb2022_RICHIESTE!AM22),HLOOKUP(AM$70,Tipologie!$B$2:$AM$10,9  ) ))</f>
        <v>DOMENICA</v>
      </c>
      <c r="AN78" s="158" t="str">
        <f>T( IF( Feb2022_RICHIESTE!AN22&lt;&gt;"",  IF(   AND(    (IFERROR(SEARCH("Ridotto",Feb2022_RICHIESTE!AN22),Feb2022_RICHIESTE!AN22))=1,    AN$70&lt;&gt;""   ),    _xlfn.CONCAT("Rid: ",HLOOKUP(AN$70,Tipologie!$B$2:$AM$10,9)  ),  Feb2022_RICHIESTE!AN22),HLOOKUP(AN$70,Tipologie!$B$2:$AM$10,9  ) ))</f>
        <v>DOMENICA</v>
      </c>
      <c r="AO78" s="158" t="str">
        <f>T( IF( Feb2022_RICHIESTE!AO22&lt;&gt;"",  IF(   AND(    (IFERROR(SEARCH("Ridotto",Feb2022_RICHIESTE!AO22),Feb2022_RICHIESTE!AO22))=1,    AO$70&lt;&gt;""   ),    _xlfn.CONCAT("Rid: ",HLOOKUP(AO$70,Tipologie!$B$2:$AM$10,9)  ),  Feb2022_RICHIESTE!AO22),HLOOKUP(AO$70,Tipologie!$B$2:$AM$10,9  ) ))</f>
        <v>DOMENICA</v>
      </c>
      <c r="AP78" s="158" t="str">
        <f>T( IF( Feb2022_RICHIESTE!AP22&lt;&gt;"",  IF(   AND(    (IFERROR(SEARCH("Ridotto",Feb2022_RICHIESTE!AP22),Feb2022_RICHIESTE!AP22))=1,    AP$70&lt;&gt;""   ),    _xlfn.CONCAT("Rid: ",HLOOKUP(AP$70,Tipologie!$B$2:$AM$10,9)  ),  Feb2022_RICHIESTE!AP22),HLOOKUP(AP$70,Tipologie!$B$2:$AM$10,9  ) ))</f>
        <v>DOMENICA</v>
      </c>
      <c r="AQ78" s="158" t="str">
        <f>T( IF( Feb2022_RICHIESTE!AQ22&lt;&gt;"",  IF(   AND(    (IFERROR(SEARCH("Ridotto",Feb2022_RICHIESTE!AQ22),Feb2022_RICHIESTE!AQ22))=1,    AQ$70&lt;&gt;""   ),    _xlfn.CONCAT("Rid: ",HLOOKUP(AQ$70,Tipologie!$B$2:$AM$10,9)  ),  Feb2022_RICHIESTE!AQ22),HLOOKUP(AQ$70,Tipologie!$B$2:$AM$10,9  ) ))</f>
        <v>DOMENICA</v>
      </c>
      <c r="AR78" s="158" t="str">
        <f>T( IF( Feb2022_RICHIESTE!AR22&lt;&gt;"",  IF(   AND(    (IFERROR(SEARCH("Ridotto",Feb2022_RICHIESTE!AR22),Feb2022_RICHIESTE!AR22))=1,    AR$70&lt;&gt;""   ),    _xlfn.CONCAT("Rid: ",HLOOKUP(AR$70,Tipologie!$B$2:$AM$10,9)  ),  Feb2022_RICHIESTE!AR22),HLOOKUP(AR$70,Tipologie!$B$2:$AM$10,9  ) ))</f>
        <v>DOMENICA</v>
      </c>
      <c r="AS78" s="55"/>
      <c r="AT78" s="94"/>
      <c r="AU78" s="96"/>
      <c r="AW78" s="57" t="str">
        <f t="shared" si="22"/>
        <v/>
      </c>
      <c r="AX78" s="145">
        <f t="shared" si="23"/>
        <v>44605</v>
      </c>
      <c r="AY78" s="158" t="str">
        <f>T(IF(  Feb2022_RICHIESTE!BB22&lt;&gt;"",  Feb2022_RICHIESTE!BB22,  HLOOKUP(AY$70,Tipologie!$B$2:$AM$10,9) ))</f>
        <v>DOMENICA</v>
      </c>
      <c r="AZ78" s="158" t="str">
        <f>T(IF(  Feb2022_RICHIESTE!BC22&lt;&gt;"",  Feb2022_RICHIESTE!BC22,  HLOOKUP(AZ$70,Tipologie!$B$2:$AM$10,9) ))</f>
        <v>DOMENICA</v>
      </c>
      <c r="BA78" s="158" t="str">
        <f>T(IF(  Feb2022_RICHIESTE!BD22&lt;&gt;"",  Feb2022_RICHIESTE!BD22,  HLOOKUP(BA$70,Tipologie!$B$2:$AM$10,9) ))</f>
        <v>DOMENICA</v>
      </c>
      <c r="BB78" s="158" t="str">
        <f>T(IF(  Feb2022_RICHIESTE!BE22&lt;&gt;"",  Feb2022_RICHIESTE!BE22,  HLOOKUP(BB$70,Tipologie!$B$2:$AM$10,9) ))</f>
        <v>DOMENICA</v>
      </c>
      <c r="BC78" s="158" t="str">
        <f>T(IF(  Feb2022_RICHIESTE!BF22&lt;&gt;"",  Feb2022_RICHIESTE!BF22,  HLOOKUP(BC$70,Tipologie!$B$2:$AM$10,9) ))</f>
        <v>DOMENICA</v>
      </c>
      <c r="BD78" s="158" t="str">
        <f>T(IF(  Feb2022_RICHIESTE!BG22&lt;&gt;"",  Feb2022_RICHIESTE!BG22,  HLOOKUP(BD$70,Tipologie!$B$2:$AM$10,9) ))</f>
        <v>DOMENICA</v>
      </c>
      <c r="BE78" s="158" t="str">
        <f>T(IF(  Feb2022_RICHIESTE!BH22&lt;&gt;"",  Feb2022_RICHIESTE!BH22,  HLOOKUP(BE$70,Tipologie!$B$2:$AM$10,9) ))</f>
        <v>DOMENICA</v>
      </c>
      <c r="BF78" s="158" t="str">
        <f>T(IF(  Feb2022_RICHIESTE!BI22&lt;&gt;"",  Feb2022_RICHIESTE!BI22,  HLOOKUP(BF$70,Tipologie!$B$2:$AM$10,9) ))</f>
        <v>DOMENICA</v>
      </c>
      <c r="BG78" s="158" t="str">
        <f>T(IF(  Feb2022_RICHIESTE!BJ22&lt;&gt;"",  Feb2022_RICHIESTE!BJ22,  HLOOKUP(BG$70,Tipologie!$B$2:$AM$10,9) ))</f>
        <v>DOMENICA</v>
      </c>
      <c r="BH78" s="158" t="str">
        <f>T(IF(  Feb2022_RICHIESTE!BK22&lt;&gt;"",  Feb2022_RICHIESTE!BK22,  HLOOKUP(BH$70,Tipologie!$B$2:$AM$10,9) ))</f>
        <v>DOMENICA</v>
      </c>
    </row>
    <row r="79" spans="1:61" ht="11.25" customHeight="1" x14ac:dyDescent="0.25">
      <c r="A79" s="96"/>
      <c r="B79" s="96"/>
      <c r="C79" s="58"/>
      <c r="D79" s="58"/>
      <c r="E79" s="58"/>
      <c r="F79" s="58"/>
      <c r="G79" s="58"/>
      <c r="H79" s="58"/>
      <c r="I79" s="58"/>
      <c r="J79" s="58"/>
      <c r="K79" s="58"/>
      <c r="L79" s="58"/>
      <c r="M79" s="58"/>
      <c r="N79" s="58"/>
      <c r="O79" s="58"/>
      <c r="P79" s="58"/>
      <c r="Q79" s="58"/>
      <c r="R79" s="58"/>
      <c r="S79" s="58"/>
      <c r="U79" s="58" t="str">
        <f t="shared" si="21"/>
        <v/>
      </c>
      <c r="V79" s="58" t="str">
        <f t="shared" si="17"/>
        <v/>
      </c>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93"/>
      <c r="AU79" s="96"/>
      <c r="AW79" s="98" t="str">
        <f t="shared" si="22"/>
        <v/>
      </c>
      <c r="AX79" s="98" t="str">
        <f t="shared" si="23"/>
        <v/>
      </c>
      <c r="AY79" s="58"/>
      <c r="AZ79" s="58"/>
      <c r="BA79" s="58"/>
      <c r="BB79" s="58"/>
      <c r="BC79" s="58"/>
      <c r="BD79" s="58"/>
      <c r="BE79" s="58"/>
      <c r="BF79" s="58"/>
      <c r="BG79" s="58"/>
      <c r="BH79" s="58"/>
    </row>
    <row r="80" spans="1:61" ht="11.25" customHeight="1" x14ac:dyDescent="0.25">
      <c r="A80" s="78"/>
      <c r="B80" s="78" t="s">
        <v>23</v>
      </c>
      <c r="C80" s="84"/>
      <c r="D80" s="84"/>
      <c r="E80" s="84"/>
      <c r="F80" s="84"/>
      <c r="G80" s="84"/>
      <c r="H80" s="84"/>
      <c r="I80" s="84"/>
      <c r="J80" s="84"/>
      <c r="K80" s="84"/>
      <c r="L80" s="84"/>
      <c r="M80" s="84"/>
      <c r="N80" s="84"/>
      <c r="O80" s="84"/>
      <c r="P80" s="84"/>
      <c r="Q80" s="84"/>
      <c r="R80" s="84"/>
      <c r="S80" s="84"/>
      <c r="U80" s="78" t="str">
        <f t="shared" si="21"/>
        <v/>
      </c>
      <c r="V80" s="78" t="str">
        <f t="shared" si="17"/>
        <v>Turno</v>
      </c>
      <c r="W80" s="84"/>
      <c r="X80" s="84"/>
      <c r="Y80" s="84"/>
      <c r="Z80" s="84"/>
      <c r="AA80" s="84"/>
      <c r="AB80" s="84"/>
      <c r="AC80" s="84"/>
      <c r="AD80" s="84"/>
      <c r="AE80" s="84"/>
      <c r="AF80" s="84"/>
      <c r="AG80" s="84"/>
      <c r="AH80" s="84"/>
      <c r="AI80" s="84"/>
      <c r="AJ80" s="84"/>
      <c r="AK80" s="84"/>
      <c r="AL80" s="84"/>
      <c r="AM80" s="84"/>
      <c r="AN80" s="84"/>
      <c r="AO80" s="84"/>
      <c r="AP80" s="84"/>
      <c r="AQ80" s="84"/>
      <c r="AR80" s="84"/>
      <c r="AT80" s="93"/>
      <c r="AU80" s="96"/>
      <c r="AW80" s="98" t="str">
        <f t="shared" si="22"/>
        <v/>
      </c>
      <c r="AX80" s="98"/>
      <c r="AY80" s="84"/>
      <c r="AZ80" s="84"/>
      <c r="BA80" s="84"/>
      <c r="BB80" s="84"/>
      <c r="BC80" s="84"/>
      <c r="BD80" s="84"/>
      <c r="BE80" s="84"/>
      <c r="BF80" s="84"/>
      <c r="BG80" s="84"/>
      <c r="BH80" s="84"/>
    </row>
    <row r="81" spans="1:61" ht="11.25" customHeight="1" x14ac:dyDescent="0.25">
      <c r="A81" s="50"/>
      <c r="B81" s="50"/>
      <c r="C81" s="158" t="str">
        <f>T(IF(  Feb2022_RICHIESTE!C24&lt;&gt;"",  Feb2022_RICHIESTE!C24,  HLOOKUP(C$80,Tipologie!$B$2:$AM$10,2) ))</f>
        <v>-</v>
      </c>
      <c r="D81" s="158" t="str">
        <f>T(IF(  Feb2022_RICHIESTE!D24&lt;&gt;"",  Feb2022_RICHIESTE!D24,  HLOOKUP(D$80,Tipologie!$B$2:$AM$10,2) ))</f>
        <v>-</v>
      </c>
      <c r="E81" s="158" t="str">
        <f>T(IF(  Feb2022_RICHIESTE!E24&lt;&gt;"",  Feb2022_RICHIESTE!E24,  HLOOKUP(E$80,Tipologie!$B$2:$AM$10,2) ))</f>
        <v>-</v>
      </c>
      <c r="F81" s="158" t="str">
        <f>T(IF(  Feb2022_RICHIESTE!F24&lt;&gt;"",  Feb2022_RICHIESTE!F24,  HLOOKUP(F$80,Tipologie!$B$2:$AM$10,2) ))</f>
        <v>-</v>
      </c>
      <c r="G81" s="158" t="str">
        <f>T(IF(  Feb2022_RICHIESTE!G24&lt;&gt;"",  Feb2022_RICHIESTE!G24,  HLOOKUP(G$80,Tipologie!$B$2:$AM$10,2) ))</f>
        <v>-</v>
      </c>
      <c r="H81" s="158" t="str">
        <f>T(IF(  Feb2022_RICHIESTE!H24&lt;&gt;"",  Feb2022_RICHIESTE!H24,  HLOOKUP(H$80,Tipologie!$B$2:$AM$10,2) ))</f>
        <v>-</v>
      </c>
      <c r="I81" s="158" t="str">
        <f>T(IF(  Feb2022_RICHIESTE!I24&lt;&gt;"",  Feb2022_RICHIESTE!I24,  HLOOKUP(I$80,Tipologie!$B$2:$AM$10,2) ))</f>
        <v>-</v>
      </c>
      <c r="J81" s="158" t="str">
        <f>T(IF(  Feb2022_RICHIESTE!J24&lt;&gt;"",  Feb2022_RICHIESTE!J24,  HLOOKUP(J$80,Tipologie!$B$2:$AM$10,2) ))</f>
        <v>-</v>
      </c>
      <c r="K81" s="158" t="str">
        <f>T(IF(  Feb2022_RICHIESTE!K24&lt;&gt;"",  Feb2022_RICHIESTE!K24,  HLOOKUP(K$80,Tipologie!$B$2:$AM$10,2) ))</f>
        <v>-</v>
      </c>
      <c r="L81" s="158" t="str">
        <f>T(IF(  Feb2022_RICHIESTE!L24&lt;&gt;"",  Feb2022_RICHIESTE!L24,  HLOOKUP(L$80,Tipologie!$B$2:$AM$10,2) ))</f>
        <v>-</v>
      </c>
      <c r="M81" s="158" t="str">
        <f>T(IF(  Feb2022_RICHIESTE!M24&lt;&gt;"",  Feb2022_RICHIESTE!M24,  HLOOKUP(M$80,Tipologie!$B$2:$AM$10,2) ))</f>
        <v>-</v>
      </c>
      <c r="N81" s="158" t="str">
        <f>T(IF(  Feb2022_RICHIESTE!N24&lt;&gt;"",  Feb2022_RICHIESTE!N24,  HLOOKUP(N$80,Tipologie!$B$2:$AM$10,2) ))</f>
        <v>-</v>
      </c>
      <c r="O81" s="158" t="str">
        <f>T(IF(  Feb2022_RICHIESTE!O24&lt;&gt;"",  Feb2022_RICHIESTE!O24,  HLOOKUP(O$80,Tipologie!$B$2:$AM$10,2) ))</f>
        <v>-</v>
      </c>
      <c r="P81" s="158" t="str">
        <f>T(IF(  Feb2022_RICHIESTE!P24&lt;&gt;"",  Feb2022_RICHIESTE!P24,  HLOOKUP(P$80,Tipologie!$B$2:$AM$10,2) ))</f>
        <v>-</v>
      </c>
      <c r="Q81" s="81" t="str">
        <f>T(IF(  Feb2022_RICHIESTE!Q24&lt;&gt;"",  Feb2022_RICHIESTE!Q24,  HLOOKUP(Q$80,Tipologie!$B$2:$AM$10,2) ))</f>
        <v>-</v>
      </c>
      <c r="R81" s="81" t="str">
        <f>T(IF(  Feb2022_RICHIESTE!R24&lt;&gt;"",  Feb2022_RICHIESTE!R24,  HLOOKUP(R$80,Tipologie!$B$2:$AM$10,2) ))</f>
        <v>-</v>
      </c>
      <c r="S81" s="81" t="str">
        <f>T(IF(  Feb2022_RICHIESTE!S24&lt;&gt;"",  Feb2022_RICHIESTE!S24,  HLOOKUP(S$80,Tipologie!$B$2:$AM$10,2) ))</f>
        <v>-</v>
      </c>
      <c r="U81" s="50" t="str">
        <f t="shared" si="21"/>
        <v/>
      </c>
      <c r="V81" s="50" t="str">
        <f t="shared" si="17"/>
        <v/>
      </c>
      <c r="W81" s="158" t="str">
        <f>T(IF(  Feb2022_RICHIESTE!W24&lt;&gt;"",  Feb2022_RICHIESTE!W24,  HLOOKUP(W$80,Tipologie!$B$2:$AM$10,2) ))</f>
        <v>-</v>
      </c>
      <c r="X81" s="158" t="str">
        <f>T(IF(  Feb2022_RICHIESTE!X24&lt;&gt;"",  Feb2022_RICHIESTE!X24,  HLOOKUP(X$80,Tipologie!$B$2:$AM$10,2) ))</f>
        <v>-</v>
      </c>
      <c r="Y81" s="158" t="str">
        <f>T(IF(  Feb2022_RICHIESTE!Y24&lt;&gt;"",  Feb2022_RICHIESTE!Y24,  HLOOKUP(Y$80,Tipologie!$B$2:$AM$10,2) ))</f>
        <v>-</v>
      </c>
      <c r="Z81" s="158" t="str">
        <f>T(IF(  Feb2022_RICHIESTE!Z24&lt;&gt;"",  Feb2022_RICHIESTE!Z24,  HLOOKUP(Z$80,Tipologie!$B$2:$AM$10,2) ))</f>
        <v>-</v>
      </c>
      <c r="AA81" s="158" t="str">
        <f>T(IF(  Feb2022_RICHIESTE!AA24&lt;&gt;"",  Feb2022_RICHIESTE!AA24,  HLOOKUP(AA$80,Tipologie!$B$2:$AM$10,2) ))</f>
        <v>-</v>
      </c>
      <c r="AB81" s="158" t="str">
        <f>T(IF(  Feb2022_RICHIESTE!AB24&lt;&gt;"",  Feb2022_RICHIESTE!AB24,  HLOOKUP(AB$80,Tipologie!$B$2:$AM$10,2) ))</f>
        <v>-</v>
      </c>
      <c r="AC81" s="158" t="str">
        <f>T(IF(  Feb2022_RICHIESTE!AC24&lt;&gt;"",  Feb2022_RICHIESTE!AC24,  HLOOKUP(AC$80,Tipologie!$B$2:$AM$10,2) ))</f>
        <v>-</v>
      </c>
      <c r="AD81" s="158" t="str">
        <f>T(IF(  Feb2022_RICHIESTE!AD24&lt;&gt;"",  Feb2022_RICHIESTE!AD24,  HLOOKUP(AD$80,Tipologie!$B$2:$AM$10,2) ))</f>
        <v>-</v>
      </c>
      <c r="AE81" s="158" t="str">
        <f>T(IF(  Feb2022_RICHIESTE!AE24&lt;&gt;"",  Feb2022_RICHIESTE!AE24,  HLOOKUP(AE$80,Tipologie!$B$2:$AM$10,2) ))</f>
        <v>-</v>
      </c>
      <c r="AF81" s="158" t="str">
        <f>T(IF(  Feb2022_RICHIESTE!AF24&lt;&gt;"",  Feb2022_RICHIESTE!AF24,  HLOOKUP(AF$80,Tipologie!$B$2:$AM$10,2) ))</f>
        <v>-</v>
      </c>
      <c r="AG81" s="158" t="str">
        <f>T(IF(  Feb2022_RICHIESTE!AG24&lt;&gt;"",  Feb2022_RICHIESTE!AG24,  HLOOKUP(AG$80,Tipologie!$B$2:$AM$10,2) ))</f>
        <v>-</v>
      </c>
      <c r="AH81" s="158" t="str">
        <f>T(IF(  Feb2022_RICHIESTE!AH24&lt;&gt;"",  Feb2022_RICHIESTE!AH24,  HLOOKUP(AH$80,Tipologie!$B$2:$AM$10,2) ))</f>
        <v>-</v>
      </c>
      <c r="AI81" s="158" t="str">
        <f>T(IF(  Feb2022_RICHIESTE!AI24&lt;&gt;"",  Feb2022_RICHIESTE!AI24,  HLOOKUP(AI$80,Tipologie!$B$2:$AM$10,2) ))</f>
        <v>-</v>
      </c>
      <c r="AJ81" s="158" t="str">
        <f>T(IF(  Feb2022_RICHIESTE!AJ24&lt;&gt;"",  Feb2022_RICHIESTE!AJ24,  HLOOKUP(AJ$80,Tipologie!$B$2:$AM$10,2) ))</f>
        <v>-</v>
      </c>
      <c r="AK81" s="158" t="str">
        <f>T(IF(  Feb2022_RICHIESTE!AK24&lt;&gt;"",  Feb2022_RICHIESTE!AK24,  HLOOKUP(AK$80,Tipologie!$B$2:$AM$10,2) ))</f>
        <v>-</v>
      </c>
      <c r="AL81" s="158" t="str">
        <f>T(IF(  Feb2022_RICHIESTE!AL24&lt;&gt;"",  Feb2022_RICHIESTE!AL24,  HLOOKUP(AL$80,Tipologie!$B$2:$AM$10,2) ))</f>
        <v>-</v>
      </c>
      <c r="AM81" s="158" t="str">
        <f>T(IF(  Feb2022_RICHIESTE!AM24&lt;&gt;"",  Feb2022_RICHIESTE!AM24,  HLOOKUP(AM$80,Tipologie!$B$2:$AM$10,2) ))</f>
        <v>-</v>
      </c>
      <c r="AN81" s="158" t="str">
        <f>T(IF(  Feb2022_RICHIESTE!AN24&lt;&gt;"",  Feb2022_RICHIESTE!AN24,  HLOOKUP(AN$80,Tipologie!$B$2:$AM$10,2) ))</f>
        <v>-</v>
      </c>
      <c r="AO81" s="158" t="str">
        <f>T(IF(  Feb2022_RICHIESTE!AO24&lt;&gt;"",  Feb2022_RICHIESTE!AO24,  HLOOKUP(AO$80,Tipologie!$B$2:$AM$10,2) ))</f>
        <v>-</v>
      </c>
      <c r="AP81" s="158" t="str">
        <f>T(IF(  Feb2022_RICHIESTE!AP24&lt;&gt;"",  Feb2022_RICHIESTE!AP24,  HLOOKUP(AP$80,Tipologie!$B$2:$AM$10,2) ))</f>
        <v>-</v>
      </c>
      <c r="AQ81" s="158" t="str">
        <f>T(IF(  Feb2022_RICHIESTE!AQ24&lt;&gt;"",  Feb2022_RICHIESTE!AQ24,  HLOOKUP(AQ$80,Tipologie!$B$2:$AM$10,2) ))</f>
        <v>-</v>
      </c>
      <c r="AR81" s="158" t="str">
        <f>T(IF(  Feb2022_RICHIESTE!AR24&lt;&gt;"",  Feb2022_RICHIESTE!AR24,  HLOOKUP(AR$80,Tipologie!$B$2:$AM$10,2) ))</f>
        <v>-</v>
      </c>
      <c r="AS81" s="54"/>
      <c r="AT81" s="95"/>
      <c r="AU81" s="96"/>
      <c r="AW81" s="98" t="str">
        <f t="shared" si="22"/>
        <v/>
      </c>
      <c r="AX81" s="98" t="str">
        <f t="shared" ref="AX81:AX89" si="24">IF($B81&lt;&gt;"",$B81,"")</f>
        <v/>
      </c>
      <c r="AY81" s="158" t="str">
        <f>T(IF(  Feb2022_RICHIESTE!BB24&lt;&gt;"",  Feb2022_RICHIESTE!BB24,  HLOOKUP(AY$80,Tipologie!$B$2:$AM$10,2) ))</f>
        <v>-</v>
      </c>
      <c r="AZ81" s="158" t="str">
        <f>T(IF(  Feb2022_RICHIESTE!BC24&lt;&gt;"",  Feb2022_RICHIESTE!BC24,  HLOOKUP(AZ$80,Tipologie!$B$2:$AM$10,2) ))</f>
        <v>-</v>
      </c>
      <c r="BA81" s="158" t="str">
        <f>T(IF(  Feb2022_RICHIESTE!BD24&lt;&gt;"",  Feb2022_RICHIESTE!BD24,  HLOOKUP(BA$80,Tipologie!$B$2:$AM$10,2) ))</f>
        <v>-</v>
      </c>
      <c r="BB81" s="158" t="str">
        <f>T(IF(  Feb2022_RICHIESTE!BE24&lt;&gt;"",  Feb2022_RICHIESTE!BE24,  HLOOKUP(BB$80,Tipologie!$B$2:$AM$10,2) ))</f>
        <v>-</v>
      </c>
      <c r="BC81" s="158" t="str">
        <f>T(IF(  Feb2022_RICHIESTE!BF24&lt;&gt;"",  Feb2022_RICHIESTE!BF24,  HLOOKUP(BC$80,Tipologie!$B$2:$AM$10,2) ))</f>
        <v>-</v>
      </c>
      <c r="BD81" s="158" t="str">
        <f>T(IF(  Feb2022_RICHIESTE!BG24&lt;&gt;"",  Feb2022_RICHIESTE!BG24,  HLOOKUP(BD$80,Tipologie!$B$2:$AM$10,2) ))</f>
        <v>-</v>
      </c>
      <c r="BE81" s="158" t="str">
        <f>T(IF(  Feb2022_RICHIESTE!BH24&lt;&gt;"",  Feb2022_RICHIESTE!BH24,  HLOOKUP(BE$80,Tipologie!$B$2:$AM$10,2) ))</f>
        <v>-</v>
      </c>
      <c r="BF81" s="158" t="str">
        <f>T(IF(  Feb2022_RICHIESTE!BI24&lt;&gt;"",  Feb2022_RICHIESTE!BI24,  HLOOKUP(BF$80,Tipologie!$B$2:$AM$10,2) ))</f>
        <v>-</v>
      </c>
      <c r="BG81" s="158" t="str">
        <f>T(IF(  Feb2022_RICHIESTE!BJ24&lt;&gt;"",  Feb2022_RICHIESTE!BJ24,  HLOOKUP(BG$80,Tipologie!$B$2:$AM$10,2) ))</f>
        <v>-</v>
      </c>
      <c r="BH81" s="158" t="str">
        <f>T(IF(  Feb2022_RICHIESTE!BK24&lt;&gt;"",  Feb2022_RICHIESTE!BK24,  HLOOKUP(BH$80,Tipologie!$B$2:$AM$10,2) ))</f>
        <v>-</v>
      </c>
    </row>
    <row r="82" spans="1:61" ht="11.25" customHeight="1" x14ac:dyDescent="0.25">
      <c r="A82" s="79" t="str">
        <f>IF(Feb2022_RICHIESTE!A25&lt;&gt;"",Feb2022_RICHIESTE!A25,"")</f>
        <v>lun</v>
      </c>
      <c r="B82" s="80">
        <f>IF(Feb2022_RICHIESTE!B25&lt;&gt;"",Feb2022_RICHIESTE!B25,"")</f>
        <v>44606</v>
      </c>
      <c r="C82" s="158" t="str">
        <f>T( IF( Feb2022_RICHIESTE!C25&lt;&gt;"",  IF(   AND(    (IFERROR(SEARCH("Ridotto",Feb2022_RICHIESTE!C25),Feb2022_RICHIESTE!C25))=1,    C$80&lt;&gt;""   ),    _xlfn.CONCAT("Rid: ",HLOOKUP(C$80,Tipologie!$B$2:$AM$10,3)  ),  Feb2022_RICHIESTE!C25),HLOOKUP(C$80,Tipologie!$B$2:$AM$10,3  ) ))</f>
        <v>.</v>
      </c>
      <c r="D82" s="158" t="str">
        <f>T( IF( Feb2022_RICHIESTE!D25&lt;&gt;"",  IF(   AND(    (IFERROR(SEARCH("Ridotto",Feb2022_RICHIESTE!D25),Feb2022_RICHIESTE!D25))=1,    D$80&lt;&gt;""   ),    _xlfn.CONCAT("Rid: ",HLOOKUP(D$80,Tipologie!$B$2:$AM$10,3)  ),  Feb2022_RICHIESTE!D25),HLOOKUP(D$80,Tipologie!$B$2:$AM$10,3  ) ))</f>
        <v>.</v>
      </c>
      <c r="E82" s="158" t="str">
        <f>T( IF( Feb2022_RICHIESTE!E25&lt;&gt;"",  IF(   AND(    (IFERROR(SEARCH("Ridotto",Feb2022_RICHIESTE!E25),Feb2022_RICHIESTE!E25))=1,    E$80&lt;&gt;""   ),    _xlfn.CONCAT("Rid: ",HLOOKUP(E$80,Tipologie!$B$2:$AM$10,3)  ),  Feb2022_RICHIESTE!E25),HLOOKUP(E$80,Tipologie!$B$2:$AM$10,3  ) ))</f>
        <v>.</v>
      </c>
      <c r="F82" s="158" t="str">
        <f>T( IF( Feb2022_RICHIESTE!F25&lt;&gt;"",  IF(   AND(    (IFERROR(SEARCH("Ridotto",Feb2022_RICHIESTE!F25),Feb2022_RICHIESTE!F25))=1,    F$80&lt;&gt;""   ),    _xlfn.CONCAT("Rid: ",HLOOKUP(F$80,Tipologie!$B$2:$AM$10,3)  ),  Feb2022_RICHIESTE!F25),HLOOKUP(F$80,Tipologie!$B$2:$AM$10,3  ) ))</f>
        <v>.</v>
      </c>
      <c r="G82" s="158" t="str">
        <f>T( IF( Feb2022_RICHIESTE!G25&lt;&gt;"",  IF(   AND(    (IFERROR(SEARCH("Ridotto",Feb2022_RICHIESTE!G25),Feb2022_RICHIESTE!G25))=1,    G$80&lt;&gt;""   ),    _xlfn.CONCAT("Rid: ",HLOOKUP(G$80,Tipologie!$B$2:$AM$10,3)  ),  Feb2022_RICHIESTE!G25),HLOOKUP(G$80,Tipologie!$B$2:$AM$10,3  ) ))</f>
        <v>.</v>
      </c>
      <c r="H82" s="158" t="str">
        <f>T( IF( Feb2022_RICHIESTE!H25&lt;&gt;"",  IF(   AND(    (IFERROR(SEARCH("Ridotto",Feb2022_RICHIESTE!H25),Feb2022_RICHIESTE!H25))=1,    H$80&lt;&gt;""   ),    _xlfn.CONCAT("Rid: ",HLOOKUP(H$80,Tipologie!$B$2:$AM$10,3)  ),  Feb2022_RICHIESTE!H25),HLOOKUP(H$80,Tipologie!$B$2:$AM$10,3  ) ))</f>
        <v>.</v>
      </c>
      <c r="I82" s="158" t="str">
        <f>T( IF( Feb2022_RICHIESTE!I25&lt;&gt;"",  IF(   AND(    (IFERROR(SEARCH("Ridotto",Feb2022_RICHIESTE!I25),Feb2022_RICHIESTE!I25))=1,    I$80&lt;&gt;""   ),    _xlfn.CONCAT("Rid: ",HLOOKUP(I$80,Tipologie!$B$2:$AM$10,3)  ),  Feb2022_RICHIESTE!I25),HLOOKUP(I$80,Tipologie!$B$2:$AM$10,3  ) ))</f>
        <v>.</v>
      </c>
      <c r="J82" s="158" t="str">
        <f>T( IF( Feb2022_RICHIESTE!J25&lt;&gt;"",  IF(   AND(    (IFERROR(SEARCH("Ridotto",Feb2022_RICHIESTE!J25),Feb2022_RICHIESTE!J25))=1,    J$80&lt;&gt;""   ),    _xlfn.CONCAT("Rid: ",HLOOKUP(J$80,Tipologie!$B$2:$AM$10,3)  ),  Feb2022_RICHIESTE!J25),HLOOKUP(J$80,Tipologie!$B$2:$AM$10,3  ) ))</f>
        <v>.</v>
      </c>
      <c r="K82" s="158" t="str">
        <f>T( IF( Feb2022_RICHIESTE!K25&lt;&gt;"",  IF(   AND(    (IFERROR(SEARCH("Ridotto",Feb2022_RICHIESTE!K25),Feb2022_RICHIESTE!K25))=1,    K$80&lt;&gt;""   ),    _xlfn.CONCAT("Rid: ",HLOOKUP(K$80,Tipologie!$B$2:$AM$10,3)  ),  Feb2022_RICHIESTE!K25),HLOOKUP(K$80,Tipologie!$B$2:$AM$10,3  ) ))</f>
        <v>.</v>
      </c>
      <c r="L82" s="158" t="str">
        <f>T( IF( Feb2022_RICHIESTE!L25&lt;&gt;"",  IF(   AND(    (IFERROR(SEARCH("Ridotto",Feb2022_RICHIESTE!L25),Feb2022_RICHIESTE!L25))=1,    L$80&lt;&gt;""   ),    _xlfn.CONCAT("Rid: ",HLOOKUP(L$80,Tipologie!$B$2:$AM$10,3)  ),  Feb2022_RICHIESTE!L25),HLOOKUP(L$80,Tipologie!$B$2:$AM$10,3  ) ))</f>
        <v>.</v>
      </c>
      <c r="M82" s="158" t="str">
        <f>T( IF( Feb2022_RICHIESTE!M25&lt;&gt;"",  IF(   AND(    (IFERROR(SEARCH("Ridotto",Feb2022_RICHIESTE!M25),Feb2022_RICHIESTE!M25))=1,    M$80&lt;&gt;""   ),    _xlfn.CONCAT("Rid: ",HLOOKUP(M$80,Tipologie!$B$2:$AM$10,3)  ),  Feb2022_RICHIESTE!M25),HLOOKUP(M$80,Tipologie!$B$2:$AM$10,3  ) ))</f>
        <v>.</v>
      </c>
      <c r="N82" s="158" t="str">
        <f>T( IF( Feb2022_RICHIESTE!N25&lt;&gt;"",  IF(   AND(    (IFERROR(SEARCH("Ridotto",Feb2022_RICHIESTE!N25),Feb2022_RICHIESTE!N25))=1,    N$80&lt;&gt;""   ),    _xlfn.CONCAT("Rid: ",HLOOKUP(N$80,Tipologie!$B$2:$AM$10,3)  ),  Feb2022_RICHIESTE!N25),HLOOKUP(N$80,Tipologie!$B$2:$AM$10,3  ) ))</f>
        <v>.</v>
      </c>
      <c r="O82" s="158" t="str">
        <f>T( IF( Feb2022_RICHIESTE!O25&lt;&gt;"",  IF(   AND(    (IFERROR(SEARCH("Ridotto",Feb2022_RICHIESTE!O25),Feb2022_RICHIESTE!O25))=1,    O$80&lt;&gt;""   ),    _xlfn.CONCAT("Rid: ",HLOOKUP(O$80,Tipologie!$B$2:$AM$10,3)  ),  Feb2022_RICHIESTE!O25),HLOOKUP(O$80,Tipologie!$B$2:$AM$10,3  ) ))</f>
        <v>.</v>
      </c>
      <c r="P82" s="158" t="str">
        <f>T( IF( Feb2022_RICHIESTE!P25&lt;&gt;"",  IF(   AND(    (IFERROR(SEARCH("Ridotto",Feb2022_RICHIESTE!P25),Feb2022_RICHIESTE!P25))=1,    P$80&lt;&gt;""   ),    _xlfn.CONCAT("Rid: ",HLOOKUP(P$80,Tipologie!$B$2:$AM$10,3)  ),  Feb2022_RICHIESTE!P25),HLOOKUP(P$80,Tipologie!$B$2:$AM$10,3  ) ))</f>
        <v>.</v>
      </c>
      <c r="Q82" s="60" t="str">
        <f>T( IF( Feb2022_RICHIESTE!Q25&lt;&gt;"",  IF(   AND(    (IFERROR(SEARCH("Ridotto",Feb2022_RICHIESTE!Q25),Feb2022_RICHIESTE!Q25))=1,    Q$80&lt;&gt;""   ),    _xlfn.CONCAT("Rid: ",HLOOKUP(Q$80,Tipologie!$B$2:$AM$10,3)  ),  Feb2022_RICHIESTE!Q25),HLOOKUP(Q$80,Tipologie!$B$2:$AM$10,3  ) ))</f>
        <v>.</v>
      </c>
      <c r="R82" s="60" t="str">
        <f>T( IF( Feb2022_RICHIESTE!R25&lt;&gt;"",  IF(   AND(    (IFERROR(SEARCH("Ridotto",Feb2022_RICHIESTE!R25),Feb2022_RICHIESTE!R25))=1,    R$80&lt;&gt;""   ),    _xlfn.CONCAT("Rid: ",HLOOKUP(R$80,Tipologie!$B$2:$AM$10,3)  ),  Feb2022_RICHIESTE!R25),HLOOKUP(R$80,Tipologie!$B$2:$AM$10,3  ) ))</f>
        <v>.</v>
      </c>
      <c r="S82" s="60" t="str">
        <f>T( IF( Feb2022_RICHIESTE!S25&lt;&gt;"",  IF(   AND(    (IFERROR(SEARCH("Ridotto",Feb2022_RICHIESTE!S25),Feb2022_RICHIESTE!S25))=1,    S$80&lt;&gt;""   ),    _xlfn.CONCAT("Rid: ",HLOOKUP(S$80,Tipologie!$B$2:$AM$10,3)  ),  Feb2022_RICHIESTE!S25),HLOOKUP(S$80,Tipologie!$B$2:$AM$10,3  ) ))</f>
        <v>.</v>
      </c>
      <c r="U82" s="79" t="str">
        <f t="shared" si="21"/>
        <v>lun</v>
      </c>
      <c r="V82" s="80">
        <f t="shared" si="17"/>
        <v>44606</v>
      </c>
      <c r="W82" s="158" t="str">
        <f>T( IF( Feb2022_RICHIESTE!W25&lt;&gt;"",  IF(   AND(    (IFERROR(SEARCH("Ridotto",Feb2022_RICHIESTE!W25),Feb2022_RICHIESTE!W25))=1,    W$80&lt;&gt;""   ),    _xlfn.CONCAT("Rid: ",HLOOKUP(W$80,Tipologie!$B$2:$AM$10,3)  ),  Feb2022_RICHIESTE!W25),HLOOKUP(W$80,Tipologie!$B$2:$AM$10,3  ) ))</f>
        <v>.</v>
      </c>
      <c r="X82" s="158" t="str">
        <f>T( IF( Feb2022_RICHIESTE!X25&lt;&gt;"",  IF(   AND(    (IFERROR(SEARCH("Ridotto",Feb2022_RICHIESTE!X25),Feb2022_RICHIESTE!X25))=1,    X$80&lt;&gt;""   ),    _xlfn.CONCAT("Rid: ",HLOOKUP(X$80,Tipologie!$B$2:$AM$10,3)  ),  Feb2022_RICHIESTE!X25),HLOOKUP(X$80,Tipologie!$B$2:$AM$10,3  ) ))</f>
        <v>.</v>
      </c>
      <c r="Y82" s="158" t="str">
        <f>T( IF( Feb2022_RICHIESTE!Y25&lt;&gt;"",  IF(   AND(    (IFERROR(SEARCH("Ridotto",Feb2022_RICHIESTE!Y25),Feb2022_RICHIESTE!Y25))=1,    Y$80&lt;&gt;""   ),    _xlfn.CONCAT("Rid: ",HLOOKUP(Y$80,Tipologie!$B$2:$AM$10,3)  ),  Feb2022_RICHIESTE!Y25),HLOOKUP(Y$80,Tipologie!$B$2:$AM$10,3  ) ))</f>
        <v>.</v>
      </c>
      <c r="Z82" s="158" t="str">
        <f>T( IF( Feb2022_RICHIESTE!Z25&lt;&gt;"",  IF(   AND(    (IFERROR(SEARCH("Ridotto",Feb2022_RICHIESTE!Z25),Feb2022_RICHIESTE!Z25))=1,    Z$80&lt;&gt;""   ),    _xlfn.CONCAT("Rid: ",HLOOKUP(Z$80,Tipologie!$B$2:$AM$10,3)  ),  Feb2022_RICHIESTE!Z25),HLOOKUP(Z$80,Tipologie!$B$2:$AM$10,3  ) ))</f>
        <v>.</v>
      </c>
      <c r="AA82" s="158" t="str">
        <f>T( IF( Feb2022_RICHIESTE!AA25&lt;&gt;"",  IF(   AND(    (IFERROR(SEARCH("Ridotto",Feb2022_RICHIESTE!AA25),Feb2022_RICHIESTE!AA25))=1,    AA$80&lt;&gt;""   ),    _xlfn.CONCAT("Rid: ",HLOOKUP(AA$80,Tipologie!$B$2:$AM$10,3)  ),  Feb2022_RICHIESTE!AA25),HLOOKUP(AA$80,Tipologie!$B$2:$AM$10,3  ) ))</f>
        <v>.</v>
      </c>
      <c r="AB82" s="158" t="s">
        <v>24</v>
      </c>
      <c r="AC82" s="158" t="str">
        <f>T( IF( Feb2022_RICHIESTE!AC25&lt;&gt;"",  IF(   AND(    (IFERROR(SEARCH("Ridotto",Feb2022_RICHIESTE!AC25),Feb2022_RICHIESTE!AC25))=1,    AC$80&lt;&gt;""   ),    _xlfn.CONCAT("Rid: ",HLOOKUP(AC$80,Tipologie!$B$2:$AM$10,3)  ),  Feb2022_RICHIESTE!AC25),HLOOKUP(AC$80,Tipologie!$B$2:$AM$10,3  ) ))</f>
        <v>.</v>
      </c>
      <c r="AD82" s="158" t="str">
        <f>T( IF( Feb2022_RICHIESTE!AD25&lt;&gt;"",  IF(   AND(    (IFERROR(SEARCH("Ridotto",Feb2022_RICHIESTE!AD25),Feb2022_RICHIESTE!AD25))=1,    AD$80&lt;&gt;""   ),    _xlfn.CONCAT("Rid: ",HLOOKUP(AD$80,Tipologie!$B$2:$AM$10,3)  ),  Feb2022_RICHIESTE!AD25),HLOOKUP(AD$80,Tipologie!$B$2:$AM$10,3  ) ))</f>
        <v>.</v>
      </c>
      <c r="AE82" s="158" t="str">
        <f>T( IF( Feb2022_RICHIESTE!AE25&lt;&gt;"",  IF(   AND(    (IFERROR(SEARCH("Ridotto",Feb2022_RICHIESTE!AE25),Feb2022_RICHIESTE!AE25))=1,    AE$80&lt;&gt;""   ),    _xlfn.CONCAT("Rid: ",HLOOKUP(AE$80,Tipologie!$B$2:$AM$10,3)  ),  Feb2022_RICHIESTE!AE25),HLOOKUP(AE$80,Tipologie!$B$2:$AM$10,3  ) ))</f>
        <v>.</v>
      </c>
      <c r="AF82" s="158" t="str">
        <f>T( IF( Feb2022_RICHIESTE!AF25&lt;&gt;"",  IF(   AND(    (IFERROR(SEARCH("Ridotto",Feb2022_RICHIESTE!AF25),Feb2022_RICHIESTE!AF25))=1,    AF$80&lt;&gt;""   ),    _xlfn.CONCAT("Rid: ",HLOOKUP(AF$80,Tipologie!$B$2:$AM$10,3)  ),  Feb2022_RICHIESTE!AF25),HLOOKUP(AF$80,Tipologie!$B$2:$AM$10,3  ) ))</f>
        <v>.</v>
      </c>
      <c r="AG82" s="158" t="str">
        <f>T( IF( Feb2022_RICHIESTE!AG25&lt;&gt;"",  IF(   AND(    (IFERROR(SEARCH("Ridotto",Feb2022_RICHIESTE!AG25),Feb2022_RICHIESTE!AG25))=1,    AG$80&lt;&gt;""   ),    _xlfn.CONCAT("Rid: ",HLOOKUP(AG$80,Tipologie!$B$2:$AM$10,3)  ),  Feb2022_RICHIESTE!AG25),HLOOKUP(AG$80,Tipologie!$B$2:$AM$10,3  ) ))</f>
        <v>.</v>
      </c>
      <c r="AH82" s="158" t="str">
        <f>T( IF( Feb2022_RICHIESTE!AH25&lt;&gt;"",  IF(   AND(    (IFERROR(SEARCH("Ridotto",Feb2022_RICHIESTE!AH25),Feb2022_RICHIESTE!AH25))=1,    AH$80&lt;&gt;""   ),    _xlfn.CONCAT("Rid: ",HLOOKUP(AH$80,Tipologie!$B$2:$AM$10,3)  ),  Feb2022_RICHIESTE!AH25),HLOOKUP(AH$80,Tipologie!$B$2:$AM$10,3  ) ))</f>
        <v>.</v>
      </c>
      <c r="AI82" s="158" t="str">
        <f>T( IF( Feb2022_RICHIESTE!AI25&lt;&gt;"",  IF(   AND(    (IFERROR(SEARCH("Ridotto",Feb2022_RICHIESTE!AI25),Feb2022_RICHIESTE!AI25))=1,    AI$80&lt;&gt;""   ),    _xlfn.CONCAT("Rid: ",HLOOKUP(AI$80,Tipologie!$B$2:$AM$10,3)  ),  Feb2022_RICHIESTE!AI25),HLOOKUP(AI$80,Tipologie!$B$2:$AM$10,3  ) ))</f>
        <v>.</v>
      </c>
      <c r="AJ82" s="158" t="str">
        <f>T( IF( Feb2022_RICHIESTE!AJ25&lt;&gt;"",  IF(   AND(    (IFERROR(SEARCH("Ridotto",Feb2022_RICHIESTE!AJ25),Feb2022_RICHIESTE!AJ25))=1,    AJ$80&lt;&gt;""   ),    _xlfn.CONCAT("Rid: ",HLOOKUP(AJ$80,Tipologie!$B$2:$AM$10,3)  ),  Feb2022_RICHIESTE!AJ25),HLOOKUP(AJ$80,Tipologie!$B$2:$AM$10,3  ) ))</f>
        <v>.</v>
      </c>
      <c r="AK82" s="158" t="str">
        <f>T( IF( Feb2022_RICHIESTE!AK25&lt;&gt;"",  IF(   AND(    (IFERROR(SEARCH("Ridotto",Feb2022_RICHIESTE!AK25),Feb2022_RICHIESTE!AK25))=1,    AK$80&lt;&gt;""   ),    _xlfn.CONCAT("Rid: ",HLOOKUP(AK$80,Tipologie!$B$2:$AM$10,3)  ),  Feb2022_RICHIESTE!AK25),HLOOKUP(AK$80,Tipologie!$B$2:$AM$10,3  ) ))</f>
        <v>.</v>
      </c>
      <c r="AL82" s="158" t="str">
        <f>T( IF( Feb2022_RICHIESTE!AL25&lt;&gt;"",  IF(   AND(    (IFERROR(SEARCH("Ridotto",Feb2022_RICHIESTE!AL25),Feb2022_RICHIESTE!AL25))=1,    AL$80&lt;&gt;""   ),    _xlfn.CONCAT("Rid: ",HLOOKUP(AL$80,Tipologie!$B$2:$AM$10,3)  ),  Feb2022_RICHIESTE!AL25),HLOOKUP(AL$80,Tipologie!$B$2:$AM$10,3  ) ))</f>
        <v>.</v>
      </c>
      <c r="AM82" s="158" t="str">
        <f>T( IF( Feb2022_RICHIESTE!AM25&lt;&gt;"",  IF(   AND(    (IFERROR(SEARCH("Ridotto",Feb2022_RICHIESTE!AM25),Feb2022_RICHIESTE!AM25))=1,    AM$80&lt;&gt;""   ),    _xlfn.CONCAT("Rid: ",HLOOKUP(AM$80,Tipologie!$B$2:$AM$10,3)  ),  Feb2022_RICHIESTE!AM25),HLOOKUP(AM$80,Tipologie!$B$2:$AM$10,3  ) ))</f>
        <v>.</v>
      </c>
      <c r="AN82" s="158" t="str">
        <f>T( IF( Feb2022_RICHIESTE!AN25&lt;&gt;"",  IF(   AND(    (IFERROR(SEARCH("Ridotto",Feb2022_RICHIESTE!AN25),Feb2022_RICHIESTE!AN25))=1,    AN$80&lt;&gt;""   ),    _xlfn.CONCAT("Rid: ",HLOOKUP(AN$80,Tipologie!$B$2:$AM$10,3)  ),  Feb2022_RICHIESTE!AN25),HLOOKUP(AN$80,Tipologie!$B$2:$AM$10,3  ) ))</f>
        <v>.</v>
      </c>
      <c r="AO82" s="158" t="str">
        <f>T( IF( Feb2022_RICHIESTE!AO25&lt;&gt;"",  IF(   AND(    (IFERROR(SEARCH("Ridotto",Feb2022_RICHIESTE!AO25),Feb2022_RICHIESTE!AO25))=1,    AO$80&lt;&gt;""   ),    _xlfn.CONCAT("Rid: ",HLOOKUP(AO$80,Tipologie!$B$2:$AM$10,3)  ),  Feb2022_RICHIESTE!AO25),HLOOKUP(AO$80,Tipologie!$B$2:$AM$10,3  ) ))</f>
        <v>.</v>
      </c>
      <c r="AP82" s="158" t="str">
        <f>T( IF( Feb2022_RICHIESTE!AP25&lt;&gt;"",  IF(   AND(    (IFERROR(SEARCH("Ridotto",Feb2022_RICHIESTE!AP25),Feb2022_RICHIESTE!AP25))=1,    AP$80&lt;&gt;""   ),    _xlfn.CONCAT("Rid: ",HLOOKUP(AP$80,Tipologie!$B$2:$AM$10,3)  ),  Feb2022_RICHIESTE!AP25),HLOOKUP(AP$80,Tipologie!$B$2:$AM$10,3  ) ))</f>
        <v>.</v>
      </c>
      <c r="AQ82" s="158" t="str">
        <f>T( IF( Feb2022_RICHIESTE!AQ25&lt;&gt;"",  IF(   AND(    (IFERROR(SEARCH("Ridotto",Feb2022_RICHIESTE!AQ25),Feb2022_RICHIESTE!AQ25))=1,    AQ$80&lt;&gt;""   ),    _xlfn.CONCAT("Rid: ",HLOOKUP(AQ$80,Tipologie!$B$2:$AM$10,3)  ),  Feb2022_RICHIESTE!AQ25),HLOOKUP(AQ$80,Tipologie!$B$2:$AM$10,3  ) ))</f>
        <v>.</v>
      </c>
      <c r="AR82" s="158" t="str">
        <f>T( IF( Feb2022_RICHIESTE!AR25&lt;&gt;"",  IF(   AND(    (IFERROR(SEARCH("Ridotto",Feb2022_RICHIESTE!AR25),Feb2022_RICHIESTE!AR25))=1,    AR$80&lt;&gt;""   ),    _xlfn.CONCAT("Rid: ",HLOOKUP(AR$80,Tipologie!$B$2:$AM$10,3)  ),  Feb2022_RICHIESTE!AR25),HLOOKUP(AR$80,Tipologie!$B$2:$AM$10,3  ) ))</f>
        <v>.</v>
      </c>
      <c r="AS82" s="54"/>
      <c r="AT82" s="52">
        <f>SUM(COUNTIFS(C82:AR82,{"Ex-accordo";"Ferie";"Ridotto Ex-Acc";"Ridotto Ferie";"Ridotto Maternità";"Malattia";"Esame";"Altro"}))</f>
        <v>0</v>
      </c>
      <c r="AU82" s="96"/>
      <c r="AW82" s="79" t="str">
        <f t="shared" si="22"/>
        <v>lun</v>
      </c>
      <c r="AX82" s="79">
        <f t="shared" si="24"/>
        <v>44606</v>
      </c>
      <c r="AY82" s="158" t="str">
        <f>T(IF(  Feb2022_RICHIESTE!BB25&lt;&gt;"",  Feb2022_RICHIESTE!BB25,  HLOOKUP(AY$80,Tipologie!$B$2:$AM$10,3) ))</f>
        <v>.</v>
      </c>
      <c r="AZ82" s="158" t="str">
        <f>T(IF(  Feb2022_RICHIESTE!BC25&lt;&gt;"",  Feb2022_RICHIESTE!BC25,  HLOOKUP(AZ$80,Tipologie!$B$2:$AM$10,3) ))</f>
        <v>.</v>
      </c>
      <c r="BA82" s="158" t="str">
        <f>T(IF(  Feb2022_RICHIESTE!BD25&lt;&gt;"",  Feb2022_RICHIESTE!BD25,  HLOOKUP(BA$80,Tipologie!$B$2:$AM$10,3) ))</f>
        <v>.</v>
      </c>
      <c r="BB82" s="158" t="str">
        <f>T(IF(  Feb2022_RICHIESTE!BE25&lt;&gt;"",  Feb2022_RICHIESTE!BE25,  HLOOKUP(BB$80,Tipologie!$B$2:$AM$10,3) ))</f>
        <v>.</v>
      </c>
      <c r="BC82" s="158" t="str">
        <f>T(IF(  Feb2022_RICHIESTE!BF25&lt;&gt;"",  Feb2022_RICHIESTE!BF25,  HLOOKUP(BC$80,Tipologie!$B$2:$AM$10,3) ))</f>
        <v>.</v>
      </c>
      <c r="BD82" s="158" t="str">
        <f>T(IF(  Feb2022_RICHIESTE!BG25&lt;&gt;"",  Feb2022_RICHIESTE!BG25,  HLOOKUP(BD$80,Tipologie!$B$2:$AM$10,3) ))</f>
        <v>.</v>
      </c>
      <c r="BE82" s="158" t="str">
        <f>T(IF(  Feb2022_RICHIESTE!BH25&lt;&gt;"",  Feb2022_RICHIESTE!BH25,  HLOOKUP(BE$80,Tipologie!$B$2:$AM$10,3) ))</f>
        <v>.</v>
      </c>
      <c r="BF82" s="158" t="str">
        <f>T(IF(  Feb2022_RICHIESTE!BI25&lt;&gt;"",  Feb2022_RICHIESTE!BI25,  HLOOKUP(BF$80,Tipologie!$B$2:$AM$10,3) ))</f>
        <v>.</v>
      </c>
      <c r="BG82" s="158" t="str">
        <f>T(IF(  Feb2022_RICHIESTE!BJ25&lt;&gt;"",  Feb2022_RICHIESTE!BJ25,  HLOOKUP(BG$80,Tipologie!$B$2:$AM$10,3) ))</f>
        <v>.</v>
      </c>
      <c r="BH82" s="158" t="str">
        <f>T(IF(  Feb2022_RICHIESTE!BK25&lt;&gt;"",  Feb2022_RICHIESTE!BK25,  HLOOKUP(BH$80,Tipologie!$B$2:$AM$10,3) ))</f>
        <v>.</v>
      </c>
      <c r="BI82" s="50"/>
    </row>
    <row r="83" spans="1:61" ht="11.25" customHeight="1" x14ac:dyDescent="0.25">
      <c r="A83" s="79" t="str">
        <f>IF(Feb2022_RICHIESTE!A26&lt;&gt;"",Feb2022_RICHIESTE!A26,"")</f>
        <v>mar</v>
      </c>
      <c r="B83" s="80">
        <f>IF(Feb2022_RICHIESTE!B26&lt;&gt;"",Feb2022_RICHIESTE!B26,"")</f>
        <v>44607</v>
      </c>
      <c r="C83" s="158" t="str">
        <f>T( IF( Feb2022_RICHIESTE!C26&lt;&gt;"",  IF(   AND(    (IFERROR(SEARCH("Ridotto",Feb2022_RICHIESTE!C26),Feb2022_RICHIESTE!C26))=1,    C$80&lt;&gt;""   ),    _xlfn.CONCAT("Rid: ",HLOOKUP(C$80,Tipologie!$B$2:$AM$10,4)  ),  Feb2022_RICHIESTE!C26),HLOOKUP(C$80,Tipologie!$B$2:$AM$10,4  ) ))</f>
        <v>.</v>
      </c>
      <c r="D83" s="158" t="str">
        <f>T( IF( Feb2022_RICHIESTE!D26&lt;&gt;"",  IF(   AND(    (IFERROR(SEARCH("Ridotto",Feb2022_RICHIESTE!D26),Feb2022_RICHIESTE!D26))=1,    D$80&lt;&gt;""   ),    _xlfn.CONCAT("Rid: ",HLOOKUP(D$80,Tipologie!$B$2:$AM$10,4)  ),  Feb2022_RICHIESTE!D26),HLOOKUP(D$80,Tipologie!$B$2:$AM$10,4  ) ))</f>
        <v>.</v>
      </c>
      <c r="E83" s="158" t="str">
        <f>T( IF( Feb2022_RICHIESTE!E26&lt;&gt;"",  IF(   AND(    (IFERROR(SEARCH("Ridotto",Feb2022_RICHIESTE!E26),Feb2022_RICHIESTE!E26))=1,    E$80&lt;&gt;""   ),    _xlfn.CONCAT("Rid: ",HLOOKUP(E$80,Tipologie!$B$2:$AM$10,4)  ),  Feb2022_RICHIESTE!E26),HLOOKUP(E$80,Tipologie!$B$2:$AM$10,4  ) ))</f>
        <v>.</v>
      </c>
      <c r="F83" s="158" t="str">
        <f>T( IF( Feb2022_RICHIESTE!F26&lt;&gt;"",  IF(   AND(    (IFERROR(SEARCH("Ridotto",Feb2022_RICHIESTE!F26),Feb2022_RICHIESTE!F26))=1,    F$80&lt;&gt;""   ),    _xlfn.CONCAT("Rid: ",HLOOKUP(F$80,Tipologie!$B$2:$AM$10,4)  ),  Feb2022_RICHIESTE!F26),HLOOKUP(F$80,Tipologie!$B$2:$AM$10,4  ) ))</f>
        <v>.</v>
      </c>
      <c r="G83" s="158" t="str">
        <f>T( IF( Feb2022_RICHIESTE!G26&lt;&gt;"",  IF(   AND(    (IFERROR(SEARCH("Ridotto",Feb2022_RICHIESTE!G26),Feb2022_RICHIESTE!G26))=1,    G$80&lt;&gt;""   ),    _xlfn.CONCAT("Rid: ",HLOOKUP(G$80,Tipologie!$B$2:$AM$10,4)  ),  Feb2022_RICHIESTE!G26),HLOOKUP(G$80,Tipologie!$B$2:$AM$10,4  ) ))</f>
        <v>.</v>
      </c>
      <c r="H83" s="158" t="str">
        <f>T( IF( Feb2022_RICHIESTE!H26&lt;&gt;"",  IF(   AND(    (IFERROR(SEARCH("Ridotto",Feb2022_RICHIESTE!H26),Feb2022_RICHIESTE!H26))=1,    H$80&lt;&gt;""   ),    _xlfn.CONCAT("Rid: ",HLOOKUP(H$80,Tipologie!$B$2:$AM$10,4)  ),  Feb2022_RICHIESTE!H26),HLOOKUP(H$80,Tipologie!$B$2:$AM$10,4  ) ))</f>
        <v>.</v>
      </c>
      <c r="I83" s="158" t="str">
        <f>T( IF( Feb2022_RICHIESTE!I26&lt;&gt;"",  IF(   AND(    (IFERROR(SEARCH("Ridotto",Feb2022_RICHIESTE!I26),Feb2022_RICHIESTE!I26))=1,    I$80&lt;&gt;""   ),    _xlfn.CONCAT("Rid: ",HLOOKUP(I$80,Tipologie!$B$2:$AM$10,4)  ),  Feb2022_RICHIESTE!I26),HLOOKUP(I$80,Tipologie!$B$2:$AM$10,4  ) ))</f>
        <v>.</v>
      </c>
      <c r="J83" s="158" t="str">
        <f>T( IF( Feb2022_RICHIESTE!J26&lt;&gt;"",  IF(   AND(    (IFERROR(SEARCH("Ridotto",Feb2022_RICHIESTE!J26),Feb2022_RICHIESTE!J26))=1,    J$80&lt;&gt;""   ),    _xlfn.CONCAT("Rid: ",HLOOKUP(J$80,Tipologie!$B$2:$AM$10,4)  ),  Feb2022_RICHIESTE!J26),HLOOKUP(J$80,Tipologie!$B$2:$AM$10,4  ) ))</f>
        <v>.</v>
      </c>
      <c r="K83" s="158" t="str">
        <f>T( IF( Feb2022_RICHIESTE!K26&lt;&gt;"",  IF(   AND(    (IFERROR(SEARCH("Ridotto",Feb2022_RICHIESTE!K26),Feb2022_RICHIESTE!K26))=1,    K$80&lt;&gt;""   ),    _xlfn.CONCAT("Rid: ",HLOOKUP(K$80,Tipologie!$B$2:$AM$10,4)  ),  Feb2022_RICHIESTE!K26),HLOOKUP(K$80,Tipologie!$B$2:$AM$10,4  ) ))</f>
        <v>.</v>
      </c>
      <c r="L83" s="158" t="str">
        <f>T( IF( Feb2022_RICHIESTE!L26&lt;&gt;"",  IF(   AND(    (IFERROR(SEARCH("Ridotto",Feb2022_RICHIESTE!L26),Feb2022_RICHIESTE!L26))=1,    L$80&lt;&gt;""   ),    _xlfn.CONCAT("Rid: ",HLOOKUP(L$80,Tipologie!$B$2:$AM$10,4)  ),  Feb2022_RICHIESTE!L26),HLOOKUP(L$80,Tipologie!$B$2:$AM$10,4  ) ))</f>
        <v>.</v>
      </c>
      <c r="M83" s="158" t="str">
        <f>T( IF( Feb2022_RICHIESTE!M26&lt;&gt;"",  IF(   AND(    (IFERROR(SEARCH("Ridotto",Feb2022_RICHIESTE!M26),Feb2022_RICHIESTE!M26))=1,    M$80&lt;&gt;""   ),    _xlfn.CONCAT("Rid: ",HLOOKUP(M$80,Tipologie!$B$2:$AM$10,4)  ),  Feb2022_RICHIESTE!M26),HLOOKUP(M$80,Tipologie!$B$2:$AM$10,4  ) ))</f>
        <v>.</v>
      </c>
      <c r="N83" s="158" t="str">
        <f>T( IF( Feb2022_RICHIESTE!N26&lt;&gt;"",  IF(   AND(    (IFERROR(SEARCH("Ridotto",Feb2022_RICHIESTE!N26),Feb2022_RICHIESTE!N26))=1,    N$80&lt;&gt;""   ),    _xlfn.CONCAT("Rid: ",HLOOKUP(N$80,Tipologie!$B$2:$AM$10,4)  ),  Feb2022_RICHIESTE!N26),HLOOKUP(N$80,Tipologie!$B$2:$AM$10,4  ) ))</f>
        <v>.</v>
      </c>
      <c r="O83" s="158" t="str">
        <f>T( IF( Feb2022_RICHIESTE!O26&lt;&gt;"",  IF(   AND(    (IFERROR(SEARCH("Ridotto",Feb2022_RICHIESTE!O26),Feb2022_RICHIESTE!O26))=1,    O$80&lt;&gt;""   ),    _xlfn.CONCAT("Rid: ",HLOOKUP(O$80,Tipologie!$B$2:$AM$10,4)  ),  Feb2022_RICHIESTE!O26),HLOOKUP(O$80,Tipologie!$B$2:$AM$10,4  ) ))</f>
        <v>.</v>
      </c>
      <c r="P83" s="158" t="str">
        <f>T( IF( Feb2022_RICHIESTE!P26&lt;&gt;"",  IF(   AND(    (IFERROR(SEARCH("Ridotto",Feb2022_RICHIESTE!P26),Feb2022_RICHIESTE!P26))=1,    P$80&lt;&gt;""   ),    _xlfn.CONCAT("Rid: ",HLOOKUP(P$80,Tipologie!$B$2:$AM$10,4)  ),  Feb2022_RICHIESTE!P26),HLOOKUP(P$80,Tipologie!$B$2:$AM$10,4  ) ))</f>
        <v>.</v>
      </c>
      <c r="Q83" s="60" t="str">
        <f>T( IF( Feb2022_RICHIESTE!Q26&lt;&gt;"",  IF(   AND(    (IFERROR(SEARCH("Ridotto",Feb2022_RICHIESTE!Q26),Feb2022_RICHIESTE!Q26))=1,    Q$80&lt;&gt;""   ),    _xlfn.CONCAT("Rid: ",HLOOKUP(Q$80,Tipologie!$B$2:$AM$10,4)  ),  Feb2022_RICHIESTE!Q26),HLOOKUP(Q$80,Tipologie!$B$2:$AM$10,4  ) ))</f>
        <v>.</v>
      </c>
      <c r="R83" s="60" t="str">
        <f>T( IF( Feb2022_RICHIESTE!R26&lt;&gt;"",  IF(   AND(    (IFERROR(SEARCH("Ridotto",Feb2022_RICHIESTE!R26),Feb2022_RICHIESTE!R26))=1,    R$80&lt;&gt;""   ),    _xlfn.CONCAT("Rid: ",HLOOKUP(R$80,Tipologie!$B$2:$AM$10,4)  ),  Feb2022_RICHIESTE!R26),HLOOKUP(R$80,Tipologie!$B$2:$AM$10,4  ) ))</f>
        <v>.</v>
      </c>
      <c r="S83" s="60" t="str">
        <f>T( IF( Feb2022_RICHIESTE!S26&lt;&gt;"",  IF(   AND(    (IFERROR(SEARCH("Ridotto",Feb2022_RICHIESTE!S26),Feb2022_RICHIESTE!S26))=1,    S$80&lt;&gt;""   ),    _xlfn.CONCAT("Rid: ",HLOOKUP(S$80,Tipologie!$B$2:$AM$10,4)  ),  Feb2022_RICHIESTE!S26),HLOOKUP(S$80,Tipologie!$B$2:$AM$10,4  ) ))</f>
        <v>.</v>
      </c>
      <c r="U83" s="79" t="str">
        <f t="shared" si="21"/>
        <v>mar</v>
      </c>
      <c r="V83" s="80">
        <f t="shared" si="17"/>
        <v>44607</v>
      </c>
      <c r="W83" s="158" t="str">
        <f>T( IF( Feb2022_RICHIESTE!W26&lt;&gt;"",  IF(   AND(    (IFERROR(SEARCH("Ridotto",Feb2022_RICHIESTE!W26),Feb2022_RICHIESTE!W26))=1,    W$80&lt;&gt;""   ),    _xlfn.CONCAT("Rid: ",HLOOKUP(W$80,Tipologie!$B$2:$AM$10,4)  ),  Feb2022_RICHIESTE!W26),HLOOKUP(W$80,Tipologie!$B$2:$AM$10,4  ) ))</f>
        <v>.</v>
      </c>
      <c r="X83" s="158" t="str">
        <f>T( IF( Feb2022_RICHIESTE!X26&lt;&gt;"",  IF(   AND(    (IFERROR(SEARCH("Ridotto",Feb2022_RICHIESTE!X26),Feb2022_RICHIESTE!X26))=1,    X$80&lt;&gt;""   ),    _xlfn.CONCAT("Rid: ",HLOOKUP(X$80,Tipologie!$B$2:$AM$10,4)  ),  Feb2022_RICHIESTE!X26),HLOOKUP(X$80,Tipologie!$B$2:$AM$10,4  ) ))</f>
        <v>.</v>
      </c>
      <c r="Y83" s="158" t="str">
        <f>T( IF( Feb2022_RICHIESTE!Y26&lt;&gt;"",  IF(   AND(    (IFERROR(SEARCH("Ridotto",Feb2022_RICHIESTE!Y26),Feb2022_RICHIESTE!Y26))=1,    Y$80&lt;&gt;""   ),    _xlfn.CONCAT("Rid: ",HLOOKUP(Y$80,Tipologie!$B$2:$AM$10,4)  ),  Feb2022_RICHIESTE!Y26),HLOOKUP(Y$80,Tipologie!$B$2:$AM$10,4  ) ))</f>
        <v>.</v>
      </c>
      <c r="Z83" s="158" t="str">
        <f>T( IF( Feb2022_RICHIESTE!Z26&lt;&gt;"",  IF(   AND(    (IFERROR(SEARCH("Ridotto",Feb2022_RICHIESTE!Z26),Feb2022_RICHIESTE!Z26))=1,    Z$80&lt;&gt;""   ),    _xlfn.CONCAT("Rid: ",HLOOKUP(Z$80,Tipologie!$B$2:$AM$10,4)  ),  Feb2022_RICHIESTE!Z26),HLOOKUP(Z$80,Tipologie!$B$2:$AM$10,4  ) ))</f>
        <v>.</v>
      </c>
      <c r="AA83" s="158" t="str">
        <f>T( IF( Feb2022_RICHIESTE!AA26&lt;&gt;"",  IF(   AND(    (IFERROR(SEARCH("Ridotto",Feb2022_RICHIESTE!AA26),Feb2022_RICHIESTE!AA26))=1,    AA$80&lt;&gt;""   ),    _xlfn.CONCAT("Rid: ",HLOOKUP(AA$80,Tipologie!$B$2:$AM$10,4)  ),  Feb2022_RICHIESTE!AA26),HLOOKUP(AA$80,Tipologie!$B$2:$AM$10,4  ) ))</f>
        <v>.</v>
      </c>
      <c r="AB83" s="158" t="s">
        <v>24</v>
      </c>
      <c r="AC83" s="158" t="str">
        <f>T( IF( Feb2022_RICHIESTE!AC26&lt;&gt;"",  IF(   AND(    (IFERROR(SEARCH("Ridotto",Feb2022_RICHIESTE!AC26),Feb2022_RICHIESTE!AC26))=1,    AC$80&lt;&gt;""   ),    _xlfn.CONCAT("Rid: ",HLOOKUP(AC$80,Tipologie!$B$2:$AM$10,4)  ),  Feb2022_RICHIESTE!AC26),HLOOKUP(AC$80,Tipologie!$B$2:$AM$10,4  ) ))</f>
        <v>.</v>
      </c>
      <c r="AD83" s="158" t="str">
        <f>T( IF( Feb2022_RICHIESTE!AD26&lt;&gt;"",  IF(   AND(    (IFERROR(SEARCH("Ridotto",Feb2022_RICHIESTE!AD26),Feb2022_RICHIESTE!AD26))=1,    AD$80&lt;&gt;""   ),    _xlfn.CONCAT("Rid: ",HLOOKUP(AD$80,Tipologie!$B$2:$AM$10,4)  ),  Feb2022_RICHIESTE!AD26),HLOOKUP(AD$80,Tipologie!$B$2:$AM$10,4  ) ))</f>
        <v>.</v>
      </c>
      <c r="AE83" s="158" t="str">
        <f>T( IF( Feb2022_RICHIESTE!AE26&lt;&gt;"",  IF(   AND(    (IFERROR(SEARCH("Ridotto",Feb2022_RICHIESTE!AE26),Feb2022_RICHIESTE!AE26))=1,    AE$80&lt;&gt;""   ),    _xlfn.CONCAT("Rid: ",HLOOKUP(AE$80,Tipologie!$B$2:$AM$10,4)  ),  Feb2022_RICHIESTE!AE26),HLOOKUP(AE$80,Tipologie!$B$2:$AM$10,4  ) ))</f>
        <v>.</v>
      </c>
      <c r="AF83" s="158" t="str">
        <f>T( IF( Feb2022_RICHIESTE!AF26&lt;&gt;"",  IF(   AND(    (IFERROR(SEARCH("Ridotto",Feb2022_RICHIESTE!AF26),Feb2022_RICHIESTE!AF26))=1,    AF$80&lt;&gt;""   ),    _xlfn.CONCAT("Rid: ",HLOOKUP(AF$80,Tipologie!$B$2:$AM$10,4)  ),  Feb2022_RICHIESTE!AF26),HLOOKUP(AF$80,Tipologie!$B$2:$AM$10,4  ) ))</f>
        <v>.</v>
      </c>
      <c r="AG83" s="158" t="str">
        <f>T( IF( Feb2022_RICHIESTE!AG26&lt;&gt;"",  IF(   AND(    (IFERROR(SEARCH("Ridotto",Feb2022_RICHIESTE!AG26),Feb2022_RICHIESTE!AG26))=1,    AG$80&lt;&gt;""   ),    _xlfn.CONCAT("Rid: ",HLOOKUP(AG$80,Tipologie!$B$2:$AM$10,4)  ),  Feb2022_RICHIESTE!AG26),HLOOKUP(AG$80,Tipologie!$B$2:$AM$10,4  ) ))</f>
        <v>.</v>
      </c>
      <c r="AH83" s="158" t="str">
        <f>T( IF( Feb2022_RICHIESTE!AH26&lt;&gt;"",  IF(   AND(    (IFERROR(SEARCH("Ridotto",Feb2022_RICHIESTE!AH26),Feb2022_RICHIESTE!AH26))=1,    AH$80&lt;&gt;""   ),    _xlfn.CONCAT("Rid: ",HLOOKUP(AH$80,Tipologie!$B$2:$AM$10,4)  ),  Feb2022_RICHIESTE!AH26),HLOOKUP(AH$80,Tipologie!$B$2:$AM$10,4  ) ))</f>
        <v>.</v>
      </c>
      <c r="AI83" s="158" t="str">
        <f>T( IF( Feb2022_RICHIESTE!AI26&lt;&gt;"",  IF(   AND(    (IFERROR(SEARCH("Ridotto",Feb2022_RICHIESTE!AI26),Feb2022_RICHIESTE!AI26))=1,    AI$80&lt;&gt;""   ),    _xlfn.CONCAT("Rid: ",HLOOKUP(AI$80,Tipologie!$B$2:$AM$10,4)  ),  Feb2022_RICHIESTE!AI26),HLOOKUP(AI$80,Tipologie!$B$2:$AM$10,4  ) ))</f>
        <v>.</v>
      </c>
      <c r="AJ83" s="158" t="str">
        <f>T( IF( Feb2022_RICHIESTE!AJ26&lt;&gt;"",  IF(   AND(    (IFERROR(SEARCH("Ridotto",Feb2022_RICHIESTE!AJ26),Feb2022_RICHIESTE!AJ26))=1,    AJ$80&lt;&gt;""   ),    _xlfn.CONCAT("Rid: ",HLOOKUP(AJ$80,Tipologie!$B$2:$AM$10,4)  ),  Feb2022_RICHIESTE!AJ26),HLOOKUP(AJ$80,Tipologie!$B$2:$AM$10,4  ) ))</f>
        <v>.</v>
      </c>
      <c r="AK83" s="158" t="str">
        <f>T( IF( Feb2022_RICHIESTE!AK26&lt;&gt;"",  IF(   AND(    (IFERROR(SEARCH("Ridotto",Feb2022_RICHIESTE!AK26),Feb2022_RICHIESTE!AK26))=1,    AK$80&lt;&gt;""   ),    _xlfn.CONCAT("Rid: ",HLOOKUP(AK$80,Tipologie!$B$2:$AM$10,4)  ),  Feb2022_RICHIESTE!AK26),HLOOKUP(AK$80,Tipologie!$B$2:$AM$10,4  ) ))</f>
        <v>.</v>
      </c>
      <c r="AL83" s="158" t="str">
        <f>T( IF( Feb2022_RICHIESTE!AL26&lt;&gt;"",  IF(   AND(    (IFERROR(SEARCH("Ridotto",Feb2022_RICHIESTE!AL26),Feb2022_RICHIESTE!AL26))=1,    AL$80&lt;&gt;""   ),    _xlfn.CONCAT("Rid: ",HLOOKUP(AL$80,Tipologie!$B$2:$AM$10,4)  ),  Feb2022_RICHIESTE!AL26),HLOOKUP(AL$80,Tipologie!$B$2:$AM$10,4  ) ))</f>
        <v>.</v>
      </c>
      <c r="AM83" s="158" t="str">
        <f>T( IF( Feb2022_RICHIESTE!AM26&lt;&gt;"",  IF(   AND(    (IFERROR(SEARCH("Ridotto",Feb2022_RICHIESTE!AM26),Feb2022_RICHIESTE!AM26))=1,    AM$80&lt;&gt;""   ),    _xlfn.CONCAT("Rid: ",HLOOKUP(AM$80,Tipologie!$B$2:$AM$10,4)  ),  Feb2022_RICHIESTE!AM26),HLOOKUP(AM$80,Tipologie!$B$2:$AM$10,4  ) ))</f>
        <v>.</v>
      </c>
      <c r="AN83" s="158" t="str">
        <f>T( IF( Feb2022_RICHIESTE!AN26&lt;&gt;"",  IF(   AND(    (IFERROR(SEARCH("Ridotto",Feb2022_RICHIESTE!AN26),Feb2022_RICHIESTE!AN26))=1,    AN$80&lt;&gt;""   ),    _xlfn.CONCAT("Rid: ",HLOOKUP(AN$80,Tipologie!$B$2:$AM$10,4)  ),  Feb2022_RICHIESTE!AN26),HLOOKUP(AN$80,Tipologie!$B$2:$AM$10,4  ) ))</f>
        <v>.</v>
      </c>
      <c r="AO83" s="158" t="str">
        <f>T( IF( Feb2022_RICHIESTE!AO26&lt;&gt;"",  IF(   AND(    (IFERROR(SEARCH("Ridotto",Feb2022_RICHIESTE!AO26),Feb2022_RICHIESTE!AO26))=1,    AO$80&lt;&gt;""   ),    _xlfn.CONCAT("Rid: ",HLOOKUP(AO$80,Tipologie!$B$2:$AM$10,4)  ),  Feb2022_RICHIESTE!AO26),HLOOKUP(AO$80,Tipologie!$B$2:$AM$10,4  ) ))</f>
        <v>.</v>
      </c>
      <c r="AP83" s="158" t="str">
        <f>T( IF( Feb2022_RICHIESTE!AP27&lt;&gt;"",  IF(   AND(    (IFERROR(SEARCH("Ridotto",Feb2022_RICHIESTE!AP27),Feb2022_RICHIESTE!AP27))=1,    AP$80&lt;&gt;""   ),    _xlfn.CONCAT("Rid: ",HLOOKUP(AP$80,Tipologie!$B$2:$AM$10,4)  ),  Feb2022_RICHIESTE!AP27),HLOOKUP(AP$80,Tipologie!$B$2:$AM$10,4  ) ))</f>
        <v>.</v>
      </c>
      <c r="AQ83" s="158" t="str">
        <f>T( IF( Feb2022_RICHIESTE!AQ26&lt;&gt;"",  IF(   AND(    (IFERROR(SEARCH("Ridotto",Feb2022_RICHIESTE!AQ26),Feb2022_RICHIESTE!AQ26))=1,    AQ$80&lt;&gt;""   ),    _xlfn.CONCAT("Rid: ",HLOOKUP(AQ$80,Tipologie!$B$2:$AM$10,4)  ),  Feb2022_RICHIESTE!AQ26),HLOOKUP(AQ$80,Tipologie!$B$2:$AM$10,4  ) ))</f>
        <v>.</v>
      </c>
      <c r="AR83" s="158" t="str">
        <f>T( IF( Feb2022_RICHIESTE!AR26&lt;&gt;"",  IF(   AND(    (IFERROR(SEARCH("Ridotto",Feb2022_RICHIESTE!AR26),Feb2022_RICHIESTE!AR26))=1,    AR$80&lt;&gt;""   ),    _xlfn.CONCAT("Rid: ",HLOOKUP(AR$80,Tipologie!$B$2:$AM$10,4)  ),  Feb2022_RICHIESTE!AR26),HLOOKUP(AR$80,Tipologie!$B$2:$AM$10,4  ) ))</f>
        <v>.</v>
      </c>
      <c r="AS83" s="54"/>
      <c r="AT83" s="174">
        <f>SUM(COUNTIFS(C83:AR83,{"Ex-accordo";"Ferie";"Ridotto Ex-Acc";"Ridotto Ferie";"Ridotto Maternità";"Malattia";"Esame";"Altro"}))</f>
        <v>0</v>
      </c>
      <c r="AU83" s="96"/>
      <c r="AW83" s="79" t="str">
        <f t="shared" si="22"/>
        <v>mar</v>
      </c>
      <c r="AX83" s="79">
        <f t="shared" si="24"/>
        <v>44607</v>
      </c>
      <c r="AY83" s="158" t="str">
        <f>T(IF(  Feb2022_RICHIESTE!BB26&lt;&gt;"",  Feb2022_RICHIESTE!BB26,  HLOOKUP(AY$80,Tipologie!$B$2:$AM$10,4) ))</f>
        <v>.</v>
      </c>
      <c r="AZ83" s="158" t="str">
        <f>T(IF(  Feb2022_RICHIESTE!BC26&lt;&gt;"",  Feb2022_RICHIESTE!BC26,  HLOOKUP(AZ$80,Tipologie!$B$2:$AM$10,4) ))</f>
        <v>.</v>
      </c>
      <c r="BA83" s="158" t="str">
        <f>T(IF(  Feb2022_RICHIESTE!BD26&lt;&gt;"",  Feb2022_RICHIESTE!BD26,  HLOOKUP(BA$80,Tipologie!$B$2:$AM$10,4) ))</f>
        <v>.</v>
      </c>
      <c r="BB83" s="158" t="str">
        <f>T(IF(  Feb2022_RICHIESTE!BE26&lt;&gt;"",  Feb2022_RICHIESTE!BE26,  HLOOKUP(BB$80,Tipologie!$B$2:$AM$10,4) ))</f>
        <v>.</v>
      </c>
      <c r="BC83" s="158" t="str">
        <f>T(IF(  Feb2022_RICHIESTE!BF26&lt;&gt;"",  Feb2022_RICHIESTE!BF26,  HLOOKUP(BC$80,Tipologie!$B$2:$AM$10,4) ))</f>
        <v>.</v>
      </c>
      <c r="BD83" s="158" t="str">
        <f>T(IF(  Feb2022_RICHIESTE!BG26&lt;&gt;"",  Feb2022_RICHIESTE!BG26,  HLOOKUP(BD$80,Tipologie!$B$2:$AM$10,4) ))</f>
        <v>.</v>
      </c>
      <c r="BE83" s="158" t="str">
        <f>T(IF(  Feb2022_RICHIESTE!BH26&lt;&gt;"",  Feb2022_RICHIESTE!BH26,  HLOOKUP(BE$80,Tipologie!$B$2:$AM$10,4) ))</f>
        <v>.</v>
      </c>
      <c r="BF83" s="158" t="str">
        <f>T(IF(  Feb2022_RICHIESTE!BI26&lt;&gt;"",  Feb2022_RICHIESTE!BI26,  HLOOKUP(BF$80,Tipologie!$B$2:$AM$10,4) ))</f>
        <v>.</v>
      </c>
      <c r="BG83" s="158" t="str">
        <f>T(IF(  Feb2022_RICHIESTE!BJ26&lt;&gt;"",  Feb2022_RICHIESTE!BJ26,  HLOOKUP(BG$80,Tipologie!$B$2:$AM$10,4) ))</f>
        <v>.</v>
      </c>
      <c r="BH83" s="158" t="str">
        <f>T(IF(  Feb2022_RICHIESTE!BK26&lt;&gt;"",  Feb2022_RICHIESTE!BK26,  HLOOKUP(BH$80,Tipologie!$B$2:$AM$10,4) ))</f>
        <v>.</v>
      </c>
    </row>
    <row r="84" spans="1:61" ht="11.25" customHeight="1" x14ac:dyDescent="0.25">
      <c r="A84" s="79" t="str">
        <f>IF(Feb2022_RICHIESTE!A27&lt;&gt;"",Feb2022_RICHIESTE!A27,"")</f>
        <v>mer</v>
      </c>
      <c r="B84" s="80">
        <f>IF(Feb2022_RICHIESTE!B27&lt;&gt;"",Feb2022_RICHIESTE!B27,"")</f>
        <v>44608</v>
      </c>
      <c r="C84" s="158" t="str">
        <f>T( IF( Feb2022_RICHIESTE!C27&lt;&gt;"",  IF(   AND(    (IFERROR(SEARCH("Ridotto",Feb2022_RICHIESTE!C27),Feb2022_RICHIESTE!C27))=1,    C$80&lt;&gt;""   ),    _xlfn.CONCAT("Rid: ",HLOOKUP(C$80,Tipologie!$B$2:$AM$10,5)  ),  Feb2022_RICHIESTE!C27),HLOOKUP(C$80,Tipologie!$B$2:$AM$10,5  ) ))</f>
        <v>.</v>
      </c>
      <c r="D84" s="158" t="str">
        <f>T( IF( Feb2022_RICHIESTE!D27&lt;&gt;"",  IF(   AND(    (IFERROR(SEARCH("Ridotto",Feb2022_RICHIESTE!D27),Feb2022_RICHIESTE!D27))=1,    D$80&lt;&gt;""   ),    _xlfn.CONCAT("Rid: ",HLOOKUP(D$80,Tipologie!$B$2:$AM$10,5)  ),  Feb2022_RICHIESTE!D27),HLOOKUP(D$80,Tipologie!$B$2:$AM$10,5  ) ))</f>
        <v>.</v>
      </c>
      <c r="E84" s="158" t="str">
        <f>T( IF( Feb2022_RICHIESTE!E27&lt;&gt;"",  IF(   AND(    (IFERROR(SEARCH("Ridotto",Feb2022_RICHIESTE!E27),Feb2022_RICHIESTE!E27))=1,    E$80&lt;&gt;""   ),    _xlfn.CONCAT("Rid: ",HLOOKUP(E$80,Tipologie!$B$2:$AM$10,5)  ),  Feb2022_RICHIESTE!E27),HLOOKUP(E$80,Tipologie!$B$2:$AM$10,5  ) ))</f>
        <v>.</v>
      </c>
      <c r="F84" s="158" t="str">
        <f>T( IF( Feb2022_RICHIESTE!F27&lt;&gt;"",  IF(   AND(    (IFERROR(SEARCH("Ridotto",Feb2022_RICHIESTE!F27),Feb2022_RICHIESTE!F27))=1,    F$80&lt;&gt;""   ),    _xlfn.CONCAT("Rid: ",HLOOKUP(F$80,Tipologie!$B$2:$AM$10,5)  ),  Feb2022_RICHIESTE!F27),HLOOKUP(F$80,Tipologie!$B$2:$AM$10,5  ) ))</f>
        <v>.</v>
      </c>
      <c r="G84" s="158" t="str">
        <f>T( IF( Feb2022_RICHIESTE!G27&lt;&gt;"",  IF(   AND(    (IFERROR(SEARCH("Ridotto",Feb2022_RICHIESTE!G27),Feb2022_RICHIESTE!G27))=1,    G$80&lt;&gt;""   ),    _xlfn.CONCAT("Rid: ",HLOOKUP(G$80,Tipologie!$B$2:$AM$10,5)  ),  Feb2022_RICHIESTE!G27),HLOOKUP(G$80,Tipologie!$B$2:$AM$10,5  ) ))</f>
        <v>.</v>
      </c>
      <c r="H84" s="158" t="str">
        <f>T( IF( Feb2022_RICHIESTE!H27&lt;&gt;"",  IF(   AND(    (IFERROR(SEARCH("Ridotto",Feb2022_RICHIESTE!H27),Feb2022_RICHIESTE!H27))=1,    H$80&lt;&gt;""   ),    _xlfn.CONCAT("Rid: ",HLOOKUP(H$80,Tipologie!$B$2:$AM$10,5)  ),  Feb2022_RICHIESTE!H27),HLOOKUP(H$80,Tipologie!$B$2:$AM$10,5  ) ))</f>
        <v>.</v>
      </c>
      <c r="I84" s="158" t="str">
        <f>T( IF( Feb2022_RICHIESTE!I27&lt;&gt;"",  IF(   AND(    (IFERROR(SEARCH("Ridotto",Feb2022_RICHIESTE!I27),Feb2022_RICHIESTE!I27))=1,    I$80&lt;&gt;""   ),    _xlfn.CONCAT("Rid: ",HLOOKUP(I$80,Tipologie!$B$2:$AM$10,5)  ),  Feb2022_RICHIESTE!I27),HLOOKUP(I$80,Tipologie!$B$2:$AM$10,5  ) ))</f>
        <v>.</v>
      </c>
      <c r="J84" s="158" t="str">
        <f>T( IF( Feb2022_RICHIESTE!J27&lt;&gt;"",  IF(   AND(    (IFERROR(SEARCH("Ridotto",Feb2022_RICHIESTE!J27),Feb2022_RICHIESTE!J27))=1,    J$80&lt;&gt;""   ),    _xlfn.CONCAT("Rid: ",HLOOKUP(J$80,Tipologie!$B$2:$AM$10,5)  ),  Feb2022_RICHIESTE!J27),HLOOKUP(J$80,Tipologie!$B$2:$AM$10,5  ) ))</f>
        <v>.</v>
      </c>
      <c r="K84" s="158" t="str">
        <f>T( IF( Feb2022_RICHIESTE!K27&lt;&gt;"",  IF(   AND(    (IFERROR(SEARCH("Ridotto",Feb2022_RICHIESTE!K27),Feb2022_RICHIESTE!K27))=1,    K$80&lt;&gt;""   ),    _xlfn.CONCAT("Rid: ",HLOOKUP(K$80,Tipologie!$B$2:$AM$10,5)  ),  Feb2022_RICHIESTE!K27),HLOOKUP(K$80,Tipologie!$B$2:$AM$10,5  ) ))</f>
        <v>.</v>
      </c>
      <c r="L84" s="158" t="str">
        <f>T( IF( Feb2022_RICHIESTE!L27&lt;&gt;"",  IF(   AND(    (IFERROR(SEARCH("Ridotto",Feb2022_RICHIESTE!L27),Feb2022_RICHIESTE!L27))=1,    L$80&lt;&gt;""   ),    _xlfn.CONCAT("Rid: ",HLOOKUP(L$80,Tipologie!$B$2:$AM$10,5)  ),  Feb2022_RICHIESTE!L27),HLOOKUP(L$80,Tipologie!$B$2:$AM$10,5  ) ))</f>
        <v>.</v>
      </c>
      <c r="M84" s="158" t="str">
        <f>T( IF( Feb2022_RICHIESTE!M27&lt;&gt;"",  IF(   AND(    (IFERROR(SEARCH("Ridotto",Feb2022_RICHIESTE!M27),Feb2022_RICHIESTE!M27))=1,    M$80&lt;&gt;""   ),    _xlfn.CONCAT("Rid: ",HLOOKUP(M$80,Tipologie!$B$2:$AM$10,5)  ),  Feb2022_RICHIESTE!M27),HLOOKUP(M$80,Tipologie!$B$2:$AM$10,5  ) ))</f>
        <v>.</v>
      </c>
      <c r="N84" s="158" t="str">
        <f>T( IF( Feb2022_RICHIESTE!N27&lt;&gt;"",  IF(   AND(    (IFERROR(SEARCH("Ridotto",Feb2022_RICHIESTE!N27),Feb2022_RICHIESTE!N27))=1,    N$80&lt;&gt;""   ),    _xlfn.CONCAT("Rid: ",HLOOKUP(N$80,Tipologie!$B$2:$AM$10,5)  ),  Feb2022_RICHIESTE!N27),HLOOKUP(N$80,Tipologie!$B$2:$AM$10,5  ) ))</f>
        <v>.</v>
      </c>
      <c r="O84" s="158" t="str">
        <f>T( IF( Feb2022_RICHIESTE!O27&lt;&gt;"",  IF(   AND(    (IFERROR(SEARCH("Ridotto",Feb2022_RICHIESTE!O27),Feb2022_RICHIESTE!O27))=1,    O$80&lt;&gt;""   ),    _xlfn.CONCAT("Rid: ",HLOOKUP(O$80,Tipologie!$B$2:$AM$10,5)  ),  Feb2022_RICHIESTE!O27),HLOOKUP(O$80,Tipologie!$B$2:$AM$10,5  ) ))</f>
        <v>.</v>
      </c>
      <c r="P84" s="158" t="str">
        <f>T( IF( Feb2022_RICHIESTE!P27&lt;&gt;"",  IF(   AND(    (IFERROR(SEARCH("Ridotto",Feb2022_RICHIESTE!P27),Feb2022_RICHIESTE!P27))=1,    P$80&lt;&gt;""   ),    _xlfn.CONCAT("Rid: ",HLOOKUP(P$80,Tipologie!$B$2:$AM$10,5)  ),  Feb2022_RICHIESTE!P27),HLOOKUP(P$80,Tipologie!$B$2:$AM$10,5  ) ))</f>
        <v>.</v>
      </c>
      <c r="Q84" s="60" t="str">
        <f>T( IF( Feb2022_RICHIESTE!Q27&lt;&gt;"",  IF(   AND(    (IFERROR(SEARCH("Ridotto",Feb2022_RICHIESTE!Q27),Feb2022_RICHIESTE!Q27))=1,    Q$80&lt;&gt;""   ),    _xlfn.CONCAT("Rid: ",HLOOKUP(Q$80,Tipologie!$B$2:$AM$10,5)  ),  Feb2022_RICHIESTE!Q27),HLOOKUP(Q$80,Tipologie!$B$2:$AM$10,5  ) ))</f>
        <v>.</v>
      </c>
      <c r="R84" s="60" t="str">
        <f>T( IF( Feb2022_RICHIESTE!R27&lt;&gt;"",  IF(   AND(    (IFERROR(SEARCH("Ridotto",Feb2022_RICHIESTE!R27),Feb2022_RICHIESTE!R27))=1,    R$80&lt;&gt;""   ),    _xlfn.CONCAT("Rid: ",HLOOKUP(R$80,Tipologie!$B$2:$AM$10,5)  ),  Feb2022_RICHIESTE!R27),HLOOKUP(R$80,Tipologie!$B$2:$AM$10,5  ) ))</f>
        <v>.</v>
      </c>
      <c r="S84" s="60" t="str">
        <f>T( IF( Feb2022_RICHIESTE!S27&lt;&gt;"",  IF(   AND(    (IFERROR(SEARCH("Ridotto",Feb2022_RICHIESTE!S27),Feb2022_RICHIESTE!S27))=1,    S$80&lt;&gt;""   ),    _xlfn.CONCAT("Rid: ",HLOOKUP(S$80,Tipologie!$B$2:$AM$10,5)  ),  Feb2022_RICHIESTE!S27),HLOOKUP(S$80,Tipologie!$B$2:$AM$10,5  ) ))</f>
        <v>.</v>
      </c>
      <c r="U84" s="79" t="str">
        <f t="shared" si="21"/>
        <v>mer</v>
      </c>
      <c r="V84" s="80">
        <f t="shared" si="17"/>
        <v>44608</v>
      </c>
      <c r="W84" s="158" t="str">
        <f>T( IF( Feb2022_RICHIESTE!W27&lt;&gt;"",  IF(   AND(    (IFERROR(SEARCH("Ridotto",Feb2022_RICHIESTE!W27),Feb2022_RICHIESTE!W27))=1,    W$80&lt;&gt;""   ),    _xlfn.CONCAT("Rid: ",HLOOKUP(W$80,Tipologie!$B$2:$AM$10,5)  ),  Feb2022_RICHIESTE!W27),HLOOKUP(W$80,Tipologie!$B$2:$AM$10,5  ) ))</f>
        <v>.</v>
      </c>
      <c r="X84" s="158" t="str">
        <f>T( IF( Feb2022_RICHIESTE!X27&lt;&gt;"",  IF(   AND(    (IFERROR(SEARCH("Ridotto",Feb2022_RICHIESTE!X27),Feb2022_RICHIESTE!X27))=1,    X$80&lt;&gt;""   ),    _xlfn.CONCAT("Rid: ",HLOOKUP(X$80,Tipologie!$B$2:$AM$10,5)  ),  Feb2022_RICHIESTE!X27),HLOOKUP(X$80,Tipologie!$B$2:$AM$10,5  ) ))</f>
        <v>.</v>
      </c>
      <c r="Y84" s="158" t="str">
        <f>T( IF( Feb2022_RICHIESTE!Y27&lt;&gt;"",  IF(   AND(    (IFERROR(SEARCH("Ridotto",Feb2022_RICHIESTE!Y27),Feb2022_RICHIESTE!Y27))=1,    Y$80&lt;&gt;""   ),    _xlfn.CONCAT("Rid: ",HLOOKUP(Y$80,Tipologie!$B$2:$AM$10,5)  ),  Feb2022_RICHIESTE!Y27),HLOOKUP(Y$80,Tipologie!$B$2:$AM$10,5  ) ))</f>
        <v>.</v>
      </c>
      <c r="Z84" s="158" t="str">
        <f>T( IF( Feb2022_RICHIESTE!Z27&lt;&gt;"",  IF(   AND(    (IFERROR(SEARCH("Ridotto",Feb2022_RICHIESTE!Z27),Feb2022_RICHIESTE!Z27))=1,    Z$80&lt;&gt;""   ),    _xlfn.CONCAT("Rid: ",HLOOKUP(Z$80,Tipologie!$B$2:$AM$10,5)  ),  Feb2022_RICHIESTE!Z27),HLOOKUP(Z$80,Tipologie!$B$2:$AM$10,5  ) ))</f>
        <v>.</v>
      </c>
      <c r="AA84" s="158" t="str">
        <f>T( IF( Feb2022_RICHIESTE!AA27&lt;&gt;"",  IF(   AND(    (IFERROR(SEARCH("Ridotto",Feb2022_RICHIESTE!AA27),Feb2022_RICHIESTE!AA27))=1,    AA$80&lt;&gt;""   ),    _xlfn.CONCAT("Rid: ",HLOOKUP(AA$80,Tipologie!$B$2:$AM$10,5)  ),  Feb2022_RICHIESTE!AA27),HLOOKUP(AA$80,Tipologie!$B$2:$AM$10,5  ) ))</f>
        <v>.</v>
      </c>
      <c r="AB84" s="158" t="s">
        <v>24</v>
      </c>
      <c r="AC84" s="158" t="str">
        <f>T( IF( Feb2022_RICHIESTE!AC27&lt;&gt;"",  IF(   AND(    (IFERROR(SEARCH("Ridotto",Feb2022_RICHIESTE!AC27),Feb2022_RICHIESTE!AC27))=1,    AC$80&lt;&gt;""   ),    _xlfn.CONCAT("Rid: ",HLOOKUP(AC$80,Tipologie!$B$2:$AM$10,5)  ),  Feb2022_RICHIESTE!AC27),HLOOKUP(AC$80,Tipologie!$B$2:$AM$10,5  ) ))</f>
        <v>.</v>
      </c>
      <c r="AD84" s="158" t="str">
        <f>T( IF( Feb2022_RICHIESTE!AD27&lt;&gt;"",  IF(   AND(    (IFERROR(SEARCH("Ridotto",Feb2022_RICHIESTE!AD27),Feb2022_RICHIESTE!AD27))=1,    AD$80&lt;&gt;""   ),    _xlfn.CONCAT("Rid: ",HLOOKUP(AD$80,Tipologie!$B$2:$AM$10,5)  ),  Feb2022_RICHIESTE!AD27),HLOOKUP(AD$80,Tipologie!$B$2:$AM$10,5  ) ))</f>
        <v>.</v>
      </c>
      <c r="AE84" s="158" t="str">
        <f>T( IF( Feb2022_RICHIESTE!AE27&lt;&gt;"",  IF(   AND(    (IFERROR(SEARCH("Ridotto",Feb2022_RICHIESTE!AE27),Feb2022_RICHIESTE!AE27))=1,    AE$80&lt;&gt;""   ),    _xlfn.CONCAT("Rid: ",HLOOKUP(AE$80,Tipologie!$B$2:$AM$10,5)  ),  Feb2022_RICHIESTE!AE27),HLOOKUP(AE$80,Tipologie!$B$2:$AM$10,5  ) ))</f>
        <v>.</v>
      </c>
      <c r="AF84" s="158" t="str">
        <f>T( IF( Feb2022_RICHIESTE!AF27&lt;&gt;"",  IF(   AND(    (IFERROR(SEARCH("Ridotto",Feb2022_RICHIESTE!AF27),Feb2022_RICHIESTE!AF27))=1,    AF$80&lt;&gt;""   ),    _xlfn.CONCAT("Rid: ",HLOOKUP(AF$80,Tipologie!$B$2:$AM$10,5)  ),  Feb2022_RICHIESTE!AF27),HLOOKUP(AF$80,Tipologie!$B$2:$AM$10,5  ) ))</f>
        <v>.</v>
      </c>
      <c r="AG84" s="158" t="str">
        <f>T( IF( Feb2022_RICHIESTE!AG27&lt;&gt;"",  IF(   AND(    (IFERROR(SEARCH("Ridotto",Feb2022_RICHIESTE!AG27),Feb2022_RICHIESTE!AG27))=1,    AG$80&lt;&gt;""   ),    _xlfn.CONCAT("Rid: ",HLOOKUP(AG$80,Tipologie!$B$2:$AM$10,5)  ),  Feb2022_RICHIESTE!AG27),HLOOKUP(AG$80,Tipologie!$B$2:$AM$10,5  ) ))</f>
        <v>.</v>
      </c>
      <c r="AH84" s="158" t="str">
        <f>T( IF( Feb2022_RICHIESTE!AH27&lt;&gt;"",  IF(   AND(    (IFERROR(SEARCH("Ridotto",Feb2022_RICHIESTE!AH27),Feb2022_RICHIESTE!AH27))=1,    AH$80&lt;&gt;""   ),    _xlfn.CONCAT("Rid: ",HLOOKUP(AH$80,Tipologie!$B$2:$AM$10,5)  ),  Feb2022_RICHIESTE!AH27),HLOOKUP(AH$80,Tipologie!$B$2:$AM$10,5  ) ))</f>
        <v>.</v>
      </c>
      <c r="AI84" s="158" t="str">
        <f>T( IF( Feb2022_RICHIESTE!AI27&lt;&gt;"",  IF(   AND(    (IFERROR(SEARCH("Ridotto",Feb2022_RICHIESTE!AI27),Feb2022_RICHIESTE!AI27))=1,    AI$80&lt;&gt;""   ),    _xlfn.CONCAT("Rid: ",HLOOKUP(AI$80,Tipologie!$B$2:$AM$10,5)  ),  Feb2022_RICHIESTE!AI27),HLOOKUP(AI$80,Tipologie!$B$2:$AM$10,5  ) ))</f>
        <v>.</v>
      </c>
      <c r="AJ84" s="158" t="str">
        <f>T( IF( Feb2022_RICHIESTE!AJ27&lt;&gt;"",  IF(   AND(    (IFERROR(SEARCH("Ridotto",Feb2022_RICHIESTE!AJ27),Feb2022_RICHIESTE!AJ27))=1,    AJ$80&lt;&gt;""   ),    _xlfn.CONCAT("Rid: ",HLOOKUP(AJ$80,Tipologie!$B$2:$AM$10,5)  ),  Feb2022_RICHIESTE!AJ27),HLOOKUP(AJ$80,Tipologie!$B$2:$AM$10,5  ) ))</f>
        <v>.</v>
      </c>
      <c r="AK84" s="158" t="str">
        <f>T( IF( Feb2022_RICHIESTE!AK27&lt;&gt;"",  IF(   AND(    (IFERROR(SEARCH("Ridotto",Feb2022_RICHIESTE!AK27),Feb2022_RICHIESTE!AK27))=1,    AK$80&lt;&gt;""   ),    _xlfn.CONCAT("Rid: ",HLOOKUP(AK$80,Tipologie!$B$2:$AM$10,5)  ),  Feb2022_RICHIESTE!AK27),HLOOKUP(AK$80,Tipologie!$B$2:$AM$10,5  ) ))</f>
        <v>.</v>
      </c>
      <c r="AL84" s="158" t="str">
        <f>T( IF( Feb2022_RICHIESTE!AL27&lt;&gt;"",  IF(   AND(    (IFERROR(SEARCH("Ridotto",Feb2022_RICHIESTE!AL27),Feb2022_RICHIESTE!AL27))=1,    AL$80&lt;&gt;""   ),    _xlfn.CONCAT("Rid: ",HLOOKUP(AL$80,Tipologie!$B$2:$AM$10,5)  ),  Feb2022_RICHIESTE!AL27),HLOOKUP(AL$80,Tipologie!$B$2:$AM$10,5  ) ))</f>
        <v>.</v>
      </c>
      <c r="AM84" s="158" t="str">
        <f>T( IF( Feb2022_RICHIESTE!AM27&lt;&gt;"",  IF(   AND(    (IFERROR(SEARCH("Ridotto",Feb2022_RICHIESTE!AM27),Feb2022_RICHIESTE!AM27))=1,    AM$80&lt;&gt;""   ),    _xlfn.CONCAT("Rid: ",HLOOKUP(AM$80,Tipologie!$B$2:$AM$10,5)  ),  Feb2022_RICHIESTE!AM27),HLOOKUP(AM$80,Tipologie!$B$2:$AM$10,5  ) ))</f>
        <v>.</v>
      </c>
      <c r="AN84" s="158" t="str">
        <f>T( IF( Feb2022_RICHIESTE!AN27&lt;&gt;"",  IF(   AND(    (IFERROR(SEARCH("Ridotto",Feb2022_RICHIESTE!AN27),Feb2022_RICHIESTE!AN27))=1,    AN$80&lt;&gt;""   ),    _xlfn.CONCAT("Rid: ",HLOOKUP(AN$80,Tipologie!$B$2:$AM$10,5)  ),  Feb2022_RICHIESTE!AN27),HLOOKUP(AN$80,Tipologie!$B$2:$AM$10,5  ) ))</f>
        <v>.</v>
      </c>
      <c r="AO84" s="158" t="str">
        <f>T( IF( Feb2022_RICHIESTE!AO27&lt;&gt;"",  IF(   AND(    (IFERROR(SEARCH("Ridotto",Feb2022_RICHIESTE!AO27),Feb2022_RICHIESTE!AO27))=1,    AO$80&lt;&gt;""   ),    _xlfn.CONCAT("Rid: ",HLOOKUP(AO$80,Tipologie!$B$2:$AM$10,5)  ),  Feb2022_RICHIESTE!AO27),HLOOKUP(AO$80,Tipologie!$B$2:$AM$10,5  ) ))</f>
        <v>.</v>
      </c>
      <c r="AP84" s="158" t="str">
        <f>T( IF( Feb2022_RICHIESTE!AP27&lt;&gt;"",  IF(   AND(    (IFERROR(SEARCH("Ridotto",Feb2022_RICHIESTE!AP27),Feb2022_RICHIESTE!AP27))=1,    AP$80&lt;&gt;""   ),    _xlfn.CONCAT("Rid: ",HLOOKUP(AP$80,Tipologie!$B$2:$AM$10,5)  ),  Feb2022_RICHIESTE!AP27),HLOOKUP(AP$80,Tipologie!$B$2:$AM$10,5  ) ))</f>
        <v>.</v>
      </c>
      <c r="AQ84" s="158" t="str">
        <f>T( IF( Feb2022_RICHIESTE!AQ27&lt;&gt;"",  IF(   AND(    (IFERROR(SEARCH("Ridotto",Feb2022_RICHIESTE!AQ27),Feb2022_RICHIESTE!AQ27))=1,    AQ$80&lt;&gt;""   ),    _xlfn.CONCAT("Rid: ",HLOOKUP(AQ$80,Tipologie!$B$2:$AM$10,5)  ),  Feb2022_RICHIESTE!AQ27),HLOOKUP(AQ$80,Tipologie!$B$2:$AM$10,5  ) ))</f>
        <v>.</v>
      </c>
      <c r="AR84" s="158" t="str">
        <f>T( IF( Feb2022_RICHIESTE!AR27&lt;&gt;"",  IF(   AND(    (IFERROR(SEARCH("Ridotto",Feb2022_RICHIESTE!AR27),Feb2022_RICHIESTE!AR27))=1,    AR$80&lt;&gt;""   ),    _xlfn.CONCAT("Rid: ",HLOOKUP(AR$80,Tipologie!$B$2:$AM$10,5)  ),  Feb2022_RICHIESTE!AR27),HLOOKUP(AR$80,Tipologie!$B$2:$AM$10,5  ) ))</f>
        <v>.</v>
      </c>
      <c r="AS84" s="54"/>
      <c r="AT84" s="174">
        <f>SUM(COUNTIFS(C84:AR84,{"Ex-accordo";"Ferie";"Ridotto Ex-Acc";"Ridotto Ferie";"Ridotto Maternità";"Malattia";"Esame";"Altro"}))</f>
        <v>0</v>
      </c>
      <c r="AU84" s="96"/>
      <c r="AW84" s="79" t="str">
        <f t="shared" si="22"/>
        <v>mer</v>
      </c>
      <c r="AX84" s="79">
        <f t="shared" si="24"/>
        <v>44608</v>
      </c>
      <c r="AY84" s="158" t="str">
        <f>T(IF(  Feb2022_RICHIESTE!BB27&lt;&gt;"",  Feb2022_RICHIESTE!BB27,  HLOOKUP(AY$80,Tipologie!$B$2:$AM$10,5) ))</f>
        <v>.</v>
      </c>
      <c r="AZ84" s="158" t="str">
        <f>T(IF(  Feb2022_RICHIESTE!BC27&lt;&gt;"",  Feb2022_RICHIESTE!BC27,  HLOOKUP(AZ$80,Tipologie!$B$2:$AM$10,5) ))</f>
        <v>.</v>
      </c>
      <c r="BA84" s="158" t="str">
        <f>T(IF(  Feb2022_RICHIESTE!BD27&lt;&gt;"",  Feb2022_RICHIESTE!BD27,  HLOOKUP(BA$80,Tipologie!$B$2:$AM$10,5) ))</f>
        <v>.</v>
      </c>
      <c r="BB84" s="158" t="str">
        <f>T(IF(  Feb2022_RICHIESTE!BE27&lt;&gt;"",  Feb2022_RICHIESTE!BE27,  HLOOKUP(BB$80,Tipologie!$B$2:$AM$10,5) ))</f>
        <v>.</v>
      </c>
      <c r="BC84" s="158" t="str">
        <f>T(IF(  Feb2022_RICHIESTE!BF27&lt;&gt;"",  Feb2022_RICHIESTE!BF27,  HLOOKUP(BC$80,Tipologie!$B$2:$AM$10,5) ))</f>
        <v>.</v>
      </c>
      <c r="BD84" s="158" t="str">
        <f>T(IF(  Feb2022_RICHIESTE!BG27&lt;&gt;"",  Feb2022_RICHIESTE!BG27,  HLOOKUP(BD$80,Tipologie!$B$2:$AM$10,5) ))</f>
        <v>.</v>
      </c>
      <c r="BE84" s="158" t="str">
        <f>T(IF(  Feb2022_RICHIESTE!BH27&lt;&gt;"",  Feb2022_RICHIESTE!BH27,  HLOOKUP(BE$80,Tipologie!$B$2:$AM$10,5) ))</f>
        <v>.</v>
      </c>
      <c r="BF84" s="158" t="str">
        <f>T(IF(  Feb2022_RICHIESTE!BI27&lt;&gt;"",  Feb2022_RICHIESTE!BI27,  HLOOKUP(BF$80,Tipologie!$B$2:$AM$10,5) ))</f>
        <v>.</v>
      </c>
      <c r="BG84" s="158" t="str">
        <f>T(IF(  Feb2022_RICHIESTE!BJ27&lt;&gt;"",  Feb2022_RICHIESTE!BJ27,  HLOOKUP(BG$80,Tipologie!$B$2:$AM$10,5) ))</f>
        <v>.</v>
      </c>
      <c r="BH84" s="158" t="str">
        <f>T(IF(  Feb2022_RICHIESTE!BK27&lt;&gt;"",  Feb2022_RICHIESTE!BK27,  HLOOKUP(BH$80,Tipologie!$B$2:$AM$10,5) ))</f>
        <v>.</v>
      </c>
      <c r="BI84" s="50"/>
    </row>
    <row r="85" spans="1:61" ht="11.25" customHeight="1" x14ac:dyDescent="0.25">
      <c r="A85" s="79" t="str">
        <f>IF(Feb2022_RICHIESTE!A28&lt;&gt;"",Feb2022_RICHIESTE!A28,"")</f>
        <v>gio</v>
      </c>
      <c r="B85" s="80">
        <f>IF(Feb2022_RICHIESTE!B28&lt;&gt;"",Feb2022_RICHIESTE!B28,"")</f>
        <v>44609</v>
      </c>
      <c r="C85" s="158" t="str">
        <f>T( IF( Feb2022_RICHIESTE!C28&lt;&gt;"",  IF(   AND(    (IFERROR(SEARCH("Ridotto",Feb2022_RICHIESTE!C28),Feb2022_RICHIESTE!C28))=1,    C$80&lt;&gt;""   ),    _xlfn.CONCAT("Rid: ",HLOOKUP(C$80,Tipologie!$B$2:$AM$10,6)  ),  Feb2022_RICHIESTE!C28),HLOOKUP(C$80,Tipologie!$B$2:$AM$10,6  ) ))</f>
        <v>.</v>
      </c>
      <c r="D85" s="158" t="str">
        <f>T( IF( Feb2022_RICHIESTE!D28&lt;&gt;"",  IF(   AND(    (IFERROR(SEARCH("Ridotto",Feb2022_RICHIESTE!D28),Feb2022_RICHIESTE!D28))=1,    D$80&lt;&gt;""   ),    _xlfn.CONCAT("Rid: ",HLOOKUP(D$80,Tipologie!$B$2:$AM$10,6)  ),  Feb2022_RICHIESTE!D28),HLOOKUP(D$80,Tipologie!$B$2:$AM$10,6  ) ))</f>
        <v>.</v>
      </c>
      <c r="E85" s="158" t="str">
        <f>T( IF( Feb2022_RICHIESTE!E28&lt;&gt;"",  IF(   AND(    (IFERROR(SEARCH("Ridotto",Feb2022_RICHIESTE!E28),Feb2022_RICHIESTE!E28))=1,    E$80&lt;&gt;""   ),    _xlfn.CONCAT("Rid: ",HLOOKUP(E$80,Tipologie!$B$2:$AM$10,6)  ),  Feb2022_RICHIESTE!E28),HLOOKUP(E$80,Tipologie!$B$2:$AM$10,6  ) ))</f>
        <v>.</v>
      </c>
      <c r="F85" s="158" t="str">
        <f>T( IF( Feb2022_RICHIESTE!F28&lt;&gt;"",  IF(   AND(    (IFERROR(SEARCH("Ridotto",Feb2022_RICHIESTE!F28),Feb2022_RICHIESTE!F28))=1,    F$80&lt;&gt;""   ),    _xlfn.CONCAT("Rid: ",HLOOKUP(F$80,Tipologie!$B$2:$AM$10,6)  ),  Feb2022_RICHIESTE!F28),HLOOKUP(F$80,Tipologie!$B$2:$AM$10,6  ) ))</f>
        <v>.</v>
      </c>
      <c r="G85" s="158" t="str">
        <f>T( IF( Feb2022_RICHIESTE!G28&lt;&gt;"",  IF(   AND(    (IFERROR(SEARCH("Ridotto",Feb2022_RICHIESTE!G28),Feb2022_RICHIESTE!G28))=1,    G$80&lt;&gt;""   ),    _xlfn.CONCAT("Rid: ",HLOOKUP(G$80,Tipologie!$B$2:$AM$10,6)  ),  Feb2022_RICHIESTE!G28),HLOOKUP(G$80,Tipologie!$B$2:$AM$10,6  ) ))</f>
        <v>.</v>
      </c>
      <c r="H85" s="158" t="str">
        <f>T( IF( Feb2022_RICHIESTE!H28&lt;&gt;"",  IF(   AND(    (IFERROR(SEARCH("Ridotto",Feb2022_RICHIESTE!H28),Feb2022_RICHIESTE!H28))=1,    H$80&lt;&gt;""   ),    _xlfn.CONCAT("Rid: ",HLOOKUP(H$80,Tipologie!$B$2:$AM$10,6)  ),  Feb2022_RICHIESTE!H28),HLOOKUP(H$80,Tipologie!$B$2:$AM$10,6  ) ))</f>
        <v>.</v>
      </c>
      <c r="I85" s="158" t="str">
        <f>T( IF( Feb2022_RICHIESTE!I28&lt;&gt;"",  IF(   AND(    (IFERROR(SEARCH("Ridotto",Feb2022_RICHIESTE!I28),Feb2022_RICHIESTE!I28))=1,    I$80&lt;&gt;""   ),    _xlfn.CONCAT("Rid: ",HLOOKUP(I$80,Tipologie!$B$2:$AM$10,6)  ),  Feb2022_RICHIESTE!I28),HLOOKUP(I$80,Tipologie!$B$2:$AM$10,6  ) ))</f>
        <v>.</v>
      </c>
      <c r="J85" s="158" t="str">
        <f>T( IF( Feb2022_RICHIESTE!J28&lt;&gt;"",  IF(   AND(    (IFERROR(SEARCH("Ridotto",Feb2022_RICHIESTE!J28),Feb2022_RICHIESTE!J28))=1,    J$80&lt;&gt;""   ),    _xlfn.CONCAT("Rid: ",HLOOKUP(J$80,Tipologie!$B$2:$AM$10,6)  ),  Feb2022_RICHIESTE!J28),HLOOKUP(J$80,Tipologie!$B$2:$AM$10,6  ) ))</f>
        <v>.</v>
      </c>
      <c r="K85" s="158" t="str">
        <f>T( IF( Feb2022_RICHIESTE!K28&lt;&gt;"",  IF(   AND(    (IFERROR(SEARCH("Ridotto",Feb2022_RICHIESTE!K28),Feb2022_RICHIESTE!K28))=1,    K$80&lt;&gt;""   ),    _xlfn.CONCAT("Rid: ",HLOOKUP(K$80,Tipologie!$B$2:$AM$10,6)  ),  Feb2022_RICHIESTE!K28),HLOOKUP(K$80,Tipologie!$B$2:$AM$10,6  ) ))</f>
        <v>.</v>
      </c>
      <c r="L85" s="158" t="str">
        <f>T( IF( Feb2022_RICHIESTE!L28&lt;&gt;"",  IF(   AND(    (IFERROR(SEARCH("Ridotto",Feb2022_RICHIESTE!L28),Feb2022_RICHIESTE!L28))=1,    L$80&lt;&gt;""   ),    _xlfn.CONCAT("Rid: ",HLOOKUP(L$80,Tipologie!$B$2:$AM$10,6)  ),  Feb2022_RICHIESTE!L28),HLOOKUP(L$80,Tipologie!$B$2:$AM$10,6  ) ))</f>
        <v>.</v>
      </c>
      <c r="M85" s="158" t="str">
        <f>T( IF( Feb2022_RICHIESTE!M28&lt;&gt;"",  IF(   AND(    (IFERROR(SEARCH("Ridotto",Feb2022_RICHIESTE!M28),Feb2022_RICHIESTE!M28))=1,    M$80&lt;&gt;""   ),    _xlfn.CONCAT("Rid: ",HLOOKUP(M$80,Tipologie!$B$2:$AM$10,6)  ),  Feb2022_RICHIESTE!M28),HLOOKUP(M$80,Tipologie!$B$2:$AM$10,6  ) ))</f>
        <v>.</v>
      </c>
      <c r="N85" s="158" t="str">
        <f>T( IF( Feb2022_RICHIESTE!N28&lt;&gt;"",  IF(   AND(    (IFERROR(SEARCH("Ridotto",Feb2022_RICHIESTE!N28),Feb2022_RICHIESTE!N28))=1,    N$80&lt;&gt;""   ),    _xlfn.CONCAT("Rid: ",HLOOKUP(N$80,Tipologie!$B$2:$AM$10,6)  ),  Feb2022_RICHIESTE!N28),HLOOKUP(N$80,Tipologie!$B$2:$AM$10,6  ) ))</f>
        <v>.</v>
      </c>
      <c r="O85" s="158" t="str">
        <f>T( IF( Feb2022_RICHIESTE!O28&lt;&gt;"",  IF(   AND(    (IFERROR(SEARCH("Ridotto",Feb2022_RICHIESTE!O28),Feb2022_RICHIESTE!O28))=1,    O$80&lt;&gt;""   ),    _xlfn.CONCAT("Rid: ",HLOOKUP(O$80,Tipologie!$B$2:$AM$10,6)  ),  Feb2022_RICHIESTE!O28),HLOOKUP(O$80,Tipologie!$B$2:$AM$10,6  ) ))</f>
        <v>.</v>
      </c>
      <c r="P85" s="158" t="str">
        <f>T( IF( Feb2022_RICHIESTE!P28&lt;&gt;"",  IF(   AND(    (IFERROR(SEARCH("Ridotto",Feb2022_RICHIESTE!P28),Feb2022_RICHIESTE!P28))=1,    P$80&lt;&gt;""   ),    _xlfn.CONCAT("Rid: ",HLOOKUP(P$80,Tipologie!$B$2:$AM$10,6)  ),  Feb2022_RICHIESTE!P28),HLOOKUP(P$80,Tipologie!$B$2:$AM$10,6  ) ))</f>
        <v>.</v>
      </c>
      <c r="Q85" s="60" t="str">
        <f>T( IF( Feb2022_RICHIESTE!Q28&lt;&gt;"",  IF(   AND(    (IFERROR(SEARCH("Ridotto",Feb2022_RICHIESTE!Q28),Feb2022_RICHIESTE!Q28))=1,    Q$80&lt;&gt;""   ),    _xlfn.CONCAT("Rid: ",HLOOKUP(Q$80,Tipologie!$B$2:$AM$10,6)  ),  Feb2022_RICHIESTE!Q28),HLOOKUP(Q$80,Tipologie!$B$2:$AM$10,6  ) ))</f>
        <v>.</v>
      </c>
      <c r="R85" s="60" t="str">
        <f>T( IF( Feb2022_RICHIESTE!R28&lt;&gt;"",  IF(   AND(    (IFERROR(SEARCH("Ridotto",Feb2022_RICHIESTE!R28),Feb2022_RICHIESTE!R28))=1,    R$80&lt;&gt;""   ),    _xlfn.CONCAT("Rid: ",HLOOKUP(R$80,Tipologie!$B$2:$AM$10,6)  ),  Feb2022_RICHIESTE!R28),HLOOKUP(R$80,Tipologie!$B$2:$AM$10,6  ) ))</f>
        <v>.</v>
      </c>
      <c r="S85" s="60" t="str">
        <f>T( IF( Feb2022_RICHIESTE!S28&lt;&gt;"",  IF(   AND(    (IFERROR(SEARCH("Ridotto",Feb2022_RICHIESTE!S28),Feb2022_RICHIESTE!S28))=1,    S$80&lt;&gt;""   ),    _xlfn.CONCAT("Rid: ",HLOOKUP(S$80,Tipologie!$B$2:$AM$10,6)  ),  Feb2022_RICHIESTE!S28),HLOOKUP(S$80,Tipologie!$B$2:$AM$10,6  ) ))</f>
        <v>.</v>
      </c>
      <c r="U85" s="79" t="str">
        <f t="shared" si="21"/>
        <v>gio</v>
      </c>
      <c r="V85" s="80">
        <f t="shared" si="17"/>
        <v>44609</v>
      </c>
      <c r="W85" s="158" t="str">
        <f>T( IF( Feb2022_RICHIESTE!W28&lt;&gt;"",  IF(   AND(    (IFERROR(SEARCH("Ridotto",Feb2022_RICHIESTE!W28),Feb2022_RICHIESTE!W28))=1,    W$80&lt;&gt;""   ),    _xlfn.CONCAT("Rid: ",HLOOKUP(W$80,Tipologie!$B$2:$AM$10,6)  ),  Feb2022_RICHIESTE!W28),HLOOKUP(W$80,Tipologie!$B$2:$AM$10,6  ) ))</f>
        <v>.</v>
      </c>
      <c r="X85" s="158" t="str">
        <f>T( IF( Feb2022_RICHIESTE!X28&lt;&gt;"",  IF(   AND(    (IFERROR(SEARCH("Ridotto",Feb2022_RICHIESTE!X28),Feb2022_RICHIESTE!X28))=1,    X$80&lt;&gt;""   ),    _xlfn.CONCAT("Rid: ",HLOOKUP(X$80,Tipologie!$B$2:$AM$10,6)  ),  Feb2022_RICHIESTE!X28),HLOOKUP(X$80,Tipologie!$B$2:$AM$10,6  ) ))</f>
        <v>.</v>
      </c>
      <c r="Y85" s="158" t="str">
        <f>T( IF( Feb2022_RICHIESTE!Y28&lt;&gt;"",  IF(   AND(    (IFERROR(SEARCH("Ridotto",Feb2022_RICHIESTE!Y28),Feb2022_RICHIESTE!Y28))=1,    Y$80&lt;&gt;""   ),    _xlfn.CONCAT("Rid: ",HLOOKUP(Y$80,Tipologie!$B$2:$AM$10,6)  ),  Feb2022_RICHIESTE!Y28),HLOOKUP(Y$80,Tipologie!$B$2:$AM$10,6  ) ))</f>
        <v>.</v>
      </c>
      <c r="Z85" s="158" t="str">
        <f>T( IF( Feb2022_RICHIESTE!Z28&lt;&gt;"",  IF(   AND(    (IFERROR(SEARCH("Ridotto",Feb2022_RICHIESTE!Z28),Feb2022_RICHIESTE!Z28))=1,    Z$80&lt;&gt;""   ),    _xlfn.CONCAT("Rid: ",HLOOKUP(Z$80,Tipologie!$B$2:$AM$10,6)  ),  Feb2022_RICHIESTE!Z28),HLOOKUP(Z$80,Tipologie!$B$2:$AM$10,6  ) ))</f>
        <v>.</v>
      </c>
      <c r="AA85" s="158" t="str">
        <f>T( IF( Feb2022_RICHIESTE!AA28&lt;&gt;"",  IF(   AND(    (IFERROR(SEARCH("Ridotto",Feb2022_RICHIESTE!AA28),Feb2022_RICHIESTE!AA28))=1,    AA$80&lt;&gt;""   ),    _xlfn.CONCAT("Rid: ",HLOOKUP(AA$80,Tipologie!$B$2:$AM$10,6)  ),  Feb2022_RICHIESTE!AA28),HLOOKUP(AA$80,Tipologie!$B$2:$AM$10,6  ) ))</f>
        <v>.</v>
      </c>
      <c r="AB85" s="158" t="s">
        <v>24</v>
      </c>
      <c r="AC85" s="158" t="str">
        <f>T( IF( Feb2022_RICHIESTE!AC28&lt;&gt;"",  IF(   AND(    (IFERROR(SEARCH("Ridotto",Feb2022_RICHIESTE!AC28),Feb2022_RICHIESTE!AC28))=1,    AC$80&lt;&gt;""   ),    _xlfn.CONCAT("Rid: ",HLOOKUP(AC$80,Tipologie!$B$2:$AM$10,6)  ),  Feb2022_RICHIESTE!AC28),HLOOKUP(AC$80,Tipologie!$B$2:$AM$10,6  ) ))</f>
        <v>.</v>
      </c>
      <c r="AD85" s="158" t="str">
        <f>T( IF( Feb2022_RICHIESTE!AD28&lt;&gt;"",  IF(   AND(    (IFERROR(SEARCH("Ridotto",Feb2022_RICHIESTE!AD28),Feb2022_RICHIESTE!AD28))=1,    AD$80&lt;&gt;""   ),    _xlfn.CONCAT("Rid: ",HLOOKUP(AD$80,Tipologie!$B$2:$AM$10,6)  ),  Feb2022_RICHIESTE!AD28),HLOOKUP(AD$80,Tipologie!$B$2:$AM$10,6  ) ))</f>
        <v>.</v>
      </c>
      <c r="AE85" s="158" t="str">
        <f>T( IF( Feb2022_RICHIESTE!AE28&lt;&gt;"",  IF(   AND(    (IFERROR(SEARCH("Ridotto",Feb2022_RICHIESTE!AE28),Feb2022_RICHIESTE!AE28))=1,    AE$80&lt;&gt;""   ),    _xlfn.CONCAT("Rid: ",HLOOKUP(AE$80,Tipologie!$B$2:$AM$10,6)  ),  Feb2022_RICHIESTE!AE28),HLOOKUP(AE$80,Tipologie!$B$2:$AM$10,6  ) ))</f>
        <v>.</v>
      </c>
      <c r="AF85" s="158" t="str">
        <f>T( IF( Feb2022_RICHIESTE!AF28&lt;&gt;"",  IF(   AND(    (IFERROR(SEARCH("Ridotto",Feb2022_RICHIESTE!AF28),Feb2022_RICHIESTE!AF28))=1,    AF$80&lt;&gt;""   ),    _xlfn.CONCAT("Rid: ",HLOOKUP(AF$80,Tipologie!$B$2:$AM$10,6)  ),  Feb2022_RICHIESTE!AF28),HLOOKUP(AF$80,Tipologie!$B$2:$AM$10,6  ) ))</f>
        <v>.</v>
      </c>
      <c r="AG85" s="158" t="str">
        <f>T( IF( Feb2022_RICHIESTE!AG28&lt;&gt;"",  IF(   AND(    (IFERROR(SEARCH("Ridotto",Feb2022_RICHIESTE!AG28),Feb2022_RICHIESTE!AG28))=1,    AG$80&lt;&gt;""   ),    _xlfn.CONCAT("Rid: ",HLOOKUP(AG$80,Tipologie!$B$2:$AM$10,6)  ),  Feb2022_RICHIESTE!AG28),HLOOKUP(AG$80,Tipologie!$B$2:$AM$10,6  ) ))</f>
        <v>.</v>
      </c>
      <c r="AH85" s="158" t="str">
        <f>T( IF( Feb2022_RICHIESTE!AH28&lt;&gt;"",  IF(   AND(    (IFERROR(SEARCH("Ridotto",Feb2022_RICHIESTE!AH28),Feb2022_RICHIESTE!AH28))=1,    AH$80&lt;&gt;""   ),    _xlfn.CONCAT("Rid: ",HLOOKUP(AH$80,Tipologie!$B$2:$AM$10,6)  ),  Feb2022_RICHIESTE!AH28),HLOOKUP(AH$80,Tipologie!$B$2:$AM$10,6  ) ))</f>
        <v>.</v>
      </c>
      <c r="AI85" s="158" t="str">
        <f>T( IF( Feb2022_RICHIESTE!AI28&lt;&gt;"",  IF(   AND(    (IFERROR(SEARCH("Ridotto",Feb2022_RICHIESTE!AI28),Feb2022_RICHIESTE!AI28))=1,    AI$80&lt;&gt;""   ),    _xlfn.CONCAT("Rid: ",HLOOKUP(AI$80,Tipologie!$B$2:$AM$10,6)  ),  Feb2022_RICHIESTE!AI28),HLOOKUP(AI$80,Tipologie!$B$2:$AM$10,6  ) ))</f>
        <v>.</v>
      </c>
      <c r="AJ85" s="158" t="str">
        <f>T( IF( Feb2022_RICHIESTE!AJ28&lt;&gt;"",  IF(   AND(    (IFERROR(SEARCH("Ridotto",Feb2022_RICHIESTE!AJ28),Feb2022_RICHIESTE!AJ28))=1,    AJ$80&lt;&gt;""   ),    _xlfn.CONCAT("Rid: ",HLOOKUP(AJ$80,Tipologie!$B$2:$AM$10,6)  ),  Feb2022_RICHIESTE!AJ28),HLOOKUP(AJ$80,Tipologie!$B$2:$AM$10,6  ) ))</f>
        <v>.</v>
      </c>
      <c r="AK85" s="158" t="str">
        <f>T( IF( Feb2022_RICHIESTE!AK28&lt;&gt;"",  IF(   AND(    (IFERROR(SEARCH("Ridotto",Feb2022_RICHIESTE!AK28),Feb2022_RICHIESTE!AK28))=1,    AK$80&lt;&gt;""   ),    _xlfn.CONCAT("Rid: ",HLOOKUP(AK$80,Tipologie!$B$2:$AM$10,6)  ),  Feb2022_RICHIESTE!AK28),HLOOKUP(AK$80,Tipologie!$B$2:$AM$10,6  ) ))</f>
        <v>.</v>
      </c>
      <c r="AL85" s="158" t="str">
        <f>T( IF( Feb2022_RICHIESTE!AL28&lt;&gt;"",  IF(   AND(    (IFERROR(SEARCH("Ridotto",Feb2022_RICHIESTE!AL28),Feb2022_RICHIESTE!AL28))=1,    AL$80&lt;&gt;""   ),    _xlfn.CONCAT("Rid: ",HLOOKUP(AL$80,Tipologie!$B$2:$AM$10,6)  ),  Feb2022_RICHIESTE!AL28),HLOOKUP(AL$80,Tipologie!$B$2:$AM$10,6  ) ))</f>
        <v>.</v>
      </c>
      <c r="AM85" s="158" t="str">
        <f>T( IF( Feb2022_RICHIESTE!AM28&lt;&gt;"",  IF(   AND(    (IFERROR(SEARCH("Ridotto",Feb2022_RICHIESTE!AM28),Feb2022_RICHIESTE!AM28))=1,    AM$80&lt;&gt;""   ),    _xlfn.CONCAT("Rid: ",HLOOKUP(AM$80,Tipologie!$B$2:$AM$10,6)  ),  Feb2022_RICHIESTE!AM28),HLOOKUP(AM$80,Tipologie!$B$2:$AM$10,6  ) ))</f>
        <v>.</v>
      </c>
      <c r="AN85" s="158" t="str">
        <f>T( IF( Feb2022_RICHIESTE!AN28&lt;&gt;"",  IF(   AND(    (IFERROR(SEARCH("Ridotto",Feb2022_RICHIESTE!AN28),Feb2022_RICHIESTE!AN28))=1,    AN$80&lt;&gt;""   ),    _xlfn.CONCAT("Rid: ",HLOOKUP(AN$80,Tipologie!$B$2:$AM$10,6)  ),  Feb2022_RICHIESTE!AN28),HLOOKUP(AN$80,Tipologie!$B$2:$AM$10,6  ) ))</f>
        <v>.</v>
      </c>
      <c r="AO85" s="158" t="str">
        <f>T( IF( Feb2022_RICHIESTE!AO28&lt;&gt;"",  IF(   AND(    (IFERROR(SEARCH("Ridotto",Feb2022_RICHIESTE!AO28),Feb2022_RICHIESTE!AO28))=1,    AO$80&lt;&gt;""   ),    _xlfn.CONCAT("Rid: ",HLOOKUP(AO$80,Tipologie!$B$2:$AM$10,6)  ),  Feb2022_RICHIESTE!AO28),HLOOKUP(AO$80,Tipologie!$B$2:$AM$10,6  ) ))</f>
        <v>.</v>
      </c>
      <c r="AP85" s="158" t="str">
        <f>T( IF( Feb2022_RICHIESTE!AP28&lt;&gt;"",  IF(   AND(    (IFERROR(SEARCH("Ridotto",Feb2022_RICHIESTE!AP28),Feb2022_RICHIESTE!AP28))=1,    AP$80&lt;&gt;""   ),    _xlfn.CONCAT("Rid: ",HLOOKUP(AP$80,Tipologie!$B$2:$AM$10,6)  ),  Feb2022_RICHIESTE!AP28),HLOOKUP(AP$80,Tipologie!$B$2:$AM$10,6  ) ))</f>
        <v>.</v>
      </c>
      <c r="AQ85" s="158" t="str">
        <f>T( IF( Feb2022_RICHIESTE!AQ28&lt;&gt;"",  IF(   AND(    (IFERROR(SEARCH("Ridotto",Feb2022_RICHIESTE!AQ28),Feb2022_RICHIESTE!AQ28))=1,    AQ$80&lt;&gt;""   ),    _xlfn.CONCAT("Rid: ",HLOOKUP(AQ$80,Tipologie!$B$2:$AM$10,6)  ),  Feb2022_RICHIESTE!AQ28),HLOOKUP(AQ$80,Tipologie!$B$2:$AM$10,6  ) ))</f>
        <v>.</v>
      </c>
      <c r="AR85" s="158" t="str">
        <f>T( IF( Feb2022_RICHIESTE!AR28&lt;&gt;"",  IF(   AND(    (IFERROR(SEARCH("Ridotto",Feb2022_RICHIESTE!AR28),Feb2022_RICHIESTE!AR28))=1,    AR$80&lt;&gt;""   ),    _xlfn.CONCAT("Rid: ",HLOOKUP(AR$80,Tipologie!$B$2:$AM$10,6)  ),  Feb2022_RICHIESTE!AR28),HLOOKUP(AR$80,Tipologie!$B$2:$AM$10,6  ) ))</f>
        <v>.</v>
      </c>
      <c r="AS85" s="54"/>
      <c r="AT85" s="174">
        <f>SUM(COUNTIFS(C85:AR85,{"Ex-accordo";"Ferie";"Ridotto Ex-Acc";"Ridotto Ferie";"Ridotto Maternità";"Malattia";"Esame";"Altro"}))</f>
        <v>0</v>
      </c>
      <c r="AU85" s="96"/>
      <c r="AW85" s="79" t="str">
        <f t="shared" si="22"/>
        <v>gio</v>
      </c>
      <c r="AX85" s="79">
        <f t="shared" si="24"/>
        <v>44609</v>
      </c>
      <c r="AY85" s="158" t="str">
        <f>T(IF(  Feb2022_RICHIESTE!BB28&lt;&gt;"",  Feb2022_RICHIESTE!BB28,  HLOOKUP(AY$80,Tipologie!$B$2:$AM$10,6) ))</f>
        <v>.</v>
      </c>
      <c r="AZ85" s="158" t="str">
        <f>T(IF(  Feb2022_RICHIESTE!BC28&lt;&gt;"",  Feb2022_RICHIESTE!BC28,  HLOOKUP(AZ$80,Tipologie!$B$2:$AM$10,6) ))</f>
        <v>.</v>
      </c>
      <c r="BA85" s="158" t="str">
        <f>T(IF(  Feb2022_RICHIESTE!BD28&lt;&gt;"",  Feb2022_RICHIESTE!BD28,  HLOOKUP(BA$80,Tipologie!$B$2:$AM$10,6) ))</f>
        <v>.</v>
      </c>
      <c r="BB85" s="158" t="str">
        <f>T(IF(  Feb2022_RICHIESTE!BE28&lt;&gt;"",  Feb2022_RICHIESTE!BE28,  HLOOKUP(BB$80,Tipologie!$B$2:$AM$10,6) ))</f>
        <v>.</v>
      </c>
      <c r="BC85" s="158" t="str">
        <f>T(IF(  Feb2022_RICHIESTE!BF28&lt;&gt;"",  Feb2022_RICHIESTE!BF28,  HLOOKUP(BC$80,Tipologie!$B$2:$AM$10,6) ))</f>
        <v>.</v>
      </c>
      <c r="BD85" s="158" t="str">
        <f>T(IF(  Feb2022_RICHIESTE!BG28&lt;&gt;"",  Feb2022_RICHIESTE!BG28,  HLOOKUP(BD$80,Tipologie!$B$2:$AM$10,6) ))</f>
        <v>.</v>
      </c>
      <c r="BE85" s="158" t="str">
        <f>T(IF(  Feb2022_RICHIESTE!BH28&lt;&gt;"",  Feb2022_RICHIESTE!BH28,  HLOOKUP(BE$80,Tipologie!$B$2:$AM$10,6) ))</f>
        <v>.</v>
      </c>
      <c r="BF85" s="158" t="str">
        <f>T(IF(  Feb2022_RICHIESTE!BI28&lt;&gt;"",  Feb2022_RICHIESTE!BI28,  HLOOKUP(BF$80,Tipologie!$B$2:$AM$10,6) ))</f>
        <v>.</v>
      </c>
      <c r="BG85" s="158" t="str">
        <f>T(IF(  Feb2022_RICHIESTE!BJ28&lt;&gt;"",  Feb2022_RICHIESTE!BJ28,  HLOOKUP(BG$80,Tipologie!$B$2:$AM$10,6) ))</f>
        <v>.</v>
      </c>
      <c r="BH85" s="158" t="str">
        <f>T(IF(  Feb2022_RICHIESTE!BK28&lt;&gt;"",  Feb2022_RICHIESTE!BK28,  HLOOKUP(BH$80,Tipologie!$B$2:$AM$10,6) ))</f>
        <v>.</v>
      </c>
    </row>
    <row r="86" spans="1:61" ht="11.25" customHeight="1" x14ac:dyDescent="0.25">
      <c r="A86" s="79" t="str">
        <f>IF(Feb2022_RICHIESTE!A29&lt;&gt;"",Feb2022_RICHIESTE!A29,"")</f>
        <v>ven</v>
      </c>
      <c r="B86" s="80">
        <f>IF(Feb2022_RICHIESTE!B29&lt;&gt;"",Feb2022_RICHIESTE!B29,"")</f>
        <v>44610</v>
      </c>
      <c r="C86" s="158" t="str">
        <f>T( IF( Feb2022_RICHIESTE!C29&lt;&gt;"",  IF(   AND(    (IFERROR(SEARCH("Ridotto",Feb2022_RICHIESTE!C29),Feb2022_RICHIESTE!C29))=1,    C$80&lt;&gt;""   ),    _xlfn.CONCAT("Rid: ",HLOOKUP(C$80,Tipologie!$B$2:$AM$10,7)  ),  Feb2022_RICHIESTE!C29),HLOOKUP(C$80,Tipologie!$B$2:$AM$10,7  ) ))</f>
        <v>.</v>
      </c>
      <c r="D86" s="158" t="str">
        <f>T( IF( Feb2022_RICHIESTE!D29&lt;&gt;"",  IF(   AND(    (IFERROR(SEARCH("Ridotto",Feb2022_RICHIESTE!D29),Feb2022_RICHIESTE!D29))=1,    D$80&lt;&gt;""   ),    _xlfn.CONCAT("Rid: ",HLOOKUP(D$80,Tipologie!$B$2:$AM$10,7)  ),  Feb2022_RICHIESTE!D29),HLOOKUP(D$80,Tipologie!$B$2:$AM$10,7  ) ))</f>
        <v>.</v>
      </c>
      <c r="E86" s="158" t="str">
        <f>T( IF( Feb2022_RICHIESTE!E29&lt;&gt;"",  IF(   AND(    (IFERROR(SEARCH("Ridotto",Feb2022_RICHIESTE!E29),Feb2022_RICHIESTE!E29))=1,    E$80&lt;&gt;""   ),    _xlfn.CONCAT("Rid: ",HLOOKUP(E$80,Tipologie!$B$2:$AM$10,7)  ),  Feb2022_RICHIESTE!E29),HLOOKUP(E$80,Tipologie!$B$2:$AM$10,7  ) ))</f>
        <v>.</v>
      </c>
      <c r="F86" s="158" t="str">
        <f>T( IF( Feb2022_RICHIESTE!F29&lt;&gt;"",  IF(   AND(    (IFERROR(SEARCH("Ridotto",Feb2022_RICHIESTE!F29),Feb2022_RICHIESTE!F29))=1,    F$80&lt;&gt;""   ),    _xlfn.CONCAT("Rid: ",HLOOKUP(F$80,Tipologie!$B$2:$AM$10,7)  ),  Feb2022_RICHIESTE!F29),HLOOKUP(F$80,Tipologie!$B$2:$AM$10,7  ) ))</f>
        <v>.</v>
      </c>
      <c r="G86" s="158" t="str">
        <f>T( IF( Feb2022_RICHIESTE!G29&lt;&gt;"",  IF(   AND(    (IFERROR(SEARCH("Ridotto",Feb2022_RICHIESTE!G29),Feb2022_RICHIESTE!G29))=1,    G$80&lt;&gt;""   ),    _xlfn.CONCAT("Rid: ",HLOOKUP(G$80,Tipologie!$B$2:$AM$10,7)  ),  Feb2022_RICHIESTE!G29),HLOOKUP(G$80,Tipologie!$B$2:$AM$10,7  ) ))</f>
        <v>.</v>
      </c>
      <c r="H86" s="158" t="str">
        <f>T( IF( Feb2022_RICHIESTE!H29&lt;&gt;"",  IF(   AND(    (IFERROR(SEARCH("Ridotto",Feb2022_RICHIESTE!H29),Feb2022_RICHIESTE!H29))=1,    H$80&lt;&gt;""   ),    _xlfn.CONCAT("Rid: ",HLOOKUP(H$80,Tipologie!$B$2:$AM$10,7)  ),  Feb2022_RICHIESTE!H29),HLOOKUP(H$80,Tipologie!$B$2:$AM$10,7  ) ))</f>
        <v>.</v>
      </c>
      <c r="I86" s="158" t="str">
        <f>T( IF( Feb2022_RICHIESTE!I29&lt;&gt;"",  IF(   AND(    (IFERROR(SEARCH("Ridotto",Feb2022_RICHIESTE!I29),Feb2022_RICHIESTE!I29))=1,    I$80&lt;&gt;""   ),    _xlfn.CONCAT("Rid: ",HLOOKUP(I$80,Tipologie!$B$2:$AM$10,7)  ),  Feb2022_RICHIESTE!I29),HLOOKUP(I$80,Tipologie!$B$2:$AM$10,7  ) ))</f>
        <v>.</v>
      </c>
      <c r="J86" s="158" t="str">
        <f>T( IF( Feb2022_RICHIESTE!J29&lt;&gt;"",  IF(   AND(    (IFERROR(SEARCH("Ridotto",Feb2022_RICHIESTE!J29),Feb2022_RICHIESTE!J29))=1,    J$80&lt;&gt;""   ),    _xlfn.CONCAT("Rid: ",HLOOKUP(J$80,Tipologie!$B$2:$AM$10,7)  ),  Feb2022_RICHIESTE!J29),HLOOKUP(J$80,Tipologie!$B$2:$AM$10,7  ) ))</f>
        <v>.</v>
      </c>
      <c r="K86" s="158" t="str">
        <f>T( IF( Feb2022_RICHIESTE!K29&lt;&gt;"",  IF(   AND(    (IFERROR(SEARCH("Ridotto",Feb2022_RICHIESTE!K29),Feb2022_RICHIESTE!K29))=1,    K$80&lt;&gt;""   ),    _xlfn.CONCAT("Rid: ",HLOOKUP(K$80,Tipologie!$B$2:$AM$10,7)  ),  Feb2022_RICHIESTE!K29),HLOOKUP(K$80,Tipologie!$B$2:$AM$10,7  ) ))</f>
        <v>.</v>
      </c>
      <c r="L86" s="158" t="str">
        <f>T( IF( Feb2022_RICHIESTE!L29&lt;&gt;"",  IF(   AND(    (IFERROR(SEARCH("Ridotto",Feb2022_RICHIESTE!L29),Feb2022_RICHIESTE!L29))=1,    L$80&lt;&gt;""   ),    _xlfn.CONCAT("Rid: ",HLOOKUP(L$80,Tipologie!$B$2:$AM$10,7)  ),  Feb2022_RICHIESTE!L29),HLOOKUP(L$80,Tipologie!$B$2:$AM$10,7  ) ))</f>
        <v>.</v>
      </c>
      <c r="M86" s="158" t="str">
        <f>T( IF( Feb2022_RICHIESTE!M29&lt;&gt;"",  IF(   AND(    (IFERROR(SEARCH("Ridotto",Feb2022_RICHIESTE!M29),Feb2022_RICHIESTE!M29))=1,    M$80&lt;&gt;""   ),    _xlfn.CONCAT("Rid: ",HLOOKUP(M$80,Tipologie!$B$2:$AM$10,7)  ),  Feb2022_RICHIESTE!M29),HLOOKUP(M$80,Tipologie!$B$2:$AM$10,7  ) ))</f>
        <v>.</v>
      </c>
      <c r="N86" s="158" t="str">
        <f>T( IF( Feb2022_RICHIESTE!N29&lt;&gt;"",  IF(   AND(    (IFERROR(SEARCH("Ridotto",Feb2022_RICHIESTE!N29),Feb2022_RICHIESTE!N29))=1,    N$80&lt;&gt;""   ),    _xlfn.CONCAT("Rid: ",HLOOKUP(N$80,Tipologie!$B$2:$AM$10,7)  ),  Feb2022_RICHIESTE!N29),HLOOKUP(N$80,Tipologie!$B$2:$AM$10,7  ) ))</f>
        <v>.</v>
      </c>
      <c r="O86" s="158" t="str">
        <f>T( IF( Feb2022_RICHIESTE!O29&lt;&gt;"",  IF(   AND(    (IFERROR(SEARCH("Ridotto",Feb2022_RICHIESTE!O29),Feb2022_RICHIESTE!O29))=1,    O$80&lt;&gt;""   ),    _xlfn.CONCAT("Rid: ",HLOOKUP(O$80,Tipologie!$B$2:$AM$10,7)  ),  Feb2022_RICHIESTE!O29),HLOOKUP(O$80,Tipologie!$B$2:$AM$10,7  ) ))</f>
        <v>.</v>
      </c>
      <c r="P86" s="158" t="str">
        <f>T( IF( Feb2022_RICHIESTE!P29&lt;&gt;"",  IF(   AND(    (IFERROR(SEARCH("Ridotto",Feb2022_RICHIESTE!P29),Feb2022_RICHIESTE!P29))=1,    P$80&lt;&gt;""   ),    _xlfn.CONCAT("Rid: ",HLOOKUP(P$80,Tipologie!$B$2:$AM$10,7)  ),  Feb2022_RICHIESTE!P29),HLOOKUP(P$80,Tipologie!$B$2:$AM$10,7  ) ))</f>
        <v>.</v>
      </c>
      <c r="Q86" s="60" t="str">
        <f>T( IF( Feb2022_RICHIESTE!Q29&lt;&gt;"",  IF(   AND(    (IFERROR(SEARCH("Ridotto",Feb2022_RICHIESTE!Q29),Feb2022_RICHIESTE!Q29))=1,    Q$80&lt;&gt;""   ),    _xlfn.CONCAT("Rid: ",HLOOKUP(Q$80,Tipologie!$B$2:$AM$10,7)  ),  Feb2022_RICHIESTE!Q29),HLOOKUP(Q$80,Tipologie!$B$2:$AM$10,7  ) ))</f>
        <v>.</v>
      </c>
      <c r="R86" s="60" t="str">
        <f>T( IF( Feb2022_RICHIESTE!R29&lt;&gt;"",  IF(   AND(    (IFERROR(SEARCH("Ridotto",Feb2022_RICHIESTE!R29),Feb2022_RICHIESTE!R29))=1,    R$80&lt;&gt;""   ),    _xlfn.CONCAT("Rid: ",HLOOKUP(R$80,Tipologie!$B$2:$AM$10,7)  ),  Feb2022_RICHIESTE!R29),HLOOKUP(R$80,Tipologie!$B$2:$AM$10,7  ) ))</f>
        <v>.</v>
      </c>
      <c r="S86" s="60" t="str">
        <f>T( IF( Feb2022_RICHIESTE!S29&lt;&gt;"",  IF(   AND(    (IFERROR(SEARCH("Ridotto",Feb2022_RICHIESTE!S29),Feb2022_RICHIESTE!S29))=1,    S$80&lt;&gt;""   ),    _xlfn.CONCAT("Rid: ",HLOOKUP(S$80,Tipologie!$B$2:$AM$10,7)  ),  Feb2022_RICHIESTE!S29),HLOOKUP(S$80,Tipologie!$B$2:$AM$10,7  ) ))</f>
        <v>.</v>
      </c>
      <c r="U86" s="79" t="str">
        <f t="shared" si="21"/>
        <v>ven</v>
      </c>
      <c r="V86" s="80">
        <f t="shared" si="17"/>
        <v>44610</v>
      </c>
      <c r="W86" s="158" t="str">
        <f>T( IF( Feb2022_RICHIESTE!W29&lt;&gt;"",  IF(   AND(    (IFERROR(SEARCH("Ridotto",Feb2022_RICHIESTE!W29),Feb2022_RICHIESTE!W29))=1,    W$80&lt;&gt;""   ),    _xlfn.CONCAT("Rid: ",HLOOKUP(W$80,Tipologie!$B$2:$AM$10,7)  ),  Feb2022_RICHIESTE!W29),HLOOKUP(W$80,Tipologie!$B$2:$AM$10,7  ) ))</f>
        <v>.</v>
      </c>
      <c r="X86" s="158" t="str">
        <f>T( IF( Feb2022_RICHIESTE!X29&lt;&gt;"",  IF(   AND(    (IFERROR(SEARCH("Ridotto",Feb2022_RICHIESTE!X29),Feb2022_RICHIESTE!X29))=1,    X$80&lt;&gt;""   ),    _xlfn.CONCAT("Rid: ",HLOOKUP(X$80,Tipologie!$B$2:$AM$10,7)  ),  Feb2022_RICHIESTE!X29),HLOOKUP(X$80,Tipologie!$B$2:$AM$10,7  ) ))</f>
        <v>.</v>
      </c>
      <c r="Y86" s="158" t="str">
        <f>T( IF( Feb2022_RICHIESTE!Y29&lt;&gt;"",  IF(   AND(    (IFERROR(SEARCH("Ridotto",Feb2022_RICHIESTE!Y29),Feb2022_RICHIESTE!Y29))=1,    Y$80&lt;&gt;""   ),    _xlfn.CONCAT("Rid: ",HLOOKUP(Y$80,Tipologie!$B$2:$AM$10,7)  ),  Feb2022_RICHIESTE!Y29),HLOOKUP(Y$80,Tipologie!$B$2:$AM$10,7  ) ))</f>
        <v>.</v>
      </c>
      <c r="Z86" s="158" t="str">
        <f>T( IF( Feb2022_RICHIESTE!Z29&lt;&gt;"",  IF(   AND(    (IFERROR(SEARCH("Ridotto",Feb2022_RICHIESTE!Z29),Feb2022_RICHIESTE!Z29))=1,    Z$80&lt;&gt;""   ),    _xlfn.CONCAT("Rid: ",HLOOKUP(Z$80,Tipologie!$B$2:$AM$10,7)  ),  Feb2022_RICHIESTE!Z29),HLOOKUP(Z$80,Tipologie!$B$2:$AM$10,7  ) ))</f>
        <v>.</v>
      </c>
      <c r="AA86" s="158" t="str">
        <f>T( IF( Feb2022_RICHIESTE!AA29&lt;&gt;"",  IF(   AND(    (IFERROR(SEARCH("Ridotto",Feb2022_RICHIESTE!AA29),Feb2022_RICHIESTE!AA29))=1,    AA$80&lt;&gt;""   ),    _xlfn.CONCAT("Rid: ",HLOOKUP(AA$80,Tipologie!$B$2:$AM$10,7)  ),  Feb2022_RICHIESTE!AA29),HLOOKUP(AA$80,Tipologie!$B$2:$AM$10,7  ) ))</f>
        <v>.</v>
      </c>
      <c r="AB86" s="158" t="s">
        <v>24</v>
      </c>
      <c r="AC86" s="158" t="str">
        <f>T( IF( Feb2022_RICHIESTE!AC29&lt;&gt;"",  IF(   AND(    (IFERROR(SEARCH("Ridotto",Feb2022_RICHIESTE!AC29),Feb2022_RICHIESTE!AC29))=1,    AC$80&lt;&gt;""   ),    _xlfn.CONCAT("Rid: ",HLOOKUP(AC$80,Tipologie!$B$2:$AM$10,7)  ),  Feb2022_RICHIESTE!AC29),HLOOKUP(AC$80,Tipologie!$B$2:$AM$10,7  ) ))</f>
        <v>.</v>
      </c>
      <c r="AD86" s="158" t="str">
        <f>T( IF( Feb2022_RICHIESTE!AD29&lt;&gt;"",  IF(   AND(    (IFERROR(SEARCH("Ridotto",Feb2022_RICHIESTE!AD29),Feb2022_RICHIESTE!AD29))=1,    AD$80&lt;&gt;""   ),    _xlfn.CONCAT("Rid: ",HLOOKUP(AD$80,Tipologie!$B$2:$AM$10,7)  ),  Feb2022_RICHIESTE!AD29),HLOOKUP(AD$80,Tipologie!$B$2:$AM$10,7  ) ))</f>
        <v>.</v>
      </c>
      <c r="AE86" s="158" t="str">
        <f>T( IF( Feb2022_RICHIESTE!AE29&lt;&gt;"",  IF(   AND(    (IFERROR(SEARCH("Ridotto",Feb2022_RICHIESTE!AE29),Feb2022_RICHIESTE!AE29))=1,    AE$80&lt;&gt;""   ),    _xlfn.CONCAT("Rid: ",HLOOKUP(AE$80,Tipologie!$B$2:$AM$10,7)  ),  Feb2022_RICHIESTE!AE29),HLOOKUP(AE$80,Tipologie!$B$2:$AM$10,7  ) ))</f>
        <v>.</v>
      </c>
      <c r="AF86" s="158" t="str">
        <f>T( IF( Feb2022_RICHIESTE!AF29&lt;&gt;"",  IF(   AND(    (IFERROR(SEARCH("Ridotto",Feb2022_RICHIESTE!AF29),Feb2022_RICHIESTE!AF29))=1,    AF$80&lt;&gt;""   ),    _xlfn.CONCAT("Rid: ",HLOOKUP(AF$80,Tipologie!$B$2:$AM$10,7)  ),  Feb2022_RICHIESTE!AF29),HLOOKUP(AF$80,Tipologie!$B$2:$AM$10,7  ) ))</f>
        <v>.</v>
      </c>
      <c r="AG86" s="158" t="str">
        <f>T( IF( Feb2022_RICHIESTE!AG29&lt;&gt;"",  IF(   AND(    (IFERROR(SEARCH("Ridotto",Feb2022_RICHIESTE!AG29),Feb2022_RICHIESTE!AG29))=1,    AG$80&lt;&gt;""   ),    _xlfn.CONCAT("Rid: ",HLOOKUP(AG$80,Tipologie!$B$2:$AM$10,7)  ),  Feb2022_RICHIESTE!AG29),HLOOKUP(AG$80,Tipologie!$B$2:$AM$10,7  ) ))</f>
        <v>.</v>
      </c>
      <c r="AH86" s="158" t="str">
        <f>T( IF( Feb2022_RICHIESTE!AH29&lt;&gt;"",  IF(   AND(    (IFERROR(SEARCH("Ridotto",Feb2022_RICHIESTE!AH29),Feb2022_RICHIESTE!AH29))=1,    AH$80&lt;&gt;""   ),    _xlfn.CONCAT("Rid: ",HLOOKUP(AH$80,Tipologie!$B$2:$AM$10,7)  ),  Feb2022_RICHIESTE!AH29),HLOOKUP(AH$80,Tipologie!$B$2:$AM$10,7  ) ))</f>
        <v>.</v>
      </c>
      <c r="AI86" s="158" t="str">
        <f>T( IF( Feb2022_RICHIESTE!AI29&lt;&gt;"",  IF(   AND(    (IFERROR(SEARCH("Ridotto",Feb2022_RICHIESTE!AI29),Feb2022_RICHIESTE!AI29))=1,    AI$80&lt;&gt;""   ),    _xlfn.CONCAT("Rid: ",HLOOKUP(AI$80,Tipologie!$B$2:$AM$10,7)  ),  Feb2022_RICHIESTE!AI29),HLOOKUP(AI$80,Tipologie!$B$2:$AM$10,7  ) ))</f>
        <v>.</v>
      </c>
      <c r="AJ86" s="158" t="str">
        <f>T( IF( Feb2022_RICHIESTE!AJ29&lt;&gt;"",  IF(   AND(    (IFERROR(SEARCH("Ridotto",Feb2022_RICHIESTE!AJ29),Feb2022_RICHIESTE!AJ29))=1,    AJ$80&lt;&gt;""   ),    _xlfn.CONCAT("Rid: ",HLOOKUP(AJ$80,Tipologie!$B$2:$AM$10,7)  ),  Feb2022_RICHIESTE!AJ29),HLOOKUP(AJ$80,Tipologie!$B$2:$AM$10,7  ) ))</f>
        <v>.</v>
      </c>
      <c r="AK86" s="158" t="str">
        <f>T( IF( Feb2022_RICHIESTE!AK29&lt;&gt;"",  IF(   AND(    (IFERROR(SEARCH("Ridotto",Feb2022_RICHIESTE!AK29),Feb2022_RICHIESTE!AK29))=1,    AK$80&lt;&gt;""   ),    _xlfn.CONCAT("Rid: ",HLOOKUP(AK$80,Tipologie!$B$2:$AM$10,7)  ),  Feb2022_RICHIESTE!AK29),HLOOKUP(AK$80,Tipologie!$B$2:$AM$10,7  ) ))</f>
        <v>.</v>
      </c>
      <c r="AL86" s="158" t="str">
        <f>T( IF( Feb2022_RICHIESTE!AL29&lt;&gt;"",  IF(   AND(    (IFERROR(SEARCH("Ridotto",Feb2022_RICHIESTE!AL29),Feb2022_RICHIESTE!AL29))=1,    AL$80&lt;&gt;""   ),    _xlfn.CONCAT("Rid: ",HLOOKUP(AL$80,Tipologie!$B$2:$AM$10,7)  ),  Feb2022_RICHIESTE!AL29),HLOOKUP(AL$80,Tipologie!$B$2:$AM$10,7  ) ))</f>
        <v>.</v>
      </c>
      <c r="AM86" s="158" t="str">
        <f>T( IF( Feb2022_RICHIESTE!AM29&lt;&gt;"",  IF(   AND(    (IFERROR(SEARCH("Ridotto",Feb2022_RICHIESTE!AM29),Feb2022_RICHIESTE!AM29))=1,    AM$80&lt;&gt;""   ),    _xlfn.CONCAT("Rid: ",HLOOKUP(AM$80,Tipologie!$B$2:$AM$10,7)  ),  Feb2022_RICHIESTE!AM29),HLOOKUP(AM$80,Tipologie!$B$2:$AM$10,7  ) ))</f>
        <v>.</v>
      </c>
      <c r="AN86" s="158" t="str">
        <f>T( IF( Feb2022_RICHIESTE!AN29&lt;&gt;"",  IF(   AND(    (IFERROR(SEARCH("Ridotto",Feb2022_RICHIESTE!AN29),Feb2022_RICHIESTE!AN29))=1,    AN$80&lt;&gt;""   ),    _xlfn.CONCAT("Rid: ",HLOOKUP(AN$80,Tipologie!$B$2:$AM$10,7)  ),  Feb2022_RICHIESTE!AN29),HLOOKUP(AN$80,Tipologie!$B$2:$AM$10,7  ) ))</f>
        <v>.</v>
      </c>
      <c r="AO86" s="158" t="str">
        <f>T( IF( Feb2022_RICHIESTE!AO29&lt;&gt;"",  IF(   AND(    (IFERROR(SEARCH("Ridotto",Feb2022_RICHIESTE!AO29),Feb2022_RICHIESTE!AO29))=1,    AO$80&lt;&gt;""   ),    _xlfn.CONCAT("Rid: ",HLOOKUP(AO$80,Tipologie!$B$2:$AM$10,7)  ),  Feb2022_RICHIESTE!AO29),HLOOKUP(AO$80,Tipologie!$B$2:$AM$10,7  ) ))</f>
        <v>.</v>
      </c>
      <c r="AP86" s="158" t="str">
        <f>T( IF( Feb2022_RICHIESTE!AP29&lt;&gt;"",  IF(   AND(    (IFERROR(SEARCH("Ridotto",Feb2022_RICHIESTE!AP29),Feb2022_RICHIESTE!AP29))=1,    AP$80&lt;&gt;""   ),    _xlfn.CONCAT("Rid: ",HLOOKUP(AP$80,Tipologie!$B$2:$AM$10,7)  ),  Feb2022_RICHIESTE!AP29),HLOOKUP(AP$80,Tipologie!$B$2:$AM$10,7  ) ))</f>
        <v>.</v>
      </c>
      <c r="AQ86" s="158" t="str">
        <f>T( IF( Feb2022_RICHIESTE!AQ29&lt;&gt;"",  IF(   AND(    (IFERROR(SEARCH("Ridotto",Feb2022_RICHIESTE!AQ29),Feb2022_RICHIESTE!AQ29))=1,    AQ$80&lt;&gt;""   ),    _xlfn.CONCAT("Rid: ",HLOOKUP(AQ$80,Tipologie!$B$2:$AM$10,7)  ),  Feb2022_RICHIESTE!AQ29),HLOOKUP(AQ$80,Tipologie!$B$2:$AM$10,7  ) ))</f>
        <v>.</v>
      </c>
      <c r="AR86" s="158" t="str">
        <f>T( IF( Feb2022_RICHIESTE!AR29&lt;&gt;"",  IF(   AND(    (IFERROR(SEARCH("Ridotto",Feb2022_RICHIESTE!AR29),Feb2022_RICHIESTE!AR29))=1,    AR$80&lt;&gt;""   ),    _xlfn.CONCAT("Rid: ",HLOOKUP(AR$80,Tipologie!$B$2:$AM$10,7)  ),  Feb2022_RICHIESTE!AR29),HLOOKUP(AR$80,Tipologie!$B$2:$AM$10,7  ) ))</f>
        <v>.</v>
      </c>
      <c r="AS86" s="54"/>
      <c r="AT86" s="174">
        <f>SUM(COUNTIFS(C86:AR86,{"Ex-accordo";"Ferie";"Ridotto Ex-Acc";"Ridotto Ferie";"Ridotto Maternità";"Malattia";"Esame";"Altro"}))</f>
        <v>0</v>
      </c>
      <c r="AU86" s="96"/>
      <c r="AW86" s="79" t="str">
        <f t="shared" si="22"/>
        <v>ven</v>
      </c>
      <c r="AX86" s="79">
        <f t="shared" si="24"/>
        <v>44610</v>
      </c>
      <c r="AY86" s="158" t="str">
        <f>T(IF(  Feb2022_RICHIESTE!BB29&lt;&gt;"",  Feb2022_RICHIESTE!BB29,  HLOOKUP(AY$80,Tipologie!$B$2:$AM$10,7) ))</f>
        <v>.</v>
      </c>
      <c r="AZ86" s="158" t="str">
        <f>T(IF(  Feb2022_RICHIESTE!BC29&lt;&gt;"",  Feb2022_RICHIESTE!BC29,  HLOOKUP(AZ$80,Tipologie!$B$2:$AM$10,7) ))</f>
        <v>.</v>
      </c>
      <c r="BA86" s="158" t="str">
        <f>T(IF(  Feb2022_RICHIESTE!BD29&lt;&gt;"",  Feb2022_RICHIESTE!BD29,  HLOOKUP(BA$80,Tipologie!$B$2:$AM$10,7) ))</f>
        <v>.</v>
      </c>
      <c r="BB86" s="158" t="str">
        <f>T(IF(  Feb2022_RICHIESTE!BE29&lt;&gt;"",  Feb2022_RICHIESTE!BE29,  HLOOKUP(BB$80,Tipologie!$B$2:$AM$10,7) ))</f>
        <v>.</v>
      </c>
      <c r="BC86" s="158" t="str">
        <f>T(IF(  Feb2022_RICHIESTE!BF29&lt;&gt;"",  Feb2022_RICHIESTE!BF29,  HLOOKUP(BC$80,Tipologie!$B$2:$AM$10,7) ))</f>
        <v>.</v>
      </c>
      <c r="BD86" s="158" t="str">
        <f>T(IF(  Feb2022_RICHIESTE!BG29&lt;&gt;"",  Feb2022_RICHIESTE!BG29,  HLOOKUP(BD$80,Tipologie!$B$2:$AM$10,7) ))</f>
        <v>.</v>
      </c>
      <c r="BE86" s="158" t="str">
        <f>T(IF(  Feb2022_RICHIESTE!BH29&lt;&gt;"",  Feb2022_RICHIESTE!BH29,  HLOOKUP(BE$80,Tipologie!$B$2:$AM$10,7) ))</f>
        <v>.</v>
      </c>
      <c r="BF86" s="158" t="str">
        <f>T(IF(  Feb2022_RICHIESTE!BI29&lt;&gt;"",  Feb2022_RICHIESTE!BI29,  HLOOKUP(BF$80,Tipologie!$B$2:$AM$10,7) ))</f>
        <v>.</v>
      </c>
      <c r="BG86" s="158" t="str">
        <f>T(IF(  Feb2022_RICHIESTE!BJ29&lt;&gt;"",  Feb2022_RICHIESTE!BJ29,  HLOOKUP(BG$80,Tipologie!$B$2:$AM$10,7) ))</f>
        <v>.</v>
      </c>
      <c r="BH86" s="158" t="str">
        <f>T(IF(  Feb2022_RICHIESTE!BK29&lt;&gt;"",  Feb2022_RICHIESTE!BK29,  HLOOKUP(BH$80,Tipologie!$B$2:$AM$10,7) ))</f>
        <v>.</v>
      </c>
      <c r="BI86" s="50"/>
    </row>
    <row r="87" spans="1:61" ht="11.25" customHeight="1" x14ac:dyDescent="0.25">
      <c r="A87" s="79" t="str">
        <f>IF(Feb2022_RICHIESTE!A30&lt;&gt;"",Feb2022_RICHIESTE!A30,"")</f>
        <v>sab</v>
      </c>
      <c r="B87" s="80">
        <f>IF(Feb2022_RICHIESTE!B30&lt;&gt;"",Feb2022_RICHIESTE!B30,"")</f>
        <v>44611</v>
      </c>
      <c r="C87" s="158" t="str">
        <f>T( IF( Feb2022_RICHIESTE!C30&lt;&gt;"",  IF(   AND(    (IFERROR(SEARCH("Ridotto",Feb2022_RICHIESTE!C30),Feb2022_RICHIESTE!C30))=1,    C$80&lt;&gt;""   ),    _xlfn.CONCAT("Rid: ",HLOOKUP(C$80,Tipologie!$B$2:$AM$10,8)  ),  Feb2022_RICHIESTE!C30),HLOOKUP(C$80,Tipologie!$B$2:$AM$10,8  ) ))</f>
        <v>RIPOSO</v>
      </c>
      <c r="D87" s="158" t="str">
        <f>T( IF( Feb2022_RICHIESTE!D30&lt;&gt;"",  IF(   AND(    (IFERROR(SEARCH("Ridotto",Feb2022_RICHIESTE!D30),Feb2022_RICHIESTE!D30))=1,    D$80&lt;&gt;""   ),    _xlfn.CONCAT("Rid: ",HLOOKUP(D$80,Tipologie!$B$2:$AM$10,8)  ),  Feb2022_RICHIESTE!D30),HLOOKUP(D$80,Tipologie!$B$2:$AM$10,8  ) ))</f>
        <v>RIPOSO</v>
      </c>
      <c r="E87" s="158" t="str">
        <f>T( IF( Feb2022_RICHIESTE!E30&lt;&gt;"",  IF(   AND(    (IFERROR(SEARCH("Ridotto",Feb2022_RICHIESTE!E30),Feb2022_RICHIESTE!E30))=1,    E$80&lt;&gt;""   ),    _xlfn.CONCAT("Rid: ",HLOOKUP(E$80,Tipologie!$B$2:$AM$10,8)  ),  Feb2022_RICHIESTE!E30),HLOOKUP(E$80,Tipologie!$B$2:$AM$10,8  ) ))</f>
        <v>RIPOSO</v>
      </c>
      <c r="F87" s="158" t="str">
        <f>T( IF( Feb2022_RICHIESTE!F30&lt;&gt;"",  IF(   AND(    (IFERROR(SEARCH("Ridotto",Feb2022_RICHIESTE!F30),Feb2022_RICHIESTE!F30))=1,    F$80&lt;&gt;""   ),    _xlfn.CONCAT("Rid: ",HLOOKUP(F$80,Tipologie!$B$2:$AM$10,8)  ),  Feb2022_RICHIESTE!F30),HLOOKUP(F$80,Tipologie!$B$2:$AM$10,8  ) ))</f>
        <v>RIPOSO</v>
      </c>
      <c r="G87" s="158" t="str">
        <f>T( IF( Feb2022_RICHIESTE!G30&lt;&gt;"",  IF(   AND(    (IFERROR(SEARCH("Ridotto",Feb2022_RICHIESTE!G30),Feb2022_RICHIESTE!G30))=1,    G$80&lt;&gt;""   ),    _xlfn.CONCAT("Rid: ",HLOOKUP(G$80,Tipologie!$B$2:$AM$10,8)  ),  Feb2022_RICHIESTE!G30),HLOOKUP(G$80,Tipologie!$B$2:$AM$10,8  ) ))</f>
        <v>RIPOSO</v>
      </c>
      <c r="H87" s="158" t="str">
        <f>T( IF( Feb2022_RICHIESTE!H30&lt;&gt;"",  IF(   AND(    (IFERROR(SEARCH("Ridotto",Feb2022_RICHIESTE!H30),Feb2022_RICHIESTE!H30))=1,    H$80&lt;&gt;""   ),    _xlfn.CONCAT("Rid: ",HLOOKUP(H$80,Tipologie!$B$2:$AM$10,8)  ),  Feb2022_RICHIESTE!H30),HLOOKUP(H$80,Tipologie!$B$2:$AM$10,8  ) ))</f>
        <v>RIPOSO</v>
      </c>
      <c r="I87" s="158" t="str">
        <f>T( IF( Feb2022_RICHIESTE!I30&lt;&gt;"",  IF(   AND(    (IFERROR(SEARCH("Ridotto",Feb2022_RICHIESTE!I30),Feb2022_RICHIESTE!I30))=1,    I$80&lt;&gt;""   ),    _xlfn.CONCAT("Rid: ",HLOOKUP(I$80,Tipologie!$B$2:$AM$10,8)  ),  Feb2022_RICHIESTE!I30),HLOOKUP(I$80,Tipologie!$B$2:$AM$10,8  ) ))</f>
        <v>RIPOSO</v>
      </c>
      <c r="J87" s="158" t="str">
        <f>T( IF( Feb2022_RICHIESTE!J30&lt;&gt;"",  IF(   AND(    (IFERROR(SEARCH("Ridotto",Feb2022_RICHIESTE!J30),Feb2022_RICHIESTE!J30))=1,    J$80&lt;&gt;""   ),    _xlfn.CONCAT("Rid: ",HLOOKUP(J$80,Tipologie!$B$2:$AM$10,8)  ),  Feb2022_RICHIESTE!J30),HLOOKUP(J$80,Tipologie!$B$2:$AM$10,8  ) ))</f>
        <v>RIPOSO</v>
      </c>
      <c r="K87" s="158" t="str">
        <f>T( IF( Feb2022_RICHIESTE!K30&lt;&gt;"",  IF(   AND(    (IFERROR(SEARCH("Ridotto",Feb2022_RICHIESTE!K30),Feb2022_RICHIESTE!K30))=1,    K$80&lt;&gt;""   ),    _xlfn.CONCAT("Rid: ",HLOOKUP(K$80,Tipologie!$B$2:$AM$10,8)  ),  Feb2022_RICHIESTE!K30),HLOOKUP(K$80,Tipologie!$B$2:$AM$10,8  ) ))</f>
        <v>RIPOSO</v>
      </c>
      <c r="L87" s="158" t="str">
        <f>T( IF( Feb2022_RICHIESTE!L30&lt;&gt;"",  IF(   AND(    (IFERROR(SEARCH("Ridotto",Feb2022_RICHIESTE!L30),Feb2022_RICHIESTE!L30))=1,    L$80&lt;&gt;""   ),    _xlfn.CONCAT("Rid: ",HLOOKUP(L$80,Tipologie!$B$2:$AM$10,8)  ),  Feb2022_RICHIESTE!L30),HLOOKUP(L$80,Tipologie!$B$2:$AM$10,8  ) ))</f>
        <v>RIPOSO</v>
      </c>
      <c r="M87" s="158" t="str">
        <f>T( IF( Feb2022_RICHIESTE!M30&lt;&gt;"",  IF(   AND(    (IFERROR(SEARCH("Ridotto",Feb2022_RICHIESTE!M30),Feb2022_RICHIESTE!M30))=1,    M$80&lt;&gt;""   ),    _xlfn.CONCAT("Rid: ",HLOOKUP(M$80,Tipologie!$B$2:$AM$10,8)  ),  Feb2022_RICHIESTE!M30),HLOOKUP(M$80,Tipologie!$B$2:$AM$10,8  ) ))</f>
        <v>RIPOSO</v>
      </c>
      <c r="N87" s="158" t="str">
        <f>T( IF( Feb2022_RICHIESTE!N30&lt;&gt;"",  IF(   AND(    (IFERROR(SEARCH("Ridotto",Feb2022_RICHIESTE!N30),Feb2022_RICHIESTE!N30))=1,    N$80&lt;&gt;""   ),    _xlfn.CONCAT("Rid: ",HLOOKUP(N$80,Tipologie!$B$2:$AM$10,8)  ),  Feb2022_RICHIESTE!N30),HLOOKUP(N$80,Tipologie!$B$2:$AM$10,8  ) ))</f>
        <v>RIPOSO</v>
      </c>
      <c r="O87" s="158" t="str">
        <f>T( IF( Feb2022_RICHIESTE!O30&lt;&gt;"",  IF(   AND(    (IFERROR(SEARCH("Ridotto",Feb2022_RICHIESTE!O30),Feb2022_RICHIESTE!O30))=1,    O$80&lt;&gt;""   ),    _xlfn.CONCAT("Rid: ",HLOOKUP(O$80,Tipologie!$B$2:$AM$10,8)  ),  Feb2022_RICHIESTE!O30),HLOOKUP(O$80,Tipologie!$B$2:$AM$10,8  ) ))</f>
        <v>RIPOSO</v>
      </c>
      <c r="P87" s="158" t="str">
        <f>T( IF( Feb2022_RICHIESTE!P30&lt;&gt;"",  IF(   AND(    (IFERROR(SEARCH("Ridotto",Feb2022_RICHIESTE!P30),Feb2022_RICHIESTE!P30))=1,    P$80&lt;&gt;""   ),    _xlfn.CONCAT("Rid: ",HLOOKUP(P$80,Tipologie!$B$2:$AM$10,8)  ),  Feb2022_RICHIESTE!P30),HLOOKUP(P$80,Tipologie!$B$2:$AM$10,8  ) ))</f>
        <v>RIPOSO</v>
      </c>
      <c r="Q87" s="60" t="str">
        <f>T( IF( Feb2022_RICHIESTE!Q30&lt;&gt;"",  IF(   AND(    (IFERROR(SEARCH("Ridotto",Feb2022_RICHIESTE!Q30),Feb2022_RICHIESTE!Q30))=1,    Q$80&lt;&gt;""   ),    _xlfn.CONCAT("Rid: ",HLOOKUP(Q$80,Tipologie!$B$2:$AM$10,8)  ),  Feb2022_RICHIESTE!Q30),HLOOKUP(Q$80,Tipologie!$B$2:$AM$10,8  ) ))</f>
        <v>RIPOSO</v>
      </c>
      <c r="R87" s="60" t="str">
        <f>T( IF( Feb2022_RICHIESTE!R30&lt;&gt;"",  IF(   AND(    (IFERROR(SEARCH("Ridotto",Feb2022_RICHIESTE!R30),Feb2022_RICHIESTE!R30))=1,    R$80&lt;&gt;""   ),    _xlfn.CONCAT("Rid: ",HLOOKUP(R$80,Tipologie!$B$2:$AM$10,8)  ),  Feb2022_RICHIESTE!R30),HLOOKUP(R$80,Tipologie!$B$2:$AM$10,8  ) ))</f>
        <v>RIPOSO</v>
      </c>
      <c r="S87" s="60" t="str">
        <f>T( IF( Feb2022_RICHIESTE!S30&lt;&gt;"",  IF(   AND(    (IFERROR(SEARCH("Ridotto",Feb2022_RICHIESTE!S30),Feb2022_RICHIESTE!S30))=1,    S$80&lt;&gt;""   ),    _xlfn.CONCAT("Rid: ",HLOOKUP(S$80,Tipologie!$B$2:$AM$10,8)  ),  Feb2022_RICHIESTE!S30),HLOOKUP(S$80,Tipologie!$B$2:$AM$10,8  ) ))</f>
        <v>RIPOSO</v>
      </c>
      <c r="U87" s="79" t="str">
        <f t="shared" si="21"/>
        <v>sab</v>
      </c>
      <c r="V87" s="80">
        <f t="shared" si="17"/>
        <v>44611</v>
      </c>
      <c r="W87" s="158" t="str">
        <f>T( IF( Feb2022_RICHIESTE!W30&lt;&gt;"",  IF(   AND(    (IFERROR(SEARCH("Ridotto",Feb2022_RICHIESTE!W30),Feb2022_RICHIESTE!W30))=1,    W$80&lt;&gt;""   ),    _xlfn.CONCAT("Rid: ",HLOOKUP(W$80,Tipologie!$B$2:$AM$10,8)  ),  Feb2022_RICHIESTE!W30),HLOOKUP(W$80,Tipologie!$B$2:$AM$10,8  ) ))</f>
        <v>RIPOSO</v>
      </c>
      <c r="X87" s="158" t="str">
        <f>T( IF( Feb2022_RICHIESTE!X30&lt;&gt;"",  IF(   AND(    (IFERROR(SEARCH("Ridotto",Feb2022_RICHIESTE!X30),Feb2022_RICHIESTE!X30))=1,    X$80&lt;&gt;""   ),    _xlfn.CONCAT("Rid: ",HLOOKUP(X$80,Tipologie!$B$2:$AM$10,8)  ),  Feb2022_RICHIESTE!X30),HLOOKUP(X$80,Tipologie!$B$2:$AM$10,8  ) ))</f>
        <v>RIPOSO</v>
      </c>
      <c r="Y87" s="158" t="str">
        <f>T( IF( Feb2022_RICHIESTE!Y30&lt;&gt;"",  IF(   AND(    (IFERROR(SEARCH("Ridotto",Feb2022_RICHIESTE!Y30),Feb2022_RICHIESTE!Y30))=1,    Y$80&lt;&gt;""   ),    _xlfn.CONCAT("Rid: ",HLOOKUP(Y$80,Tipologie!$B$2:$AM$10,8)  ),  Feb2022_RICHIESTE!Y30),HLOOKUP(Y$80,Tipologie!$B$2:$AM$10,8  ) ))</f>
        <v>RIPOSO</v>
      </c>
      <c r="Z87" s="158" t="str">
        <f>T( IF( Feb2022_RICHIESTE!Z30&lt;&gt;"",  IF(   AND(    (IFERROR(SEARCH("Ridotto",Feb2022_RICHIESTE!Z30),Feb2022_RICHIESTE!Z30))=1,    Z$80&lt;&gt;""   ),    _xlfn.CONCAT("Rid: ",HLOOKUP(Z$80,Tipologie!$B$2:$AM$10,8)  ),  Feb2022_RICHIESTE!Z30),HLOOKUP(Z$80,Tipologie!$B$2:$AM$10,8  ) ))</f>
        <v>RIPOSO</v>
      </c>
      <c r="AA87" s="158" t="str">
        <f>T( IF( Feb2022_RICHIESTE!AA30&lt;&gt;"",  IF(   AND(    (IFERROR(SEARCH("Ridotto",Feb2022_RICHIESTE!AA30),Feb2022_RICHIESTE!AA30))=1,    AA$80&lt;&gt;""   ),    _xlfn.CONCAT("Rid: ",HLOOKUP(AA$80,Tipologie!$B$2:$AM$10,8)  ),  Feb2022_RICHIESTE!AA30),HLOOKUP(AA$80,Tipologie!$B$2:$AM$10,8  ) ))</f>
        <v>RIPOSO</v>
      </c>
      <c r="AB87" s="158" t="s">
        <v>24</v>
      </c>
      <c r="AC87" s="158" t="str">
        <f>T( IF( Feb2022_RICHIESTE!AC30&lt;&gt;"",  IF(   AND(    (IFERROR(SEARCH("Ridotto",Feb2022_RICHIESTE!AC30),Feb2022_RICHIESTE!AC30))=1,    AC$80&lt;&gt;""   ),    _xlfn.CONCAT("Rid: ",HLOOKUP(AC$80,Tipologie!$B$2:$AM$10,8)  ),  Feb2022_RICHIESTE!AC30),HLOOKUP(AC$80,Tipologie!$B$2:$AM$10,8  ) ))</f>
        <v>RIPOSO</v>
      </c>
      <c r="AD87" s="158" t="str">
        <f>T( IF( Feb2022_RICHIESTE!AD30&lt;&gt;"",  IF(   AND(    (IFERROR(SEARCH("Ridotto",Feb2022_RICHIESTE!AD30),Feb2022_RICHIESTE!AD30))=1,    AD$80&lt;&gt;""   ),    _xlfn.CONCAT("Rid: ",HLOOKUP(AD$80,Tipologie!$B$2:$AM$10,8)  ),  Feb2022_RICHIESTE!AD30),HLOOKUP(AD$80,Tipologie!$B$2:$AM$10,8  ) ))</f>
        <v>RIPOSO</v>
      </c>
      <c r="AE87" s="158" t="str">
        <f>T( IF( Feb2022_RICHIESTE!AE30&lt;&gt;"",  IF(   AND(    (IFERROR(SEARCH("Ridotto",Feb2022_RICHIESTE!AE30),Feb2022_RICHIESTE!AE30))=1,    AE$80&lt;&gt;""   ),    _xlfn.CONCAT("Rid: ",HLOOKUP(AE$80,Tipologie!$B$2:$AM$10,8)  ),  Feb2022_RICHIESTE!AE30),HLOOKUP(AE$80,Tipologie!$B$2:$AM$10,8  ) ))</f>
        <v>RIPOSO</v>
      </c>
      <c r="AF87" s="158" t="str">
        <f>T( IF( Feb2022_RICHIESTE!AF30&lt;&gt;"",  IF(   AND(    (IFERROR(SEARCH("Ridotto",Feb2022_RICHIESTE!AF30),Feb2022_RICHIESTE!AF30))=1,    AF$80&lt;&gt;""   ),    _xlfn.CONCAT("Rid: ",HLOOKUP(AF$80,Tipologie!$B$2:$AM$10,8)  ),  Feb2022_RICHIESTE!AF30),HLOOKUP(AF$80,Tipologie!$B$2:$AM$10,8  ) ))</f>
        <v>RIPOSO</v>
      </c>
      <c r="AG87" s="158" t="str">
        <f>T( IF( Feb2022_RICHIESTE!AG30&lt;&gt;"",  IF(   AND(    (IFERROR(SEARCH("Ridotto",Feb2022_RICHIESTE!AG30),Feb2022_RICHIESTE!AG30))=1,    AG$80&lt;&gt;""   ),    _xlfn.CONCAT("Rid: ",HLOOKUP(AG$80,Tipologie!$B$2:$AM$10,8)  ),  Feb2022_RICHIESTE!AG30),HLOOKUP(AG$80,Tipologie!$B$2:$AM$10,8  ) ))</f>
        <v>RIPOSO</v>
      </c>
      <c r="AH87" s="158" t="str">
        <f>T( IF( Feb2022_RICHIESTE!AH30&lt;&gt;"",  IF(   AND(    (IFERROR(SEARCH("Ridotto",Feb2022_RICHIESTE!AH30),Feb2022_RICHIESTE!AH30))=1,    AH$80&lt;&gt;""   ),    _xlfn.CONCAT("Rid: ",HLOOKUP(AH$80,Tipologie!$B$2:$AM$10,8)  ),  Feb2022_RICHIESTE!AH30),HLOOKUP(AH$80,Tipologie!$B$2:$AM$10,8  ) ))</f>
        <v>RIPOSO</v>
      </c>
      <c r="AI87" s="158" t="str">
        <f>T( IF( Feb2022_RICHIESTE!AI30&lt;&gt;"",  IF(   AND(    (IFERROR(SEARCH("Ridotto",Feb2022_RICHIESTE!AI30),Feb2022_RICHIESTE!AI30))=1,    AI$80&lt;&gt;""   ),    _xlfn.CONCAT("Rid: ",HLOOKUP(AI$80,Tipologie!$B$2:$AM$10,8)  ),  Feb2022_RICHIESTE!AI30),HLOOKUP(AI$80,Tipologie!$B$2:$AM$10,8  ) ))</f>
        <v>RIPOSO</v>
      </c>
      <c r="AJ87" s="158" t="str">
        <f>T( IF( Feb2022_RICHIESTE!AJ30&lt;&gt;"",  IF(   AND(    (IFERROR(SEARCH("Ridotto",Feb2022_RICHIESTE!AJ30),Feb2022_RICHIESTE!AJ30))=1,    AJ$80&lt;&gt;""   ),    _xlfn.CONCAT("Rid: ",HLOOKUP(AJ$80,Tipologie!$B$2:$AM$10,8)  ),  Feb2022_RICHIESTE!AJ30),HLOOKUP(AJ$80,Tipologie!$B$2:$AM$10,8  ) ))</f>
        <v>RIPOSO</v>
      </c>
      <c r="AK87" s="158" t="str">
        <f>T( IF( Feb2022_RICHIESTE!AK30&lt;&gt;"",  IF(   AND(    (IFERROR(SEARCH("Ridotto",Feb2022_RICHIESTE!AK30),Feb2022_RICHIESTE!AK30))=1,    AK$80&lt;&gt;""   ),    _xlfn.CONCAT("Rid: ",HLOOKUP(AK$80,Tipologie!$B$2:$AM$10,8)  ),  Feb2022_RICHIESTE!AK30),HLOOKUP(AK$80,Tipologie!$B$2:$AM$10,8  ) ))</f>
        <v>RIPOSO</v>
      </c>
      <c r="AL87" s="158" t="str">
        <f>T( IF( Feb2022_RICHIESTE!AL30&lt;&gt;"",  IF(   AND(    (IFERROR(SEARCH("Ridotto",Feb2022_RICHIESTE!AL30),Feb2022_RICHIESTE!AL30))=1,    AL$80&lt;&gt;""   ),    _xlfn.CONCAT("Rid: ",HLOOKUP(AL$80,Tipologie!$B$2:$AM$10,8)  ),  Feb2022_RICHIESTE!AL30),HLOOKUP(AL$80,Tipologie!$B$2:$AM$10,8  ) ))</f>
        <v>RIPOSO</v>
      </c>
      <c r="AM87" s="158" t="str">
        <f>T( IF( Feb2022_RICHIESTE!AM30&lt;&gt;"",  IF(   AND(    (IFERROR(SEARCH("Ridotto",Feb2022_RICHIESTE!AM30),Feb2022_RICHIESTE!AM30))=1,    AM$80&lt;&gt;""   ),    _xlfn.CONCAT("Rid: ",HLOOKUP(AM$80,Tipologie!$B$2:$AM$10,8)  ),  Feb2022_RICHIESTE!AM30),HLOOKUP(AM$80,Tipologie!$B$2:$AM$10,8  ) ))</f>
        <v>RIPOSO</v>
      </c>
      <c r="AN87" s="158" t="str">
        <f>T( IF( Feb2022_RICHIESTE!AN30&lt;&gt;"",  IF(   AND(    (IFERROR(SEARCH("Ridotto",Feb2022_RICHIESTE!AN30),Feb2022_RICHIESTE!AN30))=1,    AN$80&lt;&gt;""   ),    _xlfn.CONCAT("Rid: ",HLOOKUP(AN$80,Tipologie!$B$2:$AM$10,8)  ),  Feb2022_RICHIESTE!AN30),HLOOKUP(AN$80,Tipologie!$B$2:$AM$10,8  ) ))</f>
        <v>RIPOSO</v>
      </c>
      <c r="AO87" s="158" t="str">
        <f>T( IF( Feb2022_RICHIESTE!AO30&lt;&gt;"",  IF(   AND(    (IFERROR(SEARCH("Ridotto",Feb2022_RICHIESTE!AO30),Feb2022_RICHIESTE!AO30))=1,    AO$80&lt;&gt;""   ),    _xlfn.CONCAT("Rid: ",HLOOKUP(AO$80,Tipologie!$B$2:$AM$10,8)  ),  Feb2022_RICHIESTE!AO30),HLOOKUP(AO$80,Tipologie!$B$2:$AM$10,8  ) ))</f>
        <v>RIPOSO</v>
      </c>
      <c r="AP87" s="158" t="str">
        <f>T( IF( Feb2022_RICHIESTE!AP30&lt;&gt;"",  IF(   AND(    (IFERROR(SEARCH("Ridotto",Feb2022_RICHIESTE!AP30),Feb2022_RICHIESTE!AP30))=1,    AP$80&lt;&gt;""   ),    _xlfn.CONCAT("Rid: ",HLOOKUP(AP$80,Tipologie!$B$2:$AM$10,8)  ),  Feb2022_RICHIESTE!AP30),HLOOKUP(AP$80,Tipologie!$B$2:$AM$10,8  ) ))</f>
        <v>RIPOSO</v>
      </c>
      <c r="AQ87" s="158" t="str">
        <f>T( IF( Feb2022_RICHIESTE!AQ30&lt;&gt;"",  IF(   AND(    (IFERROR(SEARCH("Ridotto",Feb2022_RICHIESTE!AQ30),Feb2022_RICHIESTE!AQ30))=1,    AQ$80&lt;&gt;""   ),    _xlfn.CONCAT("Rid: ",HLOOKUP(AQ$80,Tipologie!$B$2:$AM$10,8)  ),  Feb2022_RICHIESTE!AQ30),HLOOKUP(AQ$80,Tipologie!$B$2:$AM$10,8  ) ))</f>
        <v>RIPOSO</v>
      </c>
      <c r="AR87" s="158" t="str">
        <f>T( IF( Feb2022_RICHIESTE!AR30&lt;&gt;"",  IF(   AND(    (IFERROR(SEARCH("Ridotto",Feb2022_RICHIESTE!AR30),Feb2022_RICHIESTE!AR30))=1,    AR$80&lt;&gt;""   ),    _xlfn.CONCAT("Rid: ",HLOOKUP(AR$80,Tipologie!$B$2:$AM$10,8)  ),  Feb2022_RICHIESTE!AR30),HLOOKUP(AR$80,Tipologie!$B$2:$AM$10,8  ) ))</f>
        <v>RIPOSO</v>
      </c>
      <c r="AS87" s="59"/>
      <c r="AT87" s="92">
        <f>SUM(COUNTIFS(C87:AR87,{"Ex-accordo";"Ferie";"Ridotto Ex-Acc";"Ridotto Ferie";"Ridotto Maternità";"Malattia";"Esame";"Altro"}))</f>
        <v>0</v>
      </c>
      <c r="AU87" s="96"/>
      <c r="AW87" s="79" t="str">
        <f t="shared" si="22"/>
        <v>sab</v>
      </c>
      <c r="AX87" s="79">
        <f t="shared" si="24"/>
        <v>44611</v>
      </c>
      <c r="AY87" s="158" t="str">
        <f>T(IF(  Feb2022_RICHIESTE!BB30&lt;&gt;"",  Feb2022_RICHIESTE!BB30,  HLOOKUP(AY$80,Tipologie!$B$2:$AM$10,8) ))</f>
        <v>RIPOSO</v>
      </c>
      <c r="AZ87" s="158" t="str">
        <f>T(IF(  Feb2022_RICHIESTE!BC30&lt;&gt;"",  Feb2022_RICHIESTE!BC30,  HLOOKUP(AZ$80,Tipologie!$B$2:$AM$10,8) ))</f>
        <v>RIPOSO</v>
      </c>
      <c r="BA87" s="158" t="str">
        <f>T(IF(  Feb2022_RICHIESTE!BD30&lt;&gt;"",  Feb2022_RICHIESTE!BD30,  HLOOKUP(BA$80,Tipologie!$B$2:$AM$10,8) ))</f>
        <v>RIPOSO</v>
      </c>
      <c r="BB87" s="158" t="str">
        <f>T(IF(  Feb2022_RICHIESTE!BE30&lt;&gt;"",  Feb2022_RICHIESTE!BE30,  HLOOKUP(BB$80,Tipologie!$B$2:$AM$10,8) ))</f>
        <v>RIPOSO</v>
      </c>
      <c r="BC87" s="158" t="str">
        <f>T(IF(  Feb2022_RICHIESTE!BF30&lt;&gt;"",  Feb2022_RICHIESTE!BF30,  HLOOKUP(BC$80,Tipologie!$B$2:$AM$10,8) ))</f>
        <v>RIPOSO</v>
      </c>
      <c r="BD87" s="158" t="str">
        <f>T(IF(  Feb2022_RICHIESTE!BG30&lt;&gt;"",  Feb2022_RICHIESTE!BG30,  HLOOKUP(BD$80,Tipologie!$B$2:$AM$10,8) ))</f>
        <v>RIPOSO</v>
      </c>
      <c r="BE87" s="158" t="str">
        <f>T(IF(  Feb2022_RICHIESTE!BH30&lt;&gt;"",  Feb2022_RICHIESTE!BH30,  HLOOKUP(BE$80,Tipologie!$B$2:$AM$10,8) ))</f>
        <v>RIPOSO</v>
      </c>
      <c r="BF87" s="158" t="str">
        <f>T(IF(  Feb2022_RICHIESTE!BI30&lt;&gt;"",  Feb2022_RICHIESTE!BI30,  HLOOKUP(BF$80,Tipologie!$B$2:$AM$10,8) ))</f>
        <v>RIPOSO</v>
      </c>
      <c r="BG87" s="158" t="str">
        <f>T(IF(  Feb2022_RICHIESTE!BJ30&lt;&gt;"",  Feb2022_RICHIESTE!BJ30,  HLOOKUP(BG$80,Tipologie!$B$2:$AM$10,8) ))</f>
        <v>RIPOSO</v>
      </c>
      <c r="BH87" s="158" t="str">
        <f>T(IF(  Feb2022_RICHIESTE!BK30&lt;&gt;"",  Feb2022_RICHIESTE!BK30,  HLOOKUP(BH$80,Tipologie!$B$2:$AM$10,8) ))</f>
        <v>RIPOSO</v>
      </c>
    </row>
    <row r="88" spans="1:61" ht="11.25" customHeight="1" x14ac:dyDescent="0.25">
      <c r="A88" s="57" t="str">
        <f>IF(Feb2022_RICHIESTE!A31&lt;&gt;"",Feb2022_RICHIESTE!A31,"")</f>
        <v/>
      </c>
      <c r="B88" s="82">
        <f>IF(Feb2022_RICHIESTE!B31&lt;&gt;"",Feb2022_RICHIESTE!B31,"")</f>
        <v>44612</v>
      </c>
      <c r="C88" s="158" t="str">
        <f>T( IF( Feb2022_RICHIESTE!C31&lt;&gt;"",  IF(   AND(    (IFERROR(SEARCH("Ridotto",Feb2022_RICHIESTE!C31),Feb2022_RICHIESTE!C31))=1,    C$80&lt;&gt;""   ),    _xlfn.CONCAT("Rid: ",HLOOKUP(C$80,Tipologie!$B$2:$AM$10,9)  ),  Feb2022_RICHIESTE!C31),HLOOKUP(C$80,Tipologie!$B$2:$AM$10,9  ) ))</f>
        <v>DOMENICA</v>
      </c>
      <c r="D88" s="158" t="str">
        <f>T( IF( Feb2022_RICHIESTE!D31&lt;&gt;"",  IF(   AND(    (IFERROR(SEARCH("Ridotto",Feb2022_RICHIESTE!D31),Feb2022_RICHIESTE!D31))=1,    D$80&lt;&gt;""   ),    _xlfn.CONCAT("Rid: ",HLOOKUP(D$80,Tipologie!$B$2:$AM$10,9)  ),  Feb2022_RICHIESTE!D31),HLOOKUP(D$80,Tipologie!$B$2:$AM$10,9  ) ))</f>
        <v>DOMENICA</v>
      </c>
      <c r="E88" s="158" t="str">
        <f>T( IF( Feb2022_RICHIESTE!E31&lt;&gt;"",  IF(   AND(    (IFERROR(SEARCH("Ridotto",Feb2022_RICHIESTE!E31),Feb2022_RICHIESTE!E31))=1,    E$80&lt;&gt;""   ),    _xlfn.CONCAT("Rid: ",HLOOKUP(E$80,Tipologie!$B$2:$AM$10,9)  ),  Feb2022_RICHIESTE!E31),HLOOKUP(E$80,Tipologie!$B$2:$AM$10,9  ) ))</f>
        <v>DOMENICA</v>
      </c>
      <c r="F88" s="158" t="str">
        <f>T( IF( Feb2022_RICHIESTE!F31&lt;&gt;"",  IF(   AND(    (IFERROR(SEARCH("Ridotto",Feb2022_RICHIESTE!F31),Feb2022_RICHIESTE!F31))=1,    F$80&lt;&gt;""   ),    _xlfn.CONCAT("Rid: ",HLOOKUP(F$80,Tipologie!$B$2:$AM$10,9)  ),  Feb2022_RICHIESTE!F31),HLOOKUP(F$80,Tipologie!$B$2:$AM$10,9  ) ))</f>
        <v>DOMENICA</v>
      </c>
      <c r="G88" s="158" t="str">
        <f>T( IF( Feb2022_RICHIESTE!G31&lt;&gt;"",  IF(   AND(    (IFERROR(SEARCH("Ridotto",Feb2022_RICHIESTE!G31),Feb2022_RICHIESTE!G31))=1,    G$80&lt;&gt;""   ),    _xlfn.CONCAT("Rid: ",HLOOKUP(G$80,Tipologie!$B$2:$AM$10,9)  ),  Feb2022_RICHIESTE!G31),HLOOKUP(G$80,Tipologie!$B$2:$AM$10,9  ) ))</f>
        <v>DOMENICA</v>
      </c>
      <c r="H88" s="158" t="str">
        <f>T( IF( Feb2022_RICHIESTE!H31&lt;&gt;"",  IF(   AND(    (IFERROR(SEARCH("Ridotto",Feb2022_RICHIESTE!H31),Feb2022_RICHIESTE!H31))=1,    H$80&lt;&gt;""   ),    _xlfn.CONCAT("Rid: ",HLOOKUP(H$80,Tipologie!$B$2:$AM$10,9)  ),  Feb2022_RICHIESTE!H31),HLOOKUP(H$80,Tipologie!$B$2:$AM$10,9  ) ))</f>
        <v>DOMENICA</v>
      </c>
      <c r="I88" s="158" t="str">
        <f>T( IF( Feb2022_RICHIESTE!I31&lt;&gt;"",  IF(   AND(    (IFERROR(SEARCH("Ridotto",Feb2022_RICHIESTE!I31),Feb2022_RICHIESTE!I31))=1,    I$80&lt;&gt;""   ),    _xlfn.CONCAT("Rid: ",HLOOKUP(I$80,Tipologie!$B$2:$AM$10,9)  ),  Feb2022_RICHIESTE!I31),HLOOKUP(I$80,Tipologie!$B$2:$AM$10,9  ) ))</f>
        <v>DOMENICA</v>
      </c>
      <c r="J88" s="158" t="str">
        <f>T( IF( Feb2022_RICHIESTE!J31&lt;&gt;"",  IF(   AND(    (IFERROR(SEARCH("Ridotto",Feb2022_RICHIESTE!J31),Feb2022_RICHIESTE!J31))=1,    J$80&lt;&gt;""   ),    _xlfn.CONCAT("Rid: ",HLOOKUP(J$80,Tipologie!$B$2:$AM$10,9)  ),  Feb2022_RICHIESTE!J31),HLOOKUP(J$80,Tipologie!$B$2:$AM$10,9  ) ))</f>
        <v>DOMENICA</v>
      </c>
      <c r="K88" s="158" t="str">
        <f>T( IF( Feb2022_RICHIESTE!K31&lt;&gt;"",  IF(   AND(    (IFERROR(SEARCH("Ridotto",Feb2022_RICHIESTE!K31),Feb2022_RICHIESTE!K31))=1,    K$80&lt;&gt;""   ),    _xlfn.CONCAT("Rid: ",HLOOKUP(K$80,Tipologie!$B$2:$AM$10,9)  ),  Feb2022_RICHIESTE!K31),HLOOKUP(K$80,Tipologie!$B$2:$AM$10,9  ) ))</f>
        <v>DOMENICA</v>
      </c>
      <c r="L88" s="158" t="str">
        <f>T( IF( Feb2022_RICHIESTE!L31&lt;&gt;"",  IF(   AND(    (IFERROR(SEARCH("Ridotto",Feb2022_RICHIESTE!L31),Feb2022_RICHIESTE!L31))=1,    L$80&lt;&gt;""   ),    _xlfn.CONCAT("Rid: ",HLOOKUP(L$80,Tipologie!$B$2:$AM$10,9)  ),  Feb2022_RICHIESTE!L31),HLOOKUP(L$80,Tipologie!$B$2:$AM$10,9  ) ))</f>
        <v>DOMENICA</v>
      </c>
      <c r="M88" s="158" t="str">
        <f>T( IF( Feb2022_RICHIESTE!M31&lt;&gt;"",  IF(   AND(    (IFERROR(SEARCH("Ridotto",Feb2022_RICHIESTE!M31),Feb2022_RICHIESTE!M31))=1,    M$80&lt;&gt;""   ),    _xlfn.CONCAT("Rid: ",HLOOKUP(M$80,Tipologie!$B$2:$AM$10,9)  ),  Feb2022_RICHIESTE!M31),HLOOKUP(M$80,Tipologie!$B$2:$AM$10,9  ) ))</f>
        <v>DOMENICA</v>
      </c>
      <c r="N88" s="158" t="str">
        <f>T( IF( Feb2022_RICHIESTE!N31&lt;&gt;"",  IF(   AND(    (IFERROR(SEARCH("Ridotto",Feb2022_RICHIESTE!N31),Feb2022_RICHIESTE!N31))=1,    N$80&lt;&gt;""   ),    _xlfn.CONCAT("Rid: ",HLOOKUP(N$80,Tipologie!$B$2:$AM$10,9)  ),  Feb2022_RICHIESTE!N31),HLOOKUP(N$80,Tipologie!$B$2:$AM$10,9  ) ))</f>
        <v>DOMENICA</v>
      </c>
      <c r="O88" s="158" t="str">
        <f>T( IF( Feb2022_RICHIESTE!O31&lt;&gt;"",  IF(   AND(    (IFERROR(SEARCH("Ridotto",Feb2022_RICHIESTE!O31),Feb2022_RICHIESTE!O31))=1,    O$80&lt;&gt;""   ),    _xlfn.CONCAT("Rid: ",HLOOKUP(O$80,Tipologie!$B$2:$AM$10,9)  ),  Feb2022_RICHIESTE!O31),HLOOKUP(O$80,Tipologie!$B$2:$AM$10,9  ) ))</f>
        <v>DOMENICA</v>
      </c>
      <c r="P88" s="158" t="str">
        <f>T( IF( Feb2022_RICHIESTE!P31&lt;&gt;"",  IF(   AND(    (IFERROR(SEARCH("Ridotto",Feb2022_RICHIESTE!P31),Feb2022_RICHIESTE!P31))=1,    P$80&lt;&gt;""   ),    _xlfn.CONCAT("Rid: ",HLOOKUP(P$80,Tipologie!$B$2:$AM$10,9)  ),  Feb2022_RICHIESTE!P31),HLOOKUP(P$80,Tipologie!$B$2:$AM$10,9  ) ))</f>
        <v>DOMENICA</v>
      </c>
      <c r="Q88" s="60" t="str">
        <f>T( IF( Feb2022_RICHIESTE!Q31&lt;&gt;"",  IF(   AND(    (IFERROR(SEARCH("Ridotto",Feb2022_RICHIESTE!Q31),Feb2022_RICHIESTE!Q31))=1,    Q$80&lt;&gt;""   ),    _xlfn.CONCAT("Rid: ",HLOOKUP(Q$80,Tipologie!$B$2:$AM$10,9)  ),  Feb2022_RICHIESTE!Q31),HLOOKUP(Q$80,Tipologie!$B$2:$AM$10,9  ) ))</f>
        <v>DOMENICA</v>
      </c>
      <c r="R88" s="60" t="str">
        <f>T( IF( Feb2022_RICHIESTE!R31&lt;&gt;"",  IF(   AND(    (IFERROR(SEARCH("Ridotto",Feb2022_RICHIESTE!R31),Feb2022_RICHIESTE!R31))=1,    R$80&lt;&gt;""   ),    _xlfn.CONCAT("Rid: ",HLOOKUP(R$80,Tipologie!$B$2:$AM$10,9)  ),  Feb2022_RICHIESTE!R31),HLOOKUP(R$80,Tipologie!$B$2:$AM$10,9  ) ))</f>
        <v>DOMENICA</v>
      </c>
      <c r="S88" s="60" t="str">
        <f>T( IF( Feb2022_RICHIESTE!S31&lt;&gt;"",  IF(   AND(    (IFERROR(SEARCH("Ridotto",Feb2022_RICHIESTE!S31),Feb2022_RICHIESTE!S31))=1,    S$80&lt;&gt;""   ),    _xlfn.CONCAT("Rid: ",HLOOKUP(S$80,Tipologie!$B$2:$AM$10,9)  ),  Feb2022_RICHIESTE!S31),HLOOKUP(S$80,Tipologie!$B$2:$AM$10,9  ) ))</f>
        <v>DOMENICA</v>
      </c>
      <c r="U88" s="57" t="str">
        <f t="shared" si="21"/>
        <v/>
      </c>
      <c r="V88" s="82">
        <f t="shared" si="17"/>
        <v>44612</v>
      </c>
      <c r="W88" s="158" t="str">
        <f>T( IF( Feb2022_RICHIESTE!W31&lt;&gt;"",  IF(   AND(    (IFERROR(SEARCH("Ridotto",Feb2022_RICHIESTE!W31),Feb2022_RICHIESTE!W31))=1,    W$80&lt;&gt;""   ),    _xlfn.CONCAT("Rid: ",HLOOKUP(W$80,Tipologie!$B$2:$AM$10,9)  ),  Feb2022_RICHIESTE!W31),HLOOKUP(W$80,Tipologie!$B$2:$AM$10,9  ) ))</f>
        <v>DOMENICA</v>
      </c>
      <c r="X88" s="158" t="str">
        <f>T( IF( Feb2022_RICHIESTE!X31&lt;&gt;"",  IF(   AND(    (IFERROR(SEARCH("Ridotto",Feb2022_RICHIESTE!X31),Feb2022_RICHIESTE!X31))=1,    X$80&lt;&gt;""   ),    _xlfn.CONCAT("Rid: ",HLOOKUP(X$80,Tipologie!$B$2:$AM$10,9)  ),  Feb2022_RICHIESTE!X31),HLOOKUP(X$80,Tipologie!$B$2:$AM$10,9  ) ))</f>
        <v>DOMENICA</v>
      </c>
      <c r="Y88" s="158" t="str">
        <f>T( IF( Feb2022_RICHIESTE!Y31&lt;&gt;"",  IF(   AND(    (IFERROR(SEARCH("Ridotto",Feb2022_RICHIESTE!Y31),Feb2022_RICHIESTE!Y31))=1,    Y$80&lt;&gt;""   ),    _xlfn.CONCAT("Rid: ",HLOOKUP(Y$80,Tipologie!$B$2:$AM$10,9)  ),  Feb2022_RICHIESTE!Y31),HLOOKUP(Y$80,Tipologie!$B$2:$AM$10,9  ) ))</f>
        <v>DOMENICA</v>
      </c>
      <c r="Z88" s="158" t="str">
        <f>T( IF( Feb2022_RICHIESTE!Z31&lt;&gt;"",  IF(   AND(    (IFERROR(SEARCH("Ridotto",Feb2022_RICHIESTE!Z31),Feb2022_RICHIESTE!Z31))=1,    Z$80&lt;&gt;""   ),    _xlfn.CONCAT("Rid: ",HLOOKUP(Z$80,Tipologie!$B$2:$AM$10,9)  ),  Feb2022_RICHIESTE!Z31),HLOOKUP(Z$80,Tipologie!$B$2:$AM$10,9  ) ))</f>
        <v>DOMENICA</v>
      </c>
      <c r="AA88" s="158" t="str">
        <f>T( IF( Feb2022_RICHIESTE!AA31&lt;&gt;"",  IF(   AND(    (IFERROR(SEARCH("Ridotto",Feb2022_RICHIESTE!AA31),Feb2022_RICHIESTE!AA31))=1,    AA$80&lt;&gt;""   ),    _xlfn.CONCAT("Rid: ",HLOOKUP(AA$80,Tipologie!$B$2:$AM$10,9)  ),  Feb2022_RICHIESTE!AA31),HLOOKUP(AA$80,Tipologie!$B$2:$AM$10,9  ) ))</f>
        <v>DOMENICA</v>
      </c>
      <c r="AB88" s="158" t="str">
        <f>T( IF( Feb2022_RICHIESTE!AB31&lt;&gt;"",  IF(   AND(    (IFERROR(SEARCH("Ridotto",Feb2022_RICHIESTE!AB31),Feb2022_RICHIESTE!AB31))=1,    AB$80&lt;&gt;""   ),    _xlfn.CONCAT("Rid: ",HLOOKUP(AB$80,Tipologie!$B$2:$AM$10,9)  ),  Feb2022_RICHIESTE!AB31),HLOOKUP(AB$80,Tipologie!$B$2:$AM$10,9  ) ))</f>
        <v>DOMENICA</v>
      </c>
      <c r="AC88" s="158" t="str">
        <f>T( IF( Feb2022_RICHIESTE!AC31&lt;&gt;"",  IF(   AND(    (IFERROR(SEARCH("Ridotto",Feb2022_RICHIESTE!AC31),Feb2022_RICHIESTE!AC31))=1,    AC$80&lt;&gt;""   ),    _xlfn.CONCAT("Rid: ",HLOOKUP(AC$80,Tipologie!$B$2:$AM$10,9)  ),  Feb2022_RICHIESTE!AC31),HLOOKUP(AC$80,Tipologie!$B$2:$AM$10,9  ) ))</f>
        <v>DOMENICA</v>
      </c>
      <c r="AD88" s="158" t="str">
        <f>T( IF( Feb2022_RICHIESTE!AD31&lt;&gt;"",  IF(   AND(    (IFERROR(SEARCH("Ridotto",Feb2022_RICHIESTE!AD31),Feb2022_RICHIESTE!AD31))=1,    AD$80&lt;&gt;""   ),    _xlfn.CONCAT("Rid: ",HLOOKUP(AD$80,Tipologie!$B$2:$AM$10,9)  ),  Feb2022_RICHIESTE!AD31),HLOOKUP(AD$80,Tipologie!$B$2:$AM$10,9  ) ))</f>
        <v>DOMENICA</v>
      </c>
      <c r="AE88" s="158" t="str">
        <f>T( IF( Feb2022_RICHIESTE!AE31&lt;&gt;"",  IF(   AND(    (IFERROR(SEARCH("Ridotto",Feb2022_RICHIESTE!AE31),Feb2022_RICHIESTE!AE31))=1,    AE$80&lt;&gt;""   ),    _xlfn.CONCAT("Rid: ",HLOOKUP(AE$80,Tipologie!$B$2:$AM$10,9)  ),  Feb2022_RICHIESTE!AE31),HLOOKUP(AE$80,Tipologie!$B$2:$AM$10,9  ) ))</f>
        <v>DOMENICA</v>
      </c>
      <c r="AF88" s="158" t="str">
        <f>T( IF( Feb2022_RICHIESTE!AF31&lt;&gt;"",  IF(   AND(    (IFERROR(SEARCH("Ridotto",Feb2022_RICHIESTE!AF31),Feb2022_RICHIESTE!AF31))=1,    AF$80&lt;&gt;""   ),    _xlfn.CONCAT("Rid: ",HLOOKUP(AF$80,Tipologie!$B$2:$AM$10,9)  ),  Feb2022_RICHIESTE!AF31),HLOOKUP(AF$80,Tipologie!$B$2:$AM$10,9  ) ))</f>
        <v>DOMENICA</v>
      </c>
      <c r="AG88" s="158" t="str">
        <f>T( IF( Feb2022_RICHIESTE!AG31&lt;&gt;"",  IF(   AND(    (IFERROR(SEARCH("Ridotto",Feb2022_RICHIESTE!AG31),Feb2022_RICHIESTE!AG31))=1,    AG$80&lt;&gt;""   ),    _xlfn.CONCAT("Rid: ",HLOOKUP(AG$80,Tipologie!$B$2:$AM$10,9)  ),  Feb2022_RICHIESTE!AG31),HLOOKUP(AG$80,Tipologie!$B$2:$AM$10,9  ) ))</f>
        <v>DOMENICA</v>
      </c>
      <c r="AH88" s="158" t="str">
        <f>T( IF( Feb2022_RICHIESTE!AH31&lt;&gt;"",  IF(   AND(    (IFERROR(SEARCH("Ridotto",Feb2022_RICHIESTE!AH31),Feb2022_RICHIESTE!AH31))=1,    AH$80&lt;&gt;""   ),    _xlfn.CONCAT("Rid: ",HLOOKUP(AH$80,Tipologie!$B$2:$AM$10,9)  ),  Feb2022_RICHIESTE!AH31),HLOOKUP(AH$80,Tipologie!$B$2:$AM$10,9  ) ))</f>
        <v>DOMENICA</v>
      </c>
      <c r="AI88" s="158" t="str">
        <f>T( IF( Feb2022_RICHIESTE!AI31&lt;&gt;"",  IF(   AND(    (IFERROR(SEARCH("Ridotto",Feb2022_RICHIESTE!AI31),Feb2022_RICHIESTE!AI31))=1,    AI$80&lt;&gt;""   ),    _xlfn.CONCAT("Rid: ",HLOOKUP(AI$80,Tipologie!$B$2:$AM$10,9)  ),  Feb2022_RICHIESTE!AI31),HLOOKUP(AI$80,Tipologie!$B$2:$AM$10,9  ) ))</f>
        <v>DOMENICA</v>
      </c>
      <c r="AJ88" s="158" t="str">
        <f>T( IF( Feb2022_RICHIESTE!AJ31&lt;&gt;"",  IF(   AND(    (IFERROR(SEARCH("Ridotto",Feb2022_RICHIESTE!AJ31),Feb2022_RICHIESTE!AJ31))=1,    AJ$80&lt;&gt;""   ),    _xlfn.CONCAT("Rid: ",HLOOKUP(AJ$80,Tipologie!$B$2:$AM$10,9)  ),  Feb2022_RICHIESTE!AJ31),HLOOKUP(AJ$80,Tipologie!$B$2:$AM$10,9  ) ))</f>
        <v>DOMENICA</v>
      </c>
      <c r="AK88" s="158" t="str">
        <f>T( IF( Feb2022_RICHIESTE!AK31&lt;&gt;"",  IF(   AND(    (IFERROR(SEARCH("Ridotto",Feb2022_RICHIESTE!AK31),Feb2022_RICHIESTE!AK31))=1,    AK$80&lt;&gt;""   ),    _xlfn.CONCAT("Rid: ",HLOOKUP(AK$80,Tipologie!$B$2:$AM$10,9)  ),  Feb2022_RICHIESTE!AK31),HLOOKUP(AK$80,Tipologie!$B$2:$AM$10,9  ) ))</f>
        <v>DOMENICA</v>
      </c>
      <c r="AL88" s="158" t="str">
        <f>T( IF( Feb2022_RICHIESTE!AL31&lt;&gt;"",  IF(   AND(    (IFERROR(SEARCH("Ridotto",Feb2022_RICHIESTE!AL31),Feb2022_RICHIESTE!AL31))=1,    AL$80&lt;&gt;""   ),    _xlfn.CONCAT("Rid: ",HLOOKUP(AL$80,Tipologie!$B$2:$AM$10,9)  ),  Feb2022_RICHIESTE!AL31),HLOOKUP(AL$80,Tipologie!$B$2:$AM$10,9  ) ))</f>
        <v>DOMENICA</v>
      </c>
      <c r="AM88" s="158" t="str">
        <f>T( IF( Feb2022_RICHIESTE!AM31&lt;&gt;"",  IF(   AND(    (IFERROR(SEARCH("Ridotto",Feb2022_RICHIESTE!AM31),Feb2022_RICHIESTE!AM31))=1,    AM$80&lt;&gt;""   ),    _xlfn.CONCAT("Rid: ",HLOOKUP(AM$80,Tipologie!$B$2:$AM$10,9)  ),  Feb2022_RICHIESTE!AM31),HLOOKUP(AM$80,Tipologie!$B$2:$AM$10,9  ) ))</f>
        <v>DOMENICA</v>
      </c>
      <c r="AN88" s="158" t="str">
        <f>T( IF( Feb2022_RICHIESTE!AN31&lt;&gt;"",  IF(   AND(    (IFERROR(SEARCH("Ridotto",Feb2022_RICHIESTE!AN31),Feb2022_RICHIESTE!AN31))=1,    AN$80&lt;&gt;""   ),    _xlfn.CONCAT("Rid: ",HLOOKUP(AN$80,Tipologie!$B$2:$AM$10,9)  ),  Feb2022_RICHIESTE!AN31),HLOOKUP(AN$80,Tipologie!$B$2:$AM$10,9  ) ))</f>
        <v>DOMENICA</v>
      </c>
      <c r="AO88" s="158" t="str">
        <f>T( IF( Feb2022_RICHIESTE!AO31&lt;&gt;"",  IF(   AND(    (IFERROR(SEARCH("Ridotto",Feb2022_RICHIESTE!AO31),Feb2022_RICHIESTE!AO31))=1,    AO$80&lt;&gt;""   ),    _xlfn.CONCAT("Rid: ",HLOOKUP(AO$80,Tipologie!$B$2:$AM$10,9)  ),  Feb2022_RICHIESTE!AO31),HLOOKUP(AO$80,Tipologie!$B$2:$AM$10,9  ) ))</f>
        <v>DOMENICA</v>
      </c>
      <c r="AP88" s="158" t="str">
        <f>T( IF( Feb2022_RICHIESTE!AP31&lt;&gt;"",  IF(   AND(    (IFERROR(SEARCH("Ridotto",Feb2022_RICHIESTE!AP31),Feb2022_RICHIESTE!AP31))=1,    AP$80&lt;&gt;""   ),    _xlfn.CONCAT("Rid: ",HLOOKUP(AP$80,Tipologie!$B$2:$AM$10,9)  ),  Feb2022_RICHIESTE!AP31),HLOOKUP(AP$80,Tipologie!$B$2:$AM$10,9  ) ))</f>
        <v>DOMENICA</v>
      </c>
      <c r="AQ88" s="158" t="str">
        <f>T( IF( Feb2022_RICHIESTE!AQ31&lt;&gt;"",  IF(   AND(    (IFERROR(SEARCH("Ridotto",Feb2022_RICHIESTE!AQ31),Feb2022_RICHIESTE!AQ31))=1,    AQ$80&lt;&gt;""   ),    _xlfn.CONCAT("Rid: ",HLOOKUP(AQ$80,Tipologie!$B$2:$AM$10,9)  ),  Feb2022_RICHIESTE!AQ31),HLOOKUP(AQ$80,Tipologie!$B$2:$AM$10,9  ) ))</f>
        <v>DOMENICA</v>
      </c>
      <c r="AR88" s="158" t="str">
        <f>T( IF( Feb2022_RICHIESTE!AR31&lt;&gt;"",  IF(   AND(    (IFERROR(SEARCH("Ridotto",Feb2022_RICHIESTE!AR31),Feb2022_RICHIESTE!AR31))=1,    AR$80&lt;&gt;""   ),    _xlfn.CONCAT("Rid: ",HLOOKUP(AR$80,Tipologie!$B$2:$AM$10,9)  ),  Feb2022_RICHIESTE!AR31),HLOOKUP(AR$80,Tipologie!$B$2:$AM$10,9  ) ))</f>
        <v>DOMENICA</v>
      </c>
      <c r="AS88" s="55"/>
      <c r="AT88" s="94"/>
      <c r="AU88" s="96"/>
      <c r="AW88" s="57" t="str">
        <f t="shared" si="22"/>
        <v/>
      </c>
      <c r="AX88" s="145">
        <f t="shared" si="24"/>
        <v>44612</v>
      </c>
      <c r="AY88" s="158" t="str">
        <f>T(IF(  Feb2022_RICHIESTE!BB31&lt;&gt;"",  Feb2022_RICHIESTE!BB31,  HLOOKUP(AY$80,Tipologie!$B$2:$AM$10,9) ))</f>
        <v>DOMENICA</v>
      </c>
      <c r="AZ88" s="158" t="str">
        <f>T(IF(  Feb2022_RICHIESTE!BC31&lt;&gt;"",  Feb2022_RICHIESTE!BC31,  HLOOKUP(AZ$80,Tipologie!$B$2:$AM$10,9) ))</f>
        <v>DOMENICA</v>
      </c>
      <c r="BA88" s="158" t="str">
        <f>T(IF(  Feb2022_RICHIESTE!BD31&lt;&gt;"",  Feb2022_RICHIESTE!BD31,  HLOOKUP(BA$80,Tipologie!$B$2:$AM$10,9) ))</f>
        <v>DOMENICA</v>
      </c>
      <c r="BB88" s="158" t="str">
        <f>T(IF(  Feb2022_RICHIESTE!BE31&lt;&gt;"",  Feb2022_RICHIESTE!BE31,  HLOOKUP(BB$80,Tipologie!$B$2:$AM$10,9) ))</f>
        <v>DOMENICA</v>
      </c>
      <c r="BC88" s="158" t="str">
        <f>T(IF(  Feb2022_RICHIESTE!BF31&lt;&gt;"",  Feb2022_RICHIESTE!BF31,  HLOOKUP(BC$80,Tipologie!$B$2:$AM$10,9) ))</f>
        <v>DOMENICA</v>
      </c>
      <c r="BD88" s="158" t="str">
        <f>T(IF(  Feb2022_RICHIESTE!BG31&lt;&gt;"",  Feb2022_RICHIESTE!BG31,  HLOOKUP(BD$80,Tipologie!$B$2:$AM$10,9) ))</f>
        <v>DOMENICA</v>
      </c>
      <c r="BE88" s="158" t="str">
        <f>T(IF(  Feb2022_RICHIESTE!BH31&lt;&gt;"",  Feb2022_RICHIESTE!BH31,  HLOOKUP(BE$80,Tipologie!$B$2:$AM$10,9) ))</f>
        <v>DOMENICA</v>
      </c>
      <c r="BF88" s="158" t="str">
        <f>T(IF(  Feb2022_RICHIESTE!BI31&lt;&gt;"",  Feb2022_RICHIESTE!BI31,  HLOOKUP(BF$80,Tipologie!$B$2:$AM$10,9) ))</f>
        <v>DOMENICA</v>
      </c>
      <c r="BG88" s="158" t="str">
        <f>T(IF(  Feb2022_RICHIESTE!BJ31&lt;&gt;"",  Feb2022_RICHIESTE!BJ31,  HLOOKUP(BG$80,Tipologie!$B$2:$AM$10,9) ))</f>
        <v>DOMENICA</v>
      </c>
      <c r="BH88" s="158" t="str">
        <f>T(IF(  Feb2022_RICHIESTE!BK31&lt;&gt;"",  Feb2022_RICHIESTE!BK31,  HLOOKUP(BH$80,Tipologie!$B$2:$AM$10,9) ))</f>
        <v>DOMENICA</v>
      </c>
    </row>
    <row r="89" spans="1:61" s="188" customFormat="1" ht="11.25" customHeight="1" x14ac:dyDescent="0.25">
      <c r="A89" s="186"/>
      <c r="B89" s="186"/>
      <c r="C89" s="187"/>
      <c r="D89" s="187"/>
      <c r="E89" s="187"/>
      <c r="F89" s="187"/>
      <c r="G89" s="187"/>
      <c r="H89" s="187"/>
      <c r="I89" s="187"/>
      <c r="J89" s="187"/>
      <c r="K89" s="187"/>
      <c r="L89" s="187"/>
      <c r="M89" s="187"/>
      <c r="N89" s="187"/>
      <c r="O89" s="187"/>
      <c r="P89" s="187"/>
      <c r="Q89" s="187"/>
      <c r="R89" s="187"/>
      <c r="S89" s="187"/>
      <c r="U89" s="189" t="str">
        <f t="shared" si="21"/>
        <v/>
      </c>
      <c r="V89" s="186" t="str">
        <f t="shared" si="17"/>
        <v/>
      </c>
      <c r="W89" s="187"/>
      <c r="X89" s="187"/>
      <c r="Y89" s="187"/>
      <c r="Z89" s="187"/>
      <c r="AA89" s="187"/>
      <c r="AB89" s="187"/>
      <c r="AC89" s="187"/>
      <c r="AD89" s="187"/>
      <c r="AE89" s="187"/>
      <c r="AF89" s="187"/>
      <c r="AG89" s="187"/>
      <c r="AH89" s="187"/>
      <c r="AI89" s="187"/>
      <c r="AJ89" s="187"/>
      <c r="AK89" s="187"/>
      <c r="AL89" s="187"/>
      <c r="AM89" s="187"/>
      <c r="AN89" s="187"/>
      <c r="AO89" s="187"/>
      <c r="AP89" s="187"/>
      <c r="AQ89" s="187"/>
      <c r="AR89" s="187"/>
      <c r="AS89" s="187"/>
      <c r="AT89" s="186"/>
      <c r="AU89" s="186"/>
      <c r="AW89" s="190" t="str">
        <f t="shared" si="22"/>
        <v/>
      </c>
      <c r="AX89" s="190" t="str">
        <f t="shared" si="24"/>
        <v/>
      </c>
      <c r="AY89" s="187"/>
      <c r="AZ89" s="187"/>
      <c r="BA89" s="187"/>
      <c r="BB89" s="187"/>
      <c r="BC89" s="187"/>
      <c r="BD89" s="187"/>
      <c r="BE89" s="187"/>
      <c r="BF89" s="187"/>
      <c r="BG89" s="187"/>
      <c r="BH89" s="187"/>
    </row>
    <row r="90" spans="1:61" ht="11.25" customHeight="1" x14ac:dyDescent="0.25">
      <c r="A90" s="78"/>
      <c r="B90" s="78" t="s">
        <v>23</v>
      </c>
      <c r="C90" s="84"/>
      <c r="D90" s="84"/>
      <c r="E90" s="84"/>
      <c r="F90" s="84"/>
      <c r="G90" s="84"/>
      <c r="H90" s="84"/>
      <c r="I90" s="84"/>
      <c r="J90" s="84"/>
      <c r="K90" s="84"/>
      <c r="L90" s="84"/>
      <c r="M90" s="84"/>
      <c r="N90" s="84"/>
      <c r="O90" s="84"/>
      <c r="P90" s="84"/>
      <c r="Q90" s="84"/>
      <c r="R90" s="84"/>
      <c r="S90" s="84"/>
      <c r="T90" s="163"/>
      <c r="U90" s="78"/>
      <c r="V90" s="78" t="str">
        <f>IF($B90&lt;&gt;"",$B90,"")</f>
        <v>Turno</v>
      </c>
      <c r="W90" s="84"/>
      <c r="X90" s="84"/>
      <c r="Y90" s="84"/>
      <c r="Z90" s="84"/>
      <c r="AA90" s="84"/>
      <c r="AB90" s="84"/>
      <c r="AC90" s="84"/>
      <c r="AD90" s="84"/>
      <c r="AE90" s="84"/>
      <c r="AF90" s="84"/>
      <c r="AG90" s="84"/>
      <c r="AH90" s="84"/>
      <c r="AI90" s="84"/>
      <c r="AJ90" s="84"/>
      <c r="AK90" s="84"/>
      <c r="AL90" s="84"/>
      <c r="AM90" s="84"/>
      <c r="AN90" s="84"/>
      <c r="AO90" s="84"/>
      <c r="AP90" s="84"/>
      <c r="AQ90" s="84"/>
      <c r="AR90" s="84"/>
      <c r="AT90" s="93"/>
      <c r="AU90" s="96"/>
      <c r="AW90" s="98"/>
      <c r="AX90" s="98"/>
      <c r="AY90" s="84"/>
      <c r="AZ90" s="84"/>
      <c r="BA90" s="84"/>
      <c r="BB90" s="84"/>
      <c r="BC90" s="84"/>
      <c r="BD90" s="84"/>
      <c r="BE90" s="84"/>
      <c r="BF90" s="84"/>
      <c r="BG90" s="84"/>
      <c r="BH90" s="84"/>
    </row>
    <row r="91" spans="1:61" ht="11.25" customHeight="1" x14ac:dyDescent="0.25">
      <c r="A91" s="50"/>
      <c r="B91" s="50"/>
      <c r="C91" s="158" t="str">
        <f>T(IF(  Feb2022_RICHIESTE!C33&lt;&gt;"",  Feb2022_RICHIESTE!C33,  HLOOKUP(C$90,Tipologie!$B$2:$AM$10,2) ))</f>
        <v>-</v>
      </c>
      <c r="D91" s="158" t="str">
        <f>T(IF(  Feb2022_RICHIESTE!D33&lt;&gt;"",  Feb2022_RICHIESTE!D33,  HLOOKUP(D$90,Tipologie!$B$2:$AM$10,2) ))</f>
        <v>-</v>
      </c>
      <c r="E91" s="158" t="str">
        <f>T(IF(  Feb2022_RICHIESTE!E33&lt;&gt;"",  Feb2022_RICHIESTE!E33,  HLOOKUP(E$90,Tipologie!$B$2:$AM$10,2) ))</f>
        <v>-</v>
      </c>
      <c r="F91" s="158" t="str">
        <f>T(IF(  Feb2022_RICHIESTE!F33&lt;&gt;"",  Feb2022_RICHIESTE!F33,  HLOOKUP(F$90,Tipologie!$B$2:$AM$10,2) ))</f>
        <v>-</v>
      </c>
      <c r="G91" s="158" t="str">
        <f>T(IF(  Feb2022_RICHIESTE!G33&lt;&gt;"",  Feb2022_RICHIESTE!G33,  HLOOKUP(G$90,Tipologie!$B$2:$AM$10,2) ))</f>
        <v>-</v>
      </c>
      <c r="H91" s="158" t="str">
        <f>T(IF(  Feb2022_RICHIESTE!H33&lt;&gt;"",  Feb2022_RICHIESTE!H33,  HLOOKUP(H$90,Tipologie!$B$2:$AM$10,2) ))</f>
        <v>-</v>
      </c>
      <c r="I91" s="158" t="str">
        <f>T(IF(  Feb2022_RICHIESTE!I33&lt;&gt;"",  Feb2022_RICHIESTE!I33,  HLOOKUP(I$90,Tipologie!$B$2:$AM$10,2) ))</f>
        <v>-</v>
      </c>
      <c r="J91" s="158" t="str">
        <f>T(IF(  Feb2022_RICHIESTE!J33&lt;&gt;"",  Feb2022_RICHIESTE!J33,  HLOOKUP(J$90,Tipologie!$B$2:$AM$10,2) ))</f>
        <v>-</v>
      </c>
      <c r="K91" s="158" t="str">
        <f>T(IF(  Feb2022_RICHIESTE!K33&lt;&gt;"",  Feb2022_RICHIESTE!K33,  HLOOKUP(K$90,Tipologie!$B$2:$AM$10,2) ))</f>
        <v>-</v>
      </c>
      <c r="L91" s="158" t="str">
        <f>T(IF(  Feb2022_RICHIESTE!L33&lt;&gt;"",  Feb2022_RICHIESTE!L33,  HLOOKUP(L$90,Tipologie!$B$2:$AM$10,2) ))</f>
        <v>-</v>
      </c>
      <c r="M91" s="158" t="str">
        <f>T(IF(  Feb2022_RICHIESTE!M33&lt;&gt;"",  Feb2022_RICHIESTE!M33,  HLOOKUP(M$90,Tipologie!$B$2:$AM$10,2) ))</f>
        <v>-</v>
      </c>
      <c r="N91" s="158" t="str">
        <f>T(IF(  Feb2022_RICHIESTE!N33&lt;&gt;"",  Feb2022_RICHIESTE!N33,  HLOOKUP(N$90,Tipologie!$B$2:$AM$10,2) ))</f>
        <v>-</v>
      </c>
      <c r="O91" s="158" t="str">
        <f>T(IF(  Feb2022_RICHIESTE!O33&lt;&gt;"",  Feb2022_RICHIESTE!O33,  HLOOKUP(O$90,Tipologie!$B$2:$AM$10,2) ))</f>
        <v>-</v>
      </c>
      <c r="P91" s="158" t="str">
        <f>T(IF(  Feb2022_RICHIESTE!P33&lt;&gt;"",  Feb2022_RICHIESTE!P33,  HLOOKUP(P$90,Tipologie!$B$2:$AM$10,2) ))</f>
        <v>-</v>
      </c>
      <c r="Q91" s="81" t="str">
        <f>T(IF(  Feb2022_RICHIESTE!Q33&lt;&gt;"",  Feb2022_RICHIESTE!Q33,  HLOOKUP(Q$90,Tipologie!$B$2:$AM$10,2) ))</f>
        <v>-</v>
      </c>
      <c r="R91" s="81" t="str">
        <f>T(IF(  Feb2022_RICHIESTE!R33&lt;&gt;"",  Feb2022_RICHIESTE!R33,  HLOOKUP(R$90,Tipologie!$B$2:$AM$10,2) ))</f>
        <v>-</v>
      </c>
      <c r="S91" s="81" t="str">
        <f>T(IF(  Feb2022_RICHIESTE!S33&lt;&gt;"",  Feb2022_RICHIESTE!S33,  HLOOKUP(S$90,Tipologie!$B$2:$AM$10,2) ))</f>
        <v>-</v>
      </c>
      <c r="U91" s="50" t="str">
        <f t="shared" si="21"/>
        <v/>
      </c>
      <c r="V91" s="50" t="str">
        <f t="shared" si="17"/>
        <v/>
      </c>
      <c r="W91" s="158" t="str">
        <f>T(IF(  Feb2022_RICHIESTE!W33&lt;&gt;"",  Feb2022_RICHIESTE!W33,  HLOOKUP(W$90,Tipologie!$B$2:$AM$10,2) ))</f>
        <v>-</v>
      </c>
      <c r="X91" s="158" t="str">
        <f>T(IF(  Feb2022_RICHIESTE!X33&lt;&gt;"",  Feb2022_RICHIESTE!X33,  HLOOKUP(X$90,Tipologie!$B$2:$AM$10,2) ))</f>
        <v>-</v>
      </c>
      <c r="Y91" s="158" t="str">
        <f>T(IF(  Feb2022_RICHIESTE!Y33&lt;&gt;"",  Feb2022_RICHIESTE!Y33,  HLOOKUP(Y$90,Tipologie!$B$2:$AM$10,2) ))</f>
        <v>-</v>
      </c>
      <c r="Z91" s="158" t="str">
        <f>T(IF(  Feb2022_RICHIESTE!Z33&lt;&gt;"",  Feb2022_RICHIESTE!Z33,  HLOOKUP(Z$90,Tipologie!$B$2:$AM$10,2) ))</f>
        <v>-</v>
      </c>
      <c r="AA91" s="158" t="str">
        <f>T(IF(  Feb2022_RICHIESTE!AA33&lt;&gt;"",  Feb2022_RICHIESTE!AA33,  HLOOKUP(AA$90,Tipologie!$B$2:$AM$10,2) ))</f>
        <v>-</v>
      </c>
      <c r="AB91" s="158" t="str">
        <f>T(IF(  Feb2022_RICHIESTE!AB33&lt;&gt;"",  Feb2022_RICHIESTE!AB33,  HLOOKUP(AB$90,Tipologie!$B$2:$AM$10,2) ))</f>
        <v>-</v>
      </c>
      <c r="AC91" s="158" t="str">
        <f>T(IF(  Feb2022_RICHIESTE!AC33&lt;&gt;"",  Feb2022_RICHIESTE!AC33,  HLOOKUP(AC$90,Tipologie!$B$2:$AM$10,2) ))</f>
        <v>-</v>
      </c>
      <c r="AD91" s="158" t="str">
        <f>T(IF(  Feb2022_RICHIESTE!AD33&lt;&gt;"",  Feb2022_RICHIESTE!AD33,  HLOOKUP(AD$90,Tipologie!$B$2:$AM$10,2) ))</f>
        <v>-</v>
      </c>
      <c r="AE91" s="158" t="str">
        <f>T(IF(  Feb2022_RICHIESTE!AE33&lt;&gt;"",  Feb2022_RICHIESTE!AE33,  HLOOKUP(AE$90,Tipologie!$B$2:$AM$10,2) ))</f>
        <v>-</v>
      </c>
      <c r="AF91" s="158" t="str">
        <f>T(IF(  Feb2022_RICHIESTE!AF33&lt;&gt;"",  Feb2022_RICHIESTE!AF33,  HLOOKUP(AF$90,Tipologie!$B$2:$AM$10,2) ))</f>
        <v>-</v>
      </c>
      <c r="AG91" s="158" t="str">
        <f>T(IF(  Feb2022_RICHIESTE!AG33&lt;&gt;"",  Feb2022_RICHIESTE!AG33,  HLOOKUP(AG$90,Tipologie!$B$2:$AM$10,2) ))</f>
        <v>-</v>
      </c>
      <c r="AH91" s="158" t="str">
        <f>T(IF(  Feb2022_RICHIESTE!AH33&lt;&gt;"",  Feb2022_RICHIESTE!AH33,  HLOOKUP(AH$90,Tipologie!$B$2:$AM$10,2) ))</f>
        <v>-</v>
      </c>
      <c r="AI91" s="158" t="str">
        <f>T(IF(  Feb2022_RICHIESTE!AI33&lt;&gt;"",  Feb2022_RICHIESTE!AI33,  HLOOKUP(AI$90,Tipologie!$B$2:$AM$10,2) ))</f>
        <v>-</v>
      </c>
      <c r="AJ91" s="158"/>
      <c r="AK91" s="158" t="str">
        <f>T(IF(  Feb2022_RICHIESTE!AK33&lt;&gt;"",  Feb2022_RICHIESTE!AK33,  HLOOKUP(AK$90,Tipologie!$B$2:$AM$10,2) ))</f>
        <v>-</v>
      </c>
      <c r="AL91" s="158" t="str">
        <f>T(IF(  Feb2022_RICHIESTE!AL33&lt;&gt;"",  Feb2022_RICHIESTE!AL33,  HLOOKUP(AL$90,Tipologie!$B$2:$AM$10,2) ))</f>
        <v>-</v>
      </c>
      <c r="AM91" s="158" t="str">
        <f>T(IF(  Feb2022_RICHIESTE!AM33&lt;&gt;"",  Feb2022_RICHIESTE!AM33,  HLOOKUP(AM$90,Tipologie!$B$2:$AM$10,2) ))</f>
        <v>-</v>
      </c>
      <c r="AN91" s="158" t="str">
        <f>T(IF(  Feb2022_RICHIESTE!AN33&lt;&gt;"",  Feb2022_RICHIESTE!AN33,  HLOOKUP(AN$90,Tipologie!$B$2:$AM$10,2) ))</f>
        <v>-</v>
      </c>
      <c r="AO91" s="158" t="str">
        <f>T(IF(  Feb2022_RICHIESTE!AO33&lt;&gt;"",  Feb2022_RICHIESTE!AO33,  HLOOKUP(AO$90,Tipologie!$B$2:$AM$10,2) ))</f>
        <v>-</v>
      </c>
      <c r="AP91" s="158" t="str">
        <f>T(IF(  Feb2022_RICHIESTE!AP33&lt;&gt;"",  Feb2022_RICHIESTE!AP33,  HLOOKUP(AP$90,Tipologie!$B$2:$AM$10,2) ))</f>
        <v>-</v>
      </c>
      <c r="AQ91" s="158" t="str">
        <f>T(IF(  Feb2022_RICHIESTE!AQ33&lt;&gt;"",  Feb2022_RICHIESTE!AQ33,  HLOOKUP(AQ$90,Tipologie!$B$2:$AM$10,2) ))</f>
        <v>-</v>
      </c>
      <c r="AR91" s="158" t="str">
        <f>T(IF(  Feb2022_RICHIESTE!AR33&lt;&gt;"",  Feb2022_RICHIESTE!AR33,  HLOOKUP(AR$90,Tipologie!$B$2:$AM$10,2) ))</f>
        <v>-</v>
      </c>
      <c r="AS91" s="54"/>
      <c r="AT91" s="95"/>
      <c r="AU91" s="96"/>
      <c r="AW91" s="98" t="str">
        <f t="shared" si="22"/>
        <v/>
      </c>
      <c r="AX91" s="98" t="str">
        <f t="shared" ref="AX91:AX99" si="25">IF($B91&lt;&gt;"",$B91,"")</f>
        <v/>
      </c>
      <c r="AY91" s="158" t="str">
        <f>T(IF(  Feb2022_RICHIESTE!BB33&lt;&gt;"",  Feb2022_RICHIESTE!BB33,  HLOOKUP(AY$90,Tipologie!$B$2:$AM$10,2) ))</f>
        <v>-</v>
      </c>
      <c r="AZ91" s="158" t="str">
        <f>T(IF(  Feb2022_RICHIESTE!BC33&lt;&gt;"",  Feb2022_RICHIESTE!BC33,  HLOOKUP(AZ$90,Tipologie!$B$2:$AM$10,2) ))</f>
        <v>-</v>
      </c>
      <c r="BA91" s="158" t="str">
        <f>T(IF(  Feb2022_RICHIESTE!BD33&lt;&gt;"",  Feb2022_RICHIESTE!BD33,  HLOOKUP(BA$90,Tipologie!$B$2:$AM$10,2) ))</f>
        <v>-</v>
      </c>
      <c r="BB91" s="158" t="str">
        <f>T(IF(  Feb2022_RICHIESTE!BE33&lt;&gt;"",  Feb2022_RICHIESTE!BE33,  HLOOKUP(BB$90,Tipologie!$B$2:$AM$10,2) ))</f>
        <v>-</v>
      </c>
      <c r="BC91" s="158" t="str">
        <f>T(IF(  Feb2022_RICHIESTE!BF33&lt;&gt;"",  Feb2022_RICHIESTE!BF33,  HLOOKUP(BC$90,Tipologie!$B$2:$AM$10,2) ))</f>
        <v>-</v>
      </c>
      <c r="BD91" s="158" t="str">
        <f>T(IF(  Feb2022_RICHIESTE!BG33&lt;&gt;"",  Feb2022_RICHIESTE!BG33,  HLOOKUP(BD$90,Tipologie!$B$2:$AM$10,2) ))</f>
        <v>-</v>
      </c>
      <c r="BE91" s="158" t="str">
        <f>T(IF(  Feb2022_RICHIESTE!BH33&lt;&gt;"",  Feb2022_RICHIESTE!BH33,  HLOOKUP(BE$90,Tipologie!$B$2:$AM$10,2) ))</f>
        <v>-</v>
      </c>
      <c r="BF91" s="158" t="str">
        <f>T(IF(  Feb2022_RICHIESTE!BI33&lt;&gt;"",  Feb2022_RICHIESTE!BI33,  HLOOKUP(BF$90,Tipologie!$B$2:$AM$10,2) ))</f>
        <v>-</v>
      </c>
      <c r="BG91" s="158" t="str">
        <f>T(IF(  Feb2022_RICHIESTE!BJ33&lt;&gt;"",  Feb2022_RICHIESTE!BJ33,  HLOOKUP(BG$90,Tipologie!$B$2:$AM$10,2) ))</f>
        <v>-</v>
      </c>
      <c r="BH91" s="158" t="str">
        <f>T(IF(  Feb2022_RICHIESTE!BK33&lt;&gt;"",  Feb2022_RICHIESTE!BK33,  HLOOKUP(BH$90,Tipologie!$B$2:$AM$10,2) ))</f>
        <v>-</v>
      </c>
    </row>
    <row r="92" spans="1:61" ht="11.25" customHeight="1" x14ac:dyDescent="0.25">
      <c r="A92" s="79" t="str">
        <f>IF(Feb2022_RICHIESTE!A34&lt;&gt;"",Feb2022_RICHIESTE!A34,"")</f>
        <v>lun</v>
      </c>
      <c r="B92" s="80">
        <f>IF(Feb2022_RICHIESTE!B34&lt;&gt;"",Feb2022_RICHIESTE!B34,"")</f>
        <v>44613</v>
      </c>
      <c r="C92" s="158" t="str">
        <f>T( IF( Feb2022_RICHIESTE!C34&lt;&gt;"",  IF(   AND(    (IFERROR(SEARCH("Ridotto",Feb2022_RICHIESTE!C34),Feb2022_RICHIESTE!C34))=1,    C$90&lt;&gt;""   ),    _xlfn.CONCAT("Rid: ",HLOOKUP(C$90,Tipologie!$B$2:$AM$10,3)  ),  Feb2022_RICHIESTE!C34),HLOOKUP(C$90,Tipologie!$B$2:$AM$10,3  ) ))</f>
        <v>.</v>
      </c>
      <c r="D92" s="158" t="str">
        <f>T( IF( Feb2022_RICHIESTE!D34&lt;&gt;"",  IF(   AND(    (IFERROR(SEARCH("Ridotto",Feb2022_RICHIESTE!D34),Feb2022_RICHIESTE!D34))=1,    D$90&lt;&gt;""   ),    _xlfn.CONCAT("Rid: ",HLOOKUP(D$90,Tipologie!$B$2:$AM$10,3)  ),  Feb2022_RICHIESTE!D34),HLOOKUP(D$90,Tipologie!$B$2:$AM$10,3  ) ))</f>
        <v>.</v>
      </c>
      <c r="E92" s="158" t="str">
        <f>T( IF( Feb2022_RICHIESTE!E34&lt;&gt;"",  IF(   AND(    (IFERROR(SEARCH("Ridotto",Feb2022_RICHIESTE!E34),Feb2022_RICHIESTE!E34))=1,    E$90&lt;&gt;""   ),    _xlfn.CONCAT("Rid: ",HLOOKUP(E$90,Tipologie!$B$2:$AM$10,3)  ),  Feb2022_RICHIESTE!E34),HLOOKUP(E$90,Tipologie!$B$2:$AM$10,3  ) ))</f>
        <v>.</v>
      </c>
      <c r="F92" s="158" t="str">
        <f>T( IF( Feb2022_RICHIESTE!F34&lt;&gt;"",  IF(   AND(    (IFERROR(SEARCH("Ridotto",Feb2022_RICHIESTE!F34),Feb2022_RICHIESTE!F34))=1,    F$90&lt;&gt;""   ),    _xlfn.CONCAT("Rid: ",HLOOKUP(F$90,Tipologie!$B$2:$AM$10,3)  ),  Feb2022_RICHIESTE!F34),HLOOKUP(F$90,Tipologie!$B$2:$AM$10,3  ) ))</f>
        <v>.</v>
      </c>
      <c r="G92" s="158" t="str">
        <f>T( IF( Feb2022_RICHIESTE!G34&lt;&gt;"",  IF(   AND(    (IFERROR(SEARCH("Ridotto",Feb2022_RICHIESTE!G34),Feb2022_RICHIESTE!G34))=1,    G$90&lt;&gt;""   ),    _xlfn.CONCAT("Rid: ",HLOOKUP(G$90,Tipologie!$B$2:$AM$10,3)  ),  Feb2022_RICHIESTE!G34),HLOOKUP(G$90,Tipologie!$B$2:$AM$10,3  ) ))</f>
        <v>.</v>
      </c>
      <c r="H92" s="158" t="str">
        <f>T( IF( Feb2022_RICHIESTE!H34&lt;&gt;"",  IF(   AND(    (IFERROR(SEARCH("Ridotto",Feb2022_RICHIESTE!H34),Feb2022_RICHIESTE!H34))=1,    H$90&lt;&gt;""   ),    _xlfn.CONCAT("Rid: ",HLOOKUP(H$90,Tipologie!$B$2:$AM$10,3)  ),  Feb2022_RICHIESTE!H34),HLOOKUP(H$90,Tipologie!$B$2:$AM$10,3  ) ))</f>
        <v>.</v>
      </c>
      <c r="I92" s="158" t="str">
        <f>T( IF( Feb2022_RICHIESTE!I34&lt;&gt;"",  IF(   AND(    (IFERROR(SEARCH("Ridotto",Feb2022_RICHIESTE!I34),Feb2022_RICHIESTE!I34))=1,    I$90&lt;&gt;""   ),    _xlfn.CONCAT("Rid: ",HLOOKUP(I$90,Tipologie!$B$2:$AM$10,4)  ),  Feb2022_RICHIESTE!I34),HLOOKUP(I$90,Tipologie!$B$2:$AM$10,4  ) ))</f>
        <v>.</v>
      </c>
      <c r="J92" s="158" t="str">
        <f>T( IF( Feb2022_RICHIESTE!J34&lt;&gt;"",  IF(   AND(    (IFERROR(SEARCH("Ridotto",Feb2022_RICHIESTE!J34),Feb2022_RICHIESTE!J34))=1,    J$90&lt;&gt;""   ),    _xlfn.CONCAT("Rid: ",HLOOKUP(J$90,Tipologie!$B$2:$AM$10,3)  ),  Feb2022_RICHIESTE!J34),HLOOKUP(J$90,Tipologie!$B$2:$AM$10,3  ) ))</f>
        <v>.</v>
      </c>
      <c r="K92" s="158" t="str">
        <f>T( IF( Feb2022_RICHIESTE!K34&lt;&gt;"",  IF(   AND(    (IFERROR(SEARCH("Ridotto",Feb2022_RICHIESTE!K34),Feb2022_RICHIESTE!K34))=1,    K$90&lt;&gt;""   ),    _xlfn.CONCAT("Rid: ",HLOOKUP(K$90,Tipologie!$B$2:$AM$10,3)  ),  Feb2022_RICHIESTE!K34),HLOOKUP(K$90,Tipologie!$B$2:$AM$10,3  ) ))</f>
        <v>.</v>
      </c>
      <c r="L92" s="158" t="str">
        <f>T( IF( Feb2022_RICHIESTE!L34&lt;&gt;"",  IF(   AND(    (IFERROR(SEARCH("Ridotto",Feb2022_RICHIESTE!L34),Feb2022_RICHIESTE!L34))=1,    L$90&lt;&gt;""   ),    _xlfn.CONCAT("Rid: ",HLOOKUP(L$90,Tipologie!$B$2:$AM$10,3)  ),  Feb2022_RICHIESTE!L34),HLOOKUP(L$90,Tipologie!$B$2:$AM$10,3  ) ))</f>
        <v>.</v>
      </c>
      <c r="M92" s="158" t="str">
        <f>T( IF( Feb2022_RICHIESTE!M34&lt;&gt;"",  IF(   AND(    (IFERROR(SEARCH("Ridotto",Feb2022_RICHIESTE!M34),Feb2022_RICHIESTE!M34))=1,    M$90&lt;&gt;""   ),    _xlfn.CONCAT("Rid: ",HLOOKUP(M$90,Tipologie!$B$2:$AM$10,3)  ),  Feb2022_RICHIESTE!M34),HLOOKUP(M$90,Tipologie!$B$2:$AM$10,3  ) ))</f>
        <v>.</v>
      </c>
      <c r="N92" s="158" t="str">
        <f>T( IF( Feb2022_RICHIESTE!N34&lt;&gt;"",  IF(   AND(    (IFERROR(SEARCH("Ridotto",Feb2022_RICHIESTE!N34),Feb2022_RICHIESTE!N34))=1,    N$90&lt;&gt;""   ),    _xlfn.CONCAT("Rid: ",HLOOKUP(N$90,Tipologie!$B$2:$AM$10,3)  ),  Feb2022_RICHIESTE!N34),HLOOKUP(N$90,Tipologie!$B$2:$AM$10,3  ) ))</f>
        <v>.</v>
      </c>
      <c r="O92" s="158" t="str">
        <f>T( IF( Feb2022_RICHIESTE!O34&lt;&gt;"",  IF(   AND(    (IFERROR(SEARCH("Ridotto",Feb2022_RICHIESTE!O34),Feb2022_RICHIESTE!O34))=1,    O$90&lt;&gt;""   ),    _xlfn.CONCAT("Rid: ",HLOOKUP(O$90,Tipologie!$B$2:$AM$10,3)  ),  Feb2022_RICHIESTE!O34),HLOOKUP(O$90,Tipologie!$B$2:$AM$10,3  ) ))</f>
        <v>.</v>
      </c>
      <c r="P92" s="158" t="str">
        <f>T( IF( Feb2022_RICHIESTE!P34&lt;&gt;"",  IF(   AND(    (IFERROR(SEARCH("Ridotto",Feb2022_RICHIESTE!P34),Feb2022_RICHIESTE!P34))=1,    P$90&lt;&gt;""   ),    _xlfn.CONCAT("Rid: ",HLOOKUP(P$90,Tipologie!$B$2:$AM$10,3)  ),  Feb2022_RICHIESTE!P34),HLOOKUP(P$90,Tipologie!$B$2:$AM$10,3  ) ))</f>
        <v>.</v>
      </c>
      <c r="Q92" s="60" t="str">
        <f>T( IF( Feb2022_RICHIESTE!Q34&lt;&gt;"",  IF(   AND(    (IFERROR(SEARCH("Ridotto",Feb2022_RICHIESTE!Q34),Feb2022_RICHIESTE!Q34))=1,    Q$90&lt;&gt;""   ),    _xlfn.CONCAT("Rid: ",HLOOKUP(Q$90,Tipologie!$B$2:$AM$10,3)  ),  Feb2022_RICHIESTE!Q34),HLOOKUP(Q$90,Tipologie!$B$2:$AM$10,3  ) ))</f>
        <v>.</v>
      </c>
      <c r="R92" s="60" t="str">
        <f>T( IF( Feb2022_RICHIESTE!R34&lt;&gt;"",  IF(   AND(    (IFERROR(SEARCH("Ridotto",Feb2022_RICHIESTE!R34),Feb2022_RICHIESTE!R34))=1,    R$90&lt;&gt;""   ),    _xlfn.CONCAT("Rid: ",HLOOKUP(R$90,Tipologie!$B$2:$AM$10,3)  ),  Feb2022_RICHIESTE!R34),HLOOKUP(R$90,Tipologie!$B$2:$AM$10,3  ) ))</f>
        <v>.</v>
      </c>
      <c r="S92" s="60" t="str">
        <f>T( IF( Feb2022_RICHIESTE!S34&lt;&gt;"",  IF(   AND(    (IFERROR(SEARCH("Ridotto",Feb2022_RICHIESTE!S34),Feb2022_RICHIESTE!S34))=1,    S$90&lt;&gt;""   ),    _xlfn.CONCAT("Rid: ",HLOOKUP(S$90,Tipologie!$B$2:$AM$10,3)  ),  Feb2022_RICHIESTE!S34),HLOOKUP(S$90,Tipologie!$B$2:$AM$10,3  ) ))</f>
        <v>.</v>
      </c>
      <c r="U92" s="79" t="str">
        <f t="shared" si="21"/>
        <v>lun</v>
      </c>
      <c r="V92" s="80">
        <f t="shared" ref="V92:V109" si="26">IF($B92&lt;&gt;"",$B92,"")</f>
        <v>44613</v>
      </c>
      <c r="W92" s="158" t="str">
        <f>T( IF( Feb2022_RICHIESTE!W34&lt;&gt;"",  IF(   AND(    (IFERROR(SEARCH("Ridotto",Feb2022_RICHIESTE!W34),Feb2022_RICHIESTE!W34))=1,    W$90&lt;&gt;""   ),    _xlfn.CONCAT("Rid: ",HLOOKUP(W$90,Tipologie!$B$2:$AM$10,3)  ),  Feb2022_RICHIESTE!W34),HLOOKUP(W$90,Tipologie!$B$2:$AM$10,3  ) ))</f>
        <v>.</v>
      </c>
      <c r="X92" s="158" t="str">
        <f>T( IF( Feb2022_RICHIESTE!X34&lt;&gt;"",  IF(   AND(    (IFERROR(SEARCH("Ridotto",Feb2022_RICHIESTE!X34),Feb2022_RICHIESTE!X34))=1,    X$90&lt;&gt;""   ),    _xlfn.CONCAT("Rid: ",HLOOKUP(X$90,Tipologie!$B$2:$AM$10,3)  ),  Feb2022_RICHIESTE!X34),HLOOKUP(X$90,Tipologie!$B$2:$AM$10,3  ) ))</f>
        <v>.</v>
      </c>
      <c r="Y92" s="158" t="str">
        <f>T( IF( Feb2022_RICHIESTE!Y34&lt;&gt;"",  IF(   AND(    (IFERROR(SEARCH("Ridotto",Feb2022_RICHIESTE!Y34),Feb2022_RICHIESTE!Y34))=1,    Y$90&lt;&gt;""   ),    _xlfn.CONCAT("Rid: ",HLOOKUP(Y$90,Tipologie!$B$2:$AM$10,3)  ),  Feb2022_RICHIESTE!Y34),HLOOKUP(Y$90,Tipologie!$B$2:$AM$10,3  ) ))</f>
        <v>.</v>
      </c>
      <c r="Z92" s="158" t="str">
        <f>T( IF( Feb2022_RICHIESTE!Z34&lt;&gt;"",  IF(   AND(    (IFERROR(SEARCH("Ridotto",Feb2022_RICHIESTE!Z34),Feb2022_RICHIESTE!Z34))=1,    Z$90&lt;&gt;""   ),    _xlfn.CONCAT("Rid: ",HLOOKUP(Z$90,Tipologie!$B$2:$AM$10,3)  ),  Feb2022_RICHIESTE!Z34),HLOOKUP(Z$90,Tipologie!$B$2:$AM$10,3  ) ))</f>
        <v>.</v>
      </c>
      <c r="AA92" s="158" t="str">
        <f>T( IF( Feb2022_RICHIESTE!AA34&lt;&gt;"",  IF(   AND(    (IFERROR(SEARCH("Ridotto",Feb2022_RICHIESTE!AA34),Feb2022_RICHIESTE!AA34))=1,    AA$90&lt;&gt;""   ),    _xlfn.CONCAT("Rid: ",HLOOKUP(AA$90,Tipologie!$B$2:$AM$10,3)  ),  Feb2022_RICHIESTE!AA34),HLOOKUP(AA$90,Tipologie!$B$2:$AM$10,3  ) ))</f>
        <v>.</v>
      </c>
      <c r="AB92" s="158" t="str">
        <f>T( IF( Feb2022_RICHIESTE!AB34&lt;&gt;"",  IF(   AND(    (IFERROR(SEARCH("Ridotto",Feb2022_RICHIESTE!AB34),Feb2022_RICHIESTE!AB34))=1,    AB$90&lt;&gt;""   ),    _xlfn.CONCAT("Rid: ",HLOOKUP(AB$90,Tipologie!$B$2:$AM$10,3)  ),  Feb2022_RICHIESTE!AB34),HLOOKUP(AB$90,Tipologie!$B$2:$AM$10,3  ) ))</f>
        <v>.</v>
      </c>
      <c r="AC92" s="158" t="str">
        <f>T( IF( Feb2022_RICHIESTE!AC34&lt;&gt;"",  IF(   AND(    (IFERROR(SEARCH("Ridotto",Feb2022_RICHIESTE!AC34),Feb2022_RICHIESTE!AC34))=1,    AC$90&lt;&gt;""   ),    _xlfn.CONCAT("Rid: ",HLOOKUP(AC$90,Tipologie!$B$2:$AM$10,3)  ),  Feb2022_RICHIESTE!AC34),HLOOKUP(AC$90,Tipologie!$B$2:$AM$10,3  ) ))</f>
        <v>.</v>
      </c>
      <c r="AD92" s="158" t="str">
        <f>T( IF( Feb2022_RICHIESTE!AD34&lt;&gt;"",  IF(   AND(    (IFERROR(SEARCH("Ridotto",Feb2022_RICHIESTE!AD34),Feb2022_RICHIESTE!AD34))=1,    AD$90&lt;&gt;""   ),    _xlfn.CONCAT("Rid: ",HLOOKUP(AD$90,Tipologie!$B$2:$AM$10,3)  ),  Feb2022_RICHIESTE!AD34),HLOOKUP(AD$90,Tipologie!$B$2:$AM$10,3  ) ))</f>
        <v>.</v>
      </c>
      <c r="AE92" s="158" t="str">
        <f>T( IF( Feb2022_RICHIESTE!AE34&lt;&gt;"",  IF(   AND(    (IFERROR(SEARCH("Ridotto",Feb2022_RICHIESTE!AE34),Feb2022_RICHIESTE!AE34))=1,    AE$90&lt;&gt;""   ),    _xlfn.CONCAT("Rid: ",HLOOKUP(AE$90,Tipologie!$B$2:$AM$10,3)  ),  Feb2022_RICHIESTE!AE34),HLOOKUP(AE$90,Tipologie!$B$2:$AM$10,3  ) ))</f>
        <v>.</v>
      </c>
      <c r="AF92" s="158" t="str">
        <f>T( IF( Feb2022_RICHIESTE!AF34&lt;&gt;"",  IF(   AND(    (IFERROR(SEARCH("Ridotto",Feb2022_RICHIESTE!AF34),Feb2022_RICHIESTE!AF34))=1,    AF$90&lt;&gt;""   ),    _xlfn.CONCAT("Rid: ",HLOOKUP(AF$90,Tipologie!$B$2:$AM$10,3)  ),  Feb2022_RICHIESTE!AF34),HLOOKUP(AF$90,Tipologie!$B$2:$AM$10,3  ) ))</f>
        <v>.</v>
      </c>
      <c r="AG92" s="158" t="str">
        <f>T( IF( Feb2022_RICHIESTE!AG34&lt;&gt;"",  IF(   AND(    (IFERROR(SEARCH("Ridotto",Feb2022_RICHIESTE!AG34),Feb2022_RICHIESTE!AG34))=1,    AG$90&lt;&gt;""   ),    _xlfn.CONCAT("Rid: ",HLOOKUP(AG$90,Tipologie!$B$2:$AM$10,3)  ),  Feb2022_RICHIESTE!AG34),HLOOKUP(AG$90,Tipologie!$B$2:$AM$10,3  ) ))</f>
        <v>.</v>
      </c>
      <c r="AH92" s="158" t="str">
        <f>T( IF( Feb2022_RICHIESTE!AH34&lt;&gt;"",  IF(   AND(    (IFERROR(SEARCH("Ridotto",Feb2022_RICHIESTE!AH34),Feb2022_RICHIESTE!AH34))=1,    AH$90&lt;&gt;""   ),    _xlfn.CONCAT("Rid: ",HLOOKUP(AH$90,Tipologie!$B$2:$AM$10,3)  ),  Feb2022_RICHIESTE!AH34),HLOOKUP(AH$90,Tipologie!$B$2:$AM$10,3  ) ))</f>
        <v>.</v>
      </c>
      <c r="AI92" s="158" t="str">
        <f>T( IF( Feb2022_RICHIESTE!AI34&lt;&gt;"",  IF(   AND(    (IFERROR(SEARCH("Ridotto",Feb2022_RICHIESTE!AI34),Feb2022_RICHIESTE!AI34))=1,    AI$90&lt;&gt;""   ),    _xlfn.CONCAT("Rid: ",HLOOKUP(AI$90,Tipologie!$B$2:$AM$10,3)  ),  Feb2022_RICHIESTE!AI34),HLOOKUP(AI$90,Tipologie!$B$2:$AM$10,3  ) ))</f>
        <v>.</v>
      </c>
      <c r="AJ92" s="158" t="str">
        <f>T( IF( Feb2022_RICHIESTE!AJ34&lt;&gt;"",  IF(   AND(    (IFERROR(SEARCH("Ridotto",Feb2022_RICHIESTE!AJ34),Feb2022_RICHIESTE!AJ34))=1,    AJ$90&lt;&gt;""   ),    _xlfn.CONCAT("Rid: ",HLOOKUP(AJ$90,Tipologie!$B$2:$AM$10,3)  ),  Feb2022_RICHIESTE!AJ34),HLOOKUP(AJ$90,Tipologie!$B$2:$AM$10,3  ) ))</f>
        <v>.</v>
      </c>
      <c r="AK92" s="158" t="str">
        <f>T( IF( Feb2022_RICHIESTE!AK34&lt;&gt;"",  IF(   AND(    (IFERROR(SEARCH("Ridotto",Feb2022_RICHIESTE!AK34),Feb2022_RICHIESTE!AK34))=1,    AK$90&lt;&gt;""   ),    _xlfn.CONCAT("Rid: ",HLOOKUP(AK$90,Tipologie!$B$2:$AM$10,3)  ),  Feb2022_RICHIESTE!AK34),HLOOKUP(AK$90,Tipologie!$B$2:$AM$10,3  ) ))</f>
        <v>.</v>
      </c>
      <c r="AL92" s="158" t="str">
        <f>T( IF( Feb2022_RICHIESTE!AL34&lt;&gt;"",  IF(   AND(    (IFERROR(SEARCH("Ridotto",Feb2022_RICHIESTE!AL34),Feb2022_RICHIESTE!AL34))=1,    AL$90&lt;&gt;""   ),    _xlfn.CONCAT("Rid: ",HLOOKUP(AL$90,Tipologie!$B$2:$AM$10,3)  ),  Feb2022_RICHIESTE!AL34),HLOOKUP(AL$90,Tipologie!$B$2:$AM$10,3  ) ))</f>
        <v>.</v>
      </c>
      <c r="AM92" s="158" t="str">
        <f>T( IF( Feb2022_RICHIESTE!AM34&lt;&gt;"",  IF(   AND(    (IFERROR(SEARCH("Ridotto",Feb2022_RICHIESTE!AM34),Feb2022_RICHIESTE!AM34))=1,    AM$90&lt;&gt;""   ),    _xlfn.CONCAT("Rid: ",HLOOKUP(AM$90,Tipologie!$B$2:$AM$10,3)  ),  Feb2022_RICHIESTE!AM34),HLOOKUP(AM$90,Tipologie!$B$2:$AM$10,3  ) ))</f>
        <v>.</v>
      </c>
      <c r="AN92" s="158" t="str">
        <f>T( IF( Feb2022_RICHIESTE!AN34&lt;&gt;"",  IF(   AND(    (IFERROR(SEARCH("Ridotto",Feb2022_RICHIESTE!AN34),Feb2022_RICHIESTE!AN34))=1,    AN$90&lt;&gt;""   ),    _xlfn.CONCAT("Rid: ",HLOOKUP(AN$90,Tipologie!$B$2:$AM$10,3)  ),  Feb2022_RICHIESTE!AN34),HLOOKUP(AN$90,Tipologie!$B$2:$AM$10,3  ) ))</f>
        <v>.</v>
      </c>
      <c r="AO92" s="158" t="str">
        <f>T( IF( Feb2022_RICHIESTE!AO34&lt;&gt;"",  IF(   AND(    (IFERROR(SEARCH("Ridotto",Feb2022_RICHIESTE!AO34),Feb2022_RICHIESTE!AO34))=1,    AO$90&lt;&gt;""   ),    _xlfn.CONCAT("Rid: ",HLOOKUP(AO$90,Tipologie!$B$2:$AM$10,3)  ),  Feb2022_RICHIESTE!AO34),HLOOKUP(AO$90,Tipologie!$B$2:$AM$10,3  ) ))</f>
        <v>.</v>
      </c>
      <c r="AP92" s="158" t="str">
        <f>T( IF( Feb2022_RICHIESTE!AP34&lt;&gt;"",  IF(   AND(    (IFERROR(SEARCH("Ridotto",Feb2022_RICHIESTE!AP34),Feb2022_RICHIESTE!AP34))=1,    AP$90&lt;&gt;""   ),    _xlfn.CONCAT("Rid: ",HLOOKUP(AP$90,Tipologie!$B$2:$AM$10,3)  ),  Feb2022_RICHIESTE!AP34),HLOOKUP(AP$90,Tipologie!$B$2:$AM$10,3  ) ))</f>
        <v>.</v>
      </c>
      <c r="AQ92" s="158" t="str">
        <f>T( IF( Feb2022_RICHIESTE!AQ34&lt;&gt;"",  IF(   AND(    (IFERROR(SEARCH("Ridotto",Feb2022_RICHIESTE!AQ34),Feb2022_RICHIESTE!AQ34))=1,    AQ$90&lt;&gt;""   ),    _xlfn.CONCAT("Rid: ",HLOOKUP(AQ$90,Tipologie!$B$2:$AM$10,3)  ),  Feb2022_RICHIESTE!AQ34),HLOOKUP(AQ$90,Tipologie!$B$2:$AM$10,3  ) ))</f>
        <v>.</v>
      </c>
      <c r="AR92" s="158" t="str">
        <f>T( IF( Feb2022_RICHIESTE!AR34&lt;&gt;"",  IF(   AND(    (IFERROR(SEARCH("Ridotto",Feb2022_RICHIESTE!AR34),Feb2022_RICHIESTE!AR34))=1,    AR$90&lt;&gt;""   ),    _xlfn.CONCAT("Rid: ",HLOOKUP(AR$90,Tipologie!$B$2:$AM$10,3)  ),  Feb2022_RICHIESTE!AR34),HLOOKUP(AR$90,Tipologie!$B$2:$AM$10,3  ) ))</f>
        <v>.</v>
      </c>
      <c r="AS92" s="54"/>
      <c r="AT92" s="52">
        <f>SUM(COUNTIFS(C92:AR92,{"Ex-accordo";"Ferie";"Ridotto Ex-Acc";"Ridotto Ferie";"Ridotto Maternità";"Malattia";"Esame";"Altro"}))</f>
        <v>0</v>
      </c>
      <c r="AU92" s="96"/>
      <c r="AW92" s="79" t="str">
        <f t="shared" si="22"/>
        <v>lun</v>
      </c>
      <c r="AX92" s="79">
        <f t="shared" si="25"/>
        <v>44613</v>
      </c>
      <c r="AY92" s="158" t="str">
        <f>T(IF(  Feb2022_RICHIESTE!BB34&lt;&gt;"",  Feb2022_RICHIESTE!BB34,  HLOOKUP(AY$90,Tipologie!$B$2:$AM$10,3) ))</f>
        <v>.</v>
      </c>
      <c r="AZ92" s="158" t="str">
        <f>T(IF(  Feb2022_RICHIESTE!BC34&lt;&gt;"",  Feb2022_RICHIESTE!BC34,  HLOOKUP(AZ$90,Tipologie!$B$2:$AM$10,3) ))</f>
        <v>.</v>
      </c>
      <c r="BA92" s="158" t="str">
        <f>T(IF(  Feb2022_RICHIESTE!BD34&lt;&gt;"",  Feb2022_RICHIESTE!BD34,  HLOOKUP(BA$90,Tipologie!$B$2:$AM$10,3) ))</f>
        <v>.</v>
      </c>
      <c r="BB92" s="158" t="str">
        <f>T(IF(  Feb2022_RICHIESTE!BE34&lt;&gt;"",  Feb2022_RICHIESTE!BE34,  HLOOKUP(BB$90,Tipologie!$B$2:$AM$10,3) ))</f>
        <v>.</v>
      </c>
      <c r="BC92" s="158" t="str">
        <f>T(IF(  Feb2022_RICHIESTE!BF34&lt;&gt;"",  Feb2022_RICHIESTE!BF34,  HLOOKUP(BC$90,Tipologie!$B$2:$AM$10,3) ))</f>
        <v>.</v>
      </c>
      <c r="BD92" s="158" t="str">
        <f>T(IF(  Feb2022_RICHIESTE!BG34&lt;&gt;"",  Feb2022_RICHIESTE!BG34,  HLOOKUP(BD$90,Tipologie!$B$2:$AM$10,3) ))</f>
        <v>.</v>
      </c>
      <c r="BE92" s="158" t="str">
        <f>T(IF(  Feb2022_RICHIESTE!BH34&lt;&gt;"",  Feb2022_RICHIESTE!BH34,  HLOOKUP(BE$90,Tipologie!$B$2:$AM$10,3) ))</f>
        <v>.</v>
      </c>
      <c r="BF92" s="158" t="str">
        <f>T(IF(  Feb2022_RICHIESTE!BI34&lt;&gt;"",  Feb2022_RICHIESTE!BI34,  HLOOKUP(BF$90,Tipologie!$B$2:$AM$10,3) ))</f>
        <v>.</v>
      </c>
      <c r="BG92" s="158" t="str">
        <f>T(IF(  Feb2022_RICHIESTE!BJ34&lt;&gt;"",  Feb2022_RICHIESTE!BJ34,  HLOOKUP(BG$90,Tipologie!$B$2:$AM$10,3) ))</f>
        <v>.</v>
      </c>
      <c r="BH92" s="158" t="str">
        <f>T(IF(  Feb2022_RICHIESTE!BK34&lt;&gt;"",  Feb2022_RICHIESTE!BK34,  HLOOKUP(BH$90,Tipologie!$B$2:$AM$10,3) ))</f>
        <v>.</v>
      </c>
      <c r="BI92" s="50"/>
    </row>
    <row r="93" spans="1:61" ht="11.25" customHeight="1" x14ac:dyDescent="0.25">
      <c r="A93" s="79" t="str">
        <f>IF(Feb2022_RICHIESTE!A35&lt;&gt;"",Feb2022_RICHIESTE!A35,"")</f>
        <v>mar</v>
      </c>
      <c r="B93" s="80">
        <f>IF(Feb2022_RICHIESTE!B35&lt;&gt;"",Feb2022_RICHIESTE!B35,"")</f>
        <v>44614</v>
      </c>
      <c r="C93" s="158" t="str">
        <f>T( IF( Feb2022_RICHIESTE!C35&lt;&gt;"",  IF(   AND(    (IFERROR(SEARCH("Ridotto",Feb2022_RICHIESTE!C35),Feb2022_RICHIESTE!C35))=1,    C$90&lt;&gt;""   ),    _xlfn.CONCAT("Rid: ",HLOOKUP(C$90,Tipologie!$B$2:$AM$10,4)  ),  Feb2022_RICHIESTE!C35),HLOOKUP(C$90,Tipologie!$B$2:$AM$10,4  ) ))</f>
        <v>.</v>
      </c>
      <c r="D93" s="158" t="str">
        <f>T( IF( Feb2022_RICHIESTE!D35&lt;&gt;"",  IF(   AND(    (IFERROR(SEARCH("Ridotto",Feb2022_RICHIESTE!D35),Feb2022_RICHIESTE!D35))=1,    D$90&lt;&gt;""   ),    _xlfn.CONCAT("Rid: ",HLOOKUP(D$90,Tipologie!$B$2:$AM$10,4)  ),  Feb2022_RICHIESTE!D35),HLOOKUP(D$90,Tipologie!$B$2:$AM$10,4  ) ))</f>
        <v>.</v>
      </c>
      <c r="E93" s="158" t="str">
        <f>T( IF( Feb2022_RICHIESTE!E35&lt;&gt;"",  IF(   AND(    (IFERROR(SEARCH("Ridotto",Feb2022_RICHIESTE!E35),Feb2022_RICHIESTE!E35))=1,    E$90&lt;&gt;""   ),    _xlfn.CONCAT("Rid: ",HLOOKUP(E$90,Tipologie!$B$2:$AM$10,4)  ),  Feb2022_RICHIESTE!E35),HLOOKUP(E$90,Tipologie!$B$2:$AM$10,4  ) ))</f>
        <v>.</v>
      </c>
      <c r="F93" s="158" t="str">
        <f>T( IF( Feb2022_RICHIESTE!F35&lt;&gt;"",  IF(   AND(    (IFERROR(SEARCH("Ridotto",Feb2022_RICHIESTE!F35),Feb2022_RICHIESTE!F35))=1,    F$90&lt;&gt;""   ),    _xlfn.CONCAT("Rid: ",HLOOKUP(F$90,Tipologie!$B$2:$AM$10,4)  ),  Feb2022_RICHIESTE!F35),HLOOKUP(F$90,Tipologie!$B$2:$AM$10,4  ) ))</f>
        <v>.</v>
      </c>
      <c r="G93" s="158" t="str">
        <f>T( IF( Feb2022_RICHIESTE!G35&lt;&gt;"",  IF(   AND(    (IFERROR(SEARCH("Ridotto",Feb2022_RICHIESTE!G35),Feb2022_RICHIESTE!G35))=1,    G$90&lt;&gt;""   ),    _xlfn.CONCAT("Rid: ",HLOOKUP(G$90,Tipologie!$B$2:$AM$10,4)  ),  Feb2022_RICHIESTE!G35),HLOOKUP(G$90,Tipologie!$B$2:$AM$10,4  ) ))</f>
        <v>.</v>
      </c>
      <c r="H93" s="158" t="str">
        <f>T( IF( Feb2022_RICHIESTE!H35&lt;&gt;"",  IF(   AND(    (IFERROR(SEARCH("Ridotto",Feb2022_RICHIESTE!H35),Feb2022_RICHIESTE!H35))=1,    H$90&lt;&gt;""   ),    _xlfn.CONCAT("Rid: ",HLOOKUP(H$90,Tipologie!$B$2:$AM$10,4)  ),  Feb2022_RICHIESTE!H35),HLOOKUP(H$90,Tipologie!$B$2:$AM$10,4  ) ))</f>
        <v>.</v>
      </c>
      <c r="I93" s="158" t="str">
        <f>T( IF( Feb2022_RICHIESTE!I35&lt;&gt;"",  IF(   AND(    (IFERROR(SEARCH("Ridotto",Feb2022_RICHIESTE!I35),Feb2022_RICHIESTE!I35))=1,    I$90&lt;&gt;""   ),    _xlfn.CONCAT("Rid: ",HLOOKUP(I$90,Tipologie!$B$2:$AM$10,4)  ),  Feb2022_RICHIESTE!I35),HLOOKUP(I$90,Tipologie!$B$2:$AM$10,4  ) ))</f>
        <v>.</v>
      </c>
      <c r="J93" s="158" t="str">
        <f>T( IF( Feb2022_RICHIESTE!J35&lt;&gt;"",  IF(   AND(    (IFERROR(SEARCH("Ridotto",Feb2022_RICHIESTE!J35),Feb2022_RICHIESTE!J35))=1,    J$90&lt;&gt;""   ),    _xlfn.CONCAT("Rid: ",HLOOKUP(J$90,Tipologie!$B$2:$AM$10,4)  ),  Feb2022_RICHIESTE!J35),HLOOKUP(J$90,Tipologie!$B$2:$AM$10,4  ) ))</f>
        <v>.</v>
      </c>
      <c r="K93" s="158" t="str">
        <f>T( IF( Feb2022_RICHIESTE!K35&lt;&gt;"",  IF(   AND(    (IFERROR(SEARCH("Ridotto",Feb2022_RICHIESTE!K35),Feb2022_RICHIESTE!K35))=1,    K$90&lt;&gt;""   ),    _xlfn.CONCAT("Rid: ",HLOOKUP(K$90,Tipologie!$B$2:$AM$10,4)  ),  Feb2022_RICHIESTE!K35),HLOOKUP(K$90,Tipologie!$B$2:$AM$10,4  ) ))</f>
        <v>.</v>
      </c>
      <c r="L93" s="158" t="str">
        <f>T( IF( Feb2022_RICHIESTE!L35&lt;&gt;"",  IF(   AND(    (IFERROR(SEARCH("Ridotto",Feb2022_RICHIESTE!L35),Feb2022_RICHIESTE!L35))=1,    L$90&lt;&gt;""   ),    _xlfn.CONCAT("Rid: ",HLOOKUP(L$90,Tipologie!$B$2:$AM$10,4)  ),  Feb2022_RICHIESTE!L35),HLOOKUP(L$90,Tipologie!$B$2:$AM$10,4  ) ))</f>
        <v>.</v>
      </c>
      <c r="M93" s="158" t="str">
        <f>T( IF( Feb2022_RICHIESTE!M35&lt;&gt;"",  IF(   AND(    (IFERROR(SEARCH("Ridotto",Feb2022_RICHIESTE!M35),Feb2022_RICHIESTE!M35))=1,    M$90&lt;&gt;""   ),    _xlfn.CONCAT("Rid: ",HLOOKUP(M$90,Tipologie!$B$2:$AM$10,4)  ),  Feb2022_RICHIESTE!M35),HLOOKUP(M$90,Tipologie!$B$2:$AM$10,4  ) ))</f>
        <v>.</v>
      </c>
      <c r="N93" s="158" t="str">
        <f>T( IF( Feb2022_RICHIESTE!N35&lt;&gt;"",  IF(   AND(    (IFERROR(SEARCH("Ridotto",Feb2022_RICHIESTE!N35),Feb2022_RICHIESTE!N35))=1,    N$90&lt;&gt;""   ),    _xlfn.CONCAT("Rid: ",HLOOKUP(N$90,Tipologie!$B$2:$AM$10,4)  ),  Feb2022_RICHIESTE!N35),HLOOKUP(N$90,Tipologie!$B$2:$AM$10,4  ) ))</f>
        <v>.</v>
      </c>
      <c r="O93" s="158" t="str">
        <f>T( IF( Feb2022_RICHIESTE!O35&lt;&gt;"",  IF(   AND(    (IFERROR(SEARCH("Ridotto",Feb2022_RICHIESTE!O35),Feb2022_RICHIESTE!O35))=1,    O$90&lt;&gt;""   ),    _xlfn.CONCAT("Rid: ",HLOOKUP(O$90,Tipologie!$B$2:$AM$10,4)  ),  Feb2022_RICHIESTE!O35),HLOOKUP(O$90,Tipologie!$B$2:$AM$10,4  ) ))</f>
        <v>.</v>
      </c>
      <c r="P93" s="158" t="str">
        <f>T( IF( Feb2022_RICHIESTE!P35&lt;&gt;"",  IF(   AND(    (IFERROR(SEARCH("Ridotto",Feb2022_RICHIESTE!P35),Feb2022_RICHIESTE!P35))=1,    P$90&lt;&gt;""   ),    _xlfn.CONCAT("Rid: ",HLOOKUP(P$90,Tipologie!$B$2:$AM$10,4)  ),  Feb2022_RICHIESTE!P35),HLOOKUP(P$90,Tipologie!$B$2:$AM$10,4  ) ))</f>
        <v>.</v>
      </c>
      <c r="Q93" s="60" t="str">
        <f>T( IF( Feb2022_RICHIESTE!Q35&lt;&gt;"",  IF(   AND(    (IFERROR(SEARCH("Ridotto",Feb2022_RICHIESTE!Q35),Feb2022_RICHIESTE!Q35))=1,    Q$90&lt;&gt;""   ),    _xlfn.CONCAT("Rid: ",HLOOKUP(Q$90,Tipologie!$B$2:$AM$10,4)  ),  Feb2022_RICHIESTE!Q35),HLOOKUP(Q$90,Tipologie!$B$2:$AM$10,4  ) ))</f>
        <v>.</v>
      </c>
      <c r="R93" s="60" t="str">
        <f>T( IF( Feb2022_RICHIESTE!R35&lt;&gt;"",  IF(   AND(    (IFERROR(SEARCH("Ridotto",Feb2022_RICHIESTE!R35),Feb2022_RICHIESTE!R35))=1,    R$90&lt;&gt;""   ),    _xlfn.CONCAT("Rid: ",HLOOKUP(R$90,Tipologie!$B$2:$AM$10,4)  ),  Feb2022_RICHIESTE!R35),HLOOKUP(R$90,Tipologie!$B$2:$AM$10,4  ) ))</f>
        <v>.</v>
      </c>
      <c r="S93" s="60" t="str">
        <f>T( IF( Feb2022_RICHIESTE!S35&lt;&gt;"",  IF(   AND(    (IFERROR(SEARCH("Ridotto",Feb2022_RICHIESTE!S35),Feb2022_RICHIESTE!S35))=1,    S$90&lt;&gt;""   ),    _xlfn.CONCAT("Rid: ",HLOOKUP(S$90,Tipologie!$B$2:$AM$10,4)  ),  Feb2022_RICHIESTE!S35),HLOOKUP(S$90,Tipologie!$B$2:$AM$10,4  ) ))</f>
        <v>.</v>
      </c>
      <c r="U93" s="79" t="str">
        <f t="shared" si="21"/>
        <v>mar</v>
      </c>
      <c r="V93" s="80">
        <f t="shared" si="26"/>
        <v>44614</v>
      </c>
      <c r="W93" s="158" t="str">
        <f>T( IF( Feb2022_RICHIESTE!W35&lt;&gt;"",  IF(   AND(    (IFERROR(SEARCH("Ridotto",Feb2022_RICHIESTE!W35),Feb2022_RICHIESTE!W35))=1,    W$90&lt;&gt;""   ),    _xlfn.CONCAT("Rid: ",HLOOKUP(W$90,Tipologie!$B$2:$AM$10,4)  ),  Feb2022_RICHIESTE!W35),HLOOKUP(W$90,Tipologie!$B$2:$AM$10,4  ) ))</f>
        <v>.</v>
      </c>
      <c r="X93" s="158" t="str">
        <f>T( IF( Feb2022_RICHIESTE!X35&lt;&gt;"",  IF(   AND(    (IFERROR(SEARCH("Ridotto",Feb2022_RICHIESTE!X35),Feb2022_RICHIESTE!X35))=1,    X$90&lt;&gt;""   ),    _xlfn.CONCAT("Rid: ",HLOOKUP(X$90,Tipologie!$B$2:$AM$10,4)  ),  Feb2022_RICHIESTE!X35),HLOOKUP(X$90,Tipologie!$B$2:$AM$10,4  ) ))</f>
        <v>.</v>
      </c>
      <c r="Y93" s="158" t="str">
        <f>T( IF( Feb2022_RICHIESTE!Y35&lt;&gt;"",  IF(   AND(    (IFERROR(SEARCH("Ridotto",Feb2022_RICHIESTE!Y35),Feb2022_RICHIESTE!Y35))=1,    Y$90&lt;&gt;""   ),    _xlfn.CONCAT("Rid: ",HLOOKUP(Y$90,Tipologie!$B$2:$AM$10,4)  ),  Feb2022_RICHIESTE!Y35),HLOOKUP(Y$90,Tipologie!$B$2:$AM$10,4  ) ))</f>
        <v>.</v>
      </c>
      <c r="Z93" s="158" t="str">
        <f>T( IF( Feb2022_RICHIESTE!Z35&lt;&gt;"",  IF(   AND(    (IFERROR(SEARCH("Ridotto",Feb2022_RICHIESTE!Z35),Feb2022_RICHIESTE!Z35))=1,    Z$90&lt;&gt;""   ),    _xlfn.CONCAT("Rid: ",HLOOKUP(Z$90,Tipologie!$B$2:$AM$10,4)  ),  Feb2022_RICHIESTE!Z35),HLOOKUP(Z$90,Tipologie!$B$2:$AM$10,4  ) ))</f>
        <v>.</v>
      </c>
      <c r="AA93" s="158" t="str">
        <f>T( IF( Feb2022_RICHIESTE!AA35&lt;&gt;"",  IF(   AND(    (IFERROR(SEARCH("Ridotto",Feb2022_RICHIESTE!AA35),Feb2022_RICHIESTE!AA35))=1,    AA$90&lt;&gt;""   ),    _xlfn.CONCAT("Rid: ",HLOOKUP(AA$90,Tipologie!$B$2:$AM$10,4)  ),  Feb2022_RICHIESTE!AA35),HLOOKUP(AA$90,Tipologie!$B$2:$AM$10,4  ) ))</f>
        <v>.</v>
      </c>
      <c r="AB93" s="158" t="str">
        <f>T( IF( Feb2022_RICHIESTE!AB35&lt;&gt;"",  IF(   AND(    (IFERROR(SEARCH("Ridotto",Feb2022_RICHIESTE!AB35),Feb2022_RICHIESTE!AB35))=1,    AB$90&lt;&gt;""   ),    _xlfn.CONCAT("Rid: ",HLOOKUP(AB$90,Tipologie!$B$2:$AM$10,4)  ),  Feb2022_RICHIESTE!AB35),HLOOKUP(AB$90,Tipologie!$B$2:$AM$10,4  ) ))</f>
        <v>.</v>
      </c>
      <c r="AC93" s="158" t="str">
        <f>T( IF( Feb2022_RICHIESTE!AC35&lt;&gt;"",  IF(   AND(    (IFERROR(SEARCH("Ridotto",Feb2022_RICHIESTE!AC35),Feb2022_RICHIESTE!AC35))=1,    AC$90&lt;&gt;""   ),    _xlfn.CONCAT("Rid: ",HLOOKUP(AC$90,Tipologie!$B$2:$AM$10,4)  ),  Feb2022_RICHIESTE!AC35),HLOOKUP(AC$90,Tipologie!$B$2:$AM$10,4  ) ))</f>
        <v>.</v>
      </c>
      <c r="AD93" s="158" t="str">
        <f>T( IF( Feb2022_RICHIESTE!AD35&lt;&gt;"",  IF(   AND(    (IFERROR(SEARCH("Ridotto",Feb2022_RICHIESTE!AD35),Feb2022_RICHIESTE!AD35))=1,    AD$90&lt;&gt;""   ),    _xlfn.CONCAT("Rid: ",HLOOKUP(AD$90,Tipologie!$B$2:$AM$10,4)  ),  Feb2022_RICHIESTE!AD35),HLOOKUP(AD$90,Tipologie!$B$2:$AM$10,4  ) ))</f>
        <v>.</v>
      </c>
      <c r="AE93" s="158" t="str">
        <f>T( IF( Feb2022_RICHIESTE!AE35&lt;&gt;"",  IF(   AND(    (IFERROR(SEARCH("Ridotto",Feb2022_RICHIESTE!AE35),Feb2022_RICHIESTE!AE35))=1,    AE$90&lt;&gt;""   ),    _xlfn.CONCAT("Rid: ",HLOOKUP(AE$90,Tipologie!$B$2:$AM$10,4)  ),  Feb2022_RICHIESTE!AE35),HLOOKUP(AE$90,Tipologie!$B$2:$AM$10,4  ) ))</f>
        <v>.</v>
      </c>
      <c r="AF93" s="158" t="str">
        <f>T( IF( Feb2022_RICHIESTE!AF35&lt;&gt;"",  IF(   AND(    (IFERROR(SEARCH("Ridotto",Feb2022_RICHIESTE!AF35),Feb2022_RICHIESTE!AF35))=1,    AF$90&lt;&gt;""   ),    _xlfn.CONCAT("Rid: ",HLOOKUP(AF$90,Tipologie!$B$2:$AM$10,4)  ),  Feb2022_RICHIESTE!AF35),HLOOKUP(AF$90,Tipologie!$B$2:$AM$10,4  ) ))</f>
        <v>.</v>
      </c>
      <c r="AG93" s="158" t="str">
        <f>T( IF( Feb2022_RICHIESTE!AG35&lt;&gt;"",  IF(   AND(    (IFERROR(SEARCH("Ridotto",Feb2022_RICHIESTE!AG35),Feb2022_RICHIESTE!AG35))=1,    AG$90&lt;&gt;""   ),    _xlfn.CONCAT("Rid: ",HLOOKUP(AG$90,Tipologie!$B$2:$AM$10,4)  ),  Feb2022_RICHIESTE!AG35),HLOOKUP(AG$90,Tipologie!$B$2:$AM$10,4  ) ))</f>
        <v>.</v>
      </c>
      <c r="AH93" s="158" t="str">
        <f>T( IF( Feb2022_RICHIESTE!AH35&lt;&gt;"",  IF(   AND(    (IFERROR(SEARCH("Ridotto",Feb2022_RICHIESTE!AH35),Feb2022_RICHIESTE!AH35))=1,    AH$90&lt;&gt;""   ),    _xlfn.CONCAT("Rid: ",HLOOKUP(AH$90,Tipologie!$B$2:$AM$10,4)  ),  Feb2022_RICHIESTE!AH35),HLOOKUP(AH$90,Tipologie!$B$2:$AM$10,4  ) ))</f>
        <v>.</v>
      </c>
      <c r="AI93" s="158" t="str">
        <f>T( IF( Feb2022_RICHIESTE!AI35&lt;&gt;"",  IF(   AND(    (IFERROR(SEARCH("Ridotto",Feb2022_RICHIESTE!AI35),Feb2022_RICHIESTE!AI35))=1,    AI$90&lt;&gt;""   ),    _xlfn.CONCAT("Rid: ",HLOOKUP(AI$90,Tipologie!$B$2:$AM$10,4)  ),  Feb2022_RICHIESTE!AI35),HLOOKUP(AI$90,Tipologie!$B$2:$AM$10,4  ) ))</f>
        <v>.</v>
      </c>
      <c r="AJ93" s="158" t="str">
        <f>T( IF( Feb2022_RICHIESTE!AJ35&lt;&gt;"",  IF(   AND(    (IFERROR(SEARCH("Ridotto",Feb2022_RICHIESTE!AJ35),Feb2022_RICHIESTE!AJ35))=1,    AJ$90&lt;&gt;""   ),    _xlfn.CONCAT("Rid: ",HLOOKUP(AJ$90,Tipologie!$B$2:$AM$10,4)  ),  Feb2022_RICHIESTE!AJ35),HLOOKUP(AJ$90,Tipologie!$B$2:$AM$10,4  ) ))</f>
        <v>.</v>
      </c>
      <c r="AK93" s="158" t="str">
        <f>T( IF( Feb2022_RICHIESTE!AK35&lt;&gt;"",  IF(   AND(    (IFERROR(SEARCH("Ridotto",Feb2022_RICHIESTE!AK35),Feb2022_RICHIESTE!AK35))=1,    AK$90&lt;&gt;""   ),    _xlfn.CONCAT("Rid: ",HLOOKUP(AK$90,Tipologie!$B$2:$AM$10,4)  ),  Feb2022_RICHIESTE!AK35),HLOOKUP(AK$90,Tipologie!$B$2:$AM$10,4  ) ))</f>
        <v>.</v>
      </c>
      <c r="AL93" s="158" t="str">
        <f>T( IF( Feb2022_RICHIESTE!AL35&lt;&gt;"",  IF(   AND(    (IFERROR(SEARCH("Ridotto",Feb2022_RICHIESTE!AL35),Feb2022_RICHIESTE!AL35))=1,    AL$90&lt;&gt;""   ),    _xlfn.CONCAT("Rid: ",HLOOKUP(AL$90,Tipologie!$B$2:$AM$10,4)  ),  Feb2022_RICHIESTE!AL35),HLOOKUP(AL$90,Tipologie!$B$2:$AM$10,4  ) ))</f>
        <v>.</v>
      </c>
      <c r="AM93" s="158" t="str">
        <f>T( IF( Feb2022_RICHIESTE!AM35&lt;&gt;"",  IF(   AND(    (IFERROR(SEARCH("Ridotto",Feb2022_RICHIESTE!AM35),Feb2022_RICHIESTE!AM35))=1,    AM$90&lt;&gt;""   ),    _xlfn.CONCAT("Rid: ",HLOOKUP(AM$90,Tipologie!$B$2:$AM$10,4)  ),  Feb2022_RICHIESTE!AM35),HLOOKUP(AM$90,Tipologie!$B$2:$AM$10,4  ) ))</f>
        <v>.</v>
      </c>
      <c r="AN93" s="158" t="str">
        <f>T( IF( Feb2022_RICHIESTE!AN35&lt;&gt;"",  IF(   AND(    (IFERROR(SEARCH("Ridotto",Feb2022_RICHIESTE!AN35),Feb2022_RICHIESTE!AN35))=1,    AN$90&lt;&gt;""   ),    _xlfn.CONCAT("Rid: ",HLOOKUP(AN$90,Tipologie!$B$2:$AM$10,4)  ),  Feb2022_RICHIESTE!AN35),HLOOKUP(AN$90,Tipologie!$B$2:$AM$10,4  ) ))</f>
        <v>.</v>
      </c>
      <c r="AO93" s="158" t="str">
        <f>T( IF( Feb2022_RICHIESTE!AO35&lt;&gt;"",  IF(   AND(    (IFERROR(SEARCH("Ridotto",Feb2022_RICHIESTE!AO35),Feb2022_RICHIESTE!AO35))=1,    AO$90&lt;&gt;""   ),    _xlfn.CONCAT("Rid: ",HLOOKUP(AO$90,Tipologie!$B$2:$AM$10,4)  ),  Feb2022_RICHIESTE!AO35),HLOOKUP(AO$90,Tipologie!$B$2:$AM$10,4  ) ))</f>
        <v>.</v>
      </c>
      <c r="AP93" s="158" t="str">
        <f>T( IF( Feb2022_RICHIESTE!AP35&lt;&gt;"",  IF(   AND(    (IFERROR(SEARCH("Ridotto",Feb2022_RICHIESTE!AP35),Feb2022_RICHIESTE!AP35))=1,    AP$90&lt;&gt;""   ),    _xlfn.CONCAT("Rid: ",HLOOKUP(AP$90,Tipologie!$B$2:$AM$10,4)  ),  Feb2022_RICHIESTE!AP35),HLOOKUP(AP$90,Tipologie!$B$2:$AM$10,4  ) ))</f>
        <v>.</v>
      </c>
      <c r="AQ93" s="158" t="str">
        <f>T( IF( Feb2022_RICHIESTE!AQ35&lt;&gt;"",  IF(   AND(    (IFERROR(SEARCH("Ridotto",Feb2022_RICHIESTE!AQ35),Feb2022_RICHIESTE!AQ35))=1,    AQ$90&lt;&gt;""   ),    _xlfn.CONCAT("Rid: ",HLOOKUP(AQ$90,Tipologie!$B$2:$AM$10,4)  ),  Feb2022_RICHIESTE!AQ35),HLOOKUP(AQ$90,Tipologie!$B$2:$AM$10,4  ) ))</f>
        <v>.</v>
      </c>
      <c r="AR93" s="158" t="str">
        <f>T( IF( Feb2022_RICHIESTE!AR35&lt;&gt;"",  IF(   AND(    (IFERROR(SEARCH("Ridotto",Feb2022_RICHIESTE!AR35),Feb2022_RICHIESTE!AR35))=1,    AR$90&lt;&gt;""   ),    _xlfn.CONCAT("Rid: ",HLOOKUP(AR$90,Tipologie!$B$2:$AM$10,4)  ),  Feb2022_RICHIESTE!AR35),HLOOKUP(AR$90,Tipologie!$B$2:$AM$10,4  ) ))</f>
        <v>.</v>
      </c>
      <c r="AS93" s="54"/>
      <c r="AT93" s="174">
        <f>SUM(COUNTIFS(C93:AR93,{"Ex-accordo";"Ferie";"Ridotto Ex-Acc";"Ridotto Ferie";"Ridotto Maternità";"Malattia";"Esame";"Altro"}))</f>
        <v>0</v>
      </c>
      <c r="AU93" s="96"/>
      <c r="AW93" s="79" t="str">
        <f t="shared" si="22"/>
        <v>mar</v>
      </c>
      <c r="AX93" s="79">
        <f t="shared" si="25"/>
        <v>44614</v>
      </c>
      <c r="AY93" s="158" t="str">
        <f>T(IF(  Feb2022_RICHIESTE!BB35&lt;&gt;"",  Feb2022_RICHIESTE!BB35,  HLOOKUP(AY$90,Tipologie!$B$2:$AM$10,4) ))</f>
        <v>.</v>
      </c>
      <c r="AZ93" s="158" t="str">
        <f>T(IF(  Feb2022_RICHIESTE!BC35&lt;&gt;"",  Feb2022_RICHIESTE!BC35,  HLOOKUP(AZ$90,Tipologie!$B$2:$AM$10,4) ))</f>
        <v>.</v>
      </c>
      <c r="BA93" s="158" t="str">
        <f>T(IF(  Feb2022_RICHIESTE!BD35&lt;&gt;"",  Feb2022_RICHIESTE!BD35,  HLOOKUP(BA$90,Tipologie!$B$2:$AM$10,4) ))</f>
        <v>.</v>
      </c>
      <c r="BB93" s="158" t="str">
        <f>T(IF(  Feb2022_RICHIESTE!BE35&lt;&gt;"",  Feb2022_RICHIESTE!BE35,  HLOOKUP(BB$90,Tipologie!$B$2:$AM$10,4) ))</f>
        <v>.</v>
      </c>
      <c r="BC93" s="158" t="str">
        <f>T(IF(  Feb2022_RICHIESTE!BF35&lt;&gt;"",  Feb2022_RICHIESTE!BF35,  HLOOKUP(BC$90,Tipologie!$B$2:$AM$10,4) ))</f>
        <v>.</v>
      </c>
      <c r="BD93" s="158" t="str">
        <f>T(IF(  Feb2022_RICHIESTE!BG35&lt;&gt;"",  Feb2022_RICHIESTE!BG35,  HLOOKUP(BD$90,Tipologie!$B$2:$AM$10,4) ))</f>
        <v>.</v>
      </c>
      <c r="BE93" s="158" t="str">
        <f>T(IF(  Feb2022_RICHIESTE!BH35&lt;&gt;"",  Feb2022_RICHIESTE!BH35,  HLOOKUP(BE$90,Tipologie!$B$2:$AM$10,4) ))</f>
        <v>.</v>
      </c>
      <c r="BF93" s="158" t="str">
        <f>T(IF(  Feb2022_RICHIESTE!BI35&lt;&gt;"",  Feb2022_RICHIESTE!BI35,  HLOOKUP(BF$90,Tipologie!$B$2:$AM$10,4) ))</f>
        <v>.</v>
      </c>
      <c r="BG93" s="158" t="str">
        <f>T(IF(  Feb2022_RICHIESTE!BJ35&lt;&gt;"",  Feb2022_RICHIESTE!BJ35,  HLOOKUP(BG$90,Tipologie!$B$2:$AM$10,4) ))</f>
        <v>.</v>
      </c>
      <c r="BH93" s="158" t="str">
        <f>T(IF(  Feb2022_RICHIESTE!BK35&lt;&gt;"",  Feb2022_RICHIESTE!BK35,  HLOOKUP(BH$90,Tipologie!$B$2:$AM$10,4) ))</f>
        <v>.</v>
      </c>
    </row>
    <row r="94" spans="1:61" ht="11.25" customHeight="1" x14ac:dyDescent="0.25">
      <c r="A94" s="79" t="str">
        <f>IF(Feb2022_RICHIESTE!A36&lt;&gt;"",Feb2022_RICHIESTE!A36,"")</f>
        <v>mer</v>
      </c>
      <c r="B94" s="80">
        <f>IF(Feb2022_RICHIESTE!B36&lt;&gt;"",Feb2022_RICHIESTE!B36,"")</f>
        <v>44615</v>
      </c>
      <c r="C94" s="158" t="str">
        <f>T( IF( Feb2022_RICHIESTE!C36&lt;&gt;"",  IF(   AND(    (IFERROR(SEARCH("Ridotto",Feb2022_RICHIESTE!C36),Feb2022_RICHIESTE!C36))=1,    C$90&lt;&gt;""   ),    _xlfn.CONCAT("Rid: ",HLOOKUP(C$90,Tipologie!$B$2:$AM$10,5)  ),  Feb2022_RICHIESTE!C36),HLOOKUP(C$90,Tipologie!$B$2:$AM$10,5  ) ))</f>
        <v>.</v>
      </c>
      <c r="D94" s="158" t="str">
        <f>T( IF( Feb2022_RICHIESTE!D36&lt;&gt;"",  IF(   AND(    (IFERROR(SEARCH("Ridotto",Feb2022_RICHIESTE!D36),Feb2022_RICHIESTE!D36))=1,    D$90&lt;&gt;""   ),    _xlfn.CONCAT("Rid: ",HLOOKUP(D$90,Tipologie!$B$2:$AM$10,5)  ),  Feb2022_RICHIESTE!D36),HLOOKUP(D$90,Tipologie!$B$2:$AM$10,5  ) ))</f>
        <v>.</v>
      </c>
      <c r="E94" s="158" t="str">
        <f>T( IF( Feb2022_RICHIESTE!E36&lt;&gt;"",  IF(   AND(    (IFERROR(SEARCH("Ridotto",Feb2022_RICHIESTE!E36),Feb2022_RICHIESTE!E36))=1,    E$90&lt;&gt;""   ),    _xlfn.CONCAT("Rid: ",HLOOKUP(E$90,Tipologie!$B$2:$AM$10,5)  ),  Feb2022_RICHIESTE!E36),HLOOKUP(E$90,Tipologie!$B$2:$AM$10,5  ) ))</f>
        <v>.</v>
      </c>
      <c r="F94" s="158" t="str">
        <f>T( IF( Feb2022_RICHIESTE!F36&lt;&gt;"",  IF(   AND(    (IFERROR(SEARCH("Ridotto",Feb2022_RICHIESTE!F36),Feb2022_RICHIESTE!F36))=1,    F$90&lt;&gt;""   ),    _xlfn.CONCAT("Rid: ",HLOOKUP(F$90,Tipologie!$B$2:$AM$10,5)  ),  Feb2022_RICHIESTE!F36),HLOOKUP(F$90,Tipologie!$B$2:$AM$10,5  ) ))</f>
        <v>.</v>
      </c>
      <c r="G94" s="158" t="str">
        <f>T( IF( Feb2022_RICHIESTE!G36&lt;&gt;"",  IF(   AND(    (IFERROR(SEARCH("Ridotto",Feb2022_RICHIESTE!G36),Feb2022_RICHIESTE!G36))=1,    G$90&lt;&gt;""   ),    _xlfn.CONCAT("Rid: ",HLOOKUP(G$90,Tipologie!$B$2:$AM$10,5)  ),  Feb2022_RICHIESTE!G36),HLOOKUP(G$90,Tipologie!$B$2:$AM$10,5  ) ))</f>
        <v>.</v>
      </c>
      <c r="H94" s="158" t="str">
        <f>T( IF( Feb2022_RICHIESTE!H36&lt;&gt;"",  IF(   AND(    (IFERROR(SEARCH("Ridotto",Feb2022_RICHIESTE!H36),Feb2022_RICHIESTE!H36))=1,    H$90&lt;&gt;""   ),    _xlfn.CONCAT("Rid: ",HLOOKUP(H$90,Tipologie!$B$2:$AM$10,5)  ),  Feb2022_RICHIESTE!H36),HLOOKUP(H$90,Tipologie!$B$2:$AM$10,5  ) ))</f>
        <v>.</v>
      </c>
      <c r="I94" s="158" t="str">
        <f>T( IF( Feb2022_RICHIESTE!I36&lt;&gt;"",  IF(   AND(    (IFERROR(SEARCH("Ridotto",Feb2022_RICHIESTE!I36),Feb2022_RICHIESTE!I36))=1,    I$90&lt;&gt;""   ),    _xlfn.CONCAT("Rid: ",HLOOKUP(I$90,Tipologie!$B$2:$AM$10,5)  ),  Feb2022_RICHIESTE!I36),HLOOKUP(I$90,Tipologie!$B$2:$AM$10,5  ) ))</f>
        <v>.</v>
      </c>
      <c r="J94" s="158" t="str">
        <f>T( IF( Feb2022_RICHIESTE!J36&lt;&gt;"",  IF(   AND(    (IFERROR(SEARCH("Ridotto",Feb2022_RICHIESTE!J36),Feb2022_RICHIESTE!J36))=1,    J$90&lt;&gt;""   ),    _xlfn.CONCAT("Rid: ",HLOOKUP(J$90,Tipologie!$B$2:$AM$10,5)  ),  Feb2022_RICHIESTE!J36),HLOOKUP(J$90,Tipologie!$B$2:$AM$10,5  ) ))</f>
        <v>.</v>
      </c>
      <c r="K94" s="158" t="str">
        <f>T( IF( Feb2022_RICHIESTE!K36&lt;&gt;"",  IF(   AND(    (IFERROR(SEARCH("Ridotto",Feb2022_RICHIESTE!K36),Feb2022_RICHIESTE!K36))=1,    K$90&lt;&gt;""   ),    _xlfn.CONCAT("Rid: ",HLOOKUP(K$90,Tipologie!$B$2:$AM$10,5)  ),  Feb2022_RICHIESTE!K36),HLOOKUP(K$90,Tipologie!$B$2:$AM$10,5  ) ))</f>
        <v>.</v>
      </c>
      <c r="L94" s="158" t="str">
        <f>T( IF( Feb2022_RICHIESTE!L36&lt;&gt;"",  IF(   AND(    (IFERROR(SEARCH("Ridotto",Feb2022_RICHIESTE!L36),Feb2022_RICHIESTE!L36))=1,    L$90&lt;&gt;""   ),    _xlfn.CONCAT("Rid: ",HLOOKUP(L$90,Tipologie!$B$2:$AM$10,5)  ),  Feb2022_RICHIESTE!L36),HLOOKUP(L$90,Tipologie!$B$2:$AM$10,5  ) ))</f>
        <v>.</v>
      </c>
      <c r="M94" s="158" t="str">
        <f>T( IF( Feb2022_RICHIESTE!M36&lt;&gt;"",  IF(   AND(    (IFERROR(SEARCH("Ridotto",Feb2022_RICHIESTE!M36),Feb2022_RICHIESTE!M36))=1,    M$90&lt;&gt;""   ),    _xlfn.CONCAT("Rid: ",HLOOKUP(M$90,Tipologie!$B$2:$AM$10,5)  ),  Feb2022_RICHIESTE!M36),HLOOKUP(M$90,Tipologie!$B$2:$AM$10,5  ) ))</f>
        <v>.</v>
      </c>
      <c r="N94" s="158" t="str">
        <f>T( IF( Feb2022_RICHIESTE!N36&lt;&gt;"",  IF(   AND(    (IFERROR(SEARCH("Ridotto",Feb2022_RICHIESTE!N36),Feb2022_RICHIESTE!N36))=1,    N$90&lt;&gt;""   ),    _xlfn.CONCAT("Rid: ",HLOOKUP(N$90,Tipologie!$B$2:$AM$10,5)  ),  Feb2022_RICHIESTE!N36),HLOOKUP(N$90,Tipologie!$B$2:$AM$10,5  ) ))</f>
        <v>.</v>
      </c>
      <c r="O94" s="158" t="str">
        <f>T( IF( Feb2022_RICHIESTE!O36&lt;&gt;"",  IF(   AND(    (IFERROR(SEARCH("Ridotto",Feb2022_RICHIESTE!O36),Feb2022_RICHIESTE!O36))=1,    O$90&lt;&gt;""   ),    _xlfn.CONCAT("Rid: ",HLOOKUP(O$90,Tipologie!$B$2:$AM$10,5)  ),  Feb2022_RICHIESTE!O36),HLOOKUP(O$90,Tipologie!$B$2:$AM$10,5  ) ))</f>
        <v>.</v>
      </c>
      <c r="P94" s="158" t="str">
        <f>T( IF( Feb2022_RICHIESTE!P36&lt;&gt;"",  IF(   AND(    (IFERROR(SEARCH("Ridotto",Feb2022_RICHIESTE!P36),Feb2022_RICHIESTE!P36))=1,    P$90&lt;&gt;""   ),    _xlfn.CONCAT("Rid: ",HLOOKUP(P$90,Tipologie!$B$2:$AM$10,5)  ),  Feb2022_RICHIESTE!P36),HLOOKUP(P$90,Tipologie!$B$2:$AM$10,5  ) ))</f>
        <v>.</v>
      </c>
      <c r="Q94" s="60" t="str">
        <f>T( IF( Feb2022_RICHIESTE!Q36&lt;&gt;"",  IF(   AND(    (IFERROR(SEARCH("Ridotto",Feb2022_RICHIESTE!Q36),Feb2022_RICHIESTE!Q36))=1,    Q$90&lt;&gt;""   ),    _xlfn.CONCAT("Rid: ",HLOOKUP(Q$90,Tipologie!$B$2:$AM$10,5)  ),  Feb2022_RICHIESTE!Q36),HLOOKUP(Q$90,Tipologie!$B$2:$AM$10,5  ) ))</f>
        <v>.</v>
      </c>
      <c r="R94" s="60" t="str">
        <f>T( IF( Feb2022_RICHIESTE!R36&lt;&gt;"",  IF(   AND(    (IFERROR(SEARCH("Ridotto",Feb2022_RICHIESTE!R36),Feb2022_RICHIESTE!R36))=1,    R$90&lt;&gt;""   ),    _xlfn.CONCAT("Rid: ",HLOOKUP(R$90,Tipologie!$B$2:$AM$10,5)  ),  Feb2022_RICHIESTE!R36),HLOOKUP(R$90,Tipologie!$B$2:$AM$10,5  ) ))</f>
        <v>.</v>
      </c>
      <c r="S94" s="60" t="str">
        <f>T( IF( Feb2022_RICHIESTE!S36&lt;&gt;"",  IF(   AND(    (IFERROR(SEARCH("Ridotto",Feb2022_RICHIESTE!S36),Feb2022_RICHIESTE!S36))=1,    S$90&lt;&gt;""   ),    _xlfn.CONCAT("Rid: ",HLOOKUP(S$90,Tipologie!$B$2:$AM$10,5)  ),  Feb2022_RICHIESTE!S36),HLOOKUP(S$90,Tipologie!$B$2:$AM$10,5  ) ))</f>
        <v>.</v>
      </c>
      <c r="U94" s="79" t="str">
        <f t="shared" si="21"/>
        <v>mer</v>
      </c>
      <c r="V94" s="80">
        <f t="shared" si="26"/>
        <v>44615</v>
      </c>
      <c r="W94" s="158" t="str">
        <f>T( IF( Feb2022_RICHIESTE!W36&lt;&gt;"",  IF(   AND(    (IFERROR(SEARCH("Ridotto",Feb2022_RICHIESTE!W36),Feb2022_RICHIESTE!W36))=1,    W$90&lt;&gt;""   ),    _xlfn.CONCAT("Rid: ",HLOOKUP(W$90,Tipologie!$B$2:$AM$10,5)  ),  Feb2022_RICHIESTE!W36),HLOOKUP(W$90,Tipologie!$B$2:$AM$10,5  ) ))</f>
        <v>.</v>
      </c>
      <c r="X94" s="158" t="str">
        <f>T( IF( Feb2022_RICHIESTE!X36&lt;&gt;"",  IF(   AND(    (IFERROR(SEARCH("Ridotto",Feb2022_RICHIESTE!X36),Feb2022_RICHIESTE!X36))=1,    X$90&lt;&gt;""   ),    _xlfn.CONCAT("Rid: ",HLOOKUP(X$90,Tipologie!$B$2:$AM$10,5)  ),  Feb2022_RICHIESTE!X36),HLOOKUP(X$90,Tipologie!$B$2:$AM$10,5  ) ))</f>
        <v>.</v>
      </c>
      <c r="Y94" s="158" t="str">
        <f>T( IF( Feb2022_RICHIESTE!Y36&lt;&gt;"",  IF(   AND(    (IFERROR(SEARCH("Ridotto",Feb2022_RICHIESTE!Y36),Feb2022_RICHIESTE!Y36))=1,    Y$90&lt;&gt;""   ),    _xlfn.CONCAT("Rid: ",HLOOKUP(Y$90,Tipologie!$B$2:$AM$10,5)  ),  Feb2022_RICHIESTE!Y36),HLOOKUP(Y$90,Tipologie!$B$2:$AM$10,5  ) ))</f>
        <v>.</v>
      </c>
      <c r="Z94" s="158" t="str">
        <f>T( IF( Feb2022_RICHIESTE!Z36&lt;&gt;"",  IF(   AND(    (IFERROR(SEARCH("Ridotto",Feb2022_RICHIESTE!Z36),Feb2022_RICHIESTE!Z36))=1,    Z$90&lt;&gt;""   ),    _xlfn.CONCAT("Rid: ",HLOOKUP(Z$90,Tipologie!$B$2:$AM$10,5)  ),  Feb2022_RICHIESTE!Z36),HLOOKUP(Z$90,Tipologie!$B$2:$AM$10,5  ) ))</f>
        <v>.</v>
      </c>
      <c r="AA94" s="158" t="str">
        <f>T( IF( Feb2022_RICHIESTE!AA36&lt;&gt;"",  IF(   AND(    (IFERROR(SEARCH("Ridotto",Feb2022_RICHIESTE!AA36),Feb2022_RICHIESTE!AA36))=1,    AA$90&lt;&gt;""   ),    _xlfn.CONCAT("Rid: ",HLOOKUP(AA$90,Tipologie!$B$2:$AM$10,5)  ),  Feb2022_RICHIESTE!AA36),HLOOKUP(AA$90,Tipologie!$B$2:$AM$10,5  ) ))</f>
        <v>.</v>
      </c>
      <c r="AB94" s="158" t="str">
        <f>T( IF( Feb2022_RICHIESTE!AB36&lt;&gt;"",  IF(   AND(    (IFERROR(SEARCH("Ridotto",Feb2022_RICHIESTE!AB36),Feb2022_RICHIESTE!AB36))=1,    AB$90&lt;&gt;""   ),    _xlfn.CONCAT("Rid: ",HLOOKUP(AB$90,Tipologie!$B$2:$AM$10,5)  ),  Feb2022_RICHIESTE!AB36),HLOOKUP(AB$90,Tipologie!$B$2:$AM$10,5  ) ))</f>
        <v>.</v>
      </c>
      <c r="AC94" s="158" t="str">
        <f>T( IF( Feb2022_RICHIESTE!AC36&lt;&gt;"",  IF(   AND(    (IFERROR(SEARCH("Ridotto",Feb2022_RICHIESTE!AC36),Feb2022_RICHIESTE!AC36))=1,    AC$90&lt;&gt;""   ),    _xlfn.CONCAT("Rid: ",HLOOKUP(AC$90,Tipologie!$B$2:$AM$10,5)  ),  Feb2022_RICHIESTE!AC36),HLOOKUP(AC$90,Tipologie!$B$2:$AM$10,5  ) ))</f>
        <v>.</v>
      </c>
      <c r="AD94" s="158" t="str">
        <f>T( IF( Feb2022_RICHIESTE!AD36&lt;&gt;"",  IF(   AND(    (IFERROR(SEARCH("Ridotto",Feb2022_RICHIESTE!AD36),Feb2022_RICHIESTE!AD36))=1,    AD$90&lt;&gt;""   ),    _xlfn.CONCAT("Rid: ",HLOOKUP(AD$90,Tipologie!$B$2:$AM$10,5)  ),  Feb2022_RICHIESTE!AD36),HLOOKUP(AD$90,Tipologie!$B$2:$AM$10,5  ) ))</f>
        <v>.</v>
      </c>
      <c r="AE94" s="158" t="str">
        <f>T( IF( Feb2022_RICHIESTE!AE36&lt;&gt;"",  IF(   AND(    (IFERROR(SEARCH("Ridotto",Feb2022_RICHIESTE!AE36),Feb2022_RICHIESTE!AE36))=1,    AE$90&lt;&gt;""   ),    _xlfn.CONCAT("Rid: ",HLOOKUP(AE$90,Tipologie!$B$2:$AM$10,5)  ),  Feb2022_RICHIESTE!AE36),HLOOKUP(AE$90,Tipologie!$B$2:$AM$10,5  ) ))</f>
        <v>.</v>
      </c>
      <c r="AF94" s="158" t="str">
        <f>T( IF( Feb2022_RICHIESTE!AF36&lt;&gt;"",  IF(   AND(    (IFERROR(SEARCH("Ridotto",Feb2022_RICHIESTE!AF36),Feb2022_RICHIESTE!AF36))=1,    AF$90&lt;&gt;""   ),    _xlfn.CONCAT("Rid: ",HLOOKUP(AF$90,Tipologie!$B$2:$AM$10,5)  ),  Feb2022_RICHIESTE!AF36),HLOOKUP(AF$90,Tipologie!$B$2:$AM$10,5  ) ))</f>
        <v>.</v>
      </c>
      <c r="AG94" s="158" t="str">
        <f>T( IF( Feb2022_RICHIESTE!AG36&lt;&gt;"",  IF(   AND(    (IFERROR(SEARCH("Ridotto",Feb2022_RICHIESTE!AG36),Feb2022_RICHIESTE!AG36))=1,    AG$90&lt;&gt;""   ),    _xlfn.CONCAT("Rid: ",HLOOKUP(AG$90,Tipologie!$B$2:$AM$10,5)  ),  Feb2022_RICHIESTE!AG36),HLOOKUP(AG$90,Tipologie!$B$2:$AM$10,5  ) ))</f>
        <v>.</v>
      </c>
      <c r="AH94" s="158" t="str">
        <f>T( IF( Feb2022_RICHIESTE!AH36&lt;&gt;"",  IF(   AND(    (IFERROR(SEARCH("Ridotto",Feb2022_RICHIESTE!AH36),Feb2022_RICHIESTE!AH36))=1,    AH$90&lt;&gt;""   ),    _xlfn.CONCAT("Rid: ",HLOOKUP(AH$90,Tipologie!$B$2:$AM$10,5)  ),  Feb2022_RICHIESTE!AH36),HLOOKUP(AH$90,Tipologie!$B$2:$AM$10,5  ) ))</f>
        <v>.</v>
      </c>
      <c r="AI94" s="158" t="str">
        <f>T( IF( Feb2022_RICHIESTE!AI36&lt;&gt;"",  IF(   AND(    (IFERROR(SEARCH("Ridotto",Feb2022_RICHIESTE!AI36),Feb2022_RICHIESTE!AI36))=1,    AI$90&lt;&gt;""   ),    _xlfn.CONCAT("Rid: ",HLOOKUP(AI$90,Tipologie!$B$2:$AM$10,5)  ),  Feb2022_RICHIESTE!AI36),HLOOKUP(AI$90,Tipologie!$B$2:$AM$10,5  ) ))</f>
        <v>.</v>
      </c>
      <c r="AJ94" s="158" t="str">
        <f>T( IF( Feb2022_RICHIESTE!AJ36&lt;&gt;"",  IF(   AND(    (IFERROR(SEARCH("Ridotto",Feb2022_RICHIESTE!AJ36),Feb2022_RICHIESTE!AJ36))=1,    AJ$90&lt;&gt;""   ),    _xlfn.CONCAT("Rid: ",HLOOKUP(AJ$90,Tipologie!$B$2:$AM$10,5)  ),  Feb2022_RICHIESTE!AJ36),HLOOKUP(AJ$90,Tipologie!$B$2:$AM$10,5  ) ))</f>
        <v>.</v>
      </c>
      <c r="AK94" s="158" t="str">
        <f>T( IF( Feb2022_RICHIESTE!AK36&lt;&gt;"",  IF(   AND(    (IFERROR(SEARCH("Ridotto",Feb2022_RICHIESTE!AK36),Feb2022_RICHIESTE!AK36))=1,    AK$90&lt;&gt;""   ),    _xlfn.CONCAT("Rid: ",HLOOKUP(AK$90,Tipologie!$B$2:$AM$10,5)  ),  Feb2022_RICHIESTE!AK36),HLOOKUP(AK$90,Tipologie!$B$2:$AM$10,5  ) ))</f>
        <v>.</v>
      </c>
      <c r="AL94" s="158" t="str">
        <f>T( IF( Feb2022_RICHIESTE!AL36&lt;&gt;"",  IF(   AND(    (IFERROR(SEARCH("Ridotto",Feb2022_RICHIESTE!AL36),Feb2022_RICHIESTE!AL36))=1,    AL$90&lt;&gt;""   ),    _xlfn.CONCAT("Rid: ",HLOOKUP(AL$90,Tipologie!$B$2:$AM$10,5)  ),  Feb2022_RICHIESTE!AL36),HLOOKUP(AL$90,Tipologie!$B$2:$AM$10,5  ) ))</f>
        <v>.</v>
      </c>
      <c r="AM94" s="158" t="str">
        <f>T( IF( Feb2022_RICHIESTE!AM36&lt;&gt;"",  IF(   AND(    (IFERROR(SEARCH("Ridotto",Feb2022_RICHIESTE!AM36),Feb2022_RICHIESTE!AM36))=1,    AM$90&lt;&gt;""   ),    _xlfn.CONCAT("Rid: ",HLOOKUP(AM$90,Tipologie!$B$2:$AM$10,5)  ),  Feb2022_RICHIESTE!AM36),HLOOKUP(AM$90,Tipologie!$B$2:$AM$10,5  ) ))</f>
        <v>.</v>
      </c>
      <c r="AN94" s="158" t="str">
        <f>T( IF( Feb2022_RICHIESTE!AN36&lt;&gt;"",  IF(   AND(    (IFERROR(SEARCH("Ridotto",Feb2022_RICHIESTE!AN36),Feb2022_RICHIESTE!AN36))=1,    AN$90&lt;&gt;""   ),    _xlfn.CONCAT("Rid: ",HLOOKUP(AN$90,Tipologie!$B$2:$AM$10,5)  ),  Feb2022_RICHIESTE!AN36),HLOOKUP(AN$90,Tipologie!$B$2:$AM$10,5  ) ))</f>
        <v>.</v>
      </c>
      <c r="AO94" s="158" t="str">
        <f>T( IF( Feb2022_RICHIESTE!AO36&lt;&gt;"",  IF(   AND(    (IFERROR(SEARCH("Ridotto",Feb2022_RICHIESTE!AO36),Feb2022_RICHIESTE!AO36))=1,    AO$90&lt;&gt;""   ),    _xlfn.CONCAT("Rid: ",HLOOKUP(AO$90,Tipologie!$B$2:$AM$10,5)  ),  Feb2022_RICHIESTE!AO36),HLOOKUP(AO$90,Tipologie!$B$2:$AM$10,5  ) ))</f>
        <v>.</v>
      </c>
      <c r="AP94" s="158" t="str">
        <f>T( IF( Feb2022_RICHIESTE!AP36&lt;&gt;"",  IF(   AND(    (IFERROR(SEARCH("Ridotto",Feb2022_RICHIESTE!AP36),Feb2022_RICHIESTE!AP36))=1,    AP$90&lt;&gt;""   ),    _xlfn.CONCAT("Rid: ",HLOOKUP(AP$90,Tipologie!$B$2:$AM$10,5)  ),  Feb2022_RICHIESTE!AP36),HLOOKUP(AP$90,Tipologie!$B$2:$AM$10,5  ) ))</f>
        <v>.</v>
      </c>
      <c r="AQ94" s="158" t="str">
        <f>T( IF( Feb2022_RICHIESTE!AQ36&lt;&gt;"",  IF(   AND(    (IFERROR(SEARCH("Ridotto",Feb2022_RICHIESTE!AQ36),Feb2022_RICHIESTE!AQ36))=1,    AQ$90&lt;&gt;""   ),    _xlfn.CONCAT("Rid: ",HLOOKUP(AQ$90,Tipologie!$B$2:$AM$10,5)  ),  Feb2022_RICHIESTE!AQ36),HLOOKUP(AQ$90,Tipologie!$B$2:$AM$10,5  ) ))</f>
        <v>.</v>
      </c>
      <c r="AR94" s="158" t="str">
        <f>T( IF( Feb2022_RICHIESTE!AR36&lt;&gt;"",  IF(   AND(    (IFERROR(SEARCH("Ridotto",Feb2022_RICHIESTE!AR36),Feb2022_RICHIESTE!AR36))=1,    AR$90&lt;&gt;""   ),    _xlfn.CONCAT("Rid: ",HLOOKUP(AR$90,Tipologie!$B$2:$AM$10,5)  ),  Feb2022_RICHIESTE!AR36),HLOOKUP(AR$90,Tipologie!$B$2:$AM$10,5  ) ))</f>
        <v>.</v>
      </c>
      <c r="AS94" s="54"/>
      <c r="AT94" s="174">
        <f>SUM(COUNTIFS(C94:AR94,{"Ex-accordo";"Ferie";"Ridotto Ex-Acc";"Ridotto Ferie";"Ridotto Maternità";"Malattia";"Esame";"Altro"}))</f>
        <v>0</v>
      </c>
      <c r="AU94" s="96"/>
      <c r="AW94" s="79" t="str">
        <f t="shared" si="22"/>
        <v>mer</v>
      </c>
      <c r="AX94" s="79">
        <f t="shared" si="25"/>
        <v>44615</v>
      </c>
      <c r="AY94" s="158" t="str">
        <f>T(IF(  Feb2022_RICHIESTE!BB36&lt;&gt;"",  Feb2022_RICHIESTE!BB36,  HLOOKUP(AY$90,Tipologie!$B$2:$AM$10,5) ))</f>
        <v>.</v>
      </c>
      <c r="AZ94" s="158" t="str">
        <f>T(IF(  Feb2022_RICHIESTE!BC36&lt;&gt;"",  Feb2022_RICHIESTE!BC36,  HLOOKUP(AZ$90,Tipologie!$B$2:$AM$10,5) ))</f>
        <v>.</v>
      </c>
      <c r="BA94" s="158" t="str">
        <f>T(IF(  Feb2022_RICHIESTE!BD36&lt;&gt;"",  Feb2022_RICHIESTE!BD36,  HLOOKUP(BA$90,Tipologie!$B$2:$AM$10,5) ))</f>
        <v>.</v>
      </c>
      <c r="BB94" s="158" t="str">
        <f>T(IF(  Feb2022_RICHIESTE!BE36&lt;&gt;"",  Feb2022_RICHIESTE!BE36,  HLOOKUP(BB$90,Tipologie!$B$2:$AM$10,5) ))</f>
        <v>.</v>
      </c>
      <c r="BC94" s="158" t="str">
        <f>T(IF(  Feb2022_RICHIESTE!BF36&lt;&gt;"",  Feb2022_RICHIESTE!BF36,  HLOOKUP(BC$90,Tipologie!$B$2:$AM$10,5) ))</f>
        <v>.</v>
      </c>
      <c r="BD94" s="158" t="str">
        <f>T(IF(  Feb2022_RICHIESTE!BG36&lt;&gt;"",  Feb2022_RICHIESTE!BG36,  HLOOKUP(BD$90,Tipologie!$B$2:$AM$10,5) ))</f>
        <v>.</v>
      </c>
      <c r="BE94" s="158" t="str">
        <f>T(IF(  Feb2022_RICHIESTE!BH36&lt;&gt;"",  Feb2022_RICHIESTE!BH36,  HLOOKUP(BE$90,Tipologie!$B$2:$AM$10,5) ))</f>
        <v>.</v>
      </c>
      <c r="BF94" s="158" t="str">
        <f>T(IF(  Feb2022_RICHIESTE!BI36&lt;&gt;"",  Feb2022_RICHIESTE!BI36,  HLOOKUP(BF$90,Tipologie!$B$2:$AM$10,5) ))</f>
        <v>.</v>
      </c>
      <c r="BG94" s="158" t="str">
        <f>T(IF(  Feb2022_RICHIESTE!BJ36&lt;&gt;"",  Feb2022_RICHIESTE!BJ36,  HLOOKUP(BG$90,Tipologie!$B$2:$AM$10,5) ))</f>
        <v>.</v>
      </c>
      <c r="BH94" s="158" t="str">
        <f>T(IF(  Feb2022_RICHIESTE!BK36&lt;&gt;"",  Feb2022_RICHIESTE!BK36,  HLOOKUP(BH$90,Tipologie!$B$2:$AM$10,5) ))</f>
        <v>.</v>
      </c>
      <c r="BI94" s="50"/>
    </row>
    <row r="95" spans="1:61" ht="11.25" customHeight="1" x14ac:dyDescent="0.25">
      <c r="A95" s="79" t="str">
        <f>IF(Feb2022_RICHIESTE!A37&lt;&gt;"",Feb2022_RICHIESTE!A37,"")</f>
        <v>gio</v>
      </c>
      <c r="B95" s="80">
        <f>IF(Feb2022_RICHIESTE!B37&lt;&gt;"",Feb2022_RICHIESTE!B37,"")</f>
        <v>44616</v>
      </c>
      <c r="C95" s="158" t="str">
        <f>T( IF( Feb2022_RICHIESTE!C37&lt;&gt;"",  IF(   AND(    (IFERROR(SEARCH("Ridotto",Feb2022_RICHIESTE!C37),Feb2022_RICHIESTE!C37))=1,    C$90&lt;&gt;""   ),    _xlfn.CONCAT("Rid: ",HLOOKUP(C$90,Tipologie!$B$2:$AM$10,6)  ),  Feb2022_RICHIESTE!C37),HLOOKUP(C$90,Tipologie!$B$2:$AM$10,6  ) ))</f>
        <v>.</v>
      </c>
      <c r="D95" s="158" t="str">
        <f>T( IF( Feb2022_RICHIESTE!D37&lt;&gt;"",  IF(   AND(    (IFERROR(SEARCH("Ridotto",Feb2022_RICHIESTE!D37),Feb2022_RICHIESTE!D37))=1,    D$90&lt;&gt;""   ),    _xlfn.CONCAT("Rid: ",HLOOKUP(D$90,Tipologie!$B$2:$AM$10,6)  ),  Feb2022_RICHIESTE!D37),HLOOKUP(D$90,Tipologie!$B$2:$AM$10,6  ) ))</f>
        <v>.</v>
      </c>
      <c r="E95" s="158" t="str">
        <f>T( IF( Feb2022_RICHIESTE!E37&lt;&gt;"",  IF(   AND(    (IFERROR(SEARCH("Ridotto",Feb2022_RICHIESTE!E37),Feb2022_RICHIESTE!E37))=1,    E$90&lt;&gt;""   ),    _xlfn.CONCAT("Rid: ",HLOOKUP(E$90,Tipologie!$B$2:$AM$10,6)  ),  Feb2022_RICHIESTE!E37),HLOOKUP(E$90,Tipologie!$B$2:$AM$10,6  ) ))</f>
        <v>.</v>
      </c>
      <c r="F95" s="158" t="str">
        <f>T( IF( Feb2022_RICHIESTE!F37&lt;&gt;"",  IF(   AND(    (IFERROR(SEARCH("Ridotto",Feb2022_RICHIESTE!F37),Feb2022_RICHIESTE!F37))=1,    F$90&lt;&gt;""   ),    _xlfn.CONCAT("Rid: ",HLOOKUP(F$90,Tipologie!$B$2:$AM$10,6)  ),  Feb2022_RICHIESTE!F37),HLOOKUP(F$90,Tipologie!$B$2:$AM$10,6  ) ))</f>
        <v>.</v>
      </c>
      <c r="G95" s="158" t="str">
        <f>T( IF( Feb2022_RICHIESTE!G37&lt;&gt;"",  IF(   AND(    (IFERROR(SEARCH("Ridotto",Feb2022_RICHIESTE!G37),Feb2022_RICHIESTE!G37))=1,    G$90&lt;&gt;""   ),    _xlfn.CONCAT("Rid: ",HLOOKUP(G$90,Tipologie!$B$2:$AM$10,6)  ),  Feb2022_RICHIESTE!G37),HLOOKUP(G$90,Tipologie!$B$2:$AM$10,6  ) ))</f>
        <v>.</v>
      </c>
      <c r="H95" s="158" t="str">
        <f>T( IF( Feb2022_RICHIESTE!H37&lt;&gt;"",  IF(   AND(    (IFERROR(SEARCH("Ridotto",Feb2022_RICHIESTE!H37),Feb2022_RICHIESTE!H37))=1,    H$90&lt;&gt;""   ),    _xlfn.CONCAT("Rid: ",HLOOKUP(H$90,Tipologie!$B$2:$AM$10,6)  ),  Feb2022_RICHIESTE!H37),HLOOKUP(H$90,Tipologie!$B$2:$AM$10,6  ) ))</f>
        <v>.</v>
      </c>
      <c r="I95" s="158" t="str">
        <f>T( IF( Feb2022_RICHIESTE!I37&lt;&gt;"",  IF(   AND(    (IFERROR(SEARCH("Ridotto",Feb2022_RICHIESTE!I37),Feb2022_RICHIESTE!I37))=1,    I$90&lt;&gt;""   ),    _xlfn.CONCAT("Rid: ",HLOOKUP(I$90,Tipologie!$B$2:$AM$10,6)  ),  Feb2022_RICHIESTE!I37),HLOOKUP(I$90,Tipologie!$B$2:$AM$10,6  ) ))</f>
        <v>.</v>
      </c>
      <c r="J95" s="158" t="str">
        <f>T( IF( Feb2022_RICHIESTE!J37&lt;&gt;"",  IF(   AND(    (IFERROR(SEARCH("Ridotto",Feb2022_RICHIESTE!J37),Feb2022_RICHIESTE!J37))=1,    J$90&lt;&gt;""   ),    _xlfn.CONCAT("Rid: ",HLOOKUP(J$90,Tipologie!$B$2:$AM$10,6)  ),  Feb2022_RICHIESTE!J37),HLOOKUP(J$90,Tipologie!$B$2:$AM$10,6  ) ))</f>
        <v>.</v>
      </c>
      <c r="K95" s="158" t="str">
        <f>T( IF( Feb2022_RICHIESTE!K37&lt;&gt;"",  IF(   AND(    (IFERROR(SEARCH("Ridotto",Feb2022_RICHIESTE!K37),Feb2022_RICHIESTE!K37))=1,    K$90&lt;&gt;""   ),    _xlfn.CONCAT("Rid: ",HLOOKUP(K$90,Tipologie!$B$2:$AM$10,6)  ),  Feb2022_RICHIESTE!K37),HLOOKUP(K$90,Tipologie!$B$2:$AM$10,6  ) ))</f>
        <v>.</v>
      </c>
      <c r="L95" s="158" t="str">
        <f>T( IF( Feb2022_RICHIESTE!L37&lt;&gt;"",  IF(   AND(    (IFERROR(SEARCH("Ridotto",Feb2022_RICHIESTE!L37),Feb2022_RICHIESTE!L37))=1,    L$90&lt;&gt;""   ),    _xlfn.CONCAT("Rid: ",HLOOKUP(L$90,Tipologie!$B$2:$AM$10,6)  ),  Feb2022_RICHIESTE!L37),HLOOKUP(L$90,Tipologie!$B$2:$AM$10,6  ) ))</f>
        <v>.</v>
      </c>
      <c r="M95" s="158" t="str">
        <f>T( IF( Feb2022_RICHIESTE!M37&lt;&gt;"",  IF(   AND(    (IFERROR(SEARCH("Ridotto",Feb2022_RICHIESTE!M37),Feb2022_RICHIESTE!M37))=1,    M$90&lt;&gt;""   ),    _xlfn.CONCAT("Rid: ",HLOOKUP(M$90,Tipologie!$B$2:$AM$10,6)  ),  Feb2022_RICHIESTE!M37),HLOOKUP(M$90,Tipologie!$B$2:$AM$10,6  ) ))</f>
        <v>.</v>
      </c>
      <c r="N95" s="158" t="str">
        <f>T( IF( Feb2022_RICHIESTE!N37&lt;&gt;"",  IF(   AND(    (IFERROR(SEARCH("Ridotto",Feb2022_RICHIESTE!N37),Feb2022_RICHIESTE!N37))=1,    N$90&lt;&gt;""   ),    _xlfn.CONCAT("Rid: ",HLOOKUP(N$90,Tipologie!$B$2:$AM$10,6)  ),  Feb2022_RICHIESTE!N37),HLOOKUP(N$90,Tipologie!$B$2:$AM$10,6  ) ))</f>
        <v>.</v>
      </c>
      <c r="O95" s="158" t="str">
        <f>T( IF( Feb2022_RICHIESTE!O37&lt;&gt;"",  IF(   AND(    (IFERROR(SEARCH("Ridotto",Feb2022_RICHIESTE!O37),Feb2022_RICHIESTE!O37))=1,    O$90&lt;&gt;""   ),    _xlfn.CONCAT("Rid: ",HLOOKUP(O$90,Tipologie!$B$2:$AM$10,6)  ),  Feb2022_RICHIESTE!O37),HLOOKUP(O$90,Tipologie!$B$2:$AM$10,6  ) ))</f>
        <v>.</v>
      </c>
      <c r="P95" s="158" t="str">
        <f>T( IF( Feb2022_RICHIESTE!P37&lt;&gt;"",  IF(   AND(    (IFERROR(SEARCH("Ridotto",Feb2022_RICHIESTE!P37),Feb2022_RICHIESTE!P37))=1,    P$90&lt;&gt;""   ),    _xlfn.CONCAT("Rid: ",HLOOKUP(P$90,Tipologie!$B$2:$AM$10,6)  ),  Feb2022_RICHIESTE!P37),HLOOKUP(P$90,Tipologie!$B$2:$AM$10,6  ) ))</f>
        <v>.</v>
      </c>
      <c r="Q95" s="60" t="str">
        <f>T( IF( Feb2022_RICHIESTE!Q37&lt;&gt;"",  IF(   AND(    (IFERROR(SEARCH("Ridotto",Feb2022_RICHIESTE!Q37),Feb2022_RICHIESTE!Q37))=1,    Q$90&lt;&gt;""   ),    _xlfn.CONCAT("Rid: ",HLOOKUP(Q$90,Tipologie!$B$2:$AM$10,6)  ),  Feb2022_RICHIESTE!Q37),HLOOKUP(Q$90,Tipologie!$B$2:$AM$10,6  ) ))</f>
        <v>.</v>
      </c>
      <c r="R95" s="60" t="str">
        <f>T( IF( Feb2022_RICHIESTE!R37&lt;&gt;"",  IF(   AND(    (IFERROR(SEARCH("Ridotto",Feb2022_RICHIESTE!R37),Feb2022_RICHIESTE!R37))=1,    R$90&lt;&gt;""   ),    _xlfn.CONCAT("Rid: ",HLOOKUP(R$90,Tipologie!$B$2:$AM$10,6)  ),  Feb2022_RICHIESTE!R37),HLOOKUP(R$90,Tipologie!$B$2:$AM$10,6  ) ))</f>
        <v>.</v>
      </c>
      <c r="S95" s="60" t="str">
        <f>T( IF( Feb2022_RICHIESTE!S37&lt;&gt;"",  IF(   AND(    (IFERROR(SEARCH("Ridotto",Feb2022_RICHIESTE!S37),Feb2022_RICHIESTE!S37))=1,    S$90&lt;&gt;""   ),    _xlfn.CONCAT("Rid: ",HLOOKUP(S$90,Tipologie!$B$2:$AM$10,6)  ),  Feb2022_RICHIESTE!S37),HLOOKUP(S$90,Tipologie!$B$2:$AM$10,6  ) ))</f>
        <v>.</v>
      </c>
      <c r="U95" s="79" t="str">
        <f t="shared" si="21"/>
        <v>gio</v>
      </c>
      <c r="V95" s="80">
        <f t="shared" si="26"/>
        <v>44616</v>
      </c>
      <c r="W95" s="158" t="str">
        <f>T( IF( Feb2022_RICHIESTE!W37&lt;&gt;"",  IF(   AND(    (IFERROR(SEARCH("Ridotto",Feb2022_RICHIESTE!W37),Feb2022_RICHIESTE!W37))=1,    W$90&lt;&gt;""   ),    _xlfn.CONCAT("Rid: ",HLOOKUP(W$90,Tipologie!$B$2:$AM$10,6)  ),  Feb2022_RICHIESTE!W37),HLOOKUP(W$90,Tipologie!$B$2:$AM$10,6  ) ))</f>
        <v>.</v>
      </c>
      <c r="X95" s="158" t="str">
        <f>T( IF( Feb2022_RICHIESTE!X37&lt;&gt;"",  IF(   AND(    (IFERROR(SEARCH("Ridotto",Feb2022_RICHIESTE!X37),Feb2022_RICHIESTE!X37))=1,    X$90&lt;&gt;""   ),    _xlfn.CONCAT("Rid: ",HLOOKUP(X$90,Tipologie!$B$2:$AM$10,6)  ),  Feb2022_RICHIESTE!X37),HLOOKUP(X$90,Tipologie!$B$2:$AM$10,6  ) ))</f>
        <v>.</v>
      </c>
      <c r="Y95" s="158" t="str">
        <f>T( IF( Feb2022_RICHIESTE!Y37&lt;&gt;"",  IF(   AND(    (IFERROR(SEARCH("Ridotto",Feb2022_RICHIESTE!Y37),Feb2022_RICHIESTE!Y37))=1,    Y$90&lt;&gt;""   ),    _xlfn.CONCAT("Rid: ",HLOOKUP(Y$90,Tipologie!$B$2:$AM$10,6)  ),  Feb2022_RICHIESTE!Y37),HLOOKUP(Y$90,Tipologie!$B$2:$AM$10,6  ) ))</f>
        <v>.</v>
      </c>
      <c r="Z95" s="158" t="str">
        <f>T( IF( Feb2022_RICHIESTE!Z37&lt;&gt;"",  IF(   AND(    (IFERROR(SEARCH("Ridotto",Feb2022_RICHIESTE!Z37),Feb2022_RICHIESTE!Z37))=1,    Z$90&lt;&gt;""   ),    _xlfn.CONCAT("Rid: ",HLOOKUP(Z$90,Tipologie!$B$2:$AM$10,6)  ),  Feb2022_RICHIESTE!Z37),HLOOKUP(Z$90,Tipologie!$B$2:$AM$10,6  ) ))</f>
        <v>.</v>
      </c>
      <c r="AA95" s="158" t="str">
        <f>T( IF( Feb2022_RICHIESTE!AA37&lt;&gt;"",  IF(   AND(    (IFERROR(SEARCH("Ridotto",Feb2022_RICHIESTE!AA37),Feb2022_RICHIESTE!AA37))=1,    AA$90&lt;&gt;""   ),    _xlfn.CONCAT("Rid: ",HLOOKUP(AA$90,Tipologie!$B$2:$AM$10,6)  ),  Feb2022_RICHIESTE!AA37),HLOOKUP(AA$90,Tipologie!$B$2:$AM$10,6  ) ))</f>
        <v>.</v>
      </c>
      <c r="AB95" s="158" t="str">
        <f>T( IF( Feb2022_RICHIESTE!AB37&lt;&gt;"",  IF(   AND(    (IFERROR(SEARCH("Ridotto",Feb2022_RICHIESTE!AB37),Feb2022_RICHIESTE!AB37))=1,    AB$90&lt;&gt;""   ),    _xlfn.CONCAT("Rid: ",HLOOKUP(AB$90,Tipologie!$B$2:$AM$10,6)  ),  Feb2022_RICHIESTE!AB37),HLOOKUP(AB$90,Tipologie!$B$2:$AM$10,6  ) ))</f>
        <v>.</v>
      </c>
      <c r="AC95" s="158" t="str">
        <f>T( IF( Feb2022_RICHIESTE!AC37&lt;&gt;"",  IF(   AND(    (IFERROR(SEARCH("Ridotto",Feb2022_RICHIESTE!AC37),Feb2022_RICHIESTE!AC37))=1,    AC$90&lt;&gt;""   ),    _xlfn.CONCAT("Rid: ",HLOOKUP(AC$90,Tipologie!$B$2:$AM$10,6)  ),  Feb2022_RICHIESTE!AC37),HLOOKUP(AC$90,Tipologie!$B$2:$AM$10,6  ) ))</f>
        <v>.</v>
      </c>
      <c r="AD95" s="158" t="str">
        <f>T( IF( Feb2022_RICHIESTE!AD37&lt;&gt;"",  IF(   AND(    (IFERROR(SEARCH("Ridotto",Feb2022_RICHIESTE!AD37),Feb2022_RICHIESTE!AD37))=1,    AD$90&lt;&gt;""   ),    _xlfn.CONCAT("Rid: ",HLOOKUP(AD$90,Tipologie!$B$2:$AM$10,6)  ),  Feb2022_RICHIESTE!AD37),HLOOKUP(AD$90,Tipologie!$B$2:$AM$10,6  ) ))</f>
        <v>.</v>
      </c>
      <c r="AE95" s="158" t="str">
        <f>T( IF( Feb2022_RICHIESTE!AE37&lt;&gt;"",  IF(   AND(    (IFERROR(SEARCH("Ridotto",Feb2022_RICHIESTE!AE37),Feb2022_RICHIESTE!AE37))=1,    AE$90&lt;&gt;""   ),    _xlfn.CONCAT("Rid: ",HLOOKUP(AE$90,Tipologie!$B$2:$AM$10,6)  ),  Feb2022_RICHIESTE!AE37),HLOOKUP(AE$90,Tipologie!$B$2:$AM$10,6  ) ))</f>
        <v>.</v>
      </c>
      <c r="AF95" s="158" t="str">
        <f>T( IF( Feb2022_RICHIESTE!AF37&lt;&gt;"",  IF(   AND(    (IFERROR(SEARCH("Ridotto",Feb2022_RICHIESTE!AF37),Feb2022_RICHIESTE!AF37))=1,    AF$90&lt;&gt;""   ),    _xlfn.CONCAT("Rid: ",HLOOKUP(AF$90,Tipologie!$B$2:$AM$10,6)  ),  Feb2022_RICHIESTE!AF37),HLOOKUP(AF$90,Tipologie!$B$2:$AM$10,6  ) ))</f>
        <v>.</v>
      </c>
      <c r="AG95" s="158" t="str">
        <f>T( IF( Feb2022_RICHIESTE!AG37&lt;&gt;"",  IF(   AND(    (IFERROR(SEARCH("Ridotto",Feb2022_RICHIESTE!AG37),Feb2022_RICHIESTE!AG37))=1,    AG$90&lt;&gt;""   ),    _xlfn.CONCAT("Rid: ",HLOOKUP(AG$90,Tipologie!$B$2:$AM$10,6)  ),  Feb2022_RICHIESTE!AG37),HLOOKUP(AG$90,Tipologie!$B$2:$AM$10,6  ) ))</f>
        <v>.</v>
      </c>
      <c r="AH95" s="158" t="str">
        <f>T( IF( Feb2022_RICHIESTE!AH37&lt;&gt;"",  IF(   AND(    (IFERROR(SEARCH("Ridotto",Feb2022_RICHIESTE!AH37),Feb2022_RICHIESTE!AH37))=1,    AH$90&lt;&gt;""   ),    _xlfn.CONCAT("Rid: ",HLOOKUP(AH$90,Tipologie!$B$2:$AM$10,6)  ),  Feb2022_RICHIESTE!AH37),HLOOKUP(AH$90,Tipologie!$B$2:$AM$10,6  ) ))</f>
        <v>.</v>
      </c>
      <c r="AI95" s="158" t="str">
        <f>T( IF( Feb2022_RICHIESTE!AI37&lt;&gt;"",  IF(   AND(    (IFERROR(SEARCH("Ridotto",Feb2022_RICHIESTE!AI37),Feb2022_RICHIESTE!AI37))=1,    AI$90&lt;&gt;""   ),    _xlfn.CONCAT("Rid: ",HLOOKUP(AI$90,Tipologie!$B$2:$AM$10,6)  ),  Feb2022_RICHIESTE!AI37),HLOOKUP(AI$90,Tipologie!$B$2:$AM$10,6  ) ))</f>
        <v>.</v>
      </c>
      <c r="AJ95" s="158" t="str">
        <f>T( IF( Feb2022_RICHIESTE!AJ37&lt;&gt;"",  IF(   AND(    (IFERROR(SEARCH("Ridotto",Feb2022_RICHIESTE!AJ37),Feb2022_RICHIESTE!AJ37))=1,    AJ$90&lt;&gt;""   ),    _xlfn.CONCAT("Rid: ",HLOOKUP(AJ$90,Tipologie!$B$2:$AM$10,6)  ),  Feb2022_RICHIESTE!AJ37),HLOOKUP(AJ$90,Tipologie!$B$2:$AM$10,6  ) ))</f>
        <v>.</v>
      </c>
      <c r="AK95" s="158" t="str">
        <f>T( IF( Feb2022_RICHIESTE!AK37&lt;&gt;"",  IF(   AND(    (IFERROR(SEARCH("Ridotto",Feb2022_RICHIESTE!AK37),Feb2022_RICHIESTE!AK37))=1,    AK$90&lt;&gt;""   ),    _xlfn.CONCAT("Rid: ",HLOOKUP(AK$90,Tipologie!$B$2:$AM$10,6)  ),  Feb2022_RICHIESTE!AK37),HLOOKUP(AK$90,Tipologie!$B$2:$AM$10,6  ) ))</f>
        <v>.</v>
      </c>
      <c r="AL95" s="158" t="str">
        <f>T( IF( Feb2022_RICHIESTE!AL37&lt;&gt;"",  IF(   AND(    (IFERROR(SEARCH("Ridotto",Feb2022_RICHIESTE!AL37),Feb2022_RICHIESTE!AL37))=1,    AL$90&lt;&gt;""   ),    _xlfn.CONCAT("Rid: ",HLOOKUP(AL$90,Tipologie!$B$2:$AM$10,6)  ),  Feb2022_RICHIESTE!AL37),HLOOKUP(AL$90,Tipologie!$B$2:$AM$10,6  ) ))</f>
        <v>.</v>
      </c>
      <c r="AM95" s="158" t="str">
        <f>T( IF( Feb2022_RICHIESTE!AM37&lt;&gt;"",  IF(   AND(    (IFERROR(SEARCH("Ridotto",Feb2022_RICHIESTE!AM37),Feb2022_RICHIESTE!AM37))=1,    AM$90&lt;&gt;""   ),    _xlfn.CONCAT("Rid: ",HLOOKUP(AM$90,Tipologie!$B$2:$AM$10,6)  ),  Feb2022_RICHIESTE!AM37),HLOOKUP(AM$90,Tipologie!$B$2:$AM$10,6  ) ))</f>
        <v>.</v>
      </c>
      <c r="AN95" s="158" t="str">
        <f>T( IF( Feb2022_RICHIESTE!AN37&lt;&gt;"",  IF(   AND(    (IFERROR(SEARCH("Ridotto",Feb2022_RICHIESTE!AN37),Feb2022_RICHIESTE!AN37))=1,    AN$90&lt;&gt;""   ),    _xlfn.CONCAT("Rid: ",HLOOKUP(AN$90,Tipologie!$B$2:$AM$10,6)  ),  Feb2022_RICHIESTE!AN37),HLOOKUP(AN$90,Tipologie!$B$2:$AM$10,6  ) ))</f>
        <v>.</v>
      </c>
      <c r="AO95" s="158" t="str">
        <f>T( IF( Feb2022_RICHIESTE!AO37&lt;&gt;"",  IF(   AND(    (IFERROR(SEARCH("Ridotto",Feb2022_RICHIESTE!AO37),Feb2022_RICHIESTE!AO37))=1,    AO$90&lt;&gt;""   ),    _xlfn.CONCAT("Rid: ",HLOOKUP(AO$90,Tipologie!$B$2:$AM$10,6)  ),  Feb2022_RICHIESTE!AO37),HLOOKUP(AO$90,Tipologie!$B$2:$AM$10,6  ) ))</f>
        <v>.</v>
      </c>
      <c r="AP95" s="158" t="str">
        <f>T( IF( Feb2022_RICHIESTE!AP37&lt;&gt;"",  IF(   AND(    (IFERROR(SEARCH("Ridotto",Feb2022_RICHIESTE!AP37),Feb2022_RICHIESTE!AP37))=1,    AP$90&lt;&gt;""   ),    _xlfn.CONCAT("Rid: ",HLOOKUP(AP$90,Tipologie!$B$2:$AM$10,6)  ),  Feb2022_RICHIESTE!AP37),HLOOKUP(AP$90,Tipologie!$B$2:$AM$10,6  ) ))</f>
        <v>.</v>
      </c>
      <c r="AQ95" s="158" t="str">
        <f>T( IF( Feb2022_RICHIESTE!AQ37&lt;&gt;"",  IF(   AND(    (IFERROR(SEARCH("Ridotto",Feb2022_RICHIESTE!AQ37),Feb2022_RICHIESTE!AQ37))=1,    AQ$90&lt;&gt;""   ),    _xlfn.CONCAT("Rid: ",HLOOKUP(AQ$90,Tipologie!$B$2:$AM$10,6)  ),  Feb2022_RICHIESTE!AQ37),HLOOKUP(AQ$90,Tipologie!$B$2:$AM$10,6  ) ))</f>
        <v>.</v>
      </c>
      <c r="AR95" s="158" t="str">
        <f>T( IF( Feb2022_RICHIESTE!AR37&lt;&gt;"",  IF(   AND(    (IFERROR(SEARCH("Ridotto",Feb2022_RICHIESTE!AR37),Feb2022_RICHIESTE!AR37))=1,    AR$90&lt;&gt;""   ),    _xlfn.CONCAT("Rid: ",HLOOKUP(AR$90,Tipologie!$B$2:$AM$10,6)  ),  Feb2022_RICHIESTE!AR37),HLOOKUP(AR$90,Tipologie!$B$2:$AM$10,6  ) ))</f>
        <v>.</v>
      </c>
      <c r="AS95" s="54"/>
      <c r="AT95" s="174">
        <f>SUM(COUNTIFS(C95:AR95,{"Ex-accordo";"Ferie";"Ridotto Ex-Acc";"Ridotto Ferie";"Ridotto Maternità";"Malattia";"Esame";"Altro"}))</f>
        <v>0</v>
      </c>
      <c r="AU95" s="96"/>
      <c r="AW95" s="79" t="str">
        <f t="shared" si="22"/>
        <v>gio</v>
      </c>
      <c r="AX95" s="79">
        <f t="shared" si="25"/>
        <v>44616</v>
      </c>
      <c r="AY95" s="158" t="str">
        <f>T(IF(  Feb2022_RICHIESTE!BB37&lt;&gt;"",  Feb2022_RICHIESTE!BB37,  HLOOKUP(AY$90,Tipologie!$B$2:$AM$10,6) ))</f>
        <v>.</v>
      </c>
      <c r="AZ95" s="158" t="str">
        <f>T(IF(  Feb2022_RICHIESTE!BC37&lt;&gt;"",  Feb2022_RICHIESTE!BC37,  HLOOKUP(AZ$90,Tipologie!$B$2:$AM$10,6) ))</f>
        <v>.</v>
      </c>
      <c r="BA95" s="158" t="str">
        <f>T(IF(  Feb2022_RICHIESTE!BD37&lt;&gt;"",  Feb2022_RICHIESTE!BD37,  HLOOKUP(BA$90,Tipologie!$B$2:$AM$10,6) ))</f>
        <v>.</v>
      </c>
      <c r="BB95" s="158" t="str">
        <f>T(IF(  Feb2022_RICHIESTE!BE37&lt;&gt;"",  Feb2022_RICHIESTE!BE37,  HLOOKUP(BB$90,Tipologie!$B$2:$AM$10,6) ))</f>
        <v>.</v>
      </c>
      <c r="BC95" s="158" t="str">
        <f>T(IF(  Feb2022_RICHIESTE!BF37&lt;&gt;"",  Feb2022_RICHIESTE!BF37,  HLOOKUP(BC$90,Tipologie!$B$2:$AM$10,6) ))</f>
        <v>.</v>
      </c>
      <c r="BD95" s="158" t="str">
        <f>T(IF(  Feb2022_RICHIESTE!BG37&lt;&gt;"",  Feb2022_RICHIESTE!BG37,  HLOOKUP(BD$90,Tipologie!$B$2:$AM$10,6) ))</f>
        <v>.</v>
      </c>
      <c r="BE95" s="158" t="str">
        <f>T(IF(  Feb2022_RICHIESTE!BH37&lt;&gt;"",  Feb2022_RICHIESTE!BH37,  HLOOKUP(BE$90,Tipologie!$B$2:$AM$10,6) ))</f>
        <v>.</v>
      </c>
      <c r="BF95" s="158" t="str">
        <f>T(IF(  Feb2022_RICHIESTE!BI37&lt;&gt;"",  Feb2022_RICHIESTE!BI37,  HLOOKUP(BF$90,Tipologie!$B$2:$AM$10,6) ))</f>
        <v>.</v>
      </c>
      <c r="BG95" s="158" t="str">
        <f>T(IF(  Feb2022_RICHIESTE!BJ37&lt;&gt;"",  Feb2022_RICHIESTE!BJ37,  HLOOKUP(BG$90,Tipologie!$B$2:$AM$10,6) ))</f>
        <v>.</v>
      </c>
      <c r="BH95" s="158" t="str">
        <f>T(IF(  Feb2022_RICHIESTE!BK37&lt;&gt;"",  Feb2022_RICHIESTE!BK37,  HLOOKUP(BH$90,Tipologie!$B$2:$AM$10,6) ))</f>
        <v>.</v>
      </c>
    </row>
    <row r="96" spans="1:61" ht="11.25" customHeight="1" x14ac:dyDescent="0.25">
      <c r="A96" s="79" t="str">
        <f>IF(Feb2022_RICHIESTE!A38&lt;&gt;"",Feb2022_RICHIESTE!A38,"")</f>
        <v>ven</v>
      </c>
      <c r="B96" s="80">
        <f>IF(Feb2022_RICHIESTE!B38&lt;&gt;"",Feb2022_RICHIESTE!B38,"")</f>
        <v>44617</v>
      </c>
      <c r="C96" s="158" t="str">
        <f>T( IF( Feb2022_RICHIESTE!C38&lt;&gt;"",  IF(   AND(    (IFERROR(SEARCH("Ridotto",Feb2022_RICHIESTE!C38),Feb2022_RICHIESTE!C38))=1,    C$90&lt;&gt;""   ),    _xlfn.CONCAT("Rid: ",HLOOKUP(C$90,Tipologie!$B$2:$AM$10,7)  ),  Feb2022_RICHIESTE!C38),HLOOKUP(C$90,Tipologie!$B$2:$AM$10,7  ) ))</f>
        <v>.</v>
      </c>
      <c r="D96" s="158" t="str">
        <f>T( IF( Feb2022_RICHIESTE!D38&lt;&gt;"",  IF(   AND(    (IFERROR(SEARCH("Ridotto",Feb2022_RICHIESTE!D38),Feb2022_RICHIESTE!D38))=1,    D$90&lt;&gt;""   ),    _xlfn.CONCAT("Rid: ",HLOOKUP(D$90,Tipologie!$B$2:$AM$10,7)  ),  Feb2022_RICHIESTE!D38),HLOOKUP(D$90,Tipologie!$B$2:$AM$10,7  ) ))</f>
        <v>.</v>
      </c>
      <c r="E96" s="158" t="str">
        <f>T( IF( Feb2022_RICHIESTE!E38&lt;&gt;"",  IF(   AND(    (IFERROR(SEARCH("Ridotto",Feb2022_RICHIESTE!E38),Feb2022_RICHIESTE!E38))=1,    E$90&lt;&gt;""   ),    _xlfn.CONCAT("Rid: ",HLOOKUP(E$90,Tipologie!$B$2:$AM$10,7)  ),  Feb2022_RICHIESTE!E38),HLOOKUP(E$90,Tipologie!$B$2:$AM$10,7  ) ))</f>
        <v>.</v>
      </c>
      <c r="F96" s="158" t="str">
        <f>T( IF( Feb2022_RICHIESTE!F38&lt;&gt;"",  IF(   AND(    (IFERROR(SEARCH("Ridotto",Feb2022_RICHIESTE!F38),Feb2022_RICHIESTE!F38))=1,    F$90&lt;&gt;""   ),    _xlfn.CONCAT("Rid: ",HLOOKUP(F$90,Tipologie!$B$2:$AM$10,7)  ),  Feb2022_RICHIESTE!F38),HLOOKUP(F$90,Tipologie!$B$2:$AM$10,7  ) ))</f>
        <v>.</v>
      </c>
      <c r="G96" s="158" t="str">
        <f>T( IF( Feb2022_RICHIESTE!G38&lt;&gt;"",  IF(   AND(    (IFERROR(SEARCH("Ridotto",Feb2022_RICHIESTE!G38),Feb2022_RICHIESTE!G38))=1,    G$90&lt;&gt;""   ),    _xlfn.CONCAT("Rid: ",HLOOKUP(G$90,Tipologie!$B$2:$AM$10,7)  ),  Feb2022_RICHIESTE!G38),HLOOKUP(G$90,Tipologie!$B$2:$AM$10,7  ) ))</f>
        <v>.</v>
      </c>
      <c r="H96" s="158" t="str">
        <f>T( IF( Feb2022_RICHIESTE!H38&lt;&gt;"",  IF(   AND(    (IFERROR(SEARCH("Ridotto",Feb2022_RICHIESTE!H38),Feb2022_RICHIESTE!H38))=1,    H$90&lt;&gt;""   ),    _xlfn.CONCAT("Rid: ",HLOOKUP(H$90,Tipologie!$B$2:$AM$10,7)  ),  Feb2022_RICHIESTE!H38),HLOOKUP(H$90,Tipologie!$B$2:$AM$10,7  ) ))</f>
        <v>.</v>
      </c>
      <c r="I96" s="158" t="str">
        <f>T( IF( Feb2022_RICHIESTE!I34&lt;&gt;"",  IF(   AND(    (IFERROR(SEARCH("Ridotto",Feb2022_RICHIESTE!I34),Feb2022_RICHIESTE!I34))=1,    I$90&lt;&gt;""   ),    _xlfn.CONCAT("Rid: ",HLOOKUP(I$90,Tipologie!$B$2:$AM$10,7)  ),  Feb2022_RICHIESTE!I34),HLOOKUP(I$90,Tipologie!$B$2:$AM$10,7  ) ))</f>
        <v>.</v>
      </c>
      <c r="J96" s="158" t="str">
        <f>T( IF( Feb2022_RICHIESTE!J38&lt;&gt;"",  IF(   AND(    (IFERROR(SEARCH("Ridotto",Feb2022_RICHIESTE!J38),Feb2022_RICHIESTE!J38))=1,    J$90&lt;&gt;""   ),    _xlfn.CONCAT("Rid: ",HLOOKUP(J$90,Tipologie!$B$2:$AM$10,7)  ),  Feb2022_RICHIESTE!J38),HLOOKUP(J$90,Tipologie!$B$2:$AM$10,7  ) ))</f>
        <v>.</v>
      </c>
      <c r="K96" s="158" t="str">
        <f>T( IF( Feb2022_RICHIESTE!K38&lt;&gt;"",  IF(   AND(    (IFERROR(SEARCH("Ridotto",Feb2022_RICHIESTE!K38),Feb2022_RICHIESTE!K38))=1,    K$90&lt;&gt;""   ),    _xlfn.CONCAT("Rid: ",HLOOKUP(K$90,Tipologie!$B$2:$AM$10,7)  ),  Feb2022_RICHIESTE!K38),HLOOKUP(K$90,Tipologie!$B$2:$AM$10,7  ) ))</f>
        <v>.</v>
      </c>
      <c r="L96" s="158" t="str">
        <f>T( IF( Feb2022_RICHIESTE!L38&lt;&gt;"",  IF(   AND(    (IFERROR(SEARCH("Ridotto",Feb2022_RICHIESTE!L38),Feb2022_RICHIESTE!L38))=1,    L$90&lt;&gt;""   ),    _xlfn.CONCAT("Rid: ",HLOOKUP(L$90,Tipologie!$B$2:$AM$10,7)  ),  Feb2022_RICHIESTE!L38),HLOOKUP(L$90,Tipologie!$B$2:$AM$10,7  ) ))</f>
        <v>.</v>
      </c>
      <c r="M96" s="158" t="str">
        <f>T( IF( Feb2022_RICHIESTE!M38&lt;&gt;"",  IF(   AND(    (IFERROR(SEARCH("Ridotto",Feb2022_RICHIESTE!M38),Feb2022_RICHIESTE!M38))=1,    M$90&lt;&gt;""   ),    _xlfn.CONCAT("Rid: ",HLOOKUP(M$90,Tipologie!$B$2:$AM$10,7)  ),  Feb2022_RICHIESTE!M38),HLOOKUP(M$90,Tipologie!$B$2:$AM$10,7  ) ))</f>
        <v>.</v>
      </c>
      <c r="N96" s="158" t="str">
        <f>T( IF( Feb2022_RICHIESTE!N38&lt;&gt;"",  IF(   AND(    (IFERROR(SEARCH("Ridotto",Feb2022_RICHIESTE!N38),Feb2022_RICHIESTE!N38))=1,    N$90&lt;&gt;""   ),    _xlfn.CONCAT("Rid: ",HLOOKUP(N$90,Tipologie!$B$2:$AM$10,7)  ),  Feb2022_RICHIESTE!N38),HLOOKUP(N$90,Tipologie!$B$2:$AM$10,7  ) ))</f>
        <v>.</v>
      </c>
      <c r="O96" s="158" t="str">
        <f>T( IF( Feb2022_RICHIESTE!O38&lt;&gt;"",  IF(   AND(    (IFERROR(SEARCH("Ridotto",Feb2022_RICHIESTE!O38),Feb2022_RICHIESTE!O38))=1,    O$90&lt;&gt;""   ),    _xlfn.CONCAT("Rid: ",HLOOKUP(O$90,Tipologie!$B$2:$AM$10,7)  ),  Feb2022_RICHIESTE!O38),HLOOKUP(O$90,Tipologie!$B$2:$AM$10,7  ) ))</f>
        <v>.</v>
      </c>
      <c r="P96" s="158" t="str">
        <f>T( IF( Feb2022_RICHIESTE!P38&lt;&gt;"",  IF(   AND(    (IFERROR(SEARCH("Ridotto",Feb2022_RICHIESTE!P38),Feb2022_RICHIESTE!P38))=1,    P$90&lt;&gt;""   ),    _xlfn.CONCAT("Rid: ",HLOOKUP(P$90,Tipologie!$B$2:$AM$10,7)  ),  Feb2022_RICHIESTE!P38),HLOOKUP(P$90,Tipologie!$B$2:$AM$10,7  ) ))</f>
        <v>.</v>
      </c>
      <c r="Q96" s="60" t="str">
        <f>T( IF( Feb2022_RICHIESTE!Q38&lt;&gt;"",  IF(   AND(    (IFERROR(SEARCH("Ridotto",Feb2022_RICHIESTE!Q38),Feb2022_RICHIESTE!Q38))=1,    Q$90&lt;&gt;""   ),    _xlfn.CONCAT("Rid: ",HLOOKUP(Q$90,Tipologie!$B$2:$AM$10,7)  ),  Feb2022_RICHIESTE!Q38),HLOOKUP(Q$90,Tipologie!$B$2:$AM$10,7  ) ))</f>
        <v>.</v>
      </c>
      <c r="R96" s="60" t="str">
        <f>T( IF( Feb2022_RICHIESTE!R38&lt;&gt;"",  IF(   AND(    (IFERROR(SEARCH("Ridotto",Feb2022_RICHIESTE!R38),Feb2022_RICHIESTE!R38))=1,    R$90&lt;&gt;""   ),    _xlfn.CONCAT("Rid: ",HLOOKUP(R$90,Tipologie!$B$2:$AM$10,7)  ),  Feb2022_RICHIESTE!R38),HLOOKUP(R$90,Tipologie!$B$2:$AM$10,7  ) ))</f>
        <v>.</v>
      </c>
      <c r="S96" s="60" t="str">
        <f>T( IF( Feb2022_RICHIESTE!S38&lt;&gt;"",  IF(   AND(    (IFERROR(SEARCH("Ridotto",Feb2022_RICHIESTE!S38),Feb2022_RICHIESTE!S38))=1,    S$90&lt;&gt;""   ),    _xlfn.CONCAT("Rid: ",HLOOKUP(S$90,Tipologie!$B$2:$AM$10,7)  ),  Feb2022_RICHIESTE!S38),HLOOKUP(S$90,Tipologie!$B$2:$AM$10,7  ) ))</f>
        <v>.</v>
      </c>
      <c r="U96" s="79" t="str">
        <f t="shared" si="21"/>
        <v>ven</v>
      </c>
      <c r="V96" s="80">
        <f t="shared" si="26"/>
        <v>44617</v>
      </c>
      <c r="W96" s="158" t="str">
        <f>T( IF( Feb2022_RICHIESTE!W38&lt;&gt;"",  IF(   AND(    (IFERROR(SEARCH("Ridotto",Feb2022_RICHIESTE!W38),Feb2022_RICHIESTE!W38))=1,    W$90&lt;&gt;""   ),    _xlfn.CONCAT("Rid: ",HLOOKUP(W$90,Tipologie!$B$2:$AM$10,7)  ),  Feb2022_RICHIESTE!W38),HLOOKUP(W$90,Tipologie!$B$2:$AM$10,7  ) ))</f>
        <v>.</v>
      </c>
      <c r="X96" s="158" t="str">
        <f>T( IF( Feb2022_RICHIESTE!X38&lt;&gt;"",  IF(   AND(    (IFERROR(SEARCH("Ridotto",Feb2022_RICHIESTE!X38),Feb2022_RICHIESTE!X38))=1,    X$90&lt;&gt;""   ),    _xlfn.CONCAT("Rid: ",HLOOKUP(X$90,Tipologie!$B$2:$AM$10,7)  ),  Feb2022_RICHIESTE!X38),HLOOKUP(X$90,Tipologie!$B$2:$AM$10,7  ) ))</f>
        <v>.</v>
      </c>
      <c r="Y96" s="158" t="str">
        <f>T( IF( Feb2022_RICHIESTE!Y38&lt;&gt;"",  IF(   AND(    (IFERROR(SEARCH("Ridotto",Feb2022_RICHIESTE!Y38),Feb2022_RICHIESTE!Y38))=1,    Y$90&lt;&gt;""   ),    _xlfn.CONCAT("Rid: ",HLOOKUP(Y$90,Tipologie!$B$2:$AM$10,7)  ),  Feb2022_RICHIESTE!Y38),HLOOKUP(Y$90,Tipologie!$B$2:$AM$10,7  ) ))</f>
        <v>.</v>
      </c>
      <c r="Z96" s="158" t="str">
        <f>T( IF( Feb2022_RICHIESTE!Z38&lt;&gt;"",  IF(   AND(    (IFERROR(SEARCH("Ridotto",Feb2022_RICHIESTE!Z38),Feb2022_RICHIESTE!Z38))=1,    Z$90&lt;&gt;""   ),    _xlfn.CONCAT("Rid: ",HLOOKUP(Z$90,Tipologie!$B$2:$AM$10,7)  ),  Feb2022_RICHIESTE!Z38),HLOOKUP(Z$90,Tipologie!$B$2:$AM$10,7  ) ))</f>
        <v>.</v>
      </c>
      <c r="AA96" s="158" t="str">
        <f>T( IF( Feb2022_RICHIESTE!AA38&lt;&gt;"",  IF(   AND(    (IFERROR(SEARCH("Ridotto",Feb2022_RICHIESTE!AA38),Feb2022_RICHIESTE!AA38))=1,    AA$90&lt;&gt;""   ),    _xlfn.CONCAT("Rid: ",HLOOKUP(AA$90,Tipologie!$B$2:$AM$10,7)  ),  Feb2022_RICHIESTE!AA38),HLOOKUP(AA$90,Tipologie!$B$2:$AM$10,7  ) ))</f>
        <v>.</v>
      </c>
      <c r="AB96" s="158" t="str">
        <f>T( IF( Feb2022_RICHIESTE!AB38&lt;&gt;"",  IF(   AND(    (IFERROR(SEARCH("Ridotto",Feb2022_RICHIESTE!AB38),Feb2022_RICHIESTE!AB38))=1,    AB$90&lt;&gt;""   ),    _xlfn.CONCAT("Rid: ",HLOOKUP(AB$90,Tipologie!$B$2:$AM$10,7)  ),  Feb2022_RICHIESTE!AB38),HLOOKUP(AB$90,Tipologie!$B$2:$AM$10,7  ) ))</f>
        <v>.</v>
      </c>
      <c r="AC96" s="158" t="str">
        <f>T( IF( Feb2022_RICHIESTE!AC38&lt;&gt;"",  IF(   AND(    (IFERROR(SEARCH("Ridotto",Feb2022_RICHIESTE!AC38),Feb2022_RICHIESTE!AC38))=1,    AC$90&lt;&gt;""   ),    _xlfn.CONCAT("Rid: ",HLOOKUP(AC$90,Tipologie!$B$2:$AM$10,7)  ),  Feb2022_RICHIESTE!AC38),HLOOKUP(AC$90,Tipologie!$B$2:$AM$10,7  ) ))</f>
        <v>.</v>
      </c>
      <c r="AD96" s="158" t="str">
        <f>T( IF( Feb2022_RICHIESTE!AD38&lt;&gt;"",  IF(   AND(    (IFERROR(SEARCH("Ridotto",Feb2022_RICHIESTE!AD38),Feb2022_RICHIESTE!AD38))=1,    AD$90&lt;&gt;""   ),    _xlfn.CONCAT("Rid: ",HLOOKUP(AD$90,Tipologie!$B$2:$AM$10,7)  ),  Feb2022_RICHIESTE!AD38),HLOOKUP(AD$90,Tipologie!$B$2:$AM$10,7  ) ))</f>
        <v>.</v>
      </c>
      <c r="AE96" s="158" t="str">
        <f>T( IF( Feb2022_RICHIESTE!AE38&lt;&gt;"",  IF(   AND(    (IFERROR(SEARCH("Ridotto",Feb2022_RICHIESTE!AE38),Feb2022_RICHIESTE!AE38))=1,    AE$90&lt;&gt;""   ),    _xlfn.CONCAT("Rid: ",HLOOKUP(AE$90,Tipologie!$B$2:$AM$10,7)  ),  Feb2022_RICHIESTE!AE38),HLOOKUP(AE$90,Tipologie!$B$2:$AM$10,7  ) ))</f>
        <v>.</v>
      </c>
      <c r="AF96" s="158" t="str">
        <f>T( IF( Feb2022_RICHIESTE!AF38&lt;&gt;"",  IF(   AND(    (IFERROR(SEARCH("Ridotto",Feb2022_RICHIESTE!AF38),Feb2022_RICHIESTE!AF38))=1,    AF$90&lt;&gt;""   ),    _xlfn.CONCAT("Rid: ",HLOOKUP(AF$90,Tipologie!$B$2:$AM$10,7)  ),  Feb2022_RICHIESTE!AF38),HLOOKUP(AF$90,Tipologie!$B$2:$AM$10,7  ) ))</f>
        <v>.</v>
      </c>
      <c r="AG96" s="158" t="str">
        <f>T( IF( Feb2022_RICHIESTE!AG38&lt;&gt;"",  IF(   AND(    (IFERROR(SEARCH("Ridotto",Feb2022_RICHIESTE!AG38),Feb2022_RICHIESTE!AG38))=1,    AG$90&lt;&gt;""   ),    _xlfn.CONCAT("Rid: ",HLOOKUP(AG$90,Tipologie!$B$2:$AM$10,7)  ),  Feb2022_RICHIESTE!AG38),HLOOKUP(AG$90,Tipologie!$B$2:$AM$10,7  ) ))</f>
        <v>.</v>
      </c>
      <c r="AH96" s="158" t="str">
        <f>T( IF( Feb2022_RICHIESTE!AH38&lt;&gt;"",  IF(   AND(    (IFERROR(SEARCH("Ridotto",Feb2022_RICHIESTE!AH38),Feb2022_RICHIESTE!AH38))=1,    AH$90&lt;&gt;""   ),    _xlfn.CONCAT("Rid: ",HLOOKUP(AH$90,Tipologie!$B$2:$AM$10,7)  ),  Feb2022_RICHIESTE!AH38),HLOOKUP(AH$90,Tipologie!$B$2:$AM$10,7  ) ))</f>
        <v>.</v>
      </c>
      <c r="AI96" s="158" t="str">
        <f>T( IF( Feb2022_RICHIESTE!AI38&lt;&gt;"",  IF(   AND(    (IFERROR(SEARCH("Ridotto",Feb2022_RICHIESTE!AI38),Feb2022_RICHIESTE!AI38))=1,    AI$90&lt;&gt;""   ),    _xlfn.CONCAT("Rid: ",HLOOKUP(AI$90,Tipologie!$B$2:$AM$10,7)  ),  Feb2022_RICHIESTE!AI38),HLOOKUP(AI$90,Tipologie!$B$2:$AM$10,7  ) ))</f>
        <v>.</v>
      </c>
      <c r="AJ96" s="158" t="str">
        <f>T( IF( Feb2022_RICHIESTE!AJ38&lt;&gt;"",  IF(   AND(    (IFERROR(SEARCH("Ridotto",Feb2022_RICHIESTE!AJ38),Feb2022_RICHIESTE!AJ38))=1,    AJ$90&lt;&gt;""   ),    _xlfn.CONCAT("Rid: ",HLOOKUP(AJ$90,Tipologie!$B$2:$AM$10,7)  ),  Feb2022_RICHIESTE!AJ38),HLOOKUP(AJ$90,Tipologie!$B$2:$AM$10,7  ) ))</f>
        <v>.</v>
      </c>
      <c r="AK96" s="158" t="str">
        <f>T( IF( Feb2022_RICHIESTE!AK38&lt;&gt;"",  IF(   AND(    (IFERROR(SEARCH("Ridotto",Feb2022_RICHIESTE!AK38),Feb2022_RICHIESTE!AK38))=1,    AK$90&lt;&gt;""   ),    _xlfn.CONCAT("Rid: ",HLOOKUP(AK$90,Tipologie!$B$2:$AM$10,7)  ),  Feb2022_RICHIESTE!AK38),HLOOKUP(AK$90,Tipologie!$B$2:$AM$10,7  ) ))</f>
        <v>.</v>
      </c>
      <c r="AL96" s="158" t="str">
        <f>T( IF( Feb2022_RICHIESTE!AL38&lt;&gt;"",  IF(   AND(    (IFERROR(SEARCH("Ridotto",Feb2022_RICHIESTE!AL38),Feb2022_RICHIESTE!AL38))=1,    AL$90&lt;&gt;""   ),    _xlfn.CONCAT("Rid: ",HLOOKUP(AL$90,Tipologie!$B$2:$AM$10,7)  ),  Feb2022_RICHIESTE!AL38),HLOOKUP(AL$90,Tipologie!$B$2:$AM$10,7  ) ))</f>
        <v>.</v>
      </c>
      <c r="AM96" s="158" t="str">
        <f>T( IF( Feb2022_RICHIESTE!AM38&lt;&gt;"",  IF(   AND(    (IFERROR(SEARCH("Ridotto",Feb2022_RICHIESTE!AM38),Feb2022_RICHIESTE!AM38))=1,    AM$90&lt;&gt;""   ),    _xlfn.CONCAT("Rid: ",HLOOKUP(AM$90,Tipologie!$B$2:$AM$10,7)  ),  Feb2022_RICHIESTE!AM38),HLOOKUP(AM$90,Tipologie!$B$2:$AM$10,7  ) ))</f>
        <v>.</v>
      </c>
      <c r="AN96" s="158" t="str">
        <f>T( IF( Feb2022_RICHIESTE!AN38&lt;&gt;"",  IF(   AND(    (IFERROR(SEARCH("Ridotto",Feb2022_RICHIESTE!AN38),Feb2022_RICHIESTE!AN38))=1,    AN$90&lt;&gt;""   ),    _xlfn.CONCAT("Rid: ",HLOOKUP(AN$90,Tipologie!$B$2:$AM$10,7)  ),  Feb2022_RICHIESTE!AN38),HLOOKUP(AN$90,Tipologie!$B$2:$AM$10,7  ) ))</f>
        <v>.</v>
      </c>
      <c r="AO96" s="158" t="str">
        <f>T( IF( Feb2022_RICHIESTE!AO38&lt;&gt;"",  IF(   AND(    (IFERROR(SEARCH("Ridotto",Feb2022_RICHIESTE!AO38),Feb2022_RICHIESTE!AO38))=1,    AO$90&lt;&gt;""   ),    _xlfn.CONCAT("Rid: ",HLOOKUP(AO$90,Tipologie!$B$2:$AM$10,7)  ),  Feb2022_RICHIESTE!AO38),HLOOKUP(AO$90,Tipologie!$B$2:$AM$10,7  ) ))</f>
        <v>.</v>
      </c>
      <c r="AP96" s="158" t="str">
        <f>T( IF( Feb2022_RICHIESTE!AP38&lt;&gt;"",  IF(   AND(    (IFERROR(SEARCH("Ridotto",Feb2022_RICHIESTE!AP38),Feb2022_RICHIESTE!AP38))=1,    AP$90&lt;&gt;""   ),    _xlfn.CONCAT("Rid: ",HLOOKUP(AP$90,Tipologie!$B$2:$AM$10,7)  ),  Feb2022_RICHIESTE!AP38),HLOOKUP(AP$90,Tipologie!$B$2:$AM$10,7  ) ))</f>
        <v>.</v>
      </c>
      <c r="AQ96" s="158" t="str">
        <f>T( IF( Feb2022_RICHIESTE!AQ38&lt;&gt;"",  IF(   AND(    (IFERROR(SEARCH("Ridotto",Feb2022_RICHIESTE!AQ38),Feb2022_RICHIESTE!AQ38))=1,    AQ$90&lt;&gt;""   ),    _xlfn.CONCAT("Rid: ",HLOOKUP(AQ$90,Tipologie!$B$2:$AM$10,7)  ),  Feb2022_RICHIESTE!AQ38),HLOOKUP(AQ$90,Tipologie!$B$2:$AM$10,7  ) ))</f>
        <v>.</v>
      </c>
      <c r="AR96" s="158" t="str">
        <f>T( IF( Feb2022_RICHIESTE!AR38&lt;&gt;"",  IF(   AND(    (IFERROR(SEARCH("Ridotto",Feb2022_RICHIESTE!AR38),Feb2022_RICHIESTE!AR38))=1,    AR$90&lt;&gt;""   ),    _xlfn.CONCAT("Rid: ",HLOOKUP(AR$90,Tipologie!$B$2:$AM$10,7)  ),  Feb2022_RICHIESTE!AR38),HLOOKUP(AR$90,Tipologie!$B$2:$AM$10,7  ) ))</f>
        <v>.</v>
      </c>
      <c r="AS96" s="54"/>
      <c r="AT96" s="174">
        <f>SUM(COUNTIFS(C96:AR96,{"Ex-accordo";"Ferie";"Ridotto Ex-Acc";"Ridotto Ferie";"Ridotto Maternità";"Malattia";"Esame";"Altro"}))</f>
        <v>0</v>
      </c>
      <c r="AU96" s="96"/>
      <c r="AW96" s="79" t="str">
        <f t="shared" si="22"/>
        <v>ven</v>
      </c>
      <c r="AX96" s="79">
        <f t="shared" si="25"/>
        <v>44617</v>
      </c>
      <c r="AY96" s="158" t="str">
        <f>T(IF(  Feb2022_RICHIESTE!BB38&lt;&gt;"",  Feb2022_RICHIESTE!BB38,  HLOOKUP(AY$90,Tipologie!$B$2:$AM$10,7) ))</f>
        <v>.</v>
      </c>
      <c r="AZ96" s="158" t="str">
        <f>T(IF(  Feb2022_RICHIESTE!BC38&lt;&gt;"",  Feb2022_RICHIESTE!BC38,  HLOOKUP(AZ$90,Tipologie!$B$2:$AM$10,7) ))</f>
        <v>.</v>
      </c>
      <c r="BA96" s="158" t="str">
        <f>T(IF(  Feb2022_RICHIESTE!BD38&lt;&gt;"",  Feb2022_RICHIESTE!BD38,  HLOOKUP(BA$90,Tipologie!$B$2:$AM$10,7) ))</f>
        <v>.</v>
      </c>
      <c r="BB96" s="158" t="str">
        <f>T(IF(  Feb2022_RICHIESTE!BE38&lt;&gt;"",  Feb2022_RICHIESTE!BE38,  HLOOKUP(BB$90,Tipologie!$B$2:$AM$10,7) ))</f>
        <v>.</v>
      </c>
      <c r="BC96" s="158" t="str">
        <f>T(IF(  Feb2022_RICHIESTE!BF38&lt;&gt;"",  Feb2022_RICHIESTE!BF38,  HLOOKUP(BC$90,Tipologie!$B$2:$AM$10,7) ))</f>
        <v>.</v>
      </c>
      <c r="BD96" s="158" t="str">
        <f>T(IF(  Feb2022_RICHIESTE!BG38&lt;&gt;"",  Feb2022_RICHIESTE!BG38,  HLOOKUP(BD$90,Tipologie!$B$2:$AM$10,7) ))</f>
        <v>.</v>
      </c>
      <c r="BE96" s="158" t="str">
        <f>T(IF(  Feb2022_RICHIESTE!BH38&lt;&gt;"",  Feb2022_RICHIESTE!BH38,  HLOOKUP(BE$90,Tipologie!$B$2:$AM$10,7) ))</f>
        <v>.</v>
      </c>
      <c r="BF96" s="158" t="str">
        <f>T(IF(  Feb2022_RICHIESTE!BI38&lt;&gt;"",  Feb2022_RICHIESTE!BI38,  HLOOKUP(BF$90,Tipologie!$B$2:$AM$10,7) ))</f>
        <v>.</v>
      </c>
      <c r="BG96" s="158" t="str">
        <f>T(IF(  Feb2022_RICHIESTE!BJ38&lt;&gt;"",  Feb2022_RICHIESTE!BJ38,  HLOOKUP(BG$90,Tipologie!$B$2:$AM$10,7) ))</f>
        <v>.</v>
      </c>
      <c r="BH96" s="158" t="str">
        <f>T(IF(  Feb2022_RICHIESTE!BK38&lt;&gt;"",  Feb2022_RICHIESTE!BK38,  HLOOKUP(BH$90,Tipologie!$B$2:$AM$10,7) ))</f>
        <v>.</v>
      </c>
      <c r="BI96" s="50"/>
    </row>
    <row r="97" spans="1:61" ht="11.25" customHeight="1" x14ac:dyDescent="0.25">
      <c r="A97" s="79" t="str">
        <f>IF(Feb2022_RICHIESTE!A39&lt;&gt;"",Feb2022_RICHIESTE!A39,"")</f>
        <v>sab</v>
      </c>
      <c r="B97" s="80">
        <f>IF(Feb2022_RICHIESTE!B39&lt;&gt;"",Feb2022_RICHIESTE!B39,"")</f>
        <v>44618</v>
      </c>
      <c r="C97" s="158" t="str">
        <f>T( IF( Feb2022_RICHIESTE!C39&lt;&gt;"",  IF(   AND(    (IFERROR(SEARCH("Ridotto",Feb2022_RICHIESTE!C39),Feb2022_RICHIESTE!C39))=1,    C$90&lt;&gt;""   ),    _xlfn.CONCAT("Rid: ",HLOOKUP(C$90,Tipologie!$B$2:$AM$10,8)  ),  Feb2022_RICHIESTE!C39),HLOOKUP(C$90,Tipologie!$B$2:$AM$10,8  ) ))</f>
        <v>RIPOSO</v>
      </c>
      <c r="D97" s="158" t="str">
        <f>T( IF( Feb2022_RICHIESTE!D39&lt;&gt;"",  IF(   AND(    (IFERROR(SEARCH("Ridotto",Feb2022_RICHIESTE!D39),Feb2022_RICHIESTE!D39))=1,    D$90&lt;&gt;""   ),    _xlfn.CONCAT("Rid: ",HLOOKUP(D$90,Tipologie!$B$2:$AM$10,8)  ),  Feb2022_RICHIESTE!D39),HLOOKUP(D$90,Tipologie!$B$2:$AM$10,8  ) ))</f>
        <v>RIPOSO</v>
      </c>
      <c r="E97" s="158" t="str">
        <f>T( IF( Feb2022_RICHIESTE!E39&lt;&gt;"",  IF(   AND(    (IFERROR(SEARCH("Ridotto",Feb2022_RICHIESTE!E39),Feb2022_RICHIESTE!E39))=1,    E$90&lt;&gt;""   ),    _xlfn.CONCAT("Rid: ",HLOOKUP(E$90,Tipologie!$B$2:$AM$10,8)  ),  Feb2022_RICHIESTE!E39),HLOOKUP(E$90,Tipologie!$B$2:$AM$10,8  ) ))</f>
        <v>RIPOSO</v>
      </c>
      <c r="F97" s="158" t="str">
        <f>T( IF( Feb2022_RICHIESTE!F39&lt;&gt;"",  IF(   AND(    (IFERROR(SEARCH("Ridotto",Feb2022_RICHIESTE!F39),Feb2022_RICHIESTE!F39))=1,    F$90&lt;&gt;""   ),    _xlfn.CONCAT("Rid: ",HLOOKUP(F$90,Tipologie!$B$2:$AM$10,8)  ),  Feb2022_RICHIESTE!F39),HLOOKUP(F$90,Tipologie!$B$2:$AM$10,8  ) ))</f>
        <v>RIPOSO</v>
      </c>
      <c r="G97" s="158" t="str">
        <f>T( IF( Feb2022_RICHIESTE!G39&lt;&gt;"",  IF(   AND(    (IFERROR(SEARCH("Ridotto",Feb2022_RICHIESTE!G39),Feb2022_RICHIESTE!G39))=1,    G$90&lt;&gt;""   ),    _xlfn.CONCAT("Rid: ",HLOOKUP(G$90,Tipologie!$B$2:$AM$10,8)  ),  Feb2022_RICHIESTE!G39),HLOOKUP(G$90,Tipologie!$B$2:$AM$10,8  ) ))</f>
        <v>RIPOSO</v>
      </c>
      <c r="H97" s="158" t="str">
        <f>T( IF( Feb2022_RICHIESTE!H39&lt;&gt;"",  IF(   AND(    (IFERROR(SEARCH("Ridotto",Feb2022_RICHIESTE!H39),Feb2022_RICHIESTE!H39))=1,    H$90&lt;&gt;""   ),    _xlfn.CONCAT("Rid: ",HLOOKUP(H$90,Tipologie!$B$2:$AM$10,8)  ),  Feb2022_RICHIESTE!H39),HLOOKUP(H$90,Tipologie!$B$2:$AM$10,8  ) ))</f>
        <v>RIPOSO</v>
      </c>
      <c r="I97" s="158" t="str">
        <f>T( IF( Feb2022_RICHIESTE!I39&lt;&gt;"",  IF(   AND(    (IFERROR(SEARCH("Ridotto",Feb2022_RICHIESTE!I39),Feb2022_RICHIESTE!I39))=1,    I$90&lt;&gt;""   ),    _xlfn.CONCAT("Rid: ",HLOOKUP(I$90,Tipologie!$B$2:$AM$10,8)  ),  Feb2022_RICHIESTE!I39),HLOOKUP(I$90,Tipologie!$B$2:$AM$10,8  ) ))</f>
        <v>RIPOSO</v>
      </c>
      <c r="J97" s="158" t="str">
        <f>T( IF( Feb2022_RICHIESTE!J39&lt;&gt;"",  IF(   AND(    (IFERROR(SEARCH("Ridotto",Feb2022_RICHIESTE!J39),Feb2022_RICHIESTE!J39))=1,    J$90&lt;&gt;""   ),    _xlfn.CONCAT("Rid: ",HLOOKUP(J$90,Tipologie!$B$2:$AM$10,8)  ),  Feb2022_RICHIESTE!J39),HLOOKUP(J$90,Tipologie!$B$2:$AM$10,8  ) ))</f>
        <v>RIPOSO</v>
      </c>
      <c r="K97" s="158" t="str">
        <f>T( IF( Feb2022_RICHIESTE!K39&lt;&gt;"",  IF(   AND(    (IFERROR(SEARCH("Ridotto",Feb2022_RICHIESTE!K39),Feb2022_RICHIESTE!K39))=1,    K$90&lt;&gt;""   ),    _xlfn.CONCAT("Rid: ",HLOOKUP(K$90,Tipologie!$B$2:$AM$10,8)  ),  Feb2022_RICHIESTE!K39),HLOOKUP(K$90,Tipologie!$B$2:$AM$10,8  ) ))</f>
        <v>RIPOSO</v>
      </c>
      <c r="L97" s="158" t="str">
        <f>T( IF( Feb2022_RICHIESTE!L39&lt;&gt;"",  IF(   AND(    (IFERROR(SEARCH("Ridotto",Feb2022_RICHIESTE!L39),Feb2022_RICHIESTE!L39))=1,    L$90&lt;&gt;""   ),    _xlfn.CONCAT("Rid: ",HLOOKUP(L$90,Tipologie!$B$2:$AM$10,8)  ),  Feb2022_RICHIESTE!L39),HLOOKUP(L$90,Tipologie!$B$2:$AM$10,8  ) ))</f>
        <v>RIPOSO</v>
      </c>
      <c r="M97" s="158" t="str">
        <f>T( IF( Feb2022_RICHIESTE!M39&lt;&gt;"",  IF(   AND(    (IFERROR(SEARCH("Ridotto",Feb2022_RICHIESTE!M39),Feb2022_RICHIESTE!M39))=1,    M$90&lt;&gt;""   ),    _xlfn.CONCAT("Rid: ",HLOOKUP(M$90,Tipologie!$B$2:$AM$10,8)  ),  Feb2022_RICHIESTE!M39),HLOOKUP(M$90,Tipologie!$B$2:$AM$10,8  ) ))</f>
        <v>RIPOSO</v>
      </c>
      <c r="N97" s="158" t="str">
        <f>T( IF( Feb2022_RICHIESTE!N39&lt;&gt;"",  IF(   AND(    (IFERROR(SEARCH("Ridotto",Feb2022_RICHIESTE!N39),Feb2022_RICHIESTE!N39))=1,    N$90&lt;&gt;""   ),    _xlfn.CONCAT("Rid: ",HLOOKUP(N$90,Tipologie!$B$2:$AM$10,8)  ),  Feb2022_RICHIESTE!N39),HLOOKUP(N$90,Tipologie!$B$2:$AM$10,8  ) ))</f>
        <v>RIPOSO</v>
      </c>
      <c r="O97" s="158" t="str">
        <f>T( IF( Feb2022_RICHIESTE!O39&lt;&gt;"",  IF(   AND(    (IFERROR(SEARCH("Ridotto",Feb2022_RICHIESTE!O39),Feb2022_RICHIESTE!O39))=1,    O$90&lt;&gt;""   ),    _xlfn.CONCAT("Rid: ",HLOOKUP(O$90,Tipologie!$B$2:$AM$10,8)  ),  Feb2022_RICHIESTE!O39),HLOOKUP(O$90,Tipologie!$B$2:$AM$10,8  ) ))</f>
        <v>RIPOSO</v>
      </c>
      <c r="P97" s="158" t="str">
        <f>T( IF( Feb2022_RICHIESTE!P39&lt;&gt;"",  IF(   AND(    (IFERROR(SEARCH("Ridotto",Feb2022_RICHIESTE!P39),Feb2022_RICHIESTE!P39))=1,    P$90&lt;&gt;""   ),    _xlfn.CONCAT("Rid: ",HLOOKUP(P$90,Tipologie!$B$2:$AM$10,8)  ),  Feb2022_RICHIESTE!P39),HLOOKUP(P$90,Tipologie!$B$2:$AM$10,8  ) ))</f>
        <v>RIPOSO</v>
      </c>
      <c r="Q97" s="60" t="str">
        <f>T( IF( Feb2022_RICHIESTE!Q39&lt;&gt;"",  IF(   AND(    (IFERROR(SEARCH("Ridotto",Feb2022_RICHIESTE!Q39),Feb2022_RICHIESTE!Q39))=1,    Q$90&lt;&gt;""   ),    _xlfn.CONCAT("Rid: ",HLOOKUP(Q$90,Tipologie!$B$2:$AM$10,8)  ),  Feb2022_RICHIESTE!Q39),HLOOKUP(Q$90,Tipologie!$B$2:$AM$10,8  ) ))</f>
        <v>RIPOSO</v>
      </c>
      <c r="R97" s="60" t="str">
        <f>T( IF( Feb2022_RICHIESTE!R39&lt;&gt;"",  IF(   AND(    (IFERROR(SEARCH("Ridotto",Feb2022_RICHIESTE!R39),Feb2022_RICHIESTE!R39))=1,    R$90&lt;&gt;""   ),    _xlfn.CONCAT("Rid: ",HLOOKUP(R$90,Tipologie!$B$2:$AM$10,8)  ),  Feb2022_RICHIESTE!R39),HLOOKUP(R$90,Tipologie!$B$2:$AM$10,8  ) ))</f>
        <v>RIPOSO</v>
      </c>
      <c r="S97" s="60" t="str">
        <f>T( IF( Feb2022_RICHIESTE!S39&lt;&gt;"",  IF(   AND(    (IFERROR(SEARCH("Ridotto",Feb2022_RICHIESTE!S39),Feb2022_RICHIESTE!S39))=1,    S$90&lt;&gt;""   ),    _xlfn.CONCAT("Rid: ",HLOOKUP(S$90,Tipologie!$B$2:$AM$10,8)  ),  Feb2022_RICHIESTE!S39),HLOOKUP(S$90,Tipologie!$B$2:$AM$10,8  ) ))</f>
        <v>RIPOSO</v>
      </c>
      <c r="U97" s="79" t="str">
        <f t="shared" si="21"/>
        <v>sab</v>
      </c>
      <c r="V97" s="80">
        <f t="shared" si="26"/>
        <v>44618</v>
      </c>
      <c r="W97" s="158" t="str">
        <f>T( IF( Feb2022_RICHIESTE!W39&lt;&gt;"",  IF(   AND(    (IFERROR(SEARCH("Ridotto",Feb2022_RICHIESTE!W39),Feb2022_RICHIESTE!W39))=1,    W$90&lt;&gt;""   ),    _xlfn.CONCAT("Rid: ",HLOOKUP(W$90,Tipologie!$B$2:$AM$10,8)  ),  Feb2022_RICHIESTE!W39),HLOOKUP(W$90,Tipologie!$B$2:$AM$10,8  ) ))</f>
        <v>RIPOSO</v>
      </c>
      <c r="X97" s="158" t="str">
        <f>T( IF( Feb2022_RICHIESTE!X39&lt;&gt;"",  IF(   AND(    (IFERROR(SEARCH("Ridotto",Feb2022_RICHIESTE!X39),Feb2022_RICHIESTE!X39))=1,    X$90&lt;&gt;""   ),    _xlfn.CONCAT("Rid: ",HLOOKUP(X$90,Tipologie!$B$2:$AM$10,8)  ),  Feb2022_RICHIESTE!X39),HLOOKUP(X$90,Tipologie!$B$2:$AM$10,8  ) ))</f>
        <v>RIPOSO</v>
      </c>
      <c r="Y97" s="158" t="str">
        <f>T( IF( Feb2022_RICHIESTE!Y39&lt;&gt;"",  IF(   AND(    (IFERROR(SEARCH("Ridotto",Feb2022_RICHIESTE!Y39),Feb2022_RICHIESTE!Y39))=1,    Y$90&lt;&gt;""   ),    _xlfn.CONCAT("Rid: ",HLOOKUP(Y$90,Tipologie!$B$2:$AM$10,8)  ),  Feb2022_RICHIESTE!Y39),HLOOKUP(Y$90,Tipologie!$B$2:$AM$10,8  ) ))</f>
        <v>RIPOSO</v>
      </c>
      <c r="Z97" s="158" t="str">
        <f>T( IF( Feb2022_RICHIESTE!Z39&lt;&gt;"",  IF(   AND(    (IFERROR(SEARCH("Ridotto",Feb2022_RICHIESTE!Z39),Feb2022_RICHIESTE!Z39))=1,    Z$90&lt;&gt;""   ),    _xlfn.CONCAT("Rid: ",HLOOKUP(Z$90,Tipologie!$B$2:$AM$10,8)  ),  Feb2022_RICHIESTE!Z39),HLOOKUP(Z$90,Tipologie!$B$2:$AM$10,8  ) ))</f>
        <v>RIPOSO</v>
      </c>
      <c r="AA97" s="158" t="str">
        <f>T( IF( Feb2022_RICHIESTE!AA39&lt;&gt;"",  IF(   AND(    (IFERROR(SEARCH("Ridotto",Feb2022_RICHIESTE!AA39),Feb2022_RICHIESTE!AA39))=1,    AA$90&lt;&gt;""   ),    _xlfn.CONCAT("Rid: ",HLOOKUP(AA$90,Tipologie!$B$2:$AM$10,8)  ),  Feb2022_RICHIESTE!AA39),HLOOKUP(AA$90,Tipologie!$B$2:$AM$10,8  ) ))</f>
        <v>RIPOSO</v>
      </c>
      <c r="AB97" s="158" t="str">
        <f>T( IF( Feb2022_RICHIESTE!AB39&lt;&gt;"",  IF(   AND(    (IFERROR(SEARCH("Ridotto",Feb2022_RICHIESTE!AB39),Feb2022_RICHIESTE!AB39))=1,    AB$90&lt;&gt;""   ),    _xlfn.CONCAT("Rid: ",HLOOKUP(AB$90,Tipologie!$B$2:$AM$10,8)  ),  Feb2022_RICHIESTE!AB39),HLOOKUP(AB$90,Tipologie!$B$2:$AM$10,8  ) ))</f>
        <v>RIPOSO</v>
      </c>
      <c r="AC97" s="158" t="str">
        <f>T( IF( Feb2022_RICHIESTE!AC39&lt;&gt;"",  IF(   AND(    (IFERROR(SEARCH("Ridotto",Feb2022_RICHIESTE!AC39),Feb2022_RICHIESTE!AC39))=1,    AC$90&lt;&gt;""   ),    _xlfn.CONCAT("Rid: ",HLOOKUP(AC$90,Tipologie!$B$2:$AM$10,8)  ),  Feb2022_RICHIESTE!AC39),HLOOKUP(AC$90,Tipologie!$B$2:$AM$10,8  ) ))</f>
        <v>RIPOSO</v>
      </c>
      <c r="AD97" s="158" t="str">
        <f>T( IF( Feb2022_RICHIESTE!AD39&lt;&gt;"",  IF(   AND(    (IFERROR(SEARCH("Ridotto",Feb2022_RICHIESTE!AD39),Feb2022_RICHIESTE!AD39))=1,    AD$90&lt;&gt;""   ),    _xlfn.CONCAT("Rid: ",HLOOKUP(AD$90,Tipologie!$B$2:$AM$10,8)  ),  Feb2022_RICHIESTE!AD39),HLOOKUP(AD$90,Tipologie!$B$2:$AM$10,8  ) ))</f>
        <v>RIPOSO</v>
      </c>
      <c r="AE97" s="158" t="str">
        <f>T( IF( Feb2022_RICHIESTE!AE39&lt;&gt;"",  IF(   AND(    (IFERROR(SEARCH("Ridotto",Feb2022_RICHIESTE!AE39),Feb2022_RICHIESTE!AE39))=1,    AE$90&lt;&gt;""   ),    _xlfn.CONCAT("Rid: ",HLOOKUP(AE$90,Tipologie!$B$2:$AM$10,8)  ),  Feb2022_RICHIESTE!AE39),HLOOKUP(AE$90,Tipologie!$B$2:$AM$10,8  ) ))</f>
        <v>RIPOSO</v>
      </c>
      <c r="AF97" s="158" t="str">
        <f>T( IF( Feb2022_RICHIESTE!AF39&lt;&gt;"",  IF(   AND(    (IFERROR(SEARCH("Ridotto",Feb2022_RICHIESTE!AF39),Feb2022_RICHIESTE!AF39))=1,    AF$90&lt;&gt;""   ),    _xlfn.CONCAT("Rid: ",HLOOKUP(AF$90,Tipologie!$B$2:$AM$10,8)  ),  Feb2022_RICHIESTE!AF39),HLOOKUP(AF$90,Tipologie!$B$2:$AM$10,8  ) ))</f>
        <v>RIPOSO</v>
      </c>
      <c r="AG97" s="158" t="str">
        <f>T( IF( Feb2022_RICHIESTE!AG39&lt;&gt;"",  IF(   AND(    (IFERROR(SEARCH("Ridotto",Feb2022_RICHIESTE!AG39),Feb2022_RICHIESTE!AG39))=1,    AG$90&lt;&gt;""   ),    _xlfn.CONCAT("Rid: ",HLOOKUP(AG$90,Tipologie!$B$2:$AM$10,8)  ),  Feb2022_RICHIESTE!AG39),HLOOKUP(AG$90,Tipologie!$B$2:$AM$10,8  ) ))</f>
        <v>RIPOSO</v>
      </c>
      <c r="AH97" s="158" t="str">
        <f>T( IF( Feb2022_RICHIESTE!AH39&lt;&gt;"",  IF(   AND(    (IFERROR(SEARCH("Ridotto",Feb2022_RICHIESTE!AH39),Feb2022_RICHIESTE!AH39))=1,    AH$90&lt;&gt;""   ),    _xlfn.CONCAT("Rid: ",HLOOKUP(AH$90,Tipologie!$B$2:$AM$10,8)  ),  Feb2022_RICHIESTE!AH39),HLOOKUP(AH$90,Tipologie!$B$2:$AM$10,8  ) ))</f>
        <v>RIPOSO</v>
      </c>
      <c r="AI97" s="158" t="str">
        <f>T( IF( Feb2022_RICHIESTE!AI39&lt;&gt;"",  IF(   AND(    (IFERROR(SEARCH("Ridotto",Feb2022_RICHIESTE!AI39),Feb2022_RICHIESTE!AI39))=1,    AI$90&lt;&gt;""   ),    _xlfn.CONCAT("Rid: ",HLOOKUP(AI$90,Tipologie!$B$2:$AM$10,8)  ),  Feb2022_RICHIESTE!AI39),HLOOKUP(AI$90,Tipologie!$B$2:$AM$10,8  ) ))</f>
        <v>RIPOSO</v>
      </c>
      <c r="AJ97" s="158" t="str">
        <f>T( IF( Feb2022_RICHIESTE!AJ39&lt;&gt;"",  IF(   AND(    (IFERROR(SEARCH("Ridotto",Feb2022_RICHIESTE!AJ39),Feb2022_RICHIESTE!AJ39))=1,    AJ$90&lt;&gt;""   ),    _xlfn.CONCAT("Rid: ",HLOOKUP(AJ$90,Tipologie!$B$2:$AM$10,8)  ),  Feb2022_RICHIESTE!AJ39),HLOOKUP(AJ$90,Tipologie!$B$2:$AM$10,8  ) ))</f>
        <v>RIPOSO</v>
      </c>
      <c r="AK97" s="158" t="str">
        <f>T( IF( Feb2022_RICHIESTE!AK39&lt;&gt;"",  IF(   AND(    (IFERROR(SEARCH("Ridotto",Feb2022_RICHIESTE!AK39),Feb2022_RICHIESTE!AK39))=1,    AK$90&lt;&gt;""   ),    _xlfn.CONCAT("Rid: ",HLOOKUP(AK$90,Tipologie!$B$2:$AM$10,8)  ),  Feb2022_RICHIESTE!AK39),HLOOKUP(AK$90,Tipologie!$B$2:$AM$10,8  ) ))</f>
        <v>RIPOSO</v>
      </c>
      <c r="AL97" s="158" t="str">
        <f>T( IF( Feb2022_RICHIESTE!AL39&lt;&gt;"",  IF(   AND(    (IFERROR(SEARCH("Ridotto",Feb2022_RICHIESTE!AL39),Feb2022_RICHIESTE!AL39))=1,    AL$90&lt;&gt;""   ),    _xlfn.CONCAT("Rid: ",HLOOKUP(AL$90,Tipologie!$B$2:$AM$10,8)  ),  Feb2022_RICHIESTE!AL39),HLOOKUP(AL$90,Tipologie!$B$2:$AM$10,8  ) ))</f>
        <v>RIPOSO</v>
      </c>
      <c r="AM97" s="158" t="str">
        <f>T( IF( Feb2022_RICHIESTE!AM39&lt;&gt;"",  IF(   AND(    (IFERROR(SEARCH("Ridotto",Feb2022_RICHIESTE!AM39),Feb2022_RICHIESTE!AM39))=1,    AM$90&lt;&gt;""   ),    _xlfn.CONCAT("Rid: ",HLOOKUP(AM$90,Tipologie!$B$2:$AM$10,8)  ),  Feb2022_RICHIESTE!AM39),HLOOKUP(AM$90,Tipologie!$B$2:$AM$10,8  ) ))</f>
        <v>RIPOSO</v>
      </c>
      <c r="AN97" s="158" t="str">
        <f>T( IF( Feb2022_RICHIESTE!AN39&lt;&gt;"",  IF(   AND(    (IFERROR(SEARCH("Ridotto",Feb2022_RICHIESTE!AN39),Feb2022_RICHIESTE!AN39))=1,    AN$90&lt;&gt;""   ),    _xlfn.CONCAT("Rid: ",HLOOKUP(AN$90,Tipologie!$B$2:$AM$10,8)  ),  Feb2022_RICHIESTE!AN39),HLOOKUP(AN$90,Tipologie!$B$2:$AM$10,8  ) ))</f>
        <v>RIPOSO</v>
      </c>
      <c r="AO97" s="158" t="str">
        <f>T( IF( Feb2022_RICHIESTE!AO39&lt;&gt;"",  IF(   AND(    (IFERROR(SEARCH("Ridotto",Feb2022_RICHIESTE!AO39),Feb2022_RICHIESTE!AO39))=1,    AO$90&lt;&gt;""   ),    _xlfn.CONCAT("Rid: ",HLOOKUP(AO$90,Tipologie!$B$2:$AM$10,8)  ),  Feb2022_RICHIESTE!AO39),HLOOKUP(AO$90,Tipologie!$B$2:$AM$10,8  ) ))</f>
        <v>RIPOSO</v>
      </c>
      <c r="AP97" s="158" t="str">
        <f>T( IF( Feb2022_RICHIESTE!AP39&lt;&gt;"",  IF(   AND(    (IFERROR(SEARCH("Ridotto",Feb2022_RICHIESTE!AP39),Feb2022_RICHIESTE!AP39))=1,    AP$90&lt;&gt;""   ),    _xlfn.CONCAT("Rid: ",HLOOKUP(AP$90,Tipologie!$B$2:$AM$10,8)  ),  Feb2022_RICHIESTE!AP39),HLOOKUP(AP$90,Tipologie!$B$2:$AM$10,8  ) ))</f>
        <v>RIPOSO</v>
      </c>
      <c r="AQ97" s="158" t="str">
        <f>T( IF( Feb2022_RICHIESTE!AQ39&lt;&gt;"",  IF(   AND(    (IFERROR(SEARCH("Ridotto",Feb2022_RICHIESTE!AQ39),Feb2022_RICHIESTE!AQ39))=1,    AQ$90&lt;&gt;""   ),    _xlfn.CONCAT("Rid: ",HLOOKUP(AQ$90,Tipologie!$B$2:$AM$10,8)  ),  Feb2022_RICHIESTE!AQ39),HLOOKUP(AQ$90,Tipologie!$B$2:$AM$10,8  ) ))</f>
        <v>RIPOSO</v>
      </c>
      <c r="AR97" s="158" t="str">
        <f>T( IF( Feb2022_RICHIESTE!AR39&lt;&gt;"",  IF(   AND(    (IFERROR(SEARCH("Ridotto",Feb2022_RICHIESTE!AR39),Feb2022_RICHIESTE!AR39))=1,    AR$90&lt;&gt;""   ),    _xlfn.CONCAT("Rid: ",HLOOKUP(AR$90,Tipologie!$B$2:$AM$10,8)  ),  Feb2022_RICHIESTE!AR39),HLOOKUP(AR$90,Tipologie!$B$2:$AM$10,8  ) ))</f>
        <v>RIPOSO</v>
      </c>
      <c r="AS97" s="59"/>
      <c r="AT97" s="92">
        <f>SUM(COUNTIFS(C97:AR97,{"Ex-accordo";"Ferie";"Ridotto Ex-Acc";"Ridotto Ferie";"Ridotto Maternità";"Malattia";"Esame";"Altro"}))</f>
        <v>0</v>
      </c>
      <c r="AU97" s="96"/>
      <c r="AW97" s="79" t="str">
        <f t="shared" si="22"/>
        <v>sab</v>
      </c>
      <c r="AX97" s="79">
        <f t="shared" si="25"/>
        <v>44618</v>
      </c>
      <c r="AY97" s="158" t="str">
        <f>T(IF(  Feb2022_RICHIESTE!BB39&lt;&gt;"",  Feb2022_RICHIESTE!BB39,  HLOOKUP(AY$90,Tipologie!$B$2:$AM$10,8) ))</f>
        <v>RIPOSO</v>
      </c>
      <c r="AZ97" s="158" t="str">
        <f>T(IF(  Feb2022_RICHIESTE!BC39&lt;&gt;"",  Feb2022_RICHIESTE!BC39,  HLOOKUP(AZ$90,Tipologie!$B$2:$AM$10,8) ))</f>
        <v>RIPOSO</v>
      </c>
      <c r="BA97" s="158" t="str">
        <f>T(IF(  Feb2022_RICHIESTE!BD39&lt;&gt;"",  Feb2022_RICHIESTE!BD39,  HLOOKUP(BA$90,Tipologie!$B$2:$AM$10,8) ))</f>
        <v>RIPOSO</v>
      </c>
      <c r="BB97" s="158" t="str">
        <f>T(IF(  Feb2022_RICHIESTE!BE39&lt;&gt;"",  Feb2022_RICHIESTE!BE39,  HLOOKUP(BB$90,Tipologie!$B$2:$AM$10,8) ))</f>
        <v>RIPOSO</v>
      </c>
      <c r="BC97" s="158" t="str">
        <f>T(IF(  Feb2022_RICHIESTE!BF39&lt;&gt;"",  Feb2022_RICHIESTE!BF39,  HLOOKUP(BC$90,Tipologie!$B$2:$AM$10,8) ))</f>
        <v>RIPOSO</v>
      </c>
      <c r="BD97" s="158" t="str">
        <f>T(IF(  Feb2022_RICHIESTE!BG39&lt;&gt;"",  Feb2022_RICHIESTE!BG39,  HLOOKUP(BD$90,Tipologie!$B$2:$AM$10,8) ))</f>
        <v>RIPOSO</v>
      </c>
      <c r="BE97" s="158" t="str">
        <f>T(IF(  Feb2022_RICHIESTE!BH39&lt;&gt;"",  Feb2022_RICHIESTE!BH39,  HLOOKUP(BE$90,Tipologie!$B$2:$AM$10,8) ))</f>
        <v>RIPOSO</v>
      </c>
      <c r="BF97" s="158" t="str">
        <f>T(IF(  Feb2022_RICHIESTE!BI39&lt;&gt;"",  Feb2022_RICHIESTE!BI39,  HLOOKUP(BF$90,Tipologie!$B$2:$AM$10,8) ))</f>
        <v>RIPOSO</v>
      </c>
      <c r="BG97" s="158" t="str">
        <f>T(IF(  Feb2022_RICHIESTE!BJ39&lt;&gt;"",  Feb2022_RICHIESTE!BJ39,  HLOOKUP(BG$90,Tipologie!$B$2:$AM$10,8) ))</f>
        <v>RIPOSO</v>
      </c>
      <c r="BH97" s="158" t="str">
        <f>T(IF(  Feb2022_RICHIESTE!BK39&lt;&gt;"",  Feb2022_RICHIESTE!BK39,  HLOOKUP(BH$90,Tipologie!$B$2:$AM$10,8) ))</f>
        <v>RIPOSO</v>
      </c>
    </row>
    <row r="98" spans="1:61" ht="11.25" customHeight="1" x14ac:dyDescent="0.25">
      <c r="A98" s="57" t="str">
        <f>IF(Feb2022_RICHIESTE!A40&lt;&gt;"",Feb2022_RICHIESTE!A40,"")</f>
        <v/>
      </c>
      <c r="B98" s="82">
        <f>IF(Feb2022_RICHIESTE!B40&lt;&gt;"",Feb2022_RICHIESTE!B40,"")</f>
        <v>44619</v>
      </c>
      <c r="C98" s="158" t="str">
        <f>T( IF( Feb2022_RICHIESTE!C40&lt;&gt;"",  IF(   AND(    (IFERROR(SEARCH("Ridotto",Feb2022_RICHIESTE!C40),Feb2022_RICHIESTE!C40))=1,    C$90&lt;&gt;""   ),    _xlfn.CONCAT("Rid: ",HLOOKUP(C$90,Tipologie!$B$2:$AM$10,9)  ),  Feb2022_RICHIESTE!C40),HLOOKUP(C$90,Tipologie!$B$2:$AM$10,9  ) ))</f>
        <v>DOMENICA</v>
      </c>
      <c r="D98" s="158" t="str">
        <f>T( IF( Feb2022_RICHIESTE!D40&lt;&gt;"",  IF(   AND(    (IFERROR(SEARCH("Ridotto",Feb2022_RICHIESTE!D40),Feb2022_RICHIESTE!D40))=1,    D$90&lt;&gt;""   ),    _xlfn.CONCAT("Rid: ",HLOOKUP(D$90,Tipologie!$B$2:$AM$10,9)  ),  Feb2022_RICHIESTE!D40),HLOOKUP(D$90,Tipologie!$B$2:$AM$10,9  ) ))</f>
        <v>DOMENICA</v>
      </c>
      <c r="E98" s="158" t="str">
        <f>T( IF( Feb2022_RICHIESTE!E40&lt;&gt;"",  IF(   AND(    (IFERROR(SEARCH("Ridotto",Feb2022_RICHIESTE!E40),Feb2022_RICHIESTE!E40))=1,    E$90&lt;&gt;""   ),    _xlfn.CONCAT("Rid: ",HLOOKUP(E$90,Tipologie!$B$2:$AM$10,9)  ),  Feb2022_RICHIESTE!E40),HLOOKUP(E$90,Tipologie!$B$2:$AM$10,9  ) ))</f>
        <v>DOMENICA</v>
      </c>
      <c r="F98" s="158" t="str">
        <f>T( IF( Feb2022_RICHIESTE!F40&lt;&gt;"",  IF(   AND(    (IFERROR(SEARCH("Ridotto",Feb2022_RICHIESTE!F40),Feb2022_RICHIESTE!F40))=1,    F$90&lt;&gt;""   ),    _xlfn.CONCAT("Rid: ",HLOOKUP(F$90,Tipologie!$B$2:$AM$10,9)  ),  Feb2022_RICHIESTE!F40),HLOOKUP(F$90,Tipologie!$B$2:$AM$10,9  ) ))</f>
        <v>DOMENICA</v>
      </c>
      <c r="G98" s="158" t="str">
        <f>T( IF( Feb2022_RICHIESTE!G40&lt;&gt;"",  IF(   AND(    (IFERROR(SEARCH("Ridotto",Feb2022_RICHIESTE!G40),Feb2022_RICHIESTE!G40))=1,    G$90&lt;&gt;""   ),    _xlfn.CONCAT("Rid: ",HLOOKUP(G$90,Tipologie!$B$2:$AM$10,9)  ),  Feb2022_RICHIESTE!G40),HLOOKUP(G$90,Tipologie!$B$2:$AM$10,9  ) ))</f>
        <v>DOMENICA</v>
      </c>
      <c r="H98" s="158" t="str">
        <f>T( IF( Feb2022_RICHIESTE!H40&lt;&gt;"",  IF(   AND(    (IFERROR(SEARCH("Ridotto",Feb2022_RICHIESTE!H40),Feb2022_RICHIESTE!H40))=1,    H$90&lt;&gt;""   ),    _xlfn.CONCAT("Rid: ",HLOOKUP(H$90,Tipologie!$B$2:$AM$10,9)  ),  Feb2022_RICHIESTE!H40),HLOOKUP(H$90,Tipologie!$B$2:$AM$10,9  ) ))</f>
        <v>DOMENICA</v>
      </c>
      <c r="I98" s="158" t="str">
        <f>T( IF( Feb2022_RICHIESTE!I40&lt;&gt;"",  IF(   AND(    (IFERROR(SEARCH("Ridotto",Feb2022_RICHIESTE!I40),Feb2022_RICHIESTE!I40))=1,    I$90&lt;&gt;""   ),    _xlfn.CONCAT("Rid: ",HLOOKUP(I$90,Tipologie!$B$2:$AM$10,9)  ),  Feb2022_RICHIESTE!I40),HLOOKUP(I$90,Tipologie!$B$2:$AM$10,9  ) ))</f>
        <v>DOMENICA</v>
      </c>
      <c r="J98" s="158" t="str">
        <f>T( IF( Feb2022_RICHIESTE!J40&lt;&gt;"",  IF(   AND(    (IFERROR(SEARCH("Ridotto",Feb2022_RICHIESTE!J40),Feb2022_RICHIESTE!J40))=1,    J$90&lt;&gt;""   ),    _xlfn.CONCAT("Rid: ",HLOOKUP(J$90,Tipologie!$B$2:$AM$10,9)  ),  Feb2022_RICHIESTE!J40),HLOOKUP(J$90,Tipologie!$B$2:$AM$10,9  ) ))</f>
        <v>DOMENICA</v>
      </c>
      <c r="K98" s="158" t="str">
        <f>T( IF( Feb2022_RICHIESTE!K40&lt;&gt;"",  IF(   AND(    (IFERROR(SEARCH("Ridotto",Feb2022_RICHIESTE!K40),Feb2022_RICHIESTE!K40))=1,    K$90&lt;&gt;""   ),    _xlfn.CONCAT("Rid: ",HLOOKUP(K$90,Tipologie!$B$2:$AM$10,9)  ),  Feb2022_RICHIESTE!K40),HLOOKUP(K$90,Tipologie!$B$2:$AM$10,9  ) ))</f>
        <v>DOMENICA</v>
      </c>
      <c r="L98" s="158" t="str">
        <f>T( IF( Feb2022_RICHIESTE!L40&lt;&gt;"",  IF(   AND(    (IFERROR(SEARCH("Ridotto",Feb2022_RICHIESTE!L40),Feb2022_RICHIESTE!L40))=1,    L$90&lt;&gt;""   ),    _xlfn.CONCAT("Rid: ",HLOOKUP(L$90,Tipologie!$B$2:$AM$10,9)  ),  Feb2022_RICHIESTE!L40),HLOOKUP(L$90,Tipologie!$B$2:$AM$10,9  ) ))</f>
        <v>DOMENICA</v>
      </c>
      <c r="M98" s="158" t="str">
        <f>T( IF( Feb2022_RICHIESTE!M40&lt;&gt;"",  IF(   AND(    (IFERROR(SEARCH("Ridotto",Feb2022_RICHIESTE!M40),Feb2022_RICHIESTE!M40))=1,    M$90&lt;&gt;""   ),    _xlfn.CONCAT("Rid: ",HLOOKUP(M$90,Tipologie!$B$2:$AM$10,9)  ),  Feb2022_RICHIESTE!M40),HLOOKUP(M$90,Tipologie!$B$2:$AM$10,9  ) ))</f>
        <v>DOMENICA</v>
      </c>
      <c r="N98" s="158" t="str">
        <f>T( IF( Feb2022_RICHIESTE!N40&lt;&gt;"",  IF(   AND(    (IFERROR(SEARCH("Ridotto",Feb2022_RICHIESTE!N40),Feb2022_RICHIESTE!N40))=1,    N$90&lt;&gt;""   ),    _xlfn.CONCAT("Rid: ",HLOOKUP(N$90,Tipologie!$B$2:$AM$10,9)  ),  Feb2022_RICHIESTE!N40),HLOOKUP(N$90,Tipologie!$B$2:$AM$10,9  ) ))</f>
        <v>DOMENICA</v>
      </c>
      <c r="O98" s="158" t="str">
        <f>T( IF( Feb2022_RICHIESTE!O40&lt;&gt;"",  IF(   AND(    (IFERROR(SEARCH("Ridotto",Feb2022_RICHIESTE!O40),Feb2022_RICHIESTE!O40))=1,    O$90&lt;&gt;""   ),    _xlfn.CONCAT("Rid: ",HLOOKUP(O$90,Tipologie!$B$2:$AM$10,9)  ),  Feb2022_RICHIESTE!O40),HLOOKUP(O$90,Tipologie!$B$2:$AM$10,9  ) ))</f>
        <v>DOMENICA</v>
      </c>
      <c r="P98" s="158" t="str">
        <f>T( IF( Feb2022_RICHIESTE!P40&lt;&gt;"",  IF(   AND(    (IFERROR(SEARCH("Ridotto",Feb2022_RICHIESTE!P40),Feb2022_RICHIESTE!P40))=1,    P$90&lt;&gt;""   ),    _xlfn.CONCAT("Rid: ",HLOOKUP(P$90,Tipologie!$B$2:$AM$10,9)  ),  Feb2022_RICHIESTE!P40),HLOOKUP(P$90,Tipologie!$B$2:$AM$10,9  ) ))</f>
        <v>DOMENICA</v>
      </c>
      <c r="Q98" s="60" t="str">
        <f>T( IF( Feb2022_RICHIESTE!Q40&lt;&gt;"",  IF(   AND(    (IFERROR(SEARCH("Ridotto",Feb2022_RICHIESTE!Q40),Feb2022_RICHIESTE!Q40))=1,    Q$90&lt;&gt;""   ),    _xlfn.CONCAT("Rid: ",HLOOKUP(Q$90,Tipologie!$B$2:$AM$10,9)  ),  Feb2022_RICHIESTE!Q40),HLOOKUP(Q$90,Tipologie!$B$2:$AM$10,9  ) ))</f>
        <v>DOMENICA</v>
      </c>
      <c r="R98" s="60" t="str">
        <f>T( IF( Feb2022_RICHIESTE!R40&lt;&gt;"",  IF(   AND(    (IFERROR(SEARCH("Ridotto",Feb2022_RICHIESTE!R40),Feb2022_RICHIESTE!R40))=1,    R$90&lt;&gt;""   ),    _xlfn.CONCAT("Rid: ",HLOOKUP(R$90,Tipologie!$B$2:$AM$10,9)  ),  Feb2022_RICHIESTE!R40),HLOOKUP(R$90,Tipologie!$B$2:$AM$10,9  ) ))</f>
        <v>DOMENICA</v>
      </c>
      <c r="S98" s="60" t="str">
        <f>T( IF( Feb2022_RICHIESTE!S40&lt;&gt;"",  IF(   AND(    (IFERROR(SEARCH("Ridotto",Feb2022_RICHIESTE!S40),Feb2022_RICHIESTE!S40))=1,    S$90&lt;&gt;""   ),    _xlfn.CONCAT("Rid: ",HLOOKUP(S$90,Tipologie!$B$2:$AM$10,9)  ),  Feb2022_RICHIESTE!S40),HLOOKUP(S$90,Tipologie!$B$2:$AM$10,9  ) ))</f>
        <v>DOMENICA</v>
      </c>
      <c r="U98" s="57" t="str">
        <f t="shared" si="21"/>
        <v/>
      </c>
      <c r="V98" s="82">
        <f t="shared" si="26"/>
        <v>44619</v>
      </c>
      <c r="W98" s="158" t="str">
        <f>T( IF( Feb2022_RICHIESTE!W40&lt;&gt;"",  IF(   AND(    (IFERROR(SEARCH("Ridotto",Feb2022_RICHIESTE!W40),Feb2022_RICHIESTE!W40))=1,    W$90&lt;&gt;""   ),    _xlfn.CONCAT("Rid: ",HLOOKUP(W$90,Tipologie!$B$2:$AM$10,9)  ),  Feb2022_RICHIESTE!W40),HLOOKUP(W$90,Tipologie!$B$2:$AM$10,9  ) ))</f>
        <v>DOMENICA</v>
      </c>
      <c r="X98" s="158" t="str">
        <f>T( IF( Feb2022_RICHIESTE!X40&lt;&gt;"",  IF(   AND(    (IFERROR(SEARCH("Ridotto",Feb2022_RICHIESTE!X40),Feb2022_RICHIESTE!X40))=1,    X$90&lt;&gt;""   ),    _xlfn.CONCAT("Rid: ",HLOOKUP(X$90,Tipologie!$B$2:$AM$10,9)  ),  Feb2022_RICHIESTE!X40),HLOOKUP(X$90,Tipologie!$B$2:$AM$10,9  ) ))</f>
        <v>DOMENICA</v>
      </c>
      <c r="Y98" s="158" t="str">
        <f>T( IF( Feb2022_RICHIESTE!Y40&lt;&gt;"",  IF(   AND(    (IFERROR(SEARCH("Ridotto",Feb2022_RICHIESTE!Y40),Feb2022_RICHIESTE!Y40))=1,    Y$90&lt;&gt;""   ),    _xlfn.CONCAT("Rid: ",HLOOKUP(Y$90,Tipologie!$B$2:$AM$10,9)  ),  Feb2022_RICHIESTE!Y40),HLOOKUP(Y$90,Tipologie!$B$2:$AM$10,9  ) ))</f>
        <v>DOMENICA</v>
      </c>
      <c r="Z98" s="158" t="str">
        <f>T( IF( Feb2022_RICHIESTE!Z40&lt;&gt;"",  IF(   AND(    (IFERROR(SEARCH("Ridotto",Feb2022_RICHIESTE!Z40),Feb2022_RICHIESTE!Z40))=1,    Z$90&lt;&gt;""   ),    _xlfn.CONCAT("Rid: ",HLOOKUP(Z$90,Tipologie!$B$2:$AM$10,9)  ),  Feb2022_RICHIESTE!Z40),HLOOKUP(Z$90,Tipologie!$B$2:$AM$10,9  ) ))</f>
        <v>DOMENICA</v>
      </c>
      <c r="AA98" s="158" t="str">
        <f>T( IF( Feb2022_RICHIESTE!AA40&lt;&gt;"",  IF(   AND(    (IFERROR(SEARCH("Ridotto",Feb2022_RICHIESTE!AA40),Feb2022_RICHIESTE!AA40))=1,    AA$90&lt;&gt;""   ),    _xlfn.CONCAT("Rid: ",HLOOKUP(AA$90,Tipologie!$B$2:$AM$10,9)  ),  Feb2022_RICHIESTE!AA40),HLOOKUP(AA$90,Tipologie!$B$2:$AM$10,9  ) ))</f>
        <v>DOMENICA</v>
      </c>
      <c r="AB98" s="158" t="str">
        <f>T( IF( Feb2022_RICHIESTE!AB40&lt;&gt;"",  IF(   AND(    (IFERROR(SEARCH("Ridotto",Feb2022_RICHIESTE!AB40),Feb2022_RICHIESTE!AB40))=1,    AB$90&lt;&gt;""   ),    _xlfn.CONCAT("Rid: ",HLOOKUP(AB$90,Tipologie!$B$2:$AM$10,9)  ),  Feb2022_RICHIESTE!AB40),HLOOKUP(AB$90,Tipologie!$B$2:$AM$10,9  ) ))</f>
        <v>DOMENICA</v>
      </c>
      <c r="AC98" s="158" t="str">
        <f>T( IF( Feb2022_RICHIESTE!AC40&lt;&gt;"",  IF(   AND(    (IFERROR(SEARCH("Ridotto",Feb2022_RICHIESTE!AC40),Feb2022_RICHIESTE!AC40))=1,    AC$90&lt;&gt;""   ),    _xlfn.CONCAT("Rid: ",HLOOKUP(AC$90,Tipologie!$B$2:$AM$10,9)  ),  Feb2022_RICHIESTE!AC40),HLOOKUP(AC$90,Tipologie!$B$2:$AM$10,9  ) ))</f>
        <v>DOMENICA</v>
      </c>
      <c r="AD98" s="158" t="str">
        <f>T( IF( Feb2022_RICHIESTE!AD40&lt;&gt;"",  IF(   AND(    (IFERROR(SEARCH("Ridotto",Feb2022_RICHIESTE!AD40),Feb2022_RICHIESTE!AD40))=1,    AD$90&lt;&gt;""   ),    _xlfn.CONCAT("Rid: ",HLOOKUP(AD$90,Tipologie!$B$2:$AM$10,9)  ),  Feb2022_RICHIESTE!AD40),HLOOKUP(AD$90,Tipologie!$B$2:$AM$10,9  ) ))</f>
        <v>DOMENICA</v>
      </c>
      <c r="AE98" s="158" t="str">
        <f>T( IF( Feb2022_RICHIESTE!AE40&lt;&gt;"",  IF(   AND(    (IFERROR(SEARCH("Ridotto",Feb2022_RICHIESTE!AE40),Feb2022_RICHIESTE!AE40))=1,    AE$90&lt;&gt;""   ),    _xlfn.CONCAT("Rid: ",HLOOKUP(AE$90,Tipologie!$B$2:$AM$10,9)  ),  Feb2022_RICHIESTE!AE40),HLOOKUP(AE$90,Tipologie!$B$2:$AM$10,9  ) ))</f>
        <v>DOMENICA</v>
      </c>
      <c r="AF98" s="158" t="str">
        <f>T( IF( Feb2022_RICHIESTE!AF40&lt;&gt;"",  IF(   AND(    (IFERROR(SEARCH("Ridotto",Feb2022_RICHIESTE!AF40),Feb2022_RICHIESTE!AF40))=1,    AF$90&lt;&gt;""   ),    _xlfn.CONCAT("Rid: ",HLOOKUP(AF$90,Tipologie!$B$2:$AM$10,9)  ),  Feb2022_RICHIESTE!AF40),HLOOKUP(AF$90,Tipologie!$B$2:$AM$10,9  ) ))</f>
        <v>DOMENICA</v>
      </c>
      <c r="AG98" s="158" t="str">
        <f>T( IF( Feb2022_RICHIESTE!AG40&lt;&gt;"",  IF(   AND(    (IFERROR(SEARCH("Ridotto",Feb2022_RICHIESTE!AG40),Feb2022_RICHIESTE!AG40))=1,    AG$90&lt;&gt;""   ),    _xlfn.CONCAT("Rid: ",HLOOKUP(AG$90,Tipologie!$B$2:$AM$10,9)  ),  Feb2022_RICHIESTE!AG40),HLOOKUP(AG$90,Tipologie!$B$2:$AM$10,9  ) ))</f>
        <v>DOMENICA</v>
      </c>
      <c r="AH98" s="158" t="str">
        <f>T( IF( Feb2022_RICHIESTE!AH40&lt;&gt;"",  IF(   AND(    (IFERROR(SEARCH("Ridotto",Feb2022_RICHIESTE!AH40),Feb2022_RICHIESTE!AH40))=1,    AH$90&lt;&gt;""   ),    _xlfn.CONCAT("Rid: ",HLOOKUP(AH$90,Tipologie!$B$2:$AM$10,9)  ),  Feb2022_RICHIESTE!AH40),HLOOKUP(AH$90,Tipologie!$B$2:$AM$10,9  ) ))</f>
        <v>DOMENICA</v>
      </c>
      <c r="AI98" s="158" t="str">
        <f>T( IF( Feb2022_RICHIESTE!AI40&lt;&gt;"",  IF(   AND(    (IFERROR(SEARCH("Ridotto",Feb2022_RICHIESTE!AI40),Feb2022_RICHIESTE!AI40))=1,    AI$90&lt;&gt;""   ),    _xlfn.CONCAT("Rid: ",HLOOKUP(AI$90,Tipologie!$B$2:$AM$10,9)  ),  Feb2022_RICHIESTE!AI40),HLOOKUP(AI$90,Tipologie!$B$2:$AM$10,9  ) ))</f>
        <v>DOMENICA</v>
      </c>
      <c r="AJ98" s="158" t="str">
        <f>T( IF( Feb2022_RICHIESTE!AJ40&lt;&gt;"",  IF(   AND(    (IFERROR(SEARCH("Ridotto",Feb2022_RICHIESTE!AJ40),Feb2022_RICHIESTE!AJ40))=1,    AJ$90&lt;&gt;""   ),    _xlfn.CONCAT("Rid: ",HLOOKUP(AJ$90,Tipologie!$B$2:$AM$10,9)  ),  Feb2022_RICHIESTE!AJ40),HLOOKUP(AJ$90,Tipologie!$B$2:$AM$10,9  ) ))</f>
        <v>DOMENICA</v>
      </c>
      <c r="AK98" s="158" t="str">
        <f>T( IF( Feb2022_RICHIESTE!AK40&lt;&gt;"",  IF(   AND(    (IFERROR(SEARCH("Ridotto",Feb2022_RICHIESTE!AK40),Feb2022_RICHIESTE!AK40))=1,    AK$90&lt;&gt;""   ),    _xlfn.CONCAT("Rid: ",HLOOKUP(AK$90,Tipologie!$B$2:$AM$10,9)  ),  Feb2022_RICHIESTE!AK40),HLOOKUP(AK$90,Tipologie!$B$2:$AM$10,9  ) ))</f>
        <v>DOMENICA</v>
      </c>
      <c r="AL98" s="158" t="str">
        <f>T( IF( Feb2022_RICHIESTE!AL40&lt;&gt;"",  IF(   AND(    (IFERROR(SEARCH("Ridotto",Feb2022_RICHIESTE!AL40),Feb2022_RICHIESTE!AL40))=1,    AL$90&lt;&gt;""   ),    _xlfn.CONCAT("Rid: ",HLOOKUP(AL$90,Tipologie!$B$2:$AM$10,9)  ),  Feb2022_RICHIESTE!AL40),HLOOKUP(AL$90,Tipologie!$B$2:$AM$10,9  ) ))</f>
        <v>DOMENICA</v>
      </c>
      <c r="AM98" s="158" t="str">
        <f>T( IF( Feb2022_RICHIESTE!AM40&lt;&gt;"",  IF(   AND(    (IFERROR(SEARCH("Ridotto",Feb2022_RICHIESTE!AM40),Feb2022_RICHIESTE!AM40))=1,    AM$90&lt;&gt;""   ),    _xlfn.CONCAT("Rid: ",HLOOKUP(AM$90,Tipologie!$B$2:$AM$10,9)  ),  Feb2022_RICHIESTE!AM40),HLOOKUP(AM$90,Tipologie!$B$2:$AM$10,9  ) ))</f>
        <v>DOMENICA</v>
      </c>
      <c r="AN98" s="158" t="str">
        <f>T( IF( Feb2022_RICHIESTE!AN40&lt;&gt;"",  IF(   AND(    (IFERROR(SEARCH("Ridotto",Feb2022_RICHIESTE!AN40),Feb2022_RICHIESTE!AN40))=1,    AN$90&lt;&gt;""   ),    _xlfn.CONCAT("Rid: ",HLOOKUP(AN$90,Tipologie!$B$2:$AM$10,9)  ),  Feb2022_RICHIESTE!AN40),HLOOKUP(AN$90,Tipologie!$B$2:$AM$10,9  ) ))</f>
        <v>DOMENICA</v>
      </c>
      <c r="AO98" s="158" t="str">
        <f>T( IF( Feb2022_RICHIESTE!AO40&lt;&gt;"",  IF(   AND(    (IFERROR(SEARCH("Ridotto",Feb2022_RICHIESTE!AO40),Feb2022_RICHIESTE!AO40))=1,    AO$90&lt;&gt;""   ),    _xlfn.CONCAT("Rid: ",HLOOKUP(AO$90,Tipologie!$B$2:$AM$10,9)  ),  Feb2022_RICHIESTE!AO40),HLOOKUP(AO$90,Tipologie!$B$2:$AM$10,9  ) ))</f>
        <v>DOMENICA</v>
      </c>
      <c r="AP98" s="158" t="str">
        <f>T( IF( Feb2022_RICHIESTE!AP40&lt;&gt;"",  IF(   AND(    (IFERROR(SEARCH("Ridotto",Feb2022_RICHIESTE!AP40),Feb2022_RICHIESTE!AP40))=1,    AP$90&lt;&gt;""   ),    _xlfn.CONCAT("Rid: ",HLOOKUP(AP$90,Tipologie!$B$2:$AM$10,9)  ),  Feb2022_RICHIESTE!AP40),HLOOKUP(AP$90,Tipologie!$B$2:$AM$10,9  ) ))</f>
        <v>DOMENICA</v>
      </c>
      <c r="AQ98" s="158" t="str">
        <f>T( IF( Feb2022_RICHIESTE!AQ40&lt;&gt;"",  IF(   AND(    (IFERROR(SEARCH("Ridotto",Feb2022_RICHIESTE!AQ40),Feb2022_RICHIESTE!AQ40))=1,    AQ$90&lt;&gt;""   ),    _xlfn.CONCAT("Rid: ",HLOOKUP(AQ$90,Tipologie!$B$2:$AM$10,9)  ),  Feb2022_RICHIESTE!AQ40),HLOOKUP(AQ$90,Tipologie!$B$2:$AM$10,9  ) ))</f>
        <v>DOMENICA</v>
      </c>
      <c r="AR98" s="158" t="str">
        <f>T( IF( Feb2022_RICHIESTE!AR40&lt;&gt;"",  IF(   AND(    (IFERROR(SEARCH("Ridotto",Feb2022_RICHIESTE!AR40),Feb2022_RICHIESTE!AR40))=1,    AR$90&lt;&gt;""   ),    _xlfn.CONCAT("Rid: ",HLOOKUP(AR$90,Tipologie!$B$2:$AM$10,9)  ),  Feb2022_RICHIESTE!AR40),HLOOKUP(AR$90,Tipologie!$B$2:$AM$10,9  ) ))</f>
        <v>DOMENICA</v>
      </c>
      <c r="AS98" s="55"/>
      <c r="AT98" s="94"/>
      <c r="AU98" s="96"/>
      <c r="AW98" s="57" t="str">
        <f t="shared" si="22"/>
        <v/>
      </c>
      <c r="AX98" s="145">
        <f t="shared" si="25"/>
        <v>44619</v>
      </c>
      <c r="AY98" s="158" t="str">
        <f>T(IF(  Feb2022_RICHIESTE!BB40&lt;&gt;"",  Feb2022_RICHIESTE!BB40,  HLOOKUP(AY$90,Tipologie!$B$2:$AM$10,9) ))</f>
        <v>DOMENICA</v>
      </c>
      <c r="AZ98" s="158" t="str">
        <f>T(IF(  Feb2022_RICHIESTE!BC40&lt;&gt;"",  Feb2022_RICHIESTE!BC40,  HLOOKUP(AZ$90,Tipologie!$B$2:$AM$10,9) ))</f>
        <v>DOMENICA</v>
      </c>
      <c r="BA98" s="158" t="str">
        <f>T(IF(  Feb2022_RICHIESTE!BD40&lt;&gt;"",  Feb2022_RICHIESTE!BD40,  HLOOKUP(BA$90,Tipologie!$B$2:$AM$10,9) ))</f>
        <v>DOMENICA</v>
      </c>
      <c r="BB98" s="158" t="str">
        <f>T(IF(  Feb2022_RICHIESTE!BE40&lt;&gt;"",  Feb2022_RICHIESTE!BE40,  HLOOKUP(BB$90,Tipologie!$B$2:$AM$10,9) ))</f>
        <v>DOMENICA</v>
      </c>
      <c r="BC98" s="158" t="str">
        <f>T(IF(  Feb2022_RICHIESTE!BF40&lt;&gt;"",  Feb2022_RICHIESTE!BF40,  HLOOKUP(BC$90,Tipologie!$B$2:$AM$10,9) ))</f>
        <v>DOMENICA</v>
      </c>
      <c r="BD98" s="158" t="str">
        <f>T(IF(  Feb2022_RICHIESTE!BG40&lt;&gt;"",  Feb2022_RICHIESTE!BG40,  HLOOKUP(BD$90,Tipologie!$B$2:$AM$10,9) ))</f>
        <v>DOMENICA</v>
      </c>
      <c r="BE98" s="158" t="str">
        <f>T(IF(  Feb2022_RICHIESTE!BH40&lt;&gt;"",  Feb2022_RICHIESTE!BH40,  HLOOKUP(BE$90,Tipologie!$B$2:$AM$10,9) ))</f>
        <v>DOMENICA</v>
      </c>
      <c r="BF98" s="158" t="str">
        <f>T(IF(  Feb2022_RICHIESTE!BI40&lt;&gt;"",  Feb2022_RICHIESTE!BI40,  HLOOKUP(BF$90,Tipologie!$B$2:$AM$10,9) ))</f>
        <v>DOMENICA</v>
      </c>
      <c r="BG98" s="158" t="str">
        <f>T(IF(  Feb2022_RICHIESTE!BJ40&lt;&gt;"",  Feb2022_RICHIESTE!BJ40,  HLOOKUP(BG$90,Tipologie!$B$2:$AM$10,9) ))</f>
        <v>DOMENICA</v>
      </c>
      <c r="BH98" s="158" t="str">
        <f>T(IF(  Feb2022_RICHIESTE!BK40&lt;&gt;"",  Feb2022_RICHIESTE!BK40,  HLOOKUP(BH$90,Tipologie!$B$2:$AM$10,9) ))</f>
        <v>DOMENICA</v>
      </c>
    </row>
    <row r="99" spans="1:61" ht="11.25" customHeight="1" x14ac:dyDescent="0.25">
      <c r="A99" s="96"/>
      <c r="B99" s="96"/>
      <c r="C99" s="58"/>
      <c r="D99" s="58"/>
      <c r="E99" s="58"/>
      <c r="F99" s="58"/>
      <c r="G99" s="58"/>
      <c r="H99" s="58"/>
      <c r="I99" s="58"/>
      <c r="J99" s="58"/>
      <c r="K99" s="58"/>
      <c r="L99" s="58"/>
      <c r="M99" s="58"/>
      <c r="N99" s="58"/>
      <c r="O99" s="58"/>
      <c r="P99" s="58"/>
      <c r="Q99" s="58"/>
      <c r="R99" s="58"/>
      <c r="S99" s="58"/>
      <c r="U99" s="50" t="str">
        <f t="shared" si="21"/>
        <v/>
      </c>
      <c r="V99" s="78" t="str">
        <f t="shared" si="26"/>
        <v/>
      </c>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96"/>
      <c r="AU99" s="96"/>
      <c r="AW99" s="98" t="str">
        <f t="shared" si="22"/>
        <v/>
      </c>
      <c r="AX99" s="98" t="str">
        <f t="shared" si="25"/>
        <v/>
      </c>
      <c r="AY99" s="58"/>
      <c r="AZ99" s="58"/>
      <c r="BA99" s="58"/>
      <c r="BB99" s="58"/>
      <c r="BC99" s="58"/>
      <c r="BD99" s="58"/>
      <c r="BE99" s="58"/>
      <c r="BF99" s="58"/>
      <c r="BG99" s="58"/>
      <c r="BH99" s="58"/>
    </row>
    <row r="100" spans="1:61" ht="11.25" hidden="1" customHeight="1" x14ac:dyDescent="0.25">
      <c r="A100" s="78"/>
      <c r="B100" s="78" t="s">
        <v>23</v>
      </c>
      <c r="C100" s="84"/>
      <c r="D100" s="84"/>
      <c r="E100" s="84"/>
      <c r="F100" s="84"/>
      <c r="G100" s="84"/>
      <c r="H100" s="84"/>
      <c r="I100" s="84"/>
      <c r="J100" s="84"/>
      <c r="K100" s="84"/>
      <c r="L100" s="84"/>
      <c r="M100" s="84"/>
      <c r="N100" s="84"/>
      <c r="O100" s="84"/>
      <c r="P100" s="84"/>
      <c r="Q100" s="84"/>
      <c r="R100" s="84"/>
      <c r="S100" s="84"/>
      <c r="U100" s="78" t="str">
        <f t="shared" si="21"/>
        <v/>
      </c>
      <c r="V100" s="78" t="str">
        <f t="shared" si="26"/>
        <v>Turno</v>
      </c>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T100" s="93"/>
      <c r="AU100" s="96"/>
      <c r="AW100" s="98" t="str">
        <f t="shared" si="22"/>
        <v/>
      </c>
      <c r="AX100" s="98"/>
      <c r="AY100" s="84"/>
      <c r="AZ100" s="84"/>
      <c r="BA100" s="84"/>
      <c r="BB100" s="84"/>
      <c r="BC100" s="84"/>
      <c r="BD100" s="84"/>
      <c r="BE100" s="84"/>
      <c r="BF100" s="84"/>
      <c r="BG100" s="84"/>
      <c r="BH100" s="84"/>
    </row>
    <row r="101" spans="1:61" ht="11.25" hidden="1" customHeight="1" x14ac:dyDescent="0.25">
      <c r="A101" s="50"/>
      <c r="B101" s="50"/>
      <c r="C101" s="158" t="str">
        <f>T(IF(  Feb2022_RICHIESTE!C42&lt;&gt;"",  Feb2022_RICHIESTE!C42,  HLOOKUP(C$100,Tipologie!$B$2:$AM$10,2) ))</f>
        <v>-</v>
      </c>
      <c r="D101" s="158" t="str">
        <f>T(IF(  Feb2022_RICHIESTE!D42&lt;&gt;"",  Feb2022_RICHIESTE!D42,  HLOOKUP(D$100,Tipologie!$B$2:$AM$10,2) ))</f>
        <v>-</v>
      </c>
      <c r="E101" s="158" t="str">
        <f>T(IF(  Feb2022_RICHIESTE!E42&lt;&gt;"",  Feb2022_RICHIESTE!E42,  HLOOKUP(E$100,Tipologie!$B$2:$AM$10,2) ))</f>
        <v>-</v>
      </c>
      <c r="F101" s="158" t="str">
        <f>T(IF(  Feb2022_RICHIESTE!F42&lt;&gt;"",  Feb2022_RICHIESTE!F42,  HLOOKUP(F$100,Tipologie!$B$2:$AM$10,2) ))</f>
        <v>-</v>
      </c>
      <c r="G101" s="158" t="str">
        <f>T(IF(  Feb2022_RICHIESTE!G42&lt;&gt;"",  Feb2022_RICHIESTE!G42,  HLOOKUP(G$100,Tipologie!$B$2:$AM$10,2) ))</f>
        <v>-</v>
      </c>
      <c r="H101" s="158" t="str">
        <f>T(IF(  Feb2022_RICHIESTE!H42&lt;&gt;"",  Feb2022_RICHIESTE!H42,  HLOOKUP(H$100,Tipologie!$B$2:$AM$10,2) ))</f>
        <v>-</v>
      </c>
      <c r="I101" s="158" t="str">
        <f>T(IF(  Feb2022_RICHIESTE!I42&lt;&gt;"",  Feb2022_RICHIESTE!I42,  HLOOKUP(I$100,Tipologie!$B$2:$AM$10,2) ))</f>
        <v>-</v>
      </c>
      <c r="J101" s="158" t="str">
        <f>T(IF(  Feb2022_RICHIESTE!J42&lt;&gt;"",  Feb2022_RICHIESTE!J42,  HLOOKUP(J$100,Tipologie!$B$2:$AM$10,2) ))</f>
        <v>-</v>
      </c>
      <c r="K101" s="158" t="str">
        <f>T(IF(  Feb2022_RICHIESTE!K42&lt;&gt;"",  Feb2022_RICHIESTE!K42,  HLOOKUP(K$100,Tipologie!$B$2:$AM$10,2) ))</f>
        <v>-</v>
      </c>
      <c r="L101" s="158" t="str">
        <f>T(IF(  Feb2022_RICHIESTE!L42&lt;&gt;"",  Feb2022_RICHIESTE!L42,  HLOOKUP(L$100,Tipologie!$B$2:$AM$10,2) ))</f>
        <v>-</v>
      </c>
      <c r="M101" s="158" t="str">
        <f>T(IF(  Feb2022_RICHIESTE!M42&lt;&gt;"",  Feb2022_RICHIESTE!M42,  HLOOKUP(M$100,Tipologie!$B$2:$AM$10,2) ))</f>
        <v>-</v>
      </c>
      <c r="N101" s="158" t="str">
        <f>T(IF(  Feb2022_RICHIESTE!N42&lt;&gt;"",  Feb2022_RICHIESTE!N42,  HLOOKUP(N$100,Tipologie!$B$2:$AM$10,2) ))</f>
        <v>-</v>
      </c>
      <c r="O101" s="158" t="str">
        <f>T(IF(  Feb2022_RICHIESTE!O42&lt;&gt;"",  Feb2022_RICHIESTE!O42,  HLOOKUP(O$100,Tipologie!$B$2:$AM$10,2) ))</f>
        <v>-</v>
      </c>
      <c r="P101" s="158" t="str">
        <f>T(IF(  Feb2022_RICHIESTE!P42&lt;&gt;"",  Feb2022_RICHIESTE!P42,  HLOOKUP(P$100,Tipologie!$B$2:$AM$10,2) ))</f>
        <v>-</v>
      </c>
      <c r="Q101" s="81" t="str">
        <f>T(IF(  Feb2022_RICHIESTE!Q42&lt;&gt;"",  Feb2022_RICHIESTE!Q42,  HLOOKUP(Q$100,Tipologie!$B$2:$AM$10,2) ))</f>
        <v>-</v>
      </c>
      <c r="R101" s="81" t="str">
        <f>T(IF(  Feb2022_RICHIESTE!R42&lt;&gt;"",  Feb2022_RICHIESTE!R42,  HLOOKUP(R$100,Tipologie!$B$2:$AM$10,2) ))</f>
        <v>-</v>
      </c>
      <c r="S101" s="81" t="str">
        <f>T(IF(  Feb2022_RICHIESTE!S42&lt;&gt;"",  Feb2022_RICHIESTE!S42,  HLOOKUP(S$100,Tipologie!$B$2:$AM$10,2) ))</f>
        <v>-</v>
      </c>
      <c r="U101" s="50" t="str">
        <f t="shared" si="21"/>
        <v/>
      </c>
      <c r="V101" s="50" t="str">
        <f t="shared" si="26"/>
        <v/>
      </c>
      <c r="W101" s="158" t="str">
        <f>T(IF(  Feb2022_RICHIESTE!W42&lt;&gt;"",  Feb2022_RICHIESTE!W42,  HLOOKUP(W$100,Tipologie!$B$2:$AM$10,2) ))</f>
        <v>-</v>
      </c>
      <c r="X101" s="158" t="str">
        <f>T(IF(  Feb2022_RICHIESTE!X42&lt;&gt;"",  Feb2022_RICHIESTE!X42,  HLOOKUP(X$100,Tipologie!$B$2:$AM$10,2) ))</f>
        <v>-</v>
      </c>
      <c r="Y101" s="158" t="str">
        <f>T(IF(  Feb2022_RICHIESTE!Y42&lt;&gt;"",  Feb2022_RICHIESTE!Y42,  HLOOKUP(Y$100,Tipologie!$B$2:$AM$10,2) ))</f>
        <v>-</v>
      </c>
      <c r="Z101" s="158" t="str">
        <f>T(IF(  Feb2022_RICHIESTE!Z42&lt;&gt;"",  Feb2022_RICHIESTE!Z42,  HLOOKUP(Z$100,Tipologie!$B$2:$AM$10,2) ))</f>
        <v>-</v>
      </c>
      <c r="AA101" s="158" t="str">
        <f>T(IF(  Feb2022_RICHIESTE!AA42&lt;&gt;"",  Feb2022_RICHIESTE!AA42,  HLOOKUP(AA$100,Tipologie!$B$2:$AM$10,2) ))</f>
        <v>-</v>
      </c>
      <c r="AB101" s="158" t="str">
        <f>T(IF(  Feb2022_RICHIESTE!AB42&lt;&gt;"",  Feb2022_RICHIESTE!AB42,  HLOOKUP(AB$100,Tipologie!$B$2:$AM$10,2) ))</f>
        <v>-</v>
      </c>
      <c r="AC101" s="158" t="str">
        <f>T(IF(  Feb2022_RICHIESTE!AC42&lt;&gt;"",  Feb2022_RICHIESTE!AC42,  HLOOKUP(AC$100,Tipologie!$B$2:$AM$10,2) ))</f>
        <v>-</v>
      </c>
      <c r="AD101" s="158" t="str">
        <f>T(IF(  Feb2022_RICHIESTE!AD42&lt;&gt;"",  Feb2022_RICHIESTE!AD42,  HLOOKUP(AD$100,Tipologie!$B$2:$AM$10,2) ))</f>
        <v>-</v>
      </c>
      <c r="AE101" s="158" t="str">
        <f>T(IF(  Feb2022_RICHIESTE!AE42&lt;&gt;"",  Feb2022_RICHIESTE!AE42,  HLOOKUP(AE$100,Tipologie!$B$2:$AM$10,2) ))</f>
        <v>-</v>
      </c>
      <c r="AF101" s="158" t="str">
        <f>T(IF(  Feb2022_RICHIESTE!AF42&lt;&gt;"",  Feb2022_RICHIESTE!AF42,  HLOOKUP(AF$100,Tipologie!$B$2:$AM$10,2) ))</f>
        <v>-</v>
      </c>
      <c r="AG101" s="158" t="str">
        <f>T(IF(  Feb2022_RICHIESTE!AG42&lt;&gt;"",  Feb2022_RICHIESTE!AG42,  HLOOKUP(AG$100,Tipologie!$B$2:$AM$10,2) ))</f>
        <v>-</v>
      </c>
      <c r="AH101" s="158" t="str">
        <f>T(IF(  Feb2022_RICHIESTE!AH42&lt;&gt;"",  Feb2022_RICHIESTE!AH42,  HLOOKUP(AH$100,Tipologie!$B$2:$AM$10,2) ))</f>
        <v>-</v>
      </c>
      <c r="AI101" s="158" t="str">
        <f>T(IF(  Feb2022_RICHIESTE!AI42&lt;&gt;"",  Feb2022_RICHIESTE!AI42,  HLOOKUP(AI$100,Tipologie!$B$2:$AM$10,2) ))</f>
        <v>-</v>
      </c>
      <c r="AJ101" s="158" t="str">
        <f>T(IF(  Feb2022_RICHIESTE!AJ42&lt;&gt;"",  Feb2022_RICHIESTE!AJ42,  HLOOKUP(AJ$100,Tipologie!$B$2:$AM$10,2) ))</f>
        <v>-</v>
      </c>
      <c r="AK101" s="158" t="str">
        <f>T(IF(  Feb2022_RICHIESTE!AK42&lt;&gt;"",  Feb2022_RICHIESTE!AK42,  HLOOKUP(AK$100,Tipologie!$B$2:$AM$10,2) ))</f>
        <v>-</v>
      </c>
      <c r="AL101" s="158" t="str">
        <f>T(IF(  Feb2022_RICHIESTE!AL42&lt;&gt;"",  Feb2022_RICHIESTE!AL42,  HLOOKUP(AL$100,Tipologie!$B$2:$AM$10,2) ))</f>
        <v>-</v>
      </c>
      <c r="AM101" s="158" t="str">
        <f>T(IF(  Feb2022_RICHIESTE!AM42&lt;&gt;"",  Feb2022_RICHIESTE!AM42,  HLOOKUP(AM$100,Tipologie!$B$2:$AM$10,2) ))</f>
        <v>-</v>
      </c>
      <c r="AN101" s="158" t="str">
        <f>T(IF(  Feb2022_RICHIESTE!AN42&lt;&gt;"",  Feb2022_RICHIESTE!AN42,  HLOOKUP(AN$100,Tipologie!$B$2:$AM$10,2) ))</f>
        <v>-</v>
      </c>
      <c r="AO101" s="158" t="str">
        <f>T(IF(  Feb2022_RICHIESTE!AO42&lt;&gt;"",  Feb2022_RICHIESTE!AO42,  HLOOKUP(AO$100,Tipologie!$B$2:$AM$10,2) ))</f>
        <v>-</v>
      </c>
      <c r="AP101" s="158" t="str">
        <f>T(IF(  Feb2022_RICHIESTE!AP42&lt;&gt;"",  Feb2022_RICHIESTE!AP42,  HLOOKUP(AP$100,Tipologie!$B$2:$AM$10,2) ))</f>
        <v>-</v>
      </c>
      <c r="AQ101" s="158" t="str">
        <f>T(IF(  Feb2022_RICHIESTE!AQ42&lt;&gt;"",  Feb2022_RICHIESTE!AQ42,  HLOOKUP(AQ$100,Tipologie!$B$2:$AM$10,2) ))</f>
        <v>-</v>
      </c>
      <c r="AR101" s="158" t="str">
        <f>T(IF(  Feb2022_RICHIESTE!AR42&lt;&gt;"",  Feb2022_RICHIESTE!AR42,  HLOOKUP(AR$100,Tipologie!$B$2:$AM$10,2) ))</f>
        <v>-</v>
      </c>
      <c r="AS101" s="54"/>
      <c r="AT101" s="95"/>
      <c r="AU101" s="96"/>
      <c r="AW101" s="98" t="str">
        <f t="shared" si="22"/>
        <v/>
      </c>
      <c r="AX101" s="98" t="str">
        <f t="shared" ref="AX101:AX109" si="27">IF($B101&lt;&gt;"",$B101,"")</f>
        <v/>
      </c>
      <c r="AY101" s="158" t="str">
        <f>T(IF(  Feb2022_RICHIESTE!BB42&lt;&gt;"",  Feb2022_RICHIESTE!BB42,  HLOOKUP(AY$100,Tipologie!$B$2:$AM$10,2) ))</f>
        <v>-</v>
      </c>
      <c r="AZ101" s="158" t="str">
        <f>T(IF(  Feb2022_RICHIESTE!BC42&lt;&gt;"",  Feb2022_RICHIESTE!BC42,  HLOOKUP(AZ$100,Tipologie!$B$2:$AM$10,2) ))</f>
        <v>-</v>
      </c>
      <c r="BA101" s="158" t="str">
        <f>T(IF(  Feb2022_RICHIESTE!BD42&lt;&gt;"",  Feb2022_RICHIESTE!BD42,  HLOOKUP(BA$100,Tipologie!$B$2:$AM$10,2) ))</f>
        <v>-</v>
      </c>
      <c r="BB101" s="158" t="str">
        <f>T(IF(  Feb2022_RICHIESTE!BE42&lt;&gt;"",  Feb2022_RICHIESTE!BE42,  HLOOKUP(BB$100,Tipologie!$B$2:$AM$10,2) ))</f>
        <v>-</v>
      </c>
      <c r="BC101" s="158" t="str">
        <f>T(IF(  Feb2022_RICHIESTE!BF42&lt;&gt;"",  Feb2022_RICHIESTE!BF42,  HLOOKUP(BC$100,Tipologie!$B$2:$AM$10,2) ))</f>
        <v>-</v>
      </c>
      <c r="BD101" s="158" t="str">
        <f>T(IF(  Feb2022_RICHIESTE!BG42&lt;&gt;"",  Feb2022_RICHIESTE!BG42,  HLOOKUP(BD$100,Tipologie!$B$2:$AM$10,2) ))</f>
        <v>-</v>
      </c>
      <c r="BE101" s="158" t="str">
        <f>T(IF(  Feb2022_RICHIESTE!BH42&lt;&gt;"",  Feb2022_RICHIESTE!BH42,  HLOOKUP(BE$100,Tipologie!$B$2:$AM$10,2) ))</f>
        <v>-</v>
      </c>
      <c r="BF101" s="158" t="str">
        <f>T(IF(  Feb2022_RICHIESTE!BI42&lt;&gt;"",  Feb2022_RICHIESTE!BI42,  HLOOKUP(BF$100,Tipologie!$B$2:$AM$10,2) ))</f>
        <v>-</v>
      </c>
      <c r="BG101" s="158" t="str">
        <f>T(IF(  Feb2022_RICHIESTE!BJ42&lt;&gt;"",  Feb2022_RICHIESTE!BJ42,  HLOOKUP(BG$100,Tipologie!$B$2:$AM$10,2) ))</f>
        <v>-</v>
      </c>
      <c r="BH101" s="158" t="str">
        <f>T(IF(  Feb2022_RICHIESTE!BK42&lt;&gt;"",  Feb2022_RICHIESTE!BK42,  HLOOKUP(BH$100,Tipologie!$B$2:$AM$10,2) ))</f>
        <v>-</v>
      </c>
    </row>
    <row r="102" spans="1:61" ht="11.25" hidden="1" customHeight="1" x14ac:dyDescent="0.25">
      <c r="A102" s="79" t="str">
        <f>IF(Feb2022_RICHIESTE!A43&lt;&gt;"",Feb2022_RICHIESTE!A43,"")</f>
        <v>lun</v>
      </c>
      <c r="B102" s="80" t="str">
        <f>IF(Feb2022_RICHIESTE!B43&lt;&gt;"",Feb2022_RICHIESTE!B43,"")</f>
        <v/>
      </c>
      <c r="C102" s="158" t="str">
        <f>T( IF( Feb2022_RICHIESTE!C43&lt;&gt;"",  IF(   AND(    (IFERROR(SEARCH("Ridotto",Feb2022_RICHIESTE!C43),Feb2022_RICHIESTE!C43))=1,    C$100&lt;&gt;""   ),    _xlfn.CONCAT("Rid: ",HLOOKUP(C$100,Tipologie!$B$2:$AM$10,3)  ),  Feb2022_RICHIESTE!C43),HLOOKUP(C$100,Tipologie!$B$2:$AM$10,3  ) ))</f>
        <v>.</v>
      </c>
      <c r="D102" s="158" t="str">
        <f>T( IF( Feb2022_RICHIESTE!D43&lt;&gt;"",  IF(   AND(    (IFERROR(SEARCH("Ridotto",Feb2022_RICHIESTE!D43),Feb2022_RICHIESTE!D43))=1,    D$100&lt;&gt;""   ),    _xlfn.CONCAT("Rid: ",HLOOKUP(D$100,Tipologie!$B$2:$AM$10,3)  ),  Feb2022_RICHIESTE!D43),HLOOKUP(D$100,Tipologie!$B$2:$AM$10,3  ) ))</f>
        <v>.</v>
      </c>
      <c r="E102" s="158" t="str">
        <f>T( IF( Feb2022_RICHIESTE!E43&lt;&gt;"",  IF(   AND(    (IFERROR(SEARCH("Ridotto",Feb2022_RICHIESTE!E43),Feb2022_RICHIESTE!E43))=1,    E$100&lt;&gt;""   ),    _xlfn.CONCAT("Rid: ",HLOOKUP(E$100,Tipologie!$B$2:$AM$10,3)  ),  Feb2022_RICHIESTE!E43),HLOOKUP(E$100,Tipologie!$B$2:$AM$10,3  ) ))</f>
        <v>.</v>
      </c>
      <c r="F102" s="158" t="str">
        <f>T( IF( Feb2022_RICHIESTE!F43&lt;&gt;"",  IF(   AND(    (IFERROR(SEARCH("Ridotto",Feb2022_RICHIESTE!F43),Feb2022_RICHIESTE!F43))=1,    F$100&lt;&gt;""   ),    _xlfn.CONCAT("Rid: ",HLOOKUP(F$100,Tipologie!$B$2:$AM$10,3)  ),  Feb2022_RICHIESTE!F43),HLOOKUP(F$100,Tipologie!$B$2:$AM$10,3  ) ))</f>
        <v>.</v>
      </c>
      <c r="G102" s="158" t="str">
        <f>T( IF( Feb2022_RICHIESTE!G43&lt;&gt;"",  IF(   AND(    (IFERROR(SEARCH("Ridotto",Feb2022_RICHIESTE!G43),Feb2022_RICHIESTE!G43))=1,    G$100&lt;&gt;""   ),    _xlfn.CONCAT("Rid: ",HLOOKUP(G$100,Tipologie!$B$2:$AM$10,3)  ),  Feb2022_RICHIESTE!G43),HLOOKUP(G$100,Tipologie!$B$2:$AM$10,3  ) ))</f>
        <v>.</v>
      </c>
      <c r="H102" s="158" t="str">
        <f>T( IF( Feb2022_RICHIESTE!H43&lt;&gt;"",  IF(   AND(    (IFERROR(SEARCH("Ridotto",Feb2022_RICHIESTE!H43),Feb2022_RICHIESTE!H43))=1,    H$100&lt;&gt;""   ),    _xlfn.CONCAT("Rid: ",HLOOKUP(H$100,Tipologie!$B$2:$AM$10,3)  ),  Feb2022_RICHIESTE!H43),HLOOKUP(H$100,Tipologie!$B$2:$AM$10,3  ) ))</f>
        <v>.</v>
      </c>
      <c r="I102" s="158" t="str">
        <f>T( IF( Feb2022_RICHIESTE!I43&lt;&gt;"",  IF(   AND(    (IFERROR(SEARCH("Ridotto",Feb2022_RICHIESTE!I43),Feb2022_RICHIESTE!I43))=1,    I$100&lt;&gt;""   ),    _xlfn.CONCAT("Rid: ",HLOOKUP(I$100,Tipologie!$B$2:$AM$10,3)  ),  Feb2022_RICHIESTE!I43),HLOOKUP(I$100,Tipologie!$B$2:$AM$10,3  ) ))</f>
        <v>.</v>
      </c>
      <c r="J102" s="158" t="str">
        <f>T( IF( Feb2022_RICHIESTE!J43&lt;&gt;"",  IF(   AND(    (IFERROR(SEARCH("Ridotto",Feb2022_RICHIESTE!J43),Feb2022_RICHIESTE!J43))=1,    J$100&lt;&gt;""   ),    _xlfn.CONCAT("Rid: ",HLOOKUP(J$100,Tipologie!$B$2:$AM$10,3)  ),  Feb2022_RICHIESTE!J43),HLOOKUP(J$100,Tipologie!$B$2:$AM$10,3  ) ))</f>
        <v>.</v>
      </c>
      <c r="K102" s="158" t="str">
        <f>T( IF( Feb2022_RICHIESTE!K43&lt;&gt;"",  IF(   AND(    (IFERROR(SEARCH("Ridotto",Feb2022_RICHIESTE!K43),Feb2022_RICHIESTE!K43))=1,    K$100&lt;&gt;""   ),    _xlfn.CONCAT("Rid: ",HLOOKUP(K$100,Tipologie!$B$2:$AM$10,3)  ),  Feb2022_RICHIESTE!K43),HLOOKUP(K$100,Tipologie!$B$2:$AM$10,3  ) ))</f>
        <v>.</v>
      </c>
      <c r="L102" s="158" t="str">
        <f>T( IF( Feb2022_RICHIESTE!L43&lt;&gt;"",  IF(   AND(    (IFERROR(SEARCH("Ridotto",Feb2022_RICHIESTE!L43),Feb2022_RICHIESTE!L43))=1,    L$100&lt;&gt;""   ),    _xlfn.CONCAT("Rid: ",HLOOKUP(L$100,Tipologie!$B$2:$AM$10,3)  ),  Feb2022_RICHIESTE!L43),HLOOKUP(L$100,Tipologie!$B$2:$AM$10,3  ) ))</f>
        <v>.</v>
      </c>
      <c r="M102" s="158" t="str">
        <f>T( IF( Feb2022_RICHIESTE!M43&lt;&gt;"",  IF(   AND(    (IFERROR(SEARCH("Ridotto",Feb2022_RICHIESTE!M43),Feb2022_RICHIESTE!M43))=1,    M$100&lt;&gt;""   ),    _xlfn.CONCAT("Rid: ",HLOOKUP(M$100,Tipologie!$B$2:$AM$10,3)  ),  Feb2022_RICHIESTE!M43),HLOOKUP(M$100,Tipologie!$B$2:$AM$10,3  ) ))</f>
        <v>.</v>
      </c>
      <c r="N102" s="158" t="str">
        <f>T( IF( Feb2022_RICHIESTE!N43&lt;&gt;"",  IF(   AND(    (IFERROR(SEARCH("Ridotto",Feb2022_RICHIESTE!N43),Feb2022_RICHIESTE!N43))=1,    N$100&lt;&gt;""   ),    _xlfn.CONCAT("Rid: ",HLOOKUP(N$100,Tipologie!$B$2:$AM$10,3)  ),  Feb2022_RICHIESTE!N43),HLOOKUP(N$100,Tipologie!$B$2:$AM$10,3  ) ))</f>
        <v>.</v>
      </c>
      <c r="O102" s="158" t="str">
        <f>T( IF( Feb2022_RICHIESTE!O43&lt;&gt;"",  IF(   AND(    (IFERROR(SEARCH("Ridotto",Feb2022_RICHIESTE!O43),Feb2022_RICHIESTE!O43))=1,    O$100&lt;&gt;""   ),    _xlfn.CONCAT("Rid: ",HLOOKUP(O$100,Tipologie!$B$2:$AM$10,3)  ),  Feb2022_RICHIESTE!O43),HLOOKUP(O$100,Tipologie!$B$2:$AM$10,3  ) ))</f>
        <v>.</v>
      </c>
      <c r="P102" s="158" t="str">
        <f>T( IF( Feb2022_RICHIESTE!P43&lt;&gt;"",  IF(   AND(    (IFERROR(SEARCH("Ridotto",Feb2022_RICHIESTE!P43),Feb2022_RICHIESTE!P43))=1,    P$100&lt;&gt;""   ),    _xlfn.CONCAT("Rid: ",HLOOKUP(P$100,Tipologie!$B$2:$AM$10,3)  ),  Feb2022_RICHIESTE!P43),HLOOKUP(P$100,Tipologie!$B$2:$AM$10,3  ) ))</f>
        <v>.</v>
      </c>
      <c r="Q102" s="60" t="str">
        <f>T( IF( Feb2022_RICHIESTE!Q43&lt;&gt;"",  IF(   AND(    (IFERROR(SEARCH("Ridotto",Feb2022_RICHIESTE!Q43),Feb2022_RICHIESTE!Q43))=1,    Q$100&lt;&gt;""   ),    _xlfn.CONCAT("Rid: ",HLOOKUP(Q$100,Tipologie!$B$2:$AM$10,3)  ),  Feb2022_RICHIESTE!Q43),HLOOKUP(Q$100,Tipologie!$B$2:$AM$10,3  ) ))</f>
        <v>.</v>
      </c>
      <c r="R102" s="60" t="str">
        <f>T( IF( Feb2022_RICHIESTE!R43&lt;&gt;"",  IF(   AND(    (IFERROR(SEARCH("Ridotto",Feb2022_RICHIESTE!R43),Feb2022_RICHIESTE!R43))=1,    R$100&lt;&gt;""   ),    _xlfn.CONCAT("Rid: ",HLOOKUP(R$100,Tipologie!$B$2:$AM$10,3)  ),  Feb2022_RICHIESTE!R43),HLOOKUP(R$100,Tipologie!$B$2:$AM$10,3  ) ))</f>
        <v>.</v>
      </c>
      <c r="S102" s="60" t="str">
        <f>T( IF( Feb2022_RICHIESTE!S43&lt;&gt;"",  IF(   AND(    (IFERROR(SEARCH("Ridotto",Feb2022_RICHIESTE!S43),Feb2022_RICHIESTE!S43))=1,    S$100&lt;&gt;""   ),    _xlfn.CONCAT("Rid: ",HLOOKUP(S$100,Tipologie!$B$2:$AM$10,3)  ),  Feb2022_RICHIESTE!S43),HLOOKUP(S$100,Tipologie!$B$2:$AM$10,3  ) ))</f>
        <v>.</v>
      </c>
      <c r="U102" s="79" t="str">
        <f t="shared" si="21"/>
        <v>lun</v>
      </c>
      <c r="V102" s="80" t="str">
        <f t="shared" si="26"/>
        <v/>
      </c>
      <c r="W102" s="158" t="str">
        <f>T( IF( Feb2022_RICHIESTE!W43&lt;&gt;"",  IF(   AND(    (IFERROR(SEARCH("Ridotto",Feb2022_RICHIESTE!W43),Feb2022_RICHIESTE!W43))=1,    W$100&lt;&gt;""   ),    _xlfn.CONCAT("Rid: ",HLOOKUP(W$100,Tipologie!$B$2:$AM$10,3)  ),  Feb2022_RICHIESTE!W43),HLOOKUP(W$100,Tipologie!$B$2:$AM$10,3  ) ))</f>
        <v>.</v>
      </c>
      <c r="X102" s="158" t="str">
        <f>T( IF( Feb2022_RICHIESTE!X43&lt;&gt;"",  IF(   AND(    (IFERROR(SEARCH("Ridotto",Feb2022_RICHIESTE!X43),Feb2022_RICHIESTE!X43))=1,    X$100&lt;&gt;""   ),    _xlfn.CONCAT("Rid: ",HLOOKUP(X$100,Tipologie!$B$2:$AM$10,3)  ),  Feb2022_RICHIESTE!X43),HLOOKUP(X$100,Tipologie!$B$2:$AM$10,3  ) ))</f>
        <v>.</v>
      </c>
      <c r="Y102" s="158" t="str">
        <f>T( IF( Feb2022_RICHIESTE!Y43&lt;&gt;"",  IF(   AND(    (IFERROR(SEARCH("Ridotto",Feb2022_RICHIESTE!Y43),Feb2022_RICHIESTE!Y43))=1,    Y$100&lt;&gt;""   ),    _xlfn.CONCAT("Rid: ",HLOOKUP(Y$100,Tipologie!$B$2:$AM$10,3)  ),  Feb2022_RICHIESTE!Y43),HLOOKUP(Y$100,Tipologie!$B$2:$AM$10,3  ) ))</f>
        <v>.</v>
      </c>
      <c r="Z102" s="158" t="str">
        <f>T( IF( Feb2022_RICHIESTE!Z43&lt;&gt;"",  IF(   AND(    (IFERROR(SEARCH("Ridotto",Feb2022_RICHIESTE!Z43),Feb2022_RICHIESTE!Z43))=1,    Z$100&lt;&gt;""   ),    _xlfn.CONCAT("Rid: ",HLOOKUP(Z$100,Tipologie!$B$2:$AM$10,3)  ),  Feb2022_RICHIESTE!Z43),HLOOKUP(Z$100,Tipologie!$B$2:$AM$10,3  ) ))</f>
        <v>.</v>
      </c>
      <c r="AA102" s="158" t="str">
        <f>T( IF( Feb2022_RICHIESTE!AA43&lt;&gt;"",  IF(   AND(    (IFERROR(SEARCH("Ridotto",Feb2022_RICHIESTE!AA43),Feb2022_RICHIESTE!AA43))=1,    AA$100&lt;&gt;""   ),    _xlfn.CONCAT("Rid: ",HLOOKUP(AA$100,Tipologie!$B$2:$AM$10,3)  ),  Feb2022_RICHIESTE!AA43),HLOOKUP(AA$100,Tipologie!$B$2:$AM$10,3  ) ))</f>
        <v>.</v>
      </c>
      <c r="AB102" s="158" t="str">
        <f>T( IF( Feb2022_RICHIESTE!AB43&lt;&gt;"",  IF(   AND(    (IFERROR(SEARCH("Ridotto",Feb2022_RICHIESTE!AB43),Feb2022_RICHIESTE!AB43))=1,    AB$100&lt;&gt;""   ),    _xlfn.CONCAT("Rid: ",HLOOKUP(AB$100,Tipologie!$B$2:$AM$10,3)  ),  Feb2022_RICHIESTE!AB43),HLOOKUP(AB$100,Tipologie!$B$2:$AM$10,3  ) ))</f>
        <v>.</v>
      </c>
      <c r="AC102" s="158" t="str">
        <f>T( IF( Feb2022_RICHIESTE!AC43&lt;&gt;"",  IF(   AND(    (IFERROR(SEARCH("Ridotto",Feb2022_RICHIESTE!AC43),Feb2022_RICHIESTE!AC43))=1,    AC$100&lt;&gt;""   ),    _xlfn.CONCAT("Rid: ",HLOOKUP(AC$100,Tipologie!$B$2:$AM$10,3)  ),  Feb2022_RICHIESTE!AC43),HLOOKUP(AC$100,Tipologie!$B$2:$AM$10,3  ) ))</f>
        <v>.</v>
      </c>
      <c r="AD102" s="158" t="str">
        <f>T( IF( Feb2022_RICHIESTE!AD43&lt;&gt;"",  IF(   AND(    (IFERROR(SEARCH("Ridotto",Feb2022_RICHIESTE!AD43),Feb2022_RICHIESTE!AD43))=1,    AD$100&lt;&gt;""   ),    _xlfn.CONCAT("Rid: ",HLOOKUP(AD$100,Tipologie!$B$2:$AM$10,3)  ),  Feb2022_RICHIESTE!AD43),HLOOKUP(AD$100,Tipologie!$B$2:$AM$10,3  ) ))</f>
        <v>.</v>
      </c>
      <c r="AE102" s="158" t="str">
        <f>T( IF( Feb2022_RICHIESTE!AE43&lt;&gt;"",  IF(   AND(    (IFERROR(SEARCH("Ridotto",Feb2022_RICHIESTE!AE43),Feb2022_RICHIESTE!AE43))=1,    AE$100&lt;&gt;""   ),    _xlfn.CONCAT("Rid: ",HLOOKUP(AE$100,Tipologie!$B$2:$AM$10,3)  ),  Feb2022_RICHIESTE!AE43),HLOOKUP(AE$100,Tipologie!$B$2:$AM$10,3  ) ))</f>
        <v>.</v>
      </c>
      <c r="AF102" s="158" t="str">
        <f>T( IF( Feb2022_RICHIESTE!AF43&lt;&gt;"",  IF(   AND(    (IFERROR(SEARCH("Ridotto",Feb2022_RICHIESTE!AF43),Feb2022_RICHIESTE!AF43))=1,    AF$100&lt;&gt;""   ),    _xlfn.CONCAT("Rid: ",HLOOKUP(AF$100,Tipologie!$B$2:$AM$10,3)  ),  Feb2022_RICHIESTE!AF43),HLOOKUP(AF$100,Tipologie!$B$2:$AM$10,3  ) ))</f>
        <v>.</v>
      </c>
      <c r="AG102" s="158" t="str">
        <f>T( IF( Feb2022_RICHIESTE!AG43&lt;&gt;"",  IF(   AND(    (IFERROR(SEARCH("Ridotto",Feb2022_RICHIESTE!AG43),Feb2022_RICHIESTE!AG43))=1,    AG$100&lt;&gt;""   ),    _xlfn.CONCAT("Rid: ",HLOOKUP(AG$100,Tipologie!$B$2:$AM$10,3)  ),  Feb2022_RICHIESTE!AG43),HLOOKUP(AG$100,Tipologie!$B$2:$AM$10,3  ) ))</f>
        <v>.</v>
      </c>
      <c r="AH102" s="158" t="str">
        <f>T( IF( Feb2022_RICHIESTE!AH43&lt;&gt;"",  IF(   AND(    (IFERROR(SEARCH("Ridotto",Feb2022_RICHIESTE!AH43),Feb2022_RICHIESTE!AH43))=1,    AH$100&lt;&gt;""   ),    _xlfn.CONCAT("Rid: ",HLOOKUP(AH$100,Tipologie!$B$2:$AM$10,3)  ),  Feb2022_RICHIESTE!AH43),HLOOKUP(AH$100,Tipologie!$B$2:$AM$10,3  ) ))</f>
        <v>.</v>
      </c>
      <c r="AI102" s="158" t="str">
        <f>T( IF( Feb2022_RICHIESTE!AI43&lt;&gt;"",  IF(   AND(    (IFERROR(SEARCH("Ridotto",Feb2022_RICHIESTE!AI43),Feb2022_RICHIESTE!AI43))=1,    AI$100&lt;&gt;""   ),    _xlfn.CONCAT("Rid: ",HLOOKUP(AI$100,Tipologie!$B$2:$AM$10,3)  ),  Feb2022_RICHIESTE!AI43),HLOOKUP(AI$100,Tipologie!$B$2:$AM$10,3  ) ))</f>
        <v>.</v>
      </c>
      <c r="AJ102" s="158" t="str">
        <f>T( IF( Feb2022_RICHIESTE!AJ43&lt;&gt;"",  IF(   AND(    (IFERROR(SEARCH("Ridotto",Feb2022_RICHIESTE!AJ43),Feb2022_RICHIESTE!AJ43))=1,    AJ$100&lt;&gt;""   ),    _xlfn.CONCAT("Rid: ",HLOOKUP(AJ$100,Tipologie!$B$2:$AM$10,3)  ),  Feb2022_RICHIESTE!AJ43),HLOOKUP(AJ$100,Tipologie!$B$2:$AM$10,3  ) ))</f>
        <v>.</v>
      </c>
      <c r="AK102" s="158" t="str">
        <f>T( IF( Feb2022_RICHIESTE!AK43&lt;&gt;"",  IF(   AND(    (IFERROR(SEARCH("Ridotto",Feb2022_RICHIESTE!AK43),Feb2022_RICHIESTE!AK43))=1,    AK$100&lt;&gt;""   ),    _xlfn.CONCAT("Rid: ",HLOOKUP(AK$100,Tipologie!$B$2:$AM$10,3)  ),  Feb2022_RICHIESTE!AK43),HLOOKUP(AK$100,Tipologie!$B$2:$AM$10,3  ) ))</f>
        <v>.</v>
      </c>
      <c r="AL102" s="158" t="str">
        <f>T( IF( Feb2022_RICHIESTE!AL43&lt;&gt;"",  IF(   AND(    (IFERROR(SEARCH("Ridotto",Feb2022_RICHIESTE!AL43),Feb2022_RICHIESTE!AL43))=1,    AL$100&lt;&gt;""   ),    _xlfn.CONCAT("Rid: ",HLOOKUP(AL$100,Tipologie!$B$2:$AM$10,3)  ),  Feb2022_RICHIESTE!AL43),HLOOKUP(AL$100,Tipologie!$B$2:$AM$10,3  ) ))</f>
        <v>.</v>
      </c>
      <c r="AM102" s="158" t="str">
        <f>T( IF( Feb2022_RICHIESTE!AM43&lt;&gt;"",  IF(   AND(    (IFERROR(SEARCH("Ridotto",Feb2022_RICHIESTE!AM43),Feb2022_RICHIESTE!AM43))=1,    AM$100&lt;&gt;""   ),    _xlfn.CONCAT("Rid: ",HLOOKUP(AM$100,Tipologie!$B$2:$AM$10,3)  ),  Feb2022_RICHIESTE!AM43),HLOOKUP(AM$100,Tipologie!$B$2:$AM$10,3  ) ))</f>
        <v>.</v>
      </c>
      <c r="AN102" s="158" t="str">
        <f>T( IF( Feb2022_RICHIESTE!AN43&lt;&gt;"",  IF(   AND(    (IFERROR(SEARCH("Ridotto",Feb2022_RICHIESTE!AN43),Feb2022_RICHIESTE!AN43))=1,    AN$100&lt;&gt;""   ),    _xlfn.CONCAT("Rid: ",HLOOKUP(AN$100,Tipologie!$B$2:$AM$10,3)  ),  Feb2022_RICHIESTE!AN43),HLOOKUP(AN$100,Tipologie!$B$2:$AM$10,3  ) ))</f>
        <v>.</v>
      </c>
      <c r="AO102" s="158" t="str">
        <f>T( IF( Feb2022_RICHIESTE!AO43&lt;&gt;"",  IF(   AND(    (IFERROR(SEARCH("Ridotto",Feb2022_RICHIESTE!AO43),Feb2022_RICHIESTE!AO43))=1,    AO$100&lt;&gt;""   ),    _xlfn.CONCAT("Rid: ",HLOOKUP(AO$100,Tipologie!$B$2:$AM$10,3)  ),  Feb2022_RICHIESTE!AO43),HLOOKUP(AO$100,Tipologie!$B$2:$AM$10,3  ) ))</f>
        <v>.</v>
      </c>
      <c r="AP102" s="158" t="str">
        <f>T( IF( Feb2022_RICHIESTE!AP45&lt;&gt;"",  IF(   AND(    (IFERROR(SEARCH("Ridotto",Feb2022_RICHIESTE!AP45),Feb2022_RICHIESTE!AP45))=1,    AP$100&lt;&gt;""   ),    _xlfn.CONCAT("Rid: ",HLOOKUP(AP$100,Tipologie!$B$2:$AM$10,3)  ),  Feb2022_RICHIESTE!AP45),HLOOKUP(AP$100,Tipologie!$B$2:$AM$10,3  ) ))</f>
        <v>.</v>
      </c>
      <c r="AQ102" s="158" t="str">
        <f>T( IF( Feb2022_RICHIESTE!AQ43&lt;&gt;"",  IF(   AND(    (IFERROR(SEARCH("Ridotto",Feb2022_RICHIESTE!AQ43),Feb2022_RICHIESTE!AQ43))=1,    AQ$100&lt;&gt;""   ),    _xlfn.CONCAT("Rid: ",HLOOKUP(AQ$100,Tipologie!$B$2:$AM$10,3)  ),  Feb2022_RICHIESTE!AQ43),HLOOKUP(AQ$100,Tipologie!$B$2:$AM$10,3  ) ))</f>
        <v>.</v>
      </c>
      <c r="AR102" s="158" t="str">
        <f>T( IF( Feb2022_RICHIESTE!AR43&lt;&gt;"",  IF(   AND(    (IFERROR(SEARCH("Ridotto",Feb2022_RICHIESTE!AR43),Feb2022_RICHIESTE!AR43))=1,    AR$100&lt;&gt;""   ),    _xlfn.CONCAT("Rid: ",HLOOKUP(AR$100,Tipologie!$B$2:$AM$10,3)  ),  Feb2022_RICHIESTE!AR43),HLOOKUP(AR$100,Tipologie!$B$2:$AM$10,3  ) ))</f>
        <v>.</v>
      </c>
      <c r="AS102" s="54"/>
      <c r="AT102" s="52">
        <f>SUM(COUNTIFS(C102:AR102,{"Ex-accordo";"Ferie";"Ridotto Ex-Acc";"Ridotto Ferie";"Ridotto Maternità";"Malattia";"Esame";"Altro"}))</f>
        <v>0</v>
      </c>
      <c r="AU102" s="96"/>
      <c r="AW102" s="79" t="str">
        <f t="shared" si="22"/>
        <v>lun</v>
      </c>
      <c r="AX102" s="79" t="str">
        <f t="shared" si="27"/>
        <v/>
      </c>
      <c r="AY102" s="158" t="str">
        <f>T(IF(  Feb2022_RICHIESTE!BB43&lt;&gt;"",  Feb2022_RICHIESTE!BB43,  HLOOKUP(AY$100,Tipologie!$B$2:$AM$10,3) ))</f>
        <v>.</v>
      </c>
      <c r="AZ102" s="158" t="str">
        <f>T(IF(  Feb2022_RICHIESTE!BC43&lt;&gt;"",  Feb2022_RICHIESTE!BC43,  HLOOKUP(AZ$100,Tipologie!$B$2:$AM$10,3) ))</f>
        <v>.</v>
      </c>
      <c r="BA102" s="158" t="str">
        <f>T(IF(  Feb2022_RICHIESTE!BD43&lt;&gt;"",  Feb2022_RICHIESTE!BD43,  HLOOKUP(BA$100,Tipologie!$B$2:$AM$10,3) ))</f>
        <v>.</v>
      </c>
      <c r="BB102" s="158" t="str">
        <f>T(IF(  Feb2022_RICHIESTE!BE43&lt;&gt;"",  Feb2022_RICHIESTE!BE43,  HLOOKUP(BB$100,Tipologie!$B$2:$AM$10,3) ))</f>
        <v>.</v>
      </c>
      <c r="BC102" s="158" t="str">
        <f>T(IF(  Feb2022_RICHIESTE!BF43&lt;&gt;"",  Feb2022_RICHIESTE!BF43,  HLOOKUP(BC$100,Tipologie!$B$2:$AM$10,3) ))</f>
        <v>.</v>
      </c>
      <c r="BD102" s="158" t="str">
        <f>T(IF(  Feb2022_RICHIESTE!BG43&lt;&gt;"",  Feb2022_RICHIESTE!BG43,  HLOOKUP(BD$100,Tipologie!$B$2:$AM$10,3) ))</f>
        <v>.</v>
      </c>
      <c r="BE102" s="158" t="str">
        <f>T(IF(  Feb2022_RICHIESTE!BH43&lt;&gt;"",  Feb2022_RICHIESTE!BH43,  HLOOKUP(BE$100,Tipologie!$B$2:$AM$10,3) ))</f>
        <v>.</v>
      </c>
      <c r="BF102" s="158" t="str">
        <f>T(IF(  Feb2022_RICHIESTE!BI43&lt;&gt;"",  Feb2022_RICHIESTE!BI43,  HLOOKUP(BF$100,Tipologie!$B$2:$AM$10,3) ))</f>
        <v>.</v>
      </c>
      <c r="BG102" s="158" t="str">
        <f>T(IF(  Feb2022_RICHIESTE!BJ43&lt;&gt;"",  Feb2022_RICHIESTE!BJ43,  HLOOKUP(BG$100,Tipologie!$B$2:$AM$10,3) ))</f>
        <v>.</v>
      </c>
      <c r="BH102" s="158" t="str">
        <f>T(IF(  Feb2022_RICHIESTE!BK43&lt;&gt;"",  Feb2022_RICHIESTE!BK43,  HLOOKUP(BH$100,Tipologie!$B$2:$AM$10,3) ))</f>
        <v>.</v>
      </c>
      <c r="BI102" s="50"/>
    </row>
    <row r="103" spans="1:61" ht="11.25" hidden="1" customHeight="1" x14ac:dyDescent="0.25">
      <c r="A103" s="79" t="str">
        <f>IF(Feb2022_RICHIESTE!A44&lt;&gt;"",Feb2022_RICHIESTE!A44,"")</f>
        <v>mar</v>
      </c>
      <c r="B103" s="80" t="str">
        <f>IF(Feb2022_RICHIESTE!B44&lt;&gt;"",Feb2022_RICHIESTE!B44,"")</f>
        <v/>
      </c>
      <c r="C103" s="158" t="str">
        <f>T( IF( Feb2022_RICHIESTE!C44&lt;&gt;"",  IF(   AND(    (IFERROR(SEARCH("Ridotto",Feb2022_RICHIESTE!C44),Feb2022_RICHIESTE!C44))=1,    C$100&lt;&gt;""   ),    _xlfn.CONCAT("Rid: ",HLOOKUP(C$100,Tipologie!$B$2:$AM$10,4)  ),  Feb2022_RICHIESTE!C44),HLOOKUP(C$100,Tipologie!$B$2:$AM$10,4  ) ))</f>
        <v>.</v>
      </c>
      <c r="D103" s="158" t="str">
        <f>T( IF( Feb2022_RICHIESTE!D44&lt;&gt;"",  IF(   AND(    (IFERROR(SEARCH("Ridotto",Feb2022_RICHIESTE!D44),Feb2022_RICHIESTE!D44))=1,    D$100&lt;&gt;""   ),    _xlfn.CONCAT("Rid: ",HLOOKUP(D$100,Tipologie!$B$2:$AM$10,4)  ),  Feb2022_RICHIESTE!D44),HLOOKUP(D$100,Tipologie!$B$2:$AM$10,4  ) ))</f>
        <v>.</v>
      </c>
      <c r="E103" s="158" t="str">
        <f>T( IF( Feb2022_RICHIESTE!E44&lt;&gt;"",  IF(   AND(    (IFERROR(SEARCH("Ridotto",Feb2022_RICHIESTE!E44),Feb2022_RICHIESTE!E44))=1,    E$100&lt;&gt;""   ),    _xlfn.CONCAT("Rid: ",HLOOKUP(E$100,Tipologie!$B$2:$AM$10,4)  ),  Feb2022_RICHIESTE!E44),HLOOKUP(E$100,Tipologie!$B$2:$AM$10,4  ) ))</f>
        <v>.</v>
      </c>
      <c r="F103" s="158" t="str">
        <f>T( IF( Feb2022_RICHIESTE!F44&lt;&gt;"",  IF(   AND(    (IFERROR(SEARCH("Ridotto",Feb2022_RICHIESTE!F44),Feb2022_RICHIESTE!F44))=1,    F$100&lt;&gt;""   ),    _xlfn.CONCAT("Rid: ",HLOOKUP(F$100,Tipologie!$B$2:$AM$10,4)  ),  Feb2022_RICHIESTE!F44),HLOOKUP(F$100,Tipologie!$B$2:$AM$10,4  ) ))</f>
        <v>.</v>
      </c>
      <c r="G103" s="158" t="str">
        <f>T( IF( Feb2022_RICHIESTE!G44&lt;&gt;"",  IF(   AND(    (IFERROR(SEARCH("Ridotto",Feb2022_RICHIESTE!G44),Feb2022_RICHIESTE!G44))=1,    G$100&lt;&gt;""   ),    _xlfn.CONCAT("Rid: ",HLOOKUP(G$100,Tipologie!$B$2:$AM$10,4)  ),  Feb2022_RICHIESTE!G44),HLOOKUP(G$100,Tipologie!$B$2:$AM$10,4  ) ))</f>
        <v>.</v>
      </c>
      <c r="H103" s="158" t="str">
        <f>T( IF( Feb2022_RICHIESTE!H44&lt;&gt;"",  IF(   AND(    (IFERROR(SEARCH("Ridotto",Feb2022_RICHIESTE!H44),Feb2022_RICHIESTE!H44))=1,    H$100&lt;&gt;""   ),    _xlfn.CONCAT("Rid: ",HLOOKUP(H$100,Tipologie!$B$2:$AM$10,4)  ),  Feb2022_RICHIESTE!H44),HLOOKUP(H$100,Tipologie!$B$2:$AM$10,4  ) ))</f>
        <v>.</v>
      </c>
      <c r="I103" s="158" t="str">
        <f>T( IF( Feb2022_RICHIESTE!I44&lt;&gt;"",  IF(   AND(    (IFERROR(SEARCH("Ridotto",Feb2022_RICHIESTE!I44),Feb2022_RICHIESTE!I44))=1,    I$100&lt;&gt;""   ),    _xlfn.CONCAT("Rid: ",HLOOKUP(I$100,Tipologie!$B$2:$AM$10,4)  ),  Feb2022_RICHIESTE!I44),HLOOKUP(I$100,Tipologie!$B$2:$AM$10,4  ) ))</f>
        <v>.</v>
      </c>
      <c r="J103" s="158" t="str">
        <f>T( IF( Feb2022_RICHIESTE!J44&lt;&gt;"",  IF(   AND(    (IFERROR(SEARCH("Ridotto",Feb2022_RICHIESTE!J44),Feb2022_RICHIESTE!J44))=1,    J$100&lt;&gt;""   ),    _xlfn.CONCAT("Rid: ",HLOOKUP(J$100,Tipologie!$B$2:$AM$10,4)  ),  Feb2022_RICHIESTE!J44),HLOOKUP(J$100,Tipologie!$B$2:$AM$10,4  ) ))</f>
        <v>.</v>
      </c>
      <c r="K103" s="158" t="str">
        <f>T( IF( Feb2022_RICHIESTE!K44&lt;&gt;"",  IF(   AND(    (IFERROR(SEARCH("Ridotto",Feb2022_RICHIESTE!K44),Feb2022_RICHIESTE!K44))=1,    K$100&lt;&gt;""   ),    _xlfn.CONCAT("Rid: ",HLOOKUP(K$100,Tipologie!$B$2:$AM$10,4)  ),  Feb2022_RICHIESTE!K44),HLOOKUP(K$100,Tipologie!$B$2:$AM$10,4  ) ))</f>
        <v>.</v>
      </c>
      <c r="L103" s="158" t="str">
        <f>T( IF( Feb2022_RICHIESTE!L44&lt;&gt;"",  IF(   AND(    (IFERROR(SEARCH("Ridotto",Feb2022_RICHIESTE!L44),Feb2022_RICHIESTE!L44))=1,    L$100&lt;&gt;""   ),    _xlfn.CONCAT("Rid: ",HLOOKUP(L$100,Tipologie!$B$2:$AM$10,4)  ),  Feb2022_RICHIESTE!L44),HLOOKUP(L$100,Tipologie!$B$2:$AM$10,4  ) ))</f>
        <v>.</v>
      </c>
      <c r="M103" s="158" t="str">
        <f>T( IF( Feb2022_RICHIESTE!M44&lt;&gt;"",  IF(   AND(    (IFERROR(SEARCH("Ridotto",Feb2022_RICHIESTE!M44),Feb2022_RICHIESTE!M44))=1,    M$100&lt;&gt;""   ),    _xlfn.CONCAT("Rid: ",HLOOKUP(M$100,Tipologie!$B$2:$AM$10,4)  ),  Feb2022_RICHIESTE!M44),HLOOKUP(M$100,Tipologie!$B$2:$AM$10,4  ) ))</f>
        <v>.</v>
      </c>
      <c r="N103" s="158" t="str">
        <f>T( IF( Feb2022_RICHIESTE!N44&lt;&gt;"",  IF(   AND(    (IFERROR(SEARCH("Ridotto",Feb2022_RICHIESTE!N44),Feb2022_RICHIESTE!N44))=1,    N$100&lt;&gt;""   ),    _xlfn.CONCAT("Rid: ",HLOOKUP(N$100,Tipologie!$B$2:$AM$10,4)  ),  Feb2022_RICHIESTE!N44),HLOOKUP(N$100,Tipologie!$B$2:$AM$10,4  ) ))</f>
        <v>.</v>
      </c>
      <c r="O103" s="158" t="str">
        <f>T( IF( Feb2022_RICHIESTE!O44&lt;&gt;"",  IF(   AND(    (IFERROR(SEARCH("Ridotto",Feb2022_RICHIESTE!O44),Feb2022_RICHIESTE!O44))=1,    O$100&lt;&gt;""   ),    _xlfn.CONCAT("Rid: ",HLOOKUP(O$100,Tipologie!$B$2:$AM$10,4)  ),  Feb2022_RICHIESTE!O44),HLOOKUP(O$100,Tipologie!$B$2:$AM$10,4  ) ))</f>
        <v>.</v>
      </c>
      <c r="P103" s="158" t="str">
        <f>T( IF( Feb2022_RICHIESTE!P44&lt;&gt;"",  IF(   AND(    (IFERROR(SEARCH("Ridotto",Feb2022_RICHIESTE!P44),Feb2022_RICHIESTE!P44))=1,    P$100&lt;&gt;""   ),    _xlfn.CONCAT("Rid: ",HLOOKUP(P$100,Tipologie!$B$2:$AM$10,4)  ),  Feb2022_RICHIESTE!P44),HLOOKUP(P$100,Tipologie!$B$2:$AM$10,4  ) ))</f>
        <v>.</v>
      </c>
      <c r="Q103" s="60" t="str">
        <f>T( IF( Feb2022_RICHIESTE!Q44&lt;&gt;"",  IF(   AND(    (IFERROR(SEARCH("Ridotto",Feb2022_RICHIESTE!Q44),Feb2022_RICHIESTE!Q44))=1,    Q$100&lt;&gt;""   ),    _xlfn.CONCAT("Rid: ",HLOOKUP(Q$100,Tipologie!$B$2:$AM$10,4)  ),  Feb2022_RICHIESTE!Q44),HLOOKUP(Q$100,Tipologie!$B$2:$AM$10,4  ) ))</f>
        <v>.</v>
      </c>
      <c r="R103" s="60" t="str">
        <f>T( IF( Feb2022_RICHIESTE!R44&lt;&gt;"",  IF(   AND(    (IFERROR(SEARCH("Ridotto",Feb2022_RICHIESTE!R44),Feb2022_RICHIESTE!R44))=1,    R$100&lt;&gt;""   ),    _xlfn.CONCAT("Rid: ",HLOOKUP(R$100,Tipologie!$B$2:$AM$10,4)  ),  Feb2022_RICHIESTE!R44),HLOOKUP(R$100,Tipologie!$B$2:$AM$10,4  ) ))</f>
        <v>.</v>
      </c>
      <c r="S103" s="60" t="str">
        <f>T( IF( Feb2022_RICHIESTE!S44&lt;&gt;"",  IF(   AND(    (IFERROR(SEARCH("Ridotto",Feb2022_RICHIESTE!S44),Feb2022_RICHIESTE!S44))=1,    S$100&lt;&gt;""   ),    _xlfn.CONCAT("Rid: ",HLOOKUP(S$100,Tipologie!$B$2:$AM$10,4)  ),  Feb2022_RICHIESTE!S44),HLOOKUP(S$100,Tipologie!$B$2:$AM$10,4  ) ))</f>
        <v>.</v>
      </c>
      <c r="U103" s="79" t="str">
        <f t="shared" si="21"/>
        <v>mar</v>
      </c>
      <c r="V103" s="80" t="str">
        <f t="shared" si="26"/>
        <v/>
      </c>
      <c r="W103" s="158" t="str">
        <f>T( IF( Feb2022_RICHIESTE!W44&lt;&gt;"",  IF(   AND(    (IFERROR(SEARCH("Ridotto",Feb2022_RICHIESTE!W44),Feb2022_RICHIESTE!W44))=1,    W$100&lt;&gt;""   ),    _xlfn.CONCAT("Rid: ",HLOOKUP(W$100,Tipologie!$B$2:$AM$10,4)  ),  Feb2022_RICHIESTE!W44),HLOOKUP(W$100,Tipologie!$B$2:$AM$10,4  ) ))</f>
        <v>.</v>
      </c>
      <c r="X103" s="158" t="str">
        <f>T( IF( Feb2022_RICHIESTE!X44&lt;&gt;"",  IF(   AND(    (IFERROR(SEARCH("Ridotto",Feb2022_RICHIESTE!X44),Feb2022_RICHIESTE!X44))=1,    X$100&lt;&gt;""   ),    _xlfn.CONCAT("Rid: ",HLOOKUP(X$100,Tipologie!$B$2:$AM$10,4)  ),  Feb2022_RICHIESTE!X44),HLOOKUP(X$100,Tipologie!$B$2:$AM$10,4  ) ))</f>
        <v>.</v>
      </c>
      <c r="Y103" s="158" t="str">
        <f>T( IF( Feb2022_RICHIESTE!Y44&lt;&gt;"",  IF(   AND(    (IFERROR(SEARCH("Ridotto",Feb2022_RICHIESTE!Y44),Feb2022_RICHIESTE!Y44))=1,    Y$100&lt;&gt;""   ),    _xlfn.CONCAT("Rid: ",HLOOKUP(Y$100,Tipologie!$B$2:$AM$10,4)  ),  Feb2022_RICHIESTE!Y44),HLOOKUP(Y$100,Tipologie!$B$2:$AM$10,4  ) ))</f>
        <v>.</v>
      </c>
      <c r="Z103" s="158" t="str">
        <f>T( IF( Feb2022_RICHIESTE!Z44&lt;&gt;"",  IF(   AND(    (IFERROR(SEARCH("Ridotto",Feb2022_RICHIESTE!Z44),Feb2022_RICHIESTE!Z44))=1,    Z$100&lt;&gt;""   ),    _xlfn.CONCAT("Rid: ",HLOOKUP(Z$100,Tipologie!$B$2:$AM$10,4)  ),  Feb2022_RICHIESTE!Z44),HLOOKUP(Z$100,Tipologie!$B$2:$AM$10,4  ) ))</f>
        <v>.</v>
      </c>
      <c r="AA103" s="158" t="str">
        <f>T( IF( Feb2022_RICHIESTE!AA44&lt;&gt;"",  IF(   AND(    (IFERROR(SEARCH("Ridotto",Feb2022_RICHIESTE!AA44),Feb2022_RICHIESTE!AA44))=1,    AA$100&lt;&gt;""   ),    _xlfn.CONCAT("Rid: ",HLOOKUP(AA$100,Tipologie!$B$2:$AM$10,4)  ),  Feb2022_RICHIESTE!AA44),HLOOKUP(AA$100,Tipologie!$B$2:$AM$10,4  ) ))</f>
        <v>.</v>
      </c>
      <c r="AB103" s="158" t="str">
        <f>T( IF( Feb2022_RICHIESTE!AB44&lt;&gt;"",  IF(   AND(    (IFERROR(SEARCH("Ridotto",Feb2022_RICHIESTE!AB44),Feb2022_RICHIESTE!AB44))=1,    AB$100&lt;&gt;""   ),    _xlfn.CONCAT("Rid: ",HLOOKUP(AB$100,Tipologie!$B$2:$AM$10,4)  ),  Feb2022_RICHIESTE!AB44),HLOOKUP(AB$100,Tipologie!$B$2:$AM$10,4  ) ))</f>
        <v>.</v>
      </c>
      <c r="AC103" s="158" t="str">
        <f>T( IF( Feb2022_RICHIESTE!AC44&lt;&gt;"",  IF(   AND(    (IFERROR(SEARCH("Ridotto",Feb2022_RICHIESTE!AC44),Feb2022_RICHIESTE!AC44))=1,    AC$100&lt;&gt;""   ),    _xlfn.CONCAT("Rid: ",HLOOKUP(AC$100,Tipologie!$B$2:$AM$10,4)  ),  Feb2022_RICHIESTE!AC44),HLOOKUP(AC$100,Tipologie!$B$2:$AM$10,4  ) ))</f>
        <v>.</v>
      </c>
      <c r="AD103" s="158" t="str">
        <f>T( IF( Feb2022_RICHIESTE!AD44&lt;&gt;"",  IF(   AND(    (IFERROR(SEARCH("Ridotto",Feb2022_RICHIESTE!AD44),Feb2022_RICHIESTE!AD44))=1,    AD$100&lt;&gt;""   ),    _xlfn.CONCAT("Rid: ",HLOOKUP(AD$100,Tipologie!$B$2:$AM$10,4)  ),  Feb2022_RICHIESTE!AD44),HLOOKUP(AD$100,Tipologie!$B$2:$AM$10,4  ) ))</f>
        <v>.</v>
      </c>
      <c r="AE103" s="158" t="str">
        <f>T( IF( Feb2022_RICHIESTE!AE44&lt;&gt;"",  IF(   AND(    (IFERROR(SEARCH("Ridotto",Feb2022_RICHIESTE!AE44),Feb2022_RICHIESTE!AE44))=1,    AE$100&lt;&gt;""   ),    _xlfn.CONCAT("Rid: ",HLOOKUP(AE$100,Tipologie!$B$2:$AM$10,4)  ),  Feb2022_RICHIESTE!AE44),HLOOKUP(AE$100,Tipologie!$B$2:$AM$10,4  ) ))</f>
        <v>.</v>
      </c>
      <c r="AF103" s="158" t="str">
        <f>T( IF( Feb2022_RICHIESTE!AF44&lt;&gt;"",  IF(   AND(    (IFERROR(SEARCH("Ridotto",Feb2022_RICHIESTE!AF44),Feb2022_RICHIESTE!AF44))=1,    AF$100&lt;&gt;""   ),    _xlfn.CONCAT("Rid: ",HLOOKUP(AF$100,Tipologie!$B$2:$AM$10,4)  ),  Feb2022_RICHIESTE!AF44),HLOOKUP(AF$100,Tipologie!$B$2:$AM$10,4  ) ))</f>
        <v>.</v>
      </c>
      <c r="AG103" s="158" t="str">
        <f>T( IF( Feb2022_RICHIESTE!AG44&lt;&gt;"",  IF(   AND(    (IFERROR(SEARCH("Ridotto",Feb2022_RICHIESTE!AG44),Feb2022_RICHIESTE!AG44))=1,    AG$100&lt;&gt;""   ),    _xlfn.CONCAT("Rid: ",HLOOKUP(AG$100,Tipologie!$B$2:$AM$10,4)  ),  Feb2022_RICHIESTE!AG44),HLOOKUP(AG$100,Tipologie!$B$2:$AM$10,4  ) ))</f>
        <v>.</v>
      </c>
      <c r="AH103" s="158" t="str">
        <f>T( IF( Feb2022_RICHIESTE!AH44&lt;&gt;"",  IF(   AND(    (IFERROR(SEARCH("Ridotto",Feb2022_RICHIESTE!AH44),Feb2022_RICHIESTE!AH44))=1,    AH$100&lt;&gt;""   ),    _xlfn.CONCAT("Rid: ",HLOOKUP(AH$100,Tipologie!$B$2:$AM$10,4)  ),  Feb2022_RICHIESTE!AH44),HLOOKUP(AH$100,Tipologie!$B$2:$AM$10,4  ) ))</f>
        <v>.</v>
      </c>
      <c r="AI103" s="158" t="str">
        <f>T( IF( Feb2022_RICHIESTE!AI44&lt;&gt;"",  IF(   AND(    (IFERROR(SEARCH("Ridotto",Feb2022_RICHIESTE!AI44),Feb2022_RICHIESTE!AI44))=1,    AI$100&lt;&gt;""   ),    _xlfn.CONCAT("Rid: ",HLOOKUP(AI$100,Tipologie!$B$2:$AM$10,4)  ),  Feb2022_RICHIESTE!AI44),HLOOKUP(AI$100,Tipologie!$B$2:$AM$10,4  ) ))</f>
        <v>.</v>
      </c>
      <c r="AJ103" s="158" t="str">
        <f>T( IF( Feb2022_RICHIESTE!AJ44&lt;&gt;"",  IF(   AND(    (IFERROR(SEARCH("Ridotto",Feb2022_RICHIESTE!AJ44),Feb2022_RICHIESTE!AJ44))=1,    AJ$100&lt;&gt;""   ),    _xlfn.CONCAT("Rid: ",HLOOKUP(AJ$100,Tipologie!$B$2:$AM$10,4)  ),  Feb2022_RICHIESTE!AJ44),HLOOKUP(AJ$100,Tipologie!$B$2:$AM$10,4  ) ))</f>
        <v>.</v>
      </c>
      <c r="AK103" s="158" t="str">
        <f>T( IF( Feb2022_RICHIESTE!AK44&lt;&gt;"",  IF(   AND(    (IFERROR(SEARCH("Ridotto",Feb2022_RICHIESTE!AK44),Feb2022_RICHIESTE!AK44))=1,    AK$100&lt;&gt;""   ),    _xlfn.CONCAT("Rid: ",HLOOKUP(AK$100,Tipologie!$B$2:$AM$10,4)  ),  Feb2022_RICHIESTE!AK44),HLOOKUP(AK$100,Tipologie!$B$2:$AM$10,4  ) ))</f>
        <v>.</v>
      </c>
      <c r="AL103" s="158" t="str">
        <f>T( IF( Feb2022_RICHIESTE!AL44&lt;&gt;"",  IF(   AND(    (IFERROR(SEARCH("Ridotto",Feb2022_RICHIESTE!AL44),Feb2022_RICHIESTE!AL44))=1,    AL$100&lt;&gt;""   ),    _xlfn.CONCAT("Rid: ",HLOOKUP(AL$100,Tipologie!$B$2:$AM$10,4)  ),  Feb2022_RICHIESTE!AL44),HLOOKUP(AL$100,Tipologie!$B$2:$AM$10,4  ) ))</f>
        <v>.</v>
      </c>
      <c r="AM103" s="158" t="str">
        <f>T( IF( Feb2022_RICHIESTE!AM44&lt;&gt;"",  IF(   AND(    (IFERROR(SEARCH("Ridotto",Feb2022_RICHIESTE!AM44),Feb2022_RICHIESTE!AM44))=1,    AM$100&lt;&gt;""   ),    _xlfn.CONCAT("Rid: ",HLOOKUP(AM$100,Tipologie!$B$2:$AM$10,4)  ),  Feb2022_RICHIESTE!AM44),HLOOKUP(AM$100,Tipologie!$B$2:$AM$10,4  ) ))</f>
        <v>.</v>
      </c>
      <c r="AN103" s="158" t="str">
        <f>T( IF( Feb2022_RICHIESTE!AN44&lt;&gt;"",  IF(   AND(    (IFERROR(SEARCH("Ridotto",Feb2022_RICHIESTE!AN44),Feb2022_RICHIESTE!AN44))=1,    AN$100&lt;&gt;""   ),    _xlfn.CONCAT("Rid: ",HLOOKUP(AN$100,Tipologie!$B$2:$AM$10,4)  ),  Feb2022_RICHIESTE!AN44),HLOOKUP(AN$100,Tipologie!$B$2:$AM$10,4  ) ))</f>
        <v>.</v>
      </c>
      <c r="AO103" s="158" t="str">
        <f>T( IF( Feb2022_RICHIESTE!AO44&lt;&gt;"",  IF(   AND(    (IFERROR(SEARCH("Ridotto",Feb2022_RICHIESTE!AO44),Feb2022_RICHIESTE!AO44))=1,    AO$100&lt;&gt;""   ),    _xlfn.CONCAT("Rid: ",HLOOKUP(AO$100,Tipologie!$B$2:$AM$10,4)  ),  Feb2022_RICHIESTE!AO44),HLOOKUP(AO$100,Tipologie!$B$2:$AM$10,4  ) ))</f>
        <v>.</v>
      </c>
      <c r="AP103" s="158" t="str">
        <f>T( IF( Feb2022_RICHIESTE!AP44&lt;&gt;"",  IF(   AND(    (IFERROR(SEARCH("Ridotto",Feb2022_RICHIESTE!AP44),Feb2022_RICHIESTE!AP44))=1,    AP$100&lt;&gt;""   ),    _xlfn.CONCAT("Rid: ",HLOOKUP(AP$100,Tipologie!$B$2:$AM$10,4)  ),  Feb2022_RICHIESTE!AP44),HLOOKUP(AP$100,Tipologie!$B$2:$AM$10,4  ) ))</f>
        <v>.</v>
      </c>
      <c r="AQ103" s="158" t="str">
        <f>T( IF( Feb2022_RICHIESTE!AQ44&lt;&gt;"",  IF(   AND(    (IFERROR(SEARCH("Ridotto",Feb2022_RICHIESTE!AQ44),Feb2022_RICHIESTE!AQ44))=1,    AQ$100&lt;&gt;""   ),    _xlfn.CONCAT("Rid: ",HLOOKUP(AQ$100,Tipologie!$B$2:$AM$10,4)  ),  Feb2022_RICHIESTE!AQ44),HLOOKUP(AQ$100,Tipologie!$B$2:$AM$10,4  ) ))</f>
        <v>.</v>
      </c>
      <c r="AR103" s="158" t="str">
        <f>T( IF( Feb2022_RICHIESTE!AR44&lt;&gt;"",  IF(   AND(    (IFERROR(SEARCH("Ridotto",Feb2022_RICHIESTE!AR44),Feb2022_RICHIESTE!AR44))=1,    AR$100&lt;&gt;""   ),    _xlfn.CONCAT("Rid: ",HLOOKUP(AR$100,Tipologie!$B$2:$AM$10,4)  ),  Feb2022_RICHIESTE!AR44),HLOOKUP(AR$100,Tipologie!$B$2:$AM$10,4  ) ))</f>
        <v>.</v>
      </c>
      <c r="AS103" s="54"/>
      <c r="AT103" s="174">
        <f>SUM(COUNTIFS(C103:AR103,{"Ex-accordo";"Ferie";"Ridotto Ex-Acc";"Ridotto Ferie";"Ridotto Maternità";"Malattia";"Esame";"Altro"}))</f>
        <v>0</v>
      </c>
      <c r="AU103" s="96"/>
      <c r="AW103" s="79" t="str">
        <f t="shared" si="22"/>
        <v>mar</v>
      </c>
      <c r="AX103" s="79" t="str">
        <f t="shared" si="27"/>
        <v/>
      </c>
      <c r="AY103" s="158" t="str">
        <f>T(IF(  Feb2022_RICHIESTE!BB44&lt;&gt;"",  Feb2022_RICHIESTE!BB44,  HLOOKUP(AY$100,Tipologie!$B$2:$AM$10,4) ))</f>
        <v>.</v>
      </c>
      <c r="AZ103" s="158" t="str">
        <f>T(IF(  Feb2022_RICHIESTE!BC44&lt;&gt;"",  Feb2022_RICHIESTE!BC44,  HLOOKUP(AZ$100,Tipologie!$B$2:$AM$10,4) ))</f>
        <v>.</v>
      </c>
      <c r="BA103" s="158" t="str">
        <f>T(IF(  Feb2022_RICHIESTE!BD44&lt;&gt;"",  Feb2022_RICHIESTE!BD44,  HLOOKUP(BA$100,Tipologie!$B$2:$AM$10,4) ))</f>
        <v>.</v>
      </c>
      <c r="BB103" s="158" t="str">
        <f>T(IF(  Feb2022_RICHIESTE!BE44&lt;&gt;"",  Feb2022_RICHIESTE!BE44,  HLOOKUP(BB$100,Tipologie!$B$2:$AM$10,4) ))</f>
        <v>.</v>
      </c>
      <c r="BC103" s="158" t="str">
        <f>T(IF(  Feb2022_RICHIESTE!BF44&lt;&gt;"",  Feb2022_RICHIESTE!BF44,  HLOOKUP(BC$100,Tipologie!$B$2:$AM$10,4) ))</f>
        <v>.</v>
      </c>
      <c r="BD103" s="158" t="str">
        <f>T(IF(  Feb2022_RICHIESTE!BG44&lt;&gt;"",  Feb2022_RICHIESTE!BG44,  HLOOKUP(BD$100,Tipologie!$B$2:$AM$10,4) ))</f>
        <v>.</v>
      </c>
      <c r="BE103" s="158" t="str">
        <f>T(IF(  Feb2022_RICHIESTE!BH44&lt;&gt;"",  Feb2022_RICHIESTE!BH44,  HLOOKUP(BE$100,Tipologie!$B$2:$AM$10,4) ))</f>
        <v>.</v>
      </c>
      <c r="BF103" s="158" t="str">
        <f>T(IF(  Feb2022_RICHIESTE!BI44&lt;&gt;"",  Feb2022_RICHIESTE!BI44,  HLOOKUP(BF$100,Tipologie!$B$2:$AM$10,4) ))</f>
        <v>.</v>
      </c>
      <c r="BG103" s="158" t="str">
        <f>T(IF(  Feb2022_RICHIESTE!BJ44&lt;&gt;"",  Feb2022_RICHIESTE!BJ44,  HLOOKUP(BG$100,Tipologie!$B$2:$AM$10,4) ))</f>
        <v>.</v>
      </c>
      <c r="BH103" s="158" t="str">
        <f>T(IF(  Feb2022_RICHIESTE!BK44&lt;&gt;"",  Feb2022_RICHIESTE!BK44,  HLOOKUP(BH$100,Tipologie!$B$2:$AM$10,4) ))</f>
        <v>.</v>
      </c>
    </row>
    <row r="104" spans="1:61" ht="11.25" hidden="1" customHeight="1" x14ac:dyDescent="0.25">
      <c r="A104" s="79" t="str">
        <f>IF(Feb2022_RICHIESTE!A45&lt;&gt;"",Feb2022_RICHIESTE!A45,"")</f>
        <v>mer</v>
      </c>
      <c r="B104" s="80" t="str">
        <f>IF(Feb2022_RICHIESTE!B45&lt;&gt;"",Feb2022_RICHIESTE!B45,"")</f>
        <v/>
      </c>
      <c r="C104" s="158" t="str">
        <f>T( IF( Feb2022_RICHIESTE!C45&lt;&gt;"",  IF(   AND(    (IFERROR(SEARCH("Ridotto",Feb2022_RICHIESTE!C45),Feb2022_RICHIESTE!C45))=1,    C$100&lt;&gt;""   ),    _xlfn.CONCAT("Rid: ",HLOOKUP(C$100,Tipologie!$B$2:$AM$10,5)  ),  Feb2022_RICHIESTE!C45),HLOOKUP(C$100,Tipologie!$B$2:$AM$10,5  ) ))</f>
        <v>.</v>
      </c>
      <c r="D104" s="158" t="str">
        <f>T( IF( Feb2022_RICHIESTE!D45&lt;&gt;"",  IF(   AND(    (IFERROR(SEARCH("Ridotto",Feb2022_RICHIESTE!D45),Feb2022_RICHIESTE!D45))=1,    D$100&lt;&gt;""   ),    _xlfn.CONCAT("Rid: ",HLOOKUP(D$100,Tipologie!$B$2:$AM$10,5)  ),  Feb2022_RICHIESTE!D45),HLOOKUP(D$100,Tipologie!$B$2:$AM$10,5  ) ))</f>
        <v>.</v>
      </c>
      <c r="E104" s="158" t="str">
        <f>T( IF( Feb2022_RICHIESTE!E45&lt;&gt;"",  IF(   AND(    (IFERROR(SEARCH("Ridotto",Feb2022_RICHIESTE!E45),Feb2022_RICHIESTE!E45))=1,    E$100&lt;&gt;""   ),    _xlfn.CONCAT("Rid: ",HLOOKUP(E$100,Tipologie!$B$2:$AM$10,5)  ),  Feb2022_RICHIESTE!E45),HLOOKUP(E$100,Tipologie!$B$2:$AM$10,5  ) ))</f>
        <v>.</v>
      </c>
      <c r="F104" s="158" t="str">
        <f>T( IF( Feb2022_RICHIESTE!F45&lt;&gt;"",  IF(   AND(    (IFERROR(SEARCH("Ridotto",Feb2022_RICHIESTE!F45),Feb2022_RICHIESTE!F45))=1,    F$100&lt;&gt;""   ),    _xlfn.CONCAT("Rid: ",HLOOKUP(F$100,Tipologie!$B$2:$AM$10,5)  ),  Feb2022_RICHIESTE!F45),HLOOKUP(F$100,Tipologie!$B$2:$AM$10,5  ) ))</f>
        <v>.</v>
      </c>
      <c r="G104" s="158" t="str">
        <f>T( IF( Feb2022_RICHIESTE!G45&lt;&gt;"",  IF(   AND(    (IFERROR(SEARCH("Ridotto",Feb2022_RICHIESTE!G45),Feb2022_RICHIESTE!G45))=1,    G$100&lt;&gt;""   ),    _xlfn.CONCAT("Rid: ",HLOOKUP(G$100,Tipologie!$B$2:$AM$10,5)  ),  Feb2022_RICHIESTE!G45),HLOOKUP(G$100,Tipologie!$B$2:$AM$10,5  ) ))</f>
        <v>.</v>
      </c>
      <c r="H104" s="158" t="str">
        <f>T( IF( Feb2022_RICHIESTE!H45&lt;&gt;"",  IF(   AND(    (IFERROR(SEARCH("Ridotto",Feb2022_RICHIESTE!H45),Feb2022_RICHIESTE!H45))=1,    H$100&lt;&gt;""   ),    _xlfn.CONCAT("Rid: ",HLOOKUP(H$100,Tipologie!$B$2:$AM$10,5)  ),  Feb2022_RICHIESTE!H45),HLOOKUP(H$100,Tipologie!$B$2:$AM$10,5  ) ))</f>
        <v>.</v>
      </c>
      <c r="I104" s="158" t="str">
        <f>T( IF( Feb2022_RICHIESTE!I45&lt;&gt;"",  IF(   AND(    (IFERROR(SEARCH("Ridotto",Feb2022_RICHIESTE!I45),Feb2022_RICHIESTE!I45))=1,    I$100&lt;&gt;""   ),    _xlfn.CONCAT("Rid: ",HLOOKUP(I$100,Tipologie!$B$2:$AM$10,5)  ),  Feb2022_RICHIESTE!I45),HLOOKUP(I$100,Tipologie!$B$2:$AM$10,5  ) ))</f>
        <v>.</v>
      </c>
      <c r="J104" s="158" t="str">
        <f>T( IF( Feb2022_RICHIESTE!J45&lt;&gt;"",  IF(   AND(    (IFERROR(SEARCH("Ridotto",Feb2022_RICHIESTE!J45),Feb2022_RICHIESTE!J45))=1,    J$100&lt;&gt;""   ),    _xlfn.CONCAT("Rid: ",HLOOKUP(J$100,Tipologie!$B$2:$AM$10,5)  ),  Feb2022_RICHIESTE!J45),HLOOKUP(J$100,Tipologie!$B$2:$AM$10,5  ) ))</f>
        <v>.</v>
      </c>
      <c r="K104" s="158" t="str">
        <f>T( IF( Feb2022_RICHIESTE!K45&lt;&gt;"",  IF(   AND(    (IFERROR(SEARCH("Ridotto",Feb2022_RICHIESTE!K45),Feb2022_RICHIESTE!K45))=1,    K$100&lt;&gt;""   ),    _xlfn.CONCAT("Rid: ",HLOOKUP(K$100,Tipologie!$B$2:$AM$10,5)  ),  Feb2022_RICHIESTE!K45),HLOOKUP(K$100,Tipologie!$B$2:$AM$10,5  ) ))</f>
        <v>.</v>
      </c>
      <c r="L104" s="158" t="str">
        <f>T( IF( Feb2022_RICHIESTE!L45&lt;&gt;"",  IF(   AND(    (IFERROR(SEARCH("Ridotto",Feb2022_RICHIESTE!L45),Feb2022_RICHIESTE!L45))=1,    L$100&lt;&gt;""   ),    _xlfn.CONCAT("Rid: ",HLOOKUP(L$100,Tipologie!$B$2:$AM$10,5)  ),  Feb2022_RICHIESTE!L45),HLOOKUP(L$100,Tipologie!$B$2:$AM$10,5  ) ))</f>
        <v>.</v>
      </c>
      <c r="M104" s="158" t="str">
        <f>T( IF( Feb2022_RICHIESTE!M45&lt;&gt;"",  IF(   AND(    (IFERROR(SEARCH("Ridotto",Feb2022_RICHIESTE!M45),Feb2022_RICHIESTE!M45))=1,    M$100&lt;&gt;""   ),    _xlfn.CONCAT("Rid: ",HLOOKUP(M$100,Tipologie!$B$2:$AM$10,5)  ),  Feb2022_RICHIESTE!M45),HLOOKUP(M$100,Tipologie!$B$2:$AM$10,5  ) ))</f>
        <v>.</v>
      </c>
      <c r="N104" s="158" t="str">
        <f>T( IF( Feb2022_RICHIESTE!N45&lt;&gt;"",  IF(   AND(    (IFERROR(SEARCH("Ridotto",Feb2022_RICHIESTE!N45),Feb2022_RICHIESTE!N45))=1,    N$100&lt;&gt;""   ),    _xlfn.CONCAT("Rid: ",HLOOKUP(N$100,Tipologie!$B$2:$AM$10,5)  ),  Feb2022_RICHIESTE!N45),HLOOKUP(N$100,Tipologie!$B$2:$AM$10,5  ) ))</f>
        <v>.</v>
      </c>
      <c r="O104" s="158" t="str">
        <f>T( IF( Feb2022_RICHIESTE!O45&lt;&gt;"",  IF(   AND(    (IFERROR(SEARCH("Ridotto",Feb2022_RICHIESTE!O45),Feb2022_RICHIESTE!O45))=1,    O$100&lt;&gt;""   ),    _xlfn.CONCAT("Rid: ",HLOOKUP(O$100,Tipologie!$B$2:$AM$10,5)  ),  Feb2022_RICHIESTE!O45),HLOOKUP(O$100,Tipologie!$B$2:$AM$10,5  ) ))</f>
        <v>.</v>
      </c>
      <c r="P104" s="158" t="str">
        <f>T( IF( Feb2022_RICHIESTE!P45&lt;&gt;"",  IF(   AND(    (IFERROR(SEARCH("Ridotto",Feb2022_RICHIESTE!P45),Feb2022_RICHIESTE!P45))=1,    P$100&lt;&gt;""   ),    _xlfn.CONCAT("Rid: ",HLOOKUP(P$100,Tipologie!$B$2:$AM$10,5)  ),  Feb2022_RICHIESTE!P45),HLOOKUP(P$100,Tipologie!$B$2:$AM$10,5  ) ))</f>
        <v>.</v>
      </c>
      <c r="Q104" s="60" t="str">
        <f>T( IF( Feb2022_RICHIESTE!Q45&lt;&gt;"",  IF(   AND(    (IFERROR(SEARCH("Ridotto",Feb2022_RICHIESTE!Q45),Feb2022_RICHIESTE!Q45))=1,    Q$100&lt;&gt;""   ),    _xlfn.CONCAT("Rid: ",HLOOKUP(Q$100,Tipologie!$B$2:$AM$10,5)  ),  Feb2022_RICHIESTE!Q45),HLOOKUP(Q$100,Tipologie!$B$2:$AM$10,5  ) ))</f>
        <v>.</v>
      </c>
      <c r="R104" s="60" t="str">
        <f>T( IF( Feb2022_RICHIESTE!R45&lt;&gt;"",  IF(   AND(    (IFERROR(SEARCH("Ridotto",Feb2022_RICHIESTE!R45),Feb2022_RICHIESTE!R45))=1,    R$100&lt;&gt;""   ),    _xlfn.CONCAT("Rid: ",HLOOKUP(R$100,Tipologie!$B$2:$AM$10,5)  ),  Feb2022_RICHIESTE!R45),HLOOKUP(R$100,Tipologie!$B$2:$AM$10,5  ) ))</f>
        <v>.</v>
      </c>
      <c r="S104" s="60" t="str">
        <f>T( IF( Feb2022_RICHIESTE!S45&lt;&gt;"",  IF(   AND(    (IFERROR(SEARCH("Ridotto",Feb2022_RICHIESTE!S45),Feb2022_RICHIESTE!S45))=1,    S$100&lt;&gt;""   ),    _xlfn.CONCAT("Rid: ",HLOOKUP(S$100,Tipologie!$B$2:$AM$10,5)  ),  Feb2022_RICHIESTE!S45),HLOOKUP(S$100,Tipologie!$B$2:$AM$10,5  ) ))</f>
        <v>.</v>
      </c>
      <c r="U104" s="79" t="str">
        <f t="shared" si="21"/>
        <v>mer</v>
      </c>
      <c r="V104" s="80" t="str">
        <f t="shared" si="26"/>
        <v/>
      </c>
      <c r="W104" s="158" t="str">
        <f>T( IF( Feb2022_RICHIESTE!W45&lt;&gt;"",  IF(   AND(    (IFERROR(SEARCH("Ridotto",Feb2022_RICHIESTE!W45),Feb2022_RICHIESTE!W45))=1,    W$100&lt;&gt;""   ),    _xlfn.CONCAT("Rid: ",HLOOKUP(W$100,Tipologie!$B$2:$AM$10,5)  ),  Feb2022_RICHIESTE!W45),HLOOKUP(W$100,Tipologie!$B$2:$AM$10,5  ) ))</f>
        <v>.</v>
      </c>
      <c r="X104" s="158" t="str">
        <f>T( IF( Feb2022_RICHIESTE!X45&lt;&gt;"",  IF(   AND(    (IFERROR(SEARCH("Ridotto",Feb2022_RICHIESTE!X45),Feb2022_RICHIESTE!X45))=1,    X$100&lt;&gt;""   ),    _xlfn.CONCAT("Rid: ",HLOOKUP(X$100,Tipologie!$B$2:$AM$10,5)  ),  Feb2022_RICHIESTE!X45),HLOOKUP(X$100,Tipologie!$B$2:$AM$10,5  ) ))</f>
        <v>.</v>
      </c>
      <c r="Y104" s="158" t="str">
        <f>T( IF( Feb2022_RICHIESTE!Y45&lt;&gt;"",  IF(   AND(    (IFERROR(SEARCH("Ridotto",Feb2022_RICHIESTE!Y45),Feb2022_RICHIESTE!Y45))=1,    Y$100&lt;&gt;""   ),    _xlfn.CONCAT("Rid: ",HLOOKUP(Y$100,Tipologie!$B$2:$AM$10,5)  ),  Feb2022_RICHIESTE!Y45),HLOOKUP(Y$100,Tipologie!$B$2:$AM$10,5  ) ))</f>
        <v>.</v>
      </c>
      <c r="Z104" s="158" t="str">
        <f>T( IF( Feb2022_RICHIESTE!Z45&lt;&gt;"",  IF(   AND(    (IFERROR(SEARCH("Ridotto",Feb2022_RICHIESTE!Z45),Feb2022_RICHIESTE!Z45))=1,    Z$100&lt;&gt;""   ),    _xlfn.CONCAT("Rid: ",HLOOKUP(Z$100,Tipologie!$B$2:$AM$10,5)  ),  Feb2022_RICHIESTE!Z45),HLOOKUP(Z$100,Tipologie!$B$2:$AM$10,5  ) ))</f>
        <v>.</v>
      </c>
      <c r="AA104" s="158" t="str">
        <f>T( IF( Feb2022_RICHIESTE!AA45&lt;&gt;"",  IF(   AND(    (IFERROR(SEARCH("Ridotto",Feb2022_RICHIESTE!AA45),Feb2022_RICHIESTE!AA45))=1,    AA$100&lt;&gt;""   ),    _xlfn.CONCAT("Rid: ",HLOOKUP(AA$100,Tipologie!$B$2:$AM$10,5)  ),  Feb2022_RICHIESTE!AA45),HLOOKUP(AA$100,Tipologie!$B$2:$AM$10,5  ) ))</f>
        <v>.</v>
      </c>
      <c r="AB104" s="158" t="str">
        <f>T( IF( Feb2022_RICHIESTE!AB45&lt;&gt;"",  IF(   AND(    (IFERROR(SEARCH("Ridotto",Feb2022_RICHIESTE!AB45),Feb2022_RICHIESTE!AB45))=1,    AB$100&lt;&gt;""   ),    _xlfn.CONCAT("Rid: ",HLOOKUP(AB$100,Tipologie!$B$2:$AM$10,5)  ),  Feb2022_RICHIESTE!AB45),HLOOKUP(AB$100,Tipologie!$B$2:$AM$10,5  ) ))</f>
        <v>.</v>
      </c>
      <c r="AC104" s="158" t="str">
        <f>T( IF( Feb2022_RICHIESTE!AC45&lt;&gt;"",  IF(   AND(    (IFERROR(SEARCH("Ridotto",Feb2022_RICHIESTE!AC45),Feb2022_RICHIESTE!AC45))=1,    AC$100&lt;&gt;""   ),    _xlfn.CONCAT("Rid: ",HLOOKUP(AC$100,Tipologie!$B$2:$AM$10,5)  ),  Feb2022_RICHIESTE!AC45),HLOOKUP(AC$100,Tipologie!$B$2:$AM$10,5  ) ))</f>
        <v>.</v>
      </c>
      <c r="AD104" s="158" t="str">
        <f>T( IF( Feb2022_RICHIESTE!AD45&lt;&gt;"",  IF(   AND(    (IFERROR(SEARCH("Ridotto",Feb2022_RICHIESTE!AD45),Feb2022_RICHIESTE!AD45))=1,    AD$100&lt;&gt;""   ),    _xlfn.CONCAT("Rid: ",HLOOKUP(AD$100,Tipologie!$B$2:$AM$10,5)  ),  Feb2022_RICHIESTE!AD45),HLOOKUP(AD$100,Tipologie!$B$2:$AM$10,5  ) ))</f>
        <v>.</v>
      </c>
      <c r="AE104" s="158" t="str">
        <f>T( IF( Feb2022_RICHIESTE!AE45&lt;&gt;"",  IF(   AND(    (IFERROR(SEARCH("Ridotto",Feb2022_RICHIESTE!AE45),Feb2022_RICHIESTE!AE45))=1,    AE$100&lt;&gt;""   ),    _xlfn.CONCAT("Rid: ",HLOOKUP(AE$100,Tipologie!$B$2:$AM$10,5)  ),  Feb2022_RICHIESTE!AE45),HLOOKUP(AE$100,Tipologie!$B$2:$AM$10,5  ) ))</f>
        <v>.</v>
      </c>
      <c r="AF104" s="158" t="str">
        <f>T( IF( Feb2022_RICHIESTE!AF45&lt;&gt;"",  IF(   AND(    (IFERROR(SEARCH("Ridotto",Feb2022_RICHIESTE!AF45),Feb2022_RICHIESTE!AF45))=1,    AF$100&lt;&gt;""   ),    _xlfn.CONCAT("Rid: ",HLOOKUP(AF$100,Tipologie!$B$2:$AM$10,5)  ),  Feb2022_RICHIESTE!AF45),HLOOKUP(AF$100,Tipologie!$B$2:$AM$10,5  ) ))</f>
        <v>.</v>
      </c>
      <c r="AG104" s="158" t="str">
        <f>T( IF( Feb2022_RICHIESTE!AG45&lt;&gt;"",  IF(   AND(    (IFERROR(SEARCH("Ridotto",Feb2022_RICHIESTE!AG45),Feb2022_RICHIESTE!AG45))=1,    AG$100&lt;&gt;""   ),    _xlfn.CONCAT("Rid: ",HLOOKUP(AG$100,Tipologie!$B$2:$AM$10,5)  ),  Feb2022_RICHIESTE!AG45),HLOOKUP(AG$100,Tipologie!$B$2:$AM$10,5  ) ))</f>
        <v>.</v>
      </c>
      <c r="AH104" s="158" t="str">
        <f>T( IF( Feb2022_RICHIESTE!AH45&lt;&gt;"",  IF(   AND(    (IFERROR(SEARCH("Ridotto",Feb2022_RICHIESTE!AH45),Feb2022_RICHIESTE!AH45))=1,    AH$100&lt;&gt;""   ),    _xlfn.CONCAT("Rid: ",HLOOKUP(AH$100,Tipologie!$B$2:$AM$10,5)  ),  Feb2022_RICHIESTE!AH45),HLOOKUP(AH$100,Tipologie!$B$2:$AM$10,5  ) ))</f>
        <v>.</v>
      </c>
      <c r="AI104" s="158" t="str">
        <f>T( IF( Feb2022_RICHIESTE!AI45&lt;&gt;"",  IF(   AND(    (IFERROR(SEARCH("Ridotto",Feb2022_RICHIESTE!AI45),Feb2022_RICHIESTE!AI45))=1,    AI$100&lt;&gt;""   ),    _xlfn.CONCAT("Rid: ",HLOOKUP(AI$100,Tipologie!$B$2:$AM$10,5)  ),  Feb2022_RICHIESTE!AI45),HLOOKUP(AI$100,Tipologie!$B$2:$AM$10,5  ) ))</f>
        <v>.</v>
      </c>
      <c r="AJ104" s="158" t="str">
        <f>T( IF( Feb2022_RICHIESTE!AJ45&lt;&gt;"",  IF(   AND(    (IFERROR(SEARCH("Ridotto",Feb2022_RICHIESTE!AJ45),Feb2022_RICHIESTE!AJ45))=1,    AJ$100&lt;&gt;""   ),    _xlfn.CONCAT("Rid: ",HLOOKUP(AJ$100,Tipologie!$B$2:$AM$10,5)  ),  Feb2022_RICHIESTE!AJ45),HLOOKUP(AJ$100,Tipologie!$B$2:$AM$10,5  ) ))</f>
        <v>.</v>
      </c>
      <c r="AK104" s="158" t="str">
        <f>T( IF( Feb2022_RICHIESTE!AK45&lt;&gt;"",  IF(   AND(    (IFERROR(SEARCH("Ridotto",Feb2022_RICHIESTE!AK45),Feb2022_RICHIESTE!AK45))=1,    AK$100&lt;&gt;""   ),    _xlfn.CONCAT("Rid: ",HLOOKUP(AK$100,Tipologie!$B$2:$AM$10,5)  ),  Feb2022_RICHIESTE!AK45),HLOOKUP(AK$100,Tipologie!$B$2:$AM$10,5  ) ))</f>
        <v>.</v>
      </c>
      <c r="AL104" s="158" t="str">
        <f>T( IF( Feb2022_RICHIESTE!AL45&lt;&gt;"",  IF(   AND(    (IFERROR(SEARCH("Ridotto",Feb2022_RICHIESTE!AL45),Feb2022_RICHIESTE!AL45))=1,    AL$100&lt;&gt;""   ),    _xlfn.CONCAT("Rid: ",HLOOKUP(AL$100,Tipologie!$B$2:$AM$10,5)  ),  Feb2022_RICHIESTE!AL45),HLOOKUP(AL$100,Tipologie!$B$2:$AM$10,5  ) ))</f>
        <v>.</v>
      </c>
      <c r="AM104" s="158" t="str">
        <f>T( IF( Feb2022_RICHIESTE!AM45&lt;&gt;"",  IF(   AND(    (IFERROR(SEARCH("Ridotto",Feb2022_RICHIESTE!AM45),Feb2022_RICHIESTE!AM45))=1,    AM$100&lt;&gt;""   ),    _xlfn.CONCAT("Rid: ",HLOOKUP(AM$100,Tipologie!$B$2:$AM$10,5)  ),  Feb2022_RICHIESTE!AM45),HLOOKUP(AM$100,Tipologie!$B$2:$AM$10,5  ) ))</f>
        <v>.</v>
      </c>
      <c r="AN104" s="158" t="str">
        <f>T( IF( Feb2022_RICHIESTE!AN45&lt;&gt;"",  IF(   AND(    (IFERROR(SEARCH("Ridotto",Feb2022_RICHIESTE!AN45),Feb2022_RICHIESTE!AN45))=1,    AN$100&lt;&gt;""   ),    _xlfn.CONCAT("Rid: ",HLOOKUP(AN$100,Tipologie!$B$2:$AM$10,5)  ),  Feb2022_RICHIESTE!AN45),HLOOKUP(AN$100,Tipologie!$B$2:$AM$10,5  ) ))</f>
        <v>.</v>
      </c>
      <c r="AO104" s="158" t="str">
        <f>T( IF( Feb2022_RICHIESTE!AO45&lt;&gt;"",  IF(   AND(    (IFERROR(SEARCH("Ridotto",Feb2022_RICHIESTE!AO45),Feb2022_RICHIESTE!AO45))=1,    AO$100&lt;&gt;""   ),    _xlfn.CONCAT("Rid: ",HLOOKUP(AO$100,Tipologie!$B$2:$AM$10,5)  ),  Feb2022_RICHIESTE!AO45),HLOOKUP(AO$100,Tipologie!$B$2:$AM$10,5  ) ))</f>
        <v>.</v>
      </c>
      <c r="AP104" s="158" t="str">
        <f>T( IF( Feb2022_RICHIESTE!AP45&lt;&gt;"",  IF(   AND(    (IFERROR(SEARCH("Ridotto",Feb2022_RICHIESTE!AP45),Feb2022_RICHIESTE!AP45))=1,    AP$100&lt;&gt;""   ),    _xlfn.CONCAT("Rid: ",HLOOKUP(AP$100,Tipologie!$B$2:$AM$10,5)  ),  Feb2022_RICHIESTE!AP45),HLOOKUP(AP$100,Tipologie!$B$2:$AM$10,5  ) ))</f>
        <v>.</v>
      </c>
      <c r="AQ104" s="158" t="str">
        <f>T( IF( Feb2022_RICHIESTE!AQ45&lt;&gt;"",  IF(   AND(    (IFERROR(SEARCH("Ridotto",Feb2022_RICHIESTE!AQ45),Feb2022_RICHIESTE!AQ45))=1,    AQ$100&lt;&gt;""   ),    _xlfn.CONCAT("Rid: ",HLOOKUP(AQ$100,Tipologie!$B$2:$AM$10,5)  ),  Feb2022_RICHIESTE!AQ45),HLOOKUP(AQ$100,Tipologie!$B$2:$AM$10,5  ) ))</f>
        <v>.</v>
      </c>
      <c r="AR104" s="158" t="str">
        <f>T( IF( Feb2022_RICHIESTE!AR45&lt;&gt;"",  IF(   AND(    (IFERROR(SEARCH("Ridotto",Feb2022_RICHIESTE!AR45),Feb2022_RICHIESTE!AR45))=1,    AR$100&lt;&gt;""   ),    _xlfn.CONCAT("Rid: ",HLOOKUP(AR$100,Tipologie!$B$2:$AM$10,5)  ),  Feb2022_RICHIESTE!AR45),HLOOKUP(AR$100,Tipologie!$B$2:$AM$10,5  ) ))</f>
        <v>.</v>
      </c>
      <c r="AS104" s="54"/>
      <c r="AT104" s="174">
        <f>SUM(COUNTIFS(C104:AR104,{"Ex-accordo";"Ferie";"Ridotto Ex-Acc";"Ridotto Ferie";"Ridotto Maternità";"Malattia";"Esame";"Altro"}))</f>
        <v>0</v>
      </c>
      <c r="AU104" s="96"/>
      <c r="AW104" s="79" t="str">
        <f t="shared" si="22"/>
        <v>mer</v>
      </c>
      <c r="AX104" s="79" t="str">
        <f t="shared" si="27"/>
        <v/>
      </c>
      <c r="AY104" s="158" t="str">
        <f>T(IF(  Feb2022_RICHIESTE!BB45&lt;&gt;"",  Feb2022_RICHIESTE!BB45,  HLOOKUP(AY$100,Tipologie!$B$2:$AM$10,5) ))</f>
        <v>.</v>
      </c>
      <c r="AZ104" s="158" t="str">
        <f>T(IF(  Feb2022_RICHIESTE!BC45&lt;&gt;"",  Feb2022_RICHIESTE!BC45,  HLOOKUP(AZ$100,Tipologie!$B$2:$AM$10,5) ))</f>
        <v>.</v>
      </c>
      <c r="BA104" s="158" t="str">
        <f>T(IF(  Feb2022_RICHIESTE!BD45&lt;&gt;"",  Feb2022_RICHIESTE!BD45,  HLOOKUP(BA$100,Tipologie!$B$2:$AM$10,5) ))</f>
        <v>.</v>
      </c>
      <c r="BB104" s="158" t="str">
        <f>T(IF(  Feb2022_RICHIESTE!BE45&lt;&gt;"",  Feb2022_RICHIESTE!BE45,  HLOOKUP(BB$100,Tipologie!$B$2:$AM$10,5) ))</f>
        <v>.</v>
      </c>
      <c r="BC104" s="158" t="str">
        <f>T(IF(  Feb2022_RICHIESTE!BF45&lt;&gt;"",  Feb2022_RICHIESTE!BF45,  HLOOKUP(BC$100,Tipologie!$B$2:$AM$10,5) ))</f>
        <v>.</v>
      </c>
      <c r="BD104" s="158" t="str">
        <f>T(IF(  Feb2022_RICHIESTE!BG45&lt;&gt;"",  Feb2022_RICHIESTE!BG45,  HLOOKUP(BD$100,Tipologie!$B$2:$AM$10,5) ))</f>
        <v>.</v>
      </c>
      <c r="BE104" s="158" t="str">
        <f>T(IF(  Feb2022_RICHIESTE!BH45&lt;&gt;"",  Feb2022_RICHIESTE!BH45,  HLOOKUP(BE$100,Tipologie!$B$2:$AM$10,5) ))</f>
        <v>.</v>
      </c>
      <c r="BF104" s="158" t="str">
        <f>T(IF(  Feb2022_RICHIESTE!BI45&lt;&gt;"",  Feb2022_RICHIESTE!BI45,  HLOOKUP(BF$100,Tipologie!$B$2:$AM$10,5) ))</f>
        <v>.</v>
      </c>
      <c r="BG104" s="158" t="str">
        <f>T(IF(  Feb2022_RICHIESTE!BJ45&lt;&gt;"",  Feb2022_RICHIESTE!BJ45,  HLOOKUP(BG$100,Tipologie!$B$2:$AM$10,5) ))</f>
        <v>.</v>
      </c>
      <c r="BH104" s="158" t="str">
        <f>T(IF(  Feb2022_RICHIESTE!BK45&lt;&gt;"",  Feb2022_RICHIESTE!BK45,  HLOOKUP(BH$100,Tipologie!$B$2:$AM$10,5) ))</f>
        <v>.</v>
      </c>
      <c r="BI104" s="50"/>
    </row>
    <row r="105" spans="1:61" ht="11.25" hidden="1" customHeight="1" x14ac:dyDescent="0.25">
      <c r="A105" s="79" t="str">
        <f>IF(Feb2022_RICHIESTE!A46&lt;&gt;"",Feb2022_RICHIESTE!A46,"")</f>
        <v>gio</v>
      </c>
      <c r="B105" s="80" t="str">
        <f>IF(Feb2022_RICHIESTE!B46&lt;&gt;"",Feb2022_RICHIESTE!B46,"")</f>
        <v/>
      </c>
      <c r="C105" s="158" t="str">
        <f>T( IF( Feb2022_RICHIESTE!C46&lt;&gt;"",  IF(   AND(    (IFERROR(SEARCH("Ridotto",Feb2022_RICHIESTE!C46),Feb2022_RICHIESTE!C46))=1,    C$100&lt;&gt;""   ),    _xlfn.CONCAT("Rid: ",HLOOKUP(C$100,Tipologie!$B$2:$AM$10,6)  ),  Feb2022_RICHIESTE!C46),HLOOKUP(C$100,Tipologie!$B$2:$AM$10,6  ) ))</f>
        <v>.</v>
      </c>
      <c r="D105" s="158" t="str">
        <f>T( IF( Feb2022_RICHIESTE!D46&lt;&gt;"",  IF(   AND(    (IFERROR(SEARCH("Ridotto",Feb2022_RICHIESTE!D46),Feb2022_RICHIESTE!D46))=1,    D$100&lt;&gt;""   ),    _xlfn.CONCAT("Rid: ",HLOOKUP(D$100,Tipologie!$B$2:$AM$10,6)  ),  Feb2022_RICHIESTE!D46),HLOOKUP(D$100,Tipologie!$B$2:$AM$10,6  ) ))</f>
        <v>.</v>
      </c>
      <c r="E105" s="158" t="str">
        <f>T( IF( Feb2022_RICHIESTE!E46&lt;&gt;"",  IF(   AND(    (IFERROR(SEARCH("Ridotto",Feb2022_RICHIESTE!E46),Feb2022_RICHIESTE!E46))=1,    E$100&lt;&gt;""   ),    _xlfn.CONCAT("Rid: ",HLOOKUP(E$100,Tipologie!$B$2:$AM$10,6)  ),  Feb2022_RICHIESTE!E46),HLOOKUP(E$100,Tipologie!$B$2:$AM$10,6  ) ))</f>
        <v>.</v>
      </c>
      <c r="F105" s="158" t="str">
        <f>T( IF( Feb2022_RICHIESTE!F46&lt;&gt;"",  IF(   AND(    (IFERROR(SEARCH("Ridotto",Feb2022_RICHIESTE!F46),Feb2022_RICHIESTE!F46))=1,    F$100&lt;&gt;""   ),    _xlfn.CONCAT("Rid: ",HLOOKUP(F$100,Tipologie!$B$2:$AM$10,6)  ),  Feb2022_RICHIESTE!F46),HLOOKUP(F$100,Tipologie!$B$2:$AM$10,6  ) ))</f>
        <v>.</v>
      </c>
      <c r="G105" s="158" t="str">
        <f>T( IF( Feb2022_RICHIESTE!G46&lt;&gt;"",  IF(   AND(    (IFERROR(SEARCH("Ridotto",Feb2022_RICHIESTE!G46),Feb2022_RICHIESTE!G46))=1,    G$100&lt;&gt;""   ),    _xlfn.CONCAT("Rid: ",HLOOKUP(G$100,Tipologie!$B$2:$AM$10,6)  ),  Feb2022_RICHIESTE!G46),HLOOKUP(G$100,Tipologie!$B$2:$AM$10,6  ) ))</f>
        <v>.</v>
      </c>
      <c r="H105" s="158" t="str">
        <f>T( IF( Feb2022_RICHIESTE!H46&lt;&gt;"",  IF(   AND(    (IFERROR(SEARCH("Ridotto",Feb2022_RICHIESTE!H46),Feb2022_RICHIESTE!H46))=1,    H$100&lt;&gt;""   ),    _xlfn.CONCAT("Rid: ",HLOOKUP(H$100,Tipologie!$B$2:$AM$10,6)  ),  Feb2022_RICHIESTE!H46),HLOOKUP(H$100,Tipologie!$B$2:$AM$10,6  ) ))</f>
        <v>.</v>
      </c>
      <c r="I105" s="158" t="str">
        <f>T( IF( Feb2022_RICHIESTE!I46&lt;&gt;"",  IF(   AND(    (IFERROR(SEARCH("Ridotto",Feb2022_RICHIESTE!I46),Feb2022_RICHIESTE!I46))=1,    I$100&lt;&gt;""   ),    _xlfn.CONCAT("Rid: ",HLOOKUP(I$100,Tipologie!$B$2:$AM$10,6)  ),  Feb2022_RICHIESTE!I46),HLOOKUP(I$100,Tipologie!$B$2:$AM$10,6  ) ))</f>
        <v>.</v>
      </c>
      <c r="J105" s="158" t="str">
        <f>T( IF( Feb2022_RICHIESTE!J46&lt;&gt;"",  IF(   AND(    (IFERROR(SEARCH("Ridotto",Feb2022_RICHIESTE!J46),Feb2022_RICHIESTE!J46))=1,    J$100&lt;&gt;""   ),    _xlfn.CONCAT("Rid: ",HLOOKUP(J$100,Tipologie!$B$2:$AM$10,6)  ),  Feb2022_RICHIESTE!J46),HLOOKUP(J$100,Tipologie!$B$2:$AM$10,6  ) ))</f>
        <v>.</v>
      </c>
      <c r="K105" s="158" t="str">
        <f>T( IF( Feb2022_RICHIESTE!K46&lt;&gt;"",  IF(   AND(    (IFERROR(SEARCH("Ridotto",Feb2022_RICHIESTE!K46),Feb2022_RICHIESTE!K46))=1,    K$100&lt;&gt;""   ),    _xlfn.CONCAT("Rid: ",HLOOKUP(K$100,Tipologie!$B$2:$AM$10,6)  ),  Feb2022_RICHIESTE!K46),HLOOKUP(K$100,Tipologie!$B$2:$AM$10,6  ) ))</f>
        <v>.</v>
      </c>
      <c r="L105" s="158" t="str">
        <f>T( IF( Feb2022_RICHIESTE!L46&lt;&gt;"",  IF(   AND(    (IFERROR(SEARCH("Ridotto",Feb2022_RICHIESTE!L46),Feb2022_RICHIESTE!L46))=1,    L$100&lt;&gt;""   ),    _xlfn.CONCAT("Rid: ",HLOOKUP(L$100,Tipologie!$B$2:$AM$10,6)  ),  Feb2022_RICHIESTE!L46),HLOOKUP(L$100,Tipologie!$B$2:$AM$10,6  ) ))</f>
        <v>.</v>
      </c>
      <c r="M105" s="158" t="str">
        <f>T( IF( Feb2022_RICHIESTE!M46&lt;&gt;"",  IF(   AND(    (IFERROR(SEARCH("Ridotto",Feb2022_RICHIESTE!M46),Feb2022_RICHIESTE!M46))=1,    M$100&lt;&gt;""   ),    _xlfn.CONCAT("Rid: ",HLOOKUP(M$100,Tipologie!$B$2:$AM$10,6)  ),  Feb2022_RICHIESTE!M46),HLOOKUP(M$100,Tipologie!$B$2:$AM$10,6  ) ))</f>
        <v>.</v>
      </c>
      <c r="N105" s="158" t="str">
        <f>T( IF( Feb2022_RICHIESTE!N46&lt;&gt;"",  IF(   AND(    (IFERROR(SEARCH("Ridotto",Feb2022_RICHIESTE!N46),Feb2022_RICHIESTE!N46))=1,    N$100&lt;&gt;""   ),    _xlfn.CONCAT("Rid: ",HLOOKUP(N$100,Tipologie!$B$2:$AM$10,6)  ),  Feb2022_RICHIESTE!N46),HLOOKUP(N$100,Tipologie!$B$2:$AM$10,6  ) ))</f>
        <v>.</v>
      </c>
      <c r="O105" s="158" t="str">
        <f>T( IF( Feb2022_RICHIESTE!O46&lt;&gt;"",  IF(   AND(    (IFERROR(SEARCH("Ridotto",Feb2022_RICHIESTE!O46),Feb2022_RICHIESTE!O46))=1,    O$100&lt;&gt;""   ),    _xlfn.CONCAT("Rid: ",HLOOKUP(O$100,Tipologie!$B$2:$AM$10,6)  ),  Feb2022_RICHIESTE!O46),HLOOKUP(O$100,Tipologie!$B$2:$AM$10,6  ) ))</f>
        <v>.</v>
      </c>
      <c r="P105" s="158" t="str">
        <f>T( IF( Feb2022_RICHIESTE!P46&lt;&gt;"",  IF(   AND(    (IFERROR(SEARCH("Ridotto",Feb2022_RICHIESTE!P46),Feb2022_RICHIESTE!P46))=1,    P$100&lt;&gt;""   ),    _xlfn.CONCAT("Rid: ",HLOOKUP(P$100,Tipologie!$B$2:$AM$10,6)  ),  Feb2022_RICHIESTE!P46),HLOOKUP(P$100,Tipologie!$B$2:$AM$10,6  ) ))</f>
        <v>.</v>
      </c>
      <c r="Q105" s="60" t="str">
        <f>T( IF( Feb2022_RICHIESTE!Q46&lt;&gt;"",  IF(   AND(    (IFERROR(SEARCH("Ridotto",Feb2022_RICHIESTE!Q46),Feb2022_RICHIESTE!Q46))=1,    Q$100&lt;&gt;""   ),    _xlfn.CONCAT("Rid: ",HLOOKUP(Q$100,Tipologie!$B$2:$AM$10,6)  ),  Feb2022_RICHIESTE!Q46),HLOOKUP(Q$100,Tipologie!$B$2:$AM$10,6  ) ))</f>
        <v>.</v>
      </c>
      <c r="R105" s="60" t="str">
        <f>T( IF( Feb2022_RICHIESTE!R46&lt;&gt;"",  IF(   AND(    (IFERROR(SEARCH("Ridotto",Feb2022_RICHIESTE!R46),Feb2022_RICHIESTE!R46))=1,    R$100&lt;&gt;""   ),    _xlfn.CONCAT("Rid: ",HLOOKUP(R$100,Tipologie!$B$2:$AM$10,6)  ),  Feb2022_RICHIESTE!R46),HLOOKUP(R$100,Tipologie!$B$2:$AM$10,6  ) ))</f>
        <v>.</v>
      </c>
      <c r="S105" s="60" t="str">
        <f>T( IF( Feb2022_RICHIESTE!S46&lt;&gt;"",  IF(   AND(    (IFERROR(SEARCH("Ridotto",Feb2022_RICHIESTE!S46),Feb2022_RICHIESTE!S46))=1,    S$100&lt;&gt;""   ),    _xlfn.CONCAT("Rid: ",HLOOKUP(S$100,Tipologie!$B$2:$AM$10,6)  ),  Feb2022_RICHIESTE!S46),HLOOKUP(S$100,Tipologie!$B$2:$AM$10,6  ) ))</f>
        <v>.</v>
      </c>
      <c r="U105" s="79" t="str">
        <f t="shared" si="21"/>
        <v>gio</v>
      </c>
      <c r="V105" s="80" t="str">
        <f t="shared" si="26"/>
        <v/>
      </c>
      <c r="W105" s="158" t="str">
        <f>T( IF( Feb2022_RICHIESTE!W46&lt;&gt;"",  IF(   AND(    (IFERROR(SEARCH("Ridotto",Feb2022_RICHIESTE!W46),Feb2022_RICHIESTE!W46))=1,    W$100&lt;&gt;""   ),    _xlfn.CONCAT("Rid: ",HLOOKUP(W$100,Tipologie!$B$2:$AM$10,6)  ),  Feb2022_RICHIESTE!W46),HLOOKUP(W$100,Tipologie!$B$2:$AM$10,6  ) ))</f>
        <v>.</v>
      </c>
      <c r="X105" s="158" t="str">
        <f>T( IF( Feb2022_RICHIESTE!X46&lt;&gt;"",  IF(   AND(    (IFERROR(SEARCH("Ridotto",Feb2022_RICHIESTE!X46),Feb2022_RICHIESTE!X46))=1,    X$100&lt;&gt;""   ),    _xlfn.CONCAT("Rid: ",HLOOKUP(X$100,Tipologie!$B$2:$AM$10,6)  ),  Feb2022_RICHIESTE!X46),HLOOKUP(X$100,Tipologie!$B$2:$AM$10,6  ) ))</f>
        <v>.</v>
      </c>
      <c r="Y105" s="158" t="str">
        <f>T( IF( Feb2022_RICHIESTE!Y46&lt;&gt;"",  IF(   AND(    (IFERROR(SEARCH("Ridotto",Feb2022_RICHIESTE!Y46),Feb2022_RICHIESTE!Y46))=1,    Y$100&lt;&gt;""   ),    _xlfn.CONCAT("Rid: ",HLOOKUP(Y$100,Tipologie!$B$2:$AM$10,6)  ),  Feb2022_RICHIESTE!Y46),HLOOKUP(Y$100,Tipologie!$B$2:$AM$10,6  ) ))</f>
        <v>.</v>
      </c>
      <c r="Z105" s="158" t="str">
        <f>T( IF( Feb2022_RICHIESTE!Z46&lt;&gt;"",  IF(   AND(    (IFERROR(SEARCH("Ridotto",Feb2022_RICHIESTE!Z46),Feb2022_RICHIESTE!Z46))=1,    Z$100&lt;&gt;""   ),    _xlfn.CONCAT("Rid: ",HLOOKUP(Z$100,Tipologie!$B$2:$AM$10,6)  ),  Feb2022_RICHIESTE!Z46),HLOOKUP(Z$100,Tipologie!$B$2:$AM$10,6  ) ))</f>
        <v>.</v>
      </c>
      <c r="AA105" s="158" t="str">
        <f>T( IF( Feb2022_RICHIESTE!AA46&lt;&gt;"",  IF(   AND(    (IFERROR(SEARCH("Ridotto",Feb2022_RICHIESTE!AA46),Feb2022_RICHIESTE!AA46))=1,    AA$100&lt;&gt;""   ),    _xlfn.CONCAT("Rid: ",HLOOKUP(AA$100,Tipologie!$B$2:$AM$10,6)  ),  Feb2022_RICHIESTE!AA46),HLOOKUP(AA$100,Tipologie!$B$2:$AM$10,6  ) ))</f>
        <v>.</v>
      </c>
      <c r="AB105" s="158" t="str">
        <f>T( IF( Feb2022_RICHIESTE!AB46&lt;&gt;"",  IF(   AND(    (IFERROR(SEARCH("Ridotto",Feb2022_RICHIESTE!AB46),Feb2022_RICHIESTE!AB46))=1,    AB$100&lt;&gt;""   ),    _xlfn.CONCAT("Rid: ",HLOOKUP(AB$100,Tipologie!$B$2:$AM$10,6)  ),  Feb2022_RICHIESTE!AB46),HLOOKUP(AB$100,Tipologie!$B$2:$AM$10,6  ) ))</f>
        <v>.</v>
      </c>
      <c r="AC105" s="158" t="str">
        <f>T( IF( Feb2022_RICHIESTE!AC46&lt;&gt;"",  IF(   AND(    (IFERROR(SEARCH("Ridotto",Feb2022_RICHIESTE!AC46),Feb2022_RICHIESTE!AC46))=1,    AC$100&lt;&gt;""   ),    _xlfn.CONCAT("Rid: ",HLOOKUP(AC$100,Tipologie!$B$2:$AM$10,6)  ),  Feb2022_RICHIESTE!AC46),HLOOKUP(AC$100,Tipologie!$B$2:$AM$10,6  ) ))</f>
        <v>.</v>
      </c>
      <c r="AD105" s="158" t="str">
        <f>T( IF( Feb2022_RICHIESTE!AD46&lt;&gt;"",  IF(   AND(    (IFERROR(SEARCH("Ridotto",Feb2022_RICHIESTE!AD46),Feb2022_RICHIESTE!AD46))=1,    AD$100&lt;&gt;""   ),    _xlfn.CONCAT("Rid: ",HLOOKUP(AD$100,Tipologie!$B$2:$AM$10,6)  ),  Feb2022_RICHIESTE!AD46),HLOOKUP(AD$100,Tipologie!$B$2:$AM$10,6  ) ))</f>
        <v>.</v>
      </c>
      <c r="AE105" s="158" t="str">
        <f>T( IF( Feb2022_RICHIESTE!AE46&lt;&gt;"",  IF(   AND(    (IFERROR(SEARCH("Ridotto",Feb2022_RICHIESTE!AE46),Feb2022_RICHIESTE!AE46))=1,    AE$100&lt;&gt;""   ),    _xlfn.CONCAT("Rid: ",HLOOKUP(AE$100,Tipologie!$B$2:$AM$10,6)  ),  Feb2022_RICHIESTE!AE46),HLOOKUP(AE$100,Tipologie!$B$2:$AM$10,6  ) ))</f>
        <v>.</v>
      </c>
      <c r="AF105" s="158" t="str">
        <f>T( IF( Feb2022_RICHIESTE!AF46&lt;&gt;"",  IF(   AND(    (IFERROR(SEARCH("Ridotto",Feb2022_RICHIESTE!AF46),Feb2022_RICHIESTE!AF46))=1,    AF$100&lt;&gt;""   ),    _xlfn.CONCAT("Rid: ",HLOOKUP(AF$100,Tipologie!$B$2:$AM$10,6)  ),  Feb2022_RICHIESTE!AF46),HLOOKUP(AF$100,Tipologie!$B$2:$AM$10,6  ) ))</f>
        <v>.</v>
      </c>
      <c r="AG105" s="158" t="str">
        <f>T( IF( Feb2022_RICHIESTE!AG46&lt;&gt;"",  IF(   AND(    (IFERROR(SEARCH("Ridotto",Feb2022_RICHIESTE!AG46),Feb2022_RICHIESTE!AG46))=1,    AG$100&lt;&gt;""   ),    _xlfn.CONCAT("Rid: ",HLOOKUP(AG$100,Tipologie!$B$2:$AM$10,6)  ),  Feb2022_RICHIESTE!AG46),HLOOKUP(AG$100,Tipologie!$B$2:$AM$10,6  ) ))</f>
        <v>.</v>
      </c>
      <c r="AH105" s="158" t="str">
        <f>T( IF( Feb2022_RICHIESTE!AH46&lt;&gt;"",  IF(   AND(    (IFERROR(SEARCH("Ridotto",Feb2022_RICHIESTE!AH46),Feb2022_RICHIESTE!AH46))=1,    AH$100&lt;&gt;""   ),    _xlfn.CONCAT("Rid: ",HLOOKUP(AH$100,Tipologie!$B$2:$AM$10,6)  ),  Feb2022_RICHIESTE!AH46),HLOOKUP(AH$100,Tipologie!$B$2:$AM$10,6  ) ))</f>
        <v>.</v>
      </c>
      <c r="AI105" s="158" t="str">
        <f>T( IF( Feb2022_RICHIESTE!AI46&lt;&gt;"",  IF(   AND(    (IFERROR(SEARCH("Ridotto",Feb2022_RICHIESTE!AI46),Feb2022_RICHIESTE!AI46))=1,    AI$100&lt;&gt;""   ),    _xlfn.CONCAT("Rid: ",HLOOKUP(AI$100,Tipologie!$B$2:$AM$10,6)  ),  Feb2022_RICHIESTE!AI46),HLOOKUP(AI$100,Tipologie!$B$2:$AM$10,6  ) ))</f>
        <v>.</v>
      </c>
      <c r="AJ105" s="158" t="str">
        <f>T( IF( Feb2022_RICHIESTE!AJ46&lt;&gt;"",  IF(   AND(    (IFERROR(SEARCH("Ridotto",Feb2022_RICHIESTE!AJ46),Feb2022_RICHIESTE!AJ46))=1,    AJ$100&lt;&gt;""   ),    _xlfn.CONCAT("Rid: ",HLOOKUP(AJ$100,Tipologie!$B$2:$AM$10,6)  ),  Feb2022_RICHIESTE!AJ46),HLOOKUP(AJ$100,Tipologie!$B$2:$AM$10,6  ) ))</f>
        <v>.</v>
      </c>
      <c r="AK105" s="158" t="str">
        <f>T( IF( Feb2022_RICHIESTE!AK46&lt;&gt;"",  IF(   AND(    (IFERROR(SEARCH("Ridotto",Feb2022_RICHIESTE!AK46),Feb2022_RICHIESTE!AK46))=1,    AK$100&lt;&gt;""   ),    _xlfn.CONCAT("Rid: ",HLOOKUP(AK$100,Tipologie!$B$2:$AM$10,6)  ),  Feb2022_RICHIESTE!AK46),HLOOKUP(AK$100,Tipologie!$B$2:$AM$10,6  ) ))</f>
        <v>.</v>
      </c>
      <c r="AL105" s="158" t="str">
        <f>T( IF( Feb2022_RICHIESTE!AL46&lt;&gt;"",  IF(   AND(    (IFERROR(SEARCH("Ridotto",Feb2022_RICHIESTE!AL46),Feb2022_RICHIESTE!AL46))=1,    AL$100&lt;&gt;""   ),    _xlfn.CONCAT("Rid: ",HLOOKUP(AL$100,Tipologie!$B$2:$AM$10,6)  ),  Feb2022_RICHIESTE!AL46),HLOOKUP(AL$100,Tipologie!$B$2:$AM$10,6  ) ))</f>
        <v>.</v>
      </c>
      <c r="AM105" s="158" t="str">
        <f>T( IF( Feb2022_RICHIESTE!AM46&lt;&gt;"",  IF(   AND(    (IFERROR(SEARCH("Ridotto",Feb2022_RICHIESTE!AM46),Feb2022_RICHIESTE!AM46))=1,    AM$100&lt;&gt;""   ),    _xlfn.CONCAT("Rid: ",HLOOKUP(AM$100,Tipologie!$B$2:$AM$10,6)  ),  Feb2022_RICHIESTE!AM46),HLOOKUP(AM$100,Tipologie!$B$2:$AM$10,6  ) ))</f>
        <v>.</v>
      </c>
      <c r="AN105" s="158" t="str">
        <f>T( IF( Feb2022_RICHIESTE!AN46&lt;&gt;"",  IF(   AND(    (IFERROR(SEARCH("Ridotto",Feb2022_RICHIESTE!AN46),Feb2022_RICHIESTE!AN46))=1,    AN$100&lt;&gt;""   ),    _xlfn.CONCAT("Rid: ",HLOOKUP(AN$100,Tipologie!$B$2:$AM$10,6)  ),  Feb2022_RICHIESTE!AN46),HLOOKUP(AN$100,Tipologie!$B$2:$AM$10,6  ) ))</f>
        <v>.</v>
      </c>
      <c r="AO105" s="158" t="str">
        <f>T( IF( Feb2022_RICHIESTE!AO46&lt;&gt;"",  IF(   AND(    (IFERROR(SEARCH("Ridotto",Feb2022_RICHIESTE!AO46),Feb2022_RICHIESTE!AO46))=1,    AO$100&lt;&gt;""   ),    _xlfn.CONCAT("Rid: ",HLOOKUP(AO$100,Tipologie!$B$2:$AM$10,6)  ),  Feb2022_RICHIESTE!AO46),HLOOKUP(AO$100,Tipologie!$B$2:$AM$10,6  ) ))</f>
        <v>.</v>
      </c>
      <c r="AP105" s="158" t="str">
        <f>T( IF( Feb2022_RICHIESTE!AP46&lt;&gt;"",  IF(   AND(    (IFERROR(SEARCH("Ridotto",Feb2022_RICHIESTE!AP46),Feb2022_RICHIESTE!AP46))=1,    AP$100&lt;&gt;""   ),    _xlfn.CONCAT("Rid: ",HLOOKUP(AP$100,Tipologie!$B$2:$AM$10,6)  ),  Feb2022_RICHIESTE!AP46),HLOOKUP(AP$100,Tipologie!$B$2:$AM$10,6  ) ))</f>
        <v>.</v>
      </c>
      <c r="AQ105" s="158" t="str">
        <f>T( IF( Feb2022_RICHIESTE!AQ46&lt;&gt;"",  IF(   AND(    (IFERROR(SEARCH("Ridotto",Feb2022_RICHIESTE!AQ46),Feb2022_RICHIESTE!AQ46))=1,    AQ$100&lt;&gt;""   ),    _xlfn.CONCAT("Rid: ",HLOOKUP(AQ$100,Tipologie!$B$2:$AM$10,6)  ),  Feb2022_RICHIESTE!AQ46),HLOOKUP(AQ$100,Tipologie!$B$2:$AM$10,6  ) ))</f>
        <v>.</v>
      </c>
      <c r="AR105" s="158" t="str">
        <f>T( IF( Feb2022_RICHIESTE!AR46&lt;&gt;"",  IF(   AND(    (IFERROR(SEARCH("Ridotto",Feb2022_RICHIESTE!AR46),Feb2022_RICHIESTE!AR46))=1,    AR$100&lt;&gt;""   ),    _xlfn.CONCAT("Rid: ",HLOOKUP(AR$100,Tipologie!$B$2:$AM$10,6)  ),  Feb2022_RICHIESTE!AR46),HLOOKUP(AR$100,Tipologie!$B$2:$AM$10,6  ) ))</f>
        <v>.</v>
      </c>
      <c r="AS105" s="54"/>
      <c r="AT105" s="174">
        <f>SUM(COUNTIFS(C105:AR105,{"Ex-accordo";"Ferie";"Ridotto Ex-Acc";"Ridotto Ferie";"Ridotto Maternità";"Malattia";"Esame";"Altro"}))</f>
        <v>0</v>
      </c>
      <c r="AU105" s="96"/>
      <c r="AW105" s="79" t="str">
        <f t="shared" si="22"/>
        <v>gio</v>
      </c>
      <c r="AX105" s="79" t="str">
        <f t="shared" si="27"/>
        <v/>
      </c>
      <c r="AY105" s="158" t="str">
        <f>T(IF(  Feb2022_RICHIESTE!BB46&lt;&gt;"",  Feb2022_RICHIESTE!BB46,  HLOOKUP(AY$100,Tipologie!$B$2:$AM$10,6) ))</f>
        <v>.</v>
      </c>
      <c r="AZ105" s="158" t="str">
        <f>T(IF(  Feb2022_RICHIESTE!BC46&lt;&gt;"",  Feb2022_RICHIESTE!BC46,  HLOOKUP(AZ$100,Tipologie!$B$2:$AM$10,6) ))</f>
        <v>.</v>
      </c>
      <c r="BA105" s="158" t="str">
        <f>T(IF(  Feb2022_RICHIESTE!BD46&lt;&gt;"",  Feb2022_RICHIESTE!BD46,  HLOOKUP(BA$100,Tipologie!$B$2:$AM$10,6) ))</f>
        <v>.</v>
      </c>
      <c r="BB105" s="158" t="str">
        <f>T(IF(  Feb2022_RICHIESTE!BE46&lt;&gt;"",  Feb2022_RICHIESTE!BE46,  HLOOKUP(BB$100,Tipologie!$B$2:$AM$10,6) ))</f>
        <v>.</v>
      </c>
      <c r="BC105" s="158" t="str">
        <f>T(IF(  Feb2022_RICHIESTE!BF46&lt;&gt;"",  Feb2022_RICHIESTE!BF46,  HLOOKUP(BC$100,Tipologie!$B$2:$AM$10,6) ))</f>
        <v>.</v>
      </c>
      <c r="BD105" s="158" t="str">
        <f>T(IF(  Feb2022_RICHIESTE!BG46&lt;&gt;"",  Feb2022_RICHIESTE!BG46,  HLOOKUP(BD$100,Tipologie!$B$2:$AM$10,6) ))</f>
        <v>.</v>
      </c>
      <c r="BE105" s="158" t="str">
        <f>T(IF(  Feb2022_RICHIESTE!BH46&lt;&gt;"",  Feb2022_RICHIESTE!BH46,  HLOOKUP(BE$100,Tipologie!$B$2:$AM$10,6) ))</f>
        <v>.</v>
      </c>
      <c r="BF105" s="158" t="str">
        <f>T(IF(  Feb2022_RICHIESTE!BI46&lt;&gt;"",  Feb2022_RICHIESTE!BI46,  HLOOKUP(BF$100,Tipologie!$B$2:$AM$10,6) ))</f>
        <v>.</v>
      </c>
      <c r="BG105" s="158" t="str">
        <f>T(IF(  Feb2022_RICHIESTE!BJ46&lt;&gt;"",  Feb2022_RICHIESTE!BJ46,  HLOOKUP(BG$100,Tipologie!$B$2:$AM$10,6) ))</f>
        <v>.</v>
      </c>
      <c r="BH105" s="158" t="str">
        <f>T(IF(  Feb2022_RICHIESTE!BK46&lt;&gt;"",  Feb2022_RICHIESTE!BK46,  HLOOKUP(BH$100,Tipologie!$B$2:$AM$10,6) ))</f>
        <v>.</v>
      </c>
    </row>
    <row r="106" spans="1:61" ht="11.25" hidden="1" customHeight="1" x14ac:dyDescent="0.25">
      <c r="A106" s="79" t="str">
        <f>IF(Feb2022_RICHIESTE!A47&lt;&gt;"",Feb2022_RICHIESTE!A47,"")</f>
        <v>ven</v>
      </c>
      <c r="B106" s="80" t="str">
        <f>IF(Feb2022_RICHIESTE!B47&lt;&gt;"",Feb2022_RICHIESTE!B47,"")</f>
        <v/>
      </c>
      <c r="C106" s="158" t="str">
        <f>T( IF( Feb2022_RICHIESTE!C47&lt;&gt;"",  IF(   AND(    (IFERROR(SEARCH("Ridotto",Feb2022_RICHIESTE!C47),Feb2022_RICHIESTE!C47))=1,    C$100&lt;&gt;""   ),    _xlfn.CONCAT("Rid: ",HLOOKUP(C$100,Tipologie!$B$2:$AM$10,7)  ),  Feb2022_RICHIESTE!C47),HLOOKUP(C$100,Tipologie!$B$2:$AM$10,7  ) ))</f>
        <v>.</v>
      </c>
      <c r="D106" s="158" t="str">
        <f>T( IF( Feb2022_RICHIESTE!D47&lt;&gt;"",  IF(   AND(    (IFERROR(SEARCH("Ridotto",Feb2022_RICHIESTE!D47),Feb2022_RICHIESTE!D47))=1,    D$100&lt;&gt;""   ),    _xlfn.CONCAT("Rid: ",HLOOKUP(D$100,Tipologie!$B$2:$AM$10,7)  ),  Feb2022_RICHIESTE!D47),HLOOKUP(D$100,Tipologie!$B$2:$AM$10,7  ) ))</f>
        <v>.</v>
      </c>
      <c r="E106" s="158" t="str">
        <f>T( IF( Feb2022_RICHIESTE!E47&lt;&gt;"",  IF(   AND(    (IFERROR(SEARCH("Ridotto",Feb2022_RICHIESTE!E47),Feb2022_RICHIESTE!E47))=1,    E$100&lt;&gt;""   ),    _xlfn.CONCAT("Rid: ",HLOOKUP(E$100,Tipologie!$B$2:$AM$10,7)  ),  Feb2022_RICHIESTE!E47),HLOOKUP(E$100,Tipologie!$B$2:$AM$10,7  ) ))</f>
        <v>.</v>
      </c>
      <c r="F106" s="158" t="str">
        <f>T( IF( Feb2022_RICHIESTE!F47&lt;&gt;"",  IF(   AND(    (IFERROR(SEARCH("Ridotto",Feb2022_RICHIESTE!F47),Feb2022_RICHIESTE!F47))=1,    F$100&lt;&gt;""   ),    _xlfn.CONCAT("Rid: ",HLOOKUP(F$100,Tipologie!$B$2:$AM$10,7)  ),  Feb2022_RICHIESTE!F47),HLOOKUP(F$100,Tipologie!$B$2:$AM$10,7  ) ))</f>
        <v>.</v>
      </c>
      <c r="G106" s="158" t="str">
        <f>T( IF( Feb2022_RICHIESTE!G47&lt;&gt;"",  IF(   AND(    (IFERROR(SEARCH("Ridotto",Feb2022_RICHIESTE!G47),Feb2022_RICHIESTE!G47))=1,    G$100&lt;&gt;""   ),    _xlfn.CONCAT("Rid: ",HLOOKUP(G$100,Tipologie!$B$2:$AM$10,7)  ),  Feb2022_RICHIESTE!G47),HLOOKUP(G$100,Tipologie!$B$2:$AM$10,7  ) ))</f>
        <v>.</v>
      </c>
      <c r="H106" s="158" t="str">
        <f>T( IF( Feb2022_RICHIESTE!H47&lt;&gt;"",  IF(   AND(    (IFERROR(SEARCH("Ridotto",Feb2022_RICHIESTE!H47),Feb2022_RICHIESTE!H47))=1,    H$100&lt;&gt;""   ),    _xlfn.CONCAT("Rid: ",HLOOKUP(H$100,Tipologie!$B$2:$AM$10,7)  ),  Feb2022_RICHIESTE!H47),HLOOKUP(H$100,Tipologie!$B$2:$AM$10,7  ) ))</f>
        <v>.</v>
      </c>
      <c r="I106" s="158" t="str">
        <f>T( IF( Feb2022_RICHIESTE!I47&lt;&gt;"",  IF(   AND(    (IFERROR(SEARCH("Ridotto",Feb2022_RICHIESTE!I47),Feb2022_RICHIESTE!I47))=1,    I$100&lt;&gt;""   ),    _xlfn.CONCAT("Rid: ",HLOOKUP(I$100,Tipologie!$B$2:$AM$10,7)  ),  Feb2022_RICHIESTE!I47),HLOOKUP(I$100,Tipologie!$B$2:$AM$10,7  ) ))</f>
        <v>.</v>
      </c>
      <c r="J106" s="158" t="str">
        <f>T( IF( Feb2022_RICHIESTE!J47&lt;&gt;"",  IF(   AND(    (IFERROR(SEARCH("Ridotto",Feb2022_RICHIESTE!J47),Feb2022_RICHIESTE!J47))=1,    J$100&lt;&gt;""   ),    _xlfn.CONCAT("Rid: ",HLOOKUP(J$100,Tipologie!$B$2:$AM$10,7)  ),  Feb2022_RICHIESTE!J47),HLOOKUP(J$100,Tipologie!$B$2:$AM$10,7  ) ))</f>
        <v>.</v>
      </c>
      <c r="K106" s="158" t="str">
        <f>T( IF( Feb2022_RICHIESTE!K47&lt;&gt;"",  IF(   AND(    (IFERROR(SEARCH("Ridotto",Feb2022_RICHIESTE!K47),Feb2022_RICHIESTE!K47))=1,    K$100&lt;&gt;""   ),    _xlfn.CONCAT("Rid: ",HLOOKUP(K$100,Tipologie!$B$2:$AM$10,7)  ),  Feb2022_RICHIESTE!K47),HLOOKUP(K$100,Tipologie!$B$2:$AM$10,7  ) ))</f>
        <v>.</v>
      </c>
      <c r="L106" s="158" t="str">
        <f>T( IF( Feb2022_RICHIESTE!L47&lt;&gt;"",  IF(   AND(    (IFERROR(SEARCH("Ridotto",Feb2022_RICHIESTE!L47),Feb2022_RICHIESTE!L47))=1,    L$100&lt;&gt;""   ),    _xlfn.CONCAT("Rid: ",HLOOKUP(L$100,Tipologie!$B$2:$AM$10,7)  ),  Feb2022_RICHIESTE!L47),HLOOKUP(L$100,Tipologie!$B$2:$AM$10,7  ) ))</f>
        <v>.</v>
      </c>
      <c r="M106" s="158" t="str">
        <f>T( IF( Feb2022_RICHIESTE!M47&lt;&gt;"",  IF(   AND(    (IFERROR(SEARCH("Ridotto",Feb2022_RICHIESTE!M47),Feb2022_RICHIESTE!M47))=1,    M$100&lt;&gt;""   ),    _xlfn.CONCAT("Rid: ",HLOOKUP(M$100,Tipologie!$B$2:$AM$10,7)  ),  Feb2022_RICHIESTE!M47),HLOOKUP(M$100,Tipologie!$B$2:$AM$10,7  ) ))</f>
        <v>.</v>
      </c>
      <c r="N106" s="158" t="str">
        <f>T( IF( Feb2022_RICHIESTE!N47&lt;&gt;"",  IF(   AND(    (IFERROR(SEARCH("Ridotto",Feb2022_RICHIESTE!N47),Feb2022_RICHIESTE!N47))=1,    N$100&lt;&gt;""   ),    _xlfn.CONCAT("Rid: ",HLOOKUP(N$100,Tipologie!$B$2:$AM$10,7)  ),  Feb2022_RICHIESTE!N47),HLOOKUP(N$100,Tipologie!$B$2:$AM$10,7  ) ))</f>
        <v>.</v>
      </c>
      <c r="O106" s="158" t="str">
        <f>T( IF( Feb2022_RICHIESTE!O47&lt;&gt;"",  IF(   AND(    (IFERROR(SEARCH("Ridotto",Feb2022_RICHIESTE!O47),Feb2022_RICHIESTE!O47))=1,    O$100&lt;&gt;""   ),    _xlfn.CONCAT("Rid: ",HLOOKUP(O$100,Tipologie!$B$2:$AM$10,7)  ),  Feb2022_RICHIESTE!O47),HLOOKUP(O$100,Tipologie!$B$2:$AM$10,7  ) ))</f>
        <v>.</v>
      </c>
      <c r="P106" s="158" t="str">
        <f>T( IF( Feb2022_RICHIESTE!P47&lt;&gt;"",  IF(   AND(    (IFERROR(SEARCH("Ridotto",Feb2022_RICHIESTE!P47),Feb2022_RICHIESTE!P47))=1,    P$100&lt;&gt;""   ),    _xlfn.CONCAT("Rid: ",HLOOKUP(P$100,Tipologie!$B$2:$AM$10,7)  ),  Feb2022_RICHIESTE!P47),HLOOKUP(P$100,Tipologie!$B$2:$AM$10,7  ) ))</f>
        <v>.</v>
      </c>
      <c r="Q106" s="60" t="str">
        <f>T( IF( Feb2022_RICHIESTE!Q47&lt;&gt;"",  IF(   AND(    (IFERROR(SEARCH("Ridotto",Feb2022_RICHIESTE!Q47),Feb2022_RICHIESTE!Q47))=1,    Q$100&lt;&gt;""   ),    _xlfn.CONCAT("Rid: ",HLOOKUP(Q$100,Tipologie!$B$2:$AM$10,7)  ),  Feb2022_RICHIESTE!Q47),HLOOKUP(Q$100,Tipologie!$B$2:$AM$10,7  ) ))</f>
        <v>.</v>
      </c>
      <c r="R106" s="60" t="str">
        <f>T( IF( Feb2022_RICHIESTE!R47&lt;&gt;"",  IF(   AND(    (IFERROR(SEARCH("Ridotto",Feb2022_RICHIESTE!R47),Feb2022_RICHIESTE!R47))=1,    R$100&lt;&gt;""   ),    _xlfn.CONCAT("Rid: ",HLOOKUP(R$100,Tipologie!$B$2:$AM$10,7)  ),  Feb2022_RICHIESTE!R47),HLOOKUP(R$100,Tipologie!$B$2:$AM$10,7  ) ))</f>
        <v>.</v>
      </c>
      <c r="S106" s="60" t="str">
        <f>T( IF( Feb2022_RICHIESTE!S47&lt;&gt;"",  IF(   AND(    (IFERROR(SEARCH("Ridotto",Feb2022_RICHIESTE!S47),Feb2022_RICHIESTE!S47))=1,    S$100&lt;&gt;""   ),    _xlfn.CONCAT("Rid: ",HLOOKUP(S$100,Tipologie!$B$2:$AM$10,7)  ),  Feb2022_RICHIESTE!S47),HLOOKUP(S$100,Tipologie!$B$2:$AM$10,7  ) ))</f>
        <v>.</v>
      </c>
      <c r="U106" s="79" t="str">
        <f t="shared" si="21"/>
        <v>ven</v>
      </c>
      <c r="V106" s="80" t="str">
        <f t="shared" si="26"/>
        <v/>
      </c>
      <c r="W106" s="158" t="str">
        <f>T( IF( Feb2022_RICHIESTE!W47&lt;&gt;"",  IF(   AND(    (IFERROR(SEARCH("Ridotto",Feb2022_RICHIESTE!W47),Feb2022_RICHIESTE!W47))=1,    W$100&lt;&gt;""   ),    _xlfn.CONCAT("Rid: ",HLOOKUP(W$100,Tipologie!$B$2:$AM$10,7)  ),  Feb2022_RICHIESTE!W47),HLOOKUP(W$100,Tipologie!$B$2:$AM$10,7  ) ))</f>
        <v>.</v>
      </c>
      <c r="X106" s="158" t="str">
        <f>T( IF( Feb2022_RICHIESTE!X47&lt;&gt;"",  IF(   AND(    (IFERROR(SEARCH("Ridotto",Feb2022_RICHIESTE!X47),Feb2022_RICHIESTE!X47))=1,    X$100&lt;&gt;""   ),    _xlfn.CONCAT("Rid: ",HLOOKUP(X$100,Tipologie!$B$2:$AM$10,7)  ),  Feb2022_RICHIESTE!X47),HLOOKUP(X$100,Tipologie!$B$2:$AM$10,7  ) ))</f>
        <v>.</v>
      </c>
      <c r="Y106" s="158" t="str">
        <f>T( IF( Feb2022_RICHIESTE!Y47&lt;&gt;"",  IF(   AND(    (IFERROR(SEARCH("Ridotto",Feb2022_RICHIESTE!Y47),Feb2022_RICHIESTE!Y47))=1,    Y$100&lt;&gt;""   ),    _xlfn.CONCAT("Rid: ",HLOOKUP(Y$100,Tipologie!$B$2:$AM$10,7)  ),  Feb2022_RICHIESTE!Y47),HLOOKUP(Y$100,Tipologie!$B$2:$AM$10,7  ) ))</f>
        <v>.</v>
      </c>
      <c r="Z106" s="158" t="str">
        <f>T( IF( Feb2022_RICHIESTE!Z47&lt;&gt;"",  IF(   AND(    (IFERROR(SEARCH("Ridotto",Feb2022_RICHIESTE!Z47),Feb2022_RICHIESTE!Z47))=1,    Z$100&lt;&gt;""   ),    _xlfn.CONCAT("Rid: ",HLOOKUP(Z$100,Tipologie!$B$2:$AM$10,7)  ),  Feb2022_RICHIESTE!Z47),HLOOKUP(Z$100,Tipologie!$B$2:$AM$10,7  ) ))</f>
        <v>.</v>
      </c>
      <c r="AA106" s="158" t="str">
        <f>T( IF( Feb2022_RICHIESTE!AA47&lt;&gt;"",  IF(   AND(    (IFERROR(SEARCH("Ridotto",Feb2022_RICHIESTE!AA47),Feb2022_RICHIESTE!AA47))=1,    AA$100&lt;&gt;""   ),    _xlfn.CONCAT("Rid: ",HLOOKUP(AA$100,Tipologie!$B$2:$AM$10,7)  ),  Feb2022_RICHIESTE!AA47),HLOOKUP(AA$100,Tipologie!$B$2:$AM$10,7  ) ))</f>
        <v>.</v>
      </c>
      <c r="AB106" s="158" t="str">
        <f>T( IF( Feb2022_RICHIESTE!AB47&lt;&gt;"",  IF(   AND(    (IFERROR(SEARCH("Ridotto",Feb2022_RICHIESTE!AB47),Feb2022_RICHIESTE!AB47))=1,    AB$100&lt;&gt;""   ),    _xlfn.CONCAT("Rid: ",HLOOKUP(AB$100,Tipologie!$B$2:$AM$10,7)  ),  Feb2022_RICHIESTE!AB47),HLOOKUP(AB$100,Tipologie!$B$2:$AM$10,7  ) ))</f>
        <v>.</v>
      </c>
      <c r="AC106" s="158" t="str">
        <f>T( IF( Feb2022_RICHIESTE!AC47&lt;&gt;"",  IF(   AND(    (IFERROR(SEARCH("Ridotto",Feb2022_RICHIESTE!AC47),Feb2022_RICHIESTE!AC47))=1,    AC$100&lt;&gt;""   ),    _xlfn.CONCAT("Rid: ",HLOOKUP(AC$100,Tipologie!$B$2:$AM$10,7)  ),  Feb2022_RICHIESTE!AC47),HLOOKUP(AC$100,Tipologie!$B$2:$AM$10,7  ) ))</f>
        <v>.</v>
      </c>
      <c r="AD106" s="158" t="str">
        <f>T( IF( Feb2022_RICHIESTE!AD47&lt;&gt;"",  IF(   AND(    (IFERROR(SEARCH("Ridotto",Feb2022_RICHIESTE!AD47),Feb2022_RICHIESTE!AD47))=1,    AD$100&lt;&gt;""   ),    _xlfn.CONCAT("Rid: ",HLOOKUP(AD$100,Tipologie!$B$2:$AM$10,7)  ),  Feb2022_RICHIESTE!AD47),HLOOKUP(AD$100,Tipologie!$B$2:$AM$10,7  ) ))</f>
        <v>.</v>
      </c>
      <c r="AE106" s="158" t="str">
        <f>T( IF( Feb2022_RICHIESTE!AE47&lt;&gt;"",  IF(   AND(    (IFERROR(SEARCH("Ridotto",Feb2022_RICHIESTE!AE47),Feb2022_RICHIESTE!AE47))=1,    AE$100&lt;&gt;""   ),    _xlfn.CONCAT("Rid: ",HLOOKUP(AE$100,Tipologie!$B$2:$AM$10,7)  ),  Feb2022_RICHIESTE!AE47),HLOOKUP(AE$100,Tipologie!$B$2:$AM$10,7  ) ))</f>
        <v>.</v>
      </c>
      <c r="AF106" s="158" t="str">
        <f>T( IF( Feb2022_RICHIESTE!AF47&lt;&gt;"",  IF(   AND(    (IFERROR(SEARCH("Ridotto",Feb2022_RICHIESTE!AF47),Feb2022_RICHIESTE!AF47))=1,    AF$100&lt;&gt;""   ),    _xlfn.CONCAT("Rid: ",HLOOKUP(AF$100,Tipologie!$B$2:$AM$10,7)  ),  Feb2022_RICHIESTE!AF47),HLOOKUP(AF$100,Tipologie!$B$2:$AM$10,7  ) ))</f>
        <v>.</v>
      </c>
      <c r="AG106" s="158" t="str">
        <f>T( IF( Feb2022_RICHIESTE!AG47&lt;&gt;"",  IF(   AND(    (IFERROR(SEARCH("Ridotto",Feb2022_RICHIESTE!AG47),Feb2022_RICHIESTE!AG47))=1,    AG$100&lt;&gt;""   ),    _xlfn.CONCAT("Rid: ",HLOOKUP(AG$100,Tipologie!$B$2:$AM$10,7)  ),  Feb2022_RICHIESTE!AG47),HLOOKUP(AG$100,Tipologie!$B$2:$AM$10,7  ) ))</f>
        <v>.</v>
      </c>
      <c r="AH106" s="158" t="str">
        <f>T( IF( Feb2022_RICHIESTE!AH47&lt;&gt;"",  IF(   AND(    (IFERROR(SEARCH("Ridotto",Feb2022_RICHIESTE!AH47),Feb2022_RICHIESTE!AH47))=1,    AH$100&lt;&gt;""   ),    _xlfn.CONCAT("Rid: ",HLOOKUP(AH$100,Tipologie!$B$2:$AM$10,7)  ),  Feb2022_RICHIESTE!AH47),HLOOKUP(AH$100,Tipologie!$B$2:$AM$10,7  ) ))</f>
        <v>.</v>
      </c>
      <c r="AI106" s="158" t="str">
        <f>T( IF( Feb2022_RICHIESTE!AI47&lt;&gt;"",  IF(   AND(    (IFERROR(SEARCH("Ridotto",Feb2022_RICHIESTE!AI47),Feb2022_RICHIESTE!AI47))=1,    AI$100&lt;&gt;""   ),    _xlfn.CONCAT("Rid: ",HLOOKUP(AI$100,Tipologie!$B$2:$AM$10,7)  ),  Feb2022_RICHIESTE!AI47),HLOOKUP(AI$100,Tipologie!$B$2:$AM$10,7  ) ))</f>
        <v>.</v>
      </c>
      <c r="AJ106" s="158" t="str">
        <f>T( IF( Feb2022_RICHIESTE!AJ47&lt;&gt;"",  IF(   AND(    (IFERROR(SEARCH("Ridotto",Feb2022_RICHIESTE!AJ47),Feb2022_RICHIESTE!AJ47))=1,    AJ$100&lt;&gt;""   ),    _xlfn.CONCAT("Rid: ",HLOOKUP(AJ$100,Tipologie!$B$2:$AM$10,7)  ),  Feb2022_RICHIESTE!AJ47),HLOOKUP(AJ$100,Tipologie!$B$2:$AM$10,7  ) ))</f>
        <v>.</v>
      </c>
      <c r="AK106" s="158" t="str">
        <f>T( IF( Feb2022_RICHIESTE!AK47&lt;&gt;"",  IF(   AND(    (IFERROR(SEARCH("Ridotto",Feb2022_RICHIESTE!AK47),Feb2022_RICHIESTE!AK47))=1,    AK$100&lt;&gt;""   ),    _xlfn.CONCAT("Rid: ",HLOOKUP(AK$100,Tipologie!$B$2:$AM$10,7)  ),  Feb2022_RICHIESTE!AK47),HLOOKUP(AK$100,Tipologie!$B$2:$AM$10,7  ) ))</f>
        <v>.</v>
      </c>
      <c r="AL106" s="158" t="str">
        <f>T( IF( Feb2022_RICHIESTE!AL47&lt;&gt;"",  IF(   AND(    (IFERROR(SEARCH("Ridotto",Feb2022_RICHIESTE!AL47),Feb2022_RICHIESTE!AL47))=1,    AL$100&lt;&gt;""   ),    _xlfn.CONCAT("Rid: ",HLOOKUP(AL$100,Tipologie!$B$2:$AM$10,7)  ),  Feb2022_RICHIESTE!AL47),HLOOKUP(AL$100,Tipologie!$B$2:$AM$10,7  ) ))</f>
        <v>.</v>
      </c>
      <c r="AM106" s="158" t="str">
        <f>T( IF( Feb2022_RICHIESTE!AM47&lt;&gt;"",  IF(   AND(    (IFERROR(SEARCH("Ridotto",Feb2022_RICHIESTE!AM47),Feb2022_RICHIESTE!AM47))=1,    AM$100&lt;&gt;""   ),    _xlfn.CONCAT("Rid: ",HLOOKUP(AM$100,Tipologie!$B$2:$AM$10,7)  ),  Feb2022_RICHIESTE!AM47),HLOOKUP(AM$100,Tipologie!$B$2:$AM$10,7  ) ))</f>
        <v>.</v>
      </c>
      <c r="AN106" s="158" t="str">
        <f>T( IF( Feb2022_RICHIESTE!AN47&lt;&gt;"",  IF(   AND(    (IFERROR(SEARCH("Ridotto",Feb2022_RICHIESTE!AN47),Feb2022_RICHIESTE!AN47))=1,    AN$100&lt;&gt;""   ),    _xlfn.CONCAT("Rid: ",HLOOKUP(AN$100,Tipologie!$B$2:$AM$10,7)  ),  Feb2022_RICHIESTE!AN47),HLOOKUP(AN$100,Tipologie!$B$2:$AM$10,7  ) ))</f>
        <v>.</v>
      </c>
      <c r="AO106" s="158" t="str">
        <f>T( IF( Feb2022_RICHIESTE!AO47&lt;&gt;"",  IF(   AND(    (IFERROR(SEARCH("Ridotto",Feb2022_RICHIESTE!AO47),Feb2022_RICHIESTE!AO47))=1,    AO$100&lt;&gt;""   ),    _xlfn.CONCAT("Rid: ",HLOOKUP(AO$100,Tipologie!$B$2:$AM$10,7)  ),  Feb2022_RICHIESTE!AO47),HLOOKUP(AO$100,Tipologie!$B$2:$AM$10,7  ) ))</f>
        <v>.</v>
      </c>
      <c r="AP106" s="158" t="str">
        <f>T( IF( Feb2022_RICHIESTE!AP47&lt;&gt;"",  IF(   AND(    (IFERROR(SEARCH("Ridotto",Feb2022_RICHIESTE!AP47),Feb2022_RICHIESTE!AP47))=1,    AP$100&lt;&gt;""   ),    _xlfn.CONCAT("Rid: ",HLOOKUP(AP$100,Tipologie!$B$2:$AM$10,7)  ),  Feb2022_RICHIESTE!AP47),HLOOKUP(AP$100,Tipologie!$B$2:$AM$10,7  ) ))</f>
        <v>.</v>
      </c>
      <c r="AQ106" s="158" t="str">
        <f>T( IF( Feb2022_RICHIESTE!AQ47&lt;&gt;"",  IF(   AND(    (IFERROR(SEARCH("Ridotto",Feb2022_RICHIESTE!AQ47),Feb2022_RICHIESTE!AQ47))=1,    AQ$100&lt;&gt;""   ),    _xlfn.CONCAT("Rid: ",HLOOKUP(AQ$100,Tipologie!$B$2:$AM$10,7)  ),  Feb2022_RICHIESTE!AQ47),HLOOKUP(AQ$100,Tipologie!$B$2:$AM$10,7  ) ))</f>
        <v>.</v>
      </c>
      <c r="AR106" s="158" t="str">
        <f>T( IF( Feb2022_RICHIESTE!AR47&lt;&gt;"",  IF(   AND(    (IFERROR(SEARCH("Ridotto",Feb2022_RICHIESTE!AR47),Feb2022_RICHIESTE!AR47))=1,    AR$100&lt;&gt;""   ),    _xlfn.CONCAT("Rid: ",HLOOKUP(AR$100,Tipologie!$B$2:$AM$10,7)  ),  Feb2022_RICHIESTE!AR47),HLOOKUP(AR$100,Tipologie!$B$2:$AM$10,7  ) ))</f>
        <v>.</v>
      </c>
      <c r="AS106" s="54"/>
      <c r="AT106" s="174">
        <f>SUM(COUNTIFS(C106:AR106,{"Ex-accordo";"Ferie";"Ridotto Ex-Acc";"Ridotto Ferie";"Ridotto Maternità";"Malattia";"Esame";"Altro"}))</f>
        <v>0</v>
      </c>
      <c r="AU106" s="96"/>
      <c r="AW106" s="79" t="str">
        <f t="shared" si="22"/>
        <v>ven</v>
      </c>
      <c r="AX106" s="79" t="str">
        <f t="shared" si="27"/>
        <v/>
      </c>
      <c r="AY106" s="158" t="str">
        <f>T(IF(  Feb2022_RICHIESTE!BB47&lt;&gt;"",  Feb2022_RICHIESTE!BB47,  HLOOKUP(AY$100,Tipologie!$B$2:$AM$10,7) ))</f>
        <v>.</v>
      </c>
      <c r="AZ106" s="158" t="str">
        <f>T(IF(  Feb2022_RICHIESTE!BC47&lt;&gt;"",  Feb2022_RICHIESTE!BC47,  HLOOKUP(AZ$100,Tipologie!$B$2:$AM$10,7) ))</f>
        <v>.</v>
      </c>
      <c r="BA106" s="158" t="str">
        <f>T(IF(  Feb2022_RICHIESTE!BD47&lt;&gt;"",  Feb2022_RICHIESTE!BD47,  HLOOKUP(BA$100,Tipologie!$B$2:$AM$10,7) ))</f>
        <v>.</v>
      </c>
      <c r="BB106" s="158" t="str">
        <f>T(IF(  Feb2022_RICHIESTE!BE47&lt;&gt;"",  Feb2022_RICHIESTE!BE47,  HLOOKUP(BB$100,Tipologie!$B$2:$AM$10,7) ))</f>
        <v>.</v>
      </c>
      <c r="BC106" s="158" t="str">
        <f>T(IF(  Feb2022_RICHIESTE!BF47&lt;&gt;"",  Feb2022_RICHIESTE!BF47,  HLOOKUP(BC$100,Tipologie!$B$2:$AM$10,7) ))</f>
        <v>.</v>
      </c>
      <c r="BD106" s="158" t="str">
        <f>T(IF(  Feb2022_RICHIESTE!BG47&lt;&gt;"",  Feb2022_RICHIESTE!BG47,  HLOOKUP(BD$100,Tipologie!$B$2:$AM$10,7) ))</f>
        <v>.</v>
      </c>
      <c r="BE106" s="158" t="str">
        <f>T(IF(  Feb2022_RICHIESTE!BH47&lt;&gt;"",  Feb2022_RICHIESTE!BH47,  HLOOKUP(BE$100,Tipologie!$B$2:$AM$10,7) ))</f>
        <v>.</v>
      </c>
      <c r="BF106" s="158" t="str">
        <f>T(IF(  Feb2022_RICHIESTE!BI47&lt;&gt;"",  Feb2022_RICHIESTE!BI47,  HLOOKUP(BF$100,Tipologie!$B$2:$AM$10,7) ))</f>
        <v>.</v>
      </c>
      <c r="BG106" s="158" t="str">
        <f>T(IF(  Feb2022_RICHIESTE!BJ47&lt;&gt;"",  Feb2022_RICHIESTE!BJ47,  HLOOKUP(BG$100,Tipologie!$B$2:$AM$10,7) ))</f>
        <v>.</v>
      </c>
      <c r="BH106" s="158" t="str">
        <f>T(IF(  Feb2022_RICHIESTE!BK47&lt;&gt;"",  Feb2022_RICHIESTE!BK47,  HLOOKUP(BH$100,Tipologie!$B$2:$AM$10,7) ))</f>
        <v>.</v>
      </c>
      <c r="BI106" s="50"/>
    </row>
    <row r="107" spans="1:61" ht="11.25" hidden="1" customHeight="1" x14ac:dyDescent="0.25">
      <c r="A107" s="79" t="str">
        <f>IF(Feb2022_RICHIESTE!A48&lt;&gt;"",Feb2022_RICHIESTE!A48,"")</f>
        <v>sab</v>
      </c>
      <c r="B107" s="80" t="str">
        <f>IF(Feb2022_RICHIESTE!B48&lt;&gt;"",Feb2022_RICHIESTE!B48,"")</f>
        <v/>
      </c>
      <c r="C107" s="158" t="str">
        <f>T( IF( Feb2022_RICHIESTE!C48&lt;&gt;"",  IF(   AND(    (IFERROR(SEARCH("Ridotto",Feb2022_RICHIESTE!C48),Feb2022_RICHIESTE!C48))=1,    C$100&lt;&gt;""   ),    _xlfn.CONCAT("Rid: ",HLOOKUP(C$100,Tipologie!$B$2:$AM$10,8)  ),  Feb2022_RICHIESTE!C48),HLOOKUP(C$100,Tipologie!$B$2:$AM$10,8  ) ))</f>
        <v>RIPOSO</v>
      </c>
      <c r="D107" s="158" t="str">
        <f>T( IF( Feb2022_RICHIESTE!D48&lt;&gt;"",  IF(   AND(    (IFERROR(SEARCH("Ridotto",Feb2022_RICHIESTE!D48),Feb2022_RICHIESTE!D48))=1,    D$100&lt;&gt;""   ),    _xlfn.CONCAT("Rid: ",HLOOKUP(D$100,Tipologie!$B$2:$AM$10,8)  ),  Feb2022_RICHIESTE!D48),HLOOKUP(D$100,Tipologie!$B$2:$AM$10,8  ) ))</f>
        <v>RIPOSO</v>
      </c>
      <c r="E107" s="158" t="str">
        <f>T( IF( Feb2022_RICHIESTE!E48&lt;&gt;"",  IF(   AND(    (IFERROR(SEARCH("Ridotto",Feb2022_RICHIESTE!E48),Feb2022_RICHIESTE!E48))=1,    E$100&lt;&gt;""   ),    _xlfn.CONCAT("Rid: ",HLOOKUP(E$100,Tipologie!$B$2:$AM$10,8)  ),  Feb2022_RICHIESTE!E48),HLOOKUP(E$100,Tipologie!$B$2:$AM$10,8  ) ))</f>
        <v>RIPOSO</v>
      </c>
      <c r="F107" s="158" t="str">
        <f>T( IF( Feb2022_RICHIESTE!F48&lt;&gt;"",  IF(   AND(    (IFERROR(SEARCH("Ridotto",Feb2022_RICHIESTE!F48),Feb2022_RICHIESTE!F48))=1,    F$100&lt;&gt;""   ),    _xlfn.CONCAT("Rid: ",HLOOKUP(F$100,Tipologie!$B$2:$AM$10,8)  ),  Feb2022_RICHIESTE!F48),HLOOKUP(F$100,Tipologie!$B$2:$AM$10,8  ) ))</f>
        <v>RIPOSO</v>
      </c>
      <c r="G107" s="158" t="str">
        <f>T( IF( Feb2022_RICHIESTE!G48&lt;&gt;"",  IF(   AND(    (IFERROR(SEARCH("Ridotto",Feb2022_RICHIESTE!G48),Feb2022_RICHIESTE!G48))=1,    G$100&lt;&gt;""   ),    _xlfn.CONCAT("Rid: ",HLOOKUP(G$100,Tipologie!$B$2:$AM$10,8)  ),  Feb2022_RICHIESTE!G48),HLOOKUP(G$100,Tipologie!$B$2:$AM$10,8  ) ))</f>
        <v>RIPOSO</v>
      </c>
      <c r="H107" s="158" t="str">
        <f>T( IF( Feb2022_RICHIESTE!H48&lt;&gt;"",  IF(   AND(    (IFERROR(SEARCH("Ridotto",Feb2022_RICHIESTE!H48),Feb2022_RICHIESTE!H48))=1,    H$100&lt;&gt;""   ),    _xlfn.CONCAT("Rid: ",HLOOKUP(H$100,Tipologie!$B$2:$AM$10,8)  ),  Feb2022_RICHIESTE!H48),HLOOKUP(H$100,Tipologie!$B$2:$AM$10,8  ) ))</f>
        <v>RIPOSO</v>
      </c>
      <c r="I107" s="158" t="str">
        <f>T( IF( Feb2022_RICHIESTE!I48&lt;&gt;"",  IF(   AND(    (IFERROR(SEARCH("Ridotto",Feb2022_RICHIESTE!I48),Feb2022_RICHIESTE!I48))=1,    I$100&lt;&gt;""   ),    _xlfn.CONCAT("Rid: ",HLOOKUP(I$100,Tipologie!$B$2:$AM$10,8)  ),  Feb2022_RICHIESTE!I48),HLOOKUP(I$100,Tipologie!$B$2:$AM$10,8  ) ))</f>
        <v>RIPOSO</v>
      </c>
      <c r="J107" s="158" t="str">
        <f>T( IF( Feb2022_RICHIESTE!J48&lt;&gt;"",  IF(   AND(    (IFERROR(SEARCH("Ridotto",Feb2022_RICHIESTE!J48),Feb2022_RICHIESTE!J48))=1,    J$100&lt;&gt;""   ),    _xlfn.CONCAT("Rid: ",HLOOKUP(J$100,Tipologie!$B$2:$AM$10,8)  ),  Feb2022_RICHIESTE!J48),HLOOKUP(J$100,Tipologie!$B$2:$AM$10,8  ) ))</f>
        <v>RIPOSO</v>
      </c>
      <c r="K107" s="158" t="str">
        <f>T( IF( Feb2022_RICHIESTE!K48&lt;&gt;"",  IF(   AND(    (IFERROR(SEARCH("Ridotto",Feb2022_RICHIESTE!K48),Feb2022_RICHIESTE!K48))=1,    K$100&lt;&gt;""   ),    _xlfn.CONCAT("Rid: ",HLOOKUP(K$100,Tipologie!$B$2:$AM$10,8)  ),  Feb2022_RICHIESTE!K48),HLOOKUP(K$100,Tipologie!$B$2:$AM$10,8  ) ))</f>
        <v>RIPOSO</v>
      </c>
      <c r="L107" s="158" t="str">
        <f>T( IF( Feb2022_RICHIESTE!L48&lt;&gt;"",  IF(   AND(    (IFERROR(SEARCH("Ridotto",Feb2022_RICHIESTE!L48),Feb2022_RICHIESTE!L48))=1,    L$100&lt;&gt;""   ),    _xlfn.CONCAT("Rid: ",HLOOKUP(L$100,Tipologie!$B$2:$AM$10,8)  ),  Feb2022_RICHIESTE!L48),HLOOKUP(L$100,Tipologie!$B$2:$AM$10,8  ) ))</f>
        <v>RIPOSO</v>
      </c>
      <c r="M107" s="158" t="str">
        <f>T( IF( Feb2022_RICHIESTE!M48&lt;&gt;"",  IF(   AND(    (IFERROR(SEARCH("Ridotto",Feb2022_RICHIESTE!M48),Feb2022_RICHIESTE!M48))=1,    M$100&lt;&gt;""   ),    _xlfn.CONCAT("Rid: ",HLOOKUP(M$100,Tipologie!$B$2:$AM$10,8)  ),  Feb2022_RICHIESTE!M48),HLOOKUP(M$100,Tipologie!$B$2:$AM$10,8  ) ))</f>
        <v>RIPOSO</v>
      </c>
      <c r="N107" s="158" t="str">
        <f>T( IF( Feb2022_RICHIESTE!N48&lt;&gt;"",  IF(   AND(    (IFERROR(SEARCH("Ridotto",Feb2022_RICHIESTE!N48),Feb2022_RICHIESTE!N48))=1,    N$100&lt;&gt;""   ),    _xlfn.CONCAT("Rid: ",HLOOKUP(N$100,Tipologie!$B$2:$AM$10,8)  ),  Feb2022_RICHIESTE!N48),HLOOKUP(N$100,Tipologie!$B$2:$AM$10,8  ) ))</f>
        <v>RIPOSO</v>
      </c>
      <c r="O107" s="158" t="str">
        <f>T( IF( Feb2022_RICHIESTE!O48&lt;&gt;"",  IF(   AND(    (IFERROR(SEARCH("Ridotto",Feb2022_RICHIESTE!O48),Feb2022_RICHIESTE!O48))=1,    O$100&lt;&gt;""   ),    _xlfn.CONCAT("Rid: ",HLOOKUP(O$100,Tipologie!$B$2:$AM$10,8)  ),  Feb2022_RICHIESTE!O48),HLOOKUP(O$100,Tipologie!$B$2:$AM$10,8  ) ))</f>
        <v>RIPOSO</v>
      </c>
      <c r="P107" s="158" t="str">
        <f>T( IF( Feb2022_RICHIESTE!P48&lt;&gt;"",  IF(   AND(    (IFERROR(SEARCH("Ridotto",Feb2022_RICHIESTE!P48),Feb2022_RICHIESTE!P48))=1,    P$100&lt;&gt;""   ),    _xlfn.CONCAT("Rid: ",HLOOKUP(P$100,Tipologie!$B$2:$AM$10,8)  ),  Feb2022_RICHIESTE!P48),HLOOKUP(P$100,Tipologie!$B$2:$AM$10,8  ) ))</f>
        <v>RIPOSO</v>
      </c>
      <c r="Q107" s="60" t="str">
        <f>T( IF( Feb2022_RICHIESTE!Q48&lt;&gt;"",  IF(   AND(    (IFERROR(SEARCH("Ridotto",Feb2022_RICHIESTE!Q48),Feb2022_RICHIESTE!Q48))=1,    Q$100&lt;&gt;""   ),    _xlfn.CONCAT("Rid: ",HLOOKUP(Q$100,Tipologie!$B$2:$AM$10,8)  ),  Feb2022_RICHIESTE!Q48),HLOOKUP(Q$100,Tipologie!$B$2:$AM$10,8  ) ))</f>
        <v>RIPOSO</v>
      </c>
      <c r="R107" s="60" t="str">
        <f>T( IF( Feb2022_RICHIESTE!R48&lt;&gt;"",  IF(   AND(    (IFERROR(SEARCH("Ridotto",Feb2022_RICHIESTE!R48),Feb2022_RICHIESTE!R48))=1,    R$100&lt;&gt;""   ),    _xlfn.CONCAT("Rid: ",HLOOKUP(R$100,Tipologie!$B$2:$AM$10,8)  ),  Feb2022_RICHIESTE!R48),HLOOKUP(R$100,Tipologie!$B$2:$AM$10,8  ) ))</f>
        <v>RIPOSO</v>
      </c>
      <c r="S107" s="60" t="str">
        <f>T( IF( Feb2022_RICHIESTE!S48&lt;&gt;"",  IF(   AND(    (IFERROR(SEARCH("Ridotto",Feb2022_RICHIESTE!S48),Feb2022_RICHIESTE!S48))=1,    S$100&lt;&gt;""   ),    _xlfn.CONCAT("Rid: ",HLOOKUP(S$100,Tipologie!$B$2:$AM$10,8)  ),  Feb2022_RICHIESTE!S48),HLOOKUP(S$100,Tipologie!$B$2:$AM$10,8  ) ))</f>
        <v>RIPOSO</v>
      </c>
      <c r="U107" s="79" t="str">
        <f t="shared" si="21"/>
        <v>sab</v>
      </c>
      <c r="V107" s="80" t="str">
        <f t="shared" si="26"/>
        <v/>
      </c>
      <c r="W107" s="158" t="str">
        <f>T( IF( Feb2022_RICHIESTE!W48&lt;&gt;"",  IF(   AND(    (IFERROR(SEARCH("Ridotto",Feb2022_RICHIESTE!W48),Feb2022_RICHIESTE!W48))=1,    W$100&lt;&gt;""   ),    _xlfn.CONCAT("Rid: ",HLOOKUP(W$100,Tipologie!$B$2:$AM$10,8)  ),  Feb2022_RICHIESTE!W48),HLOOKUP(W$100,Tipologie!$B$2:$AM$10,8  ) ))</f>
        <v>RIPOSO</v>
      </c>
      <c r="X107" s="158" t="str">
        <f>T( IF( Feb2022_RICHIESTE!X48&lt;&gt;"",  IF(   AND(    (IFERROR(SEARCH("Ridotto",Feb2022_RICHIESTE!X48),Feb2022_RICHIESTE!X48))=1,    X$100&lt;&gt;""   ),    _xlfn.CONCAT("Rid: ",HLOOKUP(X$100,Tipologie!$B$2:$AM$10,8)  ),  Feb2022_RICHIESTE!X48),HLOOKUP(X$100,Tipologie!$B$2:$AM$10,8  ) ))</f>
        <v>RIPOSO</v>
      </c>
      <c r="Y107" s="158" t="str">
        <f>T( IF( Feb2022_RICHIESTE!Y48&lt;&gt;"",  IF(   AND(    (IFERROR(SEARCH("Ridotto",Feb2022_RICHIESTE!Y48),Feb2022_RICHIESTE!Y48))=1,    Y$100&lt;&gt;""   ),    _xlfn.CONCAT("Rid: ",HLOOKUP(Y$100,Tipologie!$B$2:$AM$10,8)  ),  Feb2022_RICHIESTE!Y48),HLOOKUP(Y$100,Tipologie!$B$2:$AM$10,8  ) ))</f>
        <v>RIPOSO</v>
      </c>
      <c r="Z107" s="158" t="str">
        <f>T( IF( Feb2022_RICHIESTE!Z48&lt;&gt;"",  IF(   AND(    (IFERROR(SEARCH("Ridotto",Feb2022_RICHIESTE!Z48),Feb2022_RICHIESTE!Z48))=1,    Z$100&lt;&gt;""   ),    _xlfn.CONCAT("Rid: ",HLOOKUP(Z$100,Tipologie!$B$2:$AM$10,8)  ),  Feb2022_RICHIESTE!Z48),HLOOKUP(Z$100,Tipologie!$B$2:$AM$10,8  ) ))</f>
        <v>RIPOSO</v>
      </c>
      <c r="AA107" s="158" t="str">
        <f>T( IF( Feb2022_RICHIESTE!AA48&lt;&gt;"",  IF(   AND(    (IFERROR(SEARCH("Ridotto",Feb2022_RICHIESTE!AA48),Feb2022_RICHIESTE!AA48))=1,    AA$100&lt;&gt;""   ),    _xlfn.CONCAT("Rid: ",HLOOKUP(AA$100,Tipologie!$B$2:$AM$10,8)  ),  Feb2022_RICHIESTE!AA48),HLOOKUP(AA$100,Tipologie!$B$2:$AM$10,8  ) ))</f>
        <v>RIPOSO</v>
      </c>
      <c r="AB107" s="158" t="str">
        <f>T( IF( Feb2022_RICHIESTE!AB48&lt;&gt;"",  IF(   AND(    (IFERROR(SEARCH("Ridotto",Feb2022_RICHIESTE!AB48),Feb2022_RICHIESTE!AB48))=1,    AB$100&lt;&gt;""   ),    _xlfn.CONCAT("Rid: ",HLOOKUP(AB$100,Tipologie!$B$2:$AM$10,8)  ),  Feb2022_RICHIESTE!AB48),HLOOKUP(AB$100,Tipologie!$B$2:$AM$10,8  ) ))</f>
        <v>RIPOSO</v>
      </c>
      <c r="AC107" s="158" t="str">
        <f>T( IF( Feb2022_RICHIESTE!AC48&lt;&gt;"",  IF(   AND(    (IFERROR(SEARCH("Ridotto",Feb2022_RICHIESTE!AC48),Feb2022_RICHIESTE!AC48))=1,    AC$100&lt;&gt;""   ),    _xlfn.CONCAT("Rid: ",HLOOKUP(AC$100,Tipologie!$B$2:$AM$10,8)  ),  Feb2022_RICHIESTE!AC48),HLOOKUP(AC$100,Tipologie!$B$2:$AM$10,8  ) ))</f>
        <v>RIPOSO</v>
      </c>
      <c r="AD107" s="158" t="str">
        <f>T( IF( Feb2022_RICHIESTE!AD48&lt;&gt;"",  IF(   AND(    (IFERROR(SEARCH("Ridotto",Feb2022_RICHIESTE!AD48),Feb2022_RICHIESTE!AD48))=1,    AD$100&lt;&gt;""   ),    _xlfn.CONCAT("Rid: ",HLOOKUP(AD$100,Tipologie!$B$2:$AM$10,8)  ),  Feb2022_RICHIESTE!AD48),HLOOKUP(AD$100,Tipologie!$B$2:$AM$10,8  ) ))</f>
        <v>RIPOSO</v>
      </c>
      <c r="AE107" s="158" t="str">
        <f>T( IF( Feb2022_RICHIESTE!AE48&lt;&gt;"",  IF(   AND(    (IFERROR(SEARCH("Ridotto",Feb2022_RICHIESTE!AE48),Feb2022_RICHIESTE!AE48))=1,    AE$100&lt;&gt;""   ),    _xlfn.CONCAT("Rid: ",HLOOKUP(AE$100,Tipologie!$B$2:$AM$10,8)  ),  Feb2022_RICHIESTE!AE48),HLOOKUP(AE$100,Tipologie!$B$2:$AM$10,8  ) ))</f>
        <v>RIPOSO</v>
      </c>
      <c r="AF107" s="158" t="str">
        <f>T( IF( Feb2022_RICHIESTE!AF48&lt;&gt;"",  IF(   AND(    (IFERROR(SEARCH("Ridotto",Feb2022_RICHIESTE!AF48),Feb2022_RICHIESTE!AF48))=1,    AF$100&lt;&gt;""   ),    _xlfn.CONCAT("Rid: ",HLOOKUP(AF$100,Tipologie!$B$2:$AM$10,8)  ),  Feb2022_RICHIESTE!AF48),HLOOKUP(AF$100,Tipologie!$B$2:$AM$10,8  ) ))</f>
        <v>RIPOSO</v>
      </c>
      <c r="AG107" s="158" t="str">
        <f>T( IF( Feb2022_RICHIESTE!AG48&lt;&gt;"",  IF(   AND(    (IFERROR(SEARCH("Ridotto",Feb2022_RICHIESTE!AG48),Feb2022_RICHIESTE!AG48))=1,    AG$100&lt;&gt;""   ),    _xlfn.CONCAT("Rid: ",HLOOKUP(AG$100,Tipologie!$B$2:$AM$10,8)  ),  Feb2022_RICHIESTE!AG48),HLOOKUP(AG$100,Tipologie!$B$2:$AM$10,8  ) ))</f>
        <v>RIPOSO</v>
      </c>
      <c r="AH107" s="158" t="str">
        <f>T( IF( Feb2022_RICHIESTE!AH48&lt;&gt;"",  IF(   AND(    (IFERROR(SEARCH("Ridotto",Feb2022_RICHIESTE!AH48),Feb2022_RICHIESTE!AH48))=1,    AH$100&lt;&gt;""   ),    _xlfn.CONCAT("Rid: ",HLOOKUP(AH$100,Tipologie!$B$2:$AM$10,8)  ),  Feb2022_RICHIESTE!AH48),HLOOKUP(AH$100,Tipologie!$B$2:$AM$10,8  ) ))</f>
        <v>RIPOSO</v>
      </c>
      <c r="AI107" s="158" t="str">
        <f>T( IF( Feb2022_RICHIESTE!AI48&lt;&gt;"",  IF(   AND(    (IFERROR(SEARCH("Ridotto",Feb2022_RICHIESTE!AI48),Feb2022_RICHIESTE!AI48))=1,    AI$100&lt;&gt;""   ),    _xlfn.CONCAT("Rid: ",HLOOKUP(AI$100,Tipologie!$B$2:$AM$10,8)  ),  Feb2022_RICHIESTE!AI48),HLOOKUP(AI$100,Tipologie!$B$2:$AM$10,8  ) ))</f>
        <v>RIPOSO</v>
      </c>
      <c r="AJ107" s="158" t="str">
        <f>T( IF( Feb2022_RICHIESTE!AJ48&lt;&gt;"",  IF(   AND(    (IFERROR(SEARCH("Ridotto",Feb2022_RICHIESTE!AJ48),Feb2022_RICHIESTE!AJ48))=1,    AJ$100&lt;&gt;""   ),    _xlfn.CONCAT("Rid: ",HLOOKUP(AJ$100,Tipologie!$B$2:$AM$10,8)  ),  Feb2022_RICHIESTE!AJ48),HLOOKUP(AJ$100,Tipologie!$B$2:$AM$10,8  ) ))</f>
        <v>RIPOSO</v>
      </c>
      <c r="AK107" s="158" t="str">
        <f>T( IF( Feb2022_RICHIESTE!AK48&lt;&gt;"",  IF(   AND(    (IFERROR(SEARCH("Ridotto",Feb2022_RICHIESTE!AK48),Feb2022_RICHIESTE!AK48))=1,    AK$100&lt;&gt;""   ),    _xlfn.CONCAT("Rid: ",HLOOKUP(AK$100,Tipologie!$B$2:$AM$10,8)  ),  Feb2022_RICHIESTE!AK48),HLOOKUP(AK$100,Tipologie!$B$2:$AM$10,8  ) ))</f>
        <v>RIPOSO</v>
      </c>
      <c r="AL107" s="158" t="str">
        <f>T( IF( Feb2022_RICHIESTE!AL48&lt;&gt;"",  IF(   AND(    (IFERROR(SEARCH("Ridotto",Feb2022_RICHIESTE!AL48),Feb2022_RICHIESTE!AL48))=1,    AL$100&lt;&gt;""   ),    _xlfn.CONCAT("Rid: ",HLOOKUP(AL$100,Tipologie!$B$2:$AM$10,8)  ),  Feb2022_RICHIESTE!AL48),HLOOKUP(AL$100,Tipologie!$B$2:$AM$10,8  ) ))</f>
        <v>RIPOSO</v>
      </c>
      <c r="AM107" s="158" t="str">
        <f>T( IF( Feb2022_RICHIESTE!AM48&lt;&gt;"",  IF(   AND(    (IFERROR(SEARCH("Ridotto",Feb2022_RICHIESTE!AM48),Feb2022_RICHIESTE!AM48))=1,    AM$100&lt;&gt;""   ),    _xlfn.CONCAT("Rid: ",HLOOKUP(AM$100,Tipologie!$B$2:$AM$10,8)  ),  Feb2022_RICHIESTE!AM48),HLOOKUP(AM$100,Tipologie!$B$2:$AM$10,8  ) ))</f>
        <v>RIPOSO</v>
      </c>
      <c r="AN107" s="158" t="str">
        <f>T( IF( Feb2022_RICHIESTE!AN48&lt;&gt;"",  IF(   AND(    (IFERROR(SEARCH("Ridotto",Feb2022_RICHIESTE!AN48),Feb2022_RICHIESTE!AN48))=1,    AN$100&lt;&gt;""   ),    _xlfn.CONCAT("Rid: ",HLOOKUP(AN$100,Tipologie!$B$2:$AM$10,8)  ),  Feb2022_RICHIESTE!AN48),HLOOKUP(AN$100,Tipologie!$B$2:$AM$10,8  ) ))</f>
        <v>RIPOSO</v>
      </c>
      <c r="AO107" s="158" t="str">
        <f>T( IF( Feb2022_RICHIESTE!AO48&lt;&gt;"",  IF(   AND(    (IFERROR(SEARCH("Ridotto",Feb2022_RICHIESTE!AO48),Feb2022_RICHIESTE!AO48))=1,    AO$100&lt;&gt;""   ),    _xlfn.CONCAT("Rid: ",HLOOKUP(AO$100,Tipologie!$B$2:$AM$10,8)  ),  Feb2022_RICHIESTE!AO48),HLOOKUP(AO$100,Tipologie!$B$2:$AM$10,8  ) ))</f>
        <v>RIPOSO</v>
      </c>
      <c r="AP107" s="158" t="str">
        <f>T( IF( Feb2022_RICHIESTE!AP48&lt;&gt;"",  IF(   AND(    (IFERROR(SEARCH("Ridotto",Feb2022_RICHIESTE!AP48),Feb2022_RICHIESTE!AP48))=1,    AP$100&lt;&gt;""   ),    _xlfn.CONCAT("Rid: ",HLOOKUP(AP$100,Tipologie!$B$2:$AM$10,8)  ),  Feb2022_RICHIESTE!AP48),HLOOKUP(AP$100,Tipologie!$B$2:$AM$10,8  ) ))</f>
        <v>RIPOSO</v>
      </c>
      <c r="AQ107" s="158" t="str">
        <f>T( IF( Feb2022_RICHIESTE!AQ48&lt;&gt;"",  IF(   AND(    (IFERROR(SEARCH("Ridotto",Feb2022_RICHIESTE!AQ48),Feb2022_RICHIESTE!AQ48))=1,    AQ$100&lt;&gt;""   ),    _xlfn.CONCAT("Rid: ",HLOOKUP(AQ$100,Tipologie!$B$2:$AM$10,8)  ),  Feb2022_RICHIESTE!AQ48),HLOOKUP(AQ$100,Tipologie!$B$2:$AM$10,8  ) ))</f>
        <v>RIPOSO</v>
      </c>
      <c r="AR107" s="158" t="str">
        <f>T( IF( Feb2022_RICHIESTE!AR48&lt;&gt;"",  IF(   AND(    (IFERROR(SEARCH("Ridotto",Feb2022_RICHIESTE!AR48),Feb2022_RICHIESTE!AR48))=1,    AR$100&lt;&gt;""   ),    _xlfn.CONCAT("Rid: ",HLOOKUP(AR$100,Tipologie!$B$2:$AM$10,8)  ),  Feb2022_RICHIESTE!AR48),HLOOKUP(AR$100,Tipologie!$B$2:$AM$10,8  ) ))</f>
        <v>RIPOSO</v>
      </c>
      <c r="AS107" s="59"/>
      <c r="AT107" s="92">
        <f>SUM(COUNTIFS(C107:AR107,{"Ex-accordo";"Ferie";"Ridotto Ex-Acc";"Ridotto Ferie";"Ridotto Maternità";"Malattia";"Esame";"Altro"}))</f>
        <v>0</v>
      </c>
      <c r="AU107" s="96"/>
      <c r="AW107" s="79" t="str">
        <f t="shared" si="22"/>
        <v>sab</v>
      </c>
      <c r="AX107" s="79" t="str">
        <f t="shared" si="27"/>
        <v/>
      </c>
      <c r="AY107" s="158" t="str">
        <f>T(IF(  Feb2022_RICHIESTE!BB48&lt;&gt;"",  Feb2022_RICHIESTE!BB48,  HLOOKUP(AY$100,Tipologie!$B$2:$AM$10,8) ))</f>
        <v>RIPOSO</v>
      </c>
      <c r="AZ107" s="158" t="str">
        <f>T(IF(  Feb2022_RICHIESTE!BC48&lt;&gt;"",  Feb2022_RICHIESTE!BC48,  HLOOKUP(AZ$100,Tipologie!$B$2:$AM$10,8) ))</f>
        <v>RIPOSO</v>
      </c>
      <c r="BA107" s="158" t="str">
        <f>T(IF(  Feb2022_RICHIESTE!BD48&lt;&gt;"",  Feb2022_RICHIESTE!BD48,  HLOOKUP(BA$100,Tipologie!$B$2:$AM$10,8) ))</f>
        <v>RIPOSO</v>
      </c>
      <c r="BB107" s="158" t="str">
        <f>T(IF(  Feb2022_RICHIESTE!BE48&lt;&gt;"",  Feb2022_RICHIESTE!BE48,  HLOOKUP(BB$100,Tipologie!$B$2:$AM$10,8) ))</f>
        <v>RIPOSO</v>
      </c>
      <c r="BC107" s="158" t="str">
        <f>T(IF(  Feb2022_RICHIESTE!BF48&lt;&gt;"",  Feb2022_RICHIESTE!BF48,  HLOOKUP(BC$100,Tipologie!$B$2:$AM$10,8) ))</f>
        <v>RIPOSO</v>
      </c>
      <c r="BD107" s="158" t="str">
        <f>T(IF(  Feb2022_RICHIESTE!BG48&lt;&gt;"",  Feb2022_RICHIESTE!BG48,  HLOOKUP(BD$100,Tipologie!$B$2:$AM$10,8) ))</f>
        <v>RIPOSO</v>
      </c>
      <c r="BE107" s="158" t="str">
        <f>T(IF(  Feb2022_RICHIESTE!BH48&lt;&gt;"",  Feb2022_RICHIESTE!BH48,  HLOOKUP(BE$100,Tipologie!$B$2:$AM$10,8) ))</f>
        <v>RIPOSO</v>
      </c>
      <c r="BF107" s="158" t="str">
        <f>T(IF(  Feb2022_RICHIESTE!BI48&lt;&gt;"",  Feb2022_RICHIESTE!BI48,  HLOOKUP(BF$100,Tipologie!$B$2:$AM$10,8) ))</f>
        <v>RIPOSO</v>
      </c>
      <c r="BG107" s="158" t="str">
        <f>T(IF(  Feb2022_RICHIESTE!BJ48&lt;&gt;"",  Feb2022_RICHIESTE!BJ48,  HLOOKUP(BG$100,Tipologie!$B$2:$AM$10,8) ))</f>
        <v>RIPOSO</v>
      </c>
      <c r="BH107" s="158" t="str">
        <f>T(IF(  Feb2022_RICHIESTE!BK48&lt;&gt;"",  Feb2022_RICHIESTE!BK48,  HLOOKUP(BH$100,Tipologie!$B$2:$AM$10,8) ))</f>
        <v>RIPOSO</v>
      </c>
    </row>
    <row r="108" spans="1:61" ht="11.25" hidden="1" customHeight="1" x14ac:dyDescent="0.25">
      <c r="A108" s="57" t="str">
        <f>IF(Feb2022_RICHIESTE!A49&lt;&gt;"",Feb2022_RICHIESTE!A49,"")</f>
        <v/>
      </c>
      <c r="B108" s="82" t="str">
        <f>IF(Feb2022_RICHIESTE!B49&lt;&gt;"",Feb2022_RICHIESTE!B49,"")</f>
        <v/>
      </c>
      <c r="C108" s="158" t="str">
        <f>T( IF( Feb2022_RICHIESTE!C49&lt;&gt;"",  IF(   AND(    (IFERROR(SEARCH("Ridotto",Feb2022_RICHIESTE!C49),Feb2022_RICHIESTE!C49))=1,    C$100&lt;&gt;""   ),    _xlfn.CONCAT("Rid: ",HLOOKUP(C$100,Tipologie!$B$2:$AM$10,9)  ),  Feb2022_RICHIESTE!C49),HLOOKUP(C$100,Tipologie!$B$2:$AM$10,9  ) ))</f>
        <v>DOMENICA</v>
      </c>
      <c r="D108" s="158" t="str">
        <f>T( IF( Feb2022_RICHIESTE!D49&lt;&gt;"",  IF(   AND(    (IFERROR(SEARCH("Ridotto",Feb2022_RICHIESTE!D49),Feb2022_RICHIESTE!D49))=1,    D$100&lt;&gt;""   ),    _xlfn.CONCAT("Rid: ",HLOOKUP(D$100,Tipologie!$B$2:$AM$10,9)  ),  Feb2022_RICHIESTE!D49),HLOOKUP(D$100,Tipologie!$B$2:$AM$10,9  ) ))</f>
        <v>DOMENICA</v>
      </c>
      <c r="E108" s="158" t="str">
        <f>T( IF( Feb2022_RICHIESTE!E49&lt;&gt;"",  IF(   AND(    (IFERROR(SEARCH("Ridotto",Feb2022_RICHIESTE!E49),Feb2022_RICHIESTE!E49))=1,    E$100&lt;&gt;""   ),    _xlfn.CONCAT("Rid: ",HLOOKUP(E$100,Tipologie!$B$2:$AM$10,9)  ),  Feb2022_RICHIESTE!E49),HLOOKUP(E$100,Tipologie!$B$2:$AM$10,9  ) ))</f>
        <v>DOMENICA</v>
      </c>
      <c r="F108" s="158" t="str">
        <f>T( IF( Feb2022_RICHIESTE!F49&lt;&gt;"",  IF(   AND(    (IFERROR(SEARCH("Ridotto",Feb2022_RICHIESTE!F49),Feb2022_RICHIESTE!F49))=1,    F$100&lt;&gt;""   ),    _xlfn.CONCAT("Rid: ",HLOOKUP(F$100,Tipologie!$B$2:$AM$10,9)  ),  Feb2022_RICHIESTE!F49),HLOOKUP(F$100,Tipologie!$B$2:$AM$10,9  ) ))</f>
        <v>DOMENICA</v>
      </c>
      <c r="G108" s="158" t="str">
        <f>T( IF( Feb2022_RICHIESTE!G49&lt;&gt;"",  IF(   AND(    (IFERROR(SEARCH("Ridotto",Feb2022_RICHIESTE!G49),Feb2022_RICHIESTE!G49))=1,    G$100&lt;&gt;""   ),    _xlfn.CONCAT("Rid: ",HLOOKUP(G$100,Tipologie!$B$2:$AM$10,9)  ),  Feb2022_RICHIESTE!G49),HLOOKUP(G$100,Tipologie!$B$2:$AM$10,9  ) ))</f>
        <v>DOMENICA</v>
      </c>
      <c r="H108" s="158" t="str">
        <f>T( IF( Feb2022_RICHIESTE!H49&lt;&gt;"",  IF(   AND(    (IFERROR(SEARCH("Ridotto",Feb2022_RICHIESTE!H49),Feb2022_RICHIESTE!H49))=1,    H$100&lt;&gt;""   ),    _xlfn.CONCAT("Rid: ",HLOOKUP(H$100,Tipologie!$B$2:$AM$10,9)  ),  Feb2022_RICHIESTE!H49),HLOOKUP(H$100,Tipologie!$B$2:$AM$10,9  ) ))</f>
        <v>DOMENICA</v>
      </c>
      <c r="I108" s="158" t="str">
        <f>T( IF( Feb2022_RICHIESTE!I49&lt;&gt;"",  IF(   AND(    (IFERROR(SEARCH("Ridotto",Feb2022_RICHIESTE!I49),Feb2022_RICHIESTE!I49))=1,    I$100&lt;&gt;""   ),    _xlfn.CONCAT("Rid: ",HLOOKUP(I$100,Tipologie!$B$2:$AM$10,9)  ),  Feb2022_RICHIESTE!I49),HLOOKUP(I$100,Tipologie!$B$2:$AM$10,9  ) ))</f>
        <v>DOMENICA</v>
      </c>
      <c r="J108" s="158" t="str">
        <f>T( IF( Feb2022_RICHIESTE!J49&lt;&gt;"",  IF(   AND(    (IFERROR(SEARCH("Ridotto",Feb2022_RICHIESTE!J49),Feb2022_RICHIESTE!J49))=1,    J$100&lt;&gt;""   ),    _xlfn.CONCAT("Rid: ",HLOOKUP(J$100,Tipologie!$B$2:$AM$10,9)  ),  Feb2022_RICHIESTE!J49),HLOOKUP(J$100,Tipologie!$B$2:$AM$10,9  ) ))</f>
        <v>DOMENICA</v>
      </c>
      <c r="K108" s="158" t="str">
        <f>T( IF( Feb2022_RICHIESTE!K49&lt;&gt;"",  IF(   AND(    (IFERROR(SEARCH("Ridotto",Feb2022_RICHIESTE!K49),Feb2022_RICHIESTE!K49))=1,    K$100&lt;&gt;""   ),    _xlfn.CONCAT("Rid: ",HLOOKUP(K$100,Tipologie!$B$2:$AM$10,9)  ),  Feb2022_RICHIESTE!K49),HLOOKUP(K$100,Tipologie!$B$2:$AM$10,9  ) ))</f>
        <v>DOMENICA</v>
      </c>
      <c r="L108" s="158" t="str">
        <f>T( IF( Feb2022_RICHIESTE!L49&lt;&gt;"",  IF(   AND(    (IFERROR(SEARCH("Ridotto",Feb2022_RICHIESTE!L49),Feb2022_RICHIESTE!L49))=1,    L$100&lt;&gt;""   ),    _xlfn.CONCAT("Rid: ",HLOOKUP(L$100,Tipologie!$B$2:$AM$10,9)  ),  Feb2022_RICHIESTE!L49),HLOOKUP(L$100,Tipologie!$B$2:$AM$10,9  ) ))</f>
        <v>DOMENICA</v>
      </c>
      <c r="M108" s="158" t="str">
        <f>T( IF( Feb2022_RICHIESTE!M49&lt;&gt;"",  IF(   AND(    (IFERROR(SEARCH("Ridotto",Feb2022_RICHIESTE!M49),Feb2022_RICHIESTE!M49))=1,    M$100&lt;&gt;""   ),    _xlfn.CONCAT("Rid: ",HLOOKUP(M$100,Tipologie!$B$2:$AM$10,9)  ),  Feb2022_RICHIESTE!M49),HLOOKUP(M$100,Tipologie!$B$2:$AM$10,9  ) ))</f>
        <v>DOMENICA</v>
      </c>
      <c r="N108" s="158" t="str">
        <f>T( IF( Feb2022_RICHIESTE!N49&lt;&gt;"",  IF(   AND(    (IFERROR(SEARCH("Ridotto",Feb2022_RICHIESTE!N49),Feb2022_RICHIESTE!N49))=1,    N$100&lt;&gt;""   ),    _xlfn.CONCAT("Rid: ",HLOOKUP(N$100,Tipologie!$B$2:$AM$10,9)  ),  Feb2022_RICHIESTE!N49),HLOOKUP(N$100,Tipologie!$B$2:$AM$10,9  ) ))</f>
        <v>DOMENICA</v>
      </c>
      <c r="O108" s="158" t="str">
        <f>T( IF( Feb2022_RICHIESTE!O49&lt;&gt;"",  IF(   AND(    (IFERROR(SEARCH("Ridotto",Feb2022_RICHIESTE!O49),Feb2022_RICHIESTE!O49))=1,    O$100&lt;&gt;""   ),    _xlfn.CONCAT("Rid: ",HLOOKUP(O$100,Tipologie!$B$2:$AM$10,9)  ),  Feb2022_RICHIESTE!O49),HLOOKUP(O$100,Tipologie!$B$2:$AM$10,9  ) ))</f>
        <v>DOMENICA</v>
      </c>
      <c r="P108" s="158" t="str">
        <f>T( IF( Feb2022_RICHIESTE!P49&lt;&gt;"",  IF(   AND(    (IFERROR(SEARCH("Ridotto",Feb2022_RICHIESTE!P49),Feb2022_RICHIESTE!P49))=1,    P$100&lt;&gt;""   ),    _xlfn.CONCAT("Rid: ",HLOOKUP(P$100,Tipologie!$B$2:$AM$10,9)  ),  Feb2022_RICHIESTE!P49),HLOOKUP(P$100,Tipologie!$B$2:$AM$10,9  ) ))</f>
        <v>DOMENICA</v>
      </c>
      <c r="Q108" s="60" t="str">
        <f>T( IF( Feb2022_RICHIESTE!Q49&lt;&gt;"",  IF(   AND(    (IFERROR(SEARCH("Ridotto",Feb2022_RICHIESTE!Q49),Feb2022_RICHIESTE!Q49))=1,    Q$100&lt;&gt;""   ),    _xlfn.CONCAT("Rid: ",HLOOKUP(Q$100,Tipologie!$B$2:$AM$10,9)  ),  Feb2022_RICHIESTE!Q49),HLOOKUP(Q$100,Tipologie!$B$2:$AM$10,9  ) ))</f>
        <v>DOMENICA</v>
      </c>
      <c r="R108" s="60" t="str">
        <f>T( IF( Feb2022_RICHIESTE!R49&lt;&gt;"",  IF(   AND(    (IFERROR(SEARCH("Ridotto",Feb2022_RICHIESTE!R49),Feb2022_RICHIESTE!R49))=1,    R$100&lt;&gt;""   ),    _xlfn.CONCAT("Rid: ",HLOOKUP(R$100,Tipologie!$B$2:$AM$10,9)  ),  Feb2022_RICHIESTE!R49),HLOOKUP(R$100,Tipologie!$B$2:$AM$10,9  ) ))</f>
        <v>DOMENICA</v>
      </c>
      <c r="S108" s="60" t="str">
        <f>T( IF( Feb2022_RICHIESTE!S49&lt;&gt;"",  IF(   AND(    (IFERROR(SEARCH("Ridotto",Feb2022_RICHIESTE!S49),Feb2022_RICHIESTE!S49))=1,    S$100&lt;&gt;""   ),    _xlfn.CONCAT("Rid: ",HLOOKUP(S$100,Tipologie!$B$2:$AM$10,9)  ),  Feb2022_RICHIESTE!S49),HLOOKUP(S$100,Tipologie!$B$2:$AM$10,9  ) ))</f>
        <v>DOMENICA</v>
      </c>
      <c r="U108" s="57" t="str">
        <f t="shared" si="21"/>
        <v/>
      </c>
      <c r="V108" s="82" t="str">
        <f t="shared" si="26"/>
        <v/>
      </c>
      <c r="W108" s="158" t="str">
        <f>T( IF( Feb2022_RICHIESTE!W49&lt;&gt;"",  IF(   AND(    (IFERROR(SEARCH("Ridotto",Feb2022_RICHIESTE!W49),Feb2022_RICHIESTE!W49))=1,    W$100&lt;&gt;""   ),    _xlfn.CONCAT("Rid: ",HLOOKUP(W$100,Tipologie!$B$2:$AM$10,9)  ),  Feb2022_RICHIESTE!W49),HLOOKUP(W$100,Tipologie!$B$2:$AM$10,9  ) ))</f>
        <v>DOMENICA</v>
      </c>
      <c r="X108" s="158" t="str">
        <f>T( IF( Feb2022_RICHIESTE!X49&lt;&gt;"",  IF(   AND(    (IFERROR(SEARCH("Ridotto",Feb2022_RICHIESTE!X49),Feb2022_RICHIESTE!X49))=1,    X$100&lt;&gt;""   ),    _xlfn.CONCAT("Rid: ",HLOOKUP(X$100,Tipologie!$B$2:$AM$10,9)  ),  Feb2022_RICHIESTE!X49),HLOOKUP(X$100,Tipologie!$B$2:$AM$10,9  ) ))</f>
        <v>DOMENICA</v>
      </c>
      <c r="Y108" s="158" t="str">
        <f>T( IF( Feb2022_RICHIESTE!Y49&lt;&gt;"",  IF(   AND(    (IFERROR(SEARCH("Ridotto",Feb2022_RICHIESTE!Y49),Feb2022_RICHIESTE!Y49))=1,    Y$100&lt;&gt;""   ),    _xlfn.CONCAT("Rid: ",HLOOKUP(Y$100,Tipologie!$B$2:$AM$10,9)  ),  Feb2022_RICHIESTE!Y49),HLOOKUP(Y$100,Tipologie!$B$2:$AM$10,9  ) ))</f>
        <v>DOMENICA</v>
      </c>
      <c r="Z108" s="158" t="str">
        <f>T( IF( Feb2022_RICHIESTE!Z49&lt;&gt;"",  IF(   AND(    (IFERROR(SEARCH("Ridotto",Feb2022_RICHIESTE!Z49),Feb2022_RICHIESTE!Z49))=1,    Z$100&lt;&gt;""   ),    _xlfn.CONCAT("Rid: ",HLOOKUP(Z$100,Tipologie!$B$2:$AM$10,9)  ),  Feb2022_RICHIESTE!Z49),HLOOKUP(Z$100,Tipologie!$B$2:$AM$10,9  ) ))</f>
        <v>DOMENICA</v>
      </c>
      <c r="AA108" s="158" t="str">
        <f>T( IF( Feb2022_RICHIESTE!AA49&lt;&gt;"",  IF(   AND(    (IFERROR(SEARCH("Ridotto",Feb2022_RICHIESTE!AA49),Feb2022_RICHIESTE!AA49))=1,    AA$100&lt;&gt;""   ),    _xlfn.CONCAT("Rid: ",HLOOKUP(AA$100,Tipologie!$B$2:$AM$10,9)  ),  Feb2022_RICHIESTE!AA49),HLOOKUP(AA$100,Tipologie!$B$2:$AM$10,9  ) ))</f>
        <v>DOMENICA</v>
      </c>
      <c r="AB108" s="158" t="str">
        <f>T( IF( Feb2022_RICHIESTE!AB49&lt;&gt;"",  IF(   AND(    (IFERROR(SEARCH("Ridotto",Feb2022_RICHIESTE!AB49),Feb2022_RICHIESTE!AB49))=1,    AB$100&lt;&gt;""   ),    _xlfn.CONCAT("Rid: ",HLOOKUP(AB$100,Tipologie!$B$2:$AM$10,9)  ),  Feb2022_RICHIESTE!AB49),HLOOKUP(AB$100,Tipologie!$B$2:$AM$10,9  ) ))</f>
        <v>DOMENICA</v>
      </c>
      <c r="AC108" s="158" t="str">
        <f>T( IF( Feb2022_RICHIESTE!AC49&lt;&gt;"",  IF(   AND(    (IFERROR(SEARCH("Ridotto",Feb2022_RICHIESTE!AC49),Feb2022_RICHIESTE!AC49))=1,    AC$100&lt;&gt;""   ),    _xlfn.CONCAT("Rid: ",HLOOKUP(AC$100,Tipologie!$B$2:$AM$10,9)  ),  Feb2022_RICHIESTE!AC49),HLOOKUP(AC$100,Tipologie!$B$2:$AM$10,9  ) ))</f>
        <v>DOMENICA</v>
      </c>
      <c r="AD108" s="158" t="str">
        <f>T( IF( Feb2022_RICHIESTE!AD49&lt;&gt;"",  IF(   AND(    (IFERROR(SEARCH("Ridotto",Feb2022_RICHIESTE!AD49),Feb2022_RICHIESTE!AD49))=1,    AD$100&lt;&gt;""   ),    _xlfn.CONCAT("Rid: ",HLOOKUP(AD$100,Tipologie!$B$2:$AM$10,9)  ),  Feb2022_RICHIESTE!AD49),HLOOKUP(AD$100,Tipologie!$B$2:$AM$10,9  ) ))</f>
        <v>DOMENICA</v>
      </c>
      <c r="AE108" s="158" t="str">
        <f>T( IF( Feb2022_RICHIESTE!AE49&lt;&gt;"",  IF(   AND(    (IFERROR(SEARCH("Ridotto",Feb2022_RICHIESTE!AE49),Feb2022_RICHIESTE!AE49))=1,    AE$100&lt;&gt;""   ),    _xlfn.CONCAT("Rid: ",HLOOKUP(AE$100,Tipologie!$B$2:$AM$10,9)  ),  Feb2022_RICHIESTE!AE49),HLOOKUP(AE$100,Tipologie!$B$2:$AM$10,9  ) ))</f>
        <v>DOMENICA</v>
      </c>
      <c r="AF108" s="158" t="str">
        <f>T( IF( Feb2022_RICHIESTE!AF49&lt;&gt;"",  IF(   AND(    (IFERROR(SEARCH("Ridotto",Feb2022_RICHIESTE!AF49),Feb2022_RICHIESTE!AF49))=1,    AF$100&lt;&gt;""   ),    _xlfn.CONCAT("Rid: ",HLOOKUP(AF$100,Tipologie!$B$2:$AM$10,9)  ),  Feb2022_RICHIESTE!AF49),HLOOKUP(AF$100,Tipologie!$B$2:$AM$10,9  ) ))</f>
        <v>DOMENICA</v>
      </c>
      <c r="AG108" s="158" t="str">
        <f>T( IF( Feb2022_RICHIESTE!AG49&lt;&gt;"",  IF(   AND(    (IFERROR(SEARCH("Ridotto",Feb2022_RICHIESTE!AG49),Feb2022_RICHIESTE!AG49))=1,    AG$100&lt;&gt;""   ),    _xlfn.CONCAT("Rid: ",HLOOKUP(AG$100,Tipologie!$B$2:$AM$10,9)  ),  Feb2022_RICHIESTE!AG49),HLOOKUP(AG$100,Tipologie!$B$2:$AM$10,9  ) ))</f>
        <v>DOMENICA</v>
      </c>
      <c r="AH108" s="158" t="str">
        <f>T( IF( Feb2022_RICHIESTE!AH49&lt;&gt;"",  IF(   AND(    (IFERROR(SEARCH("Ridotto",Feb2022_RICHIESTE!AH49),Feb2022_RICHIESTE!AH49))=1,    AH$100&lt;&gt;""   ),    _xlfn.CONCAT("Rid: ",HLOOKUP(AH$100,Tipologie!$B$2:$AM$10,9)  ),  Feb2022_RICHIESTE!AH49),HLOOKUP(AH$100,Tipologie!$B$2:$AM$10,9  ) ))</f>
        <v>DOMENICA</v>
      </c>
      <c r="AI108" s="158" t="str">
        <f>T( IF( Feb2022_RICHIESTE!AI49&lt;&gt;"",  IF(   AND(    (IFERROR(SEARCH("Ridotto",Feb2022_RICHIESTE!AI49),Feb2022_RICHIESTE!AI49))=1,    AI$100&lt;&gt;""   ),    _xlfn.CONCAT("Rid: ",HLOOKUP(AI$100,Tipologie!$B$2:$AM$10,9)  ),  Feb2022_RICHIESTE!AI49),HLOOKUP(AI$100,Tipologie!$B$2:$AM$10,9  ) ))</f>
        <v>DOMENICA</v>
      </c>
      <c r="AJ108" s="158" t="str">
        <f>T( IF( Feb2022_RICHIESTE!AJ49&lt;&gt;"",  IF(   AND(    (IFERROR(SEARCH("Ridotto",Feb2022_RICHIESTE!AJ49),Feb2022_RICHIESTE!AJ49))=1,    AJ$100&lt;&gt;""   ),    _xlfn.CONCAT("Rid: ",HLOOKUP(AJ$100,Tipologie!$B$2:$AM$10,9)  ),  Feb2022_RICHIESTE!AJ49),HLOOKUP(AJ$100,Tipologie!$B$2:$AM$10,9  ) ))</f>
        <v>DOMENICA</v>
      </c>
      <c r="AK108" s="158" t="str">
        <f>T( IF( Feb2022_RICHIESTE!AK49&lt;&gt;"",  IF(   AND(    (IFERROR(SEARCH("Ridotto",Feb2022_RICHIESTE!AK49),Feb2022_RICHIESTE!AK49))=1,    AK$100&lt;&gt;""   ),    _xlfn.CONCAT("Rid: ",HLOOKUP(AK$100,Tipologie!$B$2:$AM$10,9)  ),  Feb2022_RICHIESTE!AK49),HLOOKUP(AK$100,Tipologie!$B$2:$AM$10,9  ) ))</f>
        <v>DOMENICA</v>
      </c>
      <c r="AL108" s="158" t="str">
        <f>T( IF( Feb2022_RICHIESTE!AL49&lt;&gt;"",  IF(   AND(    (IFERROR(SEARCH("Ridotto",Feb2022_RICHIESTE!AL49),Feb2022_RICHIESTE!AL49))=1,    AL$100&lt;&gt;""   ),    _xlfn.CONCAT("Rid: ",HLOOKUP(AL$100,Tipologie!$B$2:$AM$10,9)  ),  Feb2022_RICHIESTE!AL49),HLOOKUP(AL$100,Tipologie!$B$2:$AM$10,9  ) ))</f>
        <v>DOMENICA</v>
      </c>
      <c r="AM108" s="158" t="str">
        <f>T( IF( Feb2022_RICHIESTE!AM49&lt;&gt;"",  IF(   AND(    (IFERROR(SEARCH("Ridotto",Feb2022_RICHIESTE!AM49),Feb2022_RICHIESTE!AM49))=1,    AM$100&lt;&gt;""   ),    _xlfn.CONCAT("Rid: ",HLOOKUP(AM$100,Tipologie!$B$2:$AM$10,9)  ),  Feb2022_RICHIESTE!AM49),HLOOKUP(AM$100,Tipologie!$B$2:$AM$10,9  ) ))</f>
        <v>DOMENICA</v>
      </c>
      <c r="AN108" s="158" t="str">
        <f>T( IF( Feb2022_RICHIESTE!AN49&lt;&gt;"",  IF(   AND(    (IFERROR(SEARCH("Ridotto",Feb2022_RICHIESTE!AN49),Feb2022_RICHIESTE!AN49))=1,    AN$100&lt;&gt;""   ),    _xlfn.CONCAT("Rid: ",HLOOKUP(AN$100,Tipologie!$B$2:$AM$10,9)  ),  Feb2022_RICHIESTE!AN49),HLOOKUP(AN$100,Tipologie!$B$2:$AM$10,9  ) ))</f>
        <v>DOMENICA</v>
      </c>
      <c r="AO108" s="158" t="str">
        <f>T( IF( Feb2022_RICHIESTE!AO49&lt;&gt;"",  IF(   AND(    (IFERROR(SEARCH("Ridotto",Feb2022_RICHIESTE!AO49),Feb2022_RICHIESTE!AO49))=1,    AO$100&lt;&gt;""   ),    _xlfn.CONCAT("Rid: ",HLOOKUP(AO$100,Tipologie!$B$2:$AM$10,9)  ),  Feb2022_RICHIESTE!AO49),HLOOKUP(AO$100,Tipologie!$B$2:$AM$10,9  ) ))</f>
        <v>DOMENICA</v>
      </c>
      <c r="AP108" s="158" t="str">
        <f>T( IF( Feb2022_RICHIESTE!AP49&lt;&gt;"",  IF(   AND(    (IFERROR(SEARCH("Ridotto",Feb2022_RICHIESTE!AP49),Feb2022_RICHIESTE!AP49))=1,    AP$100&lt;&gt;""   ),    _xlfn.CONCAT("Rid: ",HLOOKUP(AP$100,Tipologie!$B$2:$AM$10,9)  ),  Feb2022_RICHIESTE!AP49),HLOOKUP(AP$100,Tipologie!$B$2:$AM$10,9  ) ))</f>
        <v>DOMENICA</v>
      </c>
      <c r="AQ108" s="158" t="str">
        <f>T( IF( Feb2022_RICHIESTE!AQ49&lt;&gt;"",  IF(   AND(    (IFERROR(SEARCH("Ridotto",Feb2022_RICHIESTE!AQ49),Feb2022_RICHIESTE!AQ49))=1,    AQ$100&lt;&gt;""   ),    _xlfn.CONCAT("Rid: ",HLOOKUP(AQ$100,Tipologie!$B$2:$AM$10,9)  ),  Feb2022_RICHIESTE!AQ49),HLOOKUP(AQ$100,Tipologie!$B$2:$AM$10,9  ) ))</f>
        <v>DOMENICA</v>
      </c>
      <c r="AR108" s="158" t="str">
        <f>T( IF( Feb2022_RICHIESTE!AR49&lt;&gt;"",  IF(   AND(    (IFERROR(SEARCH("Ridotto",Feb2022_RICHIESTE!AR49),Feb2022_RICHIESTE!AR49))=1,    AR$100&lt;&gt;""   ),    _xlfn.CONCAT("Rid: ",HLOOKUP(AR$100,Tipologie!$B$2:$AM$10,9)  ),  Feb2022_RICHIESTE!AR49),HLOOKUP(AR$100,Tipologie!$B$2:$AM$10,9  ) ))</f>
        <v>DOMENICA</v>
      </c>
      <c r="AS108" s="55"/>
      <c r="AT108" s="94"/>
      <c r="AU108" s="96"/>
      <c r="AW108" s="57" t="str">
        <f t="shared" si="22"/>
        <v/>
      </c>
      <c r="AX108" s="145" t="str">
        <f t="shared" si="27"/>
        <v/>
      </c>
      <c r="AY108" s="158" t="str">
        <f>T(IF(  Feb2022_RICHIESTE!BB49&lt;&gt;"",  Feb2022_RICHIESTE!BB49,  HLOOKUP(AY$100,Tipologie!$B$2:$AM$10,9) ))</f>
        <v>DOMENICA</v>
      </c>
      <c r="AZ108" s="158" t="str">
        <f>T(IF(  Feb2022_RICHIESTE!BC49&lt;&gt;"",  Feb2022_RICHIESTE!BC49,  HLOOKUP(AZ$100,Tipologie!$B$2:$AM$10,9) ))</f>
        <v>DOMENICA</v>
      </c>
      <c r="BA108" s="158" t="str">
        <f>T(IF(  Feb2022_RICHIESTE!BD49&lt;&gt;"",  Feb2022_RICHIESTE!BD49,  HLOOKUP(BA$100,Tipologie!$B$2:$AM$10,9) ))</f>
        <v>DOMENICA</v>
      </c>
      <c r="BB108" s="158" t="str">
        <f>T(IF(  Feb2022_RICHIESTE!BE49&lt;&gt;"",  Feb2022_RICHIESTE!BE49,  HLOOKUP(BB$100,Tipologie!$B$2:$AM$10,9) ))</f>
        <v>DOMENICA</v>
      </c>
      <c r="BC108" s="158" t="str">
        <f>T(IF(  Feb2022_RICHIESTE!BF49&lt;&gt;"",  Feb2022_RICHIESTE!BF49,  HLOOKUP(BC$100,Tipologie!$B$2:$AM$10,9) ))</f>
        <v>DOMENICA</v>
      </c>
      <c r="BD108" s="158" t="str">
        <f>T(IF(  Feb2022_RICHIESTE!BG49&lt;&gt;"",  Feb2022_RICHIESTE!BG49,  HLOOKUP(BD$100,Tipologie!$B$2:$AM$10,9) ))</f>
        <v>DOMENICA</v>
      </c>
      <c r="BE108" s="158" t="str">
        <f>T(IF(  Feb2022_RICHIESTE!BH49&lt;&gt;"",  Feb2022_RICHIESTE!BH49,  HLOOKUP(BE$100,Tipologie!$B$2:$AM$10,9) ))</f>
        <v>DOMENICA</v>
      </c>
      <c r="BF108" s="158" t="str">
        <f>T(IF(  Feb2022_RICHIESTE!BI49&lt;&gt;"",  Feb2022_RICHIESTE!BI49,  HLOOKUP(BF$100,Tipologie!$B$2:$AM$10,9) ))</f>
        <v>DOMENICA</v>
      </c>
      <c r="BG108" s="158" t="str">
        <f>T(IF(  Feb2022_RICHIESTE!BJ49&lt;&gt;"",  Feb2022_RICHIESTE!BJ49,  HLOOKUP(BG$100,Tipologie!$B$2:$AM$10,9) ))</f>
        <v>DOMENICA</v>
      </c>
      <c r="BH108" s="158" t="str">
        <f>T(IF(  Feb2022_RICHIESTE!BK49&lt;&gt;"",  Feb2022_RICHIESTE!BK49,  HLOOKUP(BH$100,Tipologie!$B$2:$AM$10,9) ))</f>
        <v>DOMENICA</v>
      </c>
    </row>
    <row r="109" spans="1:61" ht="11.25" hidden="1" customHeight="1" x14ac:dyDescent="0.25">
      <c r="A109" s="50"/>
      <c r="B109" s="50"/>
      <c r="C109" s="58"/>
      <c r="D109" s="58"/>
      <c r="E109" s="58"/>
      <c r="F109" s="58"/>
      <c r="G109" s="58"/>
      <c r="H109" s="58"/>
      <c r="I109" s="58"/>
      <c r="J109" s="58"/>
      <c r="K109" s="58"/>
      <c r="L109" s="58"/>
      <c r="M109" s="58"/>
      <c r="N109" s="58"/>
      <c r="O109" s="58"/>
      <c r="P109" s="58"/>
      <c r="Q109" s="58"/>
      <c r="R109" s="58"/>
      <c r="S109" s="58"/>
      <c r="U109" s="50" t="str">
        <f t="shared" si="21"/>
        <v/>
      </c>
      <c r="V109" s="78" t="str">
        <f t="shared" si="26"/>
        <v/>
      </c>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96"/>
      <c r="AU109" s="96"/>
      <c r="AW109" s="98" t="str">
        <f t="shared" si="22"/>
        <v/>
      </c>
      <c r="AX109" s="98" t="str">
        <f t="shared" si="27"/>
        <v/>
      </c>
      <c r="AY109" s="58"/>
      <c r="AZ109" s="58"/>
      <c r="BA109" s="58"/>
      <c r="BB109" s="58"/>
      <c r="BC109" s="58"/>
      <c r="BD109" s="58"/>
      <c r="BE109" s="58"/>
      <c r="BF109" s="58"/>
      <c r="BG109" s="58"/>
      <c r="BH109" s="58"/>
    </row>
    <row r="110" spans="1:61" ht="11.25" customHeight="1" x14ac:dyDescent="0.25">
      <c r="C110" s="6">
        <f>C2</f>
        <v>1</v>
      </c>
      <c r="D110" s="6">
        <f t="shared" ref="D110:P110" si="28">D2</f>
        <v>2</v>
      </c>
      <c r="E110" s="6">
        <f t="shared" si="28"/>
        <v>3</v>
      </c>
      <c r="F110" s="6">
        <f t="shared" si="28"/>
        <v>4</v>
      </c>
      <c r="G110" s="6">
        <f t="shared" si="28"/>
        <v>5</v>
      </c>
      <c r="H110" s="6">
        <f t="shared" si="28"/>
        <v>6</v>
      </c>
      <c r="I110" s="6">
        <f t="shared" si="28"/>
        <v>7</v>
      </c>
      <c r="J110" s="6">
        <f t="shared" si="28"/>
        <v>8</v>
      </c>
      <c r="K110" s="6">
        <f t="shared" si="28"/>
        <v>9</v>
      </c>
      <c r="L110" s="6">
        <f t="shared" si="28"/>
        <v>10</v>
      </c>
      <c r="M110" s="6">
        <f t="shared" si="28"/>
        <v>11</v>
      </c>
      <c r="N110" s="6">
        <f t="shared" si="28"/>
        <v>12</v>
      </c>
      <c r="O110" s="6">
        <f t="shared" si="28"/>
        <v>13</v>
      </c>
      <c r="P110" s="6">
        <f t="shared" si="28"/>
        <v>14</v>
      </c>
      <c r="Q110" s="6"/>
      <c r="R110" s="6"/>
      <c r="S110" s="6"/>
      <c r="V110" s="96"/>
      <c r="W110" s="6">
        <f>W2</f>
        <v>1</v>
      </c>
      <c r="X110" s="6">
        <f t="shared" ref="X110:AR110" si="29">X2</f>
        <v>2</v>
      </c>
      <c r="Y110" s="6">
        <f t="shared" si="29"/>
        <v>3</v>
      </c>
      <c r="Z110" s="6">
        <f t="shared" si="29"/>
        <v>4</v>
      </c>
      <c r="AA110" s="6">
        <f t="shared" si="29"/>
        <v>5</v>
      </c>
      <c r="AB110" s="6">
        <f t="shared" si="29"/>
        <v>6</v>
      </c>
      <c r="AC110" s="6">
        <f t="shared" si="29"/>
        <v>7</v>
      </c>
      <c r="AD110" s="6">
        <f t="shared" si="29"/>
        <v>8</v>
      </c>
      <c r="AE110" s="6">
        <f t="shared" si="29"/>
        <v>9</v>
      </c>
      <c r="AF110" s="6">
        <f t="shared" si="29"/>
        <v>10</v>
      </c>
      <c r="AG110" s="6">
        <f t="shared" si="29"/>
        <v>11</v>
      </c>
      <c r="AH110" s="6">
        <f t="shared" si="29"/>
        <v>12</v>
      </c>
      <c r="AI110" s="6">
        <f t="shared" si="29"/>
        <v>13</v>
      </c>
      <c r="AJ110" s="6">
        <f t="shared" si="29"/>
        <v>14</v>
      </c>
      <c r="AK110" s="6">
        <f t="shared" si="29"/>
        <v>15</v>
      </c>
      <c r="AL110" s="6">
        <f t="shared" si="29"/>
        <v>16</v>
      </c>
      <c r="AM110" s="6">
        <f t="shared" si="29"/>
        <v>17</v>
      </c>
      <c r="AN110" s="6">
        <f t="shared" si="29"/>
        <v>18</v>
      </c>
      <c r="AO110" s="6">
        <f t="shared" si="29"/>
        <v>19</v>
      </c>
      <c r="AP110" s="6">
        <f t="shared" si="29"/>
        <v>20</v>
      </c>
      <c r="AQ110" s="6">
        <f t="shared" si="29"/>
        <v>21</v>
      </c>
      <c r="AR110" s="6">
        <f t="shared" si="29"/>
        <v>22</v>
      </c>
    </row>
    <row r="111" spans="1:61" s="74" customFormat="1" ht="11.25" customHeight="1" x14ac:dyDescent="0.25">
      <c r="A111" s="204"/>
      <c r="B111" s="205"/>
      <c r="C111" s="194" t="str">
        <f>Mar2022_RICHIESTE!C3</f>
        <v>Operatore1</v>
      </c>
      <c r="D111" s="194" t="str">
        <f>Mar2022_RICHIESTE!D3</f>
        <v>Operatore2</v>
      </c>
      <c r="E111" s="194" t="str">
        <f>Mar2022_RICHIESTE!E3</f>
        <v>Operatore3</v>
      </c>
      <c r="F111" s="194" t="str">
        <f>Mar2022_RICHIESTE!F3</f>
        <v>Operatore4</v>
      </c>
      <c r="G111" s="194" t="str">
        <f>Mar2022_RICHIESTE!G3</f>
        <v>Operatore5</v>
      </c>
      <c r="H111" s="194" t="str">
        <f>Mar2022_RICHIESTE!H3</f>
        <v>Operatore6</v>
      </c>
      <c r="I111" s="194" t="str">
        <f>Mar2022_RICHIESTE!I3</f>
        <v>Operatore7</v>
      </c>
      <c r="J111" s="194" t="str">
        <f>Mar2022_RICHIESTE!J3</f>
        <v>Operatore8</v>
      </c>
      <c r="K111" s="194" t="str">
        <f>Mar2022_RICHIESTE!K3</f>
        <v>Operatore9</v>
      </c>
      <c r="L111" s="194" t="str">
        <f>Mar2022_RICHIESTE!L3</f>
        <v>Operatore10</v>
      </c>
      <c r="M111" s="194" t="str">
        <f>Mar2022_RICHIESTE!M3</f>
        <v>Operatore11</v>
      </c>
      <c r="N111" s="194" t="str">
        <f>Mar2022_RICHIESTE!N3</f>
        <v>Operatore12</v>
      </c>
      <c r="O111" s="194" t="str">
        <f>Mar2022_RICHIESTE!O3</f>
        <v>Operatore13</v>
      </c>
      <c r="P111" s="194" t="str">
        <f>Mar2022_RICHIESTE!P3</f>
        <v>Operatore14</v>
      </c>
      <c r="Q111" s="194" t="str">
        <f>Mar2022_RICHIESTE!Q3</f>
        <v>Operatore15</v>
      </c>
      <c r="R111" s="194" t="str">
        <f>Mar2022_RICHIESTE!R3</f>
        <v>Operatore16</v>
      </c>
      <c r="S111" s="194" t="str">
        <f>Mar2022_RICHIESTE!S3</f>
        <v>Operatore17</v>
      </c>
      <c r="T111"/>
      <c r="U111" s="197"/>
      <c r="V111" s="205"/>
      <c r="W111" s="202" t="str">
        <f>Mar2022_RICHIESTE!W3</f>
        <v>Operatore18</v>
      </c>
      <c r="X111" s="202" t="str">
        <f>Mar2022_RICHIESTE!X3</f>
        <v>Operatore19</v>
      </c>
      <c r="Y111" s="202" t="str">
        <f>Mar2022_RICHIESTE!Y3</f>
        <v>Operatore20</v>
      </c>
      <c r="Z111" s="202" t="str">
        <f>Mar2022_RICHIESTE!Z3</f>
        <v>Operatore21</v>
      </c>
      <c r="AA111" s="202" t="str">
        <f>Mar2022_RICHIESTE!AA3</f>
        <v>Operatore22</v>
      </c>
      <c r="AB111" s="202" t="str">
        <f>Mar2022_RICHIESTE!AB3</f>
        <v>Operatore23</v>
      </c>
      <c r="AC111" s="202" t="str">
        <f>Mar2022_RICHIESTE!AC3</f>
        <v>Operatore24</v>
      </c>
      <c r="AD111" s="202" t="str">
        <f>Mar2022_RICHIESTE!AD3</f>
        <v>Operatore25</v>
      </c>
      <c r="AE111" s="202" t="str">
        <f>Mar2022_RICHIESTE!AE3</f>
        <v>Operatore26</v>
      </c>
      <c r="AF111" s="202" t="str">
        <f>Mar2022_RICHIESTE!AF3</f>
        <v>Operatore27</v>
      </c>
      <c r="AG111" s="202" t="str">
        <f>Mar2022_RICHIESTE!AG3</f>
        <v>Operatore28</v>
      </c>
      <c r="AH111" s="202" t="str">
        <f>Mar2022_RICHIESTE!AH3</f>
        <v>Operatore29</v>
      </c>
      <c r="AI111" s="202" t="str">
        <f>Mar2022_RICHIESTE!AI3</f>
        <v>Operatore30</v>
      </c>
      <c r="AJ111" s="202" t="str">
        <f>Mar2022_RICHIESTE!AJ3</f>
        <v>Operatore31</v>
      </c>
      <c r="AK111" s="202" t="str">
        <f>Mar2022_RICHIESTE!AK3</f>
        <v>Operatore32</v>
      </c>
      <c r="AL111" s="202" t="str">
        <f>Mar2022_RICHIESTE!AL3</f>
        <v>Operatore33</v>
      </c>
      <c r="AM111" s="202" t="str">
        <f>Mar2022_RICHIESTE!AM3</f>
        <v>Operatore34</v>
      </c>
      <c r="AN111" s="202" t="str">
        <f>Mar2022_RICHIESTE!AN3</f>
        <v>Operatore35</v>
      </c>
      <c r="AO111" s="202" t="str">
        <f>Mar2022_RICHIESTE!AO3</f>
        <v>Operatore36</v>
      </c>
      <c r="AP111" s="194" t="str">
        <f>Mar2022_RICHIESTE!AP3</f>
        <v>Operatore37</v>
      </c>
      <c r="AQ111" s="194" t="str">
        <f>Mar2022_RICHIESTE!AQ3</f>
        <v>Operatore38</v>
      </c>
      <c r="AR111" s="194" t="str">
        <f>Mar2022_RICHIESTE!AR3</f>
        <v>Operatore39</v>
      </c>
      <c r="AS111" s="47"/>
      <c r="AT111" s="195" t="s">
        <v>21</v>
      </c>
      <c r="AU111" s="175"/>
      <c r="AW111" s="197"/>
      <c r="AX111" s="198"/>
      <c r="AY111" s="193" t="str">
        <f>AY57</f>
        <v>Tutor1</v>
      </c>
      <c r="AZ111" s="193" t="str">
        <f t="shared" ref="AZ111:BH111" si="30">AZ57</f>
        <v>Tutor2</v>
      </c>
      <c r="BA111" s="193" t="str">
        <f t="shared" si="30"/>
        <v>Tutor3</v>
      </c>
      <c r="BB111" s="193" t="str">
        <f t="shared" si="30"/>
        <v>Tutor4</v>
      </c>
      <c r="BC111" s="193" t="str">
        <f t="shared" si="30"/>
        <v>Tutor5</v>
      </c>
      <c r="BD111" s="193" t="str">
        <f t="shared" si="30"/>
        <v>Tutor6</v>
      </c>
      <c r="BE111" s="193" t="str">
        <f t="shared" si="30"/>
        <v>Tutor7</v>
      </c>
      <c r="BF111" s="193" t="str">
        <f t="shared" si="30"/>
        <v>Tutor8</v>
      </c>
      <c r="BG111" s="193" t="str">
        <f t="shared" si="30"/>
        <v>Tutor9</v>
      </c>
      <c r="BH111" s="193" t="str">
        <f t="shared" si="30"/>
        <v>Tutor10</v>
      </c>
    </row>
    <row r="112" spans="1:61" s="74" customFormat="1" ht="23.25" customHeight="1" x14ac:dyDescent="0.25">
      <c r="A112" s="204"/>
      <c r="B112" s="205"/>
      <c r="C112" s="194"/>
      <c r="D112" s="194"/>
      <c r="E112" s="194"/>
      <c r="F112" s="194"/>
      <c r="G112" s="194"/>
      <c r="H112" s="194"/>
      <c r="I112" s="194"/>
      <c r="J112" s="194"/>
      <c r="K112" s="194"/>
      <c r="L112" s="194"/>
      <c r="M112" s="194"/>
      <c r="N112" s="194"/>
      <c r="O112" s="194"/>
      <c r="P112" s="194"/>
      <c r="Q112" s="194"/>
      <c r="R112" s="194"/>
      <c r="S112" s="194"/>
      <c r="T112"/>
      <c r="U112" s="197"/>
      <c r="V112" s="205"/>
      <c r="W112" s="202"/>
      <c r="X112" s="202"/>
      <c r="Y112" s="202"/>
      <c r="Z112" s="202"/>
      <c r="AA112" s="202"/>
      <c r="AB112" s="202"/>
      <c r="AC112" s="202"/>
      <c r="AD112" s="202"/>
      <c r="AE112" s="202"/>
      <c r="AF112" s="202"/>
      <c r="AG112" s="202"/>
      <c r="AH112" s="202"/>
      <c r="AI112" s="202"/>
      <c r="AJ112" s="202"/>
      <c r="AK112" s="202"/>
      <c r="AL112" s="202"/>
      <c r="AM112" s="202"/>
      <c r="AN112" s="202"/>
      <c r="AO112" s="202"/>
      <c r="AP112" s="194"/>
      <c r="AQ112" s="194"/>
      <c r="AR112" s="194"/>
      <c r="AS112" s="47"/>
      <c r="AT112" s="196"/>
      <c r="AU112" s="175"/>
      <c r="AW112" s="197"/>
      <c r="AX112" s="198"/>
      <c r="AY112" s="193"/>
      <c r="AZ112" s="193"/>
      <c r="BA112" s="193"/>
      <c r="BB112" s="193"/>
      <c r="BC112" s="193"/>
      <c r="BD112" s="193"/>
      <c r="BE112" s="193"/>
      <c r="BF112" s="193"/>
      <c r="BG112" s="193"/>
      <c r="BH112" s="193"/>
    </row>
    <row r="113" spans="1:61" ht="11.25" customHeight="1" x14ac:dyDescent="0.25">
      <c r="A113" s="201" t="s">
        <v>22</v>
      </c>
      <c r="B113" s="201"/>
      <c r="C113" s="123"/>
      <c r="D113" s="123"/>
      <c r="E113" s="123"/>
      <c r="F113" s="123"/>
      <c r="G113" s="123"/>
      <c r="H113" s="123"/>
      <c r="I113" s="123"/>
      <c r="J113" s="123"/>
      <c r="K113" s="123"/>
      <c r="L113" s="123"/>
      <c r="M113" s="123"/>
      <c r="N113" s="123"/>
      <c r="O113" s="123"/>
      <c r="P113" s="123"/>
      <c r="Q113" s="123"/>
      <c r="R113" s="123"/>
      <c r="S113" s="123"/>
      <c r="U113" s="201" t="str">
        <f>A113</f>
        <v>Prec. SERE:</v>
      </c>
      <c r="V113" s="201"/>
      <c r="W113" s="123"/>
      <c r="X113" s="123"/>
      <c r="Y113" s="123"/>
      <c r="Z113" s="123"/>
      <c r="AA113" s="123"/>
      <c r="AB113" s="123"/>
      <c r="AC113" s="123"/>
      <c r="AD113" s="123"/>
      <c r="AE113" s="123"/>
      <c r="AF113" s="123"/>
      <c r="AG113" s="123"/>
      <c r="AH113" s="123"/>
      <c r="AI113" s="123"/>
      <c r="AJ113" s="123"/>
      <c r="AK113" s="123"/>
      <c r="AL113" s="123"/>
      <c r="AM113" s="123"/>
      <c r="AN113" s="123"/>
      <c r="AO113" s="123"/>
      <c r="AP113" s="123"/>
      <c r="AQ113" s="123"/>
      <c r="AR113" s="123"/>
      <c r="AT113" s="94"/>
      <c r="AU113" s="96"/>
      <c r="AW113" s="50"/>
      <c r="AX113" s="50"/>
      <c r="AY113" s="99"/>
      <c r="AZ113" s="99"/>
      <c r="BA113" s="91"/>
      <c r="BB113" s="91"/>
      <c r="BC113" s="91"/>
      <c r="BD113" s="91"/>
      <c r="BE113" s="91"/>
      <c r="BF113" s="91"/>
      <c r="BG113" s="91"/>
      <c r="BH113" s="91"/>
    </row>
    <row r="114" spans="1:61" ht="11.25" customHeight="1" x14ac:dyDescent="0.25">
      <c r="A114" s="78"/>
      <c r="B114" s="78" t="s">
        <v>23</v>
      </c>
      <c r="C114" s="84"/>
      <c r="D114" s="84"/>
      <c r="E114" s="84"/>
      <c r="F114" s="84"/>
      <c r="G114" s="84"/>
      <c r="H114" s="84"/>
      <c r="I114" s="84"/>
      <c r="J114" s="84"/>
      <c r="K114" s="84"/>
      <c r="L114" s="84"/>
      <c r="M114" s="84"/>
      <c r="N114" s="84"/>
      <c r="O114" s="84"/>
      <c r="P114" s="84"/>
      <c r="Q114" s="84"/>
      <c r="R114" s="84"/>
      <c r="S114" s="84"/>
      <c r="U114" s="78"/>
      <c r="V114" s="78" t="str">
        <f>IF($B114&lt;&gt;"",$B114,"")</f>
        <v>Turno</v>
      </c>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T114" s="93"/>
      <c r="AU114" s="96"/>
      <c r="AW114" s="98"/>
      <c r="AX114" s="98"/>
      <c r="AY114" s="84"/>
      <c r="AZ114" s="84"/>
      <c r="BA114" s="84"/>
      <c r="BB114" s="84"/>
      <c r="BC114" s="84"/>
      <c r="BD114" s="84"/>
      <c r="BE114" s="84"/>
      <c r="BF114" s="84"/>
      <c r="BG114" s="84"/>
      <c r="BH114" s="84"/>
    </row>
    <row r="115" spans="1:61" ht="11.25" customHeight="1" x14ac:dyDescent="0.25">
      <c r="A115" s="50"/>
      <c r="B115" s="50"/>
      <c r="C115" s="158" t="str">
        <f>T(IF(  Mar2022_RICHIESTE!C6&lt;&gt;"",  Mar2022_RICHIESTE!C6,  HLOOKUP(C$114,Tipologie!$B$2:$AM$10,2) ))</f>
        <v>-</v>
      </c>
      <c r="D115" s="158" t="str">
        <f>T(IF(  Mar2022_RICHIESTE!D6&lt;&gt;"",  Mar2022_RICHIESTE!D6,  HLOOKUP(D$114,Tipologie!$B$2:$AM$10,2) ))</f>
        <v>-</v>
      </c>
      <c r="E115" s="158" t="str">
        <f>T(IF(  Mar2022_RICHIESTE!E6&lt;&gt;"",  Mar2022_RICHIESTE!E6,  HLOOKUP(E$114,Tipologie!$B$2:$AM$10,2) ))</f>
        <v>-</v>
      </c>
      <c r="F115" s="158" t="str">
        <f>T(IF(  Mar2022_RICHIESTE!F6&lt;&gt;"",  Mar2022_RICHIESTE!F6,  HLOOKUP(F$114,Tipologie!$B$2:$AM$10,2) ))</f>
        <v>-</v>
      </c>
      <c r="G115" s="158" t="str">
        <f>T(IF(  Mar2022_RICHIESTE!G6&lt;&gt;"",  Mar2022_RICHIESTE!G6,  HLOOKUP(G$114,Tipologie!$B$2:$AM$10,2) ))</f>
        <v>-</v>
      </c>
      <c r="H115" s="158" t="str">
        <f>T(IF(  Mar2022_RICHIESTE!H6&lt;&gt;"",  Mar2022_RICHIESTE!H6,  HLOOKUP(H$114,Tipologie!$B$2:$AM$10,2) ))</f>
        <v>-</v>
      </c>
      <c r="I115" s="158" t="str">
        <f>T(IF(  Mar2022_RICHIESTE!I6&lt;&gt;"",  Mar2022_RICHIESTE!I6,  HLOOKUP(I$114,Tipologie!$B$2:$AM$10,2) ))</f>
        <v>-</v>
      </c>
      <c r="J115" s="158" t="str">
        <f>T(IF(  Mar2022_RICHIESTE!J6&lt;&gt;"",  Mar2022_RICHIESTE!J6,  HLOOKUP(J$114,Tipologie!$B$2:$AM$10,2) ))</f>
        <v>-</v>
      </c>
      <c r="K115" s="158" t="str">
        <f>T(IF(  Mar2022_RICHIESTE!K6&lt;&gt;"",  Mar2022_RICHIESTE!K6,  HLOOKUP(K$114,Tipologie!$B$2:$AM$10,2) ))</f>
        <v>-</v>
      </c>
      <c r="L115" s="158" t="str">
        <f>T(IF(  Mar2022_RICHIESTE!L6&lt;&gt;"",  Mar2022_RICHIESTE!L6,  HLOOKUP(L$114,Tipologie!$B$2:$AM$10,2) ))</f>
        <v>-</v>
      </c>
      <c r="M115" s="158" t="str">
        <f>T(IF(  Mar2022_RICHIESTE!M6&lt;&gt;"",  Mar2022_RICHIESTE!M6,  HLOOKUP(M$114,Tipologie!$B$2:$AM$10,2) ))</f>
        <v>-</v>
      </c>
      <c r="N115" s="158" t="str">
        <f>T(IF(  Mar2022_RICHIESTE!N6&lt;&gt;"",  Mar2022_RICHIESTE!N6,  HLOOKUP(N$114,Tipologie!$B$2:$AM$10,2) ))</f>
        <v>-</v>
      </c>
      <c r="O115" s="158" t="str">
        <f>T(IF(  Mar2022_RICHIESTE!O6&lt;&gt;"",  Mar2022_RICHIESTE!O6,  HLOOKUP(O$114,Tipologie!$B$2:$AM$10,2) ))</f>
        <v>-</v>
      </c>
      <c r="P115" s="158" t="str">
        <f>T(IF(  Mar2022_RICHIESTE!P6&lt;&gt;"",  Mar2022_RICHIESTE!P6,  HLOOKUP(P$114,Tipologie!$B$2:$AM$10,2) ))</f>
        <v>-</v>
      </c>
      <c r="Q115" s="81" t="str">
        <f>T(IF(  Mar2022_RICHIESTE!Q6&lt;&gt;"",  Mar2022_RICHIESTE!Q6,  HLOOKUP(Q$114,Tipologie!$B$2:$AM$10,2) ))</f>
        <v>-</v>
      </c>
      <c r="R115" s="81" t="str">
        <f>T(IF(  Mar2022_RICHIESTE!R6&lt;&gt;"",  Mar2022_RICHIESTE!R6,  HLOOKUP(R$114,Tipologie!$B$2:$AM$10,2) ))</f>
        <v>-</v>
      </c>
      <c r="S115" s="81" t="str">
        <f>T(IF(  Mar2022_RICHIESTE!S6&lt;&gt;"",  Mar2022_RICHIESTE!S6,  HLOOKUP(S$114,Tipologie!$B$2:$AM$10,2) ))</f>
        <v>-</v>
      </c>
      <c r="U115" s="50" t="str">
        <f>IF($A115&lt;&gt;"",$A115,"")</f>
        <v/>
      </c>
      <c r="V115" s="50" t="str">
        <f>IF($B115&lt;&gt;"",$B115,"")</f>
        <v/>
      </c>
      <c r="W115" s="158" t="str">
        <f>T(IF(  Mar2022_RICHIESTE!W6&lt;&gt;"",  Mar2022_RICHIESTE!W6,  HLOOKUP(W$114,Tipologie!$B$2:$AM$10,2) ))</f>
        <v>-</v>
      </c>
      <c r="X115" s="158" t="str">
        <f>T(IF(  Mar2022_RICHIESTE!X6&lt;&gt;"",  Mar2022_RICHIESTE!X6,  HLOOKUP(X$114,Tipologie!$B$2:$AM$10,2) ))</f>
        <v>-</v>
      </c>
      <c r="Y115" s="158" t="str">
        <f>T(IF(  Mar2022_RICHIESTE!Y6&lt;&gt;"",  Mar2022_RICHIESTE!Y6,  HLOOKUP(Y$114,Tipologie!$B$2:$AM$10,2) ))</f>
        <v>-</v>
      </c>
      <c r="Z115" s="158"/>
      <c r="AA115" s="158" t="str">
        <f>T(IF(  Mar2022_RICHIESTE!AA6&lt;&gt;"",  Mar2022_RICHIESTE!AA6,  HLOOKUP(AA$114,Tipologie!$B$2:$AM$10,2) ))</f>
        <v>-</v>
      </c>
      <c r="AB115" s="158" t="str">
        <f>T(IF(  Mar2022_RICHIESTE!AB6&lt;&gt;"",  Mar2022_RICHIESTE!AB6,  HLOOKUP(AB$114,Tipologie!$B$2:$AM$10,2) ))</f>
        <v>-</v>
      </c>
      <c r="AC115" s="158" t="str">
        <f>T(IF(  Mar2022_RICHIESTE!AC6&lt;&gt;"",  Mar2022_RICHIESTE!AC6,  HLOOKUP(AC$114,Tipologie!$B$2:$AM$10,2) ))</f>
        <v>-</v>
      </c>
      <c r="AD115" s="158" t="str">
        <f>T(IF(  Mar2022_RICHIESTE!AD6&lt;&gt;"",  Mar2022_RICHIESTE!AD6,  HLOOKUP(AD$114,Tipologie!$B$2:$AM$10,2) ))</f>
        <v>-</v>
      </c>
      <c r="AE115" s="158" t="str">
        <f>T(IF(  Mar2022_RICHIESTE!AE6&lt;&gt;"",  Mar2022_RICHIESTE!AE6,  HLOOKUP(AE$114,Tipologie!$B$2:$AM$10,2) ))</f>
        <v>-</v>
      </c>
      <c r="AF115" s="158" t="str">
        <f>T(IF(  Mar2022_RICHIESTE!AF6&lt;&gt;"",  Mar2022_RICHIESTE!AF6,  HLOOKUP(AF$114,Tipologie!$B$2:$AM$10,2) ))</f>
        <v>-</v>
      </c>
      <c r="AG115" s="158" t="str">
        <f>T(IF(  Mar2022_RICHIESTE!AG6&lt;&gt;"",  Mar2022_RICHIESTE!AG6,  HLOOKUP(AG$114,Tipologie!$B$2:$AM$10,2) ))</f>
        <v>-</v>
      </c>
      <c r="AH115" s="158" t="str">
        <f>T(IF(  Mar2022_RICHIESTE!AH6&lt;&gt;"",  Mar2022_RICHIESTE!AH6,  HLOOKUP(AH$114,Tipologie!$B$2:$AM$10,2) ))</f>
        <v>-</v>
      </c>
      <c r="AI115" s="158" t="str">
        <f>T(IF(  Mar2022_RICHIESTE!AI6&lt;&gt;"",  Mar2022_RICHIESTE!AI6,  HLOOKUP(AI$114,Tipologie!$B$2:$AM$10,2) ))</f>
        <v>-</v>
      </c>
      <c r="AJ115" s="158" t="str">
        <f>T(IF(  Mar2022_RICHIESTE!AJ6&lt;&gt;"",  Mar2022_RICHIESTE!AJ6,  HLOOKUP(AJ$114,Tipologie!$B$2:$AM$10,2) ))</f>
        <v>-</v>
      </c>
      <c r="AK115" s="158" t="str">
        <f>T(IF(  Mar2022_RICHIESTE!AK6&lt;&gt;"",  Mar2022_RICHIESTE!AK6,  HLOOKUP(AK$114,Tipologie!$B$2:$AM$10,2) ))</f>
        <v>-</v>
      </c>
      <c r="AL115" s="158" t="str">
        <f>T(IF(  Mar2022_RICHIESTE!AL6&lt;&gt;"",  Mar2022_RICHIESTE!AL6,  HLOOKUP(AL$114,Tipologie!$B$2:$AM$10,2) ))</f>
        <v>-</v>
      </c>
      <c r="AM115" s="158" t="str">
        <f>T(IF(  Mar2022_RICHIESTE!AM6&lt;&gt;"",  Mar2022_RICHIESTE!AM6,  HLOOKUP(AM$114,Tipologie!$B$2:$AM$10,2) ))</f>
        <v>-</v>
      </c>
      <c r="AN115" s="158" t="str">
        <f>T(IF(  Mar2022_RICHIESTE!AN6&lt;&gt;"",  Mar2022_RICHIESTE!AN6,  HLOOKUP(AN$114,Tipologie!$B$2:$AM$10,2) ))</f>
        <v>-</v>
      </c>
      <c r="AO115" s="158" t="str">
        <f>T(IF(  Mar2022_RICHIESTE!AO6&lt;&gt;"",  Mar2022_RICHIESTE!AO6,  HLOOKUP(AO$114,Tipologie!$B$2:$AM$10,2) ))</f>
        <v>-</v>
      </c>
      <c r="AP115" s="158" t="str">
        <f>T(IF(  Mar2022_RICHIESTE!AP6&lt;&gt;"",  Mar2022_RICHIESTE!AP6,  HLOOKUP(AP$114,Tipologie!$B$2:$AM$10,2) ))</f>
        <v>-</v>
      </c>
      <c r="AQ115" s="158" t="str">
        <f>T(IF(  Mar2022_RICHIESTE!AQ6&lt;&gt;"",  Mar2022_RICHIESTE!AQ6,  HLOOKUP(AQ$114,Tipologie!$B$2:$AM$10,2) ))</f>
        <v>-</v>
      </c>
      <c r="AR115" s="158" t="str">
        <f>T(IF(  Mar2022_RICHIESTE!AR6&lt;&gt;"",  Mar2022_RICHIESTE!AR6,  HLOOKUP(AR$114,Tipologie!$B$2:$AM$10,2) ))</f>
        <v>-</v>
      </c>
      <c r="AS115" s="54"/>
      <c r="AT115" s="95"/>
      <c r="AU115" s="96"/>
      <c r="AW115" s="98"/>
      <c r="AX115" s="98"/>
      <c r="AY115" s="158" t="str">
        <f>T(IF(  Mar2022_RICHIESTE!BB6&lt;&gt;"",  Mar2022_RICHIESTE!BB6,  HLOOKUP(AY$114,Tipologie!$B$2:$AM$10,2) ))</f>
        <v>-</v>
      </c>
      <c r="AZ115" s="158" t="str">
        <f>T(IF(  Mar2022_RICHIESTE!BC6&lt;&gt;"",  Mar2022_RICHIESTE!BC6,  HLOOKUP(AZ$114,Tipologie!$B$2:$AM$10,2) ))</f>
        <v>-</v>
      </c>
      <c r="BA115" s="158" t="str">
        <f>T(IF(  Mar2022_RICHIESTE!BD6&lt;&gt;"",  Mar2022_RICHIESTE!BD6,  HLOOKUP(BA$114,Tipologie!$B$2:$AM$10,2) ))</f>
        <v>-</v>
      </c>
      <c r="BB115" s="158" t="str">
        <f>T(IF(  Mar2022_RICHIESTE!BE6&lt;&gt;"",  Mar2022_RICHIESTE!BE6,  HLOOKUP(BB$114,Tipologie!$B$2:$AM$10,2) ))</f>
        <v>-</v>
      </c>
      <c r="BC115" s="158" t="str">
        <f>T(IF(  Mar2022_RICHIESTE!BF6&lt;&gt;"",  Mar2022_RICHIESTE!BF6,  HLOOKUP(BC$114,Tipologie!$B$2:$AM$10,2) ))</f>
        <v>-</v>
      </c>
      <c r="BD115" s="158" t="str">
        <f>T(IF(  Mar2022_RICHIESTE!BG6&lt;&gt;"",  Mar2022_RICHIESTE!BG6,  HLOOKUP(BD$114,Tipologie!$B$2:$AM$10,2) ))</f>
        <v>-</v>
      </c>
      <c r="BE115" s="158" t="str">
        <f>T(IF(  Mar2022_RICHIESTE!BH6&lt;&gt;"",  Mar2022_RICHIESTE!BH6,  HLOOKUP(BE$114,Tipologie!$B$2:$AM$10,2) ))</f>
        <v>-</v>
      </c>
      <c r="BF115" s="158" t="str">
        <f>T(IF(  Mar2022_RICHIESTE!BI6&lt;&gt;"",  Mar2022_RICHIESTE!BI6,  HLOOKUP(BF$114,Tipologie!$B$2:$AM$10,2) ))</f>
        <v>-</v>
      </c>
      <c r="BG115" s="158" t="str">
        <f>T(IF(  Mar2022_RICHIESTE!BJ6&lt;&gt;"",  Mar2022_RICHIESTE!BJ6,  HLOOKUP(BG$114,Tipologie!$B$2:$AM$10,2) ))</f>
        <v>-</v>
      </c>
      <c r="BH115" s="158" t="str">
        <f>T(IF(  Mar2022_RICHIESTE!BK6&lt;&gt;"",  Mar2022_RICHIESTE!BK6,  HLOOKUP(BH$114,Tipologie!$B$2:$AM$10,2) ))</f>
        <v>-</v>
      </c>
    </row>
    <row r="116" spans="1:61" ht="11.25" customHeight="1" x14ac:dyDescent="0.25">
      <c r="A116" s="79" t="str">
        <f>IF(Mar2022_RICHIESTE!A7&lt;&gt;"",Mar2022_RICHIESTE!A7,"")</f>
        <v>lun</v>
      </c>
      <c r="B116" s="80">
        <f>IF(Mar2022_RICHIESTE!B7&lt;&gt;"",Mar2022_RICHIESTE!B7,"")</f>
        <v>44620</v>
      </c>
      <c r="C116" s="158" t="str">
        <f>T( IF( Mar2022_RICHIESTE!C7&lt;&gt;"",  IF(   AND(    (IFERROR(SEARCH("Ridotto",Mar2022_RICHIESTE!C7),Mar2022_RICHIESTE!C7))=1,    C$114&lt;&gt;""   ),    _xlfn.CONCAT("Rid: ",HLOOKUP(C$114,Tipologie!$B$2:$AM$10,3)  ),  Mar2022_RICHIESTE!C7),HLOOKUP(C$114,Tipologie!$B$2:$AM$10,3  ) ))</f>
        <v>.</v>
      </c>
      <c r="D116" s="158" t="str">
        <f>T( IF( Mar2022_RICHIESTE!D7&lt;&gt;"",  IF(   AND(    (IFERROR(SEARCH("Ridotto",Mar2022_RICHIESTE!D7),Mar2022_RICHIESTE!D7))=1,    D$114&lt;&gt;""   ),    _xlfn.CONCAT("Rid: ",HLOOKUP(D$114,Tipologie!$B$2:$AM$10,3)  ),  Mar2022_RICHIESTE!D7),HLOOKUP(D$114,Tipologie!$B$2:$AM$10,3  ) ))</f>
        <v>.</v>
      </c>
      <c r="E116" s="158" t="str">
        <f>T( IF( Mar2022_RICHIESTE!E7&lt;&gt;"",  IF(   AND(    (IFERROR(SEARCH("Ridotto",Mar2022_RICHIESTE!E7),Mar2022_RICHIESTE!E7))=1,    E$114&lt;&gt;""   ),    _xlfn.CONCAT("Rid: ",HLOOKUP(E$114,Tipologie!$B$2:$AM$10,3)  ),  Mar2022_RICHIESTE!E7),HLOOKUP(E$114,Tipologie!$B$2:$AM$10,3  ) ))</f>
        <v>.</v>
      </c>
      <c r="F116" s="158" t="str">
        <f>T( IF( Mar2022_RICHIESTE!F7&lt;&gt;"",  IF(   AND(    (IFERROR(SEARCH("Ridotto",Mar2022_RICHIESTE!F7),Mar2022_RICHIESTE!F7))=1,    F$114&lt;&gt;""   ),    _xlfn.CONCAT("Rid: ",HLOOKUP(F$114,Tipologie!$B$2:$AM$10,3)  ),  Mar2022_RICHIESTE!F7),HLOOKUP(F$114,Tipologie!$B$2:$AM$10,3  ) ))</f>
        <v>.</v>
      </c>
      <c r="G116" s="158" t="str">
        <f>T( IF( Mar2022_RICHIESTE!G7&lt;&gt;"",  IF(   AND(    (IFERROR(SEARCH("Ridotto",Mar2022_RICHIESTE!G7),Mar2022_RICHIESTE!G7))=1,    G$114&lt;&gt;""   ),    _xlfn.CONCAT("Rid: ",HLOOKUP(G$114,Tipologie!$B$2:$AM$10,3)  ),  Mar2022_RICHIESTE!G7),HLOOKUP(G$114,Tipologie!$B$2:$AM$10,3  ) ))</f>
        <v>Ridotto Ex-Acc</v>
      </c>
      <c r="H116" s="158" t="str">
        <f>T( IF( Mar2022_RICHIESTE!H7&lt;&gt;"",  IF(   AND(    (IFERROR(SEARCH("Ridotto",Mar2022_RICHIESTE!H7),Mar2022_RICHIESTE!H7))=1,    H$114&lt;&gt;""   ),    _xlfn.CONCAT("Rid: ",HLOOKUP(H$114,Tipologie!$B$2:$AM$10,3)  ),  Mar2022_RICHIESTE!H7),HLOOKUP(H$114,Tipologie!$B$2:$AM$10,3  ) ))</f>
        <v>.</v>
      </c>
      <c r="I116" s="158" t="str">
        <f>T( IF( Mar2022_RICHIESTE!I7&lt;&gt;"",  IF(   AND(    (IFERROR(SEARCH("Ridotto",Mar2022_RICHIESTE!I7),Mar2022_RICHIESTE!I7))=1,    I$114&lt;&gt;""   ),    _xlfn.CONCAT("Rid: ",HLOOKUP(I$114,Tipologie!$B$2:$AM$10,3)  ),  Mar2022_RICHIESTE!I7),HLOOKUP(I$114,Tipologie!$B$2:$AM$10,3  ) ))</f>
        <v>.</v>
      </c>
      <c r="J116" s="158" t="str">
        <f>T( IF( Mar2022_RICHIESTE!J7&lt;&gt;"",  IF(   AND(    (IFERROR(SEARCH("Ridotto",Mar2022_RICHIESTE!J7),Mar2022_RICHIESTE!J7))=1,    J$114&lt;&gt;""   ),    _xlfn.CONCAT("Rid: ",HLOOKUP(J$114,Tipologie!$B$2:$AM$10,3)  ),  Mar2022_RICHIESTE!J7),HLOOKUP(J$114,Tipologie!$B$2:$AM$10,3  ) ))</f>
        <v>.</v>
      </c>
      <c r="K116" s="158" t="str">
        <f>T( IF( Mar2022_RICHIESTE!K7&lt;&gt;"",  IF(   AND(    (IFERROR(SEARCH("Ridotto",Mar2022_RICHIESTE!K7),Mar2022_RICHIESTE!K7))=1,    K$114&lt;&gt;""   ),    _xlfn.CONCAT("Rid: ",HLOOKUP(K$114,Tipologie!$B$2:$AM$10,3)  ),  Mar2022_RICHIESTE!K7),HLOOKUP(K$114,Tipologie!$B$2:$AM$10,3  ) ))</f>
        <v>.</v>
      </c>
      <c r="L116" s="158" t="str">
        <f>T( IF( Mar2022_RICHIESTE!L7&lt;&gt;"",  IF(   AND(    (IFERROR(SEARCH("Ridotto",Mar2022_RICHIESTE!L7),Mar2022_RICHIESTE!L7))=1,    L$114&lt;&gt;""   ),    _xlfn.CONCAT("Rid: ",HLOOKUP(L$114,Tipologie!$B$2:$AM$10,3)  ),  Mar2022_RICHIESTE!L7),HLOOKUP(L$114,Tipologie!$B$2:$AM$10,3  ) ))</f>
        <v>.</v>
      </c>
      <c r="M116" s="158" t="str">
        <f>T( IF( Mar2022_RICHIESTE!M7&lt;&gt;"",  IF(   AND(    (IFERROR(SEARCH("Ridotto",Mar2022_RICHIESTE!M7),Mar2022_RICHIESTE!M7))=1,    M$114&lt;&gt;""   ),    _xlfn.CONCAT("Rid: ",HLOOKUP(M$114,Tipologie!$B$2:$AM$10,3)  ),  Mar2022_RICHIESTE!M7),HLOOKUP(M$114,Tipologie!$B$2:$AM$10,3  ) ))</f>
        <v>.</v>
      </c>
      <c r="N116" s="158" t="str">
        <f>T( IF( Mar2022_RICHIESTE!N7&lt;&gt;"",  IF(   AND(    (IFERROR(SEARCH("Ridotto",Mar2022_RICHIESTE!N7),Mar2022_RICHIESTE!N7))=1,    N$114&lt;&gt;""   ),    _xlfn.CONCAT("Rid: ",HLOOKUP(N$114,Tipologie!$B$2:$AM$10,3)  ),  Mar2022_RICHIESTE!N7),HLOOKUP(N$114,Tipologie!$B$2:$AM$10,3  ) ))</f>
        <v>.</v>
      </c>
      <c r="O116" s="158" t="str">
        <f>T( IF( Mar2022_RICHIESTE!O7&lt;&gt;"",  IF(   AND(    (IFERROR(SEARCH("Ridotto",Mar2022_RICHIESTE!O7),Mar2022_RICHIESTE!O7))=1,    O$114&lt;&gt;""   ),    _xlfn.CONCAT("Rid: ",HLOOKUP(O$114,Tipologie!$B$2:$AM$10,3)  ),  Mar2022_RICHIESTE!O7),HLOOKUP(O$114,Tipologie!$B$2:$AM$10,3  ) ))</f>
        <v>.</v>
      </c>
      <c r="P116" s="158" t="str">
        <f>T( IF( Mar2022_RICHIESTE!P7&lt;&gt;"",  IF(   AND(    (IFERROR(SEARCH("Ridotto",Mar2022_RICHIESTE!P7),Mar2022_RICHIESTE!P7))=1,    P$114&lt;&gt;""   ),    _xlfn.CONCAT("Rid: ",HLOOKUP(P$114,Tipologie!$B$2:$AM$10,3)  ),  Mar2022_RICHIESTE!P7),HLOOKUP(P$114,Tipologie!$B$2:$AM$10,3  ) ))</f>
        <v>.</v>
      </c>
      <c r="Q116" s="60" t="str">
        <f>T( IF( Mar2022_RICHIESTE!Q7&lt;&gt;"",  IF(   AND(    (IFERROR(SEARCH("Ridotto",Mar2022_RICHIESTE!Q7),Mar2022_RICHIESTE!Q7))=1,    Q$114&lt;&gt;""   ),    _xlfn.CONCAT("Rid: ",HLOOKUP(Q$114,Tipologie!$B$2:$AM$10,3)  ),  Mar2022_RICHIESTE!Q7),HLOOKUP(Q$114,Tipologie!$B$2:$AM$10,3  ) ))</f>
        <v>.</v>
      </c>
      <c r="R116" s="60" t="str">
        <f>T( IF( Mar2022_RICHIESTE!R7&lt;&gt;"",  IF(   AND(    (IFERROR(SEARCH("Ridotto",Mar2022_RICHIESTE!R7),Mar2022_RICHIESTE!R7))=1,    R$114&lt;&gt;""   ),    _xlfn.CONCAT("Rid: ",HLOOKUP(R$114,Tipologie!$B$2:$AM$10,3)  ),  Mar2022_RICHIESTE!R7),HLOOKUP(R$114,Tipologie!$B$2:$AM$10,3  ) ))</f>
        <v>.</v>
      </c>
      <c r="S116" s="60" t="str">
        <f>T( IF( Mar2022_RICHIESTE!S7&lt;&gt;"",  IF(   AND(    (IFERROR(SEARCH("Ridotto",Mar2022_RICHIESTE!S7),Mar2022_RICHIESTE!S7))=1,    S$114&lt;&gt;""   ),    _xlfn.CONCAT("Rid: ",HLOOKUP(S$114,Tipologie!$B$2:$AM$10,3)  ),  Mar2022_RICHIESTE!S7),HLOOKUP(S$114,Tipologie!$B$2:$AM$10,3  ) ))</f>
        <v>.</v>
      </c>
      <c r="U116" s="79" t="str">
        <f>IF($A116&lt;&gt;"",$A116,"")</f>
        <v>lun</v>
      </c>
      <c r="V116" s="80">
        <f>IF($B116&lt;&gt;"",$B116,"")</f>
        <v>44620</v>
      </c>
      <c r="W116" s="158" t="str">
        <f>T( IF( Mar2022_RICHIESTE!W7&lt;&gt;"",  IF(   AND(    (IFERROR(SEARCH("Ridotto",Mar2022_RICHIESTE!W7),Mar2022_RICHIESTE!W7))=1,    W$114&lt;&gt;""   ),    _xlfn.CONCAT("Rid: ",HLOOKUP(W$114,Tipologie!$B$2:$AM$10,3)  ),  Mar2022_RICHIESTE!W7),HLOOKUP(W$114,Tipologie!$B$2:$AM$10,3  ) ))</f>
        <v>.</v>
      </c>
      <c r="X116" s="158" t="str">
        <f>T( IF( Mar2022_RICHIESTE!X7&lt;&gt;"",  IF(   AND(    (IFERROR(SEARCH("Ridotto",Mar2022_RICHIESTE!X7),Mar2022_RICHIESTE!X7))=1,    X$114&lt;&gt;""   ),    _xlfn.CONCAT("Rid: ",HLOOKUP(X$114,Tipologie!$B$2:$AM$10,3)  ),  Mar2022_RICHIESTE!X7),HLOOKUP(X$114,Tipologie!$B$2:$AM$10,3  ) ))</f>
        <v>.</v>
      </c>
      <c r="Y116" s="158" t="str">
        <f>T( IF( Mar2022_RICHIESTE!Y7&lt;&gt;"",  IF(   AND(    (IFERROR(SEARCH("Ridotto",Mar2022_RICHIESTE!Y7),Mar2022_RICHIESTE!Y7))=1,    Y$114&lt;&gt;""   ),    _xlfn.CONCAT("Rid: ",HLOOKUP(Y$114,Tipologie!$B$2:$AM$10,3)  ),  Mar2022_RICHIESTE!Y7),HLOOKUP(Y$114,Tipologie!$B$2:$AM$10,3  ) ))</f>
        <v>.</v>
      </c>
      <c r="Z116" s="158" t="str">
        <f>T( IF( Mar2022_RICHIESTE!Z7&lt;&gt;"",  IF(   AND(    (IFERROR(SEARCH("Ridotto",Mar2022_RICHIESTE!Z7),Mar2022_RICHIESTE!Z7))=1,    Z$114&lt;&gt;""   ),    _xlfn.CONCAT("Rid: ",HLOOKUP(Z$114,Tipologie!$B$2:$AM$10,3)  ),  Mar2022_RICHIESTE!Z7),HLOOKUP(Z$114,Tipologie!$B$2:$AM$10,3  ) ))</f>
        <v>.</v>
      </c>
      <c r="AA116" s="158" t="str">
        <f>T( IF( Mar2022_RICHIESTE!AA7&lt;&gt;"",  IF(   AND(    (IFERROR(SEARCH("Ridotto",Mar2022_RICHIESTE!AA7),Mar2022_RICHIESTE!AA7))=1,    AA$114&lt;&gt;""   ),    _xlfn.CONCAT("Rid: ",HLOOKUP(AA$114,Tipologie!$B$2:$AM$10,3)  ),  Mar2022_RICHIESTE!AA7),HLOOKUP(AA$114,Tipologie!$B$2:$AM$10,3  ) ))</f>
        <v>.</v>
      </c>
      <c r="AB116" s="158" t="str">
        <f>T( IF( Mar2022_RICHIESTE!AB7&lt;&gt;"",  IF(   AND(    (IFERROR(SEARCH("Ridotto",Mar2022_RICHIESTE!AB7),Mar2022_RICHIESTE!AB7))=1,    AB$114&lt;&gt;""   ),    _xlfn.CONCAT("Rid: ",HLOOKUP(AB$114,Tipologie!$B$2:$AM$10,3)  ),  Mar2022_RICHIESTE!AB7),HLOOKUP(AB$114,Tipologie!$B$2:$AM$10,3  ) ))</f>
        <v>.</v>
      </c>
      <c r="AC116" s="158" t="str">
        <f>T( IF( Mar2022_RICHIESTE!AC7&lt;&gt;"",  IF(   AND(    (IFERROR(SEARCH("Ridotto",Mar2022_RICHIESTE!AC7),Mar2022_RICHIESTE!AC7))=1,    AC$114&lt;&gt;""   ),    _xlfn.CONCAT("Rid: ",HLOOKUP(AC$114,Tipologie!$B$2:$AM$10,3)  ),  Mar2022_RICHIESTE!AC7),HLOOKUP(AC$114,Tipologie!$B$2:$AM$10,3  ) ))</f>
        <v>.</v>
      </c>
      <c r="AD116" s="158" t="str">
        <f>T( IF( Mar2022_RICHIESTE!AD7&lt;&gt;"",  IF(   AND(    (IFERROR(SEARCH("Ridotto",Mar2022_RICHIESTE!AD7),Mar2022_RICHIESTE!AD7))=1,    AD$114&lt;&gt;""   ),    _xlfn.CONCAT("Rid: ",HLOOKUP(AD$114,Tipologie!$B$2:$AM$10,3)  ),  Mar2022_RICHIESTE!AD7),HLOOKUP(AD$114,Tipologie!$B$2:$AM$10,3  ) ))</f>
        <v>.</v>
      </c>
      <c r="AE116" s="158" t="str">
        <f>T( IF( Mar2022_RICHIESTE!AE7&lt;&gt;"",  IF(   AND(    (IFERROR(SEARCH("Ridotto",Mar2022_RICHIESTE!AE7),Mar2022_RICHIESTE!AE7))=1,    AE$114&lt;&gt;""   ),    _xlfn.CONCAT("Rid: ",HLOOKUP(AE$114,Tipologie!$B$2:$AM$10,3)  ),  Mar2022_RICHIESTE!AE7),HLOOKUP(AE$114,Tipologie!$B$2:$AM$10,3  ) ))</f>
        <v>.</v>
      </c>
      <c r="AF116" s="158" t="str">
        <f>T( IF( Mar2022_RICHIESTE!AF7&lt;&gt;"",  IF(   AND(    (IFERROR(SEARCH("Ridotto",Mar2022_RICHIESTE!AF7),Mar2022_RICHIESTE!AF7))=1,    AF$114&lt;&gt;""   ),    _xlfn.CONCAT("Rid: ",HLOOKUP(AF$114,Tipologie!$B$2:$AM$10,3)  ),  Mar2022_RICHIESTE!AF7),HLOOKUP(AF$114,Tipologie!$B$2:$AM$10,3  ) ))</f>
        <v>.</v>
      </c>
      <c r="AG116" s="158" t="str">
        <f>T( IF( Mar2022_RICHIESTE!AG7&lt;&gt;"",  IF(   AND(    (IFERROR(SEARCH("Ridotto",Mar2022_RICHIESTE!AG7),Mar2022_RICHIESTE!AG7))=1,    AG$114&lt;&gt;""   ),    _xlfn.CONCAT("Rid: ",HLOOKUP(AG$114,Tipologie!$B$2:$AM$10,3)  ),  Mar2022_RICHIESTE!AG7),HLOOKUP(AG$114,Tipologie!$B$2:$AM$10,3  ) ))</f>
        <v>.</v>
      </c>
      <c r="AH116" s="158" t="str">
        <f>T( IF( Mar2022_RICHIESTE!AH7&lt;&gt;"",  IF(   AND(    (IFERROR(SEARCH("Ridotto",Mar2022_RICHIESTE!AH7),Mar2022_RICHIESTE!AH7))=1,    AH$114&lt;&gt;""   ),    _xlfn.CONCAT("Rid: ",HLOOKUP(AH$114,Tipologie!$B$2:$AM$10,3)  ),  Mar2022_RICHIESTE!AH7),HLOOKUP(AH$114,Tipologie!$B$2:$AM$10,3  ) ))</f>
        <v>.</v>
      </c>
      <c r="AI116" s="158" t="str">
        <f>T( IF( Mar2022_RICHIESTE!AI7&lt;&gt;"",  IF(   AND(    (IFERROR(SEARCH("Ridotto",Mar2022_RICHIESTE!AI7),Mar2022_RICHIESTE!AI7))=1,    AI$114&lt;&gt;""   ),    _xlfn.CONCAT("Rid: ",HLOOKUP(AI$114,Tipologie!$B$2:$AM$10,3)  ),  Mar2022_RICHIESTE!AI7),HLOOKUP(AI$114,Tipologie!$B$2:$AM$10,3  ) ))</f>
        <v>.</v>
      </c>
      <c r="AJ116" s="158" t="str">
        <f>T( IF( Mar2022_RICHIESTE!AJ7&lt;&gt;"",  IF(   AND(    (IFERROR(SEARCH("Ridotto",Mar2022_RICHIESTE!AJ7),Mar2022_RICHIESTE!AJ7))=1,    AJ$114&lt;&gt;""   ),    _xlfn.CONCAT("Rid: ",HLOOKUP(AJ$114,Tipologie!$B$2:$AM$10,3)  ),  Mar2022_RICHIESTE!AJ7),HLOOKUP(AJ$114,Tipologie!$B$2:$AM$10,3  ) ))</f>
        <v>.</v>
      </c>
      <c r="AK116" s="158" t="str">
        <f>T( IF( Mar2022_RICHIESTE!AK7&lt;&gt;"",  IF(   AND(    (IFERROR(SEARCH("Ridotto",Mar2022_RICHIESTE!AK7),Mar2022_RICHIESTE!AK7))=1,    AK$114&lt;&gt;""   ),    _xlfn.CONCAT("Rid: ",HLOOKUP(AK$114,Tipologie!$B$2:$AM$10,3)  ),  Mar2022_RICHIESTE!AK7),HLOOKUP(AK$114,Tipologie!$B$2:$AM$10,3  ) ))</f>
        <v>.</v>
      </c>
      <c r="AL116" s="158" t="str">
        <f>T( IF( Mar2022_RICHIESTE!AL7&lt;&gt;"",  IF(   AND(    (IFERROR(SEARCH("Ridotto",Mar2022_RICHIESTE!AL7),Mar2022_RICHIESTE!AL7))=1,    AL$114&lt;&gt;""   ),    _xlfn.CONCAT("Rid: ",HLOOKUP(AL$114,Tipologie!$B$2:$AM$10,3)  ),  Mar2022_RICHIESTE!AL7),HLOOKUP(AL$114,Tipologie!$B$2:$AM$10,3  ) ))</f>
        <v>.</v>
      </c>
      <c r="AM116" s="158" t="str">
        <f>T( IF( Mar2022_RICHIESTE!AM7&lt;&gt;"",  IF(   AND(    (IFERROR(SEARCH("Ridotto",Mar2022_RICHIESTE!AM7),Mar2022_RICHIESTE!AM7))=1,    AM$114&lt;&gt;""   ),    _xlfn.CONCAT("Rid: ",HLOOKUP(AM$114,Tipologie!$B$2:$AM$10,3)  ),  Mar2022_RICHIESTE!AM7),HLOOKUP(AM$114,Tipologie!$B$2:$AM$10,3  ) ))</f>
        <v>.</v>
      </c>
      <c r="AN116" s="158" t="str">
        <f>T( IF( Mar2022_RICHIESTE!AN7&lt;&gt;"",  IF(   AND(    (IFERROR(SEARCH("Ridotto",Mar2022_RICHIESTE!AN7),Mar2022_RICHIESTE!AN7))=1,    AN$114&lt;&gt;""   ),    _xlfn.CONCAT("Rid: ",HLOOKUP(AN$114,Tipologie!$B$2:$AM$10,3)  ),  Mar2022_RICHIESTE!AN7),HLOOKUP(AN$114,Tipologie!$B$2:$AM$10,3  ) ))</f>
        <v>.</v>
      </c>
      <c r="AO116" s="158" t="str">
        <f>T( IF( Mar2022_RICHIESTE!AO7&lt;&gt;"",  IF(   AND(    (IFERROR(SEARCH("Ridotto",Mar2022_RICHIESTE!AO7),Mar2022_RICHIESTE!AO7))=1,    AO$114&lt;&gt;""   ),    _xlfn.CONCAT("Rid: ",HLOOKUP(AO$114,Tipologie!$B$2:$AM$10,3)  ),  Mar2022_RICHIESTE!AO7),HLOOKUP(AO$114,Tipologie!$B$2:$AM$10,3  ) ))</f>
        <v>.</v>
      </c>
      <c r="AP116" s="158" t="str">
        <f>T( IF( Mar2022_RICHIESTE!AP7&lt;&gt;"",  IF(   AND(    (IFERROR(SEARCH("Ridotto",Mar2022_RICHIESTE!AP7),Mar2022_RICHIESTE!AP7))=1,    AP$114&lt;&gt;""   ),    _xlfn.CONCAT("Rid: ",HLOOKUP(AP$114,Tipologie!$B$2:$AM$10,3)  ),  Mar2022_RICHIESTE!AP7),HLOOKUP(AP$114,Tipologie!$B$2:$AM$10,3  ) ))</f>
        <v>.</v>
      </c>
      <c r="AQ116" s="158" t="str">
        <f>T( IF( Mar2022_RICHIESTE!AQ7&lt;&gt;"",  IF(   AND(    (IFERROR(SEARCH("Ridotto",Mar2022_RICHIESTE!AQ7),Mar2022_RICHIESTE!AQ7))=1,    AQ$114&lt;&gt;""   ),    _xlfn.CONCAT("Rid: ",HLOOKUP(AQ$114,Tipologie!$B$2:$AM$10,3)  ),  Mar2022_RICHIESTE!AQ7),HLOOKUP(AQ$114,Tipologie!$B$2:$AM$10,3  ) ))</f>
        <v>.</v>
      </c>
      <c r="AR116" s="158" t="str">
        <f>T( IF( Mar2022_RICHIESTE!AR7&lt;&gt;"",  IF(   AND(    (IFERROR(SEARCH("Ridotto",Mar2022_RICHIESTE!AR7),Mar2022_RICHIESTE!AR7))=1,    AR$114&lt;&gt;""   ),    _xlfn.CONCAT("Rid: ",HLOOKUP(AR$114,Tipologie!$B$2:$AM$10,3)  ),  Mar2022_RICHIESTE!AR7),HLOOKUP(AR$114,Tipologie!$B$2:$AM$10,3  ) ))</f>
        <v>.</v>
      </c>
      <c r="AS116" s="54"/>
      <c r="AT116" s="52">
        <f>SUM(COUNTIFS(C117:AR117,{"Ex-accordo";"Ferie";"Ridotto Ex-Acc";"Ridotto Ferie";"Ridotto Maternità";"Malattia";"Esame";"Altro"}))</f>
        <v>1</v>
      </c>
      <c r="AU116" s="96"/>
      <c r="AW116" s="79" t="str">
        <f>IF($A116&lt;&gt;"",$A116,"")</f>
        <v>lun</v>
      </c>
      <c r="AX116" s="79">
        <f>IF($B116&lt;&gt;"",$B116,"")</f>
        <v>44620</v>
      </c>
      <c r="AY116" s="158" t="str">
        <f>T(IF(  Mar2022_RICHIESTE!BB7&lt;&gt;"",  Mar2022_RICHIESTE!BB7,  HLOOKUP(AY$114,Tipologie!$B$2:$AM$10,3) ))</f>
        <v>.</v>
      </c>
      <c r="AZ116" s="158" t="str">
        <f>T(IF(  Mar2022_RICHIESTE!BC7&lt;&gt;"",  Mar2022_RICHIESTE!BC7,  HLOOKUP(AZ$114,Tipologie!$B$2:$AM$10,3) ))</f>
        <v>.</v>
      </c>
      <c r="BA116" s="158" t="str">
        <f>T(IF(  Mar2022_RICHIESTE!BD7&lt;&gt;"",  Mar2022_RICHIESTE!BD7,  HLOOKUP(BA$114,Tipologie!$B$2:$AM$10,3) ))</f>
        <v>.</v>
      </c>
      <c r="BB116" s="158" t="str">
        <f>T(IF(  Mar2022_RICHIESTE!BE7&lt;&gt;"",  Mar2022_RICHIESTE!BE7,  HLOOKUP(BB$114,Tipologie!$B$2:$AM$10,3) ))</f>
        <v>.</v>
      </c>
      <c r="BC116" s="158" t="str">
        <f>T(IF(  Mar2022_RICHIESTE!BF7&lt;&gt;"",  Mar2022_RICHIESTE!BF7,  HLOOKUP(BC$114,Tipologie!$B$2:$AM$10,3) ))</f>
        <v>.</v>
      </c>
      <c r="BD116" s="158" t="str">
        <f>T(IF(  Mar2022_RICHIESTE!BG7&lt;&gt;"",  Mar2022_RICHIESTE!BG7,  HLOOKUP(BD$114,Tipologie!$B$2:$AM$10,3) ))</f>
        <v>.</v>
      </c>
      <c r="BE116" s="158" t="str">
        <f>T(IF(  Mar2022_RICHIESTE!BH7&lt;&gt;"",  Mar2022_RICHIESTE!BH7,  HLOOKUP(BE$114,Tipologie!$B$2:$AM$10,3) ))</f>
        <v>.</v>
      </c>
      <c r="BF116" s="158" t="str">
        <f>T(IF(  Mar2022_RICHIESTE!BI7&lt;&gt;"",  Mar2022_RICHIESTE!BI7,  HLOOKUP(BF$114,Tipologie!$B$2:$AM$10,3) ))</f>
        <v>.</v>
      </c>
      <c r="BG116" s="158" t="str">
        <f>T(IF(  Mar2022_RICHIESTE!BJ7&lt;&gt;"",  Mar2022_RICHIESTE!BJ7,  HLOOKUP(BG$114,Tipologie!$B$2:$AM$10,3) ))</f>
        <v>.</v>
      </c>
      <c r="BH116" s="158" t="str">
        <f>T(IF(  Mar2022_RICHIESTE!BK7&lt;&gt;"",  Mar2022_RICHIESTE!BK7,  HLOOKUP(BH$114,Tipologie!$B$2:$AM$10,3) ))</f>
        <v>.</v>
      </c>
      <c r="BI116" s="50"/>
    </row>
    <row r="117" spans="1:61" ht="11.25" customHeight="1" x14ac:dyDescent="0.25">
      <c r="A117" s="79" t="str">
        <f>IF(Mar2022_RICHIESTE!A8&lt;&gt;"",Mar2022_RICHIESTE!A8,"")</f>
        <v>mar</v>
      </c>
      <c r="B117" s="80">
        <f>IF(Mar2022_RICHIESTE!B8&lt;&gt;"",Mar2022_RICHIESTE!B8,"")</f>
        <v>44621</v>
      </c>
      <c r="C117" s="158" t="str">
        <f>T( IF( Mar2022_RICHIESTE!C8&lt;&gt;"",  IF(   AND(    (IFERROR(SEARCH("Ridotto",Mar2022_RICHIESTE!C8),Mar2022_RICHIESTE!C8))=1,    C$114&lt;&gt;""   ),    _xlfn.CONCAT("Rid: ",HLOOKUP(C$114,Tipologie!$B$2:$AM$10,4)  ),  Mar2022_RICHIESTE!C8),HLOOKUP(C$114,Tipologie!$B$2:$AM$10,4  ) ))</f>
        <v>.</v>
      </c>
      <c r="D117" s="158" t="str">
        <f>T( IF( Mar2022_RICHIESTE!D8&lt;&gt;"",  IF(   AND(    (IFERROR(SEARCH("Ridotto",Mar2022_RICHIESTE!D8),Mar2022_RICHIESTE!D8))=1,    D$114&lt;&gt;""   ),    _xlfn.CONCAT("Rid: ",HLOOKUP(D$114,Tipologie!$B$2:$AM$10,4)  ),  Mar2022_RICHIESTE!D8),HLOOKUP(D$114,Tipologie!$B$2:$AM$10,4  ) ))</f>
        <v>.</v>
      </c>
      <c r="E117" s="158" t="str">
        <f>T( IF( Mar2022_RICHIESTE!E8&lt;&gt;"",  IF(   AND(    (IFERROR(SEARCH("Ridotto",Mar2022_RICHIESTE!E8),Mar2022_RICHIESTE!E8))=1,    E$114&lt;&gt;""   ),    _xlfn.CONCAT("Rid: ",HLOOKUP(E$114,Tipologie!$B$2:$AM$10,4)  ),  Mar2022_RICHIESTE!E8),HLOOKUP(E$114,Tipologie!$B$2:$AM$10,4  ) ))</f>
        <v>.</v>
      </c>
      <c r="F117" s="158" t="str">
        <f>T( IF( Mar2022_RICHIESTE!F8&lt;&gt;"",  IF(   AND(    (IFERROR(SEARCH("Ridotto",Mar2022_RICHIESTE!F8),Mar2022_RICHIESTE!F8))=1,    F$114&lt;&gt;""   ),    _xlfn.CONCAT("Rid: ",HLOOKUP(F$114,Tipologie!$B$2:$AM$10,4)  ),  Mar2022_RICHIESTE!F8),HLOOKUP(F$114,Tipologie!$B$2:$AM$10,4  ) ))</f>
        <v>.</v>
      </c>
      <c r="G117" s="158" t="str">
        <f>T( IF( Mar2022_RICHIESTE!G8&lt;&gt;"",  IF(   AND(    (IFERROR(SEARCH("Ridotto",Mar2022_RICHIESTE!G8),Mar2022_RICHIESTE!G8))=1,    G$114&lt;&gt;""   ),    _xlfn.CONCAT("Rid: ",HLOOKUP(G$114,Tipologie!$B$2:$AM$10,4)  ),  Mar2022_RICHIESTE!G8),HLOOKUP(G$114,Tipologie!$B$2:$AM$10,4  ) ))</f>
        <v>Ridotto Ex-Acc</v>
      </c>
      <c r="H117" s="158" t="str">
        <f>T( IF( Mar2022_RICHIESTE!H8&lt;&gt;"",  IF(   AND(    (IFERROR(SEARCH("Ridotto",Mar2022_RICHIESTE!H8),Mar2022_RICHIESTE!H8))=1,    H$114&lt;&gt;""   ),    _xlfn.CONCAT("Rid: ",HLOOKUP(H$114,Tipologie!$B$2:$AM$10,4)  ),  Mar2022_RICHIESTE!H8),HLOOKUP(H$114,Tipologie!$B$2:$AM$10,4  ) ))</f>
        <v>.</v>
      </c>
      <c r="I117" s="158" t="str">
        <f>T( IF( Mar2022_RICHIESTE!I8&lt;&gt;"",  IF(   AND(    (IFERROR(SEARCH("Ridotto",Mar2022_RICHIESTE!I8),Mar2022_RICHIESTE!I8))=1,    I$114&lt;&gt;""   ),    _xlfn.CONCAT("Rid: ",HLOOKUP(I$114,Tipologie!$B$2:$AM$10,4)  ),  Mar2022_RICHIESTE!I8),HLOOKUP(I$114,Tipologie!$B$2:$AM$10,4  ) ))</f>
        <v>.</v>
      </c>
      <c r="J117" s="158" t="str">
        <f>T( IF( Mar2022_RICHIESTE!J8&lt;&gt;"",  IF(   AND(    (IFERROR(SEARCH("Ridotto",Mar2022_RICHIESTE!J8),Mar2022_RICHIESTE!J8))=1,    J$114&lt;&gt;""   ),    _xlfn.CONCAT("Rid: ",HLOOKUP(J$114,Tipologie!$B$2:$AM$10,4)  ),  Mar2022_RICHIESTE!J8),HLOOKUP(J$114,Tipologie!$B$2:$AM$10,4  ) ))</f>
        <v>.</v>
      </c>
      <c r="K117" s="158" t="str">
        <f>T( IF( Mar2022_RICHIESTE!K8&lt;&gt;"",  IF(   AND(    (IFERROR(SEARCH("Ridotto",Mar2022_RICHIESTE!K8),Mar2022_RICHIESTE!K8))=1,    K$114&lt;&gt;""   ),    _xlfn.CONCAT("Rid: ",HLOOKUP(K$114,Tipologie!$B$2:$AM$10,4)  ),  Mar2022_RICHIESTE!K8),HLOOKUP(K$114,Tipologie!$B$2:$AM$10,4  ) ))</f>
        <v>.</v>
      </c>
      <c r="L117" s="158" t="str">
        <f>T( IF( Mar2022_RICHIESTE!L8&lt;&gt;"",  IF(   AND(    (IFERROR(SEARCH("Ridotto",Mar2022_RICHIESTE!L8),Mar2022_RICHIESTE!L8))=1,    L$114&lt;&gt;""   ),    _xlfn.CONCAT("Rid: ",HLOOKUP(L$114,Tipologie!$B$2:$AM$10,4)  ),  Mar2022_RICHIESTE!L8),HLOOKUP(L$114,Tipologie!$B$2:$AM$10,4  ) ))</f>
        <v>.</v>
      </c>
      <c r="M117" s="158" t="str">
        <f>T( IF( Mar2022_RICHIESTE!M8&lt;&gt;"",  IF(   AND(    (IFERROR(SEARCH("Ridotto",Mar2022_RICHIESTE!M8),Mar2022_RICHIESTE!M8))=1,    M$114&lt;&gt;""   ),    _xlfn.CONCAT("Rid: ",HLOOKUP(M$114,Tipologie!$B$2:$AM$10,4)  ),  Mar2022_RICHIESTE!M8),HLOOKUP(M$114,Tipologie!$B$2:$AM$10,4  ) ))</f>
        <v>.</v>
      </c>
      <c r="N117" s="158" t="str">
        <f>T( IF( Mar2022_RICHIESTE!N8&lt;&gt;"",  IF(   AND(    (IFERROR(SEARCH("Ridotto",Mar2022_RICHIESTE!N8),Mar2022_RICHIESTE!N8))=1,    N$114&lt;&gt;""   ),    _xlfn.CONCAT("Rid: ",HLOOKUP(N$114,Tipologie!$B$2:$AM$10,4)  ),  Mar2022_RICHIESTE!N8),HLOOKUP(N$114,Tipologie!$B$2:$AM$10,4  ) ))</f>
        <v>.</v>
      </c>
      <c r="O117" s="158" t="str">
        <f>T( IF( Mar2022_RICHIESTE!O8&lt;&gt;"",  IF(   AND(    (IFERROR(SEARCH("Ridotto",Mar2022_RICHIESTE!O8),Mar2022_RICHIESTE!O8))=1,    O$114&lt;&gt;""   ),    _xlfn.CONCAT("Rid: ",HLOOKUP(O$114,Tipologie!$B$2:$AM$10,4)  ),  Mar2022_RICHIESTE!O8),HLOOKUP(O$114,Tipologie!$B$2:$AM$10,4  ) ))</f>
        <v>.</v>
      </c>
      <c r="P117" s="158" t="str">
        <f>T( IF( Mar2022_RICHIESTE!P8&lt;&gt;"",  IF(   AND(    (IFERROR(SEARCH("Ridotto",Mar2022_RICHIESTE!P8),Mar2022_RICHIESTE!P8))=1,    P$114&lt;&gt;""   ),    _xlfn.CONCAT("Rid: ",HLOOKUP(P$114,Tipologie!$B$2:$AM$10,4)  ),  Mar2022_RICHIESTE!P8),HLOOKUP(P$114,Tipologie!$B$2:$AM$10,4  ) ))</f>
        <v>.</v>
      </c>
      <c r="Q117" s="60" t="str">
        <f>T( IF( Mar2022_RICHIESTE!Q8&lt;&gt;"",  IF(   AND(    (IFERROR(SEARCH("Ridotto",Mar2022_RICHIESTE!Q8),Mar2022_RICHIESTE!Q8))=1,    Q$114&lt;&gt;""   ),    _xlfn.CONCAT("Rid: ",HLOOKUP(Q$114,Tipologie!$B$2:$AM$10,4)  ),  Mar2022_RICHIESTE!Q8),HLOOKUP(Q$114,Tipologie!$B$2:$AM$10,4  ) ))</f>
        <v>.</v>
      </c>
      <c r="R117" s="60" t="str">
        <f>T( IF( Mar2022_RICHIESTE!R8&lt;&gt;"",  IF(   AND(    (IFERROR(SEARCH("Ridotto",Mar2022_RICHIESTE!R8),Mar2022_RICHIESTE!R8))=1,    R$114&lt;&gt;""   ),    _xlfn.CONCAT("Rid: ",HLOOKUP(R$114,Tipologie!$B$2:$AM$10,4)  ),  Mar2022_RICHIESTE!R8),HLOOKUP(R$114,Tipologie!$B$2:$AM$10,4  ) ))</f>
        <v>.</v>
      </c>
      <c r="S117" s="60" t="str">
        <f>T( IF( Mar2022_RICHIESTE!S8&lt;&gt;"",  IF(   AND(    (IFERROR(SEARCH("Ridotto",Mar2022_RICHIESTE!S8),Mar2022_RICHIESTE!S8))=1,    S$114&lt;&gt;""   ),    _xlfn.CONCAT("Rid: ",HLOOKUP(S$114,Tipologie!$B$2:$AM$10,4)  ),  Mar2022_RICHIESTE!S8),HLOOKUP(S$114,Tipologie!$B$2:$AM$10,4  ) ))</f>
        <v>.</v>
      </c>
      <c r="U117" s="79" t="str">
        <f t="shared" ref="U117:U122" si="31">IF($A117&lt;&gt;"",$A117,"")</f>
        <v>mar</v>
      </c>
      <c r="V117" s="80">
        <f t="shared" ref="V117:V122" si="32">IF($B117&lt;&gt;"",$B117,"")</f>
        <v>44621</v>
      </c>
      <c r="W117" s="158" t="str">
        <f>T( IF( Mar2022_RICHIESTE!W8&lt;&gt;"",  IF(   AND(    (IFERROR(SEARCH("Ridotto",Mar2022_RICHIESTE!W8),Mar2022_RICHIESTE!W8))=1,    W$114&lt;&gt;""   ),    _xlfn.CONCAT("Rid: ",HLOOKUP(W$114,Tipologie!$B$2:$AM$10,4)  ),  Mar2022_RICHIESTE!W8),HLOOKUP(W$114,Tipologie!$B$2:$AM$10,4  ) ))</f>
        <v>.</v>
      </c>
      <c r="X117" s="158" t="str">
        <f>T( IF( Mar2022_RICHIESTE!X8&lt;&gt;"",  IF(   AND(    (IFERROR(SEARCH("Ridotto",Mar2022_RICHIESTE!X8),Mar2022_RICHIESTE!X8))=1,    X$114&lt;&gt;""   ),    _xlfn.CONCAT("Rid: ",HLOOKUP(X$114,Tipologie!$B$2:$AM$10,4)  ),  Mar2022_RICHIESTE!X8),HLOOKUP(X$114,Tipologie!$B$2:$AM$10,4  ) ))</f>
        <v>.</v>
      </c>
      <c r="Y117" s="158" t="str">
        <f>T( IF( Mar2022_RICHIESTE!Y8&lt;&gt;"",  IF(   AND(    (IFERROR(SEARCH("Ridotto",Mar2022_RICHIESTE!Y8),Mar2022_RICHIESTE!Y8))=1,    Y$114&lt;&gt;""   ),    _xlfn.CONCAT("Rid: ",HLOOKUP(Y$114,Tipologie!$B$2:$AM$10,4)  ),  Mar2022_RICHIESTE!Y8),HLOOKUP(Y$114,Tipologie!$B$2:$AM$10,4  ) ))</f>
        <v>.</v>
      </c>
      <c r="Z117" s="158" t="str">
        <f>T( IF( Mar2022_RICHIESTE!Z8&lt;&gt;"",  IF(   AND(    (IFERROR(SEARCH("Ridotto",Mar2022_RICHIESTE!Z8),Mar2022_RICHIESTE!Z8))=1,    Z$114&lt;&gt;""   ),    _xlfn.CONCAT("Rid: ",HLOOKUP(Z$114,Tipologie!$B$2:$AM$10,4)  ),  Mar2022_RICHIESTE!Z8),HLOOKUP(Z$114,Tipologie!$B$2:$AM$10,4  ) ))</f>
        <v>.</v>
      </c>
      <c r="AA117" s="158" t="str">
        <f>T( IF( Mar2022_RICHIESTE!AA8&lt;&gt;"",  IF(   AND(    (IFERROR(SEARCH("Ridotto",Mar2022_RICHIESTE!AA8),Mar2022_RICHIESTE!AA8))=1,    AA$114&lt;&gt;""   ),    _xlfn.CONCAT("Rid: ",HLOOKUP(AA$114,Tipologie!$B$2:$AM$10,4)  ),  Mar2022_RICHIESTE!AA8),HLOOKUP(AA$114,Tipologie!$B$2:$AM$10,4  ) ))</f>
        <v>.</v>
      </c>
      <c r="AB117" s="158" t="str">
        <f>T( IF( Mar2022_RICHIESTE!AB8&lt;&gt;"",  IF(   AND(    (IFERROR(SEARCH("Ridotto",Mar2022_RICHIESTE!AB8),Mar2022_RICHIESTE!AB8))=1,    AB$114&lt;&gt;""   ),    _xlfn.CONCAT("Rid: ",HLOOKUP(AB$114,Tipologie!$B$2:$AM$10,4)  ),  Mar2022_RICHIESTE!AB8),HLOOKUP(AB$114,Tipologie!$B$2:$AM$10,4  ) ))</f>
        <v>.</v>
      </c>
      <c r="AC117" s="158" t="str">
        <f>T( IF( Mar2022_RICHIESTE!AC8&lt;&gt;"",  IF(   AND(    (IFERROR(SEARCH("Ridotto",Mar2022_RICHIESTE!AC8),Mar2022_RICHIESTE!AC8))=1,    AC$114&lt;&gt;""   ),    _xlfn.CONCAT("Rid: ",HLOOKUP(AC$114,Tipologie!$B$2:$AM$10,4)  ),  Mar2022_RICHIESTE!AC8),HLOOKUP(AC$114,Tipologie!$B$2:$AM$10,4  ) ))</f>
        <v>.</v>
      </c>
      <c r="AD117" s="158" t="str">
        <f>T( IF( Mar2022_RICHIESTE!AD8&lt;&gt;"",  IF(   AND(    (IFERROR(SEARCH("Ridotto",Mar2022_RICHIESTE!AD8),Mar2022_RICHIESTE!AD8))=1,    AD$114&lt;&gt;""   ),    _xlfn.CONCAT("Rid: ",HLOOKUP(AD$114,Tipologie!$B$2:$AM$10,4)  ),  Mar2022_RICHIESTE!AD8),HLOOKUP(AD$114,Tipologie!$B$2:$AM$10,4  ) ))</f>
        <v>.</v>
      </c>
      <c r="AE117" s="158" t="str">
        <f>T( IF( Mar2022_RICHIESTE!AE8&lt;&gt;"",  IF(   AND(    (IFERROR(SEARCH("Ridotto",Mar2022_RICHIESTE!AE8),Mar2022_RICHIESTE!AE8))=1,    AE$114&lt;&gt;""   ),    _xlfn.CONCAT("Rid: ",HLOOKUP(AE$114,Tipologie!$B$2:$AM$10,4)  ),  Mar2022_RICHIESTE!AE8),HLOOKUP(AE$114,Tipologie!$B$2:$AM$10,4  ) ))</f>
        <v>.</v>
      </c>
      <c r="AF117" s="158" t="str">
        <f>T( IF( Mar2022_RICHIESTE!AF8&lt;&gt;"",  IF(   AND(    (IFERROR(SEARCH("Ridotto",Mar2022_RICHIESTE!AF8),Mar2022_RICHIESTE!AF8))=1,    AF$114&lt;&gt;""   ),    _xlfn.CONCAT("Rid: ",HLOOKUP(AF$114,Tipologie!$B$2:$AM$10,4)  ),  Mar2022_RICHIESTE!AF8),HLOOKUP(AF$114,Tipologie!$B$2:$AM$10,4  ) ))</f>
        <v>.</v>
      </c>
      <c r="AG117" s="158" t="str">
        <f>T( IF( Mar2022_RICHIESTE!AG8&lt;&gt;"",  IF(   AND(    (IFERROR(SEARCH("Ridotto",Mar2022_RICHIESTE!AG8),Mar2022_RICHIESTE!AG8))=1,    AG$114&lt;&gt;""   ),    _xlfn.CONCAT("Rid: ",HLOOKUP(AG$114,Tipologie!$B$2:$AM$10,4)  ),  Mar2022_RICHIESTE!AG8),HLOOKUP(AG$114,Tipologie!$B$2:$AM$10,4  ) ))</f>
        <v>.</v>
      </c>
      <c r="AH117" s="158" t="str">
        <f>T( IF( Mar2022_RICHIESTE!AH8&lt;&gt;"",  IF(   AND(    (IFERROR(SEARCH("Ridotto",Mar2022_RICHIESTE!AH8),Mar2022_RICHIESTE!AH8))=1,    AH$114&lt;&gt;""   ),    _xlfn.CONCAT("Rid: ",HLOOKUP(AH$114,Tipologie!$B$2:$AM$10,4)  ),  Mar2022_RICHIESTE!AH8),HLOOKUP(AH$114,Tipologie!$B$2:$AM$10,4  ) ))</f>
        <v>.</v>
      </c>
      <c r="AI117" s="158" t="str">
        <f>T( IF( Mar2022_RICHIESTE!AI8&lt;&gt;"",  IF(   AND(    (IFERROR(SEARCH("Ridotto",Mar2022_RICHIESTE!AI8),Mar2022_RICHIESTE!AI8))=1,    AI$114&lt;&gt;""   ),    _xlfn.CONCAT("Rid: ",HLOOKUP(AI$114,Tipologie!$B$2:$AM$10,4)  ),  Mar2022_RICHIESTE!AI8),HLOOKUP(AI$114,Tipologie!$B$2:$AM$10,4  ) ))</f>
        <v>.</v>
      </c>
      <c r="AJ117" s="158" t="str">
        <f>T( IF( Mar2022_RICHIESTE!AJ8&lt;&gt;"",  IF(   AND(    (IFERROR(SEARCH("Ridotto",Mar2022_RICHIESTE!AJ8),Mar2022_RICHIESTE!AJ8))=1,    AJ$114&lt;&gt;""   ),    _xlfn.CONCAT("Rid: ",HLOOKUP(AJ$114,Tipologie!$B$2:$AM$10,4)  ),  Mar2022_RICHIESTE!AJ8),HLOOKUP(AJ$114,Tipologie!$B$2:$AM$10,4  ) ))</f>
        <v>.</v>
      </c>
      <c r="AK117" s="158" t="str">
        <f>T( IF( Mar2022_RICHIESTE!AK8&lt;&gt;"",  IF(   AND(    (IFERROR(SEARCH("Ridotto",Mar2022_RICHIESTE!AK8),Mar2022_RICHIESTE!AK8))=1,    AK$114&lt;&gt;""   ),    _xlfn.CONCAT("Rid: ",HLOOKUP(AK$114,Tipologie!$B$2:$AM$10,4)  ),  Mar2022_RICHIESTE!AK8),HLOOKUP(AK$114,Tipologie!$B$2:$AM$10,4  ) ))</f>
        <v>.</v>
      </c>
      <c r="AL117" s="158" t="str">
        <f>T( IF( Mar2022_RICHIESTE!AL8&lt;&gt;"",  IF(   AND(    (IFERROR(SEARCH("Ridotto",Mar2022_RICHIESTE!AL8),Mar2022_RICHIESTE!AL8))=1,    AL$114&lt;&gt;""   ),    _xlfn.CONCAT("Rid: ",HLOOKUP(AL$114,Tipologie!$B$2:$AM$10,4)  ),  Mar2022_RICHIESTE!AL8),HLOOKUP(AL$114,Tipologie!$B$2:$AM$10,4  ) ))</f>
        <v>.</v>
      </c>
      <c r="AM117" s="158" t="str">
        <f>T( IF( Mar2022_RICHIESTE!AM8&lt;&gt;"",  IF(   AND(    (IFERROR(SEARCH("Ridotto",Mar2022_RICHIESTE!AM8),Mar2022_RICHIESTE!AM8))=1,    AM$114&lt;&gt;""   ),    _xlfn.CONCAT("Rid: ",HLOOKUP(AM$114,Tipologie!$B$2:$AM$10,4)  ),  Mar2022_RICHIESTE!AM8),HLOOKUP(AM$114,Tipologie!$B$2:$AM$10,4  ) ))</f>
        <v>.</v>
      </c>
      <c r="AN117" s="158" t="str">
        <f>T( IF( Mar2022_RICHIESTE!AN8&lt;&gt;"",  IF(   AND(    (IFERROR(SEARCH("Ridotto",Mar2022_RICHIESTE!AN8),Mar2022_RICHIESTE!AN8))=1,    AN$114&lt;&gt;""   ),    _xlfn.CONCAT("Rid: ",HLOOKUP(AN$114,Tipologie!$B$2:$AM$10,4)  ),  Mar2022_RICHIESTE!AN8),HLOOKUP(AN$114,Tipologie!$B$2:$AM$10,4  ) ))</f>
        <v>.</v>
      </c>
      <c r="AO117" s="158" t="str">
        <f>T( IF( Mar2022_RICHIESTE!AO8&lt;&gt;"",  IF(   AND(    (IFERROR(SEARCH("Ridotto",Mar2022_RICHIESTE!AO8),Mar2022_RICHIESTE!AO8))=1,    AO$114&lt;&gt;""   ),    _xlfn.CONCAT("Rid: ",HLOOKUP(AO$114,Tipologie!$B$2:$AM$10,4)  ),  Mar2022_RICHIESTE!AO8),HLOOKUP(AO$114,Tipologie!$B$2:$AM$10,4  ) ))</f>
        <v>.</v>
      </c>
      <c r="AP117" s="158" t="str">
        <f>T( IF( Mar2022_RICHIESTE!AP8&lt;&gt;"",  IF(   AND(    (IFERROR(SEARCH("Ridotto",Mar2022_RICHIESTE!AP8),Mar2022_RICHIESTE!AP8))=1,    AP$114&lt;&gt;""   ),    _xlfn.CONCAT("Rid: ",HLOOKUP(AP$114,Tipologie!$B$2:$AM$10,4)  ),  Mar2022_RICHIESTE!AP8),HLOOKUP(AP$114,Tipologie!$B$2:$AM$10,4  ) ))</f>
        <v>.</v>
      </c>
      <c r="AQ117" s="158" t="str">
        <f>T( IF( Mar2022_RICHIESTE!AQ8&lt;&gt;"",  IF(   AND(    (IFERROR(SEARCH("Ridotto",Mar2022_RICHIESTE!AQ8),Mar2022_RICHIESTE!AQ8))=1,    AQ$114&lt;&gt;""   ),    _xlfn.CONCAT("Rid: ",HLOOKUP(AQ$114,Tipologie!$B$2:$AM$10,4)  ),  Mar2022_RICHIESTE!AQ8),HLOOKUP(AQ$114,Tipologie!$B$2:$AM$10,4  ) ))</f>
        <v>.</v>
      </c>
      <c r="AR117" s="158" t="str">
        <f>T( IF( Mar2022_RICHIESTE!AR8&lt;&gt;"",  IF(   AND(    (IFERROR(SEARCH("Ridotto",Mar2022_RICHIESTE!AR8),Mar2022_RICHIESTE!AR8))=1,    AR$114&lt;&gt;""   ),    _xlfn.CONCAT("Rid: ",HLOOKUP(AR$114,Tipologie!$B$2:$AM$10,4)  ),  Mar2022_RICHIESTE!AR8),HLOOKUP(AR$114,Tipologie!$B$2:$AM$10,4  ) ))</f>
        <v>.</v>
      </c>
      <c r="AS117" s="54"/>
      <c r="AT117" s="174">
        <f>SUM(COUNTIFS(C118:AR118,{"Ex-accordo";"Ferie";"Ridotto Ex-Acc";"Ridotto Ferie";"Ridotto Maternità";"Malattia";"Esame";"Altro"}))</f>
        <v>0</v>
      </c>
      <c r="AU117" s="96"/>
      <c r="AW117" s="79" t="str">
        <f>IF($A117&lt;&gt;"",$A117,"")</f>
        <v>mar</v>
      </c>
      <c r="AX117" s="79">
        <f>IF($B117&lt;&gt;"",$B117,"")</f>
        <v>44621</v>
      </c>
      <c r="AY117" s="158" t="str">
        <f>T(IF(  Mar2022_RICHIESTE!BB7&lt;&gt;"",  Mar2022_RICHIESTE!BB8,  HLOOKUP(AY$114,Tipologie!$B$2:$AM$10,4) ))</f>
        <v>.</v>
      </c>
      <c r="AZ117" s="158" t="str">
        <f>T(IF(  Mar2022_RICHIESTE!BC7&lt;&gt;"",  Mar2022_RICHIESTE!BC8,  HLOOKUP(AZ$114,Tipologie!$B$2:$AM$10,4) ))</f>
        <v>.</v>
      </c>
      <c r="BA117" s="158" t="str">
        <f>T(IF(  Mar2022_RICHIESTE!BD7&lt;&gt;"",  Mar2022_RICHIESTE!BD8,  HLOOKUP(BA$114,Tipologie!$B$2:$AM$10,4) ))</f>
        <v>.</v>
      </c>
      <c r="BB117" s="158" t="str">
        <f>T(IF(  Mar2022_RICHIESTE!BE7&lt;&gt;"",  Mar2022_RICHIESTE!BE8,  HLOOKUP(BB$114,Tipologie!$B$2:$AM$10,4) ))</f>
        <v>.</v>
      </c>
      <c r="BC117" s="158" t="str">
        <f>T(IF(  Mar2022_RICHIESTE!BF7&lt;&gt;"",  Mar2022_RICHIESTE!BF8,  HLOOKUP(BC$114,Tipologie!$B$2:$AM$10,4) ))</f>
        <v>.</v>
      </c>
      <c r="BD117" s="158" t="str">
        <f>T(IF(  Mar2022_RICHIESTE!BG7&lt;&gt;"",  Mar2022_RICHIESTE!BG8,  HLOOKUP(BD$114,Tipologie!$B$2:$AM$10,4) ))</f>
        <v>.</v>
      </c>
      <c r="BE117" s="158" t="str">
        <f>T(IF(  Mar2022_RICHIESTE!BH7&lt;&gt;"",  Mar2022_RICHIESTE!BH8,  HLOOKUP(BE$114,Tipologie!$B$2:$AM$10,4) ))</f>
        <v>.</v>
      </c>
      <c r="BF117" s="158" t="str">
        <f>T(IF(  Mar2022_RICHIESTE!BI7&lt;&gt;"",  Mar2022_RICHIESTE!BI8,  HLOOKUP(BF$114,Tipologie!$B$2:$AM$10,4) ))</f>
        <v>.</v>
      </c>
      <c r="BG117" s="158" t="str">
        <f>T(IF(  Mar2022_RICHIESTE!BJ7&lt;&gt;"",  Mar2022_RICHIESTE!BJ8,  HLOOKUP(BG$114,Tipologie!$B$2:$AM$10,4) ))</f>
        <v>.</v>
      </c>
      <c r="BH117" s="158" t="str">
        <f>T(IF(  Mar2022_RICHIESTE!BK7&lt;&gt;"",  Mar2022_RICHIESTE!BK8,  HLOOKUP(BH$114,Tipologie!$B$2:$AM$10,4) ))</f>
        <v>.</v>
      </c>
    </row>
    <row r="118" spans="1:61" ht="11.25" customHeight="1" x14ac:dyDescent="0.25">
      <c r="A118" s="79" t="str">
        <f>IF(Mar2022_RICHIESTE!A9&lt;&gt;"",Mar2022_RICHIESTE!A9,"")</f>
        <v>mer</v>
      </c>
      <c r="B118" s="80">
        <f>IF(Mar2022_RICHIESTE!B9&lt;&gt;"",Mar2022_RICHIESTE!B9,"")</f>
        <v>44622</v>
      </c>
      <c r="C118" s="158" t="str">
        <f>T( IF( Mar2022_RICHIESTE!C9&lt;&gt;"",  IF(   AND(    (IFERROR(SEARCH("Ridotto",Mar2022_RICHIESTE!C9),Mar2022_RICHIESTE!C9))=1,    C$114&lt;&gt;""   ),    _xlfn.CONCAT("Rid: ",HLOOKUP(C$114,Tipologie!$B$2:$AM$10,5)  ),  Mar2022_RICHIESTE!C9),HLOOKUP(C$114,Tipologie!$B$2:$AM$10,5  ) ))</f>
        <v>.</v>
      </c>
      <c r="D118" s="158" t="str">
        <f>T( IF( Mar2022_RICHIESTE!D9&lt;&gt;"",  IF(   AND(    (IFERROR(SEARCH("Ridotto",Mar2022_RICHIESTE!D9),Mar2022_RICHIESTE!D9))=1,    D$114&lt;&gt;""   ),    _xlfn.CONCAT("Rid: ",HLOOKUP(D$114,Tipologie!$B$2:$AM$10,5)  ),  Mar2022_RICHIESTE!D9),HLOOKUP(D$114,Tipologie!$B$2:$AM$10,5  ) ))</f>
        <v>.</v>
      </c>
      <c r="E118" s="158" t="str">
        <f>T( IF( Mar2022_RICHIESTE!E9&lt;&gt;"",  IF(   AND(    (IFERROR(SEARCH("Ridotto",Mar2022_RICHIESTE!E9),Mar2022_RICHIESTE!E9))=1,    E$114&lt;&gt;""   ),    _xlfn.CONCAT("Rid: ",HLOOKUP(E$114,Tipologie!$B$2:$AM$10,5)  ),  Mar2022_RICHIESTE!E9),HLOOKUP(E$114,Tipologie!$B$2:$AM$10,5  ) ))</f>
        <v>.</v>
      </c>
      <c r="F118" s="158" t="str">
        <f>T( IF( Mar2022_RICHIESTE!F9&lt;&gt;"",  IF(   AND(    (IFERROR(SEARCH("Ridotto",Mar2022_RICHIESTE!F9),Mar2022_RICHIESTE!F9))=1,    F$114&lt;&gt;""   ),    _xlfn.CONCAT("Rid: ",HLOOKUP(F$114,Tipologie!$B$2:$AM$10,5)  ),  Mar2022_RICHIESTE!F9),HLOOKUP(F$114,Tipologie!$B$2:$AM$10,5  ) ))</f>
        <v>.</v>
      </c>
      <c r="G118" s="158" t="str">
        <f>T( IF( Mar2022_RICHIESTE!G9&lt;&gt;"",  IF(   AND(    (IFERROR(SEARCH("Ridotto",Mar2022_RICHIESTE!G9),Mar2022_RICHIESTE!G9))=1,    G$114&lt;&gt;""   ),    _xlfn.CONCAT("Rid: ",HLOOKUP(G$114,Tipologie!$B$2:$AM$10,5)  ),  Mar2022_RICHIESTE!G9),HLOOKUP(G$114,Tipologie!$B$2:$AM$10,5  ) ))</f>
        <v>.</v>
      </c>
      <c r="H118" s="158" t="str">
        <f>T( IF( Mar2022_RICHIESTE!H9&lt;&gt;"",  IF(   AND(    (IFERROR(SEARCH("Ridotto",Mar2022_RICHIESTE!H9),Mar2022_RICHIESTE!H9))=1,    H$114&lt;&gt;""   ),    _xlfn.CONCAT("Rid: ",HLOOKUP(H$114,Tipologie!$B$2:$AM$10,5)  ),  Mar2022_RICHIESTE!H9),HLOOKUP(H$114,Tipologie!$B$2:$AM$10,5  ) ))</f>
        <v>.</v>
      </c>
      <c r="I118" s="158" t="str">
        <f>T( IF( Mar2022_RICHIESTE!I9&lt;&gt;"",  IF(   AND(    (IFERROR(SEARCH("Ridotto",Mar2022_RICHIESTE!I9),Mar2022_RICHIESTE!I9))=1,    I$114&lt;&gt;""   ),    _xlfn.CONCAT("Rid: ",HLOOKUP(I$114,Tipologie!$B$2:$AM$10,5)  ),  Mar2022_RICHIESTE!I9),HLOOKUP(I$114,Tipologie!$B$2:$AM$10,5  ) ))</f>
        <v>.</v>
      </c>
      <c r="J118" s="158" t="str">
        <f>T( IF( Mar2022_RICHIESTE!J9&lt;&gt;"",  IF(   AND(    (IFERROR(SEARCH("Ridotto",Mar2022_RICHIESTE!J9),Mar2022_RICHIESTE!J9))=1,    J$114&lt;&gt;""   ),    _xlfn.CONCAT("Rid: ",HLOOKUP(J$114,Tipologie!$B$2:$AM$10,5)  ),  Mar2022_RICHIESTE!J9),HLOOKUP(J$114,Tipologie!$B$2:$AM$10,5  ) ))</f>
        <v>.</v>
      </c>
      <c r="K118" s="158" t="str">
        <f>T( IF( Mar2022_RICHIESTE!K9&lt;&gt;"",  IF(   AND(    (IFERROR(SEARCH("Ridotto",Mar2022_RICHIESTE!K9),Mar2022_RICHIESTE!K9))=1,    K$114&lt;&gt;""   ),    _xlfn.CONCAT("Rid: ",HLOOKUP(K$114,Tipologie!$B$2:$AM$10,5)  ),  Mar2022_RICHIESTE!K9),HLOOKUP(K$114,Tipologie!$B$2:$AM$10,5  ) ))</f>
        <v>.</v>
      </c>
      <c r="L118" s="158" t="str">
        <f>T( IF( Mar2022_RICHIESTE!L9&lt;&gt;"",  IF(   AND(    (IFERROR(SEARCH("Ridotto",Mar2022_RICHIESTE!L9),Mar2022_RICHIESTE!L9))=1,    L$114&lt;&gt;""   ),    _xlfn.CONCAT("Rid: ",HLOOKUP(L$114,Tipologie!$B$2:$AM$10,5)  ),  Mar2022_RICHIESTE!L9),HLOOKUP(L$114,Tipologie!$B$2:$AM$10,5  ) ))</f>
        <v>.</v>
      </c>
      <c r="M118" s="158" t="str">
        <f>T( IF( Mar2022_RICHIESTE!M9&lt;&gt;"",  IF(   AND(    (IFERROR(SEARCH("Ridotto",Mar2022_RICHIESTE!M9),Mar2022_RICHIESTE!M9))=1,    M$114&lt;&gt;""   ),    _xlfn.CONCAT("Rid: ",HLOOKUP(M$114,Tipologie!$B$2:$AM$10,5)  ),  Mar2022_RICHIESTE!M9),HLOOKUP(M$114,Tipologie!$B$2:$AM$10,5  ) ))</f>
        <v>.</v>
      </c>
      <c r="N118" s="158" t="str">
        <f>T( IF( Mar2022_RICHIESTE!N9&lt;&gt;"",  IF(   AND(    (IFERROR(SEARCH("Ridotto",Mar2022_RICHIESTE!N9),Mar2022_RICHIESTE!N9))=1,    N$114&lt;&gt;""   ),    _xlfn.CONCAT("Rid: ",HLOOKUP(N$114,Tipologie!$B$2:$AM$10,5)  ),  Mar2022_RICHIESTE!N9),HLOOKUP(N$114,Tipologie!$B$2:$AM$10,5  ) ))</f>
        <v>.</v>
      </c>
      <c r="O118" s="158" t="str">
        <f>T( IF( Mar2022_RICHIESTE!O9&lt;&gt;"",  IF(   AND(    (IFERROR(SEARCH("Ridotto",Mar2022_RICHIESTE!O9),Mar2022_RICHIESTE!O9))=1,    O$114&lt;&gt;""   ),    _xlfn.CONCAT("Rid: ",HLOOKUP(O$114,Tipologie!$B$2:$AM$10,5)  ),  Mar2022_RICHIESTE!O9),HLOOKUP(O$114,Tipologie!$B$2:$AM$10,5  ) ))</f>
        <v>.</v>
      </c>
      <c r="P118" s="158" t="str">
        <f>T( IF( Mar2022_RICHIESTE!P9&lt;&gt;"",  IF(   AND(    (IFERROR(SEARCH("Ridotto",Mar2022_RICHIESTE!P9),Mar2022_RICHIESTE!P9))=1,    P$114&lt;&gt;""   ),    _xlfn.CONCAT("Rid: ",HLOOKUP(P$114,Tipologie!$B$2:$AM$10,5)  ),  Mar2022_RICHIESTE!P9),HLOOKUP(P$114,Tipologie!$B$2:$AM$10,5  ) ))</f>
        <v>.</v>
      </c>
      <c r="Q118" s="60" t="str">
        <f>T( IF( Mar2022_RICHIESTE!Q9&lt;&gt;"",  IF(   AND(    (IFERROR(SEARCH("Ridotto",Mar2022_RICHIESTE!Q9),Mar2022_RICHIESTE!Q9))=1,    Q$114&lt;&gt;""   ),    _xlfn.CONCAT("Rid: ",HLOOKUP(Q$114,Tipologie!$B$2:$AM$10,5)  ),  Mar2022_RICHIESTE!Q9),HLOOKUP(Q$114,Tipologie!$B$2:$AM$10,5  ) ))</f>
        <v>.</v>
      </c>
      <c r="R118" s="60" t="str">
        <f>T( IF( Mar2022_RICHIESTE!R9&lt;&gt;"",  IF(   AND(    (IFERROR(SEARCH("Ridotto",Mar2022_RICHIESTE!R9),Mar2022_RICHIESTE!R9))=1,    R$114&lt;&gt;""   ),    _xlfn.CONCAT("Rid: ",HLOOKUP(R$114,Tipologie!$B$2:$AM$10,5)  ),  Mar2022_RICHIESTE!R9),HLOOKUP(R$114,Tipologie!$B$2:$AM$10,5  ) ))</f>
        <v>.</v>
      </c>
      <c r="S118" s="60" t="str">
        <f>T( IF( Mar2022_RICHIESTE!S9&lt;&gt;"",  IF(   AND(    (IFERROR(SEARCH("Ridotto",Mar2022_RICHIESTE!S9),Mar2022_RICHIESTE!S9))=1,    S$114&lt;&gt;""   ),    _xlfn.CONCAT("Rid: ",HLOOKUP(S$114,Tipologie!$B$2:$AM$10,5)  ),  Mar2022_RICHIESTE!S9),HLOOKUP(S$114,Tipologie!$B$2:$AM$10,5  ) ))</f>
        <v>.</v>
      </c>
      <c r="U118" s="79" t="str">
        <f t="shared" si="31"/>
        <v>mer</v>
      </c>
      <c r="V118" s="80">
        <f t="shared" si="32"/>
        <v>44622</v>
      </c>
      <c r="W118" s="158" t="str">
        <f>T( IF( Mar2022_RICHIESTE!W9&lt;&gt;"",  IF(   AND(    (IFERROR(SEARCH("Ridotto",Mar2022_RICHIESTE!W9),Mar2022_RICHIESTE!W9))=1,    W$114&lt;&gt;""   ),    _xlfn.CONCAT("Rid: ",HLOOKUP(W$114,Tipologie!$B$2:$AM$10,5)  ),  Mar2022_RICHIESTE!W9),HLOOKUP(W$114,Tipologie!$B$2:$AM$10,5  ) ))</f>
        <v>.</v>
      </c>
      <c r="X118" s="158" t="str">
        <f>T( IF( Mar2022_RICHIESTE!X9&lt;&gt;"",  IF(   AND(    (IFERROR(SEARCH("Ridotto",Mar2022_RICHIESTE!X9),Mar2022_RICHIESTE!X9))=1,    X$114&lt;&gt;""   ),    _xlfn.CONCAT("Rid: ",HLOOKUP(X$114,Tipologie!$B$2:$AM$10,5)  ),  Mar2022_RICHIESTE!X9),HLOOKUP(X$114,Tipologie!$B$2:$AM$10,5  ) ))</f>
        <v>.</v>
      </c>
      <c r="Y118" s="158" t="str">
        <f>T( IF( Mar2022_RICHIESTE!Y9&lt;&gt;"",  IF(   AND(    (IFERROR(SEARCH("Ridotto",Mar2022_RICHIESTE!Y9),Mar2022_RICHIESTE!Y9))=1,    Y$114&lt;&gt;""   ),    _xlfn.CONCAT("Rid: ",HLOOKUP(Y$114,Tipologie!$B$2:$AM$10,5)  ),  Mar2022_RICHIESTE!Y9),HLOOKUP(Y$114,Tipologie!$B$2:$AM$10,5  ) ))</f>
        <v>.</v>
      </c>
      <c r="Z118" s="158" t="str">
        <f>T( IF( Mar2022_RICHIESTE!Z9&lt;&gt;"",  IF(   AND(    (IFERROR(SEARCH("Ridotto",Mar2022_RICHIESTE!Z9),Mar2022_RICHIESTE!Z9))=1,    Z$114&lt;&gt;""   ),    _xlfn.CONCAT("Rid: ",HLOOKUP(Z$114,Tipologie!$B$2:$AM$10,5)  ),  Mar2022_RICHIESTE!Z9),HLOOKUP(Z$114,Tipologie!$B$2:$AM$10,5  ) ))</f>
        <v>.</v>
      </c>
      <c r="AA118" s="158" t="str">
        <f>T( IF( Mar2022_RICHIESTE!AA9&lt;&gt;"",  IF(   AND(    (IFERROR(SEARCH("Ridotto",Mar2022_RICHIESTE!AA9),Mar2022_RICHIESTE!AA9))=1,    AA$114&lt;&gt;""   ),    _xlfn.CONCAT("Rid: ",HLOOKUP(AA$114,Tipologie!$B$2:$AM$10,5)  ),  Mar2022_RICHIESTE!AA9),HLOOKUP(AA$114,Tipologie!$B$2:$AM$10,5  ) ))</f>
        <v>.</v>
      </c>
      <c r="AB118" s="158" t="str">
        <f>T( IF( Mar2022_RICHIESTE!AB9&lt;&gt;"",  IF(   AND(    (IFERROR(SEARCH("Ridotto",Mar2022_RICHIESTE!AB9),Mar2022_RICHIESTE!AB9))=1,    AB$114&lt;&gt;""   ),    _xlfn.CONCAT("Rid: ",HLOOKUP(AB$114,Tipologie!$B$2:$AM$10,5)  ),  Mar2022_RICHIESTE!AB9),HLOOKUP(AB$114,Tipologie!$B$2:$AM$10,5  ) ))</f>
        <v>.</v>
      </c>
      <c r="AC118" s="158" t="str">
        <f>T( IF( Mar2022_RICHIESTE!AC9&lt;&gt;"",  IF(   AND(    (IFERROR(SEARCH("Ridotto",Mar2022_RICHIESTE!AC9),Mar2022_RICHIESTE!AC9))=1,    AC$114&lt;&gt;""   ),    _xlfn.CONCAT("Rid: ",HLOOKUP(AC$114,Tipologie!$B$2:$AM$10,5)  ),  Mar2022_RICHIESTE!AC9),HLOOKUP(AC$114,Tipologie!$B$2:$AM$10,5  ) ))</f>
        <v>.</v>
      </c>
      <c r="AD118" s="158" t="str">
        <f>T( IF( Mar2022_RICHIESTE!AD9&lt;&gt;"",  IF(   AND(    (IFERROR(SEARCH("Ridotto",Mar2022_RICHIESTE!AD9),Mar2022_RICHIESTE!AD9))=1,    AD$114&lt;&gt;""   ),    _xlfn.CONCAT("Rid: ",HLOOKUP(AD$114,Tipologie!$B$2:$AM$10,5)  ),  Mar2022_RICHIESTE!AD9),HLOOKUP(AD$114,Tipologie!$B$2:$AM$10,5  ) ))</f>
        <v>.</v>
      </c>
      <c r="AE118" s="158" t="str">
        <f>T( IF( Mar2022_RICHIESTE!AE9&lt;&gt;"",  IF(   AND(    (IFERROR(SEARCH("Ridotto",Mar2022_RICHIESTE!AE9),Mar2022_RICHIESTE!AE9))=1,    AE$114&lt;&gt;""   ),    _xlfn.CONCAT("Rid: ",HLOOKUP(AE$114,Tipologie!$B$2:$AM$10,5)  ),  Mar2022_RICHIESTE!AE9),HLOOKUP(AE$114,Tipologie!$B$2:$AM$10,5  ) ))</f>
        <v>.</v>
      </c>
      <c r="AF118" s="158" t="str">
        <f>T( IF( Mar2022_RICHIESTE!AF9&lt;&gt;"",  IF(   AND(    (IFERROR(SEARCH("Ridotto",Mar2022_RICHIESTE!AF9),Mar2022_RICHIESTE!AF9))=1,    AF$114&lt;&gt;""   ),    _xlfn.CONCAT("Rid: ",HLOOKUP(AF$114,Tipologie!$B$2:$AM$10,5)  ),  Mar2022_RICHIESTE!AF9),HLOOKUP(AF$114,Tipologie!$B$2:$AM$10,5  ) ))</f>
        <v>.</v>
      </c>
      <c r="AG118" s="158" t="str">
        <f>T( IF( Mar2022_RICHIESTE!AG9&lt;&gt;"",  IF(   AND(    (IFERROR(SEARCH("Ridotto",Mar2022_RICHIESTE!AG9),Mar2022_RICHIESTE!AG9))=1,    AG$114&lt;&gt;""   ),    _xlfn.CONCAT("Rid: ",HLOOKUP(AG$114,Tipologie!$B$2:$AM$10,5)  ),  Mar2022_RICHIESTE!AG9),HLOOKUP(AG$114,Tipologie!$B$2:$AM$10,5  ) ))</f>
        <v>.</v>
      </c>
      <c r="AH118" s="158" t="str">
        <f>T( IF( Mar2022_RICHIESTE!AH9&lt;&gt;"",  IF(   AND(    (IFERROR(SEARCH("Ridotto",Mar2022_RICHIESTE!AH9),Mar2022_RICHIESTE!AH9))=1,    AH$114&lt;&gt;""   ),    _xlfn.CONCAT("Rid: ",HLOOKUP(AH$114,Tipologie!$B$2:$AM$10,5)  ),  Mar2022_RICHIESTE!AH9),HLOOKUP(AH$114,Tipologie!$B$2:$AM$10,5  ) ))</f>
        <v>.</v>
      </c>
      <c r="AI118" s="158" t="str">
        <f>T( IF( Mar2022_RICHIESTE!AI9&lt;&gt;"",  IF(   AND(    (IFERROR(SEARCH("Ridotto",Mar2022_RICHIESTE!AI9),Mar2022_RICHIESTE!AI9))=1,    AI$114&lt;&gt;""   ),    _xlfn.CONCAT("Rid: ",HLOOKUP(AI$114,Tipologie!$B$2:$AM$10,5)  ),  Mar2022_RICHIESTE!AI9),HLOOKUP(AI$114,Tipologie!$B$2:$AM$10,5  ) ))</f>
        <v>.</v>
      </c>
      <c r="AJ118" s="158" t="str">
        <f>T( IF( Mar2022_RICHIESTE!AJ9&lt;&gt;"",  IF(   AND(    (IFERROR(SEARCH("Ridotto",Mar2022_RICHIESTE!AJ9),Mar2022_RICHIESTE!AJ9))=1,    AJ$114&lt;&gt;""   ),    _xlfn.CONCAT("Rid: ",HLOOKUP(AJ$114,Tipologie!$B$2:$AM$10,5)  ),  Mar2022_RICHIESTE!AJ9),HLOOKUP(AJ$114,Tipologie!$B$2:$AM$10,5  ) ))</f>
        <v>.</v>
      </c>
      <c r="AK118" s="158" t="str">
        <f>T( IF( Mar2022_RICHIESTE!AK9&lt;&gt;"",  IF(   AND(    (IFERROR(SEARCH("Ridotto",Mar2022_RICHIESTE!AK9),Mar2022_RICHIESTE!AK9))=1,    AK$114&lt;&gt;""   ),    _xlfn.CONCAT("Rid: ",HLOOKUP(AK$114,Tipologie!$B$2:$AM$10,5)  ),  Mar2022_RICHIESTE!AK9),HLOOKUP(AK$114,Tipologie!$B$2:$AM$10,5  ) ))</f>
        <v>.</v>
      </c>
      <c r="AL118" s="158" t="str">
        <f>T( IF( Mar2022_RICHIESTE!AL9&lt;&gt;"",  IF(   AND(    (IFERROR(SEARCH("Ridotto",Mar2022_RICHIESTE!AL9),Mar2022_RICHIESTE!AL9))=1,    AL$114&lt;&gt;""   ),    _xlfn.CONCAT("Rid: ",HLOOKUP(AL$114,Tipologie!$B$2:$AM$10,5)  ),  Mar2022_RICHIESTE!AL9),HLOOKUP(AL$114,Tipologie!$B$2:$AM$10,5  ) ))</f>
        <v>.</v>
      </c>
      <c r="AM118" s="158" t="str">
        <f>T( IF( Mar2022_RICHIESTE!AM9&lt;&gt;"",  IF(   AND(    (IFERROR(SEARCH("Ridotto",Mar2022_RICHIESTE!AM9),Mar2022_RICHIESTE!AM9))=1,    AM$114&lt;&gt;""   ),    _xlfn.CONCAT("Rid: ",HLOOKUP(AM$114,Tipologie!$B$2:$AM$10,5)  ),  Mar2022_RICHIESTE!AM9),HLOOKUP(AM$114,Tipologie!$B$2:$AM$10,5  ) ))</f>
        <v>.</v>
      </c>
      <c r="AN118" s="158" t="str">
        <f>T( IF( Mar2022_RICHIESTE!AN9&lt;&gt;"",  IF(   AND(    (IFERROR(SEARCH("Ridotto",Mar2022_RICHIESTE!AN9),Mar2022_RICHIESTE!AN9))=1,    AN$114&lt;&gt;""   ),    _xlfn.CONCAT("Rid: ",HLOOKUP(AN$114,Tipologie!$B$2:$AM$10,5)  ),  Mar2022_RICHIESTE!AN9),HLOOKUP(AN$114,Tipologie!$B$2:$AM$10,5  ) ))</f>
        <v>.</v>
      </c>
      <c r="AO118" s="158" t="str">
        <f>T( IF( Mar2022_RICHIESTE!AO9&lt;&gt;"",  IF(   AND(    (IFERROR(SEARCH("Ridotto",Mar2022_RICHIESTE!AO9),Mar2022_RICHIESTE!AO9))=1,    AO$114&lt;&gt;""   ),    _xlfn.CONCAT("Rid: ",HLOOKUP(AO$114,Tipologie!$B$2:$AM$10,5)  ),  Mar2022_RICHIESTE!AO9),HLOOKUP(AO$114,Tipologie!$B$2:$AM$10,5  ) ))</f>
        <v>.</v>
      </c>
      <c r="AP118" s="158" t="str">
        <f>T( IF( Mar2022_RICHIESTE!AP9&lt;&gt;"",  IF(   AND(    (IFERROR(SEARCH("Ridotto",Mar2022_RICHIESTE!AP9),Mar2022_RICHIESTE!AP9))=1,    AP$114&lt;&gt;""   ),    _xlfn.CONCAT("Rid: ",HLOOKUP(AP$114,Tipologie!$B$2:$AM$10,5)  ),  Mar2022_RICHIESTE!AP9),HLOOKUP(AP$114,Tipologie!$B$2:$AM$10,5  ) ))</f>
        <v>.</v>
      </c>
      <c r="AQ118" s="158" t="str">
        <f>T( IF( Mar2022_RICHIESTE!AQ9&lt;&gt;"",  IF(   AND(    (IFERROR(SEARCH("Ridotto",Mar2022_RICHIESTE!AQ9),Mar2022_RICHIESTE!AQ9))=1,    AQ$114&lt;&gt;""   ),    _xlfn.CONCAT("Rid: ",HLOOKUP(AQ$114,Tipologie!$B$2:$AM$10,5)  ),  Mar2022_RICHIESTE!AQ9),HLOOKUP(AQ$114,Tipologie!$B$2:$AM$10,5  ) ))</f>
        <v>.</v>
      </c>
      <c r="AR118" s="158" t="str">
        <f>T( IF( Mar2022_RICHIESTE!AR9&lt;&gt;"",  IF(   AND(    (IFERROR(SEARCH("Ridotto",Mar2022_RICHIESTE!AR9),Mar2022_RICHIESTE!AR9))=1,    AR$114&lt;&gt;""   ),    _xlfn.CONCAT("Rid: ",HLOOKUP(AR$114,Tipologie!$B$2:$AM$10,5)  ),  Mar2022_RICHIESTE!AR9),HLOOKUP(AR$114,Tipologie!$B$2:$AM$10,5  ) ))</f>
        <v>.</v>
      </c>
      <c r="AS118" s="54"/>
      <c r="AT118" s="174">
        <f>SUM(COUNTIFS(C118:AR118,{"Ex-accordo";"Ferie";"Ridotto Ex-Acc";"Ridotto Ferie";"Ridotto Maternità";"Malattia";"Esame";"Altro"}))</f>
        <v>0</v>
      </c>
      <c r="AU118" s="96"/>
      <c r="AW118" s="79" t="str">
        <f>IF($A119&lt;&gt;"",$A118,"")</f>
        <v>mer</v>
      </c>
      <c r="AX118" s="79">
        <f>IF($B119&lt;&gt;"",$B118,"")</f>
        <v>44622</v>
      </c>
      <c r="AY118" s="158" t="str">
        <f>T(IF(  Mar2022_RICHIESTE!BB9&lt;&gt;"",  Mar2022_RICHIESTE!BB9,  HLOOKUP(AY$114,Tipologie!$B$2:$AM$10,5) ))</f>
        <v>.</v>
      </c>
      <c r="AZ118" s="158" t="str">
        <f>T(IF(  Mar2022_RICHIESTE!BC9&lt;&gt;"",  Mar2022_RICHIESTE!BC9,  HLOOKUP(AZ$114,Tipologie!$B$2:$AM$10,5) ))</f>
        <v>.</v>
      </c>
      <c r="BA118" s="158" t="str">
        <f>T(IF(  Mar2022_RICHIESTE!BD9&lt;&gt;"",  Mar2022_RICHIESTE!BD9,  HLOOKUP(BA$114,Tipologie!$B$2:$AM$10,5) ))</f>
        <v>.</v>
      </c>
      <c r="BB118" s="158" t="str">
        <f>T(IF(  Mar2022_RICHIESTE!BE9&lt;&gt;"",  Mar2022_RICHIESTE!BE9,  HLOOKUP(BB$114,Tipologie!$B$2:$AM$10,5) ))</f>
        <v>.</v>
      </c>
      <c r="BC118" s="158" t="str">
        <f>T(IF(  Mar2022_RICHIESTE!BF9&lt;&gt;"",  Mar2022_RICHIESTE!BF9,  HLOOKUP(BC$114,Tipologie!$B$2:$AM$10,5) ))</f>
        <v>Ridotto Ex-Acc</v>
      </c>
      <c r="BD118" s="158" t="str">
        <f>T(IF(  Mar2022_RICHIESTE!BG9&lt;&gt;"",  Mar2022_RICHIESTE!BG9,  HLOOKUP(BD$114,Tipologie!$B$2:$AM$10,5) ))</f>
        <v>.</v>
      </c>
      <c r="BE118" s="158" t="str">
        <f>T(IF(  Mar2022_RICHIESTE!BH9&lt;&gt;"",  Mar2022_RICHIESTE!BH9,  HLOOKUP(BE$114,Tipologie!$B$2:$AM$10,5) ))</f>
        <v>.</v>
      </c>
      <c r="BF118" s="158" t="str">
        <f>T(IF(  Mar2022_RICHIESTE!BI9&lt;&gt;"",  Mar2022_RICHIESTE!BI9,  HLOOKUP(BF$114,Tipologie!$B$2:$AM$10,5) ))</f>
        <v>.</v>
      </c>
      <c r="BG118" s="158" t="str">
        <f>T(IF(  Mar2022_RICHIESTE!BJ9&lt;&gt;"",  Mar2022_RICHIESTE!BJ9,  HLOOKUP(BG$114,Tipologie!$B$2:$AM$10,5) ))</f>
        <v>.</v>
      </c>
      <c r="BH118" s="158" t="str">
        <f>T(IF(  Mar2022_RICHIESTE!BK9&lt;&gt;"",  Mar2022_RICHIESTE!BK9,  HLOOKUP(BH$114,Tipologie!$B$2:$AM$10,5) ))</f>
        <v>Ridotto Ex-Acc</v>
      </c>
      <c r="BI118" s="50"/>
    </row>
    <row r="119" spans="1:61" ht="11.25" customHeight="1" x14ac:dyDescent="0.25">
      <c r="A119" s="79" t="str">
        <f>IF(Mar2022_RICHIESTE!A10&lt;&gt;"",Mar2022_RICHIESTE!A10,"")</f>
        <v>gio</v>
      </c>
      <c r="B119" s="80">
        <f>IF(Mar2022_RICHIESTE!B10&lt;&gt;"",Mar2022_RICHIESTE!B10,"")</f>
        <v>44623</v>
      </c>
      <c r="C119" s="158" t="str">
        <f>T( IF( Mar2022_RICHIESTE!C10&lt;&gt;"",  IF(   AND(    (IFERROR(SEARCH("Ridotto",Mar2022_RICHIESTE!C10),Mar2022_RICHIESTE!C10))=1,    C$114&lt;&gt;""   ),    _xlfn.CONCAT("Rid: ",HLOOKUP(C$114,Tipologie!$B$2:$AM$10,6)  ),  Mar2022_RICHIESTE!C10),HLOOKUP(C$114,Tipologie!$B$2:$AM$10,6  ) ))</f>
        <v>.</v>
      </c>
      <c r="D119" s="158" t="str">
        <f>T( IF( Mar2022_RICHIESTE!D10&lt;&gt;"",  IF(   AND(    (IFERROR(SEARCH("Ridotto",Mar2022_RICHIESTE!D10),Mar2022_RICHIESTE!D10))=1,    D$114&lt;&gt;""   ),    _xlfn.CONCAT("Rid: ",HLOOKUP(D$114,Tipologie!$B$2:$AM$10,6)  ),  Mar2022_RICHIESTE!D10),HLOOKUP(D$114,Tipologie!$B$2:$AM$10,6  ) ))</f>
        <v>.</v>
      </c>
      <c r="E119" s="158" t="str">
        <f>T( IF( Mar2022_RICHIESTE!E10&lt;&gt;"",  IF(   AND(    (IFERROR(SEARCH("Ridotto",Mar2022_RICHIESTE!E10),Mar2022_RICHIESTE!E10))=1,    E$114&lt;&gt;""   ),    _xlfn.CONCAT("Rid: ",HLOOKUP(E$114,Tipologie!$B$2:$AM$10,6)  ),  Mar2022_RICHIESTE!E10),HLOOKUP(E$114,Tipologie!$B$2:$AM$10,6  ) ))</f>
        <v>.</v>
      </c>
      <c r="F119" s="158" t="str">
        <f>T( IF( Mar2022_RICHIESTE!F10&lt;&gt;"",  IF(   AND(    (IFERROR(SEARCH("Ridotto",Mar2022_RICHIESTE!F10),Mar2022_RICHIESTE!F10))=1,    F$114&lt;&gt;""   ),    _xlfn.CONCAT("Rid: ",HLOOKUP(F$114,Tipologie!$B$2:$AM$10,6)  ),  Mar2022_RICHIESTE!F10),HLOOKUP(F$114,Tipologie!$B$2:$AM$10,6  ) ))</f>
        <v>.</v>
      </c>
      <c r="G119" s="158" t="str">
        <f>T( IF( Mar2022_RICHIESTE!G10&lt;&gt;"",  IF(   AND(    (IFERROR(SEARCH("Ridotto",Mar2022_RICHIESTE!G10),Mar2022_RICHIESTE!G10))=1,    G$114&lt;&gt;""   ),    _xlfn.CONCAT("Rid: ",HLOOKUP(G$114,Tipologie!$B$2:$AM$10,6)  ),  Mar2022_RICHIESTE!G10),HLOOKUP(G$114,Tipologie!$B$2:$AM$10,6  ) ))</f>
        <v>.</v>
      </c>
      <c r="H119" s="158" t="str">
        <f>T( IF( Mar2022_RICHIESTE!H10&lt;&gt;"",  IF(   AND(    (IFERROR(SEARCH("Ridotto",Mar2022_RICHIESTE!H10),Mar2022_RICHIESTE!H10))=1,    H$114&lt;&gt;""   ),    _xlfn.CONCAT("Rid: ",HLOOKUP(H$114,Tipologie!$B$2:$AM$10,6)  ),  Mar2022_RICHIESTE!H10),HLOOKUP(H$114,Tipologie!$B$2:$AM$10,6  ) ))</f>
        <v>.</v>
      </c>
      <c r="I119" s="158" t="str">
        <f>T( IF( Mar2022_RICHIESTE!I10&lt;&gt;"",  IF(   AND(    (IFERROR(SEARCH("Ridotto",Mar2022_RICHIESTE!I10),Mar2022_RICHIESTE!I10))=1,    I$114&lt;&gt;""   ),    _xlfn.CONCAT("Rid: ",HLOOKUP(I$114,Tipologie!$B$2:$AM$10,6)  ),  Mar2022_RICHIESTE!I10),HLOOKUP(I$114,Tipologie!$B$2:$AM$10,6  ) ))</f>
        <v>.</v>
      </c>
      <c r="J119" s="158" t="str">
        <f>T( IF( Mar2022_RICHIESTE!J10&lt;&gt;"",  IF(   AND(    (IFERROR(SEARCH("Ridotto",Mar2022_RICHIESTE!J10),Mar2022_RICHIESTE!J10))=1,    J$114&lt;&gt;""   ),    _xlfn.CONCAT("Rid: ",HLOOKUP(J$114,Tipologie!$B$2:$AM$10,6)  ),  Mar2022_RICHIESTE!J10),HLOOKUP(J$114,Tipologie!$B$2:$AM$10,6  ) ))</f>
        <v>.</v>
      </c>
      <c r="K119" s="158" t="str">
        <f>T( IF( Mar2022_RICHIESTE!K10&lt;&gt;"",  IF(   AND(    (IFERROR(SEARCH("Ridotto",Mar2022_RICHIESTE!K10),Mar2022_RICHIESTE!K10))=1,    K$114&lt;&gt;""   ),    _xlfn.CONCAT("Rid: ",HLOOKUP(K$114,Tipologie!$B$2:$AM$10,6)  ),  Mar2022_RICHIESTE!K10),HLOOKUP(K$114,Tipologie!$B$2:$AM$10,6  ) ))</f>
        <v>.</v>
      </c>
      <c r="L119" s="158" t="str">
        <f>T( IF( Mar2022_RICHIESTE!L10&lt;&gt;"",  IF(   AND(    (IFERROR(SEARCH("Ridotto",Mar2022_RICHIESTE!L10),Mar2022_RICHIESTE!L10))=1,    L$114&lt;&gt;""   ),    _xlfn.CONCAT("Rid: ",HLOOKUP(L$114,Tipologie!$B$2:$AM$10,6)  ),  Mar2022_RICHIESTE!L10),HLOOKUP(L$114,Tipologie!$B$2:$AM$10,6  ) ))</f>
        <v>.</v>
      </c>
      <c r="M119" s="158" t="str">
        <f>T( IF( Mar2022_RICHIESTE!M10&lt;&gt;"",  IF(   AND(    (IFERROR(SEARCH("Ridotto",Mar2022_RICHIESTE!M10),Mar2022_RICHIESTE!M10))=1,    M$114&lt;&gt;""   ),    _xlfn.CONCAT("Rid: ",HLOOKUP(M$114,Tipologie!$B$2:$AM$10,6)  ),  Mar2022_RICHIESTE!M10),HLOOKUP(M$114,Tipologie!$B$2:$AM$10,6  ) ))</f>
        <v>.</v>
      </c>
      <c r="N119" s="158" t="str">
        <f>T( IF( Mar2022_RICHIESTE!N10&lt;&gt;"",  IF(   AND(    (IFERROR(SEARCH("Ridotto",Mar2022_RICHIESTE!N10),Mar2022_RICHIESTE!N10))=1,    N$114&lt;&gt;""   ),    _xlfn.CONCAT("Rid: ",HLOOKUP(N$114,Tipologie!$B$2:$AM$10,6)  ),  Mar2022_RICHIESTE!N10),HLOOKUP(N$114,Tipologie!$B$2:$AM$10,6  ) ))</f>
        <v>.</v>
      </c>
      <c r="O119" s="158" t="str">
        <f>T( IF( Mar2022_RICHIESTE!O10&lt;&gt;"",  IF(   AND(    (IFERROR(SEARCH("Ridotto",Mar2022_RICHIESTE!O10),Mar2022_RICHIESTE!O10))=1,    O$114&lt;&gt;""   ),    _xlfn.CONCAT("Rid: ",HLOOKUP(O$114,Tipologie!$B$2:$AM$10,6)  ),  Mar2022_RICHIESTE!O10),HLOOKUP(O$114,Tipologie!$B$2:$AM$10,6  ) ))</f>
        <v>.</v>
      </c>
      <c r="P119" s="158" t="str">
        <f>T( IF( Mar2022_RICHIESTE!P10&lt;&gt;"",  IF(   AND(    (IFERROR(SEARCH("Ridotto",Mar2022_RICHIESTE!P10),Mar2022_RICHIESTE!P10))=1,    P$114&lt;&gt;""   ),    _xlfn.CONCAT("Rid: ",HLOOKUP(P$114,Tipologie!$B$2:$AM$10,6)  ),  Mar2022_RICHIESTE!P10),HLOOKUP(P$114,Tipologie!$B$2:$AM$10,6  ) ))</f>
        <v>.</v>
      </c>
      <c r="Q119" s="60" t="str">
        <f>T( IF( Mar2022_RICHIESTE!Q10&lt;&gt;"",  IF(   AND(    (IFERROR(SEARCH("Ridotto",Mar2022_RICHIESTE!Q10),Mar2022_RICHIESTE!Q10))=1,    Q$114&lt;&gt;""   ),    _xlfn.CONCAT("Rid: ",HLOOKUP(Q$114,Tipologie!$B$2:$AM$10,6)  ),  Mar2022_RICHIESTE!Q10),HLOOKUP(Q$114,Tipologie!$B$2:$AM$10,6  ) ))</f>
        <v>.</v>
      </c>
      <c r="R119" s="60" t="str">
        <f>T( IF( Mar2022_RICHIESTE!R10&lt;&gt;"",  IF(   AND(    (IFERROR(SEARCH("Ridotto",Mar2022_RICHIESTE!R10),Mar2022_RICHIESTE!R10))=1,    R$114&lt;&gt;""   ),    _xlfn.CONCAT("Rid: ",HLOOKUP(R$114,Tipologie!$B$2:$AM$10,6)  ),  Mar2022_RICHIESTE!R10),HLOOKUP(R$114,Tipologie!$B$2:$AM$10,6  ) ))</f>
        <v>.</v>
      </c>
      <c r="S119" s="60" t="str">
        <f>T( IF( Mar2022_RICHIESTE!S10&lt;&gt;"",  IF(   AND(    (IFERROR(SEARCH("Ridotto",Mar2022_RICHIESTE!S10),Mar2022_RICHIESTE!S10))=1,    S$114&lt;&gt;""   ),    _xlfn.CONCAT("Rid: ",HLOOKUP(S$114,Tipologie!$B$2:$AM$10,6)  ),  Mar2022_RICHIESTE!S10),HLOOKUP(S$114,Tipologie!$B$2:$AM$10,6  ) ))</f>
        <v>.</v>
      </c>
      <c r="U119" s="79" t="str">
        <f t="shared" si="31"/>
        <v>gio</v>
      </c>
      <c r="V119" s="80">
        <f t="shared" si="32"/>
        <v>44623</v>
      </c>
      <c r="W119" s="158" t="str">
        <f>T( IF( Mar2022_RICHIESTE!W10&lt;&gt;"",  IF(   AND(    (IFERROR(SEARCH("Ridotto",Mar2022_RICHIESTE!W10),Mar2022_RICHIESTE!W10))=1,    W$114&lt;&gt;""   ),    _xlfn.CONCAT("Rid: ",HLOOKUP(W$114,Tipologie!$B$2:$AM$10,6)  ),  Mar2022_RICHIESTE!W10),HLOOKUP(W$114,Tipologie!$B$2:$AM$10,6  ) ))</f>
        <v>.</v>
      </c>
      <c r="X119" s="158" t="str">
        <f>T( IF( Mar2022_RICHIESTE!X10&lt;&gt;"",  IF(   AND(    (IFERROR(SEARCH("Ridotto",Mar2022_RICHIESTE!X10),Mar2022_RICHIESTE!X10))=1,    X$114&lt;&gt;""   ),    _xlfn.CONCAT("Rid: ",HLOOKUP(X$114,Tipologie!$B$2:$AM$10,6)  ),  Mar2022_RICHIESTE!X10),HLOOKUP(X$114,Tipologie!$B$2:$AM$10,6  ) ))</f>
        <v>.</v>
      </c>
      <c r="Y119" s="158" t="str">
        <f>T( IF( Mar2022_RICHIESTE!Y10&lt;&gt;"",  IF(   AND(    (IFERROR(SEARCH("Ridotto",Mar2022_RICHIESTE!Y10),Mar2022_RICHIESTE!Y10))=1,    Y$114&lt;&gt;""   ),    _xlfn.CONCAT("Rid: ",HLOOKUP(Y$114,Tipologie!$B$2:$AM$10,6)  ),  Mar2022_RICHIESTE!Y10),HLOOKUP(Y$114,Tipologie!$B$2:$AM$10,6  ) ))</f>
        <v>.</v>
      </c>
      <c r="Z119" s="158" t="str">
        <f>T( IF( Mar2022_RICHIESTE!Z10&lt;&gt;"",  IF(   AND(    (IFERROR(SEARCH("Ridotto",Mar2022_RICHIESTE!Z10),Mar2022_RICHIESTE!Z10))=1,    Z$114&lt;&gt;""   ),    _xlfn.CONCAT("Rid: ",HLOOKUP(Z$114,Tipologie!$B$2:$AM$10,6)  ),  Mar2022_RICHIESTE!Z10),HLOOKUP(Z$114,Tipologie!$B$2:$AM$10,6  ) ))</f>
        <v>.</v>
      </c>
      <c r="AA119" s="158" t="str">
        <f>T( IF( Mar2022_RICHIESTE!AA10&lt;&gt;"",  IF(   AND(    (IFERROR(SEARCH("Ridotto",Mar2022_RICHIESTE!AA10),Mar2022_RICHIESTE!AA10))=1,    AA$114&lt;&gt;""   ),    _xlfn.CONCAT("Rid: ",HLOOKUP(AA$114,Tipologie!$B$2:$AM$10,6)  ),  Mar2022_RICHIESTE!AA10),HLOOKUP(AA$114,Tipologie!$B$2:$AM$10,6  ) ))</f>
        <v>.</v>
      </c>
      <c r="AB119" s="158" t="str">
        <f>T( IF( Mar2022_RICHIESTE!AB10&lt;&gt;"",  IF(   AND(    (IFERROR(SEARCH("Ridotto",Mar2022_RICHIESTE!AB10),Mar2022_RICHIESTE!AB10))=1,    AB$114&lt;&gt;""   ),    _xlfn.CONCAT("Rid: ",HLOOKUP(AB$114,Tipologie!$B$2:$AM$10,6)  ),  Mar2022_RICHIESTE!AB10),HLOOKUP(AB$114,Tipologie!$B$2:$AM$10,6  ) ))</f>
        <v>.</v>
      </c>
      <c r="AC119" s="158" t="str">
        <f>T( IF( Mar2022_RICHIESTE!AC10&lt;&gt;"",  IF(   AND(    (IFERROR(SEARCH("Ridotto",Mar2022_RICHIESTE!AC10),Mar2022_RICHIESTE!AC10))=1,    AC$114&lt;&gt;""   ),    _xlfn.CONCAT("Rid: ",HLOOKUP(AC$114,Tipologie!$B$2:$AM$10,6)  ),  Mar2022_RICHIESTE!AC10),HLOOKUP(AC$114,Tipologie!$B$2:$AM$10,6  ) ))</f>
        <v>.</v>
      </c>
      <c r="AD119" s="158" t="str">
        <f>T( IF( Mar2022_RICHIESTE!AD10&lt;&gt;"",  IF(   AND(    (IFERROR(SEARCH("Ridotto",Mar2022_RICHIESTE!AD10),Mar2022_RICHIESTE!AD10))=1,    AD$114&lt;&gt;""   ),    _xlfn.CONCAT("Rid: ",HLOOKUP(AD$114,Tipologie!$B$2:$AM$10,6)  ),  Mar2022_RICHIESTE!AD10),HLOOKUP(AD$114,Tipologie!$B$2:$AM$10,6  ) ))</f>
        <v>.</v>
      </c>
      <c r="AE119" s="158" t="str">
        <f>T( IF( Mar2022_RICHIESTE!AE10&lt;&gt;"",  IF(   AND(    (IFERROR(SEARCH("Ridotto",Mar2022_RICHIESTE!AE10),Mar2022_RICHIESTE!AE10))=1,    AE$114&lt;&gt;""   ),    _xlfn.CONCAT("Rid: ",HLOOKUP(AE$114,Tipologie!$B$2:$AM$10,6)  ),  Mar2022_RICHIESTE!AE10),HLOOKUP(AE$114,Tipologie!$B$2:$AM$10,6  ) ))</f>
        <v>.</v>
      </c>
      <c r="AF119" s="158" t="str">
        <f>T( IF( Mar2022_RICHIESTE!AF10&lt;&gt;"",  IF(   AND(    (IFERROR(SEARCH("Ridotto",Mar2022_RICHIESTE!AF10),Mar2022_RICHIESTE!AF10))=1,    AF$114&lt;&gt;""   ),    _xlfn.CONCAT("Rid: ",HLOOKUP(AF$114,Tipologie!$B$2:$AM$10,6)  ),  Mar2022_RICHIESTE!AF10),HLOOKUP(AF$114,Tipologie!$B$2:$AM$10,6  ) ))</f>
        <v>.</v>
      </c>
      <c r="AG119" s="158" t="str">
        <f>T( IF( Mar2022_RICHIESTE!AG10&lt;&gt;"",  IF(   AND(    (IFERROR(SEARCH("Ridotto",Mar2022_RICHIESTE!AG10),Mar2022_RICHIESTE!AG10))=1,    AG$114&lt;&gt;""   ),    _xlfn.CONCAT("Rid: ",HLOOKUP(AG$114,Tipologie!$B$2:$AM$10,6)  ),  Mar2022_RICHIESTE!AG10),HLOOKUP(AG$114,Tipologie!$B$2:$AM$10,6  ) ))</f>
        <v>.</v>
      </c>
      <c r="AH119" s="158" t="str">
        <f>T( IF( Mar2022_RICHIESTE!AH10&lt;&gt;"",  IF(   AND(    (IFERROR(SEARCH("Ridotto",Mar2022_RICHIESTE!AH10),Mar2022_RICHIESTE!AH10))=1,    AH$114&lt;&gt;""   ),    _xlfn.CONCAT("Rid: ",HLOOKUP(AH$114,Tipologie!$B$2:$AM$10,6)  ),  Mar2022_RICHIESTE!AH10),HLOOKUP(AH$114,Tipologie!$B$2:$AM$10,6  ) ))</f>
        <v>.</v>
      </c>
      <c r="AI119" s="158" t="str">
        <f>T( IF( Mar2022_RICHIESTE!AI10&lt;&gt;"",  IF(   AND(    (IFERROR(SEARCH("Ridotto",Mar2022_RICHIESTE!AI10),Mar2022_RICHIESTE!AI10))=1,    AI$114&lt;&gt;""   ),    _xlfn.CONCAT("Rid: ",HLOOKUP(AI$114,Tipologie!$B$2:$AM$10,6)  ),  Mar2022_RICHIESTE!AI10),HLOOKUP(AI$114,Tipologie!$B$2:$AM$10,6  ) ))</f>
        <v>.</v>
      </c>
      <c r="AJ119" s="158" t="str">
        <f>T( IF( Mar2022_RICHIESTE!AJ10&lt;&gt;"",  IF(   AND(    (IFERROR(SEARCH("Ridotto",Mar2022_RICHIESTE!AJ10),Mar2022_RICHIESTE!AJ10))=1,    AJ$114&lt;&gt;""   ),    _xlfn.CONCAT("Rid: ",HLOOKUP(AJ$114,Tipologie!$B$2:$AM$10,6)  ),  Mar2022_RICHIESTE!AJ10),HLOOKUP(AJ$114,Tipologie!$B$2:$AM$10,6  ) ))</f>
        <v>.</v>
      </c>
      <c r="AK119" s="158" t="str">
        <f>T( IF( Mar2022_RICHIESTE!AK10&lt;&gt;"",  IF(   AND(    (IFERROR(SEARCH("Ridotto",Mar2022_RICHIESTE!AK10),Mar2022_RICHIESTE!AK10))=1,    AK$114&lt;&gt;""   ),    _xlfn.CONCAT("Rid: ",HLOOKUP(AK$114,Tipologie!$B$2:$AM$10,6)  ),  Mar2022_RICHIESTE!AK10),HLOOKUP(AK$114,Tipologie!$B$2:$AM$10,6  ) ))</f>
        <v>.</v>
      </c>
      <c r="AL119" s="158" t="str">
        <f>T( IF( Mar2022_RICHIESTE!AL10&lt;&gt;"",  IF(   AND(    (IFERROR(SEARCH("Ridotto",Mar2022_RICHIESTE!AL10),Mar2022_RICHIESTE!AL10))=1,    AL$114&lt;&gt;""   ),    _xlfn.CONCAT("Rid: ",HLOOKUP(AL$114,Tipologie!$B$2:$AM$10,6)  ),  Mar2022_RICHIESTE!AL10),HLOOKUP(AL$114,Tipologie!$B$2:$AM$10,6  ) ))</f>
        <v>.</v>
      </c>
      <c r="AM119" s="158" t="str">
        <f>T( IF( Mar2022_RICHIESTE!AM10&lt;&gt;"",  IF(   AND(    (IFERROR(SEARCH("Ridotto",Mar2022_RICHIESTE!AM10),Mar2022_RICHIESTE!AM10))=1,    AM$114&lt;&gt;""   ),    _xlfn.CONCAT("Rid: ",HLOOKUP(AM$114,Tipologie!$B$2:$AM$10,6)  ),  Mar2022_RICHIESTE!AM10),HLOOKUP(AM$114,Tipologie!$B$2:$AM$10,6  ) ))</f>
        <v>.</v>
      </c>
      <c r="AN119" s="158" t="str">
        <f>T( IF( Mar2022_RICHIESTE!AN10&lt;&gt;"",  IF(   AND(    (IFERROR(SEARCH("Ridotto",Mar2022_RICHIESTE!AN10),Mar2022_RICHIESTE!AN10))=1,    AN$114&lt;&gt;""   ),    _xlfn.CONCAT("Rid: ",HLOOKUP(AN$114,Tipologie!$B$2:$AM$10,6)  ),  Mar2022_RICHIESTE!AN10),HLOOKUP(AN$114,Tipologie!$B$2:$AM$10,6  ) ))</f>
        <v>.</v>
      </c>
      <c r="AO119" s="158" t="str">
        <f>T( IF( Mar2022_RICHIESTE!AO10&lt;&gt;"",  IF(   AND(    (IFERROR(SEARCH("Ridotto",Mar2022_RICHIESTE!AO10),Mar2022_RICHIESTE!AO10))=1,    AO$114&lt;&gt;""   ),    _xlfn.CONCAT("Rid: ",HLOOKUP(AO$114,Tipologie!$B$2:$AM$10,6)  ),  Mar2022_RICHIESTE!AO10),HLOOKUP(AO$114,Tipologie!$B$2:$AM$10,6  ) ))</f>
        <v>.</v>
      </c>
      <c r="AP119" s="158" t="str">
        <f>T( IF( Mar2022_RICHIESTE!AP10&lt;&gt;"",  IF(   AND(    (IFERROR(SEARCH("Ridotto",Mar2022_RICHIESTE!AP10),Mar2022_RICHIESTE!AP10))=1,    AP$114&lt;&gt;""   ),    _xlfn.CONCAT("Rid: ",HLOOKUP(AP$114,Tipologie!$B$2:$AM$10,6)  ),  Mar2022_RICHIESTE!AP10),HLOOKUP(AP$114,Tipologie!$B$2:$AM$10,6  ) ))</f>
        <v>.</v>
      </c>
      <c r="AQ119" s="158" t="str">
        <f>T( IF( Mar2022_RICHIESTE!AQ10&lt;&gt;"",  IF(   AND(    (IFERROR(SEARCH("Ridotto",Mar2022_RICHIESTE!AQ10),Mar2022_RICHIESTE!AQ10))=1,    AQ$114&lt;&gt;""   ),    _xlfn.CONCAT("Rid: ",HLOOKUP(AQ$114,Tipologie!$B$2:$AM$10,6)  ),  Mar2022_RICHIESTE!AQ10),HLOOKUP(AQ$114,Tipologie!$B$2:$AM$10,6  ) ))</f>
        <v>.</v>
      </c>
      <c r="AR119" s="158" t="str">
        <f>T( IF( Mar2022_RICHIESTE!AR10&lt;&gt;"",  IF(   AND(    (IFERROR(SEARCH("Ridotto",Mar2022_RICHIESTE!AR10),Mar2022_RICHIESTE!AR10))=1,    AR$114&lt;&gt;""   ),    _xlfn.CONCAT("Rid: ",HLOOKUP(AR$114,Tipologie!$B$2:$AM$10,6)  ),  Mar2022_RICHIESTE!AR10),HLOOKUP(AR$114,Tipologie!$B$2:$AM$10,6  ) ))</f>
        <v>.</v>
      </c>
      <c r="AS119" s="54"/>
      <c r="AT119" s="174">
        <f>SUM(COUNTIFS(C119:AR119,{"Ex-accordo";"Ferie";"Ridotto Ex-Acc";"Ridotto Ferie";"Ridotto Maternità";"Malattia";"Esame";"Altro"}))</f>
        <v>0</v>
      </c>
      <c r="AU119" s="96"/>
      <c r="AW119" s="79" t="str">
        <f>IF($A120&lt;&gt;"",$A119,"")</f>
        <v>gio</v>
      </c>
      <c r="AX119" s="79">
        <f>IF($B120&lt;&gt;"",$B119,"")</f>
        <v>44623</v>
      </c>
      <c r="AY119" s="158" t="str">
        <f>T(IF(  Mar2022_RICHIESTE!BB10&lt;&gt;"",  Mar2022_RICHIESTE!BB10,  HLOOKUP(AY$114,Tipologie!$B$2:$AM$10,6) ))</f>
        <v>.</v>
      </c>
      <c r="AZ119" s="158" t="str">
        <f>T(IF(  Mar2022_RICHIESTE!BC10&lt;&gt;"",  Mar2022_RICHIESTE!BC10,  HLOOKUP(AZ$114,Tipologie!$B$2:$AM$10,6) ))</f>
        <v>.</v>
      </c>
      <c r="BA119" s="158" t="str">
        <f>T(IF(  Mar2022_RICHIESTE!BD10&lt;&gt;"",  Mar2022_RICHIESTE!BD10,  HLOOKUP(BA$114,Tipologie!$B$2:$AM$10,6) ))</f>
        <v>.</v>
      </c>
      <c r="BB119" s="158" t="str">
        <f>T(IF(  Mar2022_RICHIESTE!BE10&lt;&gt;"",  Mar2022_RICHIESTE!BE10,  HLOOKUP(BB$114,Tipologie!$B$2:$AM$10,6) ))</f>
        <v>.</v>
      </c>
      <c r="BC119" s="158" t="str">
        <f>T(IF(  Mar2022_RICHIESTE!BF10&lt;&gt;"",  Mar2022_RICHIESTE!BF10,  HLOOKUP(BC$114,Tipologie!$B$2:$AM$10,6) ))</f>
        <v>.</v>
      </c>
      <c r="BD119" s="158" t="str">
        <f>T(IF(  Mar2022_RICHIESTE!BG10&lt;&gt;"",  Mar2022_RICHIESTE!BG10,  HLOOKUP(BD$114,Tipologie!$B$2:$AM$10,6) ))</f>
        <v>.</v>
      </c>
      <c r="BE119" s="158" t="str">
        <f>T(IF(  Mar2022_RICHIESTE!BH10&lt;&gt;"",  Mar2022_RICHIESTE!BH10,  HLOOKUP(BE$114,Tipologie!$B$2:$AM$10,6) ))</f>
        <v>.</v>
      </c>
      <c r="BF119" s="158" t="str">
        <f>T(IF(  Mar2022_RICHIESTE!BI10&lt;&gt;"",  Mar2022_RICHIESTE!BI10,  HLOOKUP(BF$114,Tipologie!$B$2:$AM$10,6) ))</f>
        <v>.</v>
      </c>
      <c r="BG119" s="158" t="str">
        <f>T(IF(  Mar2022_RICHIESTE!BJ10&lt;&gt;"",  Mar2022_RICHIESTE!BJ10,  HLOOKUP(BG$114,Tipologie!$B$2:$AM$10,6) ))</f>
        <v>.</v>
      </c>
      <c r="BH119" s="158" t="str">
        <f>T(IF(  Mar2022_RICHIESTE!BK10&lt;&gt;"",  Mar2022_RICHIESTE!BK10,  HLOOKUP(BH$114,Tipologie!$B$2:$AM$10,6) ))</f>
        <v>.</v>
      </c>
    </row>
    <row r="120" spans="1:61" ht="11.25" customHeight="1" x14ac:dyDescent="0.25">
      <c r="A120" s="79" t="str">
        <f>IF(Mar2022_RICHIESTE!A11&lt;&gt;"",Mar2022_RICHIESTE!A11,"")</f>
        <v>ven</v>
      </c>
      <c r="B120" s="80">
        <f>IF(Mar2022_RICHIESTE!B11&lt;&gt;"",Mar2022_RICHIESTE!B11,"")</f>
        <v>44624</v>
      </c>
      <c r="C120" s="158" t="str">
        <f>T( IF( Mar2022_RICHIESTE!C11&lt;&gt;"",  IF(   AND(    (IFERROR(SEARCH("Ridotto",Mar2022_RICHIESTE!C11),Mar2022_RICHIESTE!C11))=1,    C$114&lt;&gt;""   ),    _xlfn.CONCAT("Rid: ",HLOOKUP(C$114,Tipologie!$B$2:$AM$10,7)  ),  Mar2022_RICHIESTE!C11),HLOOKUP(C$114,Tipologie!$B$2:$AM$10,7  ) ))</f>
        <v>.</v>
      </c>
      <c r="D120" s="158" t="str">
        <f>T( IF( Mar2022_RICHIESTE!D11&lt;&gt;"",  IF(   AND(    (IFERROR(SEARCH("Ridotto",Mar2022_RICHIESTE!D11),Mar2022_RICHIESTE!D11))=1,    D$114&lt;&gt;""   ),    _xlfn.CONCAT("Rid: ",HLOOKUP(D$114,Tipologie!$B$2:$AM$10,7)  ),  Mar2022_RICHIESTE!D11),HLOOKUP(D$114,Tipologie!$B$2:$AM$10,7  ) ))</f>
        <v>.</v>
      </c>
      <c r="E120" s="158" t="str">
        <f>T( IF( Mar2022_RICHIESTE!E11&lt;&gt;"",  IF(   AND(    (IFERROR(SEARCH("Ridotto",Mar2022_RICHIESTE!E11),Mar2022_RICHIESTE!E11))=1,    E$114&lt;&gt;""   ),    _xlfn.CONCAT("Rid: ",HLOOKUP(E$114,Tipologie!$B$2:$AM$10,7)  ),  Mar2022_RICHIESTE!E11),HLOOKUP(E$114,Tipologie!$B$2:$AM$10,7  ) ))</f>
        <v>.</v>
      </c>
      <c r="F120" s="158" t="str">
        <f>T( IF( Mar2022_RICHIESTE!F11&lt;&gt;"",  IF(   AND(    (IFERROR(SEARCH("Ridotto",Mar2022_RICHIESTE!F11),Mar2022_RICHIESTE!F11))=1,    F$114&lt;&gt;""   ),    _xlfn.CONCAT("Rid: ",HLOOKUP(F$114,Tipologie!$B$2:$AM$10,7)  ),  Mar2022_RICHIESTE!F11),HLOOKUP(F$114,Tipologie!$B$2:$AM$10,7  ) ))</f>
        <v>Ex-accordo</v>
      </c>
      <c r="G120" s="158" t="str">
        <f>T( IF( Mar2022_RICHIESTE!G11&lt;&gt;"",  IF(   AND(    (IFERROR(SEARCH("Ridotto",Mar2022_RICHIESTE!G11),Mar2022_RICHIESTE!G11))=1,    G$114&lt;&gt;""   ),    _xlfn.CONCAT("Rid: ",HLOOKUP(G$114,Tipologie!$B$2:$AM$10,7)  ),  Mar2022_RICHIESTE!G11),HLOOKUP(G$114,Tipologie!$B$2:$AM$10,7  ) ))</f>
        <v>.</v>
      </c>
      <c r="H120" s="158" t="str">
        <f>T( IF( Mar2022_RICHIESTE!H11&lt;&gt;"",  IF(   AND(    (IFERROR(SEARCH("Ridotto",Mar2022_RICHIESTE!H11),Mar2022_RICHIESTE!H11))=1,    H$114&lt;&gt;""   ),    _xlfn.CONCAT("Rid: ",HLOOKUP(H$114,Tipologie!$B$2:$AM$10,7)  ),  Mar2022_RICHIESTE!H11),HLOOKUP(H$114,Tipologie!$B$2:$AM$10,7  ) ))</f>
        <v>.</v>
      </c>
      <c r="I120" s="158" t="str">
        <f>T( IF( Mar2022_RICHIESTE!I11&lt;&gt;"",  IF(   AND(    (IFERROR(SEARCH("Ridotto",Mar2022_RICHIESTE!I11),Mar2022_RICHIESTE!I11))=1,    I$114&lt;&gt;""   ),    _xlfn.CONCAT("Rid: ",HLOOKUP(I$114,Tipologie!$B$2:$AM$10,7)  ),  Mar2022_RICHIESTE!I11),HLOOKUP(I$114,Tipologie!$B$2:$AM$10,7  ) ))</f>
        <v>.</v>
      </c>
      <c r="J120" s="158" t="str">
        <f>T( IF( Mar2022_RICHIESTE!J11&lt;&gt;"",  IF(   AND(    (IFERROR(SEARCH("Ridotto",Mar2022_RICHIESTE!J11),Mar2022_RICHIESTE!J11))=1,    J$114&lt;&gt;""   ),    _xlfn.CONCAT("Rid: ",HLOOKUP(J$114,Tipologie!$B$2:$AM$10,7)  ),  Mar2022_RICHIESTE!J11),HLOOKUP(J$114,Tipologie!$B$2:$AM$10,7  ) ))</f>
        <v>.</v>
      </c>
      <c r="K120" s="158" t="str">
        <f>T( IF( Mar2022_RICHIESTE!K11&lt;&gt;"",  IF(   AND(    (IFERROR(SEARCH("Ridotto",Mar2022_RICHIESTE!K11),Mar2022_RICHIESTE!K11))=1,    K$114&lt;&gt;""   ),    _xlfn.CONCAT("Rid: ",HLOOKUP(K$114,Tipologie!$B$2:$AM$10,7)  ),  Mar2022_RICHIESTE!K11),HLOOKUP(K$114,Tipologie!$B$2:$AM$10,7  ) ))</f>
        <v>.</v>
      </c>
      <c r="L120" s="158" t="str">
        <f>T( IF( Mar2022_RICHIESTE!L11&lt;&gt;"",  IF(   AND(    (IFERROR(SEARCH("Ridotto",Mar2022_RICHIESTE!L11),Mar2022_RICHIESTE!L11))=1,    L$114&lt;&gt;""   ),    _xlfn.CONCAT("Rid: ",HLOOKUP(L$114,Tipologie!$B$2:$AM$10,7)  ),  Mar2022_RICHIESTE!L11),HLOOKUP(L$114,Tipologie!$B$2:$AM$10,7  ) ))</f>
        <v>.</v>
      </c>
      <c r="M120" s="158" t="str">
        <f>T( IF( Mar2022_RICHIESTE!M11&lt;&gt;"",  IF(   AND(    (IFERROR(SEARCH("Ridotto",Mar2022_RICHIESTE!M11),Mar2022_RICHIESTE!M11))=1,    M$114&lt;&gt;""   ),    _xlfn.CONCAT("Rid: ",HLOOKUP(M$114,Tipologie!$B$2:$AM$10,7)  ),  Mar2022_RICHIESTE!M11),HLOOKUP(M$114,Tipologie!$B$2:$AM$10,7  ) ))</f>
        <v>.</v>
      </c>
      <c r="N120" s="158" t="str">
        <f>T( IF( Mar2022_RICHIESTE!N11&lt;&gt;"",  IF(   AND(    (IFERROR(SEARCH("Ridotto",Mar2022_RICHIESTE!N11),Mar2022_RICHIESTE!N11))=1,    N$114&lt;&gt;""   ),    _xlfn.CONCAT("Rid: ",HLOOKUP(N$114,Tipologie!$B$2:$AM$10,7)  ),  Mar2022_RICHIESTE!N11),HLOOKUP(N$114,Tipologie!$B$2:$AM$10,7  ) ))</f>
        <v>.</v>
      </c>
      <c r="O120" s="158" t="str">
        <f>T( IF( Mar2022_RICHIESTE!O11&lt;&gt;"",  IF(   AND(    (IFERROR(SEARCH("Ridotto",Mar2022_RICHIESTE!O11),Mar2022_RICHIESTE!O11))=1,    O$114&lt;&gt;""   ),    _xlfn.CONCAT("Rid: ",HLOOKUP(O$114,Tipologie!$B$2:$AM$10,7)  ),  Mar2022_RICHIESTE!O11),HLOOKUP(O$114,Tipologie!$B$2:$AM$10,7  ) ))</f>
        <v>.</v>
      </c>
      <c r="P120" s="158" t="str">
        <f>T( IF( Mar2022_RICHIESTE!P11&lt;&gt;"",  IF(   AND(    (IFERROR(SEARCH("Ridotto",Mar2022_RICHIESTE!P11),Mar2022_RICHIESTE!P11))=1,    P$114&lt;&gt;""   ),    _xlfn.CONCAT("Rid: ",HLOOKUP(P$114,Tipologie!$B$2:$AM$10,7)  ),  Mar2022_RICHIESTE!P11),HLOOKUP(P$114,Tipologie!$B$2:$AM$10,7  ) ))</f>
        <v>.</v>
      </c>
      <c r="Q120" s="60" t="str">
        <f>T( IF( Mar2022_RICHIESTE!Q11&lt;&gt;"",  IF(   AND(    (IFERROR(SEARCH("Ridotto",Mar2022_RICHIESTE!Q11),Mar2022_RICHIESTE!Q11))=1,    Q$114&lt;&gt;""   ),    _xlfn.CONCAT("Rid: ",HLOOKUP(Q$114,Tipologie!$B$2:$AM$10,7)  ),  Mar2022_RICHIESTE!Q11),HLOOKUP(Q$114,Tipologie!$B$2:$AM$10,7  ) ))</f>
        <v>.</v>
      </c>
      <c r="R120" s="60" t="str">
        <f>T( IF( Mar2022_RICHIESTE!R11&lt;&gt;"",  IF(   AND(    (IFERROR(SEARCH("Ridotto",Mar2022_RICHIESTE!R11),Mar2022_RICHIESTE!R11))=1,    R$114&lt;&gt;""   ),    _xlfn.CONCAT("Rid: ",HLOOKUP(R$114,Tipologie!$B$2:$AM$10,7)  ),  Mar2022_RICHIESTE!R11),HLOOKUP(R$114,Tipologie!$B$2:$AM$10,7  ) ))</f>
        <v>.</v>
      </c>
      <c r="S120" s="60" t="str">
        <f>T( IF( Mar2022_RICHIESTE!S11&lt;&gt;"",  IF(   AND(    (IFERROR(SEARCH("Ridotto",Mar2022_RICHIESTE!S11),Mar2022_RICHIESTE!S11))=1,    S$114&lt;&gt;""   ),    _xlfn.CONCAT("Rid: ",HLOOKUP(S$114,Tipologie!$B$2:$AM$10,7)  ),  Mar2022_RICHIESTE!S11),HLOOKUP(S$114,Tipologie!$B$2:$AM$10,7  ) ))</f>
        <v>.</v>
      </c>
      <c r="U120" s="79" t="str">
        <f t="shared" si="31"/>
        <v>ven</v>
      </c>
      <c r="V120" s="80">
        <f t="shared" si="32"/>
        <v>44624</v>
      </c>
      <c r="W120" s="158" t="str">
        <f>T( IF( Mar2022_RICHIESTE!W11&lt;&gt;"",  IF(   AND(    (IFERROR(SEARCH("Ridotto",Mar2022_RICHIESTE!W11),Mar2022_RICHIESTE!W11))=1,    W$114&lt;&gt;""   ),    _xlfn.CONCAT("Rid: ",HLOOKUP(W$114,Tipologie!$B$2:$AM$10,7)  ),  Mar2022_RICHIESTE!W11),HLOOKUP(W$114,Tipologie!$B$2:$AM$10,7  ) ))</f>
        <v>.</v>
      </c>
      <c r="X120" s="158" t="str">
        <f>T( IF( Mar2022_RICHIESTE!X11&lt;&gt;"",  IF(   AND(    (IFERROR(SEARCH("Ridotto",Mar2022_RICHIESTE!X11),Mar2022_RICHIESTE!X11))=1,    X$114&lt;&gt;""   ),    _xlfn.CONCAT("Rid: ",HLOOKUP(X$114,Tipologie!$B$2:$AM$10,7)  ),  Mar2022_RICHIESTE!X11),HLOOKUP(X$114,Tipologie!$B$2:$AM$10,7  ) ))</f>
        <v>.</v>
      </c>
      <c r="Y120" s="158" t="str">
        <f>T( IF( Mar2022_RICHIESTE!Y11&lt;&gt;"",  IF(   AND(    (IFERROR(SEARCH("Ridotto",Mar2022_RICHIESTE!Y11),Mar2022_RICHIESTE!Y11))=1,    Y$114&lt;&gt;""   ),    _xlfn.CONCAT("Rid: ",HLOOKUP(Y$114,Tipologie!$B$2:$AM$10,7)  ),  Mar2022_RICHIESTE!Y11),HLOOKUP(Y$114,Tipologie!$B$2:$AM$10,7  ) ))</f>
        <v>.</v>
      </c>
      <c r="Z120" s="158" t="str">
        <f>T( IF( Mar2022_RICHIESTE!Z11&lt;&gt;"",  IF(   AND(    (IFERROR(SEARCH("Ridotto",Mar2022_RICHIESTE!Z11),Mar2022_RICHIESTE!Z11))=1,    Z$114&lt;&gt;""   ),    _xlfn.CONCAT("Rid: ",HLOOKUP(Z$114,Tipologie!$B$2:$AM$10,7)  ),  Mar2022_RICHIESTE!Z11),HLOOKUP(Z$114,Tipologie!$B$2:$AM$10,7  ) ))</f>
        <v>.</v>
      </c>
      <c r="AA120" s="158" t="str">
        <f>T( IF( Mar2022_RICHIESTE!AA11&lt;&gt;"",  IF(   AND(    (IFERROR(SEARCH("Ridotto",Mar2022_RICHIESTE!AA11),Mar2022_RICHIESTE!AA11))=1,    AA$114&lt;&gt;""   ),    _xlfn.CONCAT("Rid: ",HLOOKUP(AA$114,Tipologie!$B$2:$AM$10,7)  ),  Mar2022_RICHIESTE!AA11),HLOOKUP(AA$114,Tipologie!$B$2:$AM$10,7  ) ))</f>
        <v>.</v>
      </c>
      <c r="AB120" s="158" t="str">
        <f>T( IF( Mar2022_RICHIESTE!AB11&lt;&gt;"",  IF(   AND(    (IFERROR(SEARCH("Ridotto",Mar2022_RICHIESTE!AB11),Mar2022_RICHIESTE!AB11))=1,    AB$114&lt;&gt;""   ),    _xlfn.CONCAT("Rid: ",HLOOKUP(AB$114,Tipologie!$B$2:$AM$10,7)  ),  Mar2022_RICHIESTE!AB11),HLOOKUP(AB$114,Tipologie!$B$2:$AM$10,7  ) ))</f>
        <v>.</v>
      </c>
      <c r="AC120" s="158" t="str">
        <f>T( IF( Mar2022_RICHIESTE!AC11&lt;&gt;"",  IF(   AND(    (IFERROR(SEARCH("Ridotto",Mar2022_RICHIESTE!AC11),Mar2022_RICHIESTE!AC11))=1,    AC$114&lt;&gt;""   ),    _xlfn.CONCAT("Rid: ",HLOOKUP(AC$114,Tipologie!$B$2:$AM$10,7)  ),  Mar2022_RICHIESTE!AC11),HLOOKUP(AC$114,Tipologie!$B$2:$AM$10,7  ) ))</f>
        <v>.</v>
      </c>
      <c r="AD120" s="158" t="str">
        <f>T( IF( Mar2022_RICHIESTE!AD11&lt;&gt;"",  IF(   AND(    (IFERROR(SEARCH("Ridotto",Mar2022_RICHIESTE!AD11),Mar2022_RICHIESTE!AD11))=1,    AD$114&lt;&gt;""   ),    _xlfn.CONCAT("Rid: ",HLOOKUP(AD$114,Tipologie!$B$2:$AM$10,7)  ),  Mar2022_RICHIESTE!AD11),HLOOKUP(AD$114,Tipologie!$B$2:$AM$10,7  ) ))</f>
        <v>.</v>
      </c>
      <c r="AE120" s="158" t="str">
        <f>T( IF( Mar2022_RICHIESTE!AE11&lt;&gt;"",  IF(   AND(    (IFERROR(SEARCH("Ridotto",Mar2022_RICHIESTE!AE11),Mar2022_RICHIESTE!AE11))=1,    AE$114&lt;&gt;""   ),    _xlfn.CONCAT("Rid: ",HLOOKUP(AE$114,Tipologie!$B$2:$AM$10,7)  ),  Mar2022_RICHIESTE!AE11),HLOOKUP(AE$114,Tipologie!$B$2:$AM$10,7  ) ))</f>
        <v>.</v>
      </c>
      <c r="AF120" s="158" t="str">
        <f>T( IF( Mar2022_RICHIESTE!AF11&lt;&gt;"",  IF(   AND(    (IFERROR(SEARCH("Ridotto",Mar2022_RICHIESTE!AF11),Mar2022_RICHIESTE!AF11))=1,    AF$114&lt;&gt;""   ),    _xlfn.CONCAT("Rid: ",HLOOKUP(AF$114,Tipologie!$B$2:$AM$10,7)  ),  Mar2022_RICHIESTE!AF11),HLOOKUP(AF$114,Tipologie!$B$2:$AM$10,7  ) ))</f>
        <v>.</v>
      </c>
      <c r="AG120" s="158" t="str">
        <f>T( IF( Mar2022_RICHIESTE!AG11&lt;&gt;"",  IF(   AND(    (IFERROR(SEARCH("Ridotto",Mar2022_RICHIESTE!AG11),Mar2022_RICHIESTE!AG11))=1,    AG$114&lt;&gt;""   ),    _xlfn.CONCAT("Rid: ",HLOOKUP(AG$114,Tipologie!$B$2:$AM$10,7)  ),  Mar2022_RICHIESTE!AG11),HLOOKUP(AG$114,Tipologie!$B$2:$AM$10,7  ) ))</f>
        <v>.</v>
      </c>
      <c r="AH120" s="158" t="str">
        <f>T( IF( Mar2022_RICHIESTE!AH11&lt;&gt;"",  IF(   AND(    (IFERROR(SEARCH("Ridotto",Mar2022_RICHIESTE!AH11),Mar2022_RICHIESTE!AH11))=1,    AH$114&lt;&gt;""   ),    _xlfn.CONCAT("Rid: ",HLOOKUP(AH$114,Tipologie!$B$2:$AM$10,7)  ),  Mar2022_RICHIESTE!AH11),HLOOKUP(AH$114,Tipologie!$B$2:$AM$10,7  ) ))</f>
        <v>.</v>
      </c>
      <c r="AI120" s="158" t="str">
        <f>T( IF( Mar2022_RICHIESTE!AI11&lt;&gt;"",  IF(   AND(    (IFERROR(SEARCH("Ridotto",Mar2022_RICHIESTE!AI11),Mar2022_RICHIESTE!AI11))=1,    AI$114&lt;&gt;""   ),    _xlfn.CONCAT("Rid: ",HLOOKUP(AI$114,Tipologie!$B$2:$AM$10,7)  ),  Mar2022_RICHIESTE!AI11),HLOOKUP(AI$114,Tipologie!$B$2:$AM$10,7  ) ))</f>
        <v>.</v>
      </c>
      <c r="AJ120" s="158" t="str">
        <f>T( IF( Mar2022_RICHIESTE!AJ11&lt;&gt;"",  IF(   AND(    (IFERROR(SEARCH("Ridotto",Mar2022_RICHIESTE!AJ11),Mar2022_RICHIESTE!AJ11))=1,    AJ$114&lt;&gt;""   ),    _xlfn.CONCAT("Rid: ",HLOOKUP(AJ$114,Tipologie!$B$2:$AM$10,7)  ),  Mar2022_RICHIESTE!AJ11),HLOOKUP(AJ$114,Tipologie!$B$2:$AM$10,7  ) ))</f>
        <v>.</v>
      </c>
      <c r="AK120" s="158" t="str">
        <f>T( IF( Mar2022_RICHIESTE!AK11&lt;&gt;"",  IF(   AND(    (IFERROR(SEARCH("Ridotto",Mar2022_RICHIESTE!AK11),Mar2022_RICHIESTE!AK11))=1,    AK$114&lt;&gt;""   ),    _xlfn.CONCAT("Rid: ",HLOOKUP(AK$114,Tipologie!$B$2:$AM$10,7)  ),  Mar2022_RICHIESTE!AK11),HLOOKUP(AK$114,Tipologie!$B$2:$AM$10,7  ) ))</f>
        <v>.</v>
      </c>
      <c r="AL120" s="158" t="str">
        <f>T( IF( Mar2022_RICHIESTE!AL11&lt;&gt;"",  IF(   AND(    (IFERROR(SEARCH("Ridotto",Mar2022_RICHIESTE!AL11),Mar2022_RICHIESTE!AL11))=1,    AL$114&lt;&gt;""   ),    _xlfn.CONCAT("Rid: ",HLOOKUP(AL$114,Tipologie!$B$2:$AM$10,7)  ),  Mar2022_RICHIESTE!AL11),HLOOKUP(AL$114,Tipologie!$B$2:$AM$10,7  ) ))</f>
        <v>.</v>
      </c>
      <c r="AM120" s="158" t="str">
        <f>T( IF( Mar2022_RICHIESTE!AM11&lt;&gt;"",  IF(   AND(    (IFERROR(SEARCH("Ridotto",Mar2022_RICHIESTE!AM11),Mar2022_RICHIESTE!AM11))=1,    AM$114&lt;&gt;""   ),    _xlfn.CONCAT("Rid: ",HLOOKUP(AM$114,Tipologie!$B$2:$AM$10,7)  ),  Mar2022_RICHIESTE!AM11),HLOOKUP(AM$114,Tipologie!$B$2:$AM$10,7  ) ))</f>
        <v>.</v>
      </c>
      <c r="AN120" s="158" t="str">
        <f>T( IF( Mar2022_RICHIESTE!AN11&lt;&gt;"",  IF(   AND(    (IFERROR(SEARCH("Ridotto",Mar2022_RICHIESTE!AN11),Mar2022_RICHIESTE!AN11))=1,    AN$114&lt;&gt;""   ),    _xlfn.CONCAT("Rid: ",HLOOKUP(AN$114,Tipologie!$B$2:$AM$10,7)  ),  Mar2022_RICHIESTE!AN11),HLOOKUP(AN$114,Tipologie!$B$2:$AM$10,7  ) ))</f>
        <v>.</v>
      </c>
      <c r="AO120" s="158" t="str">
        <f>T( IF( Mar2022_RICHIESTE!AO11&lt;&gt;"",  IF(   AND(    (IFERROR(SEARCH("Ridotto",Mar2022_RICHIESTE!AO11),Mar2022_RICHIESTE!AO11))=1,    AO$114&lt;&gt;""   ),    _xlfn.CONCAT("Rid: ",HLOOKUP(AO$114,Tipologie!$B$2:$AM$10,7)  ),  Mar2022_RICHIESTE!AO11),HLOOKUP(AO$114,Tipologie!$B$2:$AM$10,7  ) ))</f>
        <v>.</v>
      </c>
      <c r="AP120" s="158" t="str">
        <f>T( IF( Mar2022_RICHIESTE!AP11&lt;&gt;"",  IF(   AND(    (IFERROR(SEARCH("Ridotto",Mar2022_RICHIESTE!AP11),Mar2022_RICHIESTE!AP11))=1,    AP$114&lt;&gt;""   ),    _xlfn.CONCAT("Rid: ",HLOOKUP(AP$114,Tipologie!$B$2:$AM$10,7)  ),  Mar2022_RICHIESTE!AP11),HLOOKUP(AP$114,Tipologie!$B$2:$AM$10,7  ) ))</f>
        <v>.</v>
      </c>
      <c r="AQ120" s="158" t="str">
        <f>T( IF( Mar2022_RICHIESTE!AQ11&lt;&gt;"",  IF(   AND(    (IFERROR(SEARCH("Ridotto",Mar2022_RICHIESTE!AQ11),Mar2022_RICHIESTE!AQ11))=1,    AQ$114&lt;&gt;""   ),    _xlfn.CONCAT("Rid: ",HLOOKUP(AQ$114,Tipologie!$B$2:$AM$10,7)  ),  Mar2022_RICHIESTE!AQ11),HLOOKUP(AQ$114,Tipologie!$B$2:$AM$10,7  ) ))</f>
        <v>.</v>
      </c>
      <c r="AR120" s="158" t="str">
        <f>T( IF( Mar2022_RICHIESTE!AR11&lt;&gt;"",  IF(   AND(    (IFERROR(SEARCH("Ridotto",Mar2022_RICHIESTE!AR11),Mar2022_RICHIESTE!AR11))=1,    AR$114&lt;&gt;""   ),    _xlfn.CONCAT("Rid: ",HLOOKUP(AR$114,Tipologie!$B$2:$AM$10,7)  ),  Mar2022_RICHIESTE!AR11),HLOOKUP(AR$114,Tipologie!$B$2:$AM$10,7  ) ))</f>
        <v>.</v>
      </c>
      <c r="AS120" s="54"/>
      <c r="AT120" s="174">
        <f>SUM(COUNTIFS(C120:AR120,{"Ex-accordo";"Ferie";"Ridotto Ex-Acc";"Ridotto Ferie";"Ridotto Maternità";"Malattia";"Esame";"Altro"}))</f>
        <v>1</v>
      </c>
      <c r="AU120" s="96"/>
      <c r="AW120" s="79" t="str">
        <f>IF($A120&lt;&gt;"",$A120,"")</f>
        <v>ven</v>
      </c>
      <c r="AX120" s="79">
        <f>IF($B120&lt;&gt;"",$B120,"")</f>
        <v>44624</v>
      </c>
      <c r="AY120" s="158" t="str">
        <f>T(IF(  Mar2022_RICHIESTE!BB11&lt;&gt;"",  Mar2022_RICHIESTE!BB11,  HLOOKUP(AY$114,Tipologie!$B$2:$AM$10,7) ))</f>
        <v>.</v>
      </c>
      <c r="AZ120" s="158" t="str">
        <f>T(IF(  Mar2022_RICHIESTE!BC11&lt;&gt;"",  Mar2022_RICHIESTE!BC11,  HLOOKUP(AZ$114,Tipologie!$B$2:$AM$10,7) ))</f>
        <v>.</v>
      </c>
      <c r="BA120" s="158" t="str">
        <f>T(IF(  Mar2022_RICHIESTE!BD11&lt;&gt;"",  Mar2022_RICHIESTE!BD11,  HLOOKUP(BA$114,Tipologie!$B$2:$AM$10,7) ))</f>
        <v>Ridotto Ex-Acc</v>
      </c>
      <c r="BB120" s="158" t="str">
        <f>T(IF(  Mar2022_RICHIESTE!BE11&lt;&gt;"",  Mar2022_RICHIESTE!BE11,  HLOOKUP(BB$114,Tipologie!$B$2:$AM$10,7) ))</f>
        <v>.</v>
      </c>
      <c r="BC120" s="158" t="str">
        <f>T(IF(  Mar2022_RICHIESTE!BF11&lt;&gt;"",  Mar2022_RICHIESTE!BF11,  HLOOKUP(BC$114,Tipologie!$B$2:$AM$10,7) ))</f>
        <v>.</v>
      </c>
      <c r="BD120" s="158" t="str">
        <f>T(IF(  Mar2022_RICHIESTE!BG11&lt;&gt;"",  Mar2022_RICHIESTE!BG11,  HLOOKUP(BD$114,Tipologie!$B$2:$AM$10,7) ))</f>
        <v>.</v>
      </c>
      <c r="BE120" s="158" t="str">
        <f>T(IF(  Mar2022_RICHIESTE!BH11&lt;&gt;"",  Mar2022_RICHIESTE!BH11,  HLOOKUP(BE$114,Tipologie!$B$2:$AM$10,7) ))</f>
        <v>Ridotto Ferie</v>
      </c>
      <c r="BF120" s="158" t="str">
        <f>T(IF(  Mar2022_RICHIESTE!BI11&lt;&gt;"",  Mar2022_RICHIESTE!BI11,  HLOOKUP(BF$114,Tipologie!$B$2:$AM$10,7) ))</f>
        <v>.</v>
      </c>
      <c r="BG120" s="158" t="str">
        <f>T(IF(  Mar2022_RICHIESTE!BJ11&lt;&gt;"",  Mar2022_RICHIESTE!BJ11,  HLOOKUP(BG$114,Tipologie!$B$2:$AM$10,7) ))</f>
        <v>.</v>
      </c>
      <c r="BH120" s="158" t="str">
        <f>T(IF(  Mar2022_RICHIESTE!BK11&lt;&gt;"",  Mar2022_RICHIESTE!BK11,  HLOOKUP(BH$114,Tipologie!$B$2:$AM$10,7) ))</f>
        <v>.</v>
      </c>
      <c r="BI120" s="50"/>
    </row>
    <row r="121" spans="1:61" ht="11.25" customHeight="1" x14ac:dyDescent="0.25">
      <c r="A121" s="79" t="str">
        <f>IF(Mar2022_RICHIESTE!A12&lt;&gt;"",Mar2022_RICHIESTE!A12,"")</f>
        <v>sab</v>
      </c>
      <c r="B121" s="80">
        <f>IF(Mar2022_RICHIESTE!B12&lt;&gt;"",Mar2022_RICHIESTE!B12,"")</f>
        <v>44625</v>
      </c>
      <c r="C121" s="158" t="str">
        <f>T( IF( Mar2022_RICHIESTE!C12&lt;&gt;"",  IF(   AND(    (IFERROR(SEARCH("Ridotto",Mar2022_RICHIESTE!C12),Mar2022_RICHIESTE!C12))=1,    C$114&lt;&gt;""   ),    _xlfn.CONCAT("Rid: ",HLOOKUP(C$114,Tipologie!$B$2:$AM$10,8)  ),  Mar2022_RICHIESTE!C12),HLOOKUP(C$114,Tipologie!$B$2:$AM$10,8  ) ))</f>
        <v>RIPOSO</v>
      </c>
      <c r="D121" s="158" t="str">
        <f>T( IF( Mar2022_RICHIESTE!D12&lt;&gt;"",  IF(   AND(    (IFERROR(SEARCH("Ridotto",Mar2022_RICHIESTE!D12),Mar2022_RICHIESTE!D12))=1,    D$114&lt;&gt;""   ),    _xlfn.CONCAT("Rid: ",HLOOKUP(D$114,Tipologie!$B$2:$AM$10,8)  ),  Mar2022_RICHIESTE!D12),HLOOKUP(D$114,Tipologie!$B$2:$AM$10,8  ) ))</f>
        <v>RIPOSO</v>
      </c>
      <c r="E121" s="158" t="str">
        <f>T( IF( Mar2022_RICHIESTE!E12&lt;&gt;"",  IF(   AND(    (IFERROR(SEARCH("Ridotto",Mar2022_RICHIESTE!E12),Mar2022_RICHIESTE!E12))=1,    E$114&lt;&gt;""   ),    _xlfn.CONCAT("Rid: ",HLOOKUP(E$114,Tipologie!$B$2:$AM$10,8)  ),  Mar2022_RICHIESTE!E12),HLOOKUP(E$114,Tipologie!$B$2:$AM$10,8  ) ))</f>
        <v>RIPOSO</v>
      </c>
      <c r="F121" s="158" t="str">
        <f>T( IF( Mar2022_RICHIESTE!F12&lt;&gt;"",  IF(   AND(    (IFERROR(SEARCH("Ridotto",Mar2022_RICHIESTE!F12),Mar2022_RICHIESTE!F12))=1,    F$114&lt;&gt;""   ),    _xlfn.CONCAT("Rid: ",HLOOKUP(F$114,Tipologie!$B$2:$AM$10,8)  ),  Mar2022_RICHIESTE!F12),HLOOKUP(F$114,Tipologie!$B$2:$AM$10,8  ) ))</f>
        <v>RIPOSO</v>
      </c>
      <c r="G121" s="158" t="str">
        <f>T( IF( Mar2022_RICHIESTE!G12&lt;&gt;"",  IF(   AND(    (IFERROR(SEARCH("Ridotto",Mar2022_RICHIESTE!G12),Mar2022_RICHIESTE!G12))=1,    G$114&lt;&gt;""   ),    _xlfn.CONCAT("Rid: ",HLOOKUP(G$114,Tipologie!$B$2:$AM$10,8)  ),  Mar2022_RICHIESTE!G12),HLOOKUP(G$114,Tipologie!$B$2:$AM$10,8  ) ))</f>
        <v>RIPOSO</v>
      </c>
      <c r="H121" s="158" t="str">
        <f>T( IF( Mar2022_RICHIESTE!H12&lt;&gt;"",  IF(   AND(    (IFERROR(SEARCH("Ridotto",Mar2022_RICHIESTE!H12),Mar2022_RICHIESTE!H12))=1,    H$114&lt;&gt;""   ),    _xlfn.CONCAT("Rid: ",HLOOKUP(H$114,Tipologie!$B$2:$AM$10,8)  ),  Mar2022_RICHIESTE!H12),HLOOKUP(H$114,Tipologie!$B$2:$AM$10,8  ) ))</f>
        <v>RIPOSO</v>
      </c>
      <c r="I121" s="158" t="str">
        <f>T( IF( Mar2022_RICHIESTE!I12&lt;&gt;"",  IF(   AND(    (IFERROR(SEARCH("Ridotto",Mar2022_RICHIESTE!I12),Mar2022_RICHIESTE!I12))=1,    I$114&lt;&gt;""   ),    _xlfn.CONCAT("Rid: ",HLOOKUP(I$114,Tipologie!$B$2:$AM$10,8)  ),  Mar2022_RICHIESTE!I12),HLOOKUP(I$114,Tipologie!$B$2:$AM$10,8  ) ))</f>
        <v>RIPOSO</v>
      </c>
      <c r="J121" s="158" t="str">
        <f>T( IF( Mar2022_RICHIESTE!J12&lt;&gt;"",  IF(   AND(    (IFERROR(SEARCH("Ridotto",Mar2022_RICHIESTE!J12),Mar2022_RICHIESTE!J12))=1,    J$114&lt;&gt;""   ),    _xlfn.CONCAT("Rid: ",HLOOKUP(J$114,Tipologie!$B$2:$AM$10,8)  ),  Mar2022_RICHIESTE!J12),HLOOKUP(J$114,Tipologie!$B$2:$AM$10,8  ) ))</f>
        <v>RIPOSO</v>
      </c>
      <c r="K121" s="158" t="str">
        <f>T( IF( Mar2022_RICHIESTE!K12&lt;&gt;"",  IF(   AND(    (IFERROR(SEARCH("Ridotto",Mar2022_RICHIESTE!K12),Mar2022_RICHIESTE!K12))=1,    K$114&lt;&gt;""   ),    _xlfn.CONCAT("Rid: ",HLOOKUP(K$114,Tipologie!$B$2:$AM$10,8)  ),  Mar2022_RICHIESTE!K12),HLOOKUP(K$114,Tipologie!$B$2:$AM$10,8  ) ))</f>
        <v>RIPOSO</v>
      </c>
      <c r="L121" s="158" t="str">
        <f>T( IF( Mar2022_RICHIESTE!L12&lt;&gt;"",  IF(   AND(    (IFERROR(SEARCH("Ridotto",Mar2022_RICHIESTE!L12),Mar2022_RICHIESTE!L12))=1,    L$114&lt;&gt;""   ),    _xlfn.CONCAT("Rid: ",HLOOKUP(L$114,Tipologie!$B$2:$AM$10,8)  ),  Mar2022_RICHIESTE!L12),HLOOKUP(L$114,Tipologie!$B$2:$AM$10,8  ) ))</f>
        <v>RIPOSO</v>
      </c>
      <c r="M121" s="158" t="str">
        <f>T( IF( Mar2022_RICHIESTE!M12&lt;&gt;"",  IF(   AND(    (IFERROR(SEARCH("Ridotto",Mar2022_RICHIESTE!M12),Mar2022_RICHIESTE!M12))=1,    M$114&lt;&gt;""   ),    _xlfn.CONCAT("Rid: ",HLOOKUP(M$114,Tipologie!$B$2:$AM$10,8)  ),  Mar2022_RICHIESTE!M12),HLOOKUP(M$114,Tipologie!$B$2:$AM$10,8  ) ))</f>
        <v>RIPOSO</v>
      </c>
      <c r="N121" s="158" t="str">
        <f>T( IF( Mar2022_RICHIESTE!N12&lt;&gt;"",  IF(   AND(    (IFERROR(SEARCH("Ridotto",Mar2022_RICHIESTE!N12),Mar2022_RICHIESTE!N12))=1,    N$114&lt;&gt;""   ),    _xlfn.CONCAT("Rid: ",HLOOKUP(N$114,Tipologie!$B$2:$AM$10,8)  ),  Mar2022_RICHIESTE!N12),HLOOKUP(N$114,Tipologie!$B$2:$AM$10,8  ) ))</f>
        <v>RIPOSO</v>
      </c>
      <c r="O121" s="158" t="str">
        <f>T( IF( Mar2022_RICHIESTE!O12&lt;&gt;"",  IF(   AND(    (IFERROR(SEARCH("Ridotto",Mar2022_RICHIESTE!O12),Mar2022_RICHIESTE!O12))=1,    O$114&lt;&gt;""   ),    _xlfn.CONCAT("Rid: ",HLOOKUP(O$114,Tipologie!$B$2:$AM$10,8)  ),  Mar2022_RICHIESTE!O12),HLOOKUP(O$114,Tipologie!$B$2:$AM$10,8  ) ))</f>
        <v>RIPOSO</v>
      </c>
      <c r="P121" s="158" t="str">
        <f>T( IF( Mar2022_RICHIESTE!P12&lt;&gt;"",  IF(   AND(    (IFERROR(SEARCH("Ridotto",Mar2022_RICHIESTE!P12),Mar2022_RICHIESTE!P12))=1,    P$114&lt;&gt;""   ),    _xlfn.CONCAT("Rid: ",HLOOKUP(P$114,Tipologie!$B$2:$AM$10,8)  ),  Mar2022_RICHIESTE!P12),HLOOKUP(P$114,Tipologie!$B$2:$AM$10,8  ) ))</f>
        <v>RIPOSO</v>
      </c>
      <c r="Q121" s="60" t="str">
        <f>T( IF( Mar2022_RICHIESTE!Q12&lt;&gt;"",  IF(   AND(    (IFERROR(SEARCH("Ridotto",Mar2022_RICHIESTE!Q12),Mar2022_RICHIESTE!Q12))=1,    Q$114&lt;&gt;""   ),    _xlfn.CONCAT("Rid: ",HLOOKUP(Q$114,Tipologie!$B$2:$AM$10,8)  ),  Mar2022_RICHIESTE!Q12),HLOOKUP(Q$114,Tipologie!$B$2:$AM$10,8  ) ))</f>
        <v>RIPOSO</v>
      </c>
      <c r="R121" s="60" t="str">
        <f>T( IF( Mar2022_RICHIESTE!R12&lt;&gt;"",  IF(   AND(    (IFERROR(SEARCH("Ridotto",Mar2022_RICHIESTE!R12),Mar2022_RICHIESTE!R12))=1,    R$114&lt;&gt;""   ),    _xlfn.CONCAT("Rid: ",HLOOKUP(R$114,Tipologie!$B$2:$AM$10,8)  ),  Mar2022_RICHIESTE!R12),HLOOKUP(R$114,Tipologie!$B$2:$AM$10,8  ) ))</f>
        <v>RIPOSO</v>
      </c>
      <c r="S121" s="60" t="str">
        <f>T( IF( Mar2022_RICHIESTE!S12&lt;&gt;"",  IF(   AND(    (IFERROR(SEARCH("Ridotto",Mar2022_RICHIESTE!S12),Mar2022_RICHIESTE!S12))=1,    S$114&lt;&gt;""   ),    _xlfn.CONCAT("Rid: ",HLOOKUP(S$114,Tipologie!$B$2:$AM$10,8)  ),  Mar2022_RICHIESTE!S12),HLOOKUP(S$114,Tipologie!$B$2:$AM$10,8  ) ))</f>
        <v>RIPOSO</v>
      </c>
      <c r="U121" s="79" t="str">
        <f t="shared" si="31"/>
        <v>sab</v>
      </c>
      <c r="V121" s="80">
        <f t="shared" si="32"/>
        <v>44625</v>
      </c>
      <c r="W121" s="158" t="str">
        <f>T( IF( Mar2022_RICHIESTE!W12&lt;&gt;"",  IF(   AND(    (IFERROR(SEARCH("Ridotto",Mar2022_RICHIESTE!W12),Mar2022_RICHIESTE!W12))=1,    W$114&lt;&gt;""   ),    _xlfn.CONCAT("Rid: ",HLOOKUP(W$114,Tipologie!$B$2:$AM$10,8)  ),  Mar2022_RICHIESTE!W12),HLOOKUP(W$114,Tipologie!$B$2:$AM$10,8  ) ))</f>
        <v>RIPOSO</v>
      </c>
      <c r="X121" s="158" t="str">
        <f>T( IF( Mar2022_RICHIESTE!X12&lt;&gt;"",  IF(   AND(    (IFERROR(SEARCH("Ridotto",Mar2022_RICHIESTE!X12),Mar2022_RICHIESTE!X12))=1,    X$114&lt;&gt;""   ),    _xlfn.CONCAT("Rid: ",HLOOKUP(X$114,Tipologie!$B$2:$AM$10,8)  ),  Mar2022_RICHIESTE!X12),HLOOKUP(X$114,Tipologie!$B$2:$AM$10,8  ) ))</f>
        <v>RIPOSO</v>
      </c>
      <c r="Y121" s="158" t="str">
        <f>T( IF( Mar2022_RICHIESTE!Y12&lt;&gt;"",  IF(   AND(    (IFERROR(SEARCH("Ridotto",Mar2022_RICHIESTE!Y12),Mar2022_RICHIESTE!Y12))=1,    Y$114&lt;&gt;""   ),    _xlfn.CONCAT("Rid: ",HLOOKUP(Y$114,Tipologie!$B$2:$AM$10,8)  ),  Mar2022_RICHIESTE!Y12),HLOOKUP(Y$114,Tipologie!$B$2:$AM$10,8  ) ))</f>
        <v>RIPOSO</v>
      </c>
      <c r="Z121" s="158" t="str">
        <f>T( IF( Mar2022_RICHIESTE!Z12&lt;&gt;"",  IF(   AND(    (IFERROR(SEARCH("Ridotto",Mar2022_RICHIESTE!Z12),Mar2022_RICHIESTE!Z12))=1,    Z$114&lt;&gt;""   ),    _xlfn.CONCAT("Rid: ",HLOOKUP(Z$114,Tipologie!$B$2:$AM$10,8)  ),  Mar2022_RICHIESTE!Z12),HLOOKUP(Z$114,Tipologie!$B$2:$AM$10,8  ) ))</f>
        <v>RIPOSO</v>
      </c>
      <c r="AA121" s="158" t="str">
        <f>T( IF( Mar2022_RICHIESTE!AA12&lt;&gt;"",  IF(   AND(    (IFERROR(SEARCH("Ridotto",Mar2022_RICHIESTE!AA12),Mar2022_RICHIESTE!AA12))=1,    AA$114&lt;&gt;""   ),    _xlfn.CONCAT("Rid: ",HLOOKUP(AA$114,Tipologie!$B$2:$AM$10,8)  ),  Mar2022_RICHIESTE!AA12),HLOOKUP(AA$114,Tipologie!$B$2:$AM$10,8  ) ))</f>
        <v>RIPOSO</v>
      </c>
      <c r="AB121" s="158" t="str">
        <f>T( IF( Mar2022_RICHIESTE!AB12&lt;&gt;"",  IF(   AND(    (IFERROR(SEARCH("Ridotto",Mar2022_RICHIESTE!AB12),Mar2022_RICHIESTE!AB12))=1,    AB$114&lt;&gt;""   ),    _xlfn.CONCAT("Rid: ",HLOOKUP(AB$114,Tipologie!$B$2:$AM$10,8)  ),  Mar2022_RICHIESTE!AB12),HLOOKUP(AB$114,Tipologie!$B$2:$AM$10,8  ) ))</f>
        <v>RIPOSO</v>
      </c>
      <c r="AC121" s="158" t="str">
        <f>T( IF( Mar2022_RICHIESTE!AC12&lt;&gt;"",  IF(   AND(    (IFERROR(SEARCH("Ridotto",Mar2022_RICHIESTE!AC12),Mar2022_RICHIESTE!AC12))=1,    AC$114&lt;&gt;""   ),    _xlfn.CONCAT("Rid: ",HLOOKUP(AC$114,Tipologie!$B$2:$AM$10,8)  ),  Mar2022_RICHIESTE!AC12),HLOOKUP(AC$114,Tipologie!$B$2:$AM$10,8  ) ))</f>
        <v>RIPOSO</v>
      </c>
      <c r="AD121" s="158" t="str">
        <f>T( IF( Mar2022_RICHIESTE!AD12&lt;&gt;"",  IF(   AND(    (IFERROR(SEARCH("Ridotto",Mar2022_RICHIESTE!AD12),Mar2022_RICHIESTE!AD12))=1,    AD$114&lt;&gt;""   ),    _xlfn.CONCAT("Rid: ",HLOOKUP(AD$114,Tipologie!$B$2:$AM$10,8)  ),  Mar2022_RICHIESTE!AD12),HLOOKUP(AD$114,Tipologie!$B$2:$AM$10,8  ) ))</f>
        <v>RIPOSO</v>
      </c>
      <c r="AE121" s="158" t="str">
        <f>T( IF( Mar2022_RICHIESTE!AE12&lt;&gt;"",  IF(   AND(    (IFERROR(SEARCH("Ridotto",Mar2022_RICHIESTE!AE12),Mar2022_RICHIESTE!AE12))=1,    AE$114&lt;&gt;""   ),    _xlfn.CONCAT("Rid: ",HLOOKUP(AE$114,Tipologie!$B$2:$AM$10,8)  ),  Mar2022_RICHIESTE!AE12),HLOOKUP(AE$114,Tipologie!$B$2:$AM$10,8  ) ))</f>
        <v>RIPOSO</v>
      </c>
      <c r="AF121" s="158" t="str">
        <f>T( IF( Mar2022_RICHIESTE!AF12&lt;&gt;"",  IF(   AND(    (IFERROR(SEARCH("Ridotto",Mar2022_RICHIESTE!AF12),Mar2022_RICHIESTE!AF12))=1,    AF$114&lt;&gt;""   ),    _xlfn.CONCAT("Rid: ",HLOOKUP(AF$114,Tipologie!$B$2:$AM$10,8)  ),  Mar2022_RICHIESTE!AF12),HLOOKUP(AF$114,Tipologie!$B$2:$AM$10,8  ) ))</f>
        <v>RIPOSO</v>
      </c>
      <c r="AG121" s="158" t="str">
        <f>T( IF( Mar2022_RICHIESTE!AG12&lt;&gt;"",  IF(   AND(    (IFERROR(SEARCH("Ridotto",Mar2022_RICHIESTE!AG12),Mar2022_RICHIESTE!AG12))=1,    AG$114&lt;&gt;""   ),    _xlfn.CONCAT("Rid: ",HLOOKUP(AG$114,Tipologie!$B$2:$AM$10,8)  ),  Mar2022_RICHIESTE!AG12),HLOOKUP(AG$114,Tipologie!$B$2:$AM$10,8  ) ))</f>
        <v>RIPOSO</v>
      </c>
      <c r="AH121" s="158" t="str">
        <f>T( IF( Mar2022_RICHIESTE!AH12&lt;&gt;"",  IF(   AND(    (IFERROR(SEARCH("Ridotto",Mar2022_RICHIESTE!AH12),Mar2022_RICHIESTE!AH12))=1,    AH$114&lt;&gt;""   ),    _xlfn.CONCAT("Rid: ",HLOOKUP(AH$114,Tipologie!$B$2:$AM$10,8)  ),  Mar2022_RICHIESTE!AH12),HLOOKUP(AH$114,Tipologie!$B$2:$AM$10,8  ) ))</f>
        <v>RIPOSO</v>
      </c>
      <c r="AI121" s="158" t="str">
        <f>T( IF( Mar2022_RICHIESTE!AI12&lt;&gt;"",  IF(   AND(    (IFERROR(SEARCH("Ridotto",Mar2022_RICHIESTE!AI12),Mar2022_RICHIESTE!AI12))=1,    AI$114&lt;&gt;""   ),    _xlfn.CONCAT("Rid: ",HLOOKUP(AI$114,Tipologie!$B$2:$AM$10,8)  ),  Mar2022_RICHIESTE!AI12),HLOOKUP(AI$114,Tipologie!$B$2:$AM$10,8  ) ))</f>
        <v>RIPOSO</v>
      </c>
      <c r="AJ121" s="158" t="str">
        <f>T( IF( Mar2022_RICHIESTE!AJ12&lt;&gt;"",  IF(   AND(    (IFERROR(SEARCH("Ridotto",Mar2022_RICHIESTE!AJ12),Mar2022_RICHIESTE!AJ12))=1,    AJ$114&lt;&gt;""   ),    _xlfn.CONCAT("Rid: ",HLOOKUP(AJ$114,Tipologie!$B$2:$AM$10,8)  ),  Mar2022_RICHIESTE!AJ12),HLOOKUP(AJ$114,Tipologie!$B$2:$AM$10,8  ) ))</f>
        <v>RIPOSO</v>
      </c>
      <c r="AK121" s="158" t="str">
        <f>T( IF( Mar2022_RICHIESTE!AK12&lt;&gt;"",  IF(   AND(    (IFERROR(SEARCH("Ridotto",Mar2022_RICHIESTE!AK12),Mar2022_RICHIESTE!AK12))=1,    AK$114&lt;&gt;""   ),    _xlfn.CONCAT("Rid: ",HLOOKUP(AK$114,Tipologie!$B$2:$AM$10,8)  ),  Mar2022_RICHIESTE!AK12),HLOOKUP(AK$114,Tipologie!$B$2:$AM$10,8  ) ))</f>
        <v>RIPOSO</v>
      </c>
      <c r="AL121" s="158" t="str">
        <f>T( IF( Mar2022_RICHIESTE!AL12&lt;&gt;"",  IF(   AND(    (IFERROR(SEARCH("Ridotto",Mar2022_RICHIESTE!AL12),Mar2022_RICHIESTE!AL12))=1,    AL$114&lt;&gt;""   ),    _xlfn.CONCAT("Rid: ",HLOOKUP(AL$114,Tipologie!$B$2:$AM$10,8)  ),  Mar2022_RICHIESTE!AL12),HLOOKUP(AL$114,Tipologie!$B$2:$AM$10,8  ) ))</f>
        <v>RIPOSO</v>
      </c>
      <c r="AM121" s="158" t="str">
        <f>T( IF( Mar2022_RICHIESTE!AM12&lt;&gt;"",  IF(   AND(    (IFERROR(SEARCH("Ridotto",Mar2022_RICHIESTE!AM12),Mar2022_RICHIESTE!AM12))=1,    AM$114&lt;&gt;""   ),    _xlfn.CONCAT("Rid: ",HLOOKUP(AM$114,Tipologie!$B$2:$AM$10,8)  ),  Mar2022_RICHIESTE!AM12),HLOOKUP(AM$114,Tipologie!$B$2:$AM$10,8  ) ))</f>
        <v>RIPOSO</v>
      </c>
      <c r="AN121" s="158" t="str">
        <f>T( IF( Mar2022_RICHIESTE!AN12&lt;&gt;"",  IF(   AND(    (IFERROR(SEARCH("Ridotto",Mar2022_RICHIESTE!AN12),Mar2022_RICHIESTE!AN12))=1,    AN$114&lt;&gt;""   ),    _xlfn.CONCAT("Rid: ",HLOOKUP(AN$114,Tipologie!$B$2:$AM$10,8)  ),  Mar2022_RICHIESTE!AN12),HLOOKUP(AN$114,Tipologie!$B$2:$AM$10,8  ) ))</f>
        <v>RIPOSO</v>
      </c>
      <c r="AO121" s="158" t="str">
        <f>T( IF( Mar2022_RICHIESTE!AO12&lt;&gt;"",  IF(   AND(    (IFERROR(SEARCH("Ridotto",Mar2022_RICHIESTE!AO12),Mar2022_RICHIESTE!AO12))=1,    AO$114&lt;&gt;""   ),    _xlfn.CONCAT("Rid: ",HLOOKUP(AO$114,Tipologie!$B$2:$AM$10,8)  ),  Mar2022_RICHIESTE!AO12),HLOOKUP(AO$114,Tipologie!$B$2:$AM$10,8  ) ))</f>
        <v>RIPOSO</v>
      </c>
      <c r="AP121" s="158" t="str">
        <f>T( IF( Mar2022_RICHIESTE!AP12&lt;&gt;"",  IF(   AND(    (IFERROR(SEARCH("Ridotto",Mar2022_RICHIESTE!AP12),Mar2022_RICHIESTE!AP12))=1,    AP$114&lt;&gt;""   ),    _xlfn.CONCAT("Rid: ",HLOOKUP(AP$114,Tipologie!$B$2:$AM$10,8)  ),  Mar2022_RICHIESTE!AP12),HLOOKUP(AP$114,Tipologie!$B$2:$AM$10,8  ) ))</f>
        <v>RIPOSO</v>
      </c>
      <c r="AQ121" s="158" t="str">
        <f>T( IF( Mar2022_RICHIESTE!AQ12&lt;&gt;"",  IF(   AND(    (IFERROR(SEARCH("Ridotto",Mar2022_RICHIESTE!AQ12),Mar2022_RICHIESTE!AQ12))=1,    AQ$114&lt;&gt;""   ),    _xlfn.CONCAT("Rid: ",HLOOKUP(AQ$114,Tipologie!$B$2:$AM$10,8)  ),  Mar2022_RICHIESTE!AQ12),HLOOKUP(AQ$114,Tipologie!$B$2:$AM$10,8  ) ))</f>
        <v>RIPOSO</v>
      </c>
      <c r="AR121" s="158" t="str">
        <f>T( IF( Mar2022_RICHIESTE!AR12&lt;&gt;"",  IF(   AND(    (IFERROR(SEARCH("Ridotto",Mar2022_RICHIESTE!AR12),Mar2022_RICHIESTE!AR12))=1,    AR$114&lt;&gt;""   ),    _xlfn.CONCAT("Rid: ",HLOOKUP(AR$114,Tipologie!$B$2:$AM$10,8)  ),  Mar2022_RICHIESTE!AR12),HLOOKUP(AR$114,Tipologie!$B$2:$AM$10,8  ) ))</f>
        <v>RIPOSO</v>
      </c>
      <c r="AS121" s="59"/>
      <c r="AT121" s="92">
        <f>SUM(COUNTIFS(C121:AR121,{"Ex-accordo";"Ferie";"Ridotto Ex-Acc";"Ridotto Ferie";"Ridotto Maternità";"Malattia";"Esame";"Altro"}))</f>
        <v>0</v>
      </c>
      <c r="AU121" s="96"/>
      <c r="AW121" s="79" t="str">
        <f>IF($A121&lt;&gt;"",$A121,"")</f>
        <v>sab</v>
      </c>
      <c r="AX121" s="79">
        <f>IF($B121&lt;&gt;"",$B121,"")</f>
        <v>44625</v>
      </c>
      <c r="AY121" s="158" t="str">
        <f>T(IF(  Mar2022_RICHIESTE!BB12&lt;&gt;"",  Mar2022_RICHIESTE!BB12,  HLOOKUP(AY$114,Tipologie!$B$2:$AM$10,8) ))</f>
        <v>RIPOSO</v>
      </c>
      <c r="AZ121" s="158" t="str">
        <f>T(IF(  Mar2022_RICHIESTE!BC12&lt;&gt;"",  Mar2022_RICHIESTE!BC12,  HLOOKUP(AZ$114,Tipologie!$B$2:$AM$10,8) ))</f>
        <v>RIPOSO</v>
      </c>
      <c r="BA121" s="158" t="str">
        <f>T(IF(  Mar2022_RICHIESTE!BD12&lt;&gt;"",  Mar2022_RICHIESTE!BD12,  HLOOKUP(BA$114,Tipologie!$B$2:$AM$10,8) ))</f>
        <v>RIPOSO</v>
      </c>
      <c r="BB121" s="158" t="str">
        <f>T(IF(  Mar2022_RICHIESTE!BE12&lt;&gt;"",  Mar2022_RICHIESTE!BE12,  HLOOKUP(BB$114,Tipologie!$B$2:$AM$10,8) ))</f>
        <v>RIPOSO</v>
      </c>
      <c r="BC121" s="158" t="str">
        <f>T(IF(  Mar2022_RICHIESTE!BF12&lt;&gt;"",  Mar2022_RICHIESTE!BF12,  HLOOKUP(BC$114,Tipologie!$B$2:$AM$10,8) ))</f>
        <v>RIPOSO</v>
      </c>
      <c r="BD121" s="158" t="str">
        <f>T(IF(  Mar2022_RICHIESTE!BG12&lt;&gt;"",  Mar2022_RICHIESTE!BG12,  HLOOKUP(BD$114,Tipologie!$B$2:$AM$10,8) ))</f>
        <v>RIPOSO</v>
      </c>
      <c r="BE121" s="158" t="str">
        <f>T(IF(  Mar2022_RICHIESTE!BH12&lt;&gt;"",  Mar2022_RICHIESTE!BH12,  HLOOKUP(BE$114,Tipologie!$B$2:$AM$10,8) ))</f>
        <v>RIPOSO</v>
      </c>
      <c r="BF121" s="158" t="str">
        <f>T(IF(  Mar2022_RICHIESTE!BI12&lt;&gt;"",  Mar2022_RICHIESTE!BI12,  HLOOKUP(BF$114,Tipologie!$B$2:$AM$10,8) ))</f>
        <v>RIPOSO</v>
      </c>
      <c r="BG121" s="158" t="str">
        <f>T(IF(  Mar2022_RICHIESTE!BJ12&lt;&gt;"",  Mar2022_RICHIESTE!BJ12,  HLOOKUP(BG$114,Tipologie!$B$2:$AM$10,8) ))</f>
        <v>RIPOSO</v>
      </c>
      <c r="BH121" s="158" t="str">
        <f>T(IF(  Mar2022_RICHIESTE!BK12&lt;&gt;"",  Mar2022_RICHIESTE!BK12,  HLOOKUP(BH$114,Tipologie!$B$2:$AM$10,8) ))</f>
        <v>RIPOSO</v>
      </c>
    </row>
    <row r="122" spans="1:61" ht="11.25" customHeight="1" x14ac:dyDescent="0.25">
      <c r="A122" s="57" t="str">
        <f>IF(Mar2022_RICHIESTE!A13&lt;&gt;"",Mar2022_RICHIESTE!A13,"")</f>
        <v/>
      </c>
      <c r="B122" s="82">
        <f>IF(Mar2022_RICHIESTE!B13&lt;&gt;"",Mar2022_RICHIESTE!B13,"")</f>
        <v>44626</v>
      </c>
      <c r="C122" s="158" t="str">
        <f>T( IF( Mar2022_RICHIESTE!C13&lt;&gt;"",  IF(   AND(    (IFERROR(SEARCH("Ridotto",Mar2022_RICHIESTE!C13),Mar2022_RICHIESTE!C13))=1,    C$114&lt;&gt;""   ),    _xlfn.CONCAT("Rid: ",HLOOKUP(C$114,Tipologie!$B$2:$AM$10,9)  ),  Mar2022_RICHIESTE!C13),HLOOKUP(C$114,Tipologie!$B$2:$AM$10,9  ) ))</f>
        <v>DOMENICA</v>
      </c>
      <c r="D122" s="158" t="str">
        <f>T( IF( Mar2022_RICHIESTE!D13&lt;&gt;"",  IF(   AND(    (IFERROR(SEARCH("Ridotto",Mar2022_RICHIESTE!D13),Mar2022_RICHIESTE!D13))=1,    D$114&lt;&gt;""   ),    _xlfn.CONCAT("Rid: ",HLOOKUP(D$114,Tipologie!$B$2:$AM$10,9)  ),  Mar2022_RICHIESTE!D13),HLOOKUP(D$114,Tipologie!$B$2:$AM$10,9  ) ))</f>
        <v>DOMENICA</v>
      </c>
      <c r="E122" s="158" t="str">
        <f>T( IF( Mar2022_RICHIESTE!E13&lt;&gt;"",  IF(   AND(    (IFERROR(SEARCH("Ridotto",Mar2022_RICHIESTE!E13),Mar2022_RICHIESTE!E13))=1,    E$114&lt;&gt;""   ),    _xlfn.CONCAT("Rid: ",HLOOKUP(E$114,Tipologie!$B$2:$AM$10,9)  ),  Mar2022_RICHIESTE!E13),HLOOKUP(E$114,Tipologie!$B$2:$AM$10,9  ) ))</f>
        <v>DOMENICA</v>
      </c>
      <c r="F122" s="158" t="str">
        <f>T( IF( Mar2022_RICHIESTE!F13&lt;&gt;"",  IF(   AND(    (IFERROR(SEARCH("Ridotto",Mar2022_RICHIESTE!F13),Mar2022_RICHIESTE!F13))=1,    F$114&lt;&gt;""   ),    _xlfn.CONCAT("Rid: ",HLOOKUP(F$114,Tipologie!$B$2:$AM$10,9)  ),  Mar2022_RICHIESTE!F13),HLOOKUP(F$114,Tipologie!$B$2:$AM$10,9  ) ))</f>
        <v>DOMENICA</v>
      </c>
      <c r="G122" s="158" t="str">
        <f>T( IF( Mar2022_RICHIESTE!G13&lt;&gt;"",  IF(   AND(    (IFERROR(SEARCH("Ridotto",Mar2022_RICHIESTE!G13),Mar2022_RICHIESTE!G13))=1,    G$114&lt;&gt;""   ),    _xlfn.CONCAT("Rid: ",HLOOKUP(G$114,Tipologie!$B$2:$AM$10,9)  ),  Mar2022_RICHIESTE!G13),HLOOKUP(G$114,Tipologie!$B$2:$AM$10,9  ) ))</f>
        <v>DOMENICA</v>
      </c>
      <c r="H122" s="158" t="str">
        <f>T( IF( Mar2022_RICHIESTE!H13&lt;&gt;"",  IF(   AND(    (IFERROR(SEARCH("Ridotto",Mar2022_RICHIESTE!H13),Mar2022_RICHIESTE!H13))=1,    H$114&lt;&gt;""   ),    _xlfn.CONCAT("Rid: ",HLOOKUP(H$114,Tipologie!$B$2:$AM$10,9)  ),  Mar2022_RICHIESTE!H13),HLOOKUP(H$114,Tipologie!$B$2:$AM$10,9  ) ))</f>
        <v>DOMENICA</v>
      </c>
      <c r="I122" s="158" t="str">
        <f>T( IF( Mar2022_RICHIESTE!I13&lt;&gt;"",  IF(   AND(    (IFERROR(SEARCH("Ridotto",Mar2022_RICHIESTE!I13),Mar2022_RICHIESTE!I13))=1,    I$114&lt;&gt;""   ),    _xlfn.CONCAT("Rid: ",HLOOKUP(I$114,Tipologie!$B$2:$AM$10,9)  ),  Mar2022_RICHIESTE!I13),HLOOKUP(I$114,Tipologie!$B$2:$AM$10,9  ) ))</f>
        <v>DOMENICA</v>
      </c>
      <c r="J122" s="158" t="str">
        <f>T( IF( Mar2022_RICHIESTE!J13&lt;&gt;"",  IF(   AND(    (IFERROR(SEARCH("Ridotto",Mar2022_RICHIESTE!J13),Mar2022_RICHIESTE!J13))=1,    J$114&lt;&gt;""   ),    _xlfn.CONCAT("Rid: ",HLOOKUP(J$114,Tipologie!$B$2:$AM$10,9)  ),  Mar2022_RICHIESTE!J13),HLOOKUP(J$114,Tipologie!$B$2:$AM$10,9  ) ))</f>
        <v>DOMENICA</v>
      </c>
      <c r="K122" s="158" t="str">
        <f>T( IF( Mar2022_RICHIESTE!K13&lt;&gt;"",  IF(   AND(    (IFERROR(SEARCH("Ridotto",Mar2022_RICHIESTE!K13),Mar2022_RICHIESTE!K13))=1,    K$114&lt;&gt;""   ),    _xlfn.CONCAT("Rid: ",HLOOKUP(K$114,Tipologie!$B$2:$AM$10,9)  ),  Mar2022_RICHIESTE!K13),HLOOKUP(K$114,Tipologie!$B$2:$AM$10,9  ) ))</f>
        <v>DOMENICA</v>
      </c>
      <c r="L122" s="158" t="str">
        <f>T( IF( Mar2022_RICHIESTE!L13&lt;&gt;"",  IF(   AND(    (IFERROR(SEARCH("Ridotto",Mar2022_RICHIESTE!L13),Mar2022_RICHIESTE!L13))=1,    L$114&lt;&gt;""   ),    _xlfn.CONCAT("Rid: ",HLOOKUP(L$114,Tipologie!$B$2:$AM$10,9)  ),  Mar2022_RICHIESTE!L13),HLOOKUP(L$114,Tipologie!$B$2:$AM$10,9  ) ))</f>
        <v>DOMENICA</v>
      </c>
      <c r="M122" s="158" t="str">
        <f>T( IF( Mar2022_RICHIESTE!M13&lt;&gt;"",  IF(   AND(    (IFERROR(SEARCH("Ridotto",Mar2022_RICHIESTE!M13),Mar2022_RICHIESTE!M13))=1,    M$114&lt;&gt;""   ),    _xlfn.CONCAT("Rid: ",HLOOKUP(M$114,Tipologie!$B$2:$AM$10,9)  ),  Mar2022_RICHIESTE!M13),HLOOKUP(M$114,Tipologie!$B$2:$AM$10,9  ) ))</f>
        <v>DOMENICA</v>
      </c>
      <c r="N122" s="158" t="str">
        <f>T( IF( Mar2022_RICHIESTE!N13&lt;&gt;"",  IF(   AND(    (IFERROR(SEARCH("Ridotto",Mar2022_RICHIESTE!N13),Mar2022_RICHIESTE!N13))=1,    N$114&lt;&gt;""   ),    _xlfn.CONCAT("Rid: ",HLOOKUP(N$114,Tipologie!$B$2:$AM$10,9)  ),  Mar2022_RICHIESTE!N13),HLOOKUP(N$114,Tipologie!$B$2:$AM$10,9  ) ))</f>
        <v>DOMENICA</v>
      </c>
      <c r="O122" s="158" t="str">
        <f>T( IF( Mar2022_RICHIESTE!O13&lt;&gt;"",  IF(   AND(    (IFERROR(SEARCH("Ridotto",Mar2022_RICHIESTE!O13),Mar2022_RICHIESTE!O13))=1,    O$114&lt;&gt;""   ),    _xlfn.CONCAT("Rid: ",HLOOKUP(O$114,Tipologie!$B$2:$AM$10,9)  ),  Mar2022_RICHIESTE!O13),HLOOKUP(O$114,Tipologie!$B$2:$AM$10,9  ) ))</f>
        <v>DOMENICA</v>
      </c>
      <c r="P122" s="158" t="str">
        <f>T( IF( Mar2022_RICHIESTE!P13&lt;&gt;"",  IF(   AND(    (IFERROR(SEARCH("Ridotto",Mar2022_RICHIESTE!P13),Mar2022_RICHIESTE!P13))=1,    P$114&lt;&gt;""   ),    _xlfn.CONCAT("Rid: ",HLOOKUP(P$114,Tipologie!$B$2:$AM$10,9)  ),  Mar2022_RICHIESTE!P13),HLOOKUP(P$114,Tipologie!$B$2:$AM$10,9  ) ))</f>
        <v>DOMENICA</v>
      </c>
      <c r="Q122" s="60" t="str">
        <f>T( IF( Mar2022_RICHIESTE!Q13&lt;&gt;"",  IF(   AND(    (IFERROR(SEARCH("Ridotto",Mar2022_RICHIESTE!Q13),Mar2022_RICHIESTE!Q13))=1,    Q$114&lt;&gt;""   ),    _xlfn.CONCAT("Rid: ",HLOOKUP(Q$114,Tipologie!$B$2:$AM$10,9)  ),  Mar2022_RICHIESTE!Q13),HLOOKUP(Q$114,Tipologie!$B$2:$AM$10,9  ) ))</f>
        <v>DOMENICA</v>
      </c>
      <c r="R122" s="60" t="str">
        <f>T( IF( Mar2022_RICHIESTE!R13&lt;&gt;"",  IF(   AND(    (IFERROR(SEARCH("Ridotto",Mar2022_RICHIESTE!R13),Mar2022_RICHIESTE!R13))=1,    R$114&lt;&gt;""   ),    _xlfn.CONCAT("Rid: ",HLOOKUP(R$114,Tipologie!$B$2:$AM$10,9)  ),  Mar2022_RICHIESTE!R13),HLOOKUP(R$114,Tipologie!$B$2:$AM$10,9  ) ))</f>
        <v>DOMENICA</v>
      </c>
      <c r="S122" s="60" t="str">
        <f>T( IF( Mar2022_RICHIESTE!S13&lt;&gt;"",  IF(   AND(    (IFERROR(SEARCH("Ridotto",Mar2022_RICHIESTE!S13),Mar2022_RICHIESTE!S13))=1,    S$114&lt;&gt;""   ),    _xlfn.CONCAT("Rid: ",HLOOKUP(S$114,Tipologie!$B$2:$AM$10,9)  ),  Mar2022_RICHIESTE!S13),HLOOKUP(S$114,Tipologie!$B$2:$AM$10,9  ) ))</f>
        <v>DOMENICA</v>
      </c>
      <c r="U122" s="57" t="str">
        <f t="shared" si="31"/>
        <v/>
      </c>
      <c r="V122" s="82">
        <f t="shared" si="32"/>
        <v>44626</v>
      </c>
      <c r="W122" s="158" t="str">
        <f>T( IF( Mar2022_RICHIESTE!W13&lt;&gt;"",  IF(   AND(    (IFERROR(SEARCH("Ridotto",Mar2022_RICHIESTE!W13),Mar2022_RICHIESTE!W13))=1,    W$114&lt;&gt;""   ),    _xlfn.CONCAT("Rid: ",HLOOKUP(W$114,Tipologie!$B$2:$AM$10,9)  ),  Mar2022_RICHIESTE!W13),HLOOKUP(W$114,Tipologie!$B$2:$AM$10,9  ) ))</f>
        <v>DOMENICA</v>
      </c>
      <c r="X122" s="158" t="str">
        <f>T( IF( Mar2022_RICHIESTE!X13&lt;&gt;"",  IF(   AND(    (IFERROR(SEARCH("Ridotto",Mar2022_RICHIESTE!X13),Mar2022_RICHIESTE!X13))=1,    X$114&lt;&gt;""   ),    _xlfn.CONCAT("Rid: ",HLOOKUP(X$114,Tipologie!$B$2:$AM$10,9)  ),  Mar2022_RICHIESTE!X13),HLOOKUP(X$114,Tipologie!$B$2:$AM$10,9  ) ))</f>
        <v>DOMENICA</v>
      </c>
      <c r="Y122" s="158" t="str">
        <f>T( IF( Mar2022_RICHIESTE!Y13&lt;&gt;"",  IF(   AND(    (IFERROR(SEARCH("Ridotto",Mar2022_RICHIESTE!Y13),Mar2022_RICHIESTE!Y13))=1,    Y$114&lt;&gt;""   ),    _xlfn.CONCAT("Rid: ",HLOOKUP(Y$114,Tipologie!$B$2:$AM$10,9)  ),  Mar2022_RICHIESTE!Y13),HLOOKUP(Y$114,Tipologie!$B$2:$AM$10,9  ) ))</f>
        <v>DOMENICA</v>
      </c>
      <c r="Z122" s="158" t="str">
        <f>T( IF( Mar2022_RICHIESTE!Z13&lt;&gt;"",  IF(   AND(    (IFERROR(SEARCH("Ridotto",Mar2022_RICHIESTE!Z13),Mar2022_RICHIESTE!Z13))=1,    Z$114&lt;&gt;""   ),    _xlfn.CONCAT("Rid: ",HLOOKUP(Z$114,Tipologie!$B$2:$AM$10,9)  ),  Mar2022_RICHIESTE!Z13),HLOOKUP(Z$114,Tipologie!$B$2:$AM$10,9  ) ))</f>
        <v>DOMENICA</v>
      </c>
      <c r="AA122" s="158" t="str">
        <f>T( IF( Mar2022_RICHIESTE!AA13&lt;&gt;"",  IF(   AND(    (IFERROR(SEARCH("Ridotto",Mar2022_RICHIESTE!AA13),Mar2022_RICHIESTE!AA13))=1,    AA$114&lt;&gt;""   ),    _xlfn.CONCAT("Rid: ",HLOOKUP(AA$114,Tipologie!$B$2:$AM$10,9)  ),  Mar2022_RICHIESTE!AA13),HLOOKUP(AA$114,Tipologie!$B$2:$AM$10,9  ) ))</f>
        <v>DOMENICA</v>
      </c>
      <c r="AB122" s="158" t="str">
        <f>T( IF( Mar2022_RICHIESTE!AB13&lt;&gt;"",  IF(   AND(    (IFERROR(SEARCH("Ridotto",Mar2022_RICHIESTE!AB13),Mar2022_RICHIESTE!AB13))=1,    AB$114&lt;&gt;""   ),    _xlfn.CONCAT("Rid: ",HLOOKUP(AB$114,Tipologie!$B$2:$AM$10,9)  ),  Mar2022_RICHIESTE!AB13),HLOOKUP(AB$114,Tipologie!$B$2:$AM$10,9  ) ))</f>
        <v>DOMENICA</v>
      </c>
      <c r="AC122" s="158" t="str">
        <f>T( IF( Mar2022_RICHIESTE!AC13&lt;&gt;"",  IF(   AND(    (IFERROR(SEARCH("Ridotto",Mar2022_RICHIESTE!AC13),Mar2022_RICHIESTE!AC13))=1,    AC$114&lt;&gt;""   ),    _xlfn.CONCAT("Rid: ",HLOOKUP(AC$114,Tipologie!$B$2:$AM$10,9)  ),  Mar2022_RICHIESTE!AC13),HLOOKUP(AC$114,Tipologie!$B$2:$AM$10,9  ) ))</f>
        <v>DOMENICA</v>
      </c>
      <c r="AD122" s="158" t="str">
        <f>T( IF( Mar2022_RICHIESTE!AD13&lt;&gt;"",  IF(   AND(    (IFERROR(SEARCH("Ridotto",Mar2022_RICHIESTE!AD13),Mar2022_RICHIESTE!AD13))=1,    AD$114&lt;&gt;""   ),    _xlfn.CONCAT("Rid: ",HLOOKUP(AD$114,Tipologie!$B$2:$AM$10,9)  ),  Mar2022_RICHIESTE!AD13),HLOOKUP(AD$114,Tipologie!$B$2:$AM$10,9  ) ))</f>
        <v>DOMENICA</v>
      </c>
      <c r="AE122" s="158" t="str">
        <f>T( IF( Mar2022_RICHIESTE!AE13&lt;&gt;"",  IF(   AND(    (IFERROR(SEARCH("Ridotto",Mar2022_RICHIESTE!AE13),Mar2022_RICHIESTE!AE13))=1,    AE$114&lt;&gt;""   ),    _xlfn.CONCAT("Rid: ",HLOOKUP(AE$114,Tipologie!$B$2:$AM$10,9)  ),  Mar2022_RICHIESTE!AE13),HLOOKUP(AE$114,Tipologie!$B$2:$AM$10,9  ) ))</f>
        <v>DOMENICA</v>
      </c>
      <c r="AF122" s="158" t="str">
        <f>T( IF( Mar2022_RICHIESTE!AF13&lt;&gt;"",  IF(   AND(    (IFERROR(SEARCH("Ridotto",Mar2022_RICHIESTE!AF13),Mar2022_RICHIESTE!AF13))=1,    AF$114&lt;&gt;""   ),    _xlfn.CONCAT("Rid: ",HLOOKUP(AF$114,Tipologie!$B$2:$AM$10,9)  ),  Mar2022_RICHIESTE!AF13),HLOOKUP(AF$114,Tipologie!$B$2:$AM$10,9  ) ))</f>
        <v>DOMENICA</v>
      </c>
      <c r="AG122" s="158" t="str">
        <f>T( IF( Mar2022_RICHIESTE!AG13&lt;&gt;"",  IF(   AND(    (IFERROR(SEARCH("Ridotto",Mar2022_RICHIESTE!AG13),Mar2022_RICHIESTE!AG13))=1,    AG$114&lt;&gt;""   ),    _xlfn.CONCAT("Rid: ",HLOOKUP(AG$114,Tipologie!$B$2:$AM$10,9)  ),  Mar2022_RICHIESTE!AG13),HLOOKUP(AG$114,Tipologie!$B$2:$AM$10,9  ) ))</f>
        <v>DOMENICA</v>
      </c>
      <c r="AH122" s="158" t="str">
        <f>T( IF( Mar2022_RICHIESTE!AH13&lt;&gt;"",  IF(   AND(    (IFERROR(SEARCH("Ridotto",Mar2022_RICHIESTE!AH13),Mar2022_RICHIESTE!AH13))=1,    AH$114&lt;&gt;""   ),    _xlfn.CONCAT("Rid: ",HLOOKUP(AH$114,Tipologie!$B$2:$AM$10,9)  ),  Mar2022_RICHIESTE!AH13),HLOOKUP(AH$114,Tipologie!$B$2:$AM$10,9  ) ))</f>
        <v>DOMENICA</v>
      </c>
      <c r="AI122" s="158" t="str">
        <f>T( IF( Mar2022_RICHIESTE!AI13&lt;&gt;"",  IF(   AND(    (IFERROR(SEARCH("Ridotto",Mar2022_RICHIESTE!AI13),Mar2022_RICHIESTE!AI13))=1,    AI$114&lt;&gt;""   ),    _xlfn.CONCAT("Rid: ",HLOOKUP(AI$114,Tipologie!$B$2:$AM$10,9)  ),  Mar2022_RICHIESTE!AI13),HLOOKUP(AI$114,Tipologie!$B$2:$AM$10,9  ) ))</f>
        <v>DOMENICA</v>
      </c>
      <c r="AJ122" s="158" t="str">
        <f>T( IF( Mar2022_RICHIESTE!AJ13&lt;&gt;"",  IF(   AND(    (IFERROR(SEARCH("Ridotto",Mar2022_RICHIESTE!AJ13),Mar2022_RICHIESTE!AJ13))=1,    AJ$114&lt;&gt;""   ),    _xlfn.CONCAT("Rid: ",HLOOKUP(AJ$114,Tipologie!$B$2:$AM$10,9)  ),  Mar2022_RICHIESTE!AJ13),HLOOKUP(AJ$114,Tipologie!$B$2:$AM$10,9  ) ))</f>
        <v>DOMENICA</v>
      </c>
      <c r="AK122" s="158" t="str">
        <f>T( IF( Mar2022_RICHIESTE!AK13&lt;&gt;"",  IF(   AND(    (IFERROR(SEARCH("Ridotto",Mar2022_RICHIESTE!AK13),Mar2022_RICHIESTE!AK13))=1,    AK$114&lt;&gt;""   ),    _xlfn.CONCAT("Rid: ",HLOOKUP(AK$114,Tipologie!$B$2:$AM$10,9)  ),  Mar2022_RICHIESTE!AK13),HLOOKUP(AK$114,Tipologie!$B$2:$AM$10,9  ) ))</f>
        <v>DOMENICA</v>
      </c>
      <c r="AL122" s="158" t="str">
        <f>T( IF( Mar2022_RICHIESTE!AL13&lt;&gt;"",  IF(   AND(    (IFERROR(SEARCH("Ridotto",Mar2022_RICHIESTE!AL13),Mar2022_RICHIESTE!AL13))=1,    AL$114&lt;&gt;""   ),    _xlfn.CONCAT("Rid: ",HLOOKUP(AL$114,Tipologie!$B$2:$AM$10,9)  ),  Mar2022_RICHIESTE!AL13),HLOOKUP(AL$114,Tipologie!$B$2:$AM$10,9  ) ))</f>
        <v>DOMENICA</v>
      </c>
      <c r="AM122" s="158" t="str">
        <f>T( IF( Mar2022_RICHIESTE!AM13&lt;&gt;"",  IF(   AND(    (IFERROR(SEARCH("Ridotto",Mar2022_RICHIESTE!AM13),Mar2022_RICHIESTE!AM13))=1,    AM$114&lt;&gt;""   ),    _xlfn.CONCAT("Rid: ",HLOOKUP(AM$114,Tipologie!$B$2:$AM$10,9)  ),  Mar2022_RICHIESTE!AM13),HLOOKUP(AM$114,Tipologie!$B$2:$AM$10,9  ) ))</f>
        <v>DOMENICA</v>
      </c>
      <c r="AN122" s="158" t="str">
        <f>T( IF( Mar2022_RICHIESTE!AN13&lt;&gt;"",  IF(   AND(    (IFERROR(SEARCH("Ridotto",Mar2022_RICHIESTE!AN13),Mar2022_RICHIESTE!AN13))=1,    AN$114&lt;&gt;""   ),    _xlfn.CONCAT("Rid: ",HLOOKUP(AN$114,Tipologie!$B$2:$AM$10,9)  ),  Mar2022_RICHIESTE!AN13),HLOOKUP(AN$114,Tipologie!$B$2:$AM$10,9  ) ))</f>
        <v>DOMENICA</v>
      </c>
      <c r="AO122" s="158" t="str">
        <f>T( IF( Mar2022_RICHIESTE!AO13&lt;&gt;"",  IF(   AND(    (IFERROR(SEARCH("Ridotto",Mar2022_RICHIESTE!AO13),Mar2022_RICHIESTE!AO13))=1,    AO$114&lt;&gt;""   ),    _xlfn.CONCAT("Rid: ",HLOOKUP(AO$114,Tipologie!$B$2:$AM$10,9)  ),  Mar2022_RICHIESTE!AO13),HLOOKUP(AO$114,Tipologie!$B$2:$AM$10,9  ) ))</f>
        <v>DOMENICA</v>
      </c>
      <c r="AP122" s="158" t="str">
        <f>T( IF( Mar2022_RICHIESTE!AP13&lt;&gt;"",  IF(   AND(    (IFERROR(SEARCH("Ridotto",Mar2022_RICHIESTE!AP13),Mar2022_RICHIESTE!AP13))=1,    AP$114&lt;&gt;""   ),    _xlfn.CONCAT("Rid: ",HLOOKUP(AP$114,Tipologie!$B$2:$AM$10,9)  ),  Mar2022_RICHIESTE!AP13),HLOOKUP(AP$114,Tipologie!$B$2:$AM$10,9  ) ))</f>
        <v>DOMENICA</v>
      </c>
      <c r="AQ122" s="158" t="str">
        <f>T( IF( Mar2022_RICHIESTE!AQ13&lt;&gt;"",  IF(   AND(    (IFERROR(SEARCH("Ridotto",Mar2022_RICHIESTE!AQ13),Mar2022_RICHIESTE!AQ13))=1,    AQ$114&lt;&gt;""   ),    _xlfn.CONCAT("Rid: ",HLOOKUP(AQ$114,Tipologie!$B$2:$AM$10,9)  ),  Mar2022_RICHIESTE!AQ13),HLOOKUP(AQ$114,Tipologie!$B$2:$AM$10,9  ) ))</f>
        <v>DOMENICA</v>
      </c>
      <c r="AR122" s="158" t="str">
        <f>T( IF( Mar2022_RICHIESTE!AR13&lt;&gt;"",  IF(   AND(    (IFERROR(SEARCH("Ridotto",Mar2022_RICHIESTE!AR13),Mar2022_RICHIESTE!AR13))=1,    AR$114&lt;&gt;""   ),    _xlfn.CONCAT("Rid: ",HLOOKUP(AR$114,Tipologie!$B$2:$AM$10,9)  ),  Mar2022_RICHIESTE!AR13),HLOOKUP(AR$114,Tipologie!$B$2:$AM$10,9  ) ))</f>
        <v>DOMENICA</v>
      </c>
      <c r="AS122" s="55"/>
      <c r="AT122" s="94"/>
      <c r="AU122" s="96"/>
      <c r="AW122" s="57" t="str">
        <f>IF($A122&lt;&gt;"",$A122,"")</f>
        <v/>
      </c>
      <c r="AX122" s="145">
        <f>IF($B122&lt;&gt;"",$B122,"")</f>
        <v>44626</v>
      </c>
      <c r="AY122" s="158" t="str">
        <f>T(IF(  Mar2022_RICHIESTE!BB13&lt;&gt;"",  Mar2022_RICHIESTE!BB13,  HLOOKUP(AY$114,Tipologie!$B$2:$AM$10,9) ))</f>
        <v>DOMENICA</v>
      </c>
      <c r="AZ122" s="158" t="str">
        <f>T(IF(  Mar2022_RICHIESTE!BC13&lt;&gt;"",  Mar2022_RICHIESTE!BC13,  HLOOKUP(AZ$114,Tipologie!$B$2:$AM$10,9) ))</f>
        <v>DOMENICA</v>
      </c>
      <c r="BA122" s="158" t="str">
        <f>T(IF(  Mar2022_RICHIESTE!BD13&lt;&gt;"",  Mar2022_RICHIESTE!BD13,  HLOOKUP(BA$114,Tipologie!$B$2:$AM$10,9) ))</f>
        <v>DOMENICA</v>
      </c>
      <c r="BB122" s="158" t="str">
        <f>T(IF(  Mar2022_RICHIESTE!BE13&lt;&gt;"",  Mar2022_RICHIESTE!BE13,  HLOOKUP(BB$114,Tipologie!$B$2:$AM$10,9) ))</f>
        <v>DOMENICA</v>
      </c>
      <c r="BC122" s="158" t="str">
        <f>T(IF(  Mar2022_RICHIESTE!BF13&lt;&gt;"",  Mar2022_RICHIESTE!BF13,  HLOOKUP(BC$114,Tipologie!$B$2:$AM$10,9) ))</f>
        <v>DOMENICA</v>
      </c>
      <c r="BD122" s="158" t="str">
        <f>T(IF(  Mar2022_RICHIESTE!BG13&lt;&gt;"",  Mar2022_RICHIESTE!BG13,  HLOOKUP(BD$114,Tipologie!$B$2:$AM$10,9) ))</f>
        <v>DOMENICA</v>
      </c>
      <c r="BE122" s="158" t="str">
        <f>T(IF(  Mar2022_RICHIESTE!BH13&lt;&gt;"",  Mar2022_RICHIESTE!BH13,  HLOOKUP(BE$114,Tipologie!$B$2:$AM$10,9) ))</f>
        <v>DOMENICA</v>
      </c>
      <c r="BF122" s="158" t="str">
        <f>T(IF(  Mar2022_RICHIESTE!BI13&lt;&gt;"",  Mar2022_RICHIESTE!BI13,  HLOOKUP(BF$114,Tipologie!$B$2:$AM$10,9) ))</f>
        <v>DOMENICA</v>
      </c>
      <c r="BG122" s="158" t="str">
        <f>T(IF(  Mar2022_RICHIESTE!BJ13&lt;&gt;"",  Mar2022_RICHIESTE!BJ13,  HLOOKUP(BG$114,Tipologie!$B$2:$AM$10,9) ))</f>
        <v>DOMENICA</v>
      </c>
      <c r="BH122" s="158" t="str">
        <f>T(IF(  Mar2022_RICHIESTE!BK13&lt;&gt;"",  Mar2022_RICHIESTE!BK13,  HLOOKUP(BH$114,Tipologie!$B$2:$AM$10,9) ))</f>
        <v>DOMENICA</v>
      </c>
    </row>
    <row r="123" spans="1:61" ht="11.25" customHeight="1" x14ac:dyDescent="0.25">
      <c r="A123" s="58"/>
      <c r="B123" s="58"/>
      <c r="C123" s="58"/>
      <c r="D123" s="58"/>
      <c r="E123" s="58"/>
      <c r="F123" s="58"/>
      <c r="G123" s="58"/>
      <c r="H123" s="58"/>
      <c r="I123" s="58"/>
      <c r="J123" s="58"/>
      <c r="K123" s="58"/>
      <c r="L123" s="58"/>
      <c r="M123" s="58"/>
      <c r="N123" s="58"/>
      <c r="O123" s="58"/>
      <c r="P123" s="58"/>
      <c r="Q123" s="58"/>
      <c r="R123" s="58"/>
      <c r="S123" s="58"/>
      <c r="U123" s="58" t="str">
        <f>IF($A123&lt;&gt;"",$A123,"")</f>
        <v/>
      </c>
      <c r="V123" s="58" t="str">
        <f t="shared" ref="V123:V163" si="33">IF($B123&lt;&gt;"",$B123,"")</f>
        <v/>
      </c>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93"/>
      <c r="AU123" s="96"/>
      <c r="AW123" s="98" t="str">
        <f>IF($A123&lt;&gt;"",$A123,"")</f>
        <v/>
      </c>
      <c r="AX123" s="98" t="str">
        <f>IF($B123&lt;&gt;"",$B123,"")</f>
        <v/>
      </c>
      <c r="AY123" s="58"/>
      <c r="AZ123" s="58"/>
      <c r="BA123" s="58"/>
      <c r="BB123" s="58"/>
      <c r="BC123" s="58"/>
      <c r="BD123" s="58"/>
      <c r="BE123" s="58"/>
      <c r="BF123" s="58"/>
      <c r="BG123" s="58"/>
      <c r="BH123" s="58"/>
    </row>
    <row r="124" spans="1:61" ht="11.25" customHeight="1" x14ac:dyDescent="0.25">
      <c r="A124" s="78"/>
      <c r="B124" s="78" t="s">
        <v>23</v>
      </c>
      <c r="C124" s="84"/>
      <c r="D124" s="84"/>
      <c r="E124" s="84"/>
      <c r="F124" s="84"/>
      <c r="G124" s="84"/>
      <c r="H124" s="84"/>
      <c r="I124" s="84"/>
      <c r="J124" s="84"/>
      <c r="K124" s="84"/>
      <c r="L124" s="84"/>
      <c r="M124" s="84"/>
      <c r="N124" s="84"/>
      <c r="O124" s="84"/>
      <c r="P124" s="84"/>
      <c r="Q124" s="84"/>
      <c r="R124" s="84"/>
      <c r="S124" s="84"/>
      <c r="U124" s="78"/>
      <c r="V124" s="78" t="str">
        <f t="shared" si="33"/>
        <v>Turno</v>
      </c>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T124" s="93"/>
      <c r="AU124" s="96"/>
      <c r="AW124" s="50"/>
      <c r="AX124" s="50"/>
      <c r="AY124" s="84"/>
      <c r="AZ124" s="84"/>
      <c r="BA124" s="84"/>
      <c r="BB124" s="84"/>
      <c r="BC124" s="84"/>
      <c r="BD124" s="84"/>
      <c r="BE124" s="84"/>
      <c r="BF124" s="84"/>
      <c r="BG124" s="84"/>
      <c r="BH124" s="84"/>
    </row>
    <row r="125" spans="1:61" ht="11.25" customHeight="1" x14ac:dyDescent="0.25">
      <c r="A125" s="50"/>
      <c r="B125" s="50"/>
      <c r="C125" s="158" t="str">
        <f>T(IF(  Mar2022_RICHIESTE!C15&lt;&gt;"",  Mar2022_RICHIESTE!C15,  HLOOKUP(C$124,Tipologie!$B$2:$AM$10,2) ))</f>
        <v>-</v>
      </c>
      <c r="D125" s="158" t="str">
        <f>T(IF(  Mar2022_RICHIESTE!D15&lt;&gt;"",  Mar2022_RICHIESTE!D15,  HLOOKUP(D$124,Tipologie!$B$2:$AM$10,2) ))</f>
        <v>-</v>
      </c>
      <c r="E125" s="158" t="str">
        <f>T(IF(  Mar2022_RICHIESTE!E15&lt;&gt;"",  Mar2022_RICHIESTE!E15,  HLOOKUP(E$124,Tipologie!$B$2:$AM$10,2) ))</f>
        <v>-</v>
      </c>
      <c r="F125" s="158" t="str">
        <f>T(IF(  Mar2022_RICHIESTE!F15&lt;&gt;"",  Mar2022_RICHIESTE!F15,  HLOOKUP(F$124,Tipologie!$B$2:$AM$10,2) ))</f>
        <v>-</v>
      </c>
      <c r="G125" s="158" t="str">
        <f>T(IF(  Mar2022_RICHIESTE!G15&lt;&gt;"",  Mar2022_RICHIESTE!G15,  HLOOKUP(G$124,Tipologie!$B$2:$AM$10,2) ))</f>
        <v>-</v>
      </c>
      <c r="H125" s="158" t="str">
        <f>T(IF(  Mar2022_RICHIESTE!H15&lt;&gt;"",  Mar2022_RICHIESTE!H15,  HLOOKUP(H$124,Tipologie!$B$2:$AM$10,2) ))</f>
        <v>-</v>
      </c>
      <c r="I125" s="158" t="str">
        <f>T(IF(  Mar2022_RICHIESTE!I15&lt;&gt;"",  Mar2022_RICHIESTE!I15,  HLOOKUP(I$124,Tipologie!$B$2:$AM$10,2) ))</f>
        <v>-</v>
      </c>
      <c r="J125" s="158" t="str">
        <f>T(IF(  Mar2022_RICHIESTE!J15&lt;&gt;"",  Mar2022_RICHIESTE!J15,  HLOOKUP(J$124,Tipologie!$B$2:$AM$10,2) ))</f>
        <v>-</v>
      </c>
      <c r="K125" s="158" t="str">
        <f>T(IF(  Mar2022_RICHIESTE!K15&lt;&gt;"",  Mar2022_RICHIESTE!K15,  HLOOKUP(K$124,Tipologie!$B$2:$AM$10,2) ))</f>
        <v>-</v>
      </c>
      <c r="L125" s="158" t="str">
        <f>T(IF(  Mar2022_RICHIESTE!L15&lt;&gt;"",  Mar2022_RICHIESTE!L15,  HLOOKUP(L$124,Tipologie!$B$2:$AM$10,2) ))</f>
        <v>-</v>
      </c>
      <c r="M125" s="158" t="str">
        <f>T(IF(  Mar2022_RICHIESTE!M15&lt;&gt;"",  Mar2022_RICHIESTE!M15,  HLOOKUP(M$124,Tipologie!$B$2:$AM$10,2) ))</f>
        <v>-</v>
      </c>
      <c r="N125" s="158" t="str">
        <f>T(IF(  Mar2022_RICHIESTE!N15&lt;&gt;"",  Mar2022_RICHIESTE!N15,  HLOOKUP(N$124,Tipologie!$B$2:$AM$10,2) ))</f>
        <v>-</v>
      </c>
      <c r="O125" s="158" t="str">
        <f>T(IF(  Mar2022_RICHIESTE!O15&lt;&gt;"",  Mar2022_RICHIESTE!O15,  HLOOKUP(O$124,Tipologie!$B$2:$AM$10,2) ))</f>
        <v>-</v>
      </c>
      <c r="P125" s="158" t="str">
        <f>T(IF(  Mar2022_RICHIESTE!P15&lt;&gt;"",  Mar2022_RICHIESTE!P15,  HLOOKUP(P$124,Tipologie!$B$2:$AM$10,2) ))</f>
        <v>-</v>
      </c>
      <c r="Q125" s="81" t="str">
        <f>T(IF(  Mar2022_RICHIESTE!Q15&lt;&gt;"",  Mar2022_RICHIESTE!Q15,  HLOOKUP(Q$124,Tipologie!$B$2:$AM$10,2) ))</f>
        <v>-</v>
      </c>
      <c r="R125" s="81" t="str">
        <f>T(IF(  Mar2022_RICHIESTE!R15&lt;&gt;"",  Mar2022_RICHIESTE!R15,  HLOOKUP(R$124,Tipologie!$B$2:$AM$10,2) ))</f>
        <v>-</v>
      </c>
      <c r="S125" s="81" t="str">
        <f>T(IF(  Mar2022_RICHIESTE!S15&lt;&gt;"",  Mar2022_RICHIESTE!S15,  HLOOKUP(S$124,Tipologie!$B$2:$AM$10,2) ))</f>
        <v>-</v>
      </c>
      <c r="U125" s="50" t="str">
        <f t="shared" ref="U125:U163" si="34">IF($A125&lt;&gt;"",$A125,"")</f>
        <v/>
      </c>
      <c r="V125" s="50" t="str">
        <f t="shared" si="33"/>
        <v/>
      </c>
      <c r="W125" s="158" t="str">
        <f>T(IF(  Mar2022_RICHIESTE!W15&lt;&gt;"",  Mar2022_RICHIESTE!W15,  HLOOKUP(W$124,Tipologie!$B$2:$AM$10,2) ))</f>
        <v>-</v>
      </c>
      <c r="X125" s="158" t="str">
        <f>T(IF(  Mar2022_RICHIESTE!X15&lt;&gt;"",  Mar2022_RICHIESTE!X15,  HLOOKUP(X$124,Tipologie!$B$2:$AM$10,2) ))</f>
        <v>-</v>
      </c>
      <c r="Y125" s="158" t="str">
        <f>T(IF(  Mar2022_RICHIESTE!Y15&lt;&gt;"",  Mar2022_RICHIESTE!Y15,  HLOOKUP(Y$124,Tipologie!$B$2:$AM$10,2) ))</f>
        <v>-</v>
      </c>
      <c r="Z125" s="158" t="str">
        <f>T(IF(  Mar2022_RICHIESTE!Z15&lt;&gt;"",  Mar2022_RICHIESTE!Z15,  HLOOKUP(Z$124,Tipologie!$B$2:$AM$10,2) ))</f>
        <v>-</v>
      </c>
      <c r="AA125" s="158" t="str">
        <f>T(IF(  Mar2022_RICHIESTE!AA15&lt;&gt;"",  Mar2022_RICHIESTE!AA15,  HLOOKUP(AA$124,Tipologie!$B$2:$AM$10,2) ))</f>
        <v>-</v>
      </c>
      <c r="AB125" s="158" t="str">
        <f>T(IF(  Mar2022_RICHIESTE!AB15&lt;&gt;"",  Mar2022_RICHIESTE!AB15,  HLOOKUP(AB$124,Tipologie!$B$2:$AM$10,2) ))</f>
        <v>-</v>
      </c>
      <c r="AC125" s="158" t="str">
        <f>T(IF(  Mar2022_RICHIESTE!AC15&lt;&gt;"",  Mar2022_RICHIESTE!AC15,  HLOOKUP(AC$124,Tipologie!$B$2:$AM$10,2) ))</f>
        <v>-</v>
      </c>
      <c r="AD125" s="158" t="str">
        <f>T(IF(  Mar2022_RICHIESTE!AD15&lt;&gt;"",  Mar2022_RICHIESTE!AD15,  HLOOKUP(AD$124,Tipologie!$B$2:$AM$10,2) ))</f>
        <v>-</v>
      </c>
      <c r="AE125" s="158" t="str">
        <f>T(IF(  Mar2022_RICHIESTE!AE15&lt;&gt;"",  Mar2022_RICHIESTE!AE15,  HLOOKUP(AE$124,Tipologie!$B$2:$AM$10,2) ))</f>
        <v>-</v>
      </c>
      <c r="AF125" s="158" t="str">
        <f>T(IF(  Mar2022_RICHIESTE!AF15&lt;&gt;"",  Mar2022_RICHIESTE!AF15,  HLOOKUP(AF$124,Tipologie!$B$2:$AM$10,2) ))</f>
        <v>-</v>
      </c>
      <c r="AG125" s="158" t="str">
        <f>T(IF(  Mar2022_RICHIESTE!AG15&lt;&gt;"",  Mar2022_RICHIESTE!AG15,  HLOOKUP(AG$124,Tipologie!$B$2:$AM$10,2) ))</f>
        <v>-</v>
      </c>
      <c r="AH125" s="158" t="str">
        <f>T(IF(  Mar2022_RICHIESTE!AH15&lt;&gt;"",  Mar2022_RICHIESTE!AH15,  HLOOKUP(AH$124,Tipologie!$B$2:$AM$10,2) ))</f>
        <v>-</v>
      </c>
      <c r="AI125" s="158" t="str">
        <f>T(IF(  Mar2022_RICHIESTE!AI15&lt;&gt;"",  Mar2022_RICHIESTE!AI15,  HLOOKUP(AI$124,Tipologie!$B$2:$AM$10,2) ))</f>
        <v>-</v>
      </c>
      <c r="AJ125" s="158" t="str">
        <f>T(IF(  Mar2022_RICHIESTE!AJ15&lt;&gt;"",  Mar2022_RICHIESTE!AJ15,  HLOOKUP(AJ$124,Tipologie!$B$2:$AM$10,2) ))</f>
        <v>-</v>
      </c>
      <c r="AK125" s="158" t="str">
        <f>T(IF(  Mar2022_RICHIESTE!AK15&lt;&gt;"",  Mar2022_RICHIESTE!AK15,  HLOOKUP(AK$124,Tipologie!$B$2:$AM$10,2) ))</f>
        <v>-</v>
      </c>
      <c r="AL125" s="158" t="str">
        <f>T(IF(  Mar2022_RICHIESTE!AL15&lt;&gt;"",  Mar2022_RICHIESTE!AL15,  HLOOKUP(AL$124,Tipologie!$B$2:$AM$10,2) ))</f>
        <v>-</v>
      </c>
      <c r="AM125" s="158" t="str">
        <f>T(IF(  Mar2022_RICHIESTE!AM15&lt;&gt;"",  Mar2022_RICHIESTE!AM15,  HLOOKUP(AM$124,Tipologie!$B$2:$AM$10,2) ))</f>
        <v>-</v>
      </c>
      <c r="AN125" s="158" t="str">
        <f>T(IF(  Mar2022_RICHIESTE!AN15&lt;&gt;"",  Mar2022_RICHIESTE!AN15,  HLOOKUP(AN$124,Tipologie!$B$2:$AM$10,2) ))</f>
        <v>-</v>
      </c>
      <c r="AO125" s="158" t="str">
        <f>T(IF(  Mar2022_RICHIESTE!AO15&lt;&gt;"",  Mar2022_RICHIESTE!AO15,  HLOOKUP(AO$124,Tipologie!$B$2:$AM$10,2) ))</f>
        <v>-</v>
      </c>
      <c r="AP125" s="158" t="str">
        <f>T(IF(  Mar2022_RICHIESTE!AP15&lt;&gt;"",  Mar2022_RICHIESTE!AP15,  HLOOKUP(AP$124,Tipologie!$B$2:$AM$10,2) ))</f>
        <v>-</v>
      </c>
      <c r="AQ125" s="158" t="str">
        <f>T(IF(  Mar2022_RICHIESTE!AQ15&lt;&gt;"",  Mar2022_RICHIESTE!AQ15,  HLOOKUP(AQ$124,Tipologie!$B$2:$AM$10,2) ))</f>
        <v>-</v>
      </c>
      <c r="AR125" s="158" t="str">
        <f>T(IF(  Mar2022_RICHIESTE!AR15&lt;&gt;"",  Mar2022_RICHIESTE!AR15,  HLOOKUP(AR$124,Tipologie!$B$2:$AM$10,2) ))</f>
        <v>-</v>
      </c>
      <c r="AS125" s="54"/>
      <c r="AT125" s="95"/>
      <c r="AU125" s="96"/>
      <c r="AW125" s="98" t="str">
        <f t="shared" ref="AW125:AW163" si="35">IF($A125&lt;&gt;"",$A125,"")</f>
        <v/>
      </c>
      <c r="AX125" s="98" t="str">
        <f t="shared" ref="AX125:AX133" si="36">IF($B125&lt;&gt;"",$B125,"")</f>
        <v/>
      </c>
      <c r="AY125" s="158" t="str">
        <f>T(IF(  Mar2022_RICHIESTE!BB15&lt;&gt;"",  Mar2022_RICHIESTE!BB15,  HLOOKUP(AY$124,Tipologie!$B$2:$AM$10,2) ))</f>
        <v>-</v>
      </c>
      <c r="AZ125" s="158" t="str">
        <f>T(IF(  Mar2022_RICHIESTE!BC15&lt;&gt;"",  Mar2022_RICHIESTE!BC15,  HLOOKUP(AZ$124,Tipologie!$B$2:$AM$10,2) ))</f>
        <v>-</v>
      </c>
      <c r="BA125" s="158" t="str">
        <f>T(IF(  Mar2022_RICHIESTE!BD15&lt;&gt;"",  Mar2022_RICHIESTE!BD15,  HLOOKUP(BA$124,Tipologie!$B$2:$AM$10,2) ))</f>
        <v>-</v>
      </c>
      <c r="BB125" s="158" t="str">
        <f>T(IF(  Mar2022_RICHIESTE!BE15&lt;&gt;"",  Mar2022_RICHIESTE!BE15,  HLOOKUP(BB$124,Tipologie!$B$2:$AM$10,2) ))</f>
        <v>-</v>
      </c>
      <c r="BC125" s="158" t="str">
        <f>T(IF(  Mar2022_RICHIESTE!BF15&lt;&gt;"",  Mar2022_RICHIESTE!BF15,  HLOOKUP(BC$124,Tipologie!$B$2:$AM$10,2) ))</f>
        <v>-</v>
      </c>
      <c r="BD125" s="158" t="str">
        <f>T(IF(  Mar2022_RICHIESTE!BG15&lt;&gt;"",  Mar2022_RICHIESTE!BG15,  HLOOKUP(BD$124,Tipologie!$B$2:$AM$10,2) ))</f>
        <v>-</v>
      </c>
      <c r="BE125" s="158" t="str">
        <f>T(IF(  Mar2022_RICHIESTE!BH15&lt;&gt;"",  Mar2022_RICHIESTE!BH15,  HLOOKUP(BE$124,Tipologie!$B$2:$AM$10,2) ))</f>
        <v>-</v>
      </c>
      <c r="BF125" s="158" t="str">
        <f>T(IF(  Mar2022_RICHIESTE!BI15&lt;&gt;"",  Mar2022_RICHIESTE!BI15,  HLOOKUP(BF$124,Tipologie!$B$2:$AM$10,2) ))</f>
        <v>-</v>
      </c>
      <c r="BG125" s="158" t="str">
        <f>T(IF(  Mar2022_RICHIESTE!BJ15&lt;&gt;"",  Mar2022_RICHIESTE!BJ15,  HLOOKUP(BG$124,Tipologie!$B$2:$AM$10,2) ))</f>
        <v>-</v>
      </c>
      <c r="BH125" s="158" t="str">
        <f>T(IF(  Mar2022_RICHIESTE!BK15&lt;&gt;"",  Mar2022_RICHIESTE!BK15,  HLOOKUP(BH$124,Tipologie!$B$2:$AM$10,2) ))</f>
        <v>-</v>
      </c>
    </row>
    <row r="126" spans="1:61" ht="11.25" customHeight="1" x14ac:dyDescent="0.25">
      <c r="A126" s="79" t="str">
        <f>IF(Mar2022_RICHIESTE!A16&lt;&gt;"",Mar2022_RICHIESTE!A16,"")</f>
        <v>lun</v>
      </c>
      <c r="B126" s="80">
        <f>IF(Mar2022_RICHIESTE!B16&lt;&gt;"",Mar2022_RICHIESTE!B16,"")</f>
        <v>44627</v>
      </c>
      <c r="C126" s="158" t="str">
        <f>T( IF( Mar2022_RICHIESTE!C16&lt;&gt;"",  IF(   AND(    (IFERROR(SEARCH("Ridotto",Mar2022_RICHIESTE!C16),Mar2022_RICHIESTE!C16))=1,    C$124&lt;&gt;""   ),    _xlfn.CONCAT("Rid: ",HLOOKUP(C$124,Tipologie!$B$2:$AM$10,3)  ),  Mar2022_RICHIESTE!C16),HLOOKUP(C$124,Tipologie!$B$2:$AM$10,3  ) ))</f>
        <v>.</v>
      </c>
      <c r="D126" s="158" t="str">
        <f>T( IF( Mar2022_RICHIESTE!D16&lt;&gt;"",  IF(   AND(    (IFERROR(SEARCH("Ridotto",Mar2022_RICHIESTE!D16),Mar2022_RICHIESTE!D16))=1,    D$124&lt;&gt;""   ),    _xlfn.CONCAT("Rid: ",HLOOKUP(D$124,Tipologie!$B$2:$AM$10,3)  ),  Mar2022_RICHIESTE!D16),HLOOKUP(D$124,Tipologie!$B$2:$AM$10,3  ) ))</f>
        <v>.</v>
      </c>
      <c r="E126" s="158" t="str">
        <f>T( IF( Mar2022_RICHIESTE!E16&lt;&gt;"",  IF(   AND(    (IFERROR(SEARCH("Ridotto",Mar2022_RICHIESTE!E16),Mar2022_RICHIESTE!E16))=1,    E$124&lt;&gt;""   ),    _xlfn.CONCAT("Rid: ",HLOOKUP(E$124,Tipologie!$B$2:$AM$10,3)  ),  Mar2022_RICHIESTE!E16),HLOOKUP(E$124,Tipologie!$B$2:$AM$10,3  ) ))</f>
        <v>.</v>
      </c>
      <c r="F126" s="158" t="str">
        <f>T( IF( Mar2022_RICHIESTE!F16&lt;&gt;"",  IF(   AND(    (IFERROR(SEARCH("Ridotto",Mar2022_RICHIESTE!F16),Mar2022_RICHIESTE!F16))=1,    F$124&lt;&gt;""   ),    _xlfn.CONCAT("Rid: ",HLOOKUP(F$124,Tipologie!$B$2:$AM$10,3)  ),  Mar2022_RICHIESTE!F16),HLOOKUP(F$124,Tipologie!$B$2:$AM$10,3  ) ))</f>
        <v>.</v>
      </c>
      <c r="G126" s="158" t="str">
        <f>T( IF( Mar2022_RICHIESTE!G16&lt;&gt;"",  IF(   AND(    (IFERROR(SEARCH("Ridotto",Mar2022_RICHIESTE!G16),Mar2022_RICHIESTE!G16))=1,    G$124&lt;&gt;""   ),    _xlfn.CONCAT("Rid: ",HLOOKUP(G$124,Tipologie!$B$2:$AM$10,3)  ),  Mar2022_RICHIESTE!G16),HLOOKUP(G$124,Tipologie!$B$2:$AM$10,3  ) ))</f>
        <v>Ridotto Ex-Acc</v>
      </c>
      <c r="H126" s="158" t="str">
        <f>T( IF( Mar2022_RICHIESTE!H16&lt;&gt;"",  IF(   AND(    (IFERROR(SEARCH("Ridotto",Mar2022_RICHIESTE!H16),Mar2022_RICHIESTE!H16))=1,    H$124&lt;&gt;""   ),    _xlfn.CONCAT("Rid: ",HLOOKUP(H$124,Tipologie!$B$2:$AM$10,3)  ),  Mar2022_RICHIESTE!H16),HLOOKUP(H$124,Tipologie!$B$2:$AM$10,3  ) ))</f>
        <v>.</v>
      </c>
      <c r="I126" s="158" t="str">
        <f>T( IF( Mar2022_RICHIESTE!I16&lt;&gt;"",  IF(   AND(    (IFERROR(SEARCH("Ridotto",Mar2022_RICHIESTE!I16),Mar2022_RICHIESTE!I16))=1,    I$124&lt;&gt;""   ),    _xlfn.CONCAT("Rid: ",HLOOKUP(I$124,Tipologie!$B$2:$AM$10,3)  ),  Mar2022_RICHIESTE!I16),HLOOKUP(I$124,Tipologie!$B$2:$AM$10,3  ) ))</f>
        <v>.</v>
      </c>
      <c r="J126" s="158" t="str">
        <f>T( IF( Mar2022_RICHIESTE!J16&lt;&gt;"",  IF(   AND(    (IFERROR(SEARCH("Ridotto",Mar2022_RICHIESTE!J16),Mar2022_RICHIESTE!J16))=1,    J$124&lt;&gt;""   ),    _xlfn.CONCAT("Rid: ",HLOOKUP(J$124,Tipologie!$B$2:$AM$10,3)  ),  Mar2022_RICHIESTE!J16),HLOOKUP(J$124,Tipologie!$B$2:$AM$10,3  ) ))</f>
        <v>Ridotto Ex-Acc</v>
      </c>
      <c r="K126" s="158" t="str">
        <f>T( IF( Mar2022_RICHIESTE!K16&lt;&gt;"",  IF(   AND(    (IFERROR(SEARCH("Ridotto",Mar2022_RICHIESTE!K16),Mar2022_RICHIESTE!K16))=1,    K$124&lt;&gt;""   ),    _xlfn.CONCAT("Rid: ",HLOOKUP(K$124,Tipologie!$B$2:$AM$10,3)  ),  Mar2022_RICHIESTE!K16),HLOOKUP(K$124,Tipologie!$B$2:$AM$10,3  ) ))</f>
        <v>.</v>
      </c>
      <c r="L126" s="158" t="str">
        <f>T( IF( Mar2022_RICHIESTE!L16&lt;&gt;"",  IF(   AND(    (IFERROR(SEARCH("Ridotto",Mar2022_RICHIESTE!L16),Mar2022_RICHIESTE!L16))=1,    L$124&lt;&gt;""   ),    _xlfn.CONCAT("Rid: ",HLOOKUP(L$124,Tipologie!$B$2:$AM$10,3)  ),  Mar2022_RICHIESTE!L16),HLOOKUP(L$124,Tipologie!$B$2:$AM$10,3  ) ))</f>
        <v>.</v>
      </c>
      <c r="M126" s="158" t="str">
        <f>T( IF( Mar2022_RICHIESTE!M16&lt;&gt;"",  IF(   AND(    (IFERROR(SEARCH("Ridotto",Mar2022_RICHIESTE!M16),Mar2022_RICHIESTE!M16))=1,    M$124&lt;&gt;""   ),    _xlfn.CONCAT("Rid: ",HLOOKUP(M$124,Tipologie!$B$2:$AM$10,3)  ),  Mar2022_RICHIESTE!M16),HLOOKUP(M$124,Tipologie!$B$2:$AM$10,3  ) ))</f>
        <v>.</v>
      </c>
      <c r="N126" s="158" t="str">
        <f>T( IF( Mar2022_RICHIESTE!N16&lt;&gt;"",  IF(   AND(    (IFERROR(SEARCH("Ridotto",Mar2022_RICHIESTE!N16),Mar2022_RICHIESTE!N16))=1,    N$124&lt;&gt;""   ),    _xlfn.CONCAT("Rid: ",HLOOKUP(N$124,Tipologie!$B$2:$AM$10,3)  ),  Mar2022_RICHIESTE!N16),HLOOKUP(N$124,Tipologie!$B$2:$AM$10,3  ) ))</f>
        <v>.</v>
      </c>
      <c r="O126" s="158" t="str">
        <f>T( IF( Mar2022_RICHIESTE!O16&lt;&gt;"",  IF(   AND(    (IFERROR(SEARCH("Ridotto",Mar2022_RICHIESTE!O16),Mar2022_RICHIESTE!O16))=1,    O$124&lt;&gt;""   ),    _xlfn.CONCAT("Rid: ",HLOOKUP(O$124,Tipologie!$B$2:$AM$10,3)  ),  Mar2022_RICHIESTE!O16),HLOOKUP(O$124,Tipologie!$B$2:$AM$10,3  ) ))</f>
        <v>.</v>
      </c>
      <c r="P126" s="158" t="str">
        <f>T( IF( Mar2022_RICHIESTE!P16&lt;&gt;"",  IF(   AND(    (IFERROR(SEARCH("Ridotto",Mar2022_RICHIESTE!P16),Mar2022_RICHIESTE!P16))=1,    P$124&lt;&gt;""   ),    _xlfn.CONCAT("Rid: ",HLOOKUP(P$124,Tipologie!$B$2:$AM$10,3)  ),  Mar2022_RICHIESTE!P16),HLOOKUP(P$124,Tipologie!$B$2:$AM$10,3  ) ))</f>
        <v>.</v>
      </c>
      <c r="Q126" s="60" t="str">
        <f>T( IF( Mar2022_RICHIESTE!Q16&lt;&gt;"",  IF(   AND(    (IFERROR(SEARCH("Ridotto",Mar2022_RICHIESTE!Q16),Mar2022_RICHIESTE!Q16))=1,    Q$124&lt;&gt;""   ),    _xlfn.CONCAT("Rid: ",HLOOKUP(Q$124,Tipologie!$B$2:$AM$10,3)  ),  Mar2022_RICHIESTE!Q16),HLOOKUP(Q$124,Tipologie!$B$2:$AM$10,3  ) ))</f>
        <v>.</v>
      </c>
      <c r="R126" s="60" t="str">
        <f>T( IF( Mar2022_RICHIESTE!R16&lt;&gt;"",  IF(   AND(    (IFERROR(SEARCH("Ridotto",Mar2022_RICHIESTE!R16),Mar2022_RICHIESTE!R16))=1,    R$124&lt;&gt;""   ),    _xlfn.CONCAT("Rid: ",HLOOKUP(R$124,Tipologie!$B$2:$AM$10,3)  ),  Mar2022_RICHIESTE!R16),HLOOKUP(R$124,Tipologie!$B$2:$AM$10,3  ) ))</f>
        <v>.</v>
      </c>
      <c r="S126" s="60" t="str">
        <f>T( IF( Mar2022_RICHIESTE!S16&lt;&gt;"",  IF(   AND(    (IFERROR(SEARCH("Ridotto",Mar2022_RICHIESTE!S16),Mar2022_RICHIESTE!S16))=1,    S$124&lt;&gt;""   ),    _xlfn.CONCAT("Rid: ",HLOOKUP(S$124,Tipologie!$B$2:$AM$10,3)  ),  Mar2022_RICHIESTE!S16),HLOOKUP(S$124,Tipologie!$B$2:$AM$10,3  ) ))</f>
        <v>.</v>
      </c>
      <c r="U126" s="79" t="str">
        <f t="shared" si="34"/>
        <v>lun</v>
      </c>
      <c r="V126" s="80">
        <f t="shared" si="33"/>
        <v>44627</v>
      </c>
      <c r="W126" s="158" t="str">
        <f>T( IF( Mar2022_RICHIESTE!W16&lt;&gt;"",  IF(   AND(    (IFERROR(SEARCH("Ridotto",Mar2022_RICHIESTE!W16),Mar2022_RICHIESTE!W16))=1,    W$124&lt;&gt;""   ),    _xlfn.CONCAT("Rid: ",HLOOKUP(W$124,Tipologie!$B$2:$AM$10,3)  ),  Mar2022_RICHIESTE!W16),HLOOKUP(W$124,Tipologie!$B$2:$AM$10,3  ) ))</f>
        <v>.</v>
      </c>
      <c r="X126" s="158" t="str">
        <f>T( IF( Mar2022_RICHIESTE!X16&lt;&gt;"",  IF(   AND(    (IFERROR(SEARCH("Ridotto",Mar2022_RICHIESTE!X16),Mar2022_RICHIESTE!X16))=1,    X$124&lt;&gt;""   ),    _xlfn.CONCAT("Rid: ",HLOOKUP(X$124,Tipologie!$B$2:$AM$10,3)  ),  Mar2022_RICHIESTE!X16),HLOOKUP(X$124,Tipologie!$B$2:$AM$10,3  ) ))</f>
        <v>.</v>
      </c>
      <c r="Y126" s="158" t="str">
        <f>T( IF( Mar2022_RICHIESTE!Y16&lt;&gt;"",  IF(   AND(    (IFERROR(SEARCH("Ridotto",Mar2022_RICHIESTE!Y16),Mar2022_RICHIESTE!Y16))=1,    Y$124&lt;&gt;""   ),    _xlfn.CONCAT("Rid: ",HLOOKUP(Y$124,Tipologie!$B$2:$AM$10,3)  ),  Mar2022_RICHIESTE!Y16),HLOOKUP(Y$124,Tipologie!$B$2:$AM$10,3  ) ))</f>
        <v>.</v>
      </c>
      <c r="Z126" s="158" t="str">
        <f>T( IF( Mar2022_RICHIESTE!Z16&lt;&gt;"",  IF(   AND(    (IFERROR(SEARCH("Ridotto",Mar2022_RICHIESTE!Z16),Mar2022_RICHIESTE!Z16))=1,    Z$124&lt;&gt;""   ),    _xlfn.CONCAT("Rid: ",HLOOKUP(Z$124,Tipologie!$B$2:$AM$10,3)  ),  Mar2022_RICHIESTE!Z16),HLOOKUP(Z$124,Tipologie!$B$2:$AM$10,3  ) ))</f>
        <v>Ridotto Maternità</v>
      </c>
      <c r="AA126" s="158" t="str">
        <f>T( IF( Mar2022_RICHIESTE!AA16&lt;&gt;"",  IF(   AND(    (IFERROR(SEARCH("Ridotto",Mar2022_RICHIESTE!AA16),Mar2022_RICHIESTE!AA16))=1,    AA$124&lt;&gt;""   ),    _xlfn.CONCAT("Rid: ",HLOOKUP(AA$124,Tipologie!$B$2:$AM$10,3)  ),  Mar2022_RICHIESTE!AA16),HLOOKUP(AA$124,Tipologie!$B$2:$AM$10,3  ) ))</f>
        <v>.</v>
      </c>
      <c r="AB126" s="158" t="str">
        <f>T( IF( Mar2022_RICHIESTE!AB16&lt;&gt;"",  IF(   AND(    (IFERROR(SEARCH("Ridotto",Mar2022_RICHIESTE!AB16),Mar2022_RICHIESTE!AB16))=1,    AB$124&lt;&gt;""   ),    _xlfn.CONCAT("Rid: ",HLOOKUP(AB$124,Tipologie!$B$2:$AM$10,3)  ),  Mar2022_RICHIESTE!AB16),HLOOKUP(AB$124,Tipologie!$B$2:$AM$10,3  ) ))</f>
        <v>.</v>
      </c>
      <c r="AC126" s="158" t="str">
        <f>T( IF( Mar2022_RICHIESTE!AC16&lt;&gt;"",  IF(   AND(    (IFERROR(SEARCH("Ridotto",Mar2022_RICHIESTE!AC16),Mar2022_RICHIESTE!AC16))=1,    AC$124&lt;&gt;""   ),    _xlfn.CONCAT("Rid: ",HLOOKUP(AC$124,Tipologie!$B$2:$AM$10,3)  ),  Mar2022_RICHIESTE!AC16),HLOOKUP(AC$124,Tipologie!$B$2:$AM$10,3  ) ))</f>
        <v>.</v>
      </c>
      <c r="AD126" s="158" t="str">
        <f>T( IF( Mar2022_RICHIESTE!AD16&lt;&gt;"",  IF(   AND(    (IFERROR(SEARCH("Ridotto",Mar2022_RICHIESTE!AD16),Mar2022_RICHIESTE!AD16))=1,    AD$124&lt;&gt;""   ),    _xlfn.CONCAT("Rid: ",HLOOKUP(AD$124,Tipologie!$B$2:$AM$10,3)  ),  Mar2022_RICHIESTE!AD16),HLOOKUP(AD$124,Tipologie!$B$2:$AM$10,3  ) ))</f>
        <v>.</v>
      </c>
      <c r="AE126" s="158" t="str">
        <f>T( IF( Mar2022_RICHIESTE!AE16&lt;&gt;"",  IF(   AND(    (IFERROR(SEARCH("Ridotto",Mar2022_RICHIESTE!AE16),Mar2022_RICHIESTE!AE16))=1,    AE$124&lt;&gt;""   ),    _xlfn.CONCAT("Rid: ",HLOOKUP(AE$124,Tipologie!$B$2:$AM$10,3)  ),  Mar2022_RICHIESTE!AE16),HLOOKUP(AE$124,Tipologie!$B$2:$AM$10,3  ) ))</f>
        <v>.</v>
      </c>
      <c r="AF126" s="158" t="str">
        <f>T( IF( Mar2022_RICHIESTE!AF16&lt;&gt;"",  IF(   AND(    (IFERROR(SEARCH("Ridotto",Mar2022_RICHIESTE!AF16),Mar2022_RICHIESTE!AF16))=1,    AF$124&lt;&gt;""   ),    _xlfn.CONCAT("Rid: ",HLOOKUP(AF$124,Tipologie!$B$2:$AM$10,3)  ),  Mar2022_RICHIESTE!AF16),HLOOKUP(AF$124,Tipologie!$B$2:$AM$10,3  ) ))</f>
        <v>.</v>
      </c>
      <c r="AG126" s="158" t="str">
        <f>T( IF( Mar2022_RICHIESTE!AG16&lt;&gt;"",  IF(   AND(    (IFERROR(SEARCH("Ridotto",Mar2022_RICHIESTE!AG16),Mar2022_RICHIESTE!AG16))=1,    AG$124&lt;&gt;""   ),    _xlfn.CONCAT("Rid: ",HLOOKUP(AG$124,Tipologie!$B$2:$AM$10,3)  ),  Mar2022_RICHIESTE!AG16),HLOOKUP(AG$124,Tipologie!$B$2:$AM$10,3  ) ))</f>
        <v>.</v>
      </c>
      <c r="AH126" s="158" t="str">
        <f>T( IF( Mar2022_RICHIESTE!AH16&lt;&gt;"",  IF(   AND(    (IFERROR(SEARCH("Ridotto",Mar2022_RICHIESTE!AH16),Mar2022_RICHIESTE!AH16))=1,    AH$124&lt;&gt;""   ),    _xlfn.CONCAT("Rid: ",HLOOKUP(AH$124,Tipologie!$B$2:$AM$10,3)  ),  Mar2022_RICHIESTE!AH16),HLOOKUP(AH$124,Tipologie!$B$2:$AM$10,3  ) ))</f>
        <v>.</v>
      </c>
      <c r="AI126" s="158" t="str">
        <f>T( IF( Mar2022_RICHIESTE!AI16&lt;&gt;"",  IF(   AND(    (IFERROR(SEARCH("Ridotto",Mar2022_RICHIESTE!AI16),Mar2022_RICHIESTE!AI16))=1,    AI$124&lt;&gt;""   ),    _xlfn.CONCAT("Rid: ",HLOOKUP(AI$124,Tipologie!$B$2:$AM$10,3)  ),  Mar2022_RICHIESTE!AI16),HLOOKUP(AI$124,Tipologie!$B$2:$AM$10,3  ) ))</f>
        <v>.</v>
      </c>
      <c r="AJ126" s="158" t="str">
        <f>T( IF( Mar2022_RICHIESTE!AJ16&lt;&gt;"",  IF(   AND(    (IFERROR(SEARCH("Ridotto",Mar2022_RICHIESTE!AJ16),Mar2022_RICHIESTE!AJ16))=1,    AJ$124&lt;&gt;""   ),    _xlfn.CONCAT("Rid: ",HLOOKUP(AJ$124,Tipologie!$B$2:$AM$10,3)  ),  Mar2022_RICHIESTE!AJ16),HLOOKUP(AJ$124,Tipologie!$B$2:$AM$10,3  ) ))</f>
        <v>Ridotto Maternità</v>
      </c>
      <c r="AK126" s="158" t="str">
        <f>T( IF( Mar2022_RICHIESTE!AK16&lt;&gt;"",  IF(   AND(    (IFERROR(SEARCH("Ridotto",Mar2022_RICHIESTE!AK16),Mar2022_RICHIESTE!AK16))=1,    AK$124&lt;&gt;""   ),    _xlfn.CONCAT("Rid: ",HLOOKUP(AK$124,Tipologie!$B$2:$AM$10,3)  ),  Mar2022_RICHIESTE!AK16),HLOOKUP(AK$124,Tipologie!$B$2:$AM$10,3  ) ))</f>
        <v>.</v>
      </c>
      <c r="AL126" s="158" t="str">
        <f>T( IF( Mar2022_RICHIESTE!AL16&lt;&gt;"",  IF(   AND(    (IFERROR(SEARCH("Ridotto",Mar2022_RICHIESTE!AL16),Mar2022_RICHIESTE!AL16))=1,    AL$124&lt;&gt;""   ),    _xlfn.CONCAT("Rid: ",HLOOKUP(AL$124,Tipologie!$B$2:$AM$10,3)  ),  Mar2022_RICHIESTE!AL16),HLOOKUP(AL$124,Tipologie!$B$2:$AM$10,3  ) ))</f>
        <v>.</v>
      </c>
      <c r="AM126" s="158" t="str">
        <f>T( IF( Mar2022_RICHIESTE!AM16&lt;&gt;"",  IF(   AND(    (IFERROR(SEARCH("Ridotto",Mar2022_RICHIESTE!AM16),Mar2022_RICHIESTE!AM16))=1,    AM$124&lt;&gt;""   ),    _xlfn.CONCAT("Rid: ",HLOOKUP(AM$124,Tipologie!$B$2:$AM$10,3)  ),  Mar2022_RICHIESTE!AM16),HLOOKUP(AM$124,Tipologie!$B$2:$AM$10,3  ) ))</f>
        <v>.</v>
      </c>
      <c r="AN126" s="158" t="str">
        <f>T( IF( Mar2022_RICHIESTE!AN16&lt;&gt;"",  IF(   AND(    (IFERROR(SEARCH("Ridotto",Mar2022_RICHIESTE!AN16),Mar2022_RICHIESTE!AN16))=1,    AN$124&lt;&gt;""   ),    _xlfn.CONCAT("Rid: ",HLOOKUP(AN$124,Tipologie!$B$2:$AM$10,3)  ),  Mar2022_RICHIESTE!AN16),HLOOKUP(AN$124,Tipologie!$B$2:$AM$10,3  ) ))</f>
        <v>.</v>
      </c>
      <c r="AO126" s="158" t="str">
        <f>T( IF( Mar2022_RICHIESTE!AO16&lt;&gt;"",  IF(   AND(    (IFERROR(SEARCH("Ridotto",Mar2022_RICHIESTE!AO16),Mar2022_RICHIESTE!AO16))=1,    AO$124&lt;&gt;""   ),    _xlfn.CONCAT("Rid: ",HLOOKUP(AO$124,Tipologie!$B$2:$AM$10,3)  ),  Mar2022_RICHIESTE!AO16),HLOOKUP(AO$124,Tipologie!$B$2:$AM$10,3  ) ))</f>
        <v>.</v>
      </c>
      <c r="AP126" s="158" t="str">
        <f>T( IF( Mar2022_RICHIESTE!AP16&lt;&gt;"",  IF(   AND(    (IFERROR(SEARCH("Ridotto",Mar2022_RICHIESTE!AP16),Mar2022_RICHIESTE!AP16))=1,    AP$124&lt;&gt;""   ),    _xlfn.CONCAT("Rid: ",HLOOKUP(AP$124,Tipologie!$B$2:$AM$10,3)  ),  Mar2022_RICHIESTE!AP16),HLOOKUP(AP$124,Tipologie!$B$2:$AM$10,3  ) ))</f>
        <v>.</v>
      </c>
      <c r="AQ126" s="158" t="str">
        <f>T( IF( Mar2022_RICHIESTE!AQ16&lt;&gt;"",  IF(   AND(    (IFERROR(SEARCH("Ridotto",Mar2022_RICHIESTE!AQ16),Mar2022_RICHIESTE!AQ16))=1,    AQ$124&lt;&gt;""   ),    _xlfn.CONCAT("Rid: ",HLOOKUP(AQ$124,Tipologie!$B$2:$AM$10,3)  ),  Mar2022_RICHIESTE!AQ16),HLOOKUP(AQ$124,Tipologie!$B$2:$AM$10,3  ) ))</f>
        <v>.</v>
      </c>
      <c r="AR126" s="158" t="str">
        <f>T( IF( Mar2022_RICHIESTE!AR16&lt;&gt;"",  IF(   AND(    (IFERROR(SEARCH("Ridotto",Mar2022_RICHIESTE!AR16),Mar2022_RICHIESTE!AR16))=1,    AR$124&lt;&gt;""   ),    _xlfn.CONCAT("Rid: ",HLOOKUP(AR$124,Tipologie!$B$2:$AM$10,3)  ),  Mar2022_RICHIESTE!AR16),HLOOKUP(AR$124,Tipologie!$B$2:$AM$10,3  ) ))</f>
        <v>.</v>
      </c>
      <c r="AS126" s="54"/>
      <c r="AT126" s="52">
        <f>SUM(COUNTIFS(C126:AR126,{"Ex-accordo";"Ferie";"Ridotto Ex-Acc";"Ridotto Ferie";"Ridotto Maternità";"Malattia";"Esame";"Altro"}))</f>
        <v>4</v>
      </c>
      <c r="AU126" s="96"/>
      <c r="AW126" s="79" t="str">
        <f t="shared" si="35"/>
        <v>lun</v>
      </c>
      <c r="AX126" s="79">
        <f t="shared" si="36"/>
        <v>44627</v>
      </c>
      <c r="AY126" s="158" t="str">
        <f>T(IF(  Mar2022_RICHIESTE!BB16&lt;&gt;"",  Mar2022_RICHIESTE!BB16,  HLOOKUP(AY$124,Tipologie!$B$2:$AM$10,3) ))</f>
        <v>.</v>
      </c>
      <c r="AZ126" s="158" t="str">
        <f>T(IF(  Mar2022_RICHIESTE!BC16&lt;&gt;"",  Mar2022_RICHIESTE!BC16,  HLOOKUP(AZ$124,Tipologie!$B$2:$AM$10,3) ))</f>
        <v>.</v>
      </c>
      <c r="BA126" s="158" t="str">
        <f>T(IF(  Mar2022_RICHIESTE!BD16&lt;&gt;"",  Mar2022_RICHIESTE!BD16,  HLOOKUP(BA$124,Tipologie!$B$2:$AM$10,3) ))</f>
        <v>.</v>
      </c>
      <c r="BB126" s="158" t="str">
        <f>T(IF(  Mar2022_RICHIESTE!BE16&lt;&gt;"",  Mar2022_RICHIESTE!BE16,  HLOOKUP(BB$124,Tipologie!$B$2:$AM$10,3) ))</f>
        <v>.</v>
      </c>
      <c r="BC126" s="158" t="str">
        <f>T(IF(  Mar2022_RICHIESTE!BF16&lt;&gt;"",  Mar2022_RICHIESTE!BF16,  HLOOKUP(BC$124,Tipologie!$B$2:$AM$10,3) ))</f>
        <v>.</v>
      </c>
      <c r="BD126" s="158" t="str">
        <f>T(IF(  Mar2022_RICHIESTE!BG16&lt;&gt;"",  Mar2022_RICHIESTE!BG16,  HLOOKUP(BD$124,Tipologie!$B$2:$AM$10,3) ))</f>
        <v>.</v>
      </c>
      <c r="BE126" s="158" t="str">
        <f>T(IF(  Mar2022_RICHIESTE!BH16&lt;&gt;"",  Mar2022_RICHIESTE!BH16,  HLOOKUP(BE$124,Tipologie!$B$2:$AM$10,3) ))</f>
        <v>Ferie</v>
      </c>
      <c r="BF126" s="158" t="str">
        <f>T(IF(  Mar2022_RICHIESTE!BI16&lt;&gt;"",  Mar2022_RICHIESTE!BI16,  HLOOKUP(BF$124,Tipologie!$B$2:$AM$10,3) ))</f>
        <v>.</v>
      </c>
      <c r="BG126" s="158" t="str">
        <f>T(IF(  Mar2022_RICHIESTE!BJ16&lt;&gt;"",  Mar2022_RICHIESTE!BJ16,  HLOOKUP(BG$124,Tipologie!$B$2:$AM$10,3) ))</f>
        <v>.</v>
      </c>
      <c r="BH126" s="158" t="str">
        <f>T(IF(  Mar2022_RICHIESTE!BK16&lt;&gt;"",  Mar2022_RICHIESTE!BK16,  HLOOKUP(BH$124,Tipologie!$B$2:$AM$10,3) ))</f>
        <v>.</v>
      </c>
      <c r="BI126" s="50"/>
    </row>
    <row r="127" spans="1:61" ht="11.25" customHeight="1" x14ac:dyDescent="0.25">
      <c r="A127" s="79" t="str">
        <f>IF(Mar2022_RICHIESTE!A17&lt;&gt;"",Mar2022_RICHIESTE!A17,"")</f>
        <v>mar</v>
      </c>
      <c r="B127" s="80">
        <f>IF(Mar2022_RICHIESTE!B17&lt;&gt;"",Mar2022_RICHIESTE!B17,"")</f>
        <v>44628</v>
      </c>
      <c r="C127" s="158" t="str">
        <f>T( IF( Mar2022_RICHIESTE!C17&lt;&gt;"",  IF(   AND(    (IFERROR(SEARCH("Ridotto",Mar2022_RICHIESTE!C17),Mar2022_RICHIESTE!C17))=1,    C$124&lt;&gt;""   ),    _xlfn.CONCAT("Rid: ",HLOOKUP(C$124,Tipologie!$B$2:$AM$10,4)  ),  Mar2022_RICHIESTE!C17),HLOOKUP(C$124,Tipologie!$B$2:$AM$10,4  ) ))</f>
        <v>.</v>
      </c>
      <c r="D127" s="158" t="str">
        <f>T( IF( Mar2022_RICHIESTE!D17&lt;&gt;"",  IF(   AND(    (IFERROR(SEARCH("Ridotto",Mar2022_RICHIESTE!D17),Mar2022_RICHIESTE!D17))=1,    D$124&lt;&gt;""   ),    _xlfn.CONCAT("Rid: ",HLOOKUP(D$124,Tipologie!$B$2:$AM$10,4)  ),  Mar2022_RICHIESTE!D17),HLOOKUP(D$124,Tipologie!$B$2:$AM$10,4  ) ))</f>
        <v>.</v>
      </c>
      <c r="E127" s="158" t="str">
        <f>T( IF( Mar2022_RICHIESTE!E17&lt;&gt;"",  IF(   AND(    (IFERROR(SEARCH("Ridotto",Mar2022_RICHIESTE!E17),Mar2022_RICHIESTE!E17))=1,    E$124&lt;&gt;""   ),    _xlfn.CONCAT("Rid: ",HLOOKUP(E$124,Tipologie!$B$2:$AM$10,4)  ),  Mar2022_RICHIESTE!E17),HLOOKUP(E$124,Tipologie!$B$2:$AM$10,4  ) ))</f>
        <v>.</v>
      </c>
      <c r="F127" s="158" t="str">
        <f>T( IF( Mar2022_RICHIESTE!F17&lt;&gt;"",  IF(   AND(    (IFERROR(SEARCH("Ridotto",Mar2022_RICHIESTE!F17),Mar2022_RICHIESTE!F17))=1,    F$124&lt;&gt;""   ),    _xlfn.CONCAT("Rid: ",HLOOKUP(F$124,Tipologie!$B$2:$AM$10,4)  ),  Mar2022_RICHIESTE!F17),HLOOKUP(F$124,Tipologie!$B$2:$AM$10,4  ) ))</f>
        <v>.</v>
      </c>
      <c r="G127" s="158" t="str">
        <f>T( IF( Mar2022_RICHIESTE!G17&lt;&gt;"",  IF(   AND(    (IFERROR(SEARCH("Ridotto",Mar2022_RICHIESTE!G17),Mar2022_RICHIESTE!G17))=1,    G$124&lt;&gt;""   ),    _xlfn.CONCAT("Rid: ",HLOOKUP(G$124,Tipologie!$B$2:$AM$10,4)  ),  Mar2022_RICHIESTE!G17),HLOOKUP(G$124,Tipologie!$B$2:$AM$10,4  ) ))</f>
        <v>Ridotto Ex-Acc</v>
      </c>
      <c r="H127" s="158" t="str">
        <f>T( IF( Mar2022_RICHIESTE!H17&lt;&gt;"",  IF(   AND(    (IFERROR(SEARCH("Ridotto",Mar2022_RICHIESTE!H17),Mar2022_RICHIESTE!H17))=1,    H$124&lt;&gt;""   ),    _xlfn.CONCAT("Rid: ",HLOOKUP(H$124,Tipologie!$B$2:$AM$10,4)  ),  Mar2022_RICHIESTE!H17),HLOOKUP(H$124,Tipologie!$B$2:$AM$10,4  ) ))</f>
        <v>.</v>
      </c>
      <c r="I127" s="158" t="str">
        <f>T( IF( Mar2022_RICHIESTE!I17&lt;&gt;"",  IF(   AND(    (IFERROR(SEARCH("Ridotto",Mar2022_RICHIESTE!I17),Mar2022_RICHIESTE!I17))=1,    I$124&lt;&gt;""   ),    _xlfn.CONCAT("Rid: ",HLOOKUP(I$124,Tipologie!$B$2:$AM$10,4)  ),  Mar2022_RICHIESTE!I17),HLOOKUP(I$124,Tipologie!$B$2:$AM$10,4  ) ))</f>
        <v>.</v>
      </c>
      <c r="J127" s="158" t="str">
        <f>T( IF( Mar2022_RICHIESTE!J17&lt;&gt;"",  IF(   AND(    (IFERROR(SEARCH("Ridotto",Mar2022_RICHIESTE!J17),Mar2022_RICHIESTE!J17))=1,    J$124&lt;&gt;""   ),    _xlfn.CONCAT("Rid: ",HLOOKUP(J$124,Tipologie!$B$2:$AM$10,4)  ),  Mar2022_RICHIESTE!J17),HLOOKUP(J$124,Tipologie!$B$2:$AM$10,4  ) ))</f>
        <v>Ridotto Ex-Acc</v>
      </c>
      <c r="K127" s="158" t="str">
        <f>T( IF( Mar2022_RICHIESTE!K17&lt;&gt;"",  IF(   AND(    (IFERROR(SEARCH("Ridotto",Mar2022_RICHIESTE!K17),Mar2022_RICHIESTE!K17))=1,    K$124&lt;&gt;""   ),    _xlfn.CONCAT("Rid: ",HLOOKUP(K$124,Tipologie!$B$2:$AM$10,4)  ),  Mar2022_RICHIESTE!K17),HLOOKUP(K$124,Tipologie!$B$2:$AM$10,4  ) ))</f>
        <v>.</v>
      </c>
      <c r="L127" s="158" t="str">
        <f>T( IF( Mar2022_RICHIESTE!L17&lt;&gt;"",  IF(   AND(    (IFERROR(SEARCH("Ridotto",Mar2022_RICHIESTE!L17),Mar2022_RICHIESTE!L17))=1,    L$124&lt;&gt;""   ),    _xlfn.CONCAT("Rid: ",HLOOKUP(L$124,Tipologie!$B$2:$AM$10,4)  ),  Mar2022_RICHIESTE!L17),HLOOKUP(L$124,Tipologie!$B$2:$AM$10,4  ) ))</f>
        <v>.</v>
      </c>
      <c r="M127" s="158" t="str">
        <f>T( IF( Mar2022_RICHIESTE!M17&lt;&gt;"",  IF(   AND(    (IFERROR(SEARCH("Ridotto",Mar2022_RICHIESTE!M17),Mar2022_RICHIESTE!M17))=1,    M$124&lt;&gt;""   ),    _xlfn.CONCAT("Rid: ",HLOOKUP(M$124,Tipologie!$B$2:$AM$10,4)  ),  Mar2022_RICHIESTE!M17),HLOOKUP(M$124,Tipologie!$B$2:$AM$10,4  ) ))</f>
        <v>.</v>
      </c>
      <c r="N127" s="158" t="str">
        <f>T( IF( Mar2022_RICHIESTE!N17&lt;&gt;"",  IF(   AND(    (IFERROR(SEARCH("Ridotto",Mar2022_RICHIESTE!N17),Mar2022_RICHIESTE!N17))=1,    N$124&lt;&gt;""   ),    _xlfn.CONCAT("Rid: ",HLOOKUP(N$124,Tipologie!$B$2:$AM$10,4)  ),  Mar2022_RICHIESTE!N17),HLOOKUP(N$124,Tipologie!$B$2:$AM$10,4  ) ))</f>
        <v>.</v>
      </c>
      <c r="O127" s="158" t="str">
        <f>T( IF( Mar2022_RICHIESTE!O17&lt;&gt;"",  IF(   AND(    (IFERROR(SEARCH("Ridotto",Mar2022_RICHIESTE!O17),Mar2022_RICHIESTE!O17))=1,    O$124&lt;&gt;""   ),    _xlfn.CONCAT("Rid: ",HLOOKUP(O$124,Tipologie!$B$2:$AM$10,4)  ),  Mar2022_RICHIESTE!O17),HLOOKUP(O$124,Tipologie!$B$2:$AM$10,4  ) ))</f>
        <v>.</v>
      </c>
      <c r="P127" s="158" t="str">
        <f>T( IF( Mar2022_RICHIESTE!P17&lt;&gt;"",  IF(   AND(    (IFERROR(SEARCH("Ridotto",Mar2022_RICHIESTE!P17),Mar2022_RICHIESTE!P17))=1,    P$124&lt;&gt;""   ),    _xlfn.CONCAT("Rid: ",HLOOKUP(P$124,Tipologie!$B$2:$AM$10,4)  ),  Mar2022_RICHIESTE!P17),HLOOKUP(P$124,Tipologie!$B$2:$AM$10,4  ) ))</f>
        <v>.</v>
      </c>
      <c r="Q127" s="60" t="str">
        <f>T( IF( Mar2022_RICHIESTE!Q17&lt;&gt;"",  IF(   AND(    (IFERROR(SEARCH("Ridotto",Mar2022_RICHIESTE!Q17),Mar2022_RICHIESTE!Q17))=1,    Q$124&lt;&gt;""   ),    _xlfn.CONCAT("Rid: ",HLOOKUP(Q$124,Tipologie!$B$2:$AM$10,4)  ),  Mar2022_RICHIESTE!Q17),HLOOKUP(Q$124,Tipologie!$B$2:$AM$10,4  ) ))</f>
        <v>.</v>
      </c>
      <c r="R127" s="60" t="str">
        <f>T( IF( Mar2022_RICHIESTE!R17&lt;&gt;"",  IF(   AND(    (IFERROR(SEARCH("Ridotto",Mar2022_RICHIESTE!R17),Mar2022_RICHIESTE!R17))=1,    R$124&lt;&gt;""   ),    _xlfn.CONCAT("Rid: ",HLOOKUP(R$124,Tipologie!$B$2:$AM$10,4)  ),  Mar2022_RICHIESTE!R17),HLOOKUP(R$124,Tipologie!$B$2:$AM$10,4  ) ))</f>
        <v>.</v>
      </c>
      <c r="S127" s="60" t="str">
        <f>T( IF( Mar2022_RICHIESTE!S17&lt;&gt;"",  IF(   AND(    (IFERROR(SEARCH("Ridotto",Mar2022_RICHIESTE!S17),Mar2022_RICHIESTE!S17))=1,    S$124&lt;&gt;""   ),    _xlfn.CONCAT("Rid: ",HLOOKUP(S$124,Tipologie!$B$2:$AM$10,4)  ),  Mar2022_RICHIESTE!S17),HLOOKUP(S$124,Tipologie!$B$2:$AM$10,4  ) ))</f>
        <v>.</v>
      </c>
      <c r="U127" s="79" t="str">
        <f t="shared" si="34"/>
        <v>mar</v>
      </c>
      <c r="V127" s="80">
        <f t="shared" si="33"/>
        <v>44628</v>
      </c>
      <c r="W127" s="158" t="str">
        <f>T( IF( Mar2022_RICHIESTE!W17&lt;&gt;"",  IF(   AND(    (IFERROR(SEARCH("Ridotto",Mar2022_RICHIESTE!W17),Mar2022_RICHIESTE!W17))=1,    W$124&lt;&gt;""   ),    _xlfn.CONCAT("Rid: ",HLOOKUP(W$124,Tipologie!$B$2:$AM$10,4)  ),  Mar2022_RICHIESTE!W17),HLOOKUP(W$124,Tipologie!$B$2:$AM$10,4  ) ))</f>
        <v>.</v>
      </c>
      <c r="X127" s="158" t="str">
        <f>T( IF( Mar2022_RICHIESTE!X17&lt;&gt;"",  IF(   AND(    (IFERROR(SEARCH("Ridotto",Mar2022_RICHIESTE!X17),Mar2022_RICHIESTE!X17))=1,    X$124&lt;&gt;""   ),    _xlfn.CONCAT("Rid: ",HLOOKUP(X$124,Tipologie!$B$2:$AM$10,4)  ),  Mar2022_RICHIESTE!X17),HLOOKUP(X$124,Tipologie!$B$2:$AM$10,4  ) ))</f>
        <v>.</v>
      </c>
      <c r="Y127" s="158" t="str">
        <f>T( IF( Mar2022_RICHIESTE!Y17&lt;&gt;"",  IF(   AND(    (IFERROR(SEARCH("Ridotto",Mar2022_RICHIESTE!Y17),Mar2022_RICHIESTE!Y17))=1,    Y$124&lt;&gt;""   ),    _xlfn.CONCAT("Rid: ",HLOOKUP(Y$124,Tipologie!$B$2:$AM$10,4)  ),  Mar2022_RICHIESTE!Y17),HLOOKUP(Y$124,Tipologie!$B$2:$AM$10,4  ) ))</f>
        <v>.</v>
      </c>
      <c r="Z127" s="158" t="str">
        <f>T( IF( Mar2022_RICHIESTE!Z17&lt;&gt;"",  IF(   AND(    (IFERROR(SEARCH("Ridotto",Mar2022_RICHIESTE!Z17),Mar2022_RICHIESTE!Z17))=1,    Z$124&lt;&gt;""   ),    _xlfn.CONCAT("Rid: ",HLOOKUP(Z$124,Tipologie!$B$2:$AM$10,4)  ),  Mar2022_RICHIESTE!Z17),HLOOKUP(Z$124,Tipologie!$B$2:$AM$10,4  ) ))</f>
        <v>Ridotto Maternità</v>
      </c>
      <c r="AA127" s="158" t="str">
        <f>T( IF( Mar2022_RICHIESTE!AA17&lt;&gt;"",  IF(   AND(    (IFERROR(SEARCH("Ridotto",Mar2022_RICHIESTE!AA17),Mar2022_RICHIESTE!AA17))=1,    AA$124&lt;&gt;""   ),    _xlfn.CONCAT("Rid: ",HLOOKUP(AA$124,Tipologie!$B$2:$AM$10,4)  ),  Mar2022_RICHIESTE!AA17),HLOOKUP(AA$124,Tipologie!$B$2:$AM$10,4  ) ))</f>
        <v>.</v>
      </c>
      <c r="AB127" s="158" t="str">
        <f>T( IF( Mar2022_RICHIESTE!AB17&lt;&gt;"",  IF(   AND(    (IFERROR(SEARCH("Ridotto",Mar2022_RICHIESTE!AB17),Mar2022_RICHIESTE!AB17))=1,    AB$124&lt;&gt;""   ),    _xlfn.CONCAT("Rid: ",HLOOKUP(AB$124,Tipologie!$B$2:$AM$10,4)  ),  Mar2022_RICHIESTE!AB17),HLOOKUP(AB$124,Tipologie!$B$2:$AM$10,4  ) ))</f>
        <v>.</v>
      </c>
      <c r="AC127" s="158" t="str">
        <f>T( IF( Mar2022_RICHIESTE!AC17&lt;&gt;"",  IF(   AND(    (IFERROR(SEARCH("Ridotto",Mar2022_RICHIESTE!AC17),Mar2022_RICHIESTE!AC17))=1,    AC$124&lt;&gt;""   ),    _xlfn.CONCAT("Rid: ",HLOOKUP(AC$124,Tipologie!$B$2:$AM$10,4)  ),  Mar2022_RICHIESTE!AC17),HLOOKUP(AC$124,Tipologie!$B$2:$AM$10,4  ) ))</f>
        <v>.</v>
      </c>
      <c r="AD127" s="158" t="str">
        <f>T( IF( Mar2022_RICHIESTE!AD17&lt;&gt;"",  IF(   AND(    (IFERROR(SEARCH("Ridotto",Mar2022_RICHIESTE!AD17),Mar2022_RICHIESTE!AD17))=1,    AD$124&lt;&gt;""   ),    _xlfn.CONCAT("Rid: ",HLOOKUP(AD$124,Tipologie!$B$2:$AM$10,4)  ),  Mar2022_RICHIESTE!AD17),HLOOKUP(AD$124,Tipologie!$B$2:$AM$10,4  ) ))</f>
        <v>.</v>
      </c>
      <c r="AE127" s="158" t="str">
        <f>T( IF( Mar2022_RICHIESTE!AE17&lt;&gt;"",  IF(   AND(    (IFERROR(SEARCH("Ridotto",Mar2022_RICHIESTE!AE17),Mar2022_RICHIESTE!AE17))=1,    AE$124&lt;&gt;""   ),    _xlfn.CONCAT("Rid: ",HLOOKUP(AE$124,Tipologie!$B$2:$AM$10,4)  ),  Mar2022_RICHIESTE!AE17),HLOOKUP(AE$124,Tipologie!$B$2:$AM$10,4  ) ))</f>
        <v>.</v>
      </c>
      <c r="AF127" s="158" t="str">
        <f>T( IF( Mar2022_RICHIESTE!AF17&lt;&gt;"",  IF(   AND(    (IFERROR(SEARCH("Ridotto",Mar2022_RICHIESTE!AF17),Mar2022_RICHIESTE!AF17))=1,    AF$124&lt;&gt;""   ),    _xlfn.CONCAT("Rid: ",HLOOKUP(AF$124,Tipologie!$B$2:$AM$10,4)  ),  Mar2022_RICHIESTE!AF17),HLOOKUP(AF$124,Tipologie!$B$2:$AM$10,4  ) ))</f>
        <v>.</v>
      </c>
      <c r="AG127" s="158" t="str">
        <f>T( IF( Mar2022_RICHIESTE!AG17&lt;&gt;"",  IF(   AND(    (IFERROR(SEARCH("Ridotto",Mar2022_RICHIESTE!AG17),Mar2022_RICHIESTE!AG17))=1,    AG$124&lt;&gt;""   ),    _xlfn.CONCAT("Rid: ",HLOOKUP(AG$124,Tipologie!$B$2:$AM$10,4)  ),  Mar2022_RICHIESTE!AG17),HLOOKUP(AG$124,Tipologie!$B$2:$AM$10,4  ) ))</f>
        <v>.</v>
      </c>
      <c r="AH127" s="158" t="str">
        <f>T( IF( Mar2022_RICHIESTE!AH17&lt;&gt;"",  IF(   AND(    (IFERROR(SEARCH("Ridotto",Mar2022_RICHIESTE!AH17),Mar2022_RICHIESTE!AH17))=1,    AH$124&lt;&gt;""   ),    _xlfn.CONCAT("Rid: ",HLOOKUP(AH$124,Tipologie!$B$2:$AM$10,4)  ),  Mar2022_RICHIESTE!AH17),HLOOKUP(AH$124,Tipologie!$B$2:$AM$10,4  ) ))</f>
        <v>.</v>
      </c>
      <c r="AI127" s="158" t="str">
        <f>T( IF( Mar2022_RICHIESTE!AI17&lt;&gt;"",  IF(   AND(    (IFERROR(SEARCH("Ridotto",Mar2022_RICHIESTE!AI17),Mar2022_RICHIESTE!AI17))=1,    AI$124&lt;&gt;""   ),    _xlfn.CONCAT("Rid: ",HLOOKUP(AI$124,Tipologie!$B$2:$AM$10,4)  ),  Mar2022_RICHIESTE!AI17),HLOOKUP(AI$124,Tipologie!$B$2:$AM$10,4  ) ))</f>
        <v>.</v>
      </c>
      <c r="AJ127" s="158" t="str">
        <f>T( IF( Mar2022_RICHIESTE!AJ17&lt;&gt;"",  IF(   AND(    (IFERROR(SEARCH("Ridotto",Mar2022_RICHIESTE!AJ17),Mar2022_RICHIESTE!AJ17))=1,    AJ$124&lt;&gt;""   ),    _xlfn.CONCAT("Rid: ",HLOOKUP(AJ$124,Tipologie!$B$2:$AM$10,4)  ),  Mar2022_RICHIESTE!AJ17),HLOOKUP(AJ$124,Tipologie!$B$2:$AM$10,4  ) ))</f>
        <v>Ridotto Maternità</v>
      </c>
      <c r="AK127" s="158" t="str">
        <f>T( IF( Mar2022_RICHIESTE!AK17&lt;&gt;"",  IF(   AND(    (IFERROR(SEARCH("Ridotto",Mar2022_RICHIESTE!AK17),Mar2022_RICHIESTE!AK17))=1,    AK$124&lt;&gt;""   ),    _xlfn.CONCAT("Rid: ",HLOOKUP(AK$124,Tipologie!$B$2:$AM$10,4)  ),  Mar2022_RICHIESTE!AK17),HLOOKUP(AK$124,Tipologie!$B$2:$AM$10,4  ) ))</f>
        <v>.</v>
      </c>
      <c r="AL127" s="158" t="str">
        <f>T( IF( Mar2022_RICHIESTE!AL17&lt;&gt;"",  IF(   AND(    (IFERROR(SEARCH("Ridotto",Mar2022_RICHIESTE!AL17),Mar2022_RICHIESTE!AL17))=1,    AL$124&lt;&gt;""   ),    _xlfn.CONCAT("Rid: ",HLOOKUP(AL$124,Tipologie!$B$2:$AM$10,4)  ),  Mar2022_RICHIESTE!AL17),HLOOKUP(AL$124,Tipologie!$B$2:$AM$10,4  ) ))</f>
        <v>.</v>
      </c>
      <c r="AM127" s="158" t="str">
        <f>T( IF( Mar2022_RICHIESTE!AM17&lt;&gt;"",  IF(   AND(    (IFERROR(SEARCH("Ridotto",Mar2022_RICHIESTE!AM17),Mar2022_RICHIESTE!AM17))=1,    AM$124&lt;&gt;""   ),    _xlfn.CONCAT("Rid: ",HLOOKUP(AM$124,Tipologie!$B$2:$AM$10,4)  ),  Mar2022_RICHIESTE!AM17),HLOOKUP(AM$124,Tipologie!$B$2:$AM$10,4  ) ))</f>
        <v>.</v>
      </c>
      <c r="AN127" s="158" t="str">
        <f>T( IF( Mar2022_RICHIESTE!AN17&lt;&gt;"",  IF(   AND(    (IFERROR(SEARCH("Ridotto",Mar2022_RICHIESTE!AN17),Mar2022_RICHIESTE!AN17))=1,    AN$124&lt;&gt;""   ),    _xlfn.CONCAT("Rid: ",HLOOKUP(AN$124,Tipologie!$B$2:$AM$10,4)  ),  Mar2022_RICHIESTE!AN17),HLOOKUP(AN$124,Tipologie!$B$2:$AM$10,4  ) ))</f>
        <v>.</v>
      </c>
      <c r="AO127" s="158" t="str">
        <f>T( IF( Mar2022_RICHIESTE!AO17&lt;&gt;"",  IF(   AND(    (IFERROR(SEARCH("Ridotto",Mar2022_RICHIESTE!AO17),Mar2022_RICHIESTE!AO17))=1,    AO$124&lt;&gt;""   ),    _xlfn.CONCAT("Rid: ",HLOOKUP(AO$124,Tipologie!$B$2:$AM$10,4)  ),  Mar2022_RICHIESTE!AO17),HLOOKUP(AO$124,Tipologie!$B$2:$AM$10,4  ) ))</f>
        <v>.</v>
      </c>
      <c r="AP127" s="158" t="str">
        <f>T( IF( Mar2022_RICHIESTE!AP17&lt;&gt;"",  IF(   AND(    (IFERROR(SEARCH("Ridotto",Mar2022_RICHIESTE!AP17),Mar2022_RICHIESTE!AP17))=1,    AP$124&lt;&gt;""   ),    _xlfn.CONCAT("Rid: ",HLOOKUP(AP$124,Tipologie!$B$2:$AM$10,4)  ),  Mar2022_RICHIESTE!AP17),HLOOKUP(AP$124,Tipologie!$B$2:$AM$10,4  ) ))</f>
        <v>.</v>
      </c>
      <c r="AQ127" s="158" t="str">
        <f>T( IF( Mar2022_RICHIESTE!AQ17&lt;&gt;"",  IF(   AND(    (IFERROR(SEARCH("Ridotto",Mar2022_RICHIESTE!AQ17),Mar2022_RICHIESTE!AQ17))=1,    AQ$124&lt;&gt;""   ),    _xlfn.CONCAT("Rid: ",HLOOKUP(AQ$124,Tipologie!$B$2:$AM$10,4)  ),  Mar2022_RICHIESTE!AQ17),HLOOKUP(AQ$124,Tipologie!$B$2:$AM$10,4  ) ))</f>
        <v>.</v>
      </c>
      <c r="AR127" s="158" t="str">
        <f>T( IF( Mar2022_RICHIESTE!AR16&lt;&gt;"",  IF(   AND(    (IFERROR(SEARCH("Ridotto",Mar2022_RICHIESTE!AR16),Mar2022_RICHIESTE!AR16))=1,    AR$124&lt;&gt;""   ),    _xlfn.CONCAT("Rid: ",HLOOKUP(AR$124,Tipologie!$B$2:$AM$10,4)  ),  Mar2022_RICHIESTE!AR16),HLOOKUP(AR$124,Tipologie!$B$2:$AM$10,4  ) ))</f>
        <v>.</v>
      </c>
      <c r="AS127" s="54"/>
      <c r="AT127" s="174">
        <f>SUM(COUNTIFS(C127:AR127,{"Ex-accordo";"Ferie";"Ridotto Ex-Acc";"Ridotto Ferie";"Ridotto Maternità";"Malattia";"Esame";"Altro"}))</f>
        <v>4</v>
      </c>
      <c r="AU127" s="96"/>
      <c r="AW127" s="79" t="str">
        <f t="shared" si="35"/>
        <v>mar</v>
      </c>
      <c r="AX127" s="79">
        <f t="shared" si="36"/>
        <v>44628</v>
      </c>
      <c r="AY127" s="158" t="str">
        <f>T(IF(  Mar2022_RICHIESTE!BB17&lt;&gt;"",  Mar2022_RICHIESTE!BB17,  HLOOKUP(AY$124,Tipologie!$B$2:$AM$10,4) ))</f>
        <v>.</v>
      </c>
      <c r="AZ127" s="158" t="str">
        <f>T(IF(  Mar2022_RICHIESTE!BC17&lt;&gt;"",  Mar2022_RICHIESTE!BC17,  HLOOKUP(AZ$124,Tipologie!$B$2:$AM$10,4) ))</f>
        <v>.</v>
      </c>
      <c r="BA127" s="158" t="str">
        <f>T(IF(  Mar2022_RICHIESTE!BD17&lt;&gt;"",  Mar2022_RICHIESTE!BD17,  HLOOKUP(BA$124,Tipologie!$B$2:$AM$10,4) ))</f>
        <v>.</v>
      </c>
      <c r="BB127" s="158" t="str">
        <f>T(IF(  Mar2022_RICHIESTE!BE17&lt;&gt;"",  Mar2022_RICHIESTE!BE17,  HLOOKUP(BB$124,Tipologie!$B$2:$AM$10,4) ))</f>
        <v>.</v>
      </c>
      <c r="BC127" s="158" t="str">
        <f>T(IF(  Mar2022_RICHIESTE!BF17&lt;&gt;"",  Mar2022_RICHIESTE!BF17,  HLOOKUP(BC$124,Tipologie!$B$2:$AM$10,4) ))</f>
        <v>.</v>
      </c>
      <c r="BD127" s="158" t="str">
        <f>T(IF(  Mar2022_RICHIESTE!BG17&lt;&gt;"",  Mar2022_RICHIESTE!BG17,  HLOOKUP(BD$124,Tipologie!$B$2:$AM$10,4) ))</f>
        <v>.</v>
      </c>
      <c r="BE127" s="158" t="str">
        <f>T(IF(  Mar2022_RICHIESTE!BH17&lt;&gt;"",  Mar2022_RICHIESTE!BH17,  HLOOKUP(BE$124,Tipologie!$B$2:$AM$10,4) ))</f>
        <v>.</v>
      </c>
      <c r="BF127" s="158" t="str">
        <f>T(IF(  Mar2022_RICHIESTE!BI17&lt;&gt;"",  Mar2022_RICHIESTE!BI17,  HLOOKUP(BF$124,Tipologie!$B$2:$AM$10,4) ))</f>
        <v>.</v>
      </c>
      <c r="BG127" s="158" t="str">
        <f>T(IF(  Mar2022_RICHIESTE!BJ17&lt;&gt;"",  Mar2022_RICHIESTE!BJ17,  HLOOKUP(BG$124,Tipologie!$B$2:$AM$10,4) ))</f>
        <v>.</v>
      </c>
      <c r="BH127" s="158" t="str">
        <f>T(IF(  Mar2022_RICHIESTE!BK17&lt;&gt;"",  Mar2022_RICHIESTE!BK17,  HLOOKUP(BH$124,Tipologie!$B$2:$AM$10,4) ))</f>
        <v>Ridotto Ex-Acc</v>
      </c>
    </row>
    <row r="128" spans="1:61" ht="11.25" customHeight="1" x14ac:dyDescent="0.25">
      <c r="A128" s="79" t="str">
        <f>IF(Mar2022_RICHIESTE!A18&lt;&gt;"",Mar2022_RICHIESTE!A18,"")</f>
        <v>mer</v>
      </c>
      <c r="B128" s="80">
        <f>IF(Mar2022_RICHIESTE!B18&lt;&gt;"",Mar2022_RICHIESTE!B18,"")</f>
        <v>44629</v>
      </c>
      <c r="C128" s="158" t="str">
        <f>T( IF( Mar2022_RICHIESTE!C18&lt;&gt;"",  IF(   AND(    (IFERROR(SEARCH("Ridotto",Mar2022_RICHIESTE!C18),Mar2022_RICHIESTE!C18))=1,    C$124&lt;&gt;""   ),    _xlfn.CONCAT("Rid: ",HLOOKUP(C$124,Tipologie!$B$2:$AM$10,5)  ),  Mar2022_RICHIESTE!C18),HLOOKUP(C$124,Tipologie!$B$2:$AM$10,5  ) ))</f>
        <v>.</v>
      </c>
      <c r="D128" s="158" t="str">
        <f>T( IF( Mar2022_RICHIESTE!D18&lt;&gt;"",  IF(   AND(    (IFERROR(SEARCH("Ridotto",Mar2022_RICHIESTE!D18),Mar2022_RICHIESTE!D18))=1,    D$124&lt;&gt;""   ),    _xlfn.CONCAT("Rid: ",HLOOKUP(D$124,Tipologie!$B$2:$AM$10,5)  ),  Mar2022_RICHIESTE!D18),HLOOKUP(D$124,Tipologie!$B$2:$AM$10,5  ) ))</f>
        <v>Ex-accordo</v>
      </c>
      <c r="E128" s="158" t="str">
        <f>T( IF( Mar2022_RICHIESTE!E18&lt;&gt;"",  IF(   AND(    (IFERROR(SEARCH("Ridotto",Mar2022_RICHIESTE!E18),Mar2022_RICHIESTE!E18))=1,    E$124&lt;&gt;""   ),    _xlfn.CONCAT("Rid: ",HLOOKUP(E$124,Tipologie!$B$2:$AM$10,5)  ),  Mar2022_RICHIESTE!E18),HLOOKUP(E$124,Tipologie!$B$2:$AM$10,5  ) ))</f>
        <v>.</v>
      </c>
      <c r="F128" s="158" t="str">
        <f>T( IF( Mar2022_RICHIESTE!F18&lt;&gt;"",  IF(   AND(    (IFERROR(SEARCH("Ridotto",Mar2022_RICHIESTE!F18),Mar2022_RICHIESTE!F18))=1,    F$124&lt;&gt;""   ),    _xlfn.CONCAT("Rid: ",HLOOKUP(F$124,Tipologie!$B$2:$AM$10,5)  ),  Mar2022_RICHIESTE!F18),HLOOKUP(F$124,Tipologie!$B$2:$AM$10,5  ) ))</f>
        <v>.</v>
      </c>
      <c r="G128" s="158" t="str">
        <f>T( IF( Mar2022_RICHIESTE!G18&lt;&gt;"",  IF(   AND(    (IFERROR(SEARCH("Ridotto",Mar2022_RICHIESTE!G18),Mar2022_RICHIESTE!G18))=1,    G$124&lt;&gt;""   ),    _xlfn.CONCAT("Rid: ",HLOOKUP(G$124,Tipologie!$B$2:$AM$10,5)  ),  Mar2022_RICHIESTE!G18),HLOOKUP(G$124,Tipologie!$B$2:$AM$10,5  ) ))</f>
        <v>.</v>
      </c>
      <c r="H128" s="158" t="str">
        <f>T( IF( Mar2022_RICHIESTE!H18&lt;&gt;"",  IF(   AND(    (IFERROR(SEARCH("Ridotto",Mar2022_RICHIESTE!H18),Mar2022_RICHIESTE!H18))=1,    H$124&lt;&gt;""   ),    _xlfn.CONCAT("Rid: ",HLOOKUP(H$124,Tipologie!$B$2:$AM$10,5)  ),  Mar2022_RICHIESTE!H18),HLOOKUP(H$124,Tipologie!$B$2:$AM$10,5  ) ))</f>
        <v>.</v>
      </c>
      <c r="I128" s="158" t="str">
        <f>T( IF( Mar2022_RICHIESTE!I18&lt;&gt;"",  IF(   AND(    (IFERROR(SEARCH("Ridotto",Mar2022_RICHIESTE!I18),Mar2022_RICHIESTE!I18))=1,    I$124&lt;&gt;""   ),    _xlfn.CONCAT("Rid: ",HLOOKUP(I$124,Tipologie!$B$2:$AM$10,5)  ),  Mar2022_RICHIESTE!I18),HLOOKUP(I$124,Tipologie!$B$2:$AM$10,5  ) ))</f>
        <v>.</v>
      </c>
      <c r="J128" s="158" t="str">
        <f>T( IF( Mar2022_RICHIESTE!J18&lt;&gt;"",  IF(   AND(    (IFERROR(SEARCH("Ridotto",Mar2022_RICHIESTE!J18),Mar2022_RICHIESTE!J18))=1,    J$124&lt;&gt;""   ),    _xlfn.CONCAT("Rid: ",HLOOKUP(J$124,Tipologie!$B$2:$AM$10,5)  ),  Mar2022_RICHIESTE!J18),HLOOKUP(J$124,Tipologie!$B$2:$AM$10,5  ) ))</f>
        <v>Ridotto Ex-Acc</v>
      </c>
      <c r="K128" s="158" t="str">
        <f>T( IF( Mar2022_RICHIESTE!K18&lt;&gt;"",  IF(   AND(    (IFERROR(SEARCH("Ridotto",Mar2022_RICHIESTE!K18),Mar2022_RICHIESTE!K18))=1,    K$124&lt;&gt;""   ),    _xlfn.CONCAT("Rid: ",HLOOKUP(K$124,Tipologie!$B$2:$AM$10,5)  ),  Mar2022_RICHIESTE!K18),HLOOKUP(K$124,Tipologie!$B$2:$AM$10,5  ) ))</f>
        <v>.</v>
      </c>
      <c r="L128" s="158" t="str">
        <f>T( IF( Mar2022_RICHIESTE!L18&lt;&gt;"",  IF(   AND(    (IFERROR(SEARCH("Ridotto",Mar2022_RICHIESTE!L18),Mar2022_RICHIESTE!L18))=1,    L$124&lt;&gt;""   ),    _xlfn.CONCAT("Rid: ",HLOOKUP(L$124,Tipologie!$B$2:$AM$10,5)  ),  Mar2022_RICHIESTE!L18),HLOOKUP(L$124,Tipologie!$B$2:$AM$10,5  ) ))</f>
        <v>.</v>
      </c>
      <c r="M128" s="158" t="str">
        <f>T( IF( Mar2022_RICHIESTE!M18&lt;&gt;"",  IF(   AND(    (IFERROR(SEARCH("Ridotto",Mar2022_RICHIESTE!M18),Mar2022_RICHIESTE!M18))=1,    M$124&lt;&gt;""   ),    _xlfn.CONCAT("Rid: ",HLOOKUP(M$124,Tipologie!$B$2:$AM$10,5)  ),  Mar2022_RICHIESTE!M18),HLOOKUP(M$124,Tipologie!$B$2:$AM$10,5  ) ))</f>
        <v>.</v>
      </c>
      <c r="N128" s="158" t="str">
        <f>T( IF( Mar2022_RICHIESTE!N18&lt;&gt;"",  IF(   AND(    (IFERROR(SEARCH("Ridotto",Mar2022_RICHIESTE!N18),Mar2022_RICHIESTE!N18))=1,    N$124&lt;&gt;""   ),    _xlfn.CONCAT("Rid: ",HLOOKUP(N$124,Tipologie!$B$2:$AM$10,5)  ),  Mar2022_RICHIESTE!N18),HLOOKUP(N$124,Tipologie!$B$2:$AM$10,5  ) ))</f>
        <v>.</v>
      </c>
      <c r="O128" s="158" t="str">
        <f>T( IF( Mar2022_RICHIESTE!O18&lt;&gt;"",  IF(   AND(    (IFERROR(SEARCH("Ridotto",Mar2022_RICHIESTE!O18),Mar2022_RICHIESTE!O18))=1,    O$124&lt;&gt;""   ),    _xlfn.CONCAT("Rid: ",HLOOKUP(O$124,Tipologie!$B$2:$AM$10,5)  ),  Mar2022_RICHIESTE!O18),HLOOKUP(O$124,Tipologie!$B$2:$AM$10,5  ) ))</f>
        <v>.</v>
      </c>
      <c r="P128" s="158" t="str">
        <f>T( IF( Mar2022_RICHIESTE!P18&lt;&gt;"",  IF(   AND(    (IFERROR(SEARCH("Ridotto",Mar2022_RICHIESTE!P18),Mar2022_RICHIESTE!P18))=1,    P$124&lt;&gt;""   ),    _xlfn.CONCAT("Rid: ",HLOOKUP(P$124,Tipologie!$B$2:$AM$10,5)  ),  Mar2022_RICHIESTE!P18),HLOOKUP(P$124,Tipologie!$B$2:$AM$10,5  ) ))</f>
        <v>.</v>
      </c>
      <c r="Q128" s="60" t="str">
        <f>T( IF( Mar2022_RICHIESTE!Q18&lt;&gt;"",  IF(   AND(    (IFERROR(SEARCH("Ridotto",Mar2022_RICHIESTE!Q18),Mar2022_RICHIESTE!Q18))=1,    Q$124&lt;&gt;""   ),    _xlfn.CONCAT("Rid: ",HLOOKUP(Q$124,Tipologie!$B$2:$AM$10,5)  ),  Mar2022_RICHIESTE!Q18),HLOOKUP(Q$124,Tipologie!$B$2:$AM$10,5  ) ))</f>
        <v>.</v>
      </c>
      <c r="R128" s="60" t="str">
        <f>T( IF( Mar2022_RICHIESTE!R18&lt;&gt;"",  IF(   AND(    (IFERROR(SEARCH("Ridotto",Mar2022_RICHIESTE!R18),Mar2022_RICHIESTE!R18))=1,    R$124&lt;&gt;""   ),    _xlfn.CONCAT("Rid: ",HLOOKUP(R$124,Tipologie!$B$2:$AM$10,5)  ),  Mar2022_RICHIESTE!R18),HLOOKUP(R$124,Tipologie!$B$2:$AM$10,5  ) ))</f>
        <v>.</v>
      </c>
      <c r="S128" s="60" t="str">
        <f>T( IF( Mar2022_RICHIESTE!S18&lt;&gt;"",  IF(   AND(    (IFERROR(SEARCH("Ridotto",Mar2022_RICHIESTE!S18),Mar2022_RICHIESTE!S18))=1,    S$124&lt;&gt;""   ),    _xlfn.CONCAT("Rid: ",HLOOKUP(S$124,Tipologie!$B$2:$AM$10,5)  ),  Mar2022_RICHIESTE!S18),HLOOKUP(S$124,Tipologie!$B$2:$AM$10,5  ) ))</f>
        <v>.</v>
      </c>
      <c r="U128" s="79" t="str">
        <f t="shared" si="34"/>
        <v>mer</v>
      </c>
      <c r="V128" s="80">
        <f t="shared" si="33"/>
        <v>44629</v>
      </c>
      <c r="W128" s="158" t="str">
        <f>T( IF( Mar2022_RICHIESTE!W18&lt;&gt;"",  IF(   AND(    (IFERROR(SEARCH("Ridotto",Mar2022_RICHIESTE!W18),Mar2022_RICHIESTE!W18))=1,    W$124&lt;&gt;""   ),    _xlfn.CONCAT("Rid: ",HLOOKUP(W$124,Tipologie!$B$2:$AM$10,5)  ),  Mar2022_RICHIESTE!W18),HLOOKUP(W$124,Tipologie!$B$2:$AM$10,5  ) ))</f>
        <v>.</v>
      </c>
      <c r="X128" s="158" t="str">
        <f>T( IF( Mar2022_RICHIESTE!X18&lt;&gt;"",  IF(   AND(    (IFERROR(SEARCH("Ridotto",Mar2022_RICHIESTE!X18),Mar2022_RICHIESTE!X18))=1,    X$124&lt;&gt;""   ),    _xlfn.CONCAT("Rid: ",HLOOKUP(X$124,Tipologie!$B$2:$AM$10,5)  ),  Mar2022_RICHIESTE!X18),HLOOKUP(X$124,Tipologie!$B$2:$AM$10,5  ) ))</f>
        <v>.</v>
      </c>
      <c r="Y128" s="158" t="str">
        <f>T( IF( Mar2022_RICHIESTE!Y18&lt;&gt;"",  IF(   AND(    (IFERROR(SEARCH("Ridotto",Mar2022_RICHIESTE!Y18),Mar2022_RICHIESTE!Y18))=1,    Y$124&lt;&gt;""   ),    _xlfn.CONCAT("Rid: ",HLOOKUP(Y$124,Tipologie!$B$2:$AM$10,5)  ),  Mar2022_RICHIESTE!Y18),HLOOKUP(Y$124,Tipologie!$B$2:$AM$10,5  ) ))</f>
        <v>.</v>
      </c>
      <c r="Z128" s="158" t="str">
        <f>T( IF( Mar2022_RICHIESTE!Z18&lt;&gt;"",  IF(   AND(    (IFERROR(SEARCH("Ridotto",Mar2022_RICHIESTE!Z18),Mar2022_RICHIESTE!Z18))=1,    Z$124&lt;&gt;""   ),    _xlfn.CONCAT("Rid: ",HLOOKUP(Z$124,Tipologie!$B$2:$AM$10,5)  ),  Mar2022_RICHIESTE!Z18),HLOOKUP(Z$124,Tipologie!$B$2:$AM$10,5  ) ))</f>
        <v>Ridotto Maternità</v>
      </c>
      <c r="AA128" s="158" t="str">
        <f>T( IF( Mar2022_RICHIESTE!AA18&lt;&gt;"",  IF(   AND(    (IFERROR(SEARCH("Ridotto",Mar2022_RICHIESTE!AA18),Mar2022_RICHIESTE!AA18))=1,    AA$124&lt;&gt;""   ),    _xlfn.CONCAT("Rid: ",HLOOKUP(AA$124,Tipologie!$B$2:$AM$10,5)  ),  Mar2022_RICHIESTE!AA18),HLOOKUP(AA$124,Tipologie!$B$2:$AM$10,5  ) ))</f>
        <v>.</v>
      </c>
      <c r="AB128" s="158" t="str">
        <f>T( IF( Mar2022_RICHIESTE!AB18&lt;&gt;"",  IF(   AND(    (IFERROR(SEARCH("Ridotto",Mar2022_RICHIESTE!AB18),Mar2022_RICHIESTE!AB18))=1,    AB$124&lt;&gt;""   ),    _xlfn.CONCAT("Rid: ",HLOOKUP(AB$124,Tipologie!$B$2:$AM$10,5)  ),  Mar2022_RICHIESTE!AB18),HLOOKUP(AB$124,Tipologie!$B$2:$AM$10,5  ) ))</f>
        <v>.</v>
      </c>
      <c r="AC128" s="158" t="str">
        <f>T( IF( Mar2022_RICHIESTE!AC18&lt;&gt;"",  IF(   AND(    (IFERROR(SEARCH("Ridotto",Mar2022_RICHIESTE!AC18),Mar2022_RICHIESTE!AC18))=1,    AC$124&lt;&gt;""   ),    _xlfn.CONCAT("Rid: ",HLOOKUP(AC$124,Tipologie!$B$2:$AM$10,5)  ),  Mar2022_RICHIESTE!AC18),HLOOKUP(AC$124,Tipologie!$B$2:$AM$10,5  ) ))</f>
        <v>.</v>
      </c>
      <c r="AD128" s="158" t="str">
        <f>T( IF( Mar2022_RICHIESTE!AD18&lt;&gt;"",  IF(   AND(    (IFERROR(SEARCH("Ridotto",Mar2022_RICHIESTE!AD18),Mar2022_RICHIESTE!AD18))=1,    AD$124&lt;&gt;""   ),    _xlfn.CONCAT("Rid: ",HLOOKUP(AD$124,Tipologie!$B$2:$AM$10,5)  ),  Mar2022_RICHIESTE!AD18),HLOOKUP(AD$124,Tipologie!$B$2:$AM$10,5  ) ))</f>
        <v>.</v>
      </c>
      <c r="AE128" s="158" t="str">
        <f>T( IF( Mar2022_RICHIESTE!AE18&lt;&gt;"",  IF(   AND(    (IFERROR(SEARCH("Ridotto",Mar2022_RICHIESTE!AE18),Mar2022_RICHIESTE!AE18))=1,    AE$124&lt;&gt;""   ),    _xlfn.CONCAT("Rid: ",HLOOKUP(AE$124,Tipologie!$B$2:$AM$10,5)  ),  Mar2022_RICHIESTE!AE18),HLOOKUP(AE$124,Tipologie!$B$2:$AM$10,5  ) ))</f>
        <v>.</v>
      </c>
      <c r="AF128" s="158" t="str">
        <f>T( IF( Mar2022_RICHIESTE!AF18&lt;&gt;"",  IF(   AND(    (IFERROR(SEARCH("Ridotto",Mar2022_RICHIESTE!AF18),Mar2022_RICHIESTE!AF18))=1,    AF$124&lt;&gt;""   ),    _xlfn.CONCAT("Rid: ",HLOOKUP(AF$124,Tipologie!$B$2:$AM$10,5)  ),  Mar2022_RICHIESTE!AF18),HLOOKUP(AF$124,Tipologie!$B$2:$AM$10,5  ) ))</f>
        <v>.</v>
      </c>
      <c r="AG128" s="158" t="str">
        <f>T( IF( Mar2022_RICHIESTE!AG18&lt;&gt;"",  IF(   AND(    (IFERROR(SEARCH("Ridotto",Mar2022_RICHIESTE!AG18),Mar2022_RICHIESTE!AG18))=1,    AG$124&lt;&gt;""   ),    _xlfn.CONCAT("Rid: ",HLOOKUP(AG$124,Tipologie!$B$2:$AM$10,5)  ),  Mar2022_RICHIESTE!AG18),HLOOKUP(AG$124,Tipologie!$B$2:$AM$10,5  ) ))</f>
        <v>.</v>
      </c>
      <c r="AH128" s="158" t="str">
        <f>T( IF( Mar2022_RICHIESTE!AH18&lt;&gt;"",  IF(   AND(    (IFERROR(SEARCH("Ridotto",Mar2022_RICHIESTE!AH18),Mar2022_RICHIESTE!AH18))=1,    AH$124&lt;&gt;""   ),    _xlfn.CONCAT("Rid: ",HLOOKUP(AH$124,Tipologie!$B$2:$AM$10,5)  ),  Mar2022_RICHIESTE!AH18),HLOOKUP(AH$124,Tipologie!$B$2:$AM$10,5  ) ))</f>
        <v>.</v>
      </c>
      <c r="AI128" s="158" t="str">
        <f>T( IF( Mar2022_RICHIESTE!AI18&lt;&gt;"",  IF(   AND(    (IFERROR(SEARCH("Ridotto",Mar2022_RICHIESTE!AI18),Mar2022_RICHIESTE!AI18))=1,    AI$124&lt;&gt;""   ),    _xlfn.CONCAT("Rid: ",HLOOKUP(AI$124,Tipologie!$B$2:$AM$10,5)  ),  Mar2022_RICHIESTE!AI18),HLOOKUP(AI$124,Tipologie!$B$2:$AM$10,5  ) ))</f>
        <v>.</v>
      </c>
      <c r="AJ128" s="158" t="str">
        <f>T( IF( Mar2022_RICHIESTE!AJ18&lt;&gt;"",  IF(   AND(    (IFERROR(SEARCH("Ridotto",Mar2022_RICHIESTE!AJ18),Mar2022_RICHIESTE!AJ18))=1,    AJ$124&lt;&gt;""   ),    _xlfn.CONCAT("Rid: ",HLOOKUP(AJ$124,Tipologie!$B$2:$AM$10,5)  ),  Mar2022_RICHIESTE!AJ18),HLOOKUP(AJ$124,Tipologie!$B$2:$AM$10,5  ) ))</f>
        <v>Ridotto Maternità</v>
      </c>
      <c r="AK128" s="158" t="str">
        <f>T( IF( Mar2022_RICHIESTE!AK18&lt;&gt;"",  IF(   AND(    (IFERROR(SEARCH("Ridotto",Mar2022_RICHIESTE!AK18),Mar2022_RICHIESTE!AK18))=1,    AK$124&lt;&gt;""   ),    _xlfn.CONCAT("Rid: ",HLOOKUP(AK$124,Tipologie!$B$2:$AM$10,5)  ),  Mar2022_RICHIESTE!AK18),HLOOKUP(AK$124,Tipologie!$B$2:$AM$10,5  ) ))</f>
        <v>.</v>
      </c>
      <c r="AL128" s="158" t="str">
        <f>T( IF( Mar2022_RICHIESTE!AL18&lt;&gt;"",  IF(   AND(    (IFERROR(SEARCH("Ridotto",Mar2022_RICHIESTE!AL18),Mar2022_RICHIESTE!AL18))=1,    AL$124&lt;&gt;""   ),    _xlfn.CONCAT("Rid: ",HLOOKUP(AL$124,Tipologie!$B$2:$AM$10,5)  ),  Mar2022_RICHIESTE!AL18),HLOOKUP(AL$124,Tipologie!$B$2:$AM$10,5  ) ))</f>
        <v>.</v>
      </c>
      <c r="AM128" s="158" t="str">
        <f>T( IF( Mar2022_RICHIESTE!AM18&lt;&gt;"",  IF(   AND(    (IFERROR(SEARCH("Ridotto",Mar2022_RICHIESTE!AM18),Mar2022_RICHIESTE!AM18))=1,    AM$124&lt;&gt;""   ),    _xlfn.CONCAT("Rid: ",HLOOKUP(AM$124,Tipologie!$B$2:$AM$10,5)  ),  Mar2022_RICHIESTE!AM18),HLOOKUP(AM$124,Tipologie!$B$2:$AM$10,5  ) ))</f>
        <v>.</v>
      </c>
      <c r="AN128" s="158" t="str">
        <f>T( IF( Mar2022_RICHIESTE!AN18&lt;&gt;"",  IF(   AND(    (IFERROR(SEARCH("Ridotto",Mar2022_RICHIESTE!AN18),Mar2022_RICHIESTE!AN18))=1,    AN$124&lt;&gt;""   ),    _xlfn.CONCAT("Rid: ",HLOOKUP(AN$124,Tipologie!$B$2:$AM$10,5)  ),  Mar2022_RICHIESTE!AN18),HLOOKUP(AN$124,Tipologie!$B$2:$AM$10,5  ) ))</f>
        <v>.</v>
      </c>
      <c r="AO128" s="158" t="str">
        <f>T( IF( Mar2022_RICHIESTE!AO18&lt;&gt;"",  IF(   AND(    (IFERROR(SEARCH("Ridotto",Mar2022_RICHIESTE!AO18),Mar2022_RICHIESTE!AO18))=1,    AO$124&lt;&gt;""   ),    _xlfn.CONCAT("Rid: ",HLOOKUP(AO$124,Tipologie!$B$2:$AM$10,5)  ),  Mar2022_RICHIESTE!AO18),HLOOKUP(AO$124,Tipologie!$B$2:$AM$10,5  ) ))</f>
        <v>.</v>
      </c>
      <c r="AP128" s="158" t="str">
        <f>T( IF( Mar2022_RICHIESTE!AP18&lt;&gt;"",  IF(   AND(    (IFERROR(SEARCH("Ridotto",Mar2022_RICHIESTE!AP18),Mar2022_RICHIESTE!AP18))=1,    AP$124&lt;&gt;""   ),    _xlfn.CONCAT("Rid: ",HLOOKUP(AP$124,Tipologie!$B$2:$AM$10,5)  ),  Mar2022_RICHIESTE!AP18),HLOOKUP(AP$124,Tipologie!$B$2:$AM$10,5  ) ))</f>
        <v>.</v>
      </c>
      <c r="AQ128" s="158" t="str">
        <f>T( IF( Mar2022_RICHIESTE!AQ18&lt;&gt;"",  IF(   AND(    (IFERROR(SEARCH("Ridotto",Mar2022_RICHIESTE!AQ18),Mar2022_RICHIESTE!AQ18))=1,    AQ$124&lt;&gt;""   ),    _xlfn.CONCAT("Rid: ",HLOOKUP(AQ$124,Tipologie!$B$2:$AM$10,5)  ),  Mar2022_RICHIESTE!AQ18),HLOOKUP(AQ$124,Tipologie!$B$2:$AM$10,5  ) ))</f>
        <v>.</v>
      </c>
      <c r="AR128" s="158" t="str">
        <f>T( IF( Mar2022_RICHIESTE!AR18&lt;&gt;"",  IF(   AND(    (IFERROR(SEARCH("Ridotto",Mar2022_RICHIESTE!AR18),Mar2022_RICHIESTE!AR18))=1,    AR$124&lt;&gt;""   ),    _xlfn.CONCAT("Rid: ",HLOOKUP(AR$124,Tipologie!$B$2:$AM$10,5)  ),  Mar2022_RICHIESTE!AR18),HLOOKUP(AR$124,Tipologie!$B$2:$AM$10,5  ) ))</f>
        <v>.</v>
      </c>
      <c r="AS128" s="54"/>
      <c r="AT128" s="174">
        <f>SUM(COUNTIFS(C128:AR128,{"Ex-accordo";"Ferie";"Ridotto Ex-Acc";"Ridotto Ferie";"Ridotto Maternità";"Malattia";"Esame";"Altro"}))</f>
        <v>4</v>
      </c>
      <c r="AU128" s="96"/>
      <c r="AW128" s="79" t="str">
        <f t="shared" si="35"/>
        <v>mer</v>
      </c>
      <c r="AX128" s="79">
        <f t="shared" si="36"/>
        <v>44629</v>
      </c>
      <c r="AY128" s="158" t="str">
        <f>T(IF(  Mar2022_RICHIESTE!BB18&lt;&gt;"",  Mar2022_RICHIESTE!BB18,  HLOOKUP(AY$124,Tipologie!$B$2:$AM$10,5) ))</f>
        <v>Ridotto Ex-Acc</v>
      </c>
      <c r="AZ128" s="158" t="str">
        <f>T(IF(  Mar2022_RICHIESTE!BC18&lt;&gt;"",  Mar2022_RICHIESTE!BC18,  HLOOKUP(AZ$124,Tipologie!$B$2:$AM$10,5) ))</f>
        <v>.</v>
      </c>
      <c r="BA128" s="158" t="str">
        <f>T(IF(  Mar2022_RICHIESTE!BD18&lt;&gt;"",  Mar2022_RICHIESTE!BD18,  HLOOKUP(BA$124,Tipologie!$B$2:$AM$10,5) ))</f>
        <v>.</v>
      </c>
      <c r="BB128" s="158" t="str">
        <f>T(IF(  Mar2022_RICHIESTE!BE18&lt;&gt;"",  Mar2022_RICHIESTE!BE18,  HLOOKUP(BB$124,Tipologie!$B$2:$AM$10,5) ))</f>
        <v>.</v>
      </c>
      <c r="BC128" s="158" t="str">
        <f>T(IF(  Mar2022_RICHIESTE!BF18&lt;&gt;"",  Mar2022_RICHIESTE!BF18,  HLOOKUP(BC$124,Tipologie!$B$2:$AM$10,5) ))</f>
        <v>.</v>
      </c>
      <c r="BD128" s="158" t="str">
        <f>T(IF(  Mar2022_RICHIESTE!BG18&lt;&gt;"",  Mar2022_RICHIESTE!BG18,  HLOOKUP(BD$124,Tipologie!$B$2:$AM$10,5) ))</f>
        <v>.</v>
      </c>
      <c r="BE128" s="158" t="str">
        <f>T(IF(  Mar2022_RICHIESTE!BH18&lt;&gt;"",  Mar2022_RICHIESTE!BH18,  HLOOKUP(BE$124,Tipologie!$B$2:$AM$10,5) ))</f>
        <v>.</v>
      </c>
      <c r="BF128" s="158" t="str">
        <f>T(IF(  Mar2022_RICHIESTE!BI18&lt;&gt;"",  Mar2022_RICHIESTE!BI18,  HLOOKUP(BF$124,Tipologie!$B$2:$AM$10,5) ))</f>
        <v>.</v>
      </c>
      <c r="BG128" s="158" t="str">
        <f>T(IF(  Mar2022_RICHIESTE!BJ18&lt;&gt;"",  Mar2022_RICHIESTE!BJ18,  HLOOKUP(BG$124,Tipologie!$B$2:$AM$10,5) ))</f>
        <v>.</v>
      </c>
      <c r="BH128" s="158" t="str">
        <f>T(IF(  Mar2022_RICHIESTE!BK18&lt;&gt;"",  Mar2022_RICHIESTE!BK18,  HLOOKUP(BH$124,Tipologie!$B$2:$AM$10,5) ))</f>
        <v>.</v>
      </c>
      <c r="BI128" s="50"/>
    </row>
    <row r="129" spans="1:61" ht="11.25" customHeight="1" x14ac:dyDescent="0.25">
      <c r="A129" s="79" t="str">
        <f>IF(Mar2022_RICHIESTE!A19&lt;&gt;"",Mar2022_RICHIESTE!A19,"")</f>
        <v>gio</v>
      </c>
      <c r="B129" s="80">
        <f>IF(Mar2022_RICHIESTE!B19&lt;&gt;"",Mar2022_RICHIESTE!B19,"")</f>
        <v>44630</v>
      </c>
      <c r="C129" s="158" t="str">
        <f>T( IF( Mar2022_RICHIESTE!C19&lt;&gt;"",  IF(   AND(    (IFERROR(SEARCH("Ridotto",Mar2022_RICHIESTE!C19),Mar2022_RICHIESTE!C19))=1,    C$124&lt;&gt;""   ),    _xlfn.CONCAT("Rid: ",HLOOKUP(C$124,Tipologie!$B$2:$AM$10,6)  ),  Mar2022_RICHIESTE!C19),HLOOKUP(C$124,Tipologie!$B$2:$AM$10,6  ) ))</f>
        <v>.</v>
      </c>
      <c r="D129" s="158" t="str">
        <f>T( IF( Mar2022_RICHIESTE!D19&lt;&gt;"",  IF(   AND(    (IFERROR(SEARCH("Ridotto",Mar2022_RICHIESTE!D19),Mar2022_RICHIESTE!D19))=1,    D$124&lt;&gt;""   ),    _xlfn.CONCAT("Rid: ",HLOOKUP(D$124,Tipologie!$B$2:$AM$10,6)  ),  Mar2022_RICHIESTE!D19),HLOOKUP(D$124,Tipologie!$B$2:$AM$10,6  ) ))</f>
        <v>.</v>
      </c>
      <c r="E129" s="158" t="str">
        <f>T( IF( Mar2022_RICHIESTE!E19&lt;&gt;"",  IF(   AND(    (IFERROR(SEARCH("Ridotto",Mar2022_RICHIESTE!E19),Mar2022_RICHIESTE!E19))=1,    E$124&lt;&gt;""   ),    _xlfn.CONCAT("Rid: ",HLOOKUP(E$124,Tipologie!$B$2:$AM$10,6)  ),  Mar2022_RICHIESTE!E19),HLOOKUP(E$124,Tipologie!$B$2:$AM$10,6  ) ))</f>
        <v>.</v>
      </c>
      <c r="F129" s="158" t="str">
        <f>T( IF( Mar2022_RICHIESTE!F19&lt;&gt;"",  IF(   AND(    (IFERROR(SEARCH("Ridotto",Mar2022_RICHIESTE!F19),Mar2022_RICHIESTE!F19))=1,    F$124&lt;&gt;""   ),    _xlfn.CONCAT("Rid: ",HLOOKUP(F$124,Tipologie!$B$2:$AM$10,6)  ),  Mar2022_RICHIESTE!F19),HLOOKUP(F$124,Tipologie!$B$2:$AM$10,6  ) ))</f>
        <v>.</v>
      </c>
      <c r="G129" s="158" t="str">
        <f>T( IF( Mar2022_RICHIESTE!G19&lt;&gt;"",  IF(   AND(    (IFERROR(SEARCH("Ridotto",Mar2022_RICHIESTE!G19),Mar2022_RICHIESTE!G19))=1,    G$124&lt;&gt;""   ),    _xlfn.CONCAT("Rid: ",HLOOKUP(G$124,Tipologie!$B$2:$AM$10,6)  ),  Mar2022_RICHIESTE!G19),HLOOKUP(G$124,Tipologie!$B$2:$AM$10,6  ) ))</f>
        <v>.</v>
      </c>
      <c r="H129" s="158" t="str">
        <f>T( IF( Mar2022_RICHIESTE!H19&lt;&gt;"",  IF(   AND(    (IFERROR(SEARCH("Ridotto",Mar2022_RICHIESTE!H19),Mar2022_RICHIESTE!H19))=1,    H$124&lt;&gt;""   ),    _xlfn.CONCAT("Rid: ",HLOOKUP(H$124,Tipologie!$B$2:$AM$10,6)  ),  Mar2022_RICHIESTE!H19),HLOOKUP(H$124,Tipologie!$B$2:$AM$10,6  ) ))</f>
        <v>.</v>
      </c>
      <c r="I129" s="158" t="str">
        <f>T( IF( Mar2022_RICHIESTE!I19&lt;&gt;"",  IF(   AND(    (IFERROR(SEARCH("Ridotto",Mar2022_RICHIESTE!I19),Mar2022_RICHIESTE!I19))=1,    I$124&lt;&gt;""   ),    _xlfn.CONCAT("Rid: ",HLOOKUP(I$124,Tipologie!$B$2:$AM$10,6)  ),  Mar2022_RICHIESTE!I19),HLOOKUP(I$124,Tipologie!$B$2:$AM$10,6  ) ))</f>
        <v>.</v>
      </c>
      <c r="J129" s="158" t="str">
        <f>T( IF( Mar2022_RICHIESTE!J19&lt;&gt;"",  IF(   AND(    (IFERROR(SEARCH("Ridotto",Mar2022_RICHIESTE!J19),Mar2022_RICHIESTE!J19))=1,    J$124&lt;&gt;""   ),    _xlfn.CONCAT("Rid: ",HLOOKUP(J$124,Tipologie!$B$2:$AM$10,6)  ),  Mar2022_RICHIESTE!J19),HLOOKUP(J$124,Tipologie!$B$2:$AM$10,6  ) ))</f>
        <v>Ridotto Ex-Acc</v>
      </c>
      <c r="K129" s="158" t="str">
        <f>T( IF( Mar2022_RICHIESTE!K19&lt;&gt;"",  IF(   AND(    (IFERROR(SEARCH("Ridotto",Mar2022_RICHIESTE!K19),Mar2022_RICHIESTE!K19))=1,    K$124&lt;&gt;""   ),    _xlfn.CONCAT("Rid: ",HLOOKUP(K$124,Tipologie!$B$2:$AM$10,6)  ),  Mar2022_RICHIESTE!K19),HLOOKUP(K$124,Tipologie!$B$2:$AM$10,6  ) ))</f>
        <v>.</v>
      </c>
      <c r="L129" s="158" t="str">
        <f>T( IF( Mar2022_RICHIESTE!L19&lt;&gt;"",  IF(   AND(    (IFERROR(SEARCH("Ridotto",Mar2022_RICHIESTE!L19),Mar2022_RICHIESTE!L19))=1,    L$124&lt;&gt;""   ),    _xlfn.CONCAT("Rid: ",HLOOKUP(L$124,Tipologie!$B$2:$AM$10,6)  ),  Mar2022_RICHIESTE!L19),HLOOKUP(L$124,Tipologie!$B$2:$AM$10,6  ) ))</f>
        <v>.</v>
      </c>
      <c r="M129" s="158" t="str">
        <f>T( IF( Mar2022_RICHIESTE!M19&lt;&gt;"",  IF(   AND(    (IFERROR(SEARCH("Ridotto",Mar2022_RICHIESTE!M19),Mar2022_RICHIESTE!M19))=1,    M$124&lt;&gt;""   ),    _xlfn.CONCAT("Rid: ",HLOOKUP(M$124,Tipologie!$B$2:$AM$10,6)  ),  Mar2022_RICHIESTE!M19),HLOOKUP(M$124,Tipologie!$B$2:$AM$10,6  ) ))</f>
        <v>.</v>
      </c>
      <c r="N129" s="158" t="str">
        <f>T( IF( Mar2022_RICHIESTE!N19&lt;&gt;"",  IF(   AND(    (IFERROR(SEARCH("Ridotto",Mar2022_RICHIESTE!N19),Mar2022_RICHIESTE!N19))=1,    N$124&lt;&gt;""   ),    _xlfn.CONCAT("Rid: ",HLOOKUP(N$124,Tipologie!$B$2:$AM$10,6)  ),  Mar2022_RICHIESTE!N19),HLOOKUP(N$124,Tipologie!$B$2:$AM$10,6  ) ))</f>
        <v>.</v>
      </c>
      <c r="O129" s="158" t="str">
        <f>T( IF( Mar2022_RICHIESTE!O19&lt;&gt;"",  IF(   AND(    (IFERROR(SEARCH("Ridotto",Mar2022_RICHIESTE!O19),Mar2022_RICHIESTE!O19))=1,    O$124&lt;&gt;""   ),    _xlfn.CONCAT("Rid: ",HLOOKUP(O$124,Tipologie!$B$2:$AM$10,6)  ),  Mar2022_RICHIESTE!O19),HLOOKUP(O$124,Tipologie!$B$2:$AM$10,6  ) ))</f>
        <v>.</v>
      </c>
      <c r="P129" s="158" t="str">
        <f>T( IF( Mar2022_RICHIESTE!P19&lt;&gt;"",  IF(   AND(    (IFERROR(SEARCH("Ridotto",Mar2022_RICHIESTE!P19),Mar2022_RICHIESTE!P19))=1,    P$124&lt;&gt;""   ),    _xlfn.CONCAT("Rid: ",HLOOKUP(P$124,Tipologie!$B$2:$AM$10,6)  ),  Mar2022_RICHIESTE!P19),HLOOKUP(P$124,Tipologie!$B$2:$AM$10,6  ) ))</f>
        <v>.</v>
      </c>
      <c r="Q129" s="60" t="str">
        <f>T( IF( Mar2022_RICHIESTE!Q19&lt;&gt;"",  IF(   AND(    (IFERROR(SEARCH("Ridotto",Mar2022_RICHIESTE!Q19),Mar2022_RICHIESTE!Q19))=1,    Q$124&lt;&gt;""   ),    _xlfn.CONCAT("Rid: ",HLOOKUP(Q$124,Tipologie!$B$2:$AM$10,6)  ),  Mar2022_RICHIESTE!Q19),HLOOKUP(Q$124,Tipologie!$B$2:$AM$10,6  ) ))</f>
        <v>.</v>
      </c>
      <c r="R129" s="60" t="str">
        <f>T( IF( Mar2022_RICHIESTE!R19&lt;&gt;"",  IF(   AND(    (IFERROR(SEARCH("Ridotto",Mar2022_RICHIESTE!R19),Mar2022_RICHIESTE!R19))=1,    R$124&lt;&gt;""   ),    _xlfn.CONCAT("Rid: ",HLOOKUP(R$124,Tipologie!$B$2:$AM$10,6)  ),  Mar2022_RICHIESTE!R19),HLOOKUP(R$124,Tipologie!$B$2:$AM$10,6  ) ))</f>
        <v>.</v>
      </c>
      <c r="S129" s="60" t="str">
        <f>T( IF( Mar2022_RICHIESTE!S19&lt;&gt;"",  IF(   AND(    (IFERROR(SEARCH("Ridotto",Mar2022_RICHIESTE!S19),Mar2022_RICHIESTE!S19))=1,    S$124&lt;&gt;""   ),    _xlfn.CONCAT("Rid: ",HLOOKUP(S$124,Tipologie!$B$2:$AM$10,6)  ),  Mar2022_RICHIESTE!S19),HLOOKUP(S$124,Tipologie!$B$2:$AM$10,6  ) ))</f>
        <v>.</v>
      </c>
      <c r="U129" s="79" t="str">
        <f t="shared" si="34"/>
        <v>gio</v>
      </c>
      <c r="V129" s="80">
        <f t="shared" si="33"/>
        <v>44630</v>
      </c>
      <c r="W129" s="158" t="str">
        <f>T( IF( Mar2022_RICHIESTE!W19&lt;&gt;"",  IF(   AND(    (IFERROR(SEARCH("Ridotto",Mar2022_RICHIESTE!W19),Mar2022_RICHIESTE!W19))=1,    W$124&lt;&gt;""   ),    _xlfn.CONCAT("Rid: ",HLOOKUP(W$124,Tipologie!$B$2:$AM$10,6)  ),  Mar2022_RICHIESTE!W19),HLOOKUP(W$124,Tipologie!$B$2:$AM$10,6  ) ))</f>
        <v>.</v>
      </c>
      <c r="X129" s="158" t="str">
        <f>T( IF( Mar2022_RICHIESTE!X19&lt;&gt;"",  IF(   AND(    (IFERROR(SEARCH("Ridotto",Mar2022_RICHIESTE!X19),Mar2022_RICHIESTE!X19))=1,    X$124&lt;&gt;""   ),    _xlfn.CONCAT("Rid: ",HLOOKUP(X$124,Tipologie!$B$2:$AM$10,6)  ),  Mar2022_RICHIESTE!X19),HLOOKUP(X$124,Tipologie!$B$2:$AM$10,6  ) ))</f>
        <v>.</v>
      </c>
      <c r="Y129" s="158" t="str">
        <f>T( IF( Mar2022_RICHIESTE!Y19&lt;&gt;"",  IF(   AND(    (IFERROR(SEARCH("Ridotto",Mar2022_RICHIESTE!Y19),Mar2022_RICHIESTE!Y19))=1,    Y$124&lt;&gt;""   ),    _xlfn.CONCAT("Rid: ",HLOOKUP(Y$124,Tipologie!$B$2:$AM$10,6)  ),  Mar2022_RICHIESTE!Y19),HLOOKUP(Y$124,Tipologie!$B$2:$AM$10,6  ) ))</f>
        <v>.</v>
      </c>
      <c r="Z129" s="158" t="str">
        <f>T( IF( Mar2022_RICHIESTE!Z19&lt;&gt;"",  IF(   AND(    (IFERROR(SEARCH("Ridotto",Mar2022_RICHIESTE!Z19),Mar2022_RICHIESTE!Z19))=1,    Z$124&lt;&gt;""   ),    _xlfn.CONCAT("Rid: ",HLOOKUP(Z$124,Tipologie!$B$2:$AM$10,6)  ),  Mar2022_RICHIESTE!Z19),HLOOKUP(Z$124,Tipologie!$B$2:$AM$10,6  ) ))</f>
        <v>Ridotto Maternità</v>
      </c>
      <c r="AA129" s="158" t="str">
        <f>T( IF( Mar2022_RICHIESTE!AA19&lt;&gt;"",  IF(   AND(    (IFERROR(SEARCH("Ridotto",Mar2022_RICHIESTE!AA19),Mar2022_RICHIESTE!AA19))=1,    AA$124&lt;&gt;""   ),    _xlfn.CONCAT("Rid: ",HLOOKUP(AA$124,Tipologie!$B$2:$AM$10,6)  ),  Mar2022_RICHIESTE!AA19),HLOOKUP(AA$124,Tipologie!$B$2:$AM$10,6  ) ))</f>
        <v>.</v>
      </c>
      <c r="AB129" s="158" t="str">
        <f>T( IF( Mar2022_RICHIESTE!AB19&lt;&gt;"",  IF(   AND(    (IFERROR(SEARCH("Ridotto",Mar2022_RICHIESTE!AB19),Mar2022_RICHIESTE!AB19))=1,    AB$124&lt;&gt;""   ),    _xlfn.CONCAT("Rid: ",HLOOKUP(AB$124,Tipologie!$B$2:$AM$10,6)  ),  Mar2022_RICHIESTE!AB19),HLOOKUP(AB$124,Tipologie!$B$2:$AM$10,6  ) ))</f>
        <v>.</v>
      </c>
      <c r="AC129" s="158" t="str">
        <f>T( IF( Mar2022_RICHIESTE!AC19&lt;&gt;"",  IF(   AND(    (IFERROR(SEARCH("Ridotto",Mar2022_RICHIESTE!AC19),Mar2022_RICHIESTE!AC19))=1,    AC$124&lt;&gt;""   ),    _xlfn.CONCAT("Rid: ",HLOOKUP(AC$124,Tipologie!$B$2:$AM$10,6)  ),  Mar2022_RICHIESTE!AC19),HLOOKUP(AC$124,Tipologie!$B$2:$AM$10,6  ) ))</f>
        <v>.</v>
      </c>
      <c r="AD129" s="158" t="str">
        <f>T( IF( Mar2022_RICHIESTE!AD19&lt;&gt;"",  IF(   AND(    (IFERROR(SEARCH("Ridotto",Mar2022_RICHIESTE!AD19),Mar2022_RICHIESTE!AD19))=1,    AD$124&lt;&gt;""   ),    _xlfn.CONCAT("Rid: ",HLOOKUP(AD$124,Tipologie!$B$2:$AM$10,6)  ),  Mar2022_RICHIESTE!AD19),HLOOKUP(AD$124,Tipologie!$B$2:$AM$10,6  ) ))</f>
        <v>.</v>
      </c>
      <c r="AE129" s="158" t="str">
        <f>T( IF( Mar2022_RICHIESTE!AE19&lt;&gt;"",  IF(   AND(    (IFERROR(SEARCH("Ridotto",Mar2022_RICHIESTE!AE19),Mar2022_RICHIESTE!AE19))=1,    AE$124&lt;&gt;""   ),    _xlfn.CONCAT("Rid: ",HLOOKUP(AE$124,Tipologie!$B$2:$AM$10,6)  ),  Mar2022_RICHIESTE!AE19),HLOOKUP(AE$124,Tipologie!$B$2:$AM$10,6  ) ))</f>
        <v>.</v>
      </c>
      <c r="AF129" s="158" t="str">
        <f>T( IF( Mar2022_RICHIESTE!AF19&lt;&gt;"",  IF(   AND(    (IFERROR(SEARCH("Ridotto",Mar2022_RICHIESTE!AF19),Mar2022_RICHIESTE!AF19))=1,    AF$124&lt;&gt;""   ),    _xlfn.CONCAT("Rid: ",HLOOKUP(AF$124,Tipologie!$B$2:$AM$10,6)  ),  Mar2022_RICHIESTE!AF19),HLOOKUP(AF$124,Tipologie!$B$2:$AM$10,6  ) ))</f>
        <v>.</v>
      </c>
      <c r="AG129" s="158" t="str">
        <f>T( IF( Mar2022_RICHIESTE!AG19&lt;&gt;"",  IF(   AND(    (IFERROR(SEARCH("Ridotto",Mar2022_RICHIESTE!AG19),Mar2022_RICHIESTE!AG19))=1,    AG$124&lt;&gt;""   ),    _xlfn.CONCAT("Rid: ",HLOOKUP(AG$124,Tipologie!$B$2:$AM$10,6)  ),  Mar2022_RICHIESTE!AG19),HLOOKUP(AG$124,Tipologie!$B$2:$AM$10,6  ) ))</f>
        <v>.</v>
      </c>
      <c r="AH129" s="158" t="str">
        <f>T( IF( Mar2022_RICHIESTE!AH19&lt;&gt;"",  IF(   AND(    (IFERROR(SEARCH("Ridotto",Mar2022_RICHIESTE!AH19),Mar2022_RICHIESTE!AH19))=1,    AH$124&lt;&gt;""   ),    _xlfn.CONCAT("Rid: ",HLOOKUP(AH$124,Tipologie!$B$2:$AM$10,6)  ),  Mar2022_RICHIESTE!AH19),HLOOKUP(AH$124,Tipologie!$B$2:$AM$10,6  ) ))</f>
        <v>.</v>
      </c>
      <c r="AI129" s="158" t="str">
        <f>T( IF( Mar2022_RICHIESTE!AI19&lt;&gt;"",  IF(   AND(    (IFERROR(SEARCH("Ridotto",Mar2022_RICHIESTE!AI19),Mar2022_RICHIESTE!AI19))=1,    AI$124&lt;&gt;""   ),    _xlfn.CONCAT("Rid: ",HLOOKUP(AI$124,Tipologie!$B$2:$AM$10,6)  ),  Mar2022_RICHIESTE!AI19),HLOOKUP(AI$124,Tipologie!$B$2:$AM$10,6  ) ))</f>
        <v>.</v>
      </c>
      <c r="AJ129" s="158" t="str">
        <f>T( IF( Mar2022_RICHIESTE!AJ19&lt;&gt;"",  IF(   AND(    (IFERROR(SEARCH("Ridotto",Mar2022_RICHIESTE!AJ19),Mar2022_RICHIESTE!AJ19))=1,    AJ$124&lt;&gt;""   ),    _xlfn.CONCAT("Rid: ",HLOOKUP(AJ$124,Tipologie!$B$2:$AM$10,6)  ),  Mar2022_RICHIESTE!AJ19),HLOOKUP(AJ$124,Tipologie!$B$2:$AM$10,6  ) ))</f>
        <v>Ridotto Maternità</v>
      </c>
      <c r="AK129" s="158" t="str">
        <f>T( IF( Mar2022_RICHIESTE!AK19&lt;&gt;"",  IF(   AND(    (IFERROR(SEARCH("Ridotto",Mar2022_RICHIESTE!AK19),Mar2022_RICHIESTE!AK19))=1,    AK$124&lt;&gt;""   ),    _xlfn.CONCAT("Rid: ",HLOOKUP(AK$124,Tipologie!$B$2:$AM$10,6)  ),  Mar2022_RICHIESTE!AK19),HLOOKUP(AK$124,Tipologie!$B$2:$AM$10,6  ) ))</f>
        <v>.</v>
      </c>
      <c r="AL129" s="158" t="str">
        <f>T( IF( Mar2022_RICHIESTE!AL19&lt;&gt;"",  IF(   AND(    (IFERROR(SEARCH("Ridotto",Mar2022_RICHIESTE!AL19),Mar2022_RICHIESTE!AL19))=1,    AL$124&lt;&gt;""   ),    _xlfn.CONCAT("Rid: ",HLOOKUP(AL$124,Tipologie!$B$2:$AM$10,6)  ),  Mar2022_RICHIESTE!AL19),HLOOKUP(AL$124,Tipologie!$B$2:$AM$10,6  ) ))</f>
        <v>.</v>
      </c>
      <c r="AM129" s="158" t="str">
        <f>T( IF( Mar2022_RICHIESTE!AM19&lt;&gt;"",  IF(   AND(    (IFERROR(SEARCH("Ridotto",Mar2022_RICHIESTE!AM19),Mar2022_RICHIESTE!AM19))=1,    AM$124&lt;&gt;""   ),    _xlfn.CONCAT("Rid: ",HLOOKUP(AM$124,Tipologie!$B$2:$AM$10,6)  ),  Mar2022_RICHIESTE!AM19),HLOOKUP(AM$124,Tipologie!$B$2:$AM$10,6  ) ))</f>
        <v>.</v>
      </c>
      <c r="AN129" s="158" t="str">
        <f>T( IF( Mar2022_RICHIESTE!AN19&lt;&gt;"",  IF(   AND(    (IFERROR(SEARCH("Ridotto",Mar2022_RICHIESTE!AN19),Mar2022_RICHIESTE!AN19))=1,    AN$124&lt;&gt;""   ),    _xlfn.CONCAT("Rid: ",HLOOKUP(AN$124,Tipologie!$B$2:$AM$10,6)  ),  Mar2022_RICHIESTE!AN19),HLOOKUP(AN$124,Tipologie!$B$2:$AM$10,6  ) ))</f>
        <v>.</v>
      </c>
      <c r="AO129" s="158" t="str">
        <f>T( IF( Mar2022_RICHIESTE!AO19&lt;&gt;"",  IF(   AND(    (IFERROR(SEARCH("Ridotto",Mar2022_RICHIESTE!AO19),Mar2022_RICHIESTE!AO19))=1,    AO$124&lt;&gt;""   ),    _xlfn.CONCAT("Rid: ",HLOOKUP(AO$124,Tipologie!$B$2:$AM$10,6)  ),  Mar2022_RICHIESTE!AO19),HLOOKUP(AO$124,Tipologie!$B$2:$AM$10,6  ) ))</f>
        <v>.</v>
      </c>
      <c r="AP129" s="158" t="str">
        <f>T( IF( Mar2022_RICHIESTE!AP19&lt;&gt;"",  IF(   AND(    (IFERROR(SEARCH("Ridotto",Mar2022_RICHIESTE!AP19),Mar2022_RICHIESTE!AP19))=1,    AP$124&lt;&gt;""   ),    _xlfn.CONCAT("Rid: ",HLOOKUP(AP$124,Tipologie!$B$2:$AM$10,6)  ),  Mar2022_RICHIESTE!AP19),HLOOKUP(AP$124,Tipologie!$B$2:$AM$10,6  ) ))</f>
        <v>.</v>
      </c>
      <c r="AQ129" s="158" t="str">
        <f>T( IF( Mar2022_RICHIESTE!AQ19&lt;&gt;"",  IF(   AND(    (IFERROR(SEARCH("Ridotto",Mar2022_RICHIESTE!AQ19),Mar2022_RICHIESTE!AQ19))=1,    AQ$124&lt;&gt;""   ),    _xlfn.CONCAT("Rid: ",HLOOKUP(AQ$124,Tipologie!$B$2:$AM$10,6)  ),  Mar2022_RICHIESTE!AQ19),HLOOKUP(AQ$124,Tipologie!$B$2:$AM$10,6  ) ))</f>
        <v>.</v>
      </c>
      <c r="AR129" s="158" t="str">
        <f>T( IF( Mar2022_RICHIESTE!AR19&lt;&gt;"",  IF(   AND(    (IFERROR(SEARCH("Ridotto",Mar2022_RICHIESTE!AR19),Mar2022_RICHIESTE!AR19))=1,    AR$124&lt;&gt;""   ),    _xlfn.CONCAT("Rid: ",HLOOKUP(AR$124,Tipologie!$B$2:$AM$10,6)  ),  Mar2022_RICHIESTE!AR19),HLOOKUP(AR$124,Tipologie!$B$2:$AM$10,6  ) ))</f>
        <v>.</v>
      </c>
      <c r="AS129" s="54"/>
      <c r="AT129" s="174">
        <f>SUM(COUNTIFS(C129:AR129,{"Ex-accordo";"Ferie";"Ridotto Ex-Acc";"Ridotto Ferie";"Ridotto Maternità";"Malattia";"Esame";"Altro"}))</f>
        <v>3</v>
      </c>
      <c r="AU129" s="96"/>
      <c r="AW129" s="79" t="str">
        <f t="shared" si="35"/>
        <v>gio</v>
      </c>
      <c r="AX129" s="79">
        <f t="shared" si="36"/>
        <v>44630</v>
      </c>
      <c r="AY129" s="158" t="str">
        <f>T(IF(  Mar2022_RICHIESTE!BB19&lt;&gt;"",  Mar2022_RICHIESTE!BB19,  HLOOKUP(AY$124,Tipologie!$B$2:$AM$10,6) ))</f>
        <v>.</v>
      </c>
      <c r="AZ129" s="158" t="str">
        <f>T(IF(  Mar2022_RICHIESTE!BC19&lt;&gt;"",  Mar2022_RICHIESTE!BC19,  HLOOKUP(AZ$124,Tipologie!$B$2:$AM$10,6) ))</f>
        <v>.</v>
      </c>
      <c r="BA129" s="158" t="str">
        <f>T(IF(  Mar2022_RICHIESTE!BD19&lt;&gt;"",  Mar2022_RICHIESTE!BD19,  HLOOKUP(BA$124,Tipologie!$B$2:$AM$10,6) ))</f>
        <v>.</v>
      </c>
      <c r="BB129" s="158" t="str">
        <f>T(IF(  Mar2022_RICHIESTE!BE19&lt;&gt;"",  Mar2022_RICHIESTE!BE19,  HLOOKUP(BB$124,Tipologie!$B$2:$AM$10,6) ))</f>
        <v>.</v>
      </c>
      <c r="BC129" s="158" t="str">
        <f>T(IF(  Mar2022_RICHIESTE!BF19&lt;&gt;"",  Mar2022_RICHIESTE!BF19,  HLOOKUP(BC$124,Tipologie!$B$2:$AM$10,6) ))</f>
        <v>Ridotto Ex-Acc</v>
      </c>
      <c r="BD129" s="158" t="str">
        <f>T(IF(  Mar2022_RICHIESTE!BG19&lt;&gt;"",  Mar2022_RICHIESTE!BG19,  HLOOKUP(BD$124,Tipologie!$B$2:$AM$10,6) ))</f>
        <v>.</v>
      </c>
      <c r="BE129" s="158" t="str">
        <f>T(IF(  Mar2022_RICHIESTE!BH19&lt;&gt;"",  Mar2022_RICHIESTE!BH19,  HLOOKUP(BE$124,Tipologie!$B$2:$AM$10,6) ))</f>
        <v>.</v>
      </c>
      <c r="BF129" s="158" t="str">
        <f>T(IF(  Mar2022_RICHIESTE!BI19&lt;&gt;"",  Mar2022_RICHIESTE!BI19,  HLOOKUP(BF$124,Tipologie!$B$2:$AM$10,6) ))</f>
        <v>.</v>
      </c>
      <c r="BG129" s="158" t="str">
        <f>T(IF(  Mar2022_RICHIESTE!BJ19&lt;&gt;"",  Mar2022_RICHIESTE!BJ19,  HLOOKUP(BG$124,Tipologie!$B$2:$AM$10,6) ))</f>
        <v>.</v>
      </c>
      <c r="BH129" s="158" t="str">
        <f>T(IF(  Mar2022_RICHIESTE!BK19&lt;&gt;"",  Mar2022_RICHIESTE!BK19,  HLOOKUP(BH$124,Tipologie!$B$2:$AM$10,6) ))</f>
        <v>.</v>
      </c>
    </row>
    <row r="130" spans="1:61" ht="11.25" customHeight="1" x14ac:dyDescent="0.25">
      <c r="A130" s="79" t="str">
        <f>IF(Mar2022_RICHIESTE!A20&lt;&gt;"",Mar2022_RICHIESTE!A20,"")</f>
        <v>ven</v>
      </c>
      <c r="B130" s="80">
        <f>IF(Mar2022_RICHIESTE!B20&lt;&gt;"",Mar2022_RICHIESTE!B20,"")</f>
        <v>44631</v>
      </c>
      <c r="C130" s="158" t="str">
        <f>T( IF( Mar2022_RICHIESTE!C20&lt;&gt;"",  IF(   AND(    (IFERROR(SEARCH("Ridotto",Mar2022_RICHIESTE!C20),Mar2022_RICHIESTE!C20))=1,    C$124&lt;&gt;""   ),    _xlfn.CONCAT("Rid: ",HLOOKUP(C$124,Tipologie!$B$2:$AM$10,7)  ),  Mar2022_RICHIESTE!C20),HLOOKUP(C$124,Tipologie!$B$2:$AM$10,7  ) ))</f>
        <v>.</v>
      </c>
      <c r="D130" s="158" t="str">
        <f>T( IF( Mar2022_RICHIESTE!D20&lt;&gt;"",  IF(   AND(    (IFERROR(SEARCH("Ridotto",Mar2022_RICHIESTE!D20),Mar2022_RICHIESTE!D20))=1,    D$124&lt;&gt;""   ),    _xlfn.CONCAT("Rid: ",HLOOKUP(D$124,Tipologie!$B$2:$AM$10,7)  ),  Mar2022_RICHIESTE!D20),HLOOKUP(D$124,Tipologie!$B$2:$AM$10,7  ) ))</f>
        <v>.</v>
      </c>
      <c r="E130" s="158" t="str">
        <f>T( IF( Mar2022_RICHIESTE!E20&lt;&gt;"",  IF(   AND(    (IFERROR(SEARCH("Ridotto",Mar2022_RICHIESTE!E20),Mar2022_RICHIESTE!E20))=1,    E$124&lt;&gt;""   ),    _xlfn.CONCAT("Rid: ",HLOOKUP(E$124,Tipologie!$B$2:$AM$10,7)  ),  Mar2022_RICHIESTE!E20),HLOOKUP(E$124,Tipologie!$B$2:$AM$10,7  ) ))</f>
        <v>.</v>
      </c>
      <c r="F130" s="158" t="str">
        <f>T( IF( Mar2022_RICHIESTE!F20&lt;&gt;"",  IF(   AND(    (IFERROR(SEARCH("Ridotto",Mar2022_RICHIESTE!F20),Mar2022_RICHIESTE!F20))=1,    F$124&lt;&gt;""   ),    _xlfn.CONCAT("Rid: ",HLOOKUP(F$124,Tipologie!$B$2:$AM$10,7)  ),  Mar2022_RICHIESTE!F20),HLOOKUP(F$124,Tipologie!$B$2:$AM$10,7  ) ))</f>
        <v>.</v>
      </c>
      <c r="G130" s="158" t="str">
        <f>T( IF( Mar2022_RICHIESTE!G20&lt;&gt;"",  IF(   AND(    (IFERROR(SEARCH("Ridotto",Mar2022_RICHIESTE!G20),Mar2022_RICHIESTE!G20))=1,    G$124&lt;&gt;""   ),    _xlfn.CONCAT("Rid: ",HLOOKUP(G$124,Tipologie!$B$2:$AM$10,7)  ),  Mar2022_RICHIESTE!G20),HLOOKUP(G$124,Tipologie!$B$2:$AM$10,7  ) ))</f>
        <v>.</v>
      </c>
      <c r="H130" s="158" t="str">
        <f>T( IF( Mar2022_RICHIESTE!H20&lt;&gt;"",  IF(   AND(    (IFERROR(SEARCH("Ridotto",Mar2022_RICHIESTE!H20),Mar2022_RICHIESTE!H20))=1,    H$124&lt;&gt;""   ),    _xlfn.CONCAT("Rid: ",HLOOKUP(H$124,Tipologie!$B$2:$AM$10,7)  ),  Mar2022_RICHIESTE!H20),HLOOKUP(H$124,Tipologie!$B$2:$AM$10,7  ) ))</f>
        <v>.</v>
      </c>
      <c r="I130" s="158" t="str">
        <f>T( IF( Mar2022_RICHIESTE!I20&lt;&gt;"",  IF(   AND(    (IFERROR(SEARCH("Ridotto",Mar2022_RICHIESTE!I20),Mar2022_RICHIESTE!I20))=1,    I$124&lt;&gt;""   ),    _xlfn.CONCAT("Rid: ",HLOOKUP(I$124,Tipologie!$B$2:$AM$10,7)  ),  Mar2022_RICHIESTE!I20),HLOOKUP(I$124,Tipologie!$B$2:$AM$10,7  ) ))</f>
        <v>.</v>
      </c>
      <c r="J130" s="158" t="str">
        <f>T( IF( Mar2022_RICHIESTE!J20&lt;&gt;"",  IF(   AND(    (IFERROR(SEARCH("Ridotto",Mar2022_RICHIESTE!J20),Mar2022_RICHIESTE!J20))=1,    J$124&lt;&gt;""   ),    _xlfn.CONCAT("Rid: ",HLOOKUP(J$124,Tipologie!$B$2:$AM$10,7)  ),  Mar2022_RICHIESTE!J20),HLOOKUP(J$124,Tipologie!$B$2:$AM$10,7  ) ))</f>
        <v>Ridotto Ex-Acc</v>
      </c>
      <c r="K130" s="158" t="str">
        <f>T( IF( Mar2022_RICHIESTE!K20&lt;&gt;"",  IF(   AND(    (IFERROR(SEARCH("Ridotto",Mar2022_RICHIESTE!K20),Mar2022_RICHIESTE!K20))=1,    K$124&lt;&gt;""   ),    _xlfn.CONCAT("Rid: ",HLOOKUP(K$124,Tipologie!$B$2:$AM$10,7)  ),  Mar2022_RICHIESTE!K20),HLOOKUP(K$124,Tipologie!$B$2:$AM$10,7  ) ))</f>
        <v>.</v>
      </c>
      <c r="L130" s="158" t="str">
        <f>T( IF( Mar2022_RICHIESTE!L20&lt;&gt;"",  IF(   AND(    (IFERROR(SEARCH("Ridotto",Mar2022_RICHIESTE!L20),Mar2022_RICHIESTE!L20))=1,    L$124&lt;&gt;""   ),    _xlfn.CONCAT("Rid: ",HLOOKUP(L$124,Tipologie!$B$2:$AM$10,7)  ),  Mar2022_RICHIESTE!L20),HLOOKUP(L$124,Tipologie!$B$2:$AM$10,7  ) ))</f>
        <v>.</v>
      </c>
      <c r="M130" s="158" t="str">
        <f>T( IF( Mar2022_RICHIESTE!M20&lt;&gt;"",  IF(   AND(    (IFERROR(SEARCH("Ridotto",Mar2022_RICHIESTE!M20),Mar2022_RICHIESTE!M20))=1,    M$124&lt;&gt;""   ),    _xlfn.CONCAT("Rid: ",HLOOKUP(M$124,Tipologie!$B$2:$AM$10,7)  ),  Mar2022_RICHIESTE!M20),HLOOKUP(M$124,Tipologie!$B$2:$AM$10,7  ) ))</f>
        <v>Ex-accordo</v>
      </c>
      <c r="N130" s="158" t="str">
        <f>T( IF( Mar2022_RICHIESTE!N20&lt;&gt;"",  IF(   AND(    (IFERROR(SEARCH("Ridotto",Mar2022_RICHIESTE!N20),Mar2022_RICHIESTE!N20))=1,    N$124&lt;&gt;""   ),    _xlfn.CONCAT("Rid: ",HLOOKUP(N$124,Tipologie!$B$2:$AM$10,7)  ),  Mar2022_RICHIESTE!N20),HLOOKUP(N$124,Tipologie!$B$2:$AM$10,7  ) ))</f>
        <v>.</v>
      </c>
      <c r="O130" s="158" t="str">
        <f>T( IF( Mar2022_RICHIESTE!O20&lt;&gt;"",  IF(   AND(    (IFERROR(SEARCH("Ridotto",Mar2022_RICHIESTE!O20),Mar2022_RICHIESTE!O20))=1,    O$124&lt;&gt;""   ),    _xlfn.CONCAT("Rid: ",HLOOKUP(O$124,Tipologie!$B$2:$AM$10,7)  ),  Mar2022_RICHIESTE!O20),HLOOKUP(O$124,Tipologie!$B$2:$AM$10,7  ) ))</f>
        <v>.</v>
      </c>
      <c r="P130" s="158" t="str">
        <f>T( IF( Mar2022_RICHIESTE!P20&lt;&gt;"",  IF(   AND(    (IFERROR(SEARCH("Ridotto",Mar2022_RICHIESTE!P20),Mar2022_RICHIESTE!P20))=1,    P$124&lt;&gt;""   ),    _xlfn.CONCAT("Rid: ",HLOOKUP(P$124,Tipologie!$B$2:$AM$10,7)  ),  Mar2022_RICHIESTE!P20),HLOOKUP(P$124,Tipologie!$B$2:$AM$10,7  ) ))</f>
        <v>.</v>
      </c>
      <c r="Q130" s="60" t="str">
        <f>T( IF( Mar2022_RICHIESTE!Q20&lt;&gt;"",  IF(   AND(    (IFERROR(SEARCH("Ridotto",Mar2022_RICHIESTE!Q20),Mar2022_RICHIESTE!Q20))=1,    Q$124&lt;&gt;""   ),    _xlfn.CONCAT("Rid: ",HLOOKUP(Q$124,Tipologie!$B$2:$AM$10,7)  ),  Mar2022_RICHIESTE!Q20),HLOOKUP(Q$124,Tipologie!$B$2:$AM$10,7  ) ))</f>
        <v>.</v>
      </c>
      <c r="R130" s="60" t="str">
        <f>T( IF( Mar2022_RICHIESTE!R20&lt;&gt;"",  IF(   AND(    (IFERROR(SEARCH("Ridotto",Mar2022_RICHIESTE!R20),Mar2022_RICHIESTE!R20))=1,    R$124&lt;&gt;""   ),    _xlfn.CONCAT("Rid: ",HLOOKUP(R$124,Tipologie!$B$2:$AM$10,7)  ),  Mar2022_RICHIESTE!R20),HLOOKUP(R$124,Tipologie!$B$2:$AM$10,7  ) ))</f>
        <v>.</v>
      </c>
      <c r="S130" s="60" t="str">
        <f>T( IF( Mar2022_RICHIESTE!S20&lt;&gt;"",  IF(   AND(    (IFERROR(SEARCH("Ridotto",Mar2022_RICHIESTE!S20),Mar2022_RICHIESTE!S20))=1,    S$124&lt;&gt;""   ),    _xlfn.CONCAT("Rid: ",HLOOKUP(S$124,Tipologie!$B$2:$AM$10,7)  ),  Mar2022_RICHIESTE!S20),HLOOKUP(S$124,Tipologie!$B$2:$AM$10,7  ) ))</f>
        <v>.</v>
      </c>
      <c r="U130" s="79" t="str">
        <f t="shared" si="34"/>
        <v>ven</v>
      </c>
      <c r="V130" s="80">
        <f t="shared" si="33"/>
        <v>44631</v>
      </c>
      <c r="W130" s="158" t="str">
        <f>T( IF( Mar2022_RICHIESTE!W20&lt;&gt;"",  IF(   AND(    (IFERROR(SEARCH("Ridotto",Mar2022_RICHIESTE!W20),Mar2022_RICHIESTE!W20))=1,    W$124&lt;&gt;""   ),    _xlfn.CONCAT("Rid: ",HLOOKUP(W$124,Tipologie!$B$2:$AM$10,7)  ),  Mar2022_RICHIESTE!W20),HLOOKUP(W$124,Tipologie!$B$2:$AM$10,7  ) ))</f>
        <v>.</v>
      </c>
      <c r="X130" s="158" t="str">
        <f>T( IF( Mar2022_RICHIESTE!X20&lt;&gt;"",  IF(   AND(    (IFERROR(SEARCH("Ridotto",Mar2022_RICHIESTE!X20),Mar2022_RICHIESTE!X20))=1,    X$124&lt;&gt;""   ),    _xlfn.CONCAT("Rid: ",HLOOKUP(X$124,Tipologie!$B$2:$AM$10,7)  ),  Mar2022_RICHIESTE!X20),HLOOKUP(X$124,Tipologie!$B$2:$AM$10,7  ) ))</f>
        <v>.</v>
      </c>
      <c r="Y130" s="158" t="str">
        <f>T( IF( Mar2022_RICHIESTE!Y20&lt;&gt;"",  IF(   AND(    (IFERROR(SEARCH("Ridotto",Mar2022_RICHIESTE!Y20),Mar2022_RICHIESTE!Y20))=1,    Y$124&lt;&gt;""   ),    _xlfn.CONCAT("Rid: ",HLOOKUP(Y$124,Tipologie!$B$2:$AM$10,7)  ),  Mar2022_RICHIESTE!Y20),HLOOKUP(Y$124,Tipologie!$B$2:$AM$10,7  ) ))</f>
        <v>.</v>
      </c>
      <c r="Z130" s="158" t="str">
        <f>T( IF( Mar2022_RICHIESTE!Z20&lt;&gt;"",  IF(   AND(    (IFERROR(SEARCH("Ridotto",Mar2022_RICHIESTE!Z20),Mar2022_RICHIESTE!Z20))=1,    Z$124&lt;&gt;""   ),    _xlfn.CONCAT("Rid: ",HLOOKUP(Z$124,Tipologie!$B$2:$AM$10,7)  ),  Mar2022_RICHIESTE!Z20),HLOOKUP(Z$124,Tipologie!$B$2:$AM$10,7  ) ))</f>
        <v>Ridotto Maternità</v>
      </c>
      <c r="AA130" s="158" t="str">
        <f>T( IF( Mar2022_RICHIESTE!AA20&lt;&gt;"",  IF(   AND(    (IFERROR(SEARCH("Ridotto",Mar2022_RICHIESTE!AA20),Mar2022_RICHIESTE!AA20))=1,    AA$124&lt;&gt;""   ),    _xlfn.CONCAT("Rid: ",HLOOKUP(AA$124,Tipologie!$B$2:$AM$10,7)  ),  Mar2022_RICHIESTE!AA20),HLOOKUP(AA$124,Tipologie!$B$2:$AM$10,7  ) ))</f>
        <v>.</v>
      </c>
      <c r="AB130" s="158" t="str">
        <f>T( IF( Mar2022_RICHIESTE!AB20&lt;&gt;"",  IF(   AND(    (IFERROR(SEARCH("Ridotto",Mar2022_RICHIESTE!AB20),Mar2022_RICHIESTE!AB20))=1,    AB$124&lt;&gt;""   ),    _xlfn.CONCAT("Rid: ",HLOOKUP(AB$124,Tipologie!$B$2:$AM$10,7)  ),  Mar2022_RICHIESTE!AB20),HLOOKUP(AB$124,Tipologie!$B$2:$AM$10,7  ) ))</f>
        <v>.</v>
      </c>
      <c r="AC130" s="158" t="str">
        <f>T( IF( Mar2022_RICHIESTE!AC20&lt;&gt;"",  IF(   AND(    (IFERROR(SEARCH("Ridotto",Mar2022_RICHIESTE!AC20),Mar2022_RICHIESTE!AC20))=1,    AC$124&lt;&gt;""   ),    _xlfn.CONCAT("Rid: ",HLOOKUP(AC$124,Tipologie!$B$2:$AM$10,7)  ),  Mar2022_RICHIESTE!AC20),HLOOKUP(AC$124,Tipologie!$B$2:$AM$10,7  ) ))</f>
        <v>.</v>
      </c>
      <c r="AD130" s="158" t="str">
        <f>T( IF( Mar2022_RICHIESTE!AD20&lt;&gt;"",  IF(   AND(    (IFERROR(SEARCH("Ridotto",Mar2022_RICHIESTE!AD20),Mar2022_RICHIESTE!AD20))=1,    AD$124&lt;&gt;""   ),    _xlfn.CONCAT("Rid: ",HLOOKUP(AD$124,Tipologie!$B$2:$AM$10,7)  ),  Mar2022_RICHIESTE!AD20),HLOOKUP(AD$124,Tipologie!$B$2:$AM$10,7  ) ))</f>
        <v>.</v>
      </c>
      <c r="AE130" s="158" t="str">
        <f>T( IF( Mar2022_RICHIESTE!AE20&lt;&gt;"",  IF(   AND(    (IFERROR(SEARCH("Ridotto",Mar2022_RICHIESTE!AE20),Mar2022_RICHIESTE!AE20))=1,    AE$124&lt;&gt;""   ),    _xlfn.CONCAT("Rid: ",HLOOKUP(AE$124,Tipologie!$B$2:$AM$10,7)  ),  Mar2022_RICHIESTE!AE20),HLOOKUP(AE$124,Tipologie!$B$2:$AM$10,7  ) ))</f>
        <v>.</v>
      </c>
      <c r="AF130" s="158" t="str">
        <f>T( IF( Mar2022_RICHIESTE!AF20&lt;&gt;"",  IF(   AND(    (IFERROR(SEARCH("Ridotto",Mar2022_RICHIESTE!AF20),Mar2022_RICHIESTE!AF20))=1,    AF$124&lt;&gt;""   ),    _xlfn.CONCAT("Rid: ",HLOOKUP(AF$124,Tipologie!$B$2:$AM$10,7)  ),  Mar2022_RICHIESTE!AF20),HLOOKUP(AF$124,Tipologie!$B$2:$AM$10,7  ) ))</f>
        <v>.</v>
      </c>
      <c r="AG130" s="158" t="str">
        <f>T( IF( Mar2022_RICHIESTE!AG20&lt;&gt;"",  IF(   AND(    (IFERROR(SEARCH("Ridotto",Mar2022_RICHIESTE!AG20),Mar2022_RICHIESTE!AG20))=1,    AG$124&lt;&gt;""   ),    _xlfn.CONCAT("Rid: ",HLOOKUP(AG$124,Tipologie!$B$2:$AM$10,7)  ),  Mar2022_RICHIESTE!AG20),HLOOKUP(AG$124,Tipologie!$B$2:$AM$10,7  ) ))</f>
        <v>.</v>
      </c>
      <c r="AH130" s="158" t="str">
        <f>T( IF( Mar2022_RICHIESTE!AH20&lt;&gt;"",  IF(   AND(    (IFERROR(SEARCH("Ridotto",Mar2022_RICHIESTE!AH20),Mar2022_RICHIESTE!AH20))=1,    AH$124&lt;&gt;""   ),    _xlfn.CONCAT("Rid: ",HLOOKUP(AH$124,Tipologie!$B$2:$AM$10,7)  ),  Mar2022_RICHIESTE!AH20),HLOOKUP(AH$124,Tipologie!$B$2:$AM$10,7  ) ))</f>
        <v>.</v>
      </c>
      <c r="AI130" s="158" t="str">
        <f>T( IF( Mar2022_RICHIESTE!AI20&lt;&gt;"",  IF(   AND(    (IFERROR(SEARCH("Ridotto",Mar2022_RICHIESTE!AI20),Mar2022_RICHIESTE!AI20))=1,    AI$124&lt;&gt;""   ),    _xlfn.CONCAT("Rid: ",HLOOKUP(AI$124,Tipologie!$B$2:$AM$10,7)  ),  Mar2022_RICHIESTE!AI20),HLOOKUP(AI$124,Tipologie!$B$2:$AM$10,7  ) ))</f>
        <v>.</v>
      </c>
      <c r="AJ130" s="158" t="str">
        <f>T( IF( Mar2022_RICHIESTE!AJ20&lt;&gt;"",  IF(   AND(    (IFERROR(SEARCH("Ridotto",Mar2022_RICHIESTE!AJ20),Mar2022_RICHIESTE!AJ20))=1,    AJ$124&lt;&gt;""   ),    _xlfn.CONCAT("Rid: ",HLOOKUP(AJ$124,Tipologie!$B$2:$AM$10,7)  ),  Mar2022_RICHIESTE!AJ20),HLOOKUP(AJ$124,Tipologie!$B$2:$AM$10,7  ) ))</f>
        <v>Ridotto Maternità</v>
      </c>
      <c r="AK130" s="158" t="str">
        <f>T( IF( Mar2022_RICHIESTE!AK20&lt;&gt;"",  IF(   AND(    (IFERROR(SEARCH("Ridotto",Mar2022_RICHIESTE!AK20),Mar2022_RICHIESTE!AK20))=1,    AK$124&lt;&gt;""   ),    _xlfn.CONCAT("Rid: ",HLOOKUP(AK$124,Tipologie!$B$2:$AM$10,7)  ),  Mar2022_RICHIESTE!AK20),HLOOKUP(AK$124,Tipologie!$B$2:$AM$10,7  ) ))</f>
        <v>.</v>
      </c>
      <c r="AL130" s="158" t="str">
        <f>T( IF( Mar2022_RICHIESTE!AL20&lt;&gt;"",  IF(   AND(    (IFERROR(SEARCH("Ridotto",Mar2022_RICHIESTE!AL20),Mar2022_RICHIESTE!AL20))=1,    AL$124&lt;&gt;""   ),    _xlfn.CONCAT("Rid: ",HLOOKUP(AL$124,Tipologie!$B$2:$AM$10,7)  ),  Mar2022_RICHIESTE!AL20),HLOOKUP(AL$124,Tipologie!$B$2:$AM$10,7  ) ))</f>
        <v>.</v>
      </c>
      <c r="AM130" s="158" t="str">
        <f>T( IF( Mar2022_RICHIESTE!AM20&lt;&gt;"",  IF(   AND(    (IFERROR(SEARCH("Ridotto",Mar2022_RICHIESTE!AM20),Mar2022_RICHIESTE!AM20))=1,    AM$124&lt;&gt;""   ),    _xlfn.CONCAT("Rid: ",HLOOKUP(AM$124,Tipologie!$B$2:$AM$10,7)  ),  Mar2022_RICHIESTE!AM20),HLOOKUP(AM$124,Tipologie!$B$2:$AM$10,7  ) ))</f>
        <v>.</v>
      </c>
      <c r="AN130" s="158" t="str">
        <f>T( IF( Mar2022_RICHIESTE!AN20&lt;&gt;"",  IF(   AND(    (IFERROR(SEARCH("Ridotto",Mar2022_RICHIESTE!AN20),Mar2022_RICHIESTE!AN20))=1,    AN$124&lt;&gt;""   ),    _xlfn.CONCAT("Rid: ",HLOOKUP(AN$124,Tipologie!$B$2:$AM$10,7)  ),  Mar2022_RICHIESTE!AN20),HLOOKUP(AN$124,Tipologie!$B$2:$AM$10,7  ) ))</f>
        <v>.</v>
      </c>
      <c r="AO130" s="158" t="str">
        <f>T( IF( Mar2022_RICHIESTE!AO20&lt;&gt;"",  IF(   AND(    (IFERROR(SEARCH("Ridotto",Mar2022_RICHIESTE!AO20),Mar2022_RICHIESTE!AO20))=1,    AO$124&lt;&gt;""   ),    _xlfn.CONCAT("Rid: ",HLOOKUP(AO$124,Tipologie!$B$2:$AM$10,7)  ),  Mar2022_RICHIESTE!AO20),HLOOKUP(AO$124,Tipologie!$B$2:$AM$10,7  ) ))</f>
        <v>.</v>
      </c>
      <c r="AP130" s="158" t="str">
        <f>T( IF( Mar2022_RICHIESTE!AP20&lt;&gt;"",  IF(   AND(    (IFERROR(SEARCH("Ridotto",Mar2022_RICHIESTE!AP20),Mar2022_RICHIESTE!AP20))=1,    AP$124&lt;&gt;""   ),    _xlfn.CONCAT("Rid: ",HLOOKUP(AP$124,Tipologie!$B$2:$AM$10,7)  ),  Mar2022_RICHIESTE!AP20),HLOOKUP(AP$124,Tipologie!$B$2:$AM$10,7  ) ))</f>
        <v>.</v>
      </c>
      <c r="AQ130" s="158" t="str">
        <f>T( IF( Mar2022_RICHIESTE!AQ20&lt;&gt;"",  IF(   AND(    (IFERROR(SEARCH("Ridotto",Mar2022_RICHIESTE!AQ20),Mar2022_RICHIESTE!AQ20))=1,    AQ$124&lt;&gt;""   ),    _xlfn.CONCAT("Rid: ",HLOOKUP(AQ$124,Tipologie!$B$2:$AM$10,7)  ),  Mar2022_RICHIESTE!AQ20),HLOOKUP(AQ$124,Tipologie!$B$2:$AM$10,7  ) ))</f>
        <v>.</v>
      </c>
      <c r="AR130" s="158" t="str">
        <f>T( IF( Mar2022_RICHIESTE!AR20&lt;&gt;"",  IF(   AND(    (IFERROR(SEARCH("Ridotto",Mar2022_RICHIESTE!AR20),Mar2022_RICHIESTE!AR20))=1,    AR$124&lt;&gt;""   ),    _xlfn.CONCAT("Rid: ",HLOOKUP(AR$124,Tipologie!$B$2:$AM$10,7)  ),  Mar2022_RICHIESTE!AR20),HLOOKUP(AR$124,Tipologie!$B$2:$AM$10,7  ) ))</f>
        <v>.</v>
      </c>
      <c r="AS130" s="54"/>
      <c r="AT130" s="174">
        <f>SUM(COUNTIFS(C130:AR130,{"Ex-accordo";"Ferie";"Ridotto Ex-Acc";"Ridotto Ferie";"Ridotto Maternità";"Malattia";"Esame";"Altro"}))</f>
        <v>4</v>
      </c>
      <c r="AU130" s="96"/>
      <c r="AW130" s="79" t="str">
        <f t="shared" si="35"/>
        <v>ven</v>
      </c>
      <c r="AX130" s="79">
        <f t="shared" si="36"/>
        <v>44631</v>
      </c>
      <c r="AY130" s="158" t="str">
        <f>T(IF(  Mar2022_RICHIESTE!BB20&lt;&gt;"",  Mar2022_RICHIESTE!BB20,  HLOOKUP(AY$124,Tipologie!$B$2:$AM$10,7) ))</f>
        <v>.</v>
      </c>
      <c r="AZ130" s="158" t="str">
        <f>T(IF(  Mar2022_RICHIESTE!BC20&lt;&gt;"",  Mar2022_RICHIESTE!BC20,  HLOOKUP(AZ$124,Tipologie!$B$2:$AM$10,7) ))</f>
        <v>.</v>
      </c>
      <c r="BA130" s="158" t="str">
        <f>T(IF(  Mar2022_RICHIESTE!BD20&lt;&gt;"",  Mar2022_RICHIESTE!BD20,  HLOOKUP(BA$124,Tipologie!$B$2:$AM$10,7) ))</f>
        <v>Ridotto Ex-Acc</v>
      </c>
      <c r="BB130" s="158" t="str">
        <f>T(IF(  Mar2022_RICHIESTE!BE20&lt;&gt;"",  Mar2022_RICHIESTE!BE20,  HLOOKUP(BB$124,Tipologie!$B$2:$AM$10,7) ))</f>
        <v>.</v>
      </c>
      <c r="BC130" s="158" t="str">
        <f>T(IF(  Mar2022_RICHIESTE!BF20&lt;&gt;"",  Mar2022_RICHIESTE!BF20,  HLOOKUP(BC$124,Tipologie!$B$2:$AM$10,7) ))</f>
        <v>.</v>
      </c>
      <c r="BD130" s="158" t="str">
        <f>T(IF(  Mar2022_RICHIESTE!BG20&lt;&gt;"",  Mar2022_RICHIESTE!BG20,  HLOOKUP(BD$124,Tipologie!$B$2:$AM$10,7) ))</f>
        <v>.</v>
      </c>
      <c r="BE130" s="158" t="str">
        <f>T(IF(  Mar2022_RICHIESTE!BH20&lt;&gt;"",  Mar2022_RICHIESTE!BH20,  HLOOKUP(BE$124,Tipologie!$B$2:$AM$10,7) ))</f>
        <v>Ridotto Ferie</v>
      </c>
      <c r="BF130" s="158" t="str">
        <f>T(IF(  Mar2022_RICHIESTE!BI20&lt;&gt;"",  Mar2022_RICHIESTE!BI20,  HLOOKUP(BF$124,Tipologie!$B$2:$AM$10,7) ))</f>
        <v>.</v>
      </c>
      <c r="BG130" s="158" t="str">
        <f>T(IF(  Mar2022_RICHIESTE!BJ20&lt;&gt;"",  Mar2022_RICHIESTE!BJ20,  HLOOKUP(BG$124,Tipologie!$B$2:$AM$10,7) ))</f>
        <v>.</v>
      </c>
      <c r="BH130" s="158" t="str">
        <f>T(IF(  Mar2022_RICHIESTE!BK20&lt;&gt;"",  Mar2022_RICHIESTE!BK20,  HLOOKUP(BH$124,Tipologie!$B$2:$AM$10,7) ))</f>
        <v>.</v>
      </c>
      <c r="BI130" s="50"/>
    </row>
    <row r="131" spans="1:61" ht="11.25" customHeight="1" x14ac:dyDescent="0.25">
      <c r="A131" s="79" t="str">
        <f>IF(Mar2022_RICHIESTE!A21&lt;&gt;"",Mar2022_RICHIESTE!A21,"")</f>
        <v>sab</v>
      </c>
      <c r="B131" s="80">
        <f>IF(Mar2022_RICHIESTE!B21&lt;&gt;"",Mar2022_RICHIESTE!B21,"")</f>
        <v>44632</v>
      </c>
      <c r="C131" s="158" t="str">
        <f>T( IF( Mar2022_RICHIESTE!C21&lt;&gt;"",  IF(   AND(    (IFERROR(SEARCH("Ridotto",Mar2022_RICHIESTE!C21),Mar2022_RICHIESTE!C21))=1,    C$124&lt;&gt;""   ),    _xlfn.CONCAT("Rid: ",HLOOKUP(C$124,Tipologie!$B$2:$AM$10,8)  ),  Mar2022_RICHIESTE!C21),HLOOKUP(C$124,Tipologie!$B$2:$AM$10,8  ) ))</f>
        <v>RIPOSO</v>
      </c>
      <c r="D131" s="158" t="str">
        <f>T( IF( Mar2022_RICHIESTE!D21&lt;&gt;"",  IF(   AND(    (IFERROR(SEARCH("Ridotto",Mar2022_RICHIESTE!D21),Mar2022_RICHIESTE!D21))=1,    D$124&lt;&gt;""   ),    _xlfn.CONCAT("Rid: ",HLOOKUP(D$124,Tipologie!$B$2:$AM$10,8)  ),  Mar2022_RICHIESTE!D21),HLOOKUP(D$124,Tipologie!$B$2:$AM$10,8  ) ))</f>
        <v>RIPOSO</v>
      </c>
      <c r="E131" s="158" t="str">
        <f>T( IF( Mar2022_RICHIESTE!E21&lt;&gt;"",  IF(   AND(    (IFERROR(SEARCH("Ridotto",Mar2022_RICHIESTE!E21),Mar2022_RICHIESTE!E21))=1,    E$124&lt;&gt;""   ),    _xlfn.CONCAT("Rid: ",HLOOKUP(E$124,Tipologie!$B$2:$AM$10,8)  ),  Mar2022_RICHIESTE!E21),HLOOKUP(E$124,Tipologie!$B$2:$AM$10,8  ) ))</f>
        <v>RIPOSO</v>
      </c>
      <c r="F131" s="158" t="str">
        <f>T( IF( Mar2022_RICHIESTE!F21&lt;&gt;"",  IF(   AND(    (IFERROR(SEARCH("Ridotto",Mar2022_RICHIESTE!F21),Mar2022_RICHIESTE!F21))=1,    F$124&lt;&gt;""   ),    _xlfn.CONCAT("Rid: ",HLOOKUP(F$124,Tipologie!$B$2:$AM$10,8)  ),  Mar2022_RICHIESTE!F21),HLOOKUP(F$124,Tipologie!$B$2:$AM$10,8  ) ))</f>
        <v>RIPOSO</v>
      </c>
      <c r="G131" s="158" t="str">
        <f>T( IF( Mar2022_RICHIESTE!G21&lt;&gt;"",  IF(   AND(    (IFERROR(SEARCH("Ridotto",Mar2022_RICHIESTE!G21),Mar2022_RICHIESTE!G21))=1,    G$124&lt;&gt;""   ),    _xlfn.CONCAT("Rid: ",HLOOKUP(G$124,Tipologie!$B$2:$AM$10,8)  ),  Mar2022_RICHIESTE!G21),HLOOKUP(G$124,Tipologie!$B$2:$AM$10,8  ) ))</f>
        <v>RIPOSO</v>
      </c>
      <c r="H131" s="158" t="str">
        <f>T( IF( Mar2022_RICHIESTE!H21&lt;&gt;"",  IF(   AND(    (IFERROR(SEARCH("Ridotto",Mar2022_RICHIESTE!H21),Mar2022_RICHIESTE!H21))=1,    H$124&lt;&gt;""   ),    _xlfn.CONCAT("Rid: ",HLOOKUP(H$124,Tipologie!$B$2:$AM$10,8)  ),  Mar2022_RICHIESTE!H21),HLOOKUP(H$124,Tipologie!$B$2:$AM$10,8  ) ))</f>
        <v>RIPOSO</v>
      </c>
      <c r="I131" s="158" t="str">
        <f>T( IF( Mar2022_RICHIESTE!I21&lt;&gt;"",  IF(   AND(    (IFERROR(SEARCH("Ridotto",Mar2022_RICHIESTE!I21),Mar2022_RICHIESTE!I21))=1,    I$124&lt;&gt;""   ),    _xlfn.CONCAT("Rid: ",HLOOKUP(I$124,Tipologie!$B$2:$AM$10,8)  ),  Mar2022_RICHIESTE!I21),HLOOKUP(I$124,Tipologie!$B$2:$AM$10,8  ) ))</f>
        <v>RIPOSO</v>
      </c>
      <c r="J131" s="158" t="str">
        <f>T( IF( Mar2022_RICHIESTE!J21&lt;&gt;"",  IF(   AND(    (IFERROR(SEARCH("Ridotto",Mar2022_RICHIESTE!J21),Mar2022_RICHIESTE!J21))=1,    J$124&lt;&gt;""   ),    _xlfn.CONCAT("Rid: ",HLOOKUP(J$124,Tipologie!$B$2:$AM$10,8)  ),  Mar2022_RICHIESTE!J21),HLOOKUP(J$124,Tipologie!$B$2:$AM$10,8  ) ))</f>
        <v>RIPOSO</v>
      </c>
      <c r="K131" s="158" t="str">
        <f>T( IF( Mar2022_RICHIESTE!K21&lt;&gt;"",  IF(   AND(    (IFERROR(SEARCH("Ridotto",Mar2022_RICHIESTE!K21),Mar2022_RICHIESTE!K21))=1,    K$124&lt;&gt;""   ),    _xlfn.CONCAT("Rid: ",HLOOKUP(K$124,Tipologie!$B$2:$AM$10,8)  ),  Mar2022_RICHIESTE!K21),HLOOKUP(K$124,Tipologie!$B$2:$AM$10,8  ) ))</f>
        <v>RIPOSO</v>
      </c>
      <c r="L131" s="158" t="str">
        <f>T( IF( Mar2022_RICHIESTE!L21&lt;&gt;"",  IF(   AND(    (IFERROR(SEARCH("Ridotto",Mar2022_RICHIESTE!L21),Mar2022_RICHIESTE!L21))=1,    L$124&lt;&gt;""   ),    _xlfn.CONCAT("Rid: ",HLOOKUP(L$124,Tipologie!$B$2:$AM$10,8)  ),  Mar2022_RICHIESTE!L21),HLOOKUP(L$124,Tipologie!$B$2:$AM$10,8  ) ))</f>
        <v>RIPOSO</v>
      </c>
      <c r="M131" s="158" t="str">
        <f>T( IF( Mar2022_RICHIESTE!M21&lt;&gt;"",  IF(   AND(    (IFERROR(SEARCH("Ridotto",Mar2022_RICHIESTE!M21),Mar2022_RICHIESTE!M21))=1,    M$124&lt;&gt;""   ),    _xlfn.CONCAT("Rid: ",HLOOKUP(M$124,Tipologie!$B$2:$AM$10,8)  ),  Mar2022_RICHIESTE!M21),HLOOKUP(M$124,Tipologie!$B$2:$AM$10,8  ) ))</f>
        <v>RIPOSO</v>
      </c>
      <c r="N131" s="158" t="str">
        <f>T( IF( Mar2022_RICHIESTE!N21&lt;&gt;"",  IF(   AND(    (IFERROR(SEARCH("Ridotto",Mar2022_RICHIESTE!N21),Mar2022_RICHIESTE!N21))=1,    N$124&lt;&gt;""   ),    _xlfn.CONCAT("Rid: ",HLOOKUP(N$124,Tipologie!$B$2:$AM$10,8)  ),  Mar2022_RICHIESTE!N21),HLOOKUP(N$124,Tipologie!$B$2:$AM$10,8  ) ))</f>
        <v>RIPOSO</v>
      </c>
      <c r="O131" s="158" t="str">
        <f>T( IF( Mar2022_RICHIESTE!O21&lt;&gt;"",  IF(   AND(    (IFERROR(SEARCH("Ridotto",Mar2022_RICHIESTE!O21),Mar2022_RICHIESTE!O21))=1,    O$124&lt;&gt;""   ),    _xlfn.CONCAT("Rid: ",HLOOKUP(O$124,Tipologie!$B$2:$AM$10,8)  ),  Mar2022_RICHIESTE!O21),HLOOKUP(O$124,Tipologie!$B$2:$AM$10,8  ) ))</f>
        <v>RIPOSO</v>
      </c>
      <c r="P131" s="158" t="str">
        <f>T( IF( Mar2022_RICHIESTE!P21&lt;&gt;"",  IF(   AND(    (IFERROR(SEARCH("Ridotto",Mar2022_RICHIESTE!P21),Mar2022_RICHIESTE!P21))=1,    P$124&lt;&gt;""   ),    _xlfn.CONCAT("Rid: ",HLOOKUP(P$124,Tipologie!$B$2:$AM$10,8)  ),  Mar2022_RICHIESTE!P21),HLOOKUP(P$124,Tipologie!$B$2:$AM$10,8  ) ))</f>
        <v>RIPOSO</v>
      </c>
      <c r="Q131" s="60" t="str">
        <f>T( IF( Mar2022_RICHIESTE!Q21&lt;&gt;"",  IF(   AND(    (IFERROR(SEARCH("Ridotto",Mar2022_RICHIESTE!Q21),Mar2022_RICHIESTE!Q21))=1,    Q$124&lt;&gt;""   ),    _xlfn.CONCAT("Rid: ",HLOOKUP(Q$124,Tipologie!$B$2:$AM$10,8)  ),  Mar2022_RICHIESTE!Q21),HLOOKUP(Q$124,Tipologie!$B$2:$AM$10,8  ) ))</f>
        <v>RIPOSO</v>
      </c>
      <c r="R131" s="60" t="str">
        <f>T( IF( Mar2022_RICHIESTE!R21&lt;&gt;"",  IF(   AND(    (IFERROR(SEARCH("Ridotto",Mar2022_RICHIESTE!R21),Mar2022_RICHIESTE!R21))=1,    R$124&lt;&gt;""   ),    _xlfn.CONCAT("Rid: ",HLOOKUP(R$124,Tipologie!$B$2:$AM$10,8)  ),  Mar2022_RICHIESTE!R21),HLOOKUP(R$124,Tipologie!$B$2:$AM$10,8  ) ))</f>
        <v>RIPOSO</v>
      </c>
      <c r="S131" s="60" t="str">
        <f>T( IF( Mar2022_RICHIESTE!S21&lt;&gt;"",  IF(   AND(    (IFERROR(SEARCH("Ridotto",Mar2022_RICHIESTE!S21),Mar2022_RICHIESTE!S21))=1,    S$124&lt;&gt;""   ),    _xlfn.CONCAT("Rid: ",HLOOKUP(S$124,Tipologie!$B$2:$AM$10,8)  ),  Mar2022_RICHIESTE!S21),HLOOKUP(S$124,Tipologie!$B$2:$AM$10,8  ) ))</f>
        <v>RIPOSO</v>
      </c>
      <c r="U131" s="79" t="str">
        <f t="shared" si="34"/>
        <v>sab</v>
      </c>
      <c r="V131" s="80">
        <f t="shared" si="33"/>
        <v>44632</v>
      </c>
      <c r="W131" s="158" t="str">
        <f>T( IF( Mar2022_RICHIESTE!W21&lt;&gt;"",  IF(   AND(    (IFERROR(SEARCH("Ridotto",Mar2022_RICHIESTE!W21),Mar2022_RICHIESTE!W21))=1,    W$124&lt;&gt;""   ),    _xlfn.CONCAT("Rid: ",HLOOKUP(W$124,Tipologie!$B$2:$AM$10,8)  ),  Mar2022_RICHIESTE!W21),HLOOKUP(W$124,Tipologie!$B$2:$AM$10,8  ) ))</f>
        <v>RIPOSO</v>
      </c>
      <c r="X131" s="158" t="str">
        <f>T( IF( Mar2022_RICHIESTE!X21&lt;&gt;"",  IF(   AND(    (IFERROR(SEARCH("Ridotto",Mar2022_RICHIESTE!X21),Mar2022_RICHIESTE!X21))=1,    X$124&lt;&gt;""   ),    _xlfn.CONCAT("Rid: ",HLOOKUP(X$124,Tipologie!$B$2:$AM$10,8)  ),  Mar2022_RICHIESTE!X21),HLOOKUP(X$124,Tipologie!$B$2:$AM$10,8  ) ))</f>
        <v>RIPOSO</v>
      </c>
      <c r="Y131" s="158" t="str">
        <f>T( IF( Mar2022_RICHIESTE!Y21&lt;&gt;"",  IF(   AND(    (IFERROR(SEARCH("Ridotto",Mar2022_RICHIESTE!Y21),Mar2022_RICHIESTE!Y21))=1,    Y$124&lt;&gt;""   ),    _xlfn.CONCAT("Rid: ",HLOOKUP(Y$124,Tipologie!$B$2:$AM$10,8)  ),  Mar2022_RICHIESTE!Y21),HLOOKUP(Y$124,Tipologie!$B$2:$AM$10,8  ) ))</f>
        <v>RIPOSO</v>
      </c>
      <c r="Z131" s="158" t="str">
        <f>T( IF( Mar2022_RICHIESTE!Z21&lt;&gt;"",  IF(   AND(    (IFERROR(SEARCH("Ridotto",Mar2022_RICHIESTE!Z21),Mar2022_RICHIESTE!Z21))=1,    Z$124&lt;&gt;""   ),    _xlfn.CONCAT("Rid: ",HLOOKUP(Z$124,Tipologie!$B$2:$AM$10,8)  ),  Mar2022_RICHIESTE!Z21),HLOOKUP(Z$124,Tipologie!$B$2:$AM$10,8  ) ))</f>
        <v>RIPOSO</v>
      </c>
      <c r="AA131" s="158" t="str">
        <f>T( IF( Mar2022_RICHIESTE!AA21&lt;&gt;"",  IF(   AND(    (IFERROR(SEARCH("Ridotto",Mar2022_RICHIESTE!AA21),Mar2022_RICHIESTE!AA21))=1,    AA$124&lt;&gt;""   ),    _xlfn.CONCAT("Rid: ",HLOOKUP(AA$124,Tipologie!$B$2:$AM$10,8)  ),  Mar2022_RICHIESTE!AA21),HLOOKUP(AA$124,Tipologie!$B$2:$AM$10,8  ) ))</f>
        <v>RIPOSO</v>
      </c>
      <c r="AB131" s="158" t="str">
        <f>T( IF( Mar2022_RICHIESTE!AB21&lt;&gt;"",  IF(   AND(    (IFERROR(SEARCH("Ridotto",Mar2022_RICHIESTE!AB21),Mar2022_RICHIESTE!AB21))=1,    AB$124&lt;&gt;""   ),    _xlfn.CONCAT("Rid: ",HLOOKUP(AB$124,Tipologie!$B$2:$AM$10,8)  ),  Mar2022_RICHIESTE!AB21),HLOOKUP(AB$124,Tipologie!$B$2:$AM$10,8  ) ))</f>
        <v>RIPOSO</v>
      </c>
      <c r="AC131" s="158" t="str">
        <f>T( IF( Mar2022_RICHIESTE!AC21&lt;&gt;"",  IF(   AND(    (IFERROR(SEARCH("Ridotto",Mar2022_RICHIESTE!AC21),Mar2022_RICHIESTE!AC21))=1,    AC$124&lt;&gt;""   ),    _xlfn.CONCAT("Rid: ",HLOOKUP(AC$124,Tipologie!$B$2:$AM$10,8)  ),  Mar2022_RICHIESTE!AC21),HLOOKUP(AC$124,Tipologie!$B$2:$AM$10,8  ) ))</f>
        <v>RIPOSO</v>
      </c>
      <c r="AD131" s="158" t="str">
        <f>T( IF( Mar2022_RICHIESTE!AD21&lt;&gt;"",  IF(   AND(    (IFERROR(SEARCH("Ridotto",Mar2022_RICHIESTE!AD21),Mar2022_RICHIESTE!AD21))=1,    AD$124&lt;&gt;""   ),    _xlfn.CONCAT("Rid: ",HLOOKUP(AD$124,Tipologie!$B$2:$AM$10,8)  ),  Mar2022_RICHIESTE!AD21),HLOOKUP(AD$124,Tipologie!$B$2:$AM$10,8  ) ))</f>
        <v>RIPOSO</v>
      </c>
      <c r="AE131" s="158" t="str">
        <f>T( IF( Mar2022_RICHIESTE!AE21&lt;&gt;"",  IF(   AND(    (IFERROR(SEARCH("Ridotto",Mar2022_RICHIESTE!AE21),Mar2022_RICHIESTE!AE21))=1,    AE$124&lt;&gt;""   ),    _xlfn.CONCAT("Rid: ",HLOOKUP(AE$124,Tipologie!$B$2:$AM$10,8)  ),  Mar2022_RICHIESTE!AE21),HLOOKUP(AE$124,Tipologie!$B$2:$AM$10,8  ) ))</f>
        <v>RIPOSO</v>
      </c>
      <c r="AF131" s="158" t="str">
        <f>T( IF( Mar2022_RICHIESTE!AF21&lt;&gt;"",  IF(   AND(    (IFERROR(SEARCH("Ridotto",Mar2022_RICHIESTE!AF21),Mar2022_RICHIESTE!AF21))=1,    AF$124&lt;&gt;""   ),    _xlfn.CONCAT("Rid: ",HLOOKUP(AF$124,Tipologie!$B$2:$AM$10,8)  ),  Mar2022_RICHIESTE!AF21),HLOOKUP(AF$124,Tipologie!$B$2:$AM$10,8  ) ))</f>
        <v>RIPOSO</v>
      </c>
      <c r="AG131" s="158" t="str">
        <f>T( IF( Mar2022_RICHIESTE!AG21&lt;&gt;"",  IF(   AND(    (IFERROR(SEARCH("Ridotto",Mar2022_RICHIESTE!AG21),Mar2022_RICHIESTE!AG21))=1,    AG$124&lt;&gt;""   ),    _xlfn.CONCAT("Rid: ",HLOOKUP(AG$124,Tipologie!$B$2:$AM$10,8)  ),  Mar2022_RICHIESTE!AG21),HLOOKUP(AG$124,Tipologie!$B$2:$AM$10,8  ) ))</f>
        <v>RIPOSO</v>
      </c>
      <c r="AH131" s="158" t="str">
        <f>T( IF( Mar2022_RICHIESTE!AH21&lt;&gt;"",  IF(   AND(    (IFERROR(SEARCH("Ridotto",Mar2022_RICHIESTE!AH21),Mar2022_RICHIESTE!AH21))=1,    AH$124&lt;&gt;""   ),    _xlfn.CONCAT("Rid: ",HLOOKUP(AH$124,Tipologie!$B$2:$AM$10,8)  ),  Mar2022_RICHIESTE!AH21),HLOOKUP(AH$124,Tipologie!$B$2:$AM$10,8  ) ))</f>
        <v>RIPOSO</v>
      </c>
      <c r="AI131" s="158" t="str">
        <f>T( IF( Mar2022_RICHIESTE!AI21&lt;&gt;"",  IF(   AND(    (IFERROR(SEARCH("Ridotto",Mar2022_RICHIESTE!AI21),Mar2022_RICHIESTE!AI21))=1,    AI$124&lt;&gt;""   ),    _xlfn.CONCAT("Rid: ",HLOOKUP(AI$124,Tipologie!$B$2:$AM$10,8)  ),  Mar2022_RICHIESTE!AI21),HLOOKUP(AI$124,Tipologie!$B$2:$AM$10,8  ) ))</f>
        <v>RIPOSO</v>
      </c>
      <c r="AJ131" s="158" t="str">
        <f>T( IF( Mar2022_RICHIESTE!AJ21&lt;&gt;"",  IF(   AND(    (IFERROR(SEARCH("Ridotto",Mar2022_RICHIESTE!AJ21),Mar2022_RICHIESTE!AJ21))=1,    AJ$124&lt;&gt;""   ),    _xlfn.CONCAT("Rid: ",HLOOKUP(AJ$124,Tipologie!$B$2:$AM$10,8)  ),  Mar2022_RICHIESTE!AJ21),HLOOKUP(AJ$124,Tipologie!$B$2:$AM$10,8  ) ))</f>
        <v>RIPOSO</v>
      </c>
      <c r="AK131" s="158" t="str">
        <f>T( IF( Mar2022_RICHIESTE!AK21&lt;&gt;"",  IF(   AND(    (IFERROR(SEARCH("Ridotto",Mar2022_RICHIESTE!AK21),Mar2022_RICHIESTE!AK21))=1,    AK$124&lt;&gt;""   ),    _xlfn.CONCAT("Rid: ",HLOOKUP(AK$124,Tipologie!$B$2:$AM$10,8)  ),  Mar2022_RICHIESTE!AK21),HLOOKUP(AK$124,Tipologie!$B$2:$AM$10,8  ) ))</f>
        <v>RIPOSO</v>
      </c>
      <c r="AL131" s="158" t="str">
        <f>T( IF( Mar2022_RICHIESTE!AL21&lt;&gt;"",  IF(   AND(    (IFERROR(SEARCH("Ridotto",Mar2022_RICHIESTE!AL21),Mar2022_RICHIESTE!AL21))=1,    AL$124&lt;&gt;""   ),    _xlfn.CONCAT("Rid: ",HLOOKUP(AL$124,Tipologie!$B$2:$AM$10,8)  ),  Mar2022_RICHIESTE!AL21),HLOOKUP(AL$124,Tipologie!$B$2:$AM$10,8  ) ))</f>
        <v>RIPOSO</v>
      </c>
      <c r="AM131" s="158" t="str">
        <f>T( IF( Mar2022_RICHIESTE!AM21&lt;&gt;"",  IF(   AND(    (IFERROR(SEARCH("Ridotto",Mar2022_RICHIESTE!AM21),Mar2022_RICHIESTE!AM21))=1,    AM$124&lt;&gt;""   ),    _xlfn.CONCAT("Rid: ",HLOOKUP(AM$124,Tipologie!$B$2:$AM$10,8)  ),  Mar2022_RICHIESTE!AM21),HLOOKUP(AM$124,Tipologie!$B$2:$AM$10,8  ) ))</f>
        <v>RIPOSO</v>
      </c>
      <c r="AN131" s="158" t="str">
        <f>T( IF( Mar2022_RICHIESTE!AN21&lt;&gt;"",  IF(   AND(    (IFERROR(SEARCH("Ridotto",Mar2022_RICHIESTE!AN21),Mar2022_RICHIESTE!AN21))=1,    AN$124&lt;&gt;""   ),    _xlfn.CONCAT("Rid: ",HLOOKUP(AN$124,Tipologie!$B$2:$AM$10,8)  ),  Mar2022_RICHIESTE!AN21),HLOOKUP(AN$124,Tipologie!$B$2:$AM$10,8  ) ))</f>
        <v>RIPOSO</v>
      </c>
      <c r="AO131" s="158" t="str">
        <f>T( IF( Mar2022_RICHIESTE!AO21&lt;&gt;"",  IF(   AND(    (IFERROR(SEARCH("Ridotto",Mar2022_RICHIESTE!AO21),Mar2022_RICHIESTE!AO21))=1,    AO$124&lt;&gt;""   ),    _xlfn.CONCAT("Rid: ",HLOOKUP(AO$124,Tipologie!$B$2:$AM$10,8)  ),  Mar2022_RICHIESTE!AO21),HLOOKUP(AO$124,Tipologie!$B$2:$AM$10,8  ) ))</f>
        <v>RIPOSO</v>
      </c>
      <c r="AP131" s="158" t="str">
        <f>T( IF( Mar2022_RICHIESTE!AP21&lt;&gt;"",  IF(   AND(    (IFERROR(SEARCH("Ridotto",Mar2022_RICHIESTE!AP21),Mar2022_RICHIESTE!AP21))=1,    AP$124&lt;&gt;""   ),    _xlfn.CONCAT("Rid: ",HLOOKUP(AP$124,Tipologie!$B$2:$AM$10,8)  ),  Mar2022_RICHIESTE!AP21),HLOOKUP(AP$124,Tipologie!$B$2:$AM$10,8  ) ))</f>
        <v>RIPOSO</v>
      </c>
      <c r="AQ131" s="158" t="str">
        <f>T( IF( Mar2022_RICHIESTE!AQ21&lt;&gt;"",  IF(   AND(    (IFERROR(SEARCH("Ridotto",Mar2022_RICHIESTE!AQ21),Mar2022_RICHIESTE!AQ21))=1,    AQ$124&lt;&gt;""   ),    _xlfn.CONCAT("Rid: ",HLOOKUP(AQ$124,Tipologie!$B$2:$AM$10,8)  ),  Mar2022_RICHIESTE!AQ21),HLOOKUP(AQ$124,Tipologie!$B$2:$AM$10,8  ) ))</f>
        <v>RIPOSO</v>
      </c>
      <c r="AR131" s="158" t="str">
        <f>T( IF( Mar2022_RICHIESTE!AR21&lt;&gt;"",  IF(   AND(    (IFERROR(SEARCH("Ridotto",Mar2022_RICHIESTE!AR21),Mar2022_RICHIESTE!AR21))=1,    AR$124&lt;&gt;""   ),    _xlfn.CONCAT("Rid: ",HLOOKUP(AR$124,Tipologie!$B$2:$AM$10,8)  ),  Mar2022_RICHIESTE!AR21),HLOOKUP(AR$124,Tipologie!$B$2:$AM$10,8  ) ))</f>
        <v>RIPOSO</v>
      </c>
      <c r="AS131" s="59"/>
      <c r="AT131" s="92">
        <f>SUM(COUNTIFS(C131:AR131,{"Ex-accordo";"Ferie";"Ridotto Ex-Acc";"Ridotto Ferie";"Ridotto Maternità";"Malattia";"Esame";"Altro"}))</f>
        <v>0</v>
      </c>
      <c r="AU131" s="96"/>
      <c r="AW131" s="79" t="str">
        <f t="shared" si="35"/>
        <v>sab</v>
      </c>
      <c r="AX131" s="79">
        <f t="shared" si="36"/>
        <v>44632</v>
      </c>
      <c r="AY131" s="158" t="str">
        <f>T(IF(  Mar2022_RICHIESTE!BB21&lt;&gt;"",  Mar2022_RICHIESTE!BB21,  HLOOKUP(AY$124,Tipologie!$B$2:$AM$10,8) ))</f>
        <v>RIPOSO</v>
      </c>
      <c r="AZ131" s="158" t="str">
        <f>T(IF(  Mar2022_RICHIESTE!BC21&lt;&gt;"",  Mar2022_RICHIESTE!BC21,  HLOOKUP(AZ$124,Tipologie!$B$2:$AM$10,8) ))</f>
        <v>RIPOSO</v>
      </c>
      <c r="BA131" s="158" t="str">
        <f>T(IF(  Mar2022_RICHIESTE!BD21&lt;&gt;"",  Mar2022_RICHIESTE!BD21,  HLOOKUP(BA$124,Tipologie!$B$2:$AM$10,8) ))</f>
        <v>RIPOSO</v>
      </c>
      <c r="BB131" s="158" t="str">
        <f>T(IF(  Mar2022_RICHIESTE!BE21&lt;&gt;"",  Mar2022_RICHIESTE!BE21,  HLOOKUP(BB$124,Tipologie!$B$2:$AM$10,8) ))</f>
        <v>RIPOSO</v>
      </c>
      <c r="BC131" s="158" t="str">
        <f>T(IF(  Mar2022_RICHIESTE!BF21&lt;&gt;"",  Mar2022_RICHIESTE!BF21,  HLOOKUP(BC$124,Tipologie!$B$2:$AM$10,8) ))</f>
        <v>RIPOSO</v>
      </c>
      <c r="BD131" s="158" t="str">
        <f>T(IF(  Mar2022_RICHIESTE!BG21&lt;&gt;"",  Mar2022_RICHIESTE!BG21,  HLOOKUP(BD$124,Tipologie!$B$2:$AM$10,8) ))</f>
        <v>RIPOSO</v>
      </c>
      <c r="BE131" s="158" t="str">
        <f>T(IF(  Mar2022_RICHIESTE!BH21&lt;&gt;"",  Mar2022_RICHIESTE!BH21,  HLOOKUP(BE$124,Tipologie!$B$2:$AM$10,8) ))</f>
        <v>RIPOSO</v>
      </c>
      <c r="BF131" s="158" t="str">
        <f>T(IF(  Mar2022_RICHIESTE!BI21&lt;&gt;"",  Mar2022_RICHIESTE!BI21,  HLOOKUP(BF$124,Tipologie!$B$2:$AM$10,8) ))</f>
        <v>RIPOSO</v>
      </c>
      <c r="BG131" s="158" t="str">
        <f>T(IF(  Mar2022_RICHIESTE!BJ21&lt;&gt;"",  Mar2022_RICHIESTE!BJ21,  HLOOKUP(BG$124,Tipologie!$B$2:$AM$10,8) ))</f>
        <v>RIPOSO</v>
      </c>
      <c r="BH131" s="158" t="str">
        <f>T(IF(  Mar2022_RICHIESTE!BK21&lt;&gt;"",  Mar2022_RICHIESTE!BK21,  HLOOKUP(BH$124,Tipologie!$B$2:$AM$10,8) ))</f>
        <v>RIPOSO</v>
      </c>
    </row>
    <row r="132" spans="1:61" ht="11.25" customHeight="1" x14ac:dyDescent="0.25">
      <c r="A132" s="57" t="str">
        <f>IF(Mar2022_RICHIESTE!A22&lt;&gt;"",Mar2022_RICHIESTE!A22,"")</f>
        <v/>
      </c>
      <c r="B132" s="82">
        <f>IF(Mar2022_RICHIESTE!B22&lt;&gt;"",Mar2022_RICHIESTE!B22,"")</f>
        <v>44633</v>
      </c>
      <c r="C132" s="158" t="str">
        <f>T( IF( Mar2022_RICHIESTE!C22&lt;&gt;"",  IF(   AND(    (IFERROR(SEARCH("Ridotto",Mar2022_RICHIESTE!C22),Mar2022_RICHIESTE!C22))=1,    C$124&lt;&gt;""   ),    _xlfn.CONCAT("Rid: ",HLOOKUP(C$124,Tipologie!$B$2:$AM$10,9)  ),  Mar2022_RICHIESTE!C22),HLOOKUP(C$124,Tipologie!$B$2:$AM$10,9  ) ))</f>
        <v>DOMENICA</v>
      </c>
      <c r="D132" s="158" t="str">
        <f>T( IF( Mar2022_RICHIESTE!D22&lt;&gt;"",  IF(   AND(    (IFERROR(SEARCH("Ridotto",Mar2022_RICHIESTE!D22),Mar2022_RICHIESTE!D22))=1,    D$124&lt;&gt;""   ),    _xlfn.CONCAT("Rid: ",HLOOKUP(D$124,Tipologie!$B$2:$AM$10,9)  ),  Mar2022_RICHIESTE!D22),HLOOKUP(D$124,Tipologie!$B$2:$AM$10,9  ) ))</f>
        <v>DOMENICA</v>
      </c>
      <c r="E132" s="158" t="str">
        <f>T( IF( Mar2022_RICHIESTE!E22&lt;&gt;"",  IF(   AND(    (IFERROR(SEARCH("Ridotto",Mar2022_RICHIESTE!E22),Mar2022_RICHIESTE!E22))=1,    E$124&lt;&gt;""   ),    _xlfn.CONCAT("Rid: ",HLOOKUP(E$124,Tipologie!$B$2:$AM$10,9)  ),  Mar2022_RICHIESTE!E22),HLOOKUP(E$124,Tipologie!$B$2:$AM$10,9  ) ))</f>
        <v>DOMENICA</v>
      </c>
      <c r="F132" s="158" t="str">
        <f>T( IF( Mar2022_RICHIESTE!F22&lt;&gt;"",  IF(   AND(    (IFERROR(SEARCH("Ridotto",Mar2022_RICHIESTE!F22),Mar2022_RICHIESTE!F22))=1,    F$124&lt;&gt;""   ),    _xlfn.CONCAT("Rid: ",HLOOKUP(F$124,Tipologie!$B$2:$AM$10,9)  ),  Mar2022_RICHIESTE!F22),HLOOKUP(F$124,Tipologie!$B$2:$AM$10,9  ) ))</f>
        <v>DOMENICA</v>
      </c>
      <c r="G132" s="158" t="str">
        <f>T( IF( Mar2022_RICHIESTE!G22&lt;&gt;"",  IF(   AND(    (IFERROR(SEARCH("Ridotto",Mar2022_RICHIESTE!G22),Mar2022_RICHIESTE!G22))=1,    G$124&lt;&gt;""   ),    _xlfn.CONCAT("Rid: ",HLOOKUP(G$124,Tipologie!$B$2:$AM$10,9)  ),  Mar2022_RICHIESTE!G22),HLOOKUP(G$124,Tipologie!$B$2:$AM$10,9  ) ))</f>
        <v>DOMENICA</v>
      </c>
      <c r="H132" s="158" t="str">
        <f>T( IF( Mar2022_RICHIESTE!H22&lt;&gt;"",  IF(   AND(    (IFERROR(SEARCH("Ridotto",Mar2022_RICHIESTE!H22),Mar2022_RICHIESTE!H22))=1,    H$124&lt;&gt;""   ),    _xlfn.CONCAT("Rid: ",HLOOKUP(H$124,Tipologie!$B$2:$AM$10,9)  ),  Mar2022_RICHIESTE!H22),HLOOKUP(H$124,Tipologie!$B$2:$AM$10,9  ) ))</f>
        <v>DOMENICA</v>
      </c>
      <c r="I132" s="158" t="str">
        <f>T( IF( Mar2022_RICHIESTE!I22&lt;&gt;"",  IF(   AND(    (IFERROR(SEARCH("Ridotto",Mar2022_RICHIESTE!I22),Mar2022_RICHIESTE!I22))=1,    I$124&lt;&gt;""   ),    _xlfn.CONCAT("Rid: ",HLOOKUP(I$124,Tipologie!$B$2:$AM$10,9)  ),  Mar2022_RICHIESTE!I22),HLOOKUP(I$124,Tipologie!$B$2:$AM$10,9  ) ))</f>
        <v>DOMENICA</v>
      </c>
      <c r="J132" s="158" t="str">
        <f>T( IF( Mar2022_RICHIESTE!J22&lt;&gt;"",  IF(   AND(    (IFERROR(SEARCH("Ridotto",Mar2022_RICHIESTE!J22),Mar2022_RICHIESTE!J22))=1,    J$124&lt;&gt;""   ),    _xlfn.CONCAT("Rid: ",HLOOKUP(J$124,Tipologie!$B$2:$AM$10,9)  ),  Mar2022_RICHIESTE!J22),HLOOKUP(J$124,Tipologie!$B$2:$AM$10,9  ) ))</f>
        <v>DOMENICA</v>
      </c>
      <c r="K132" s="158" t="str">
        <f>T( IF( Mar2022_RICHIESTE!K22&lt;&gt;"",  IF(   AND(    (IFERROR(SEARCH("Ridotto",Mar2022_RICHIESTE!K22),Mar2022_RICHIESTE!K22))=1,    K$124&lt;&gt;""   ),    _xlfn.CONCAT("Rid: ",HLOOKUP(K$124,Tipologie!$B$2:$AM$10,9)  ),  Mar2022_RICHIESTE!K22),HLOOKUP(K$124,Tipologie!$B$2:$AM$10,9  ) ))</f>
        <v>DOMENICA</v>
      </c>
      <c r="L132" s="158" t="str">
        <f>T( IF( Mar2022_RICHIESTE!L22&lt;&gt;"",  IF(   AND(    (IFERROR(SEARCH("Ridotto",Mar2022_RICHIESTE!L22),Mar2022_RICHIESTE!L22))=1,    L$124&lt;&gt;""   ),    _xlfn.CONCAT("Rid: ",HLOOKUP(L$124,Tipologie!$B$2:$AM$10,9)  ),  Mar2022_RICHIESTE!L22),HLOOKUP(L$124,Tipologie!$B$2:$AM$10,9  ) ))</f>
        <v>DOMENICA</v>
      </c>
      <c r="M132" s="158" t="str">
        <f>T( IF( Mar2022_RICHIESTE!M22&lt;&gt;"",  IF(   AND(    (IFERROR(SEARCH("Ridotto",Mar2022_RICHIESTE!M22),Mar2022_RICHIESTE!M22))=1,    M$124&lt;&gt;""   ),    _xlfn.CONCAT("Rid: ",HLOOKUP(M$124,Tipologie!$B$2:$AM$10,9)  ),  Mar2022_RICHIESTE!M22),HLOOKUP(M$124,Tipologie!$B$2:$AM$10,9  ) ))</f>
        <v>DOMENICA</v>
      </c>
      <c r="N132" s="158" t="str">
        <f>T( IF( Mar2022_RICHIESTE!N22&lt;&gt;"",  IF(   AND(    (IFERROR(SEARCH("Ridotto",Mar2022_RICHIESTE!N22),Mar2022_RICHIESTE!N22))=1,    N$124&lt;&gt;""   ),    _xlfn.CONCAT("Rid: ",HLOOKUP(N$124,Tipologie!$B$2:$AM$10,9)  ),  Mar2022_RICHIESTE!N22),HLOOKUP(N$124,Tipologie!$B$2:$AM$10,9  ) ))</f>
        <v>DOMENICA</v>
      </c>
      <c r="O132" s="158" t="str">
        <f>T( IF( Mar2022_RICHIESTE!O22&lt;&gt;"",  IF(   AND(    (IFERROR(SEARCH("Ridotto",Mar2022_RICHIESTE!O22),Mar2022_RICHIESTE!O22))=1,    O$124&lt;&gt;""   ),    _xlfn.CONCAT("Rid: ",HLOOKUP(O$124,Tipologie!$B$2:$AM$10,9)  ),  Mar2022_RICHIESTE!O22),HLOOKUP(O$124,Tipologie!$B$2:$AM$10,9  ) ))</f>
        <v>DOMENICA</v>
      </c>
      <c r="P132" s="158" t="str">
        <f>T( IF( Mar2022_RICHIESTE!P22&lt;&gt;"",  IF(   AND(    (IFERROR(SEARCH("Ridotto",Mar2022_RICHIESTE!P22),Mar2022_RICHIESTE!P22))=1,    P$124&lt;&gt;""   ),    _xlfn.CONCAT("Rid: ",HLOOKUP(P$124,Tipologie!$B$2:$AM$10,9)  ),  Mar2022_RICHIESTE!P22),HLOOKUP(P$124,Tipologie!$B$2:$AM$10,9  ) ))</f>
        <v>DOMENICA</v>
      </c>
      <c r="Q132" s="60" t="str">
        <f>T( IF( Mar2022_RICHIESTE!Q22&lt;&gt;"",  IF(   AND(    (IFERROR(SEARCH("Ridotto",Mar2022_RICHIESTE!Q22),Mar2022_RICHIESTE!Q22))=1,    Q$124&lt;&gt;""   ),    _xlfn.CONCAT("Rid: ",HLOOKUP(Q$124,Tipologie!$B$2:$AM$10,9)  ),  Mar2022_RICHIESTE!Q22),HLOOKUP(Q$124,Tipologie!$B$2:$AM$10,9  ) ))</f>
        <v>DOMENICA</v>
      </c>
      <c r="R132" s="60" t="str">
        <f>T( IF( Mar2022_RICHIESTE!R22&lt;&gt;"",  IF(   AND(    (IFERROR(SEARCH("Ridotto",Mar2022_RICHIESTE!R22),Mar2022_RICHIESTE!R22))=1,    R$124&lt;&gt;""   ),    _xlfn.CONCAT("Rid: ",HLOOKUP(R$124,Tipologie!$B$2:$AM$10,9)  ),  Mar2022_RICHIESTE!R22),HLOOKUP(R$124,Tipologie!$B$2:$AM$10,9  ) ))</f>
        <v>DOMENICA</v>
      </c>
      <c r="S132" s="60" t="str">
        <f>T( IF( Mar2022_RICHIESTE!S22&lt;&gt;"",  IF(   AND(    (IFERROR(SEARCH("Ridotto",Mar2022_RICHIESTE!S22),Mar2022_RICHIESTE!S22))=1,    S$124&lt;&gt;""   ),    _xlfn.CONCAT("Rid: ",HLOOKUP(S$124,Tipologie!$B$2:$AM$10,9)  ),  Mar2022_RICHIESTE!S22),HLOOKUP(S$124,Tipologie!$B$2:$AM$10,9  ) ))</f>
        <v>DOMENICA</v>
      </c>
      <c r="U132" s="57" t="str">
        <f t="shared" si="34"/>
        <v/>
      </c>
      <c r="V132" s="82">
        <f t="shared" si="33"/>
        <v>44633</v>
      </c>
      <c r="W132" s="158" t="str">
        <f>T( IF( Mar2022_RICHIESTE!W22&lt;&gt;"",  IF(   AND(    (IFERROR(SEARCH("Ridotto",Mar2022_RICHIESTE!W22),Mar2022_RICHIESTE!W22))=1,    W$124&lt;&gt;""   ),    _xlfn.CONCAT("Rid: ",HLOOKUP(W$124,Tipologie!$B$2:$AM$10,9)  ),  Mar2022_RICHIESTE!W22),HLOOKUP(W$124,Tipologie!$B$2:$AM$10,9  ) ))</f>
        <v>DOMENICA</v>
      </c>
      <c r="X132" s="158" t="str">
        <f>T( IF( Mar2022_RICHIESTE!X22&lt;&gt;"",  IF(   AND(    (IFERROR(SEARCH("Ridotto",Mar2022_RICHIESTE!X22),Mar2022_RICHIESTE!X22))=1,    X$124&lt;&gt;""   ),    _xlfn.CONCAT("Rid: ",HLOOKUP(X$124,Tipologie!$B$2:$AM$10,9)  ),  Mar2022_RICHIESTE!X22),HLOOKUP(X$124,Tipologie!$B$2:$AM$10,9  ) ))</f>
        <v>DOMENICA</v>
      </c>
      <c r="Y132" s="158" t="str">
        <f>T( IF( Mar2022_RICHIESTE!Y22&lt;&gt;"",  IF(   AND(    (IFERROR(SEARCH("Ridotto",Mar2022_RICHIESTE!Y22),Mar2022_RICHIESTE!Y22))=1,    Y$124&lt;&gt;""   ),    _xlfn.CONCAT("Rid: ",HLOOKUP(Y$124,Tipologie!$B$2:$AM$10,9)  ),  Mar2022_RICHIESTE!Y22),HLOOKUP(Y$124,Tipologie!$B$2:$AM$10,9  ) ))</f>
        <v>DOMENICA</v>
      </c>
      <c r="Z132" s="158" t="str">
        <f>T( IF( Mar2022_RICHIESTE!Z22&lt;&gt;"",  IF(   AND(    (IFERROR(SEARCH("Ridotto",Mar2022_RICHIESTE!Z22),Mar2022_RICHIESTE!Z22))=1,    Z$124&lt;&gt;""   ),    _xlfn.CONCAT("Rid: ",HLOOKUP(Z$124,Tipologie!$B$2:$AM$10,9)  ),  Mar2022_RICHIESTE!Z22),HLOOKUP(Z$124,Tipologie!$B$2:$AM$10,9  ) ))</f>
        <v>DOMENICA</v>
      </c>
      <c r="AA132" s="158" t="str">
        <f>T( IF( Mar2022_RICHIESTE!AA22&lt;&gt;"",  IF(   AND(    (IFERROR(SEARCH("Ridotto",Mar2022_RICHIESTE!AA22),Mar2022_RICHIESTE!AA22))=1,    AA$124&lt;&gt;""   ),    _xlfn.CONCAT("Rid: ",HLOOKUP(AA$124,Tipologie!$B$2:$AM$10,9)  ),  Mar2022_RICHIESTE!AA22),HLOOKUP(AA$124,Tipologie!$B$2:$AM$10,9  ) ))</f>
        <v>DOMENICA</v>
      </c>
      <c r="AB132" s="158" t="str">
        <f>T( IF( Mar2022_RICHIESTE!AB22&lt;&gt;"",  IF(   AND(    (IFERROR(SEARCH("Ridotto",Mar2022_RICHIESTE!AB22),Mar2022_RICHIESTE!AB22))=1,    AB$124&lt;&gt;""   ),    _xlfn.CONCAT("Rid: ",HLOOKUP(AB$124,Tipologie!$B$2:$AM$10,9)  ),  Mar2022_RICHIESTE!AB22),HLOOKUP(AB$124,Tipologie!$B$2:$AM$10,9  ) ))</f>
        <v>DOMENICA</v>
      </c>
      <c r="AC132" s="158" t="str">
        <f>T( IF( Mar2022_RICHIESTE!AC22&lt;&gt;"",  IF(   AND(    (IFERROR(SEARCH("Ridotto",Mar2022_RICHIESTE!AC22),Mar2022_RICHIESTE!AC22))=1,    AC$124&lt;&gt;""   ),    _xlfn.CONCAT("Rid: ",HLOOKUP(AC$124,Tipologie!$B$2:$AM$10,9)  ),  Mar2022_RICHIESTE!AC22),HLOOKUP(AC$124,Tipologie!$B$2:$AM$10,9  ) ))</f>
        <v>DOMENICA</v>
      </c>
      <c r="AD132" s="158" t="str">
        <f>T( IF( Mar2022_RICHIESTE!AD22&lt;&gt;"",  IF(   AND(    (IFERROR(SEARCH("Ridotto",Mar2022_RICHIESTE!AD22),Mar2022_RICHIESTE!AD22))=1,    AD$124&lt;&gt;""   ),    _xlfn.CONCAT("Rid: ",HLOOKUP(AD$124,Tipologie!$B$2:$AM$10,9)  ),  Mar2022_RICHIESTE!AD22),HLOOKUP(AD$124,Tipologie!$B$2:$AM$10,9  ) ))</f>
        <v>DOMENICA</v>
      </c>
      <c r="AE132" s="158" t="str">
        <f>T( IF( Mar2022_RICHIESTE!AE22&lt;&gt;"",  IF(   AND(    (IFERROR(SEARCH("Ridotto",Mar2022_RICHIESTE!AE22),Mar2022_RICHIESTE!AE22))=1,    AE$124&lt;&gt;""   ),    _xlfn.CONCAT("Rid: ",HLOOKUP(AE$124,Tipologie!$B$2:$AM$10,9)  ),  Mar2022_RICHIESTE!AE22),HLOOKUP(AE$124,Tipologie!$B$2:$AM$10,9  ) ))</f>
        <v>DOMENICA</v>
      </c>
      <c r="AF132" s="158" t="str">
        <f>T( IF( Mar2022_RICHIESTE!AF22&lt;&gt;"",  IF(   AND(    (IFERROR(SEARCH("Ridotto",Mar2022_RICHIESTE!AF22),Mar2022_RICHIESTE!AF22))=1,    AF$124&lt;&gt;""   ),    _xlfn.CONCAT("Rid: ",HLOOKUP(AF$124,Tipologie!$B$2:$AM$10,9)  ),  Mar2022_RICHIESTE!AF22),HLOOKUP(AF$124,Tipologie!$B$2:$AM$10,9  ) ))</f>
        <v>DOMENICA</v>
      </c>
      <c r="AG132" s="158" t="str">
        <f>T( IF( Mar2022_RICHIESTE!AG22&lt;&gt;"",  IF(   AND(    (IFERROR(SEARCH("Ridotto",Mar2022_RICHIESTE!AG22),Mar2022_RICHIESTE!AG22))=1,    AG$124&lt;&gt;""   ),    _xlfn.CONCAT("Rid: ",HLOOKUP(AG$124,Tipologie!$B$2:$AM$10,9)  ),  Mar2022_RICHIESTE!AG22),HLOOKUP(AG$124,Tipologie!$B$2:$AM$10,9  ) ))</f>
        <v>DOMENICA</v>
      </c>
      <c r="AH132" s="158" t="str">
        <f>T( IF( Mar2022_RICHIESTE!AH22&lt;&gt;"",  IF(   AND(    (IFERROR(SEARCH("Ridotto",Mar2022_RICHIESTE!AH22),Mar2022_RICHIESTE!AH22))=1,    AH$124&lt;&gt;""   ),    _xlfn.CONCAT("Rid: ",HLOOKUP(AH$124,Tipologie!$B$2:$AM$10,9)  ),  Mar2022_RICHIESTE!AH22),HLOOKUP(AH$124,Tipologie!$B$2:$AM$10,9  ) ))</f>
        <v>DOMENICA</v>
      </c>
      <c r="AI132" s="158" t="str">
        <f>T( IF( Mar2022_RICHIESTE!AI22&lt;&gt;"",  IF(   AND(    (IFERROR(SEARCH("Ridotto",Mar2022_RICHIESTE!AI22),Mar2022_RICHIESTE!AI22))=1,    AI$124&lt;&gt;""   ),    _xlfn.CONCAT("Rid: ",HLOOKUP(AI$124,Tipologie!$B$2:$AM$10,9)  ),  Mar2022_RICHIESTE!AI22),HLOOKUP(AI$124,Tipologie!$B$2:$AM$10,9  ) ))</f>
        <v>DOMENICA</v>
      </c>
      <c r="AJ132" s="158" t="str">
        <f>T( IF( Mar2022_RICHIESTE!AJ22&lt;&gt;"",  IF(   AND(    (IFERROR(SEARCH("Ridotto",Mar2022_RICHIESTE!AJ22),Mar2022_RICHIESTE!AJ22))=1,    AJ$124&lt;&gt;""   ),    _xlfn.CONCAT("Rid: ",HLOOKUP(AJ$124,Tipologie!$B$2:$AM$10,9)  ),  Mar2022_RICHIESTE!AJ22),HLOOKUP(AJ$124,Tipologie!$B$2:$AM$10,9  ) ))</f>
        <v>DOMENICA</v>
      </c>
      <c r="AK132" s="158" t="str">
        <f>T( IF( Mar2022_RICHIESTE!AK22&lt;&gt;"",  IF(   AND(    (IFERROR(SEARCH("Ridotto",Mar2022_RICHIESTE!AK22),Mar2022_RICHIESTE!AK22))=1,    AK$124&lt;&gt;""   ),    _xlfn.CONCAT("Rid: ",HLOOKUP(AK$124,Tipologie!$B$2:$AM$10,9)  ),  Mar2022_RICHIESTE!AK22),HLOOKUP(AK$124,Tipologie!$B$2:$AM$10,9  ) ))</f>
        <v>DOMENICA</v>
      </c>
      <c r="AL132" s="158" t="str">
        <f>T( IF( Mar2022_RICHIESTE!AL22&lt;&gt;"",  IF(   AND(    (IFERROR(SEARCH("Ridotto",Mar2022_RICHIESTE!AL22),Mar2022_RICHIESTE!AL22))=1,    AL$124&lt;&gt;""   ),    _xlfn.CONCAT("Rid: ",HLOOKUP(AL$124,Tipologie!$B$2:$AM$10,9)  ),  Mar2022_RICHIESTE!AL22),HLOOKUP(AL$124,Tipologie!$B$2:$AM$10,9  ) ))</f>
        <v>DOMENICA</v>
      </c>
      <c r="AM132" s="158" t="str">
        <f>T( IF( Mar2022_RICHIESTE!AM22&lt;&gt;"",  IF(   AND(    (IFERROR(SEARCH("Ridotto",Mar2022_RICHIESTE!AM22),Mar2022_RICHIESTE!AM22))=1,    AM$124&lt;&gt;""   ),    _xlfn.CONCAT("Rid: ",HLOOKUP(AM$124,Tipologie!$B$2:$AM$10,9)  ),  Mar2022_RICHIESTE!AM22),HLOOKUP(AM$124,Tipologie!$B$2:$AM$10,9  ) ))</f>
        <v>DOMENICA</v>
      </c>
      <c r="AN132" s="158" t="str">
        <f>T( IF( Mar2022_RICHIESTE!AN22&lt;&gt;"",  IF(   AND(    (IFERROR(SEARCH("Ridotto",Mar2022_RICHIESTE!AN22),Mar2022_RICHIESTE!AN22))=1,    AN$124&lt;&gt;""   ),    _xlfn.CONCAT("Rid: ",HLOOKUP(AN$124,Tipologie!$B$2:$AM$10,9)  ),  Mar2022_RICHIESTE!AN22),HLOOKUP(AN$124,Tipologie!$B$2:$AM$10,9  ) ))</f>
        <v>DOMENICA</v>
      </c>
      <c r="AO132" s="158" t="str">
        <f>T( IF( Mar2022_RICHIESTE!AO22&lt;&gt;"",  IF(   AND(    (IFERROR(SEARCH("Ridotto",Mar2022_RICHIESTE!AO22),Mar2022_RICHIESTE!AO22))=1,    AO$124&lt;&gt;""   ),    _xlfn.CONCAT("Rid: ",HLOOKUP(AO$124,Tipologie!$B$2:$AM$10,9)  ),  Mar2022_RICHIESTE!AO22),HLOOKUP(AO$124,Tipologie!$B$2:$AM$10,9  ) ))</f>
        <v>DOMENICA</v>
      </c>
      <c r="AP132" s="158" t="str">
        <f>T( IF( Mar2022_RICHIESTE!AP22&lt;&gt;"",  IF(   AND(    (IFERROR(SEARCH("Ridotto",Mar2022_RICHIESTE!AP22),Mar2022_RICHIESTE!AP22))=1,    AP$124&lt;&gt;""   ),    _xlfn.CONCAT("Rid: ",HLOOKUP(AP$124,Tipologie!$B$2:$AM$10,9)  ),  Mar2022_RICHIESTE!AP22),HLOOKUP(AP$124,Tipologie!$B$2:$AM$10,9  ) ))</f>
        <v>DOMENICA</v>
      </c>
      <c r="AQ132" s="158" t="str">
        <f>T( IF( Mar2022_RICHIESTE!AQ22&lt;&gt;"",  IF(   AND(    (IFERROR(SEARCH("Ridotto",Mar2022_RICHIESTE!AQ22),Mar2022_RICHIESTE!AQ22))=1,    AQ$124&lt;&gt;""   ),    _xlfn.CONCAT("Rid: ",HLOOKUP(AQ$124,Tipologie!$B$2:$AM$10,9)  ),  Mar2022_RICHIESTE!AQ22),HLOOKUP(AQ$124,Tipologie!$B$2:$AM$10,9  ) ))</f>
        <v>DOMENICA</v>
      </c>
      <c r="AR132" s="158" t="str">
        <f>T( IF( Mar2022_RICHIESTE!AR22&lt;&gt;"",  IF(   AND(    (IFERROR(SEARCH("Ridotto",Mar2022_RICHIESTE!AR22),Mar2022_RICHIESTE!AR22))=1,    AR$124&lt;&gt;""   ),    _xlfn.CONCAT("Rid: ",HLOOKUP(AR$124,Tipologie!$B$2:$AM$10,9)  ),  Mar2022_RICHIESTE!AR22),HLOOKUP(AR$124,Tipologie!$B$2:$AM$10,9  ) ))</f>
        <v>DOMENICA</v>
      </c>
      <c r="AS132" s="55"/>
      <c r="AT132" s="94"/>
      <c r="AU132" s="96"/>
      <c r="AW132" s="57" t="str">
        <f t="shared" si="35"/>
        <v/>
      </c>
      <c r="AX132" s="145">
        <f t="shared" si="36"/>
        <v>44633</v>
      </c>
      <c r="AY132" s="158" t="str">
        <f>T(IF(  Mar2022_RICHIESTE!BB22&lt;&gt;"",  Mar2022_RICHIESTE!BB22,  HLOOKUP(AY$124,Tipologie!$B$2:$AM$10,9) ))</f>
        <v>DOMENICA</v>
      </c>
      <c r="AZ132" s="158" t="str">
        <f>T(IF(  Mar2022_RICHIESTE!BC22&lt;&gt;"",  Mar2022_RICHIESTE!BC22,  HLOOKUP(AZ$124,Tipologie!$B$2:$AM$10,9) ))</f>
        <v>DOMENICA</v>
      </c>
      <c r="BA132" s="158" t="str">
        <f>T(IF(  Mar2022_RICHIESTE!BD22&lt;&gt;"",  Mar2022_RICHIESTE!BD22,  HLOOKUP(BA$124,Tipologie!$B$2:$AM$10,9) ))</f>
        <v>DOMENICA</v>
      </c>
      <c r="BB132" s="158" t="str">
        <f>T(IF(  Mar2022_RICHIESTE!BE22&lt;&gt;"",  Mar2022_RICHIESTE!BE22,  HLOOKUP(BB$124,Tipologie!$B$2:$AM$10,9) ))</f>
        <v>DOMENICA</v>
      </c>
      <c r="BC132" s="158" t="str">
        <f>T(IF(  Mar2022_RICHIESTE!BF22&lt;&gt;"",  Mar2022_RICHIESTE!BF22,  HLOOKUP(BC$124,Tipologie!$B$2:$AM$10,9) ))</f>
        <v>DOMENICA</v>
      </c>
      <c r="BD132" s="158" t="str">
        <f>T(IF(  Mar2022_RICHIESTE!BG22&lt;&gt;"",  Mar2022_RICHIESTE!BG22,  HLOOKUP(BD$124,Tipologie!$B$2:$AM$10,9) ))</f>
        <v>DOMENICA</v>
      </c>
      <c r="BE132" s="158" t="str">
        <f>T(IF(  Mar2022_RICHIESTE!BH22&lt;&gt;"",  Mar2022_RICHIESTE!BH22,  HLOOKUP(BE$124,Tipologie!$B$2:$AM$10,9) ))</f>
        <v>DOMENICA</v>
      </c>
      <c r="BF132" s="158" t="str">
        <f>T(IF(  Mar2022_RICHIESTE!BI22&lt;&gt;"",  Mar2022_RICHIESTE!BI22,  HLOOKUP(BF$124,Tipologie!$B$2:$AM$10,9) ))</f>
        <v>DOMENICA</v>
      </c>
      <c r="BG132" s="158" t="str">
        <f>T(IF(  Mar2022_RICHIESTE!BJ22&lt;&gt;"",  Mar2022_RICHIESTE!BJ22,  HLOOKUP(BG$124,Tipologie!$B$2:$AM$10,9) ))</f>
        <v>DOMENICA</v>
      </c>
      <c r="BH132" s="158" t="str">
        <f>T(IF(  Mar2022_RICHIESTE!BK22&lt;&gt;"",  Mar2022_RICHIESTE!BK22,  HLOOKUP(BH$124,Tipologie!$B$2:$AM$10,9) ))</f>
        <v>DOMENICA</v>
      </c>
    </row>
    <row r="133" spans="1:61" ht="11.25" customHeight="1" x14ac:dyDescent="0.25">
      <c r="A133" s="58"/>
      <c r="B133" s="58"/>
      <c r="C133" s="58"/>
      <c r="D133" s="58"/>
      <c r="E133" s="58"/>
      <c r="F133" s="58"/>
      <c r="G133" s="58"/>
      <c r="H133" s="58"/>
      <c r="I133" s="58"/>
      <c r="J133" s="58"/>
      <c r="K133" s="58"/>
      <c r="L133" s="58"/>
      <c r="M133" s="58"/>
      <c r="N133" s="58"/>
      <c r="O133" s="58"/>
      <c r="P133" s="58"/>
      <c r="Q133" s="58"/>
      <c r="R133" s="58"/>
      <c r="S133" s="58"/>
      <c r="U133" s="58" t="str">
        <f t="shared" si="34"/>
        <v/>
      </c>
      <c r="V133" s="58" t="str">
        <f t="shared" si="33"/>
        <v/>
      </c>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93"/>
      <c r="AU133" s="96"/>
      <c r="AW133" s="98" t="str">
        <f t="shared" si="35"/>
        <v/>
      </c>
      <c r="AX133" s="98" t="str">
        <f t="shared" si="36"/>
        <v/>
      </c>
      <c r="AY133" s="58"/>
      <c r="AZ133" s="58"/>
      <c r="BA133" s="58"/>
      <c r="BB133" s="58"/>
      <c r="BC133" s="58"/>
      <c r="BD133" s="58"/>
      <c r="BE133" s="58"/>
      <c r="BF133" s="58"/>
      <c r="BG133" s="58"/>
      <c r="BH133" s="58"/>
    </row>
    <row r="134" spans="1:61" ht="11.25" customHeight="1" x14ac:dyDescent="0.25">
      <c r="A134" s="78"/>
      <c r="B134" s="78" t="s">
        <v>23</v>
      </c>
      <c r="C134" s="84"/>
      <c r="D134" s="84"/>
      <c r="E134" s="84"/>
      <c r="F134" s="84"/>
      <c r="G134" s="84"/>
      <c r="H134" s="84"/>
      <c r="I134" s="84"/>
      <c r="J134" s="84"/>
      <c r="K134" s="84"/>
      <c r="L134" s="84"/>
      <c r="M134" s="84"/>
      <c r="N134" s="84"/>
      <c r="O134" s="84"/>
      <c r="P134" s="84"/>
      <c r="Q134" s="84"/>
      <c r="R134" s="84"/>
      <c r="S134" s="84"/>
      <c r="U134" s="78" t="str">
        <f t="shared" si="34"/>
        <v/>
      </c>
      <c r="V134" s="78" t="str">
        <f t="shared" si="33"/>
        <v>Turno</v>
      </c>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T134" s="93"/>
      <c r="AU134" s="96"/>
      <c r="AW134" s="98" t="str">
        <f t="shared" si="35"/>
        <v/>
      </c>
      <c r="AX134" s="98"/>
      <c r="AY134" s="84"/>
      <c r="AZ134" s="84"/>
      <c r="BA134" s="84"/>
      <c r="BB134" s="84"/>
      <c r="BC134" s="84"/>
      <c r="BD134" s="84"/>
      <c r="BE134" s="84"/>
      <c r="BF134" s="84"/>
      <c r="BG134" s="84"/>
      <c r="BH134" s="84"/>
    </row>
    <row r="135" spans="1:61" ht="11.25" customHeight="1" x14ac:dyDescent="0.25">
      <c r="A135" s="50"/>
      <c r="B135" s="50"/>
      <c r="C135" s="158" t="str">
        <f>T(IF(  Mar2022_RICHIESTE!C24&lt;&gt;"",  Mar2022_RICHIESTE!C24,  HLOOKUP(C$134,Tipologie!$B$2:$AM$10,2) ))</f>
        <v>-</v>
      </c>
      <c r="D135" s="158" t="str">
        <f>T(IF(  Mar2022_RICHIESTE!D24&lt;&gt;"",  Mar2022_RICHIESTE!D24,  HLOOKUP(D$134,Tipologie!$B$2:$AM$10,2) ))</f>
        <v>-</v>
      </c>
      <c r="E135" s="158" t="str">
        <f>T(IF(  Mar2022_RICHIESTE!E24&lt;&gt;"",  Mar2022_RICHIESTE!E24,  HLOOKUP(E$134,Tipologie!$B$2:$AM$10,2) ))</f>
        <v>-</v>
      </c>
      <c r="F135" s="158" t="str">
        <f>T(IF(  Mar2022_RICHIESTE!F24&lt;&gt;"",  Mar2022_RICHIESTE!F24,  HLOOKUP(F$134,Tipologie!$B$2:$AM$10,2) ))</f>
        <v>-</v>
      </c>
      <c r="G135" s="158" t="str">
        <f>T(IF(  Mar2022_RICHIESTE!G24&lt;&gt;"",  Mar2022_RICHIESTE!G24,  HLOOKUP(G$134,Tipologie!$B$2:$AM$10,2) ))</f>
        <v>-</v>
      </c>
      <c r="H135" s="158" t="str">
        <f>T(IF(  Mar2022_RICHIESTE!H24&lt;&gt;"",  Mar2022_RICHIESTE!H24,  HLOOKUP(H$134,Tipologie!$B$2:$AM$10,2) ))</f>
        <v>-</v>
      </c>
      <c r="I135" s="158" t="str">
        <f>T(IF(  Mar2022_RICHIESTE!I24&lt;&gt;"",  Mar2022_RICHIESTE!I24,  HLOOKUP(I$134,Tipologie!$B$2:$AM$10,2) ))</f>
        <v>-</v>
      </c>
      <c r="J135" s="158" t="str">
        <f>T(IF(  Mar2022_RICHIESTE!J24&lt;&gt;"",  Mar2022_RICHIESTE!J24,  HLOOKUP(J$134,Tipologie!$B$2:$AM$10,2) ))</f>
        <v>-</v>
      </c>
      <c r="K135" s="158" t="str">
        <f>T(IF(  Mar2022_RICHIESTE!K24&lt;&gt;"",  Mar2022_RICHIESTE!K24,  HLOOKUP(K$134,Tipologie!$B$2:$AM$10,2) ))</f>
        <v>-</v>
      </c>
      <c r="L135" s="158" t="str">
        <f>T(IF(  Mar2022_RICHIESTE!L24&lt;&gt;"",  Mar2022_RICHIESTE!L24,  HLOOKUP(L$134,Tipologie!$B$2:$AM$10,2) ))</f>
        <v>-</v>
      </c>
      <c r="M135" s="158" t="str">
        <f>T(IF(  Mar2022_RICHIESTE!M24&lt;&gt;"",  Mar2022_RICHIESTE!M24,  HLOOKUP(M$134,Tipologie!$B$2:$AM$10,2) ))</f>
        <v>-</v>
      </c>
      <c r="N135" s="158" t="str">
        <f>T(IF(  Mar2022_RICHIESTE!N24&lt;&gt;"",  Mar2022_RICHIESTE!N24,  HLOOKUP(N$134,Tipologie!$B$2:$AM$10,2) ))</f>
        <v>-</v>
      </c>
      <c r="O135" s="158" t="str">
        <f>T(IF(  Mar2022_RICHIESTE!O24&lt;&gt;"",  Mar2022_RICHIESTE!O24,  HLOOKUP(O$134,Tipologie!$B$2:$AM$10,2) ))</f>
        <v>-</v>
      </c>
      <c r="P135" s="158" t="str">
        <f>T(IF(  Mar2022_RICHIESTE!P24&lt;&gt;"",  Mar2022_RICHIESTE!P24,  HLOOKUP(P$134,Tipologie!$B$2:$AM$10,2) ))</f>
        <v>-</v>
      </c>
      <c r="Q135" s="81" t="str">
        <f>T(IF(  Mar2022_RICHIESTE!Q24&lt;&gt;"",  Mar2022_RICHIESTE!Q24,  HLOOKUP(Q$134,Tipologie!$B$2:$AM$10,2) ))</f>
        <v>-</v>
      </c>
      <c r="R135" s="81" t="str">
        <f>T(IF(  Mar2022_RICHIESTE!R24&lt;&gt;"",  Mar2022_RICHIESTE!R24,  HLOOKUP(R$134,Tipologie!$B$2:$AM$10,2) ))</f>
        <v>-</v>
      </c>
      <c r="S135" s="81" t="str">
        <f>T(IF(  Mar2022_RICHIESTE!S24&lt;&gt;"",  Mar2022_RICHIESTE!S24,  HLOOKUP(S$134,Tipologie!$B$2:$AM$10,2) ))</f>
        <v>-</v>
      </c>
      <c r="U135" s="50" t="str">
        <f t="shared" si="34"/>
        <v/>
      </c>
      <c r="V135" s="50" t="str">
        <f t="shared" si="33"/>
        <v/>
      </c>
      <c r="W135" s="158" t="str">
        <f>T(IF(  Mar2022_RICHIESTE!W24&lt;&gt;"",  Mar2022_RICHIESTE!W24,  HLOOKUP(W$134,Tipologie!$B$2:$AM$10,2) ))</f>
        <v>-</v>
      </c>
      <c r="X135" s="158" t="str">
        <f>T(IF(  Mar2022_RICHIESTE!X24&lt;&gt;"",  Mar2022_RICHIESTE!X24,  HLOOKUP(X$134,Tipologie!$B$2:$AM$10,2) ))</f>
        <v>-</v>
      </c>
      <c r="Y135" s="158" t="str">
        <f>T(IF(  Mar2022_RICHIESTE!Y24&lt;&gt;"",  Mar2022_RICHIESTE!Y24,  HLOOKUP(Y$134,Tipologie!$B$2:$AM$10,2) ))</f>
        <v>-</v>
      </c>
      <c r="Z135" s="158" t="str">
        <f>T(IF(  Mar2022_RICHIESTE!Z24&lt;&gt;"",  Mar2022_RICHIESTE!Z24,  HLOOKUP(Z$134,Tipologie!$B$2:$AM$10,2) ))</f>
        <v>-</v>
      </c>
      <c r="AA135" s="158" t="str">
        <f>T(IF(  Mar2022_RICHIESTE!AA24&lt;&gt;"",  Mar2022_RICHIESTE!AA24,  HLOOKUP(AA$134,Tipologie!$B$2:$AM$10,2) ))</f>
        <v>-</v>
      </c>
      <c r="AB135" s="158" t="str">
        <f>T(IF(  Mar2022_RICHIESTE!AB24&lt;&gt;"",  Mar2022_RICHIESTE!AB24,  HLOOKUP(AB$134,Tipologie!$B$2:$AM$10,2) ))</f>
        <v>-</v>
      </c>
      <c r="AC135" s="158" t="str">
        <f>T(IF(  Mar2022_RICHIESTE!AC24&lt;&gt;"",  Mar2022_RICHIESTE!AC24,  HLOOKUP(AC$134,Tipologie!$B$2:$AM$10,2) ))</f>
        <v>-</v>
      </c>
      <c r="AD135" s="158" t="str">
        <f>T(IF(  Mar2022_RICHIESTE!AD24&lt;&gt;"",  Mar2022_RICHIESTE!AD24,  HLOOKUP(AD$134,Tipologie!$B$2:$AM$10,2) ))</f>
        <v>-</v>
      </c>
      <c r="AE135" s="158" t="str">
        <f>T(IF(  Mar2022_RICHIESTE!AE24&lt;&gt;"",  Mar2022_RICHIESTE!AE24,  HLOOKUP(AE$134,Tipologie!$B$2:$AM$10,2) ))</f>
        <v>-</v>
      </c>
      <c r="AF135" s="158" t="str">
        <f>T(IF(  Mar2022_RICHIESTE!AF24&lt;&gt;"",  Mar2022_RICHIESTE!AF24,  HLOOKUP(AF$134,Tipologie!$B$2:$AM$10,2) ))</f>
        <v>-</v>
      </c>
      <c r="AG135" s="158" t="str">
        <f>T(IF(  Mar2022_RICHIESTE!AG24&lt;&gt;"",  Mar2022_RICHIESTE!AG24,  HLOOKUP(AG$134,Tipologie!$B$2:$AM$10,2) ))</f>
        <v>-</v>
      </c>
      <c r="AH135" s="158" t="str">
        <f>T(IF(  Mar2022_RICHIESTE!AH24&lt;&gt;"",  Mar2022_RICHIESTE!AH24,  HLOOKUP(AH$134,Tipologie!$B$2:$AM$10,2) ))</f>
        <v>-</v>
      </c>
      <c r="AI135" s="158" t="str">
        <f>T(IF(  Mar2022_RICHIESTE!AI24&lt;&gt;"",  Mar2022_RICHIESTE!AI24,  HLOOKUP(AI$134,Tipologie!$B$2:$AM$10,2) ))</f>
        <v>-</v>
      </c>
      <c r="AJ135" s="158" t="str">
        <f>T(IF(  Mar2022_RICHIESTE!AJ24&lt;&gt;"",  Mar2022_RICHIESTE!AJ24,  HLOOKUP(AJ$134,Tipologie!$B$2:$AM$10,2) ))</f>
        <v>-</v>
      </c>
      <c r="AK135" s="158" t="str">
        <f>T(IF(  Mar2022_RICHIESTE!AK24&lt;&gt;"",  Mar2022_RICHIESTE!AK24,  HLOOKUP(AK$134,Tipologie!$B$2:$AM$10,2) ))</f>
        <v>-</v>
      </c>
      <c r="AL135" s="158" t="str">
        <f>T(IF(  Mar2022_RICHIESTE!AL24&lt;&gt;"",  Mar2022_RICHIESTE!AL24,  HLOOKUP(AL$134,Tipologie!$B$2:$AM$10,2) ))</f>
        <v>-</v>
      </c>
      <c r="AM135" s="158" t="str">
        <f>T(IF(  Mar2022_RICHIESTE!AM24&lt;&gt;"",  Mar2022_RICHIESTE!AM24,  HLOOKUP(AM$134,Tipologie!$B$2:$AM$10,2) ))</f>
        <v>-</v>
      </c>
      <c r="AN135" s="158" t="str">
        <f>T(IF(  Mar2022_RICHIESTE!AN24&lt;&gt;"",  Mar2022_RICHIESTE!AN24,  HLOOKUP(AN$134,Tipologie!$B$2:$AM$10,2) ))</f>
        <v>-</v>
      </c>
      <c r="AO135" s="158" t="str">
        <f>T(IF(  Mar2022_RICHIESTE!AO24&lt;&gt;"",  Mar2022_RICHIESTE!AO24,  HLOOKUP(AO$134,Tipologie!$B$2:$AM$10,2) ))</f>
        <v>-</v>
      </c>
      <c r="AP135" s="158" t="str">
        <f>T(IF(  Mar2022_RICHIESTE!AP24&lt;&gt;"",  Mar2022_RICHIESTE!AP24,  HLOOKUP(AP$134,Tipologie!$B$2:$AM$10,2) ))</f>
        <v>-</v>
      </c>
      <c r="AQ135" s="158" t="str">
        <f>T(IF(  Mar2022_RICHIESTE!AQ24&lt;&gt;"",  Mar2022_RICHIESTE!AQ24,  HLOOKUP(AQ$134,Tipologie!$B$2:$AM$10,2) ))</f>
        <v>-</v>
      </c>
      <c r="AR135" s="158" t="str">
        <f>T(IF(  Mar2022_RICHIESTE!AR24&lt;&gt;"",  Mar2022_RICHIESTE!AR24,  HLOOKUP(AR$134,Tipologie!$B$2:$AM$10,2) ))</f>
        <v>-</v>
      </c>
      <c r="AS135" s="54"/>
      <c r="AT135" s="95"/>
      <c r="AU135" s="96"/>
      <c r="AW135" s="98" t="str">
        <f t="shared" si="35"/>
        <v/>
      </c>
      <c r="AX135" s="98" t="str">
        <f t="shared" ref="AX135:AX143" si="37">IF($B135&lt;&gt;"",$B135,"")</f>
        <v/>
      </c>
      <c r="AY135" s="158" t="str">
        <f>T(IF(  Mar2022_RICHIESTE!BB24&lt;&gt;"",  Mar2022_RICHIESTE!BB24,  HLOOKUP(AY$134,Tipologie!$B$2:$AM$10,2) ))</f>
        <v>-</v>
      </c>
      <c r="AZ135" s="158" t="str">
        <f>T(IF(  Mar2022_RICHIESTE!BC24&lt;&gt;"",  Mar2022_RICHIESTE!BC24,  HLOOKUP(AZ$134,Tipologie!$B$2:$AM$10,2) ))</f>
        <v>-</v>
      </c>
      <c r="BA135" s="158" t="str">
        <f>T(IF(  Mar2022_RICHIESTE!BD24&lt;&gt;"",  Mar2022_RICHIESTE!BD24,  HLOOKUP(BA$134,Tipologie!$B$2:$AM$10,2) ))</f>
        <v>-</v>
      </c>
      <c r="BB135" s="158" t="str">
        <f>T(IF(  Mar2022_RICHIESTE!BE24&lt;&gt;"",  Mar2022_RICHIESTE!BE24,  HLOOKUP(BB$134,Tipologie!$B$2:$AM$10,2) ))</f>
        <v>-</v>
      </c>
      <c r="BC135" s="158" t="str">
        <f>T(IF(  Mar2022_RICHIESTE!BF24&lt;&gt;"",  Mar2022_RICHIESTE!BF24,  HLOOKUP(BC$134,Tipologie!$B$2:$AM$10,2) ))</f>
        <v>-</v>
      </c>
      <c r="BD135" s="158" t="str">
        <f>T(IF(  Mar2022_RICHIESTE!BG24&lt;&gt;"",  Mar2022_RICHIESTE!BG24,  HLOOKUP(BD$134,Tipologie!$B$2:$AM$10,2) ))</f>
        <v>-</v>
      </c>
      <c r="BE135" s="158" t="str">
        <f>T(IF(  Mar2022_RICHIESTE!BH24&lt;&gt;"",  Mar2022_RICHIESTE!BH24,  HLOOKUP(BE$134,Tipologie!$B$2:$AM$10,2) ))</f>
        <v>-</v>
      </c>
      <c r="BF135" s="158" t="str">
        <f>T(IF(  Mar2022_RICHIESTE!BI24&lt;&gt;"",  Mar2022_RICHIESTE!BI24,  HLOOKUP(BF$134,Tipologie!$B$2:$AM$10,2) ))</f>
        <v>-</v>
      </c>
      <c r="BG135" s="158" t="str">
        <f>T(IF(  Mar2022_RICHIESTE!BJ24&lt;&gt;"",  Mar2022_RICHIESTE!BJ24,  HLOOKUP(BG$134,Tipologie!$B$2:$AM$10,2) ))</f>
        <v>-</v>
      </c>
      <c r="BH135" s="158" t="str">
        <f>T(IF(  Mar2022_RICHIESTE!BK24&lt;&gt;"",  Mar2022_RICHIESTE!BK24,  HLOOKUP(BH$134,Tipologie!$B$2:$AM$10,2) ))</f>
        <v>-</v>
      </c>
    </row>
    <row r="136" spans="1:61" ht="11.25" customHeight="1" x14ac:dyDescent="0.25">
      <c r="A136" s="79" t="str">
        <f>IF(Mar2022_RICHIESTE!A25&lt;&gt;"",Mar2022_RICHIESTE!A25,"")</f>
        <v>lun</v>
      </c>
      <c r="B136" s="80">
        <f>IF(Mar2022_RICHIESTE!B25&lt;&gt;"",Mar2022_RICHIESTE!B25,"")</f>
        <v>44634</v>
      </c>
      <c r="C136" s="158" t="str">
        <f>T( IF( Mar2022_RICHIESTE!C25&lt;&gt;"",  IF(   AND(    (IFERROR(SEARCH("Ridotto",Mar2022_RICHIESTE!C25),Mar2022_RICHIESTE!C25))=1,    C$134&lt;&gt;""   ),    _xlfn.CONCAT("Rid: ",HLOOKUP(C$134,Tipologie!$B$2:$AM$10,3)  ),  Mar2022_RICHIESTE!C25),HLOOKUP(C$134,Tipologie!$B$2:$AM$10,3  ) ))</f>
        <v>.</v>
      </c>
      <c r="D136" s="158" t="str">
        <f>T( IF( Mar2022_RICHIESTE!D25&lt;&gt;"",  IF(   AND(    (IFERROR(SEARCH("Ridotto",Mar2022_RICHIESTE!D25),Mar2022_RICHIESTE!D25))=1,    D$134&lt;&gt;""   ),    _xlfn.CONCAT("Rid: ",HLOOKUP(D$134,Tipologie!$B$2:$AM$10,3)  ),  Mar2022_RICHIESTE!D25),HLOOKUP(D$134,Tipologie!$B$2:$AM$10,3  ) ))</f>
        <v>.</v>
      </c>
      <c r="E136" s="158" t="str">
        <f>T( IF( Mar2022_RICHIESTE!E25&lt;&gt;"",  IF(   AND(    (IFERROR(SEARCH("Ridotto",Mar2022_RICHIESTE!E25),Mar2022_RICHIESTE!E25))=1,    E$134&lt;&gt;""   ),    _xlfn.CONCAT("Rid: ",HLOOKUP(E$134,Tipologie!$B$2:$AM$10,3)  ),  Mar2022_RICHIESTE!E25),HLOOKUP(E$134,Tipologie!$B$2:$AM$10,3  ) ))</f>
        <v>.</v>
      </c>
      <c r="F136" s="158" t="str">
        <f>T( IF( Mar2022_RICHIESTE!F25&lt;&gt;"",  IF(   AND(    (IFERROR(SEARCH("Ridotto",Mar2022_RICHIESTE!F25),Mar2022_RICHIESTE!F25))=1,    F$134&lt;&gt;""   ),    _xlfn.CONCAT("Rid: ",HLOOKUP(F$134,Tipologie!$B$2:$AM$10,3)  ),  Mar2022_RICHIESTE!F25),HLOOKUP(F$134,Tipologie!$B$2:$AM$10,3  ) ))</f>
        <v>.</v>
      </c>
      <c r="G136" s="158" t="str">
        <f>T( IF( Mar2022_RICHIESTE!G25&lt;&gt;"",  IF(   AND(    (IFERROR(SEARCH("Ridotto",Mar2022_RICHIESTE!G25),Mar2022_RICHIESTE!G25))=1,    G$134&lt;&gt;""   ),    _xlfn.CONCAT("Rid: ",HLOOKUP(G$134,Tipologie!$B$2:$AM$10,3)  ),  Mar2022_RICHIESTE!G25),HLOOKUP(G$134,Tipologie!$B$2:$AM$10,3  ) ))</f>
        <v>Ridotto Ex-Acc</v>
      </c>
      <c r="H136" s="158" t="str">
        <f>T( IF( Mar2022_RICHIESTE!H25&lt;&gt;"",  IF(   AND(    (IFERROR(SEARCH("Ridotto",Mar2022_RICHIESTE!H25),Mar2022_RICHIESTE!H25))=1,    H$134&lt;&gt;""   ),    _xlfn.CONCAT("Rid: ",HLOOKUP(H$134,Tipologie!$B$2:$AM$10,3)  ),  Mar2022_RICHIESTE!H25),HLOOKUP(H$134,Tipologie!$B$2:$AM$10,3  ) ))</f>
        <v>.</v>
      </c>
      <c r="I136" s="158" t="str">
        <f>T( IF( Mar2022_RICHIESTE!I25&lt;&gt;"",  IF(   AND(    (IFERROR(SEARCH("Ridotto",Mar2022_RICHIESTE!I25),Mar2022_RICHIESTE!I25))=1,    I$134&lt;&gt;""   ),    _xlfn.CONCAT("Rid: ",HLOOKUP(I$134,Tipologie!$B$2:$AM$10,3)  ),  Mar2022_RICHIESTE!I25),HLOOKUP(I$134,Tipologie!$B$2:$AM$10,3  ) ))</f>
        <v>.</v>
      </c>
      <c r="J136" s="158" t="str">
        <f>T( IF( Mar2022_RICHIESTE!J25&lt;&gt;"",  IF(   AND(    (IFERROR(SEARCH("Ridotto",Mar2022_RICHIESTE!J25),Mar2022_RICHIESTE!J25))=1,    J$134&lt;&gt;""   ),    _xlfn.CONCAT("Rid: ",HLOOKUP(J$134,Tipologie!$B$2:$AM$10,3)  ),  Mar2022_RICHIESTE!J25),HLOOKUP(J$134,Tipologie!$B$2:$AM$10,3  ) ))</f>
        <v>.</v>
      </c>
      <c r="K136" s="158" t="str">
        <f>T( IF( Mar2022_RICHIESTE!K25&lt;&gt;"",  IF(   AND(    (IFERROR(SEARCH("Ridotto",Mar2022_RICHIESTE!K25),Mar2022_RICHIESTE!K25))=1,    K$134&lt;&gt;""   ),    _xlfn.CONCAT("Rid: ",HLOOKUP(K$134,Tipologie!$B$2:$AM$10,3)  ),  Mar2022_RICHIESTE!K25),HLOOKUP(K$134,Tipologie!$B$2:$AM$10,3  ) ))</f>
        <v>.</v>
      </c>
      <c r="L136" s="158" t="str">
        <f>T( IF( Mar2022_RICHIESTE!L25&lt;&gt;"",  IF(   AND(    (IFERROR(SEARCH("Ridotto",Mar2022_RICHIESTE!L25),Mar2022_RICHIESTE!L25))=1,    L$134&lt;&gt;""   ),    _xlfn.CONCAT("Rid: ",HLOOKUP(L$134,Tipologie!$B$2:$AM$10,3)  ),  Mar2022_RICHIESTE!L25),HLOOKUP(L$134,Tipologie!$B$2:$AM$10,3  ) ))</f>
        <v>.</v>
      </c>
      <c r="M136" s="158" t="str">
        <f>T( IF( Mar2022_RICHIESTE!M25&lt;&gt;"",  IF(   AND(    (IFERROR(SEARCH("Ridotto",Mar2022_RICHIESTE!M25),Mar2022_RICHIESTE!M25))=1,    M$134&lt;&gt;""   ),    _xlfn.CONCAT("Rid: ",HLOOKUP(M$134,Tipologie!$B$2:$AM$10,3)  ),  Mar2022_RICHIESTE!M25),HLOOKUP(M$134,Tipologie!$B$2:$AM$10,3  ) ))</f>
        <v>.</v>
      </c>
      <c r="N136" s="158" t="str">
        <f>T( IF( Mar2022_RICHIESTE!N25&lt;&gt;"",  IF(   AND(    (IFERROR(SEARCH("Ridotto",Mar2022_RICHIESTE!N25),Mar2022_RICHIESTE!N25))=1,    N$134&lt;&gt;""   ),    _xlfn.CONCAT("Rid: ",HLOOKUP(N$134,Tipologie!$B$2:$AM$10,3)  ),  Mar2022_RICHIESTE!N25),HLOOKUP(N$134,Tipologie!$B$2:$AM$10,3  ) ))</f>
        <v>.</v>
      </c>
      <c r="O136" s="158" t="str">
        <f>T( IF( Mar2022_RICHIESTE!O25&lt;&gt;"",  IF(   AND(    (IFERROR(SEARCH("Ridotto",Mar2022_RICHIESTE!O25),Mar2022_RICHIESTE!O25))=1,    O$134&lt;&gt;""   ),    _xlfn.CONCAT("Rid: ",HLOOKUP(O$134,Tipologie!$B$2:$AM$10,3)  ),  Mar2022_RICHIESTE!O25),HLOOKUP(O$134,Tipologie!$B$2:$AM$10,3  ) ))</f>
        <v>.</v>
      </c>
      <c r="P136" s="158" t="str">
        <f>T( IF( Mar2022_RICHIESTE!P25&lt;&gt;"",  IF(   AND(    (IFERROR(SEARCH("Ridotto",Mar2022_RICHIESTE!P25),Mar2022_RICHIESTE!P25))=1,    P$134&lt;&gt;""   ),    _xlfn.CONCAT("Rid: ",HLOOKUP(P$134,Tipologie!$B$2:$AM$10,3)  ),  Mar2022_RICHIESTE!P25),HLOOKUP(P$134,Tipologie!$B$2:$AM$10,3  ) ))</f>
        <v>.</v>
      </c>
      <c r="Q136" s="60" t="str">
        <f>T( IF( Mar2022_RICHIESTE!Q25&lt;&gt;"",  IF(   AND(    (IFERROR(SEARCH("Ridotto",Mar2022_RICHIESTE!Q25),Mar2022_RICHIESTE!Q25))=1,    Q$134&lt;&gt;""   ),    _xlfn.CONCAT("Rid: ",HLOOKUP(Q$134,Tipologie!$B$2:$AM$10,3)  ),  Mar2022_RICHIESTE!Q25),HLOOKUP(Q$134,Tipologie!$B$2:$AM$10,3  ) ))</f>
        <v>.</v>
      </c>
      <c r="R136" s="60" t="str">
        <f>T( IF( Mar2022_RICHIESTE!R25&lt;&gt;"",  IF(   AND(    (IFERROR(SEARCH("Ridotto",Mar2022_RICHIESTE!R25),Mar2022_RICHIESTE!R25))=1,    R$134&lt;&gt;""   ),    _xlfn.CONCAT("Rid: ",HLOOKUP(R$134,Tipologie!$B$2:$AM$10,3)  ),  Mar2022_RICHIESTE!R25),HLOOKUP(R$134,Tipologie!$B$2:$AM$10,3  ) ))</f>
        <v>.</v>
      </c>
      <c r="S136" s="60" t="str">
        <f>T( IF( Mar2022_RICHIESTE!S25&lt;&gt;"",  IF(   AND(    (IFERROR(SEARCH("Ridotto",Mar2022_RICHIESTE!S25),Mar2022_RICHIESTE!S25))=1,    S$134&lt;&gt;""   ),    _xlfn.CONCAT("Rid: ",HLOOKUP(S$134,Tipologie!$B$2:$AM$10,3)  ),  Mar2022_RICHIESTE!S25),HLOOKUP(S$134,Tipologie!$B$2:$AM$10,3  ) ))</f>
        <v>.</v>
      </c>
      <c r="U136" s="79" t="str">
        <f t="shared" si="34"/>
        <v>lun</v>
      </c>
      <c r="V136" s="80">
        <f t="shared" si="33"/>
        <v>44634</v>
      </c>
      <c r="W136" s="158" t="str">
        <f>T( IF( Mar2022_RICHIESTE!W25&lt;&gt;"",  IF(   AND(    (IFERROR(SEARCH("Ridotto",Mar2022_RICHIESTE!W25),Mar2022_RICHIESTE!W25))=1,    W$134&lt;&gt;""   ),    _xlfn.CONCAT("Rid: ",HLOOKUP(W$134,Tipologie!$B$2:$AM$10,3)  ),  Mar2022_RICHIESTE!W25),HLOOKUP(W$134,Tipologie!$B$2:$AM$10,3  ) ))</f>
        <v>.</v>
      </c>
      <c r="X136" s="158" t="str">
        <f>T( IF( Mar2022_RICHIESTE!X25&lt;&gt;"",  IF(   AND(    (IFERROR(SEARCH("Ridotto",Mar2022_RICHIESTE!X25),Mar2022_RICHIESTE!X25))=1,    X$134&lt;&gt;""   ),    _xlfn.CONCAT("Rid: ",HLOOKUP(X$134,Tipologie!$B$2:$AM$10,3)  ),  Mar2022_RICHIESTE!X25),HLOOKUP(X$134,Tipologie!$B$2:$AM$10,3  ) ))</f>
        <v>.</v>
      </c>
      <c r="Y136" s="158" t="str">
        <f>T( IF( Mar2022_RICHIESTE!Y25&lt;&gt;"",  IF(   AND(    (IFERROR(SEARCH("Ridotto",Mar2022_RICHIESTE!Y25),Mar2022_RICHIESTE!Y25))=1,    Y$134&lt;&gt;""   ),    _xlfn.CONCAT("Rid: ",HLOOKUP(Y$134,Tipologie!$B$2:$AM$10,3)  ),  Mar2022_RICHIESTE!Y25),HLOOKUP(Y$134,Tipologie!$B$2:$AM$10,3  ) ))</f>
        <v>.</v>
      </c>
      <c r="Z136" s="158" t="str">
        <f>T( IF( Mar2022_RICHIESTE!Z25&lt;&gt;"",  IF(   AND(    (IFERROR(SEARCH("Ridotto",Mar2022_RICHIESTE!Z25),Mar2022_RICHIESTE!Z25))=1,    Z$134&lt;&gt;""   ),    _xlfn.CONCAT("Rid: ",HLOOKUP(Z$134,Tipologie!$B$2:$AM$10,3)  ),  Mar2022_RICHIESTE!Z25),HLOOKUP(Z$134,Tipologie!$B$2:$AM$10,3  ) ))</f>
        <v>Ridotto Maternità</v>
      </c>
      <c r="AA136" s="158" t="str">
        <f>T( IF( Mar2022_RICHIESTE!AA25&lt;&gt;"",  IF(   AND(    (IFERROR(SEARCH("Ridotto",Mar2022_RICHIESTE!AA25),Mar2022_RICHIESTE!AA25))=1,    AA$134&lt;&gt;""   ),    _xlfn.CONCAT("Rid: ",HLOOKUP(AA$134,Tipologie!$B$2:$AM$10,3)  ),  Mar2022_RICHIESTE!AA25),HLOOKUP(AA$134,Tipologie!$B$2:$AM$10,3  ) ))</f>
        <v>Ridotto Ex-Acc</v>
      </c>
      <c r="AB136" s="158" t="str">
        <f>T( IF( Mar2022_RICHIESTE!AB25&lt;&gt;"",  IF(   AND(    (IFERROR(SEARCH("Ridotto",Mar2022_RICHIESTE!AB25),Mar2022_RICHIESTE!AB25))=1,    AB$134&lt;&gt;""   ),    _xlfn.CONCAT("Rid: ",HLOOKUP(AB$134,Tipologie!$B$2:$AM$10,3)  ),  Mar2022_RICHIESTE!AB25),HLOOKUP(AB$134,Tipologie!$B$2:$AM$10,3  ) ))</f>
        <v>.</v>
      </c>
      <c r="AC136" s="158" t="str">
        <f>T( IF( Mar2022_RICHIESTE!AC25&lt;&gt;"",  IF(   AND(    (IFERROR(SEARCH("Ridotto",Mar2022_RICHIESTE!AC25),Mar2022_RICHIESTE!AC25))=1,    AC$134&lt;&gt;""   ),    _xlfn.CONCAT("Rid: ",HLOOKUP(AC$134,Tipologie!$B$2:$AM$10,3)  ),  Mar2022_RICHIESTE!AC25),HLOOKUP(AC$134,Tipologie!$B$2:$AM$10,3  ) ))</f>
        <v>.</v>
      </c>
      <c r="AD136" s="158" t="str">
        <f>T( IF( Mar2022_RICHIESTE!AD25&lt;&gt;"",  IF(   AND(    (IFERROR(SEARCH("Ridotto",Mar2022_RICHIESTE!AD25),Mar2022_RICHIESTE!AD25))=1,    AD$134&lt;&gt;""   ),    _xlfn.CONCAT("Rid: ",HLOOKUP(AD$134,Tipologie!$B$2:$AM$10,3)  ),  Mar2022_RICHIESTE!AD25),HLOOKUP(AD$134,Tipologie!$B$2:$AM$10,3  ) ))</f>
        <v>.</v>
      </c>
      <c r="AE136" s="158" t="str">
        <f>T( IF( Mar2022_RICHIESTE!AE25&lt;&gt;"",  IF(   AND(    (IFERROR(SEARCH("Ridotto",Mar2022_RICHIESTE!AE25),Mar2022_RICHIESTE!AE25))=1,    AE$134&lt;&gt;""   ),    _xlfn.CONCAT("Rid: ",HLOOKUP(AE$134,Tipologie!$B$2:$AM$10,3)  ),  Mar2022_RICHIESTE!AE25),HLOOKUP(AE$134,Tipologie!$B$2:$AM$10,3  ) ))</f>
        <v>.</v>
      </c>
      <c r="AF136" s="158" t="str">
        <f>T( IF( Mar2022_RICHIESTE!AF25&lt;&gt;"",  IF(   AND(    (IFERROR(SEARCH("Ridotto",Mar2022_RICHIESTE!AF25),Mar2022_RICHIESTE!AF25))=1,    AF$134&lt;&gt;""   ),    _xlfn.CONCAT("Rid: ",HLOOKUP(AF$134,Tipologie!$B$2:$AM$10,3)  ),  Mar2022_RICHIESTE!AF25),HLOOKUP(AF$134,Tipologie!$B$2:$AM$10,3  ) ))</f>
        <v>.</v>
      </c>
      <c r="AG136" s="158" t="str">
        <f>T( IF( Mar2022_RICHIESTE!AG25&lt;&gt;"",  IF(   AND(    (IFERROR(SEARCH("Ridotto",Mar2022_RICHIESTE!AG25),Mar2022_RICHIESTE!AG25))=1,    AG$134&lt;&gt;""   ),    _xlfn.CONCAT("Rid: ",HLOOKUP(AG$134,Tipologie!$B$2:$AM$10,3)  ),  Mar2022_RICHIESTE!AG25),HLOOKUP(AG$134,Tipologie!$B$2:$AM$10,3  ) ))</f>
        <v>.</v>
      </c>
      <c r="AH136" s="158" t="str">
        <f>T( IF( Mar2022_RICHIESTE!AH25&lt;&gt;"",  IF(   AND(    (IFERROR(SEARCH("Ridotto",Mar2022_RICHIESTE!AH25),Mar2022_RICHIESTE!AH25))=1,    AH$134&lt;&gt;""   ),    _xlfn.CONCAT("Rid: ",HLOOKUP(AH$134,Tipologie!$B$2:$AM$10,3)  ),  Mar2022_RICHIESTE!AH25),HLOOKUP(AH$134,Tipologie!$B$2:$AM$10,3  ) ))</f>
        <v>.</v>
      </c>
      <c r="AI136" s="158" t="str">
        <f>T( IF( Mar2022_RICHIESTE!AI25&lt;&gt;"",  IF(   AND(    (IFERROR(SEARCH("Ridotto",Mar2022_RICHIESTE!AI25),Mar2022_RICHIESTE!AI25))=1,    AI$134&lt;&gt;""   ),    _xlfn.CONCAT("Rid: ",HLOOKUP(AI$134,Tipologie!$B$2:$AM$10,3)  ),  Mar2022_RICHIESTE!AI25),HLOOKUP(AI$134,Tipologie!$B$2:$AM$10,3  ) ))</f>
        <v>.</v>
      </c>
      <c r="AJ136" s="158" t="str">
        <f>T( IF( Mar2022_RICHIESTE!AJ25&lt;&gt;"",  IF(   AND(    (IFERROR(SEARCH("Ridotto",Mar2022_RICHIESTE!AJ25),Mar2022_RICHIESTE!AJ25))=1,    AJ$134&lt;&gt;""   ),    _xlfn.CONCAT("Rid: ",HLOOKUP(AJ$134,Tipologie!$B$2:$AM$10,3)  ),  Mar2022_RICHIESTE!AJ25),HLOOKUP(AJ$134,Tipologie!$B$2:$AM$10,3  ) ))</f>
        <v>Ridotto Ex-Acc</v>
      </c>
      <c r="AK136" s="158" t="str">
        <f>T( IF( Mar2022_RICHIESTE!AK26&lt;&gt;"",  IF(   AND(    (IFERROR(SEARCH("Ridotto",Mar2022_RICHIESTE!AK26),Mar2022_RICHIESTE!AK26))=1,    AK$134&lt;&gt;""   ),    _xlfn.CONCAT("Rid: ",HLOOKUP(AK$134,Tipologie!$B$2:$AM$10,3)  ),  Mar2022_RICHIESTE!AK26),HLOOKUP(AK$134,Tipologie!$B$2:$AM$10,3  ) ))</f>
        <v>.</v>
      </c>
      <c r="AL136" s="158" t="str">
        <f>T( IF( Mar2022_RICHIESTE!AL25&lt;&gt;"",  IF(   AND(    (IFERROR(SEARCH("Ridotto",Mar2022_RICHIESTE!AL25),Mar2022_RICHIESTE!AL25))=1,    AL$134&lt;&gt;""   ),    _xlfn.CONCAT("Rid: ",HLOOKUP(AL$134,Tipologie!$B$2:$AM$10,3)  ),  Mar2022_RICHIESTE!AL25),HLOOKUP(AL$134,Tipologie!$B$2:$AM$10,3  ) ))</f>
        <v>.</v>
      </c>
      <c r="AM136" s="158" t="str">
        <f>T( IF( Mar2022_RICHIESTE!AM25&lt;&gt;"",  IF(   AND(    (IFERROR(SEARCH("Ridotto",Mar2022_RICHIESTE!AM25),Mar2022_RICHIESTE!AM25))=1,    AM$134&lt;&gt;""   ),    _xlfn.CONCAT("Rid: ",HLOOKUP(AM$134,Tipologie!$B$2:$AM$10,3)  ),  Mar2022_RICHIESTE!AM25),HLOOKUP(AM$134,Tipologie!$B$2:$AM$10,3  ) ))</f>
        <v>.</v>
      </c>
      <c r="AN136" s="158" t="str">
        <f>T( IF( Mar2022_RICHIESTE!AN25&lt;&gt;"",  IF(   AND(    (IFERROR(SEARCH("Ridotto",Mar2022_RICHIESTE!AN25),Mar2022_RICHIESTE!AN25))=1,    AN$134&lt;&gt;""   ),    _xlfn.CONCAT("Rid: ",HLOOKUP(AN$134,Tipologie!$B$2:$AM$10,3)  ),  Mar2022_RICHIESTE!AN25),HLOOKUP(AN$134,Tipologie!$B$2:$AM$10,3  ) ))</f>
        <v>.</v>
      </c>
      <c r="AO136" s="158" t="str">
        <f>T( IF( Mar2022_RICHIESTE!AO25&lt;&gt;"",  IF(   AND(    (IFERROR(SEARCH("Ridotto",Mar2022_RICHIESTE!AO25),Mar2022_RICHIESTE!AO25))=1,    AO$134&lt;&gt;""   ),    _xlfn.CONCAT("Rid: ",HLOOKUP(AO$134,Tipologie!$B$2:$AM$10,3)  ),  Mar2022_RICHIESTE!AO25),HLOOKUP(AO$134,Tipologie!$B$2:$AM$10,3  ) ))</f>
        <v>Ridotto Ferie</v>
      </c>
      <c r="AP136" s="158" t="str">
        <f>T( IF( Mar2022_RICHIESTE!AP25&lt;&gt;"",  IF(   AND(    (IFERROR(SEARCH("Ridotto",Mar2022_RICHIESTE!AP25),Mar2022_RICHIESTE!AP25))=1,    AP$134&lt;&gt;""   ),    _xlfn.CONCAT("Rid: ",HLOOKUP(AP$134,Tipologie!$B$2:$AM$10,3)  ),  Mar2022_RICHIESTE!AP25),HLOOKUP(AP$134,Tipologie!$B$2:$AM$10,3  ) ))</f>
        <v>.</v>
      </c>
      <c r="AQ136" s="158" t="str">
        <f>T( IF( Mar2022_RICHIESTE!AQ25&lt;&gt;"",  IF(   AND(    (IFERROR(SEARCH("Ridotto",Mar2022_RICHIESTE!AQ25),Mar2022_RICHIESTE!AQ25))=1,    AQ$134&lt;&gt;""   ),    _xlfn.CONCAT("Rid: ",HLOOKUP(AQ$134,Tipologie!$B$2:$AM$10,3)  ),  Mar2022_RICHIESTE!AQ25),HLOOKUP(AQ$134,Tipologie!$B$2:$AM$10,3  ) ))</f>
        <v>.</v>
      </c>
      <c r="AR136" s="158" t="str">
        <f>T( IF( Mar2022_RICHIESTE!AR25&lt;&gt;"",  IF(   AND(    (IFERROR(SEARCH("Ridotto",Mar2022_RICHIESTE!AR25),Mar2022_RICHIESTE!AR25))=1,    AR$134&lt;&gt;""   ),    _xlfn.CONCAT("Rid: ",HLOOKUP(AR$134,Tipologie!$B$2:$AM$10,3)  ),  Mar2022_RICHIESTE!AR25),HLOOKUP(AR$134,Tipologie!$B$2:$AM$10,3  ) ))</f>
        <v>Ridotto Ex-Acc</v>
      </c>
      <c r="AS136" s="54"/>
      <c r="AT136" s="52">
        <f>SUM(COUNTIFS(C136:AR136,{"Ex-accordo";"Ferie";"Ridotto Ex-Acc";"Ridotto Ferie";"Ridotto Maternità";"Malattia";"Esame";"Altro"}))</f>
        <v>6</v>
      </c>
      <c r="AU136" s="96"/>
      <c r="AW136" s="79" t="str">
        <f t="shared" si="35"/>
        <v>lun</v>
      </c>
      <c r="AX136" s="79">
        <f t="shared" si="37"/>
        <v>44634</v>
      </c>
      <c r="AY136" s="158" t="str">
        <f>T(IF(  Mar2022_RICHIESTE!BB25&lt;&gt;"",  Mar2022_RICHIESTE!BB25,  HLOOKUP(AY$134,Tipologie!$B$2:$AM$10,3) ))</f>
        <v>.</v>
      </c>
      <c r="AZ136" s="158" t="str">
        <f>T(IF(  Mar2022_RICHIESTE!BC25&lt;&gt;"",  Mar2022_RICHIESTE!BC25,  HLOOKUP(AZ$134,Tipologie!$B$2:$AM$10,3) ))</f>
        <v>.</v>
      </c>
      <c r="BA136" s="158" t="str">
        <f>T(IF(  Mar2022_RICHIESTE!BD25&lt;&gt;"",  Mar2022_RICHIESTE!BD25,  HLOOKUP(BA$134,Tipologie!$B$2:$AM$10,3) ))</f>
        <v>.</v>
      </c>
      <c r="BB136" s="158" t="str">
        <f>T(IF(  Mar2022_RICHIESTE!BE25&lt;&gt;"",  Mar2022_RICHIESTE!BE25,  HLOOKUP(BB$134,Tipologie!$B$2:$AM$10,3) ))</f>
        <v>.</v>
      </c>
      <c r="BC136" s="158" t="str">
        <f>T(IF(  Mar2022_RICHIESTE!BF25&lt;&gt;"",  Mar2022_RICHIESTE!BF25,  HLOOKUP(BC$134,Tipologie!$B$2:$AM$10,3) ))</f>
        <v>Ridotto Ex-Acc</v>
      </c>
      <c r="BD136" s="158" t="str">
        <f>T(IF(  Mar2022_RICHIESTE!BG25&lt;&gt;"",  Mar2022_RICHIESTE!BG25,  HLOOKUP(BD$134,Tipologie!$B$2:$AM$10,3) ))</f>
        <v>.</v>
      </c>
      <c r="BE136" s="158" t="str">
        <f>T(IF(  Mar2022_RICHIESTE!BH25&lt;&gt;"",  Mar2022_RICHIESTE!BH25,  HLOOKUP(BE$134,Tipologie!$B$2:$AM$10,3) ))</f>
        <v>.</v>
      </c>
      <c r="BF136" s="158" t="str">
        <f>T(IF(  Mar2022_RICHIESTE!BI25&lt;&gt;"",  Mar2022_RICHIESTE!BI25,  HLOOKUP(BF$134,Tipologie!$B$2:$AM$10,3) ))</f>
        <v>.</v>
      </c>
      <c r="BG136" s="158" t="str">
        <f>T(IF(  Mar2022_RICHIESTE!BJ25&lt;&gt;"",  Mar2022_RICHIESTE!BJ25,  HLOOKUP(BG$134,Tipologie!$B$2:$AM$10,3) ))</f>
        <v>.</v>
      </c>
      <c r="BH136" s="158" t="str">
        <f>T(IF(  Mar2022_RICHIESTE!BK25&lt;&gt;"",  Mar2022_RICHIESTE!BK25,  HLOOKUP(BH$134,Tipologie!$B$2:$AM$10,3) ))</f>
        <v>.</v>
      </c>
      <c r="BI136" s="50"/>
    </row>
    <row r="137" spans="1:61" ht="11.25" customHeight="1" x14ac:dyDescent="0.25">
      <c r="A137" s="79" t="str">
        <f>IF(Mar2022_RICHIESTE!A26&lt;&gt;"",Mar2022_RICHIESTE!A26,"")</f>
        <v>mar</v>
      </c>
      <c r="B137" s="80">
        <f>IF(Mar2022_RICHIESTE!B26&lt;&gt;"",Mar2022_RICHIESTE!B26,"")</f>
        <v>44635</v>
      </c>
      <c r="C137" s="158" t="str">
        <f>T( IF( Mar2022_RICHIESTE!C26&lt;&gt;"",  IF(   AND(    (IFERROR(SEARCH("Ridotto",Mar2022_RICHIESTE!C26),Mar2022_RICHIESTE!C26))=1,    C$134&lt;&gt;""   ),    _xlfn.CONCAT("Rid: ",HLOOKUP(C$134,Tipologie!$B$2:$AM$10,4)  ),  Mar2022_RICHIESTE!C26),HLOOKUP(C$134,Tipologie!$B$2:$AM$10,4  ) ))</f>
        <v>.</v>
      </c>
      <c r="D137" s="158" t="str">
        <f>T( IF( Mar2022_RICHIESTE!D26&lt;&gt;"",  IF(   AND(    (IFERROR(SEARCH("Ridotto",Mar2022_RICHIESTE!D26),Mar2022_RICHIESTE!D26))=1,    D$134&lt;&gt;""   ),    _xlfn.CONCAT("Rid: ",HLOOKUP(D$134,Tipologie!$B$2:$AM$10,4)  ),  Mar2022_RICHIESTE!D26),HLOOKUP(D$134,Tipologie!$B$2:$AM$10,4  ) ))</f>
        <v>.</v>
      </c>
      <c r="E137" s="158" t="str">
        <f>T( IF( Mar2022_RICHIESTE!E26&lt;&gt;"",  IF(   AND(    (IFERROR(SEARCH("Ridotto",Mar2022_RICHIESTE!E26),Mar2022_RICHIESTE!E26))=1,    E$134&lt;&gt;""   ),    _xlfn.CONCAT("Rid: ",HLOOKUP(E$134,Tipologie!$B$2:$AM$10,4)  ),  Mar2022_RICHIESTE!E26),HLOOKUP(E$134,Tipologie!$B$2:$AM$10,4  ) ))</f>
        <v>.</v>
      </c>
      <c r="F137" s="158" t="str">
        <f>T( IF( Mar2022_RICHIESTE!F26&lt;&gt;"",  IF(   AND(    (IFERROR(SEARCH("Ridotto",Mar2022_RICHIESTE!F26),Mar2022_RICHIESTE!F26))=1,    F$134&lt;&gt;""   ),    _xlfn.CONCAT("Rid: ",HLOOKUP(F$134,Tipologie!$B$2:$AM$10,4)  ),  Mar2022_RICHIESTE!F26),HLOOKUP(F$134,Tipologie!$B$2:$AM$10,4  ) ))</f>
        <v>.</v>
      </c>
      <c r="G137" s="158" t="str">
        <f>T( IF( Mar2022_RICHIESTE!G26&lt;&gt;"",  IF(   AND(    (IFERROR(SEARCH("Ridotto",Mar2022_RICHIESTE!G26),Mar2022_RICHIESTE!G26))=1,    G$134&lt;&gt;""   ),    _xlfn.CONCAT("Rid: ",HLOOKUP(G$134,Tipologie!$B$2:$AM$10,4)  ),  Mar2022_RICHIESTE!G26),HLOOKUP(G$134,Tipologie!$B$2:$AM$10,4  ) ))</f>
        <v>Ridotto Ex-Acc</v>
      </c>
      <c r="H137" s="158" t="str">
        <f>T( IF( Mar2022_RICHIESTE!H26&lt;&gt;"",  IF(   AND(    (IFERROR(SEARCH("Ridotto",Mar2022_RICHIESTE!H26),Mar2022_RICHIESTE!H26))=1,    H$134&lt;&gt;""   ),    _xlfn.CONCAT("Rid: ",HLOOKUP(H$134,Tipologie!$B$2:$AM$10,4)  ),  Mar2022_RICHIESTE!H26),HLOOKUP(H$134,Tipologie!$B$2:$AM$10,4  ) ))</f>
        <v>.</v>
      </c>
      <c r="I137" s="158" t="str">
        <f>T( IF( Mar2022_RICHIESTE!I26&lt;&gt;"",  IF(   AND(    (IFERROR(SEARCH("Ridotto",Mar2022_RICHIESTE!I26),Mar2022_RICHIESTE!I26))=1,    I$134&lt;&gt;""   ),    _xlfn.CONCAT("Rid: ",HLOOKUP(I$134,Tipologie!$B$2:$AM$10,4)  ),  Mar2022_RICHIESTE!I26),HLOOKUP(I$134,Tipologie!$B$2:$AM$10,4  ) ))</f>
        <v>.</v>
      </c>
      <c r="J137" s="158" t="str">
        <f>T( IF( Mar2022_RICHIESTE!J26&lt;&gt;"",  IF(   AND(    (IFERROR(SEARCH("Ridotto",Mar2022_RICHIESTE!J26),Mar2022_RICHIESTE!J26))=1,    J$134&lt;&gt;""   ),    _xlfn.CONCAT("Rid: ",HLOOKUP(J$134,Tipologie!$B$2:$AM$10,4)  ),  Mar2022_RICHIESTE!J26),HLOOKUP(J$134,Tipologie!$B$2:$AM$10,4  ) ))</f>
        <v>.</v>
      </c>
      <c r="K137" s="158" t="str">
        <f>T( IF( Mar2022_RICHIESTE!K26&lt;&gt;"",  IF(   AND(    (IFERROR(SEARCH("Ridotto",Mar2022_RICHIESTE!K26),Mar2022_RICHIESTE!K26))=1,    K$134&lt;&gt;""   ),    _xlfn.CONCAT("Rid: ",HLOOKUP(K$134,Tipologie!$B$2:$AM$10,4)  ),  Mar2022_RICHIESTE!K26),HLOOKUP(K$134,Tipologie!$B$2:$AM$10,4  ) ))</f>
        <v>.</v>
      </c>
      <c r="L137" s="158" t="str">
        <f>T( IF( Mar2022_RICHIESTE!L26&lt;&gt;"",  IF(   AND(    (IFERROR(SEARCH("Ridotto",Mar2022_RICHIESTE!L26),Mar2022_RICHIESTE!L26))=1,    L$134&lt;&gt;""   ),    _xlfn.CONCAT("Rid: ",HLOOKUP(L$134,Tipologie!$B$2:$AM$10,4)  ),  Mar2022_RICHIESTE!L26),HLOOKUP(L$134,Tipologie!$B$2:$AM$10,4  ) ))</f>
        <v>.</v>
      </c>
      <c r="M137" s="158" t="str">
        <f>T( IF( Mar2022_RICHIESTE!M26&lt;&gt;"",  IF(   AND(    (IFERROR(SEARCH("Ridotto",Mar2022_RICHIESTE!M26),Mar2022_RICHIESTE!M26))=1,    M$134&lt;&gt;""   ),    _xlfn.CONCAT("Rid: ",HLOOKUP(M$134,Tipologie!$B$2:$AM$10,4)  ),  Mar2022_RICHIESTE!M26),HLOOKUP(M$134,Tipologie!$B$2:$AM$10,4  ) ))</f>
        <v>.</v>
      </c>
      <c r="N137" s="158" t="str">
        <f>T( IF( Mar2022_RICHIESTE!N26&lt;&gt;"",  IF(   AND(    (IFERROR(SEARCH("Ridotto",Mar2022_RICHIESTE!N26),Mar2022_RICHIESTE!N26))=1,    N$134&lt;&gt;""   ),    _xlfn.CONCAT("Rid: ",HLOOKUP(N$134,Tipologie!$B$2:$AM$10,4)  ),  Mar2022_RICHIESTE!N26),HLOOKUP(N$134,Tipologie!$B$2:$AM$10,4  ) ))</f>
        <v>.</v>
      </c>
      <c r="O137" s="158" t="str">
        <f>T( IF( Mar2022_RICHIESTE!O26&lt;&gt;"",  IF(   AND(    (IFERROR(SEARCH("Ridotto",Mar2022_RICHIESTE!O26),Mar2022_RICHIESTE!O26))=1,    O$134&lt;&gt;""   ),    _xlfn.CONCAT("Rid: ",HLOOKUP(O$134,Tipologie!$B$2:$AM$10,4)  ),  Mar2022_RICHIESTE!O26),HLOOKUP(O$134,Tipologie!$B$2:$AM$10,4  ) ))</f>
        <v>.</v>
      </c>
      <c r="P137" s="158" t="str">
        <f>T( IF( Mar2022_RICHIESTE!P26&lt;&gt;"",  IF(   AND(    (IFERROR(SEARCH("Ridotto",Mar2022_RICHIESTE!P26),Mar2022_RICHIESTE!P26))=1,    P$134&lt;&gt;""   ),    _xlfn.CONCAT("Rid: ",HLOOKUP(P$134,Tipologie!$B$2:$AM$10,4)  ),  Mar2022_RICHIESTE!P26),HLOOKUP(P$134,Tipologie!$B$2:$AM$10,4  ) ))</f>
        <v>.</v>
      </c>
      <c r="Q137" s="60" t="str">
        <f>T( IF( Mar2022_RICHIESTE!Q26&lt;&gt;"",  IF(   AND(    (IFERROR(SEARCH("Ridotto",Mar2022_RICHIESTE!Q26),Mar2022_RICHIESTE!Q26))=1,    Q$134&lt;&gt;""   ),    _xlfn.CONCAT("Rid: ",HLOOKUP(Q$134,Tipologie!$B$2:$AM$10,4)  ),  Mar2022_RICHIESTE!Q26),HLOOKUP(Q$134,Tipologie!$B$2:$AM$10,4  ) ))</f>
        <v>.</v>
      </c>
      <c r="R137" s="60" t="str">
        <f>T( IF( Mar2022_RICHIESTE!R26&lt;&gt;"",  IF(   AND(    (IFERROR(SEARCH("Ridotto",Mar2022_RICHIESTE!R26),Mar2022_RICHIESTE!R26))=1,    R$134&lt;&gt;""   ),    _xlfn.CONCAT("Rid: ",HLOOKUP(R$134,Tipologie!$B$2:$AM$10,4)  ),  Mar2022_RICHIESTE!R26),HLOOKUP(R$134,Tipologie!$B$2:$AM$10,4  ) ))</f>
        <v>.</v>
      </c>
      <c r="S137" s="60" t="str">
        <f>T( IF( Mar2022_RICHIESTE!S26&lt;&gt;"",  IF(   AND(    (IFERROR(SEARCH("Ridotto",Mar2022_RICHIESTE!S26),Mar2022_RICHIESTE!S26))=1,    S$134&lt;&gt;""   ),    _xlfn.CONCAT("Rid: ",HLOOKUP(S$134,Tipologie!$B$2:$AM$10,4)  ),  Mar2022_RICHIESTE!S26),HLOOKUP(S$134,Tipologie!$B$2:$AM$10,4  ) ))</f>
        <v>.</v>
      </c>
      <c r="U137" s="79" t="str">
        <f t="shared" si="34"/>
        <v>mar</v>
      </c>
      <c r="V137" s="80">
        <f t="shared" si="33"/>
        <v>44635</v>
      </c>
      <c r="W137" s="158" t="str">
        <f>T( IF( Mar2022_RICHIESTE!W26&lt;&gt;"",  IF(   AND(    (IFERROR(SEARCH("Ridotto",Mar2022_RICHIESTE!W26),Mar2022_RICHIESTE!W26))=1,    W$134&lt;&gt;""   ),    _xlfn.CONCAT("Rid: ",HLOOKUP(W$134,Tipologie!$B$2:$AM$10,4)  ),  Mar2022_RICHIESTE!W26),HLOOKUP(W$134,Tipologie!$B$2:$AM$10,4  ) ))</f>
        <v>.</v>
      </c>
      <c r="X137" s="158" t="str">
        <f>T( IF( Mar2022_RICHIESTE!X26&lt;&gt;"",  IF(   AND(    (IFERROR(SEARCH("Ridotto",Mar2022_RICHIESTE!X26),Mar2022_RICHIESTE!X26))=1,    X$134&lt;&gt;""   ),    _xlfn.CONCAT("Rid: ",HLOOKUP(X$134,Tipologie!$B$2:$AM$10,4)  ),  Mar2022_RICHIESTE!X26),HLOOKUP(X$134,Tipologie!$B$2:$AM$10,4  ) ))</f>
        <v>.</v>
      </c>
      <c r="Y137" s="158" t="str">
        <f>T( IF( Mar2022_RICHIESTE!Y26&lt;&gt;"",  IF(   AND(    (IFERROR(SEARCH("Ridotto",Mar2022_RICHIESTE!Y26),Mar2022_RICHIESTE!Y26))=1,    Y$134&lt;&gt;""   ),    _xlfn.CONCAT("Rid: ",HLOOKUP(Y$134,Tipologie!$B$2:$AM$10,4)  ),  Mar2022_RICHIESTE!Y26),HLOOKUP(Y$134,Tipologie!$B$2:$AM$10,4  ) ))</f>
        <v>.</v>
      </c>
      <c r="Z137" s="158" t="str">
        <f>T( IF( Mar2022_RICHIESTE!Z26&lt;&gt;"",  IF(   AND(    (IFERROR(SEARCH("Ridotto",Mar2022_RICHIESTE!Z26),Mar2022_RICHIESTE!Z26))=1,    Z$134&lt;&gt;""   ),    _xlfn.CONCAT("Rid: ",HLOOKUP(Z$134,Tipologie!$B$2:$AM$10,4)  ),  Mar2022_RICHIESTE!Z26),HLOOKUP(Z$134,Tipologie!$B$2:$AM$10,4  ) ))</f>
        <v>Ridotto Maternità</v>
      </c>
      <c r="AA137" s="158" t="str">
        <f>T( IF( Mar2022_RICHIESTE!AA26&lt;&gt;"",  IF(   AND(    (IFERROR(SEARCH("Ridotto",Mar2022_RICHIESTE!AA26),Mar2022_RICHIESTE!AA26))=1,    AA$134&lt;&gt;""   ),    _xlfn.CONCAT("Rid: ",HLOOKUP(AA$134,Tipologie!$B$2:$AM$10,4)  ),  Mar2022_RICHIESTE!AA26),HLOOKUP(AA$134,Tipologie!$B$2:$AM$10,4  ) ))</f>
        <v>Ridotto Ex-Acc</v>
      </c>
      <c r="AB137" s="158" t="str">
        <f>T( IF( Mar2022_RICHIESTE!AB26&lt;&gt;"",  IF(   AND(    (IFERROR(SEARCH("Ridotto",Mar2022_RICHIESTE!AB26),Mar2022_RICHIESTE!AB26))=1,    AB$134&lt;&gt;""   ),    _xlfn.CONCAT("Rid: ",HLOOKUP(AB$134,Tipologie!$B$2:$AM$10,4)  ),  Mar2022_RICHIESTE!AB26),HLOOKUP(AB$134,Tipologie!$B$2:$AM$10,4  ) ))</f>
        <v>.</v>
      </c>
      <c r="AC137" s="158" t="str">
        <f>T( IF( Mar2022_RICHIESTE!AC26&lt;&gt;"",  IF(   AND(    (IFERROR(SEARCH("Ridotto",Mar2022_RICHIESTE!AC26),Mar2022_RICHIESTE!AC26))=1,    AC$134&lt;&gt;""   ),    _xlfn.CONCAT("Rid: ",HLOOKUP(AC$134,Tipologie!$B$2:$AM$10,4)  ),  Mar2022_RICHIESTE!AC26),HLOOKUP(AC$134,Tipologie!$B$2:$AM$10,4  ) ))</f>
        <v>.</v>
      </c>
      <c r="AD137" s="158" t="str">
        <f>T( IF( Mar2022_RICHIESTE!AD26&lt;&gt;"",  IF(   AND(    (IFERROR(SEARCH("Ridotto",Mar2022_RICHIESTE!AD26),Mar2022_RICHIESTE!AD26))=1,    AD$134&lt;&gt;""   ),    _xlfn.CONCAT("Rid: ",HLOOKUP(AD$134,Tipologie!$B$2:$AM$10,4)  ),  Mar2022_RICHIESTE!AD26),HLOOKUP(AD$134,Tipologie!$B$2:$AM$10,4  ) ))</f>
        <v>.</v>
      </c>
      <c r="AE137" s="158" t="str">
        <f>T( IF( Mar2022_RICHIESTE!AE26&lt;&gt;"",  IF(   AND(    (IFERROR(SEARCH("Ridotto",Mar2022_RICHIESTE!AE26),Mar2022_RICHIESTE!AE26))=1,    AE$134&lt;&gt;""   ),    _xlfn.CONCAT("Rid: ",HLOOKUP(AE$134,Tipologie!$B$2:$AM$10,4)  ),  Mar2022_RICHIESTE!AE26),HLOOKUP(AE$134,Tipologie!$B$2:$AM$10,4  ) ))</f>
        <v>.</v>
      </c>
      <c r="AF137" s="158" t="str">
        <f>T( IF( Mar2022_RICHIESTE!AF26&lt;&gt;"",  IF(   AND(    (IFERROR(SEARCH("Ridotto",Mar2022_RICHIESTE!AF26),Mar2022_RICHIESTE!AF26))=1,    AF$134&lt;&gt;""   ),    _xlfn.CONCAT("Rid: ",HLOOKUP(AF$134,Tipologie!$B$2:$AM$10,4)  ),  Mar2022_RICHIESTE!AF26),HLOOKUP(AF$134,Tipologie!$B$2:$AM$10,4  ) ))</f>
        <v>.</v>
      </c>
      <c r="AG137" s="158" t="str">
        <f>T( IF( Mar2022_RICHIESTE!AG26&lt;&gt;"",  IF(   AND(    (IFERROR(SEARCH("Ridotto",Mar2022_RICHIESTE!AG26),Mar2022_RICHIESTE!AG26))=1,    AG$134&lt;&gt;""   ),    _xlfn.CONCAT("Rid: ",HLOOKUP(AG$134,Tipologie!$B$2:$AM$10,4)  ),  Mar2022_RICHIESTE!AG26),HLOOKUP(AG$134,Tipologie!$B$2:$AM$10,4  ) ))</f>
        <v>.</v>
      </c>
      <c r="AH137" s="158" t="str">
        <f>T( IF( Mar2022_RICHIESTE!AH26&lt;&gt;"",  IF(   AND(    (IFERROR(SEARCH("Ridotto",Mar2022_RICHIESTE!AH26),Mar2022_RICHIESTE!AH26))=1,    AH$134&lt;&gt;""   ),    _xlfn.CONCAT("Rid: ",HLOOKUP(AH$134,Tipologie!$B$2:$AM$10,4)  ),  Mar2022_RICHIESTE!AH26),HLOOKUP(AH$134,Tipologie!$B$2:$AM$10,4  ) ))</f>
        <v>.</v>
      </c>
      <c r="AI137" s="158" t="str">
        <f>T( IF( Mar2022_RICHIESTE!AI26&lt;&gt;"",  IF(   AND(    (IFERROR(SEARCH("Ridotto",Mar2022_RICHIESTE!AI26),Mar2022_RICHIESTE!AI26))=1,    AI$134&lt;&gt;""   ),    _xlfn.CONCAT("Rid: ",HLOOKUP(AI$134,Tipologie!$B$2:$AM$10,4)  ),  Mar2022_RICHIESTE!AI26),HLOOKUP(AI$134,Tipologie!$B$2:$AM$10,4  ) ))</f>
        <v>.</v>
      </c>
      <c r="AJ137" s="158" t="str">
        <f>T( IF( Mar2022_RICHIESTE!AJ26&lt;&gt;"",  IF(   AND(    (IFERROR(SEARCH("Ridotto",Mar2022_RICHIESTE!AJ26),Mar2022_RICHIESTE!AJ26))=1,    AJ$134&lt;&gt;""   ),    _xlfn.CONCAT("Rid: ",HLOOKUP(AJ$134,Tipologie!$B$2:$AM$10,4)  ),  Mar2022_RICHIESTE!AJ26),HLOOKUP(AJ$134,Tipologie!$B$2:$AM$10,4  ) ))</f>
        <v>Ridotto Ex-Acc</v>
      </c>
      <c r="AK137" s="158" t="str">
        <f>T( IF( Mar2022_RICHIESTE!AK26&lt;&gt;"",  IF(   AND(    (IFERROR(SEARCH("Ridotto",Mar2022_RICHIESTE!AK26),Mar2022_RICHIESTE!AK26))=1,    AK$134&lt;&gt;""   ),    _xlfn.CONCAT("Rid: ",HLOOKUP(AK$134,Tipologie!$B$2:$AM$10,4)  ),  Mar2022_RICHIESTE!AK26),HLOOKUP(AK$134,Tipologie!$B$2:$AM$10,4  ) ))</f>
        <v>.</v>
      </c>
      <c r="AL137" s="158" t="str">
        <f>T( IF( Mar2022_RICHIESTE!AL26&lt;&gt;"",  IF(   AND(    (IFERROR(SEARCH("Ridotto",Mar2022_RICHIESTE!AL26),Mar2022_RICHIESTE!AL26))=1,    AL$134&lt;&gt;""   ),    _xlfn.CONCAT("Rid: ",HLOOKUP(AL$134,Tipologie!$B$2:$AM$10,4)  ),  Mar2022_RICHIESTE!AL26),HLOOKUP(AL$134,Tipologie!$B$2:$AM$10,4  ) ))</f>
        <v>.</v>
      </c>
      <c r="AM137" s="158" t="str">
        <f>T( IF( Mar2022_RICHIESTE!AM26&lt;&gt;"",  IF(   AND(    (IFERROR(SEARCH("Ridotto",Mar2022_RICHIESTE!AM26),Mar2022_RICHIESTE!AM26))=1,    AM$134&lt;&gt;""   ),    _xlfn.CONCAT("Rid: ",HLOOKUP(AM$134,Tipologie!$B$2:$AM$10,4)  ),  Mar2022_RICHIESTE!AM26),HLOOKUP(AM$134,Tipologie!$B$2:$AM$10,4  ) ))</f>
        <v>.</v>
      </c>
      <c r="AN137" s="158" t="str">
        <f>T( IF( Mar2022_RICHIESTE!AN26&lt;&gt;"",  IF(   AND(    (IFERROR(SEARCH("Ridotto",Mar2022_RICHIESTE!AN26),Mar2022_RICHIESTE!AN26))=1,    AN$134&lt;&gt;""   ),    _xlfn.CONCAT("Rid: ",HLOOKUP(AN$134,Tipologie!$B$2:$AM$10,4)  ),  Mar2022_RICHIESTE!AN26),HLOOKUP(AN$134,Tipologie!$B$2:$AM$10,4  ) ))</f>
        <v>.</v>
      </c>
      <c r="AO137" s="158" t="str">
        <f>T( IF( Mar2022_RICHIESTE!AO26&lt;&gt;"",  IF(   AND(    (IFERROR(SEARCH("Ridotto",Mar2022_RICHIESTE!AO26),Mar2022_RICHIESTE!AO26))=1,    AO$134&lt;&gt;""   ),    _xlfn.CONCAT("Rid: ",HLOOKUP(AO$134,Tipologie!$B$2:$AM$10,4)  ),  Mar2022_RICHIESTE!AO26),HLOOKUP(AO$134,Tipologie!$B$2:$AM$10,4  ) ))</f>
        <v>Ridotto Ferie</v>
      </c>
      <c r="AP137" s="158" t="str">
        <f>T( IF( Mar2022_RICHIESTE!AP26&lt;&gt;"",  IF(   AND(    (IFERROR(SEARCH("Ridotto",Mar2022_RICHIESTE!AP26),Mar2022_RICHIESTE!AP26))=1,    AP$134&lt;&gt;""   ),    _xlfn.CONCAT("Rid: ",HLOOKUP(AP$134,Tipologie!$B$2:$AM$10,4)  ),  Mar2022_RICHIESTE!AP26),HLOOKUP(AP$134,Tipologie!$B$2:$AM$10,4  ) ))</f>
        <v>.</v>
      </c>
      <c r="AQ137" s="158" t="str">
        <f>T( IF( Mar2022_RICHIESTE!AQ26&lt;&gt;"",  IF(   AND(    (IFERROR(SEARCH("Ridotto",Mar2022_RICHIESTE!AQ26),Mar2022_RICHIESTE!AQ26))=1,    AQ$134&lt;&gt;""   ),    _xlfn.CONCAT("Rid: ",HLOOKUP(AQ$134,Tipologie!$B$2:$AM$10,4)  ),  Mar2022_RICHIESTE!AQ26),HLOOKUP(AQ$134,Tipologie!$B$2:$AM$10,4  ) ))</f>
        <v>.</v>
      </c>
      <c r="AR137" s="158" t="str">
        <f>T( IF( Mar2022_RICHIESTE!AR26&lt;&gt;"",  IF(   AND(    (IFERROR(SEARCH("Ridotto",Mar2022_RICHIESTE!AR26),Mar2022_RICHIESTE!AR26))=1,    AR$134&lt;&gt;""   ),    _xlfn.CONCAT("Rid: ",HLOOKUP(AR$134,Tipologie!$B$2:$AM$10,4)  ),  Mar2022_RICHIESTE!AR26),HLOOKUP(AR$134,Tipologie!$B$2:$AM$10,4  ) ))</f>
        <v>Ridotto Ex-Acc</v>
      </c>
      <c r="AS137" s="54"/>
      <c r="AT137" s="174">
        <f>SUM(COUNTIFS(C137:AR137,{"Ex-accordo";"Ferie";"Ridotto Ex-Acc";"Ridotto Ferie";"Ridotto Maternità";"Malattia";"Esame";"Altro"}))</f>
        <v>6</v>
      </c>
      <c r="AU137" s="96"/>
      <c r="AW137" s="79" t="str">
        <f t="shared" si="35"/>
        <v>mar</v>
      </c>
      <c r="AX137" s="79">
        <f t="shared" si="37"/>
        <v>44635</v>
      </c>
      <c r="AY137" s="158" t="str">
        <f>T(IF(  Mar2022_RICHIESTE!BB26&lt;&gt;"",  Mar2022_RICHIESTE!BB26,  HLOOKUP(AY$134,Tipologie!$B$2:$AM$10,4) ))</f>
        <v>.</v>
      </c>
      <c r="AZ137" s="158" t="str">
        <f>T(IF(  Mar2022_RICHIESTE!BC26&lt;&gt;"",  Mar2022_RICHIESTE!BC26,  HLOOKUP(AZ$134,Tipologie!$B$2:$AM$10,4) ))</f>
        <v>.</v>
      </c>
      <c r="BA137" s="158" t="str">
        <f>T(IF(  Mar2022_RICHIESTE!BD26&lt;&gt;"",  Mar2022_RICHIESTE!BD26,  HLOOKUP(BA$134,Tipologie!$B$2:$AM$10,4) ))</f>
        <v>.</v>
      </c>
      <c r="BB137" s="158" t="str">
        <f>T(IF(  Mar2022_RICHIESTE!BE26&lt;&gt;"",  Mar2022_RICHIESTE!BE26,  HLOOKUP(BB$134,Tipologie!$B$2:$AM$10,4) ))</f>
        <v>.</v>
      </c>
      <c r="BC137" s="158" t="str">
        <f>T(IF(  Mar2022_RICHIESTE!BF26&lt;&gt;"",  Mar2022_RICHIESTE!BF26,  HLOOKUP(BC$134,Tipologie!$B$2:$AM$10,4) ))</f>
        <v>.</v>
      </c>
      <c r="BD137" s="158" t="str">
        <f>T(IF(  Mar2022_RICHIESTE!BG26&lt;&gt;"",  Mar2022_RICHIESTE!BG26,  HLOOKUP(BD$134,Tipologie!$B$2:$AM$10,4) ))</f>
        <v>.</v>
      </c>
      <c r="BE137" s="158" t="str">
        <f>T(IF(  Mar2022_RICHIESTE!BH26&lt;&gt;"",  Mar2022_RICHIESTE!BH26,  HLOOKUP(BE$134,Tipologie!$B$2:$AM$10,4) ))</f>
        <v>.</v>
      </c>
      <c r="BF137" s="158" t="str">
        <f>T(IF(  Mar2022_RICHIESTE!BI26&lt;&gt;"",  Mar2022_RICHIESTE!BI26,  HLOOKUP(BF$134,Tipologie!$B$2:$AM$10,4) ))</f>
        <v>.</v>
      </c>
      <c r="BG137" s="158" t="str">
        <f>T(IF(  Mar2022_RICHIESTE!BJ26&lt;&gt;"",  Mar2022_RICHIESTE!BJ26,  HLOOKUP(BG$134,Tipologie!$B$2:$AM$10,4) ))</f>
        <v>.</v>
      </c>
      <c r="BH137" s="158" t="str">
        <f>T(IF(  Mar2022_RICHIESTE!BK26&lt;&gt;"",  Mar2022_RICHIESTE!BK26,  HLOOKUP(BH$134,Tipologie!$B$2:$AM$10,4) ))</f>
        <v>.</v>
      </c>
    </row>
    <row r="138" spans="1:61" ht="11.25" customHeight="1" x14ac:dyDescent="0.25">
      <c r="A138" s="79" t="str">
        <f>IF(Mar2022_RICHIESTE!A27&lt;&gt;"",Mar2022_RICHIESTE!A27,"")</f>
        <v>mer</v>
      </c>
      <c r="B138" s="80">
        <f>IF(Mar2022_RICHIESTE!B27&lt;&gt;"",Mar2022_RICHIESTE!B27,"")</f>
        <v>44636</v>
      </c>
      <c r="C138" s="158" t="str">
        <f>T( IF( Mar2022_RICHIESTE!C27&lt;&gt;"",  IF(   AND(    (IFERROR(SEARCH("Ridotto",Mar2022_RICHIESTE!C27),Mar2022_RICHIESTE!C27))=1,    C$134&lt;&gt;""   ),    _xlfn.CONCAT("Rid: ",HLOOKUP(C$134,Tipologie!$B$2:$AM$10,5)  ),  Mar2022_RICHIESTE!C27),HLOOKUP(C$134,Tipologie!$B$2:$AM$10,5  ) ))</f>
        <v>.</v>
      </c>
      <c r="D138" s="158" t="str">
        <f>T( IF( Mar2022_RICHIESTE!D27&lt;&gt;"",  IF(   AND(    (IFERROR(SEARCH("Ridotto",Mar2022_RICHIESTE!D27),Mar2022_RICHIESTE!D27))=1,    D$134&lt;&gt;""   ),    _xlfn.CONCAT("Rid: ",HLOOKUP(D$134,Tipologie!$B$2:$AM$10,5)  ),  Mar2022_RICHIESTE!D27),HLOOKUP(D$134,Tipologie!$B$2:$AM$10,5  ) ))</f>
        <v>.</v>
      </c>
      <c r="E138" s="158" t="str">
        <f>T( IF( Mar2022_RICHIESTE!E27&lt;&gt;"",  IF(   AND(    (IFERROR(SEARCH("Ridotto",Mar2022_RICHIESTE!E27),Mar2022_RICHIESTE!E27))=1,    E$134&lt;&gt;""   ),    _xlfn.CONCAT("Rid: ",HLOOKUP(E$134,Tipologie!$B$2:$AM$10,5)  ),  Mar2022_RICHIESTE!E27),HLOOKUP(E$134,Tipologie!$B$2:$AM$10,5  ) ))</f>
        <v>.</v>
      </c>
      <c r="F138" s="158" t="str">
        <f>T( IF( Mar2022_RICHIESTE!F27&lt;&gt;"",  IF(   AND(    (IFERROR(SEARCH("Ridotto",Mar2022_RICHIESTE!F27),Mar2022_RICHIESTE!F27))=1,    F$134&lt;&gt;""   ),    _xlfn.CONCAT("Rid: ",HLOOKUP(F$134,Tipologie!$B$2:$AM$10,5)  ),  Mar2022_RICHIESTE!F27),HLOOKUP(F$134,Tipologie!$B$2:$AM$10,5  ) ))</f>
        <v>.</v>
      </c>
      <c r="G138" s="158" t="str">
        <f>T( IF( Mar2022_RICHIESTE!G27&lt;&gt;"",  IF(   AND(    (IFERROR(SEARCH("Ridotto",Mar2022_RICHIESTE!G27),Mar2022_RICHIESTE!G27))=1,    G$134&lt;&gt;""   ),    _xlfn.CONCAT("Rid: ",HLOOKUP(G$134,Tipologie!$B$2:$AM$10,5)  ),  Mar2022_RICHIESTE!G27),HLOOKUP(G$134,Tipologie!$B$2:$AM$10,5  ) ))</f>
        <v>.</v>
      </c>
      <c r="H138" s="158" t="str">
        <f>T( IF( Mar2022_RICHIESTE!H27&lt;&gt;"",  IF(   AND(    (IFERROR(SEARCH("Ridotto",Mar2022_RICHIESTE!H27),Mar2022_RICHIESTE!H27))=1,    H$134&lt;&gt;""   ),    _xlfn.CONCAT("Rid: ",HLOOKUP(H$134,Tipologie!$B$2:$AM$10,5)  ),  Mar2022_RICHIESTE!H27),HLOOKUP(H$134,Tipologie!$B$2:$AM$10,5  ) ))</f>
        <v>.</v>
      </c>
      <c r="I138" s="158" t="str">
        <f>T( IF( Mar2022_RICHIESTE!I27&lt;&gt;"",  IF(   AND(    (IFERROR(SEARCH("Ridotto",Mar2022_RICHIESTE!I27),Mar2022_RICHIESTE!I27))=1,    I$134&lt;&gt;""   ),    _xlfn.CONCAT("Rid: ",HLOOKUP(I$134,Tipologie!$B$2:$AM$10,5)  ),  Mar2022_RICHIESTE!I27),HLOOKUP(I$134,Tipologie!$B$2:$AM$10,5  ) ))</f>
        <v>.</v>
      </c>
      <c r="J138" s="158" t="str">
        <f>T( IF( Mar2022_RICHIESTE!J27&lt;&gt;"",  IF(   AND(    (IFERROR(SEARCH("Ridotto",Mar2022_RICHIESTE!J27),Mar2022_RICHIESTE!J27))=1,    J$134&lt;&gt;""   ),    _xlfn.CONCAT("Rid: ",HLOOKUP(J$134,Tipologie!$B$2:$AM$10,5)  ),  Mar2022_RICHIESTE!J27),HLOOKUP(J$134,Tipologie!$B$2:$AM$10,5  ) ))</f>
        <v>.</v>
      </c>
      <c r="K138" s="158" t="str">
        <f>T( IF( Mar2022_RICHIESTE!K27&lt;&gt;"",  IF(   AND(    (IFERROR(SEARCH("Ridotto",Mar2022_RICHIESTE!K27),Mar2022_RICHIESTE!K27))=1,    K$134&lt;&gt;""   ),    _xlfn.CONCAT("Rid: ",HLOOKUP(K$134,Tipologie!$B$2:$AM$10,5)  ),  Mar2022_RICHIESTE!K27),HLOOKUP(K$134,Tipologie!$B$2:$AM$10,5  ) ))</f>
        <v>.</v>
      </c>
      <c r="L138" s="158" t="str">
        <f>T( IF( Mar2022_RICHIESTE!L27&lt;&gt;"",  IF(   AND(    (IFERROR(SEARCH("Ridotto",Mar2022_RICHIESTE!L27),Mar2022_RICHIESTE!L27))=1,    L$134&lt;&gt;""   ),    _xlfn.CONCAT("Rid: ",HLOOKUP(L$134,Tipologie!$B$2:$AM$10,5)  ),  Mar2022_RICHIESTE!L27),HLOOKUP(L$134,Tipologie!$B$2:$AM$10,5  ) ))</f>
        <v>.</v>
      </c>
      <c r="M138" s="158" t="str">
        <f>T( IF( Mar2022_RICHIESTE!M27&lt;&gt;"",  IF(   AND(    (IFERROR(SEARCH("Ridotto",Mar2022_RICHIESTE!M27),Mar2022_RICHIESTE!M27))=1,    M$134&lt;&gt;""   ),    _xlfn.CONCAT("Rid: ",HLOOKUP(M$134,Tipologie!$B$2:$AM$10,5)  ),  Mar2022_RICHIESTE!M27),HLOOKUP(M$134,Tipologie!$B$2:$AM$10,5  ) ))</f>
        <v>.</v>
      </c>
      <c r="N138" s="158" t="str">
        <f>T( IF( Mar2022_RICHIESTE!N27&lt;&gt;"",  IF(   AND(    (IFERROR(SEARCH("Ridotto",Mar2022_RICHIESTE!N27),Mar2022_RICHIESTE!N27))=1,    N$134&lt;&gt;""   ),    _xlfn.CONCAT("Rid: ",HLOOKUP(N$134,Tipologie!$B$2:$AM$10,5)  ),  Mar2022_RICHIESTE!N27),HLOOKUP(N$134,Tipologie!$B$2:$AM$10,5  ) ))</f>
        <v>.</v>
      </c>
      <c r="O138" s="158" t="str">
        <f>T( IF( Mar2022_RICHIESTE!O27&lt;&gt;"",  IF(   AND(    (IFERROR(SEARCH("Ridotto",Mar2022_RICHIESTE!O27),Mar2022_RICHIESTE!O27))=1,    O$134&lt;&gt;""   ),    _xlfn.CONCAT("Rid: ",HLOOKUP(O$134,Tipologie!$B$2:$AM$10,5)  ),  Mar2022_RICHIESTE!O27),HLOOKUP(O$134,Tipologie!$B$2:$AM$10,5  ) ))</f>
        <v>.</v>
      </c>
      <c r="P138" s="158" t="str">
        <f>T( IF( Mar2022_RICHIESTE!P27&lt;&gt;"",  IF(   AND(    (IFERROR(SEARCH("Ridotto",Mar2022_RICHIESTE!P27),Mar2022_RICHIESTE!P27))=1,    P$134&lt;&gt;""   ),    _xlfn.CONCAT("Rid: ",HLOOKUP(P$134,Tipologie!$B$2:$AM$10,5)  ),  Mar2022_RICHIESTE!P27),HLOOKUP(P$134,Tipologie!$B$2:$AM$10,5  ) ))</f>
        <v>.</v>
      </c>
      <c r="Q138" s="60" t="str">
        <f>T( IF( Mar2022_RICHIESTE!Q27&lt;&gt;"",  IF(   AND(    (IFERROR(SEARCH("Ridotto",Mar2022_RICHIESTE!Q27),Mar2022_RICHIESTE!Q27))=1,    Q$134&lt;&gt;""   ),    _xlfn.CONCAT("Rid: ",HLOOKUP(Q$134,Tipologie!$B$2:$AM$10,5)  ),  Mar2022_RICHIESTE!Q27),HLOOKUP(Q$134,Tipologie!$B$2:$AM$10,5  ) ))</f>
        <v>.</v>
      </c>
      <c r="R138" s="60" t="str">
        <f>T( IF( Mar2022_RICHIESTE!R27&lt;&gt;"",  IF(   AND(    (IFERROR(SEARCH("Ridotto",Mar2022_RICHIESTE!R27),Mar2022_RICHIESTE!R27))=1,    R$134&lt;&gt;""   ),    _xlfn.CONCAT("Rid: ",HLOOKUP(R$134,Tipologie!$B$2:$AM$10,5)  ),  Mar2022_RICHIESTE!R27),HLOOKUP(R$134,Tipologie!$B$2:$AM$10,5  ) ))</f>
        <v>.</v>
      </c>
      <c r="S138" s="60" t="str">
        <f>T( IF( Mar2022_RICHIESTE!S27&lt;&gt;"",  IF(   AND(    (IFERROR(SEARCH("Ridotto",Mar2022_RICHIESTE!S27),Mar2022_RICHIESTE!S27))=1,    S$134&lt;&gt;""   ),    _xlfn.CONCAT("Rid: ",HLOOKUP(S$134,Tipologie!$B$2:$AM$10,5)  ),  Mar2022_RICHIESTE!S27),HLOOKUP(S$134,Tipologie!$B$2:$AM$10,5  ) ))</f>
        <v>.</v>
      </c>
      <c r="U138" s="79" t="str">
        <f t="shared" si="34"/>
        <v>mer</v>
      </c>
      <c r="V138" s="80">
        <f t="shared" si="33"/>
        <v>44636</v>
      </c>
      <c r="W138" s="158" t="str">
        <f>T( IF( Mar2022_RICHIESTE!W27&lt;&gt;"",  IF(   AND(    (IFERROR(SEARCH("Ridotto",Mar2022_RICHIESTE!W27),Mar2022_RICHIESTE!W27))=1,    W$134&lt;&gt;""   ),    _xlfn.CONCAT("Rid: ",HLOOKUP(W$134,Tipologie!$B$2:$AM$10,5)  ),  Mar2022_RICHIESTE!W27),HLOOKUP(W$134,Tipologie!$B$2:$AM$10,5  ) ))</f>
        <v>.</v>
      </c>
      <c r="X138" s="158" t="str">
        <f>T( IF( Mar2022_RICHIESTE!X27&lt;&gt;"",  IF(   AND(    (IFERROR(SEARCH("Ridotto",Mar2022_RICHIESTE!X27),Mar2022_RICHIESTE!X27))=1,    X$134&lt;&gt;""   ),    _xlfn.CONCAT("Rid: ",HLOOKUP(X$134,Tipologie!$B$2:$AM$10,5)  ),  Mar2022_RICHIESTE!X27),HLOOKUP(X$134,Tipologie!$B$2:$AM$10,5  ) ))</f>
        <v>.</v>
      </c>
      <c r="Y138" s="158" t="str">
        <f>T( IF( Mar2022_RICHIESTE!Y27&lt;&gt;"",  IF(   AND(    (IFERROR(SEARCH("Ridotto",Mar2022_RICHIESTE!Y27),Mar2022_RICHIESTE!Y27))=1,    Y$134&lt;&gt;""   ),    _xlfn.CONCAT("Rid: ",HLOOKUP(Y$134,Tipologie!$B$2:$AM$10,5)  ),  Mar2022_RICHIESTE!Y27),HLOOKUP(Y$134,Tipologie!$B$2:$AM$10,5  ) ))</f>
        <v>Ex-accordo</v>
      </c>
      <c r="Z138" s="158" t="str">
        <f>T( IF( Mar2022_RICHIESTE!Z27&lt;&gt;"",  IF(   AND(    (IFERROR(SEARCH("Ridotto",Mar2022_RICHIESTE!Z27),Mar2022_RICHIESTE!Z27))=1,    Z$134&lt;&gt;""   ),    _xlfn.CONCAT("Rid: ",HLOOKUP(Z$134,Tipologie!$B$2:$AM$10,5)  ),  Mar2022_RICHIESTE!Z27),HLOOKUP(Z$134,Tipologie!$B$2:$AM$10,5  ) ))</f>
        <v>Ridotto Maternità</v>
      </c>
      <c r="AA138" s="158" t="str">
        <f>T( IF( Mar2022_RICHIESTE!AA27&lt;&gt;"",  IF(   AND(    (IFERROR(SEARCH("Ridotto",Mar2022_RICHIESTE!AA27),Mar2022_RICHIESTE!AA27))=1,    AA$134&lt;&gt;""   ),    _xlfn.CONCAT("Rid: ",HLOOKUP(AA$134,Tipologie!$B$2:$AM$10,5)  ),  Mar2022_RICHIESTE!AA27),HLOOKUP(AA$134,Tipologie!$B$2:$AM$10,5  ) ))</f>
        <v>Ridotto Ex-Acc</v>
      </c>
      <c r="AB138" s="158" t="str">
        <f>T( IF( Mar2022_RICHIESTE!AB27&lt;&gt;"",  IF(   AND(    (IFERROR(SEARCH("Ridotto",Mar2022_RICHIESTE!AB27),Mar2022_RICHIESTE!AB27))=1,    AB$134&lt;&gt;""   ),    _xlfn.CONCAT("Rid: ",HLOOKUP(AB$134,Tipologie!$B$2:$AM$10,5)  ),  Mar2022_RICHIESTE!AB27),HLOOKUP(AB$134,Tipologie!$B$2:$AM$10,5  ) ))</f>
        <v>Ex-accordo</v>
      </c>
      <c r="AC138" s="158" t="str">
        <f>T( IF( Mar2022_RICHIESTE!AC27&lt;&gt;"",  IF(   AND(    (IFERROR(SEARCH("Ridotto",Mar2022_RICHIESTE!AC27),Mar2022_RICHIESTE!AC27))=1,    AC$134&lt;&gt;""   ),    _xlfn.CONCAT("Rid: ",HLOOKUP(AC$134,Tipologie!$B$2:$AM$10,5)  ),  Mar2022_RICHIESTE!AC27),HLOOKUP(AC$134,Tipologie!$B$2:$AM$10,5  ) ))</f>
        <v>.</v>
      </c>
      <c r="AD138" s="158" t="str">
        <f>T( IF( Mar2022_RICHIESTE!AD27&lt;&gt;"",  IF(   AND(    (IFERROR(SEARCH("Ridotto",Mar2022_RICHIESTE!AD27),Mar2022_RICHIESTE!AD27))=1,    AD$134&lt;&gt;""   ),    _xlfn.CONCAT("Rid: ",HLOOKUP(AD$134,Tipologie!$B$2:$AM$10,5)  ),  Mar2022_RICHIESTE!AD27),HLOOKUP(AD$134,Tipologie!$B$2:$AM$10,5  ) ))</f>
        <v>.</v>
      </c>
      <c r="AE138" s="158" t="str">
        <f>T( IF( Mar2022_RICHIESTE!AE27&lt;&gt;"",  IF(   AND(    (IFERROR(SEARCH("Ridotto",Mar2022_RICHIESTE!AE27),Mar2022_RICHIESTE!AE27))=1,    AE$134&lt;&gt;""   ),    _xlfn.CONCAT("Rid: ",HLOOKUP(AE$134,Tipologie!$B$2:$AM$10,5)  ),  Mar2022_RICHIESTE!AE27),HLOOKUP(AE$134,Tipologie!$B$2:$AM$10,5  ) ))</f>
        <v>.</v>
      </c>
      <c r="AF138" s="158" t="str">
        <f>T( IF( Mar2022_RICHIESTE!AF27&lt;&gt;"",  IF(   AND(    (IFERROR(SEARCH("Ridotto",Mar2022_RICHIESTE!AF27),Mar2022_RICHIESTE!AF27))=1,    AF$134&lt;&gt;""   ),    _xlfn.CONCAT("Rid: ",HLOOKUP(AF$134,Tipologie!$B$2:$AM$10,5)  ),  Mar2022_RICHIESTE!AF27),HLOOKUP(AF$134,Tipologie!$B$2:$AM$10,5  ) ))</f>
        <v>.</v>
      </c>
      <c r="AG138" s="158" t="str">
        <f>T( IF( Mar2022_RICHIESTE!AG27&lt;&gt;"",  IF(   AND(    (IFERROR(SEARCH("Ridotto",Mar2022_RICHIESTE!AG27),Mar2022_RICHIESTE!AG27))=1,    AG$134&lt;&gt;""   ),    _xlfn.CONCAT("Rid: ",HLOOKUP(AG$134,Tipologie!$B$2:$AM$10,5)  ),  Mar2022_RICHIESTE!AG27),HLOOKUP(AG$134,Tipologie!$B$2:$AM$10,5  ) ))</f>
        <v>.</v>
      </c>
      <c r="AH138" s="158" t="str">
        <f>T( IF( Mar2022_RICHIESTE!AH27&lt;&gt;"",  IF(   AND(    (IFERROR(SEARCH("Ridotto",Mar2022_RICHIESTE!AH27),Mar2022_RICHIESTE!AH27))=1,    AH$134&lt;&gt;""   ),    _xlfn.CONCAT("Rid: ",HLOOKUP(AH$134,Tipologie!$B$2:$AM$10,5)  ),  Mar2022_RICHIESTE!AH27),HLOOKUP(AH$134,Tipologie!$B$2:$AM$10,5  ) ))</f>
        <v>.</v>
      </c>
      <c r="AI138" s="158" t="str">
        <f>T( IF( Mar2022_RICHIESTE!AI27&lt;&gt;"",  IF(   AND(    (IFERROR(SEARCH("Ridotto",Mar2022_RICHIESTE!AI27),Mar2022_RICHIESTE!AI27))=1,    AI$134&lt;&gt;""   ),    _xlfn.CONCAT("Rid: ",HLOOKUP(AI$134,Tipologie!$B$2:$AM$10,5)  ),  Mar2022_RICHIESTE!AI27),HLOOKUP(AI$134,Tipologie!$B$2:$AM$10,5  ) ))</f>
        <v>.</v>
      </c>
      <c r="AJ138" s="158" t="str">
        <f>T( IF( Mar2022_RICHIESTE!AJ27&lt;&gt;"",  IF(   AND(    (IFERROR(SEARCH("Ridotto",Mar2022_RICHIESTE!AJ27),Mar2022_RICHIESTE!AJ27))=1,    AJ$134&lt;&gt;""   ),    _xlfn.CONCAT("Rid: ",HLOOKUP(AJ$134,Tipologie!$B$2:$AM$10,5)  ),  Mar2022_RICHIESTE!AJ27),HLOOKUP(AJ$134,Tipologie!$B$2:$AM$10,5  ) ))</f>
        <v>Ridotto Ex-Acc</v>
      </c>
      <c r="AK138" s="158" t="str">
        <f>T( IF( Mar2022_RICHIESTE!AK27&lt;&gt;"",  IF(   AND(    (IFERROR(SEARCH("Ridotto",Mar2022_RICHIESTE!AK27),Mar2022_RICHIESTE!AK27))=1,    AK$134&lt;&gt;""   ),    _xlfn.CONCAT("Rid: ",HLOOKUP(AK$134,Tipologie!$B$2:$AM$10,5)  ),  Mar2022_RICHIESTE!AK27),HLOOKUP(AK$134,Tipologie!$B$2:$AM$10,5  ) ))</f>
        <v>.</v>
      </c>
      <c r="AL138" s="158" t="str">
        <f>T( IF( Mar2022_RICHIESTE!AL27&lt;&gt;"",  IF(   AND(    (IFERROR(SEARCH("Ridotto",Mar2022_RICHIESTE!AL27),Mar2022_RICHIESTE!AL27))=1,    AL$134&lt;&gt;""   ),    _xlfn.CONCAT("Rid: ",HLOOKUP(AL$134,Tipologie!$B$2:$AM$10,5)  ),  Mar2022_RICHIESTE!AL27),HLOOKUP(AL$134,Tipologie!$B$2:$AM$10,5  ) ))</f>
        <v>.</v>
      </c>
      <c r="AM138" s="158" t="str">
        <f>T( IF( Mar2022_RICHIESTE!AM27&lt;&gt;"",  IF(   AND(    (IFERROR(SEARCH("Ridotto",Mar2022_RICHIESTE!AM27),Mar2022_RICHIESTE!AM27))=1,    AM$134&lt;&gt;""   ),    _xlfn.CONCAT("Rid: ",HLOOKUP(AM$134,Tipologie!$B$2:$AM$10,5)  ),  Mar2022_RICHIESTE!AM27),HLOOKUP(AM$134,Tipologie!$B$2:$AM$10,5  ) ))</f>
        <v>.</v>
      </c>
      <c r="AN138" s="158" t="str">
        <f>T( IF( Mar2022_RICHIESTE!AN27&lt;&gt;"",  IF(   AND(    (IFERROR(SEARCH("Ridotto",Mar2022_RICHIESTE!AN27),Mar2022_RICHIESTE!AN27))=1,    AN$134&lt;&gt;""   ),    _xlfn.CONCAT("Rid: ",HLOOKUP(AN$134,Tipologie!$B$2:$AM$10,5)  ),  Mar2022_RICHIESTE!AN27),HLOOKUP(AN$134,Tipologie!$B$2:$AM$10,5  ) ))</f>
        <v>.</v>
      </c>
      <c r="AO138" s="158" t="str">
        <f>T( IF( Mar2022_RICHIESTE!AO27&lt;&gt;"",  IF(   AND(    (IFERROR(SEARCH("Ridotto",Mar2022_RICHIESTE!AO27),Mar2022_RICHIESTE!AO27))=1,    AO$134&lt;&gt;""   ),    _xlfn.CONCAT("Rid: ",HLOOKUP(AO$134,Tipologie!$B$2:$AM$10,5)  ),  Mar2022_RICHIESTE!AO27),HLOOKUP(AO$134,Tipologie!$B$2:$AM$10,5  ) ))</f>
        <v>Ridotto Ferie</v>
      </c>
      <c r="AP138" s="158" t="str">
        <f>T( IF( Mar2022_RICHIESTE!AP27&lt;&gt;"",  IF(   AND(    (IFERROR(SEARCH("Ridotto",Mar2022_RICHIESTE!AP27),Mar2022_RICHIESTE!AP27))=1,    AP$134&lt;&gt;""   ),    _xlfn.CONCAT("Rid: ",HLOOKUP(AP$134,Tipologie!$B$2:$AM$10,5)  ),  Mar2022_RICHIESTE!AP27),HLOOKUP(AP$134,Tipologie!$B$2:$AM$10,5  ) ))</f>
        <v>.</v>
      </c>
      <c r="AQ138" s="158" t="str">
        <f>T( IF( Mar2022_RICHIESTE!AQ27&lt;&gt;"",  IF(   AND(    (IFERROR(SEARCH("Ridotto",Mar2022_RICHIESTE!AQ27),Mar2022_RICHIESTE!AQ27))=1,    AQ$134&lt;&gt;""   ),    _xlfn.CONCAT("Rid: ",HLOOKUP(AQ$134,Tipologie!$B$2:$AM$10,5)  ),  Mar2022_RICHIESTE!AQ27),HLOOKUP(AQ$134,Tipologie!$B$2:$AM$10,5  ) ))</f>
        <v>.</v>
      </c>
      <c r="AR138" s="158" t="str">
        <f>T( IF( Mar2022_RICHIESTE!AR27&lt;&gt;"",  IF(   AND(    (IFERROR(SEARCH("Ridotto",Mar2022_RICHIESTE!AR27),Mar2022_RICHIESTE!AR27))=1,    AR$134&lt;&gt;""   ),    _xlfn.CONCAT("Rid: ",HLOOKUP(AR$134,Tipologie!$B$2:$AM$10,5)  ),  Mar2022_RICHIESTE!AR27),HLOOKUP(AR$134,Tipologie!$B$2:$AM$10,5  ) ))</f>
        <v>Ridotto Ex-Acc</v>
      </c>
      <c r="AS138" s="54"/>
      <c r="AT138" s="174">
        <f>SUM(COUNTIFS(C138:AR138,{"Ex-accordo";"Ferie";"Ridotto Ex-Acc";"Ridotto Ferie";"Ridotto Maternità";"Malattia";"Esame";"Altro"}))</f>
        <v>7</v>
      </c>
      <c r="AU138" s="96"/>
      <c r="AW138" s="79" t="str">
        <f t="shared" si="35"/>
        <v>mer</v>
      </c>
      <c r="AX138" s="79">
        <f t="shared" si="37"/>
        <v>44636</v>
      </c>
      <c r="AY138" s="158" t="str">
        <f>T(IF(  Mar2022_RICHIESTE!BB27&lt;&gt;"",  Mar2022_RICHIESTE!BB27,  HLOOKUP(AY$134,Tipologie!$B$2:$AM$10,5) ))</f>
        <v>.</v>
      </c>
      <c r="AZ138" s="158" t="str">
        <f>T(IF(  Mar2022_RICHIESTE!BC27&lt;&gt;"",  Mar2022_RICHIESTE!BC27,  HLOOKUP(AZ$134,Tipologie!$B$2:$AM$10,5) ))</f>
        <v>Ex-accordo</v>
      </c>
      <c r="BA138" s="158" t="str">
        <f>T(IF(  Mar2022_RICHIESTE!BD27&lt;&gt;"",  Mar2022_RICHIESTE!BD27,  HLOOKUP(BA$134,Tipologie!$B$2:$AM$10,5) ))</f>
        <v>.</v>
      </c>
      <c r="BB138" s="158" t="str">
        <f>T(IF(  Mar2022_RICHIESTE!BE27&lt;&gt;"",  Mar2022_RICHIESTE!BE27,  HLOOKUP(BB$134,Tipologie!$B$2:$AM$10,5) ))</f>
        <v>.</v>
      </c>
      <c r="BC138" s="158" t="str">
        <f>T(IF(  Mar2022_RICHIESTE!BF27&lt;&gt;"",  Mar2022_RICHIESTE!BF27,  HLOOKUP(BC$134,Tipologie!$B$2:$AM$10,5) ))</f>
        <v>.</v>
      </c>
      <c r="BD138" s="158" t="str">
        <f>T(IF(  Mar2022_RICHIESTE!BG27&lt;&gt;"",  Mar2022_RICHIESTE!BG27,  HLOOKUP(BD$134,Tipologie!$B$2:$AM$10,5) ))</f>
        <v>.</v>
      </c>
      <c r="BE138" s="158" t="str">
        <f>T(IF(  Mar2022_RICHIESTE!BH27&lt;&gt;"",  Mar2022_RICHIESTE!BH27,  HLOOKUP(BE$134,Tipologie!$B$2:$AM$10,5) ))</f>
        <v>.</v>
      </c>
      <c r="BF138" s="158" t="str">
        <f>T(IF(  Mar2022_RICHIESTE!BI27&lt;&gt;"",  Mar2022_RICHIESTE!BI27,  HLOOKUP(BF$134,Tipologie!$B$2:$AM$10,5) ))</f>
        <v>Ex-accordo</v>
      </c>
      <c r="BG138" s="158" t="str">
        <f>T(IF(  Mar2022_RICHIESTE!BJ27&lt;&gt;"",  Mar2022_RICHIESTE!BJ27,  HLOOKUP(BG$134,Tipologie!$B$2:$AM$10,5) ))</f>
        <v>.</v>
      </c>
      <c r="BH138" s="158" t="str">
        <f>T(IF(  Mar2022_RICHIESTE!BK27&lt;&gt;"",  Mar2022_RICHIESTE!BK27,  HLOOKUP(BH$134,Tipologie!$B$2:$AM$10,5) ))</f>
        <v>Ridotto Ex-Acc</v>
      </c>
      <c r="BI138" s="50"/>
    </row>
    <row r="139" spans="1:61" ht="11.25" customHeight="1" x14ac:dyDescent="0.25">
      <c r="A139" s="79" t="str">
        <f>IF(Mar2022_RICHIESTE!A28&lt;&gt;"",Mar2022_RICHIESTE!A28,"")</f>
        <v>gio</v>
      </c>
      <c r="B139" s="80">
        <f>IF(Mar2022_RICHIESTE!B28&lt;&gt;"",Mar2022_RICHIESTE!B28,"")</f>
        <v>44637</v>
      </c>
      <c r="C139" s="158" t="str">
        <f>T( IF( Mar2022_RICHIESTE!C28&lt;&gt;"",  IF(   AND(    (IFERROR(SEARCH("Ridotto",Mar2022_RICHIESTE!C28),Mar2022_RICHIESTE!C28))=1,    C$134&lt;&gt;""   ),    _xlfn.CONCAT("Rid: ",HLOOKUP(C$134,Tipologie!$B$2:$AM$10,6)  ),  Mar2022_RICHIESTE!C28),HLOOKUP(C$134,Tipologie!$B$2:$AM$10,6  ) ))</f>
        <v>.</v>
      </c>
      <c r="D139" s="158" t="str">
        <f>T( IF( Mar2022_RICHIESTE!D28&lt;&gt;"",  IF(   AND(    (IFERROR(SEARCH("Ridotto",Mar2022_RICHIESTE!D28),Mar2022_RICHIESTE!D28))=1,    D$134&lt;&gt;""   ),    _xlfn.CONCAT("Rid: ",HLOOKUP(D$134,Tipologie!$B$2:$AM$10,6)  ),  Mar2022_RICHIESTE!D28),HLOOKUP(D$134,Tipologie!$B$2:$AM$10,6  ) ))</f>
        <v>.</v>
      </c>
      <c r="E139" s="158" t="str">
        <f>T( IF( Mar2022_RICHIESTE!E28&lt;&gt;"",  IF(   AND(    (IFERROR(SEARCH("Ridotto",Mar2022_RICHIESTE!E28),Mar2022_RICHIESTE!E28))=1,    E$134&lt;&gt;""   ),    _xlfn.CONCAT("Rid: ",HLOOKUP(E$134,Tipologie!$B$2:$AM$10,6)  ),  Mar2022_RICHIESTE!E28),HLOOKUP(E$134,Tipologie!$B$2:$AM$10,6  ) ))</f>
        <v>.</v>
      </c>
      <c r="F139" s="158" t="str">
        <f>T( IF( Mar2022_RICHIESTE!F28&lt;&gt;"",  IF(   AND(    (IFERROR(SEARCH("Ridotto",Mar2022_RICHIESTE!F28),Mar2022_RICHIESTE!F28))=1,    F$134&lt;&gt;""   ),    _xlfn.CONCAT("Rid: ",HLOOKUP(F$134,Tipologie!$B$2:$AM$10,6)  ),  Mar2022_RICHIESTE!F28),HLOOKUP(F$134,Tipologie!$B$2:$AM$10,6  ) ))</f>
        <v>.</v>
      </c>
      <c r="G139" s="158" t="str">
        <f>T( IF( Mar2022_RICHIESTE!G28&lt;&gt;"",  IF(   AND(    (IFERROR(SEARCH("Ridotto",Mar2022_RICHIESTE!G28),Mar2022_RICHIESTE!G28))=1,    G$134&lt;&gt;""   ),    _xlfn.CONCAT("Rid: ",HLOOKUP(G$134,Tipologie!$B$2:$AM$10,6)  ),  Mar2022_RICHIESTE!G28),HLOOKUP(G$134,Tipologie!$B$2:$AM$10,6  ) ))</f>
        <v>.</v>
      </c>
      <c r="H139" s="158" t="str">
        <f>T( IF( Mar2022_RICHIESTE!H28&lt;&gt;"",  IF(   AND(    (IFERROR(SEARCH("Ridotto",Mar2022_RICHIESTE!H28),Mar2022_RICHIESTE!H28))=1,    H$134&lt;&gt;""   ),    _xlfn.CONCAT("Rid: ",HLOOKUP(H$134,Tipologie!$B$2:$AM$10,6)  ),  Mar2022_RICHIESTE!H28),HLOOKUP(H$134,Tipologie!$B$2:$AM$10,6  ) ))</f>
        <v>.</v>
      </c>
      <c r="I139" s="158" t="str">
        <f>T( IF( Mar2022_RICHIESTE!I28&lt;&gt;"",  IF(   AND(    (IFERROR(SEARCH("Ridotto",Mar2022_RICHIESTE!I28),Mar2022_RICHIESTE!I28))=1,    I$134&lt;&gt;""   ),    _xlfn.CONCAT("Rid: ",HLOOKUP(I$134,Tipologie!$B$2:$AM$10,6)  ),  Mar2022_RICHIESTE!I28),HLOOKUP(I$134,Tipologie!$B$2:$AM$10,6  ) ))</f>
        <v>.</v>
      </c>
      <c r="J139" s="158" t="str">
        <f>T( IF( Mar2022_RICHIESTE!J28&lt;&gt;"",  IF(   AND(    (IFERROR(SEARCH("Ridotto",Mar2022_RICHIESTE!J28),Mar2022_RICHIESTE!J28))=1,    J$134&lt;&gt;""   ),    _xlfn.CONCAT("Rid: ",HLOOKUP(J$134,Tipologie!$B$2:$AM$10,6)  ),  Mar2022_RICHIESTE!J28),HLOOKUP(J$134,Tipologie!$B$2:$AM$10,6  ) ))</f>
        <v>.</v>
      </c>
      <c r="K139" s="158" t="str">
        <f>T( IF( Mar2022_RICHIESTE!K28&lt;&gt;"",  IF(   AND(    (IFERROR(SEARCH("Ridotto",Mar2022_RICHIESTE!K28),Mar2022_RICHIESTE!K28))=1,    K$134&lt;&gt;""   ),    _xlfn.CONCAT("Rid: ",HLOOKUP(K$134,Tipologie!$B$2:$AM$10,6)  ),  Mar2022_RICHIESTE!K28),HLOOKUP(K$134,Tipologie!$B$2:$AM$10,6  ) ))</f>
        <v>.</v>
      </c>
      <c r="L139" s="158" t="str">
        <f>T( IF( Mar2022_RICHIESTE!L28&lt;&gt;"",  IF(   AND(    (IFERROR(SEARCH("Ridotto",Mar2022_RICHIESTE!L28),Mar2022_RICHIESTE!L28))=1,    L$134&lt;&gt;""   ),    _xlfn.CONCAT("Rid: ",HLOOKUP(L$134,Tipologie!$B$2:$AM$10,6)  ),  Mar2022_RICHIESTE!L28),HLOOKUP(L$134,Tipologie!$B$2:$AM$10,6  ) ))</f>
        <v>.</v>
      </c>
      <c r="M139" s="158" t="str">
        <f>T( IF( Mar2022_RICHIESTE!M28&lt;&gt;"",  IF(   AND(    (IFERROR(SEARCH("Ridotto",Mar2022_RICHIESTE!M28),Mar2022_RICHIESTE!M28))=1,    M$134&lt;&gt;""   ),    _xlfn.CONCAT("Rid: ",HLOOKUP(M$134,Tipologie!$B$2:$AM$10,6)  ),  Mar2022_RICHIESTE!M28),HLOOKUP(M$134,Tipologie!$B$2:$AM$10,6  ) ))</f>
        <v>.</v>
      </c>
      <c r="N139" s="158" t="str">
        <f>T( IF( Mar2022_RICHIESTE!N28&lt;&gt;"",  IF(   AND(    (IFERROR(SEARCH("Ridotto",Mar2022_RICHIESTE!N28),Mar2022_RICHIESTE!N28))=1,    N$134&lt;&gt;""   ),    _xlfn.CONCAT("Rid: ",HLOOKUP(N$134,Tipologie!$B$2:$AM$10,6)  ),  Mar2022_RICHIESTE!N28),HLOOKUP(N$134,Tipologie!$B$2:$AM$10,6  ) ))</f>
        <v>.</v>
      </c>
      <c r="O139" s="158" t="str">
        <f>T( IF( Mar2022_RICHIESTE!O28&lt;&gt;"",  IF(   AND(    (IFERROR(SEARCH("Ridotto",Mar2022_RICHIESTE!O28),Mar2022_RICHIESTE!O28))=1,    O$134&lt;&gt;""   ),    _xlfn.CONCAT("Rid: ",HLOOKUP(O$134,Tipologie!$B$2:$AM$10,6)  ),  Mar2022_RICHIESTE!O28),HLOOKUP(O$134,Tipologie!$B$2:$AM$10,6  ) ))</f>
        <v>.</v>
      </c>
      <c r="P139" s="158" t="str">
        <f>T( IF( Mar2022_RICHIESTE!P28&lt;&gt;"",  IF(   AND(    (IFERROR(SEARCH("Ridotto",Mar2022_RICHIESTE!P28),Mar2022_RICHIESTE!P28))=1,    P$134&lt;&gt;""   ),    _xlfn.CONCAT("Rid: ",HLOOKUP(P$134,Tipologie!$B$2:$AM$10,6)  ),  Mar2022_RICHIESTE!P28),HLOOKUP(P$134,Tipologie!$B$2:$AM$10,6  ) ))</f>
        <v>.</v>
      </c>
      <c r="Q139" s="60" t="str">
        <f>T( IF( Mar2022_RICHIESTE!Q28&lt;&gt;"",  IF(   AND(    (IFERROR(SEARCH("Ridotto",Mar2022_RICHIESTE!Q28),Mar2022_RICHIESTE!Q28))=1,    Q$134&lt;&gt;""   ),    _xlfn.CONCAT("Rid: ",HLOOKUP(Q$134,Tipologie!$B$2:$AM$10,6)  ),  Mar2022_RICHIESTE!Q28),HLOOKUP(Q$134,Tipologie!$B$2:$AM$10,6  ) ))</f>
        <v>.</v>
      </c>
      <c r="R139" s="60" t="str">
        <f>T( IF( Mar2022_RICHIESTE!R28&lt;&gt;"",  IF(   AND(    (IFERROR(SEARCH("Ridotto",Mar2022_RICHIESTE!R28),Mar2022_RICHIESTE!R28))=1,    R$134&lt;&gt;""   ),    _xlfn.CONCAT("Rid: ",HLOOKUP(R$134,Tipologie!$B$2:$AM$10,6)  ),  Mar2022_RICHIESTE!R28),HLOOKUP(R$134,Tipologie!$B$2:$AM$10,6  ) ))</f>
        <v>.</v>
      </c>
      <c r="S139" s="60" t="str">
        <f>T( IF( Mar2022_RICHIESTE!S28&lt;&gt;"",  IF(   AND(    (IFERROR(SEARCH("Ridotto",Mar2022_RICHIESTE!S28),Mar2022_RICHIESTE!S28))=1,    S$134&lt;&gt;""   ),    _xlfn.CONCAT("Rid: ",HLOOKUP(S$134,Tipologie!$B$2:$AM$10,6)  ),  Mar2022_RICHIESTE!S28),HLOOKUP(S$134,Tipologie!$B$2:$AM$10,6  ) ))</f>
        <v>.</v>
      </c>
      <c r="U139" s="79" t="str">
        <f t="shared" si="34"/>
        <v>gio</v>
      </c>
      <c r="V139" s="80">
        <f t="shared" si="33"/>
        <v>44637</v>
      </c>
      <c r="W139" s="158" t="str">
        <f>T( IF( Mar2022_RICHIESTE!W28&lt;&gt;"",  IF(   AND(    (IFERROR(SEARCH("Ridotto",Mar2022_RICHIESTE!W28),Mar2022_RICHIESTE!W28))=1,    W$134&lt;&gt;""   ),    _xlfn.CONCAT("Rid: ",HLOOKUP(W$134,Tipologie!$B$2:$AM$10,6)  ),  Mar2022_RICHIESTE!W28),HLOOKUP(W$134,Tipologie!$B$2:$AM$10,6  ) ))</f>
        <v>.</v>
      </c>
      <c r="X139" s="158" t="str">
        <f>T( IF( Mar2022_RICHIESTE!X28&lt;&gt;"",  IF(   AND(    (IFERROR(SEARCH("Ridotto",Mar2022_RICHIESTE!X28),Mar2022_RICHIESTE!X28))=1,    X$134&lt;&gt;""   ),    _xlfn.CONCAT("Rid: ",HLOOKUP(X$134,Tipologie!$B$2:$AM$10,6)  ),  Mar2022_RICHIESTE!X28),HLOOKUP(X$134,Tipologie!$B$2:$AM$10,6  ) ))</f>
        <v>.</v>
      </c>
      <c r="Y139" s="158" t="str">
        <f>T( IF( Mar2022_RICHIESTE!Y28&lt;&gt;"",  IF(   AND(    (IFERROR(SEARCH("Ridotto",Mar2022_RICHIESTE!Y28),Mar2022_RICHIESTE!Y28))=1,    Y$134&lt;&gt;""   ),    _xlfn.CONCAT("Rid: ",HLOOKUP(Y$134,Tipologie!$B$2:$AM$10,6)  ),  Mar2022_RICHIESTE!Y28),HLOOKUP(Y$134,Tipologie!$B$2:$AM$10,6  ) ))</f>
        <v>.</v>
      </c>
      <c r="Z139" s="158" t="str">
        <f>T( IF( Mar2022_RICHIESTE!Z28&lt;&gt;"",  IF(   AND(    (IFERROR(SEARCH("Ridotto",Mar2022_RICHIESTE!Z28),Mar2022_RICHIESTE!Z28))=1,    Z$134&lt;&gt;""   ),    _xlfn.CONCAT("Rid: ",HLOOKUP(Z$134,Tipologie!$B$2:$AM$10,6)  ),  Mar2022_RICHIESTE!Z28),HLOOKUP(Z$134,Tipologie!$B$2:$AM$10,6  ) ))</f>
        <v>Ridotto Maternità</v>
      </c>
      <c r="AA139" s="158" t="str">
        <f>T( IF( Mar2022_RICHIESTE!AA28&lt;&gt;"",  IF(   AND(    (IFERROR(SEARCH("Ridotto",Mar2022_RICHIESTE!AA28),Mar2022_RICHIESTE!AA28))=1,    AA$134&lt;&gt;""   ),    _xlfn.CONCAT("Rid: ",HLOOKUP(AA$134,Tipologie!$B$2:$AM$10,6)  ),  Mar2022_RICHIESTE!AA28),HLOOKUP(AA$134,Tipologie!$B$2:$AM$10,6  ) ))</f>
        <v>Ridotto Ex-Acc</v>
      </c>
      <c r="AB139" s="158" t="str">
        <f>T( IF( Mar2022_RICHIESTE!AB28&lt;&gt;"",  IF(   AND(    (IFERROR(SEARCH("Ridotto",Mar2022_RICHIESTE!AB28),Mar2022_RICHIESTE!AB28))=1,    AB$134&lt;&gt;""   ),    _xlfn.CONCAT("Rid: ",HLOOKUP(AB$134,Tipologie!$B$2:$AM$10,6)  ),  Mar2022_RICHIESTE!AB28),HLOOKUP(AB$134,Tipologie!$B$2:$AM$10,6  ) ))</f>
        <v>.</v>
      </c>
      <c r="AC139" s="158" t="str">
        <f>T( IF( Mar2022_RICHIESTE!AC28&lt;&gt;"",  IF(   AND(    (IFERROR(SEARCH("Ridotto",Mar2022_RICHIESTE!AC28),Mar2022_RICHIESTE!AC28))=1,    AC$134&lt;&gt;""   ),    _xlfn.CONCAT("Rid: ",HLOOKUP(AC$134,Tipologie!$B$2:$AM$10,6)  ),  Mar2022_RICHIESTE!AC28),HLOOKUP(AC$134,Tipologie!$B$2:$AM$10,6  ) ))</f>
        <v>.</v>
      </c>
      <c r="AD139" s="158" t="str">
        <f>T( IF( Mar2022_RICHIESTE!AD28&lt;&gt;"",  IF(   AND(    (IFERROR(SEARCH("Ridotto",Mar2022_RICHIESTE!AD28),Mar2022_RICHIESTE!AD28))=1,    AD$134&lt;&gt;""   ),    _xlfn.CONCAT("Rid: ",HLOOKUP(AD$134,Tipologie!$B$2:$AM$10,6)  ),  Mar2022_RICHIESTE!AD28),HLOOKUP(AD$134,Tipologie!$B$2:$AM$10,6  ) ))</f>
        <v>.</v>
      </c>
      <c r="AE139" s="158" t="str">
        <f>T( IF( Mar2022_RICHIESTE!AE28&lt;&gt;"",  IF(   AND(    (IFERROR(SEARCH("Ridotto",Mar2022_RICHIESTE!AE28),Mar2022_RICHIESTE!AE28))=1,    AE$134&lt;&gt;""   ),    _xlfn.CONCAT("Rid: ",HLOOKUP(AE$134,Tipologie!$B$2:$AM$10,6)  ),  Mar2022_RICHIESTE!AE28),HLOOKUP(AE$134,Tipologie!$B$2:$AM$10,6  ) ))</f>
        <v>.</v>
      </c>
      <c r="AF139" s="158" t="str">
        <f>T( IF( Mar2022_RICHIESTE!AF28&lt;&gt;"",  IF(   AND(    (IFERROR(SEARCH("Ridotto",Mar2022_RICHIESTE!AF28),Mar2022_RICHIESTE!AF28))=1,    AF$134&lt;&gt;""   ),    _xlfn.CONCAT("Rid: ",HLOOKUP(AF$134,Tipologie!$B$2:$AM$10,6)  ),  Mar2022_RICHIESTE!AF28),HLOOKUP(AF$134,Tipologie!$B$2:$AM$10,6  ) ))</f>
        <v>.</v>
      </c>
      <c r="AG139" s="158" t="str">
        <f>T( IF( Mar2022_RICHIESTE!AG28&lt;&gt;"",  IF(   AND(    (IFERROR(SEARCH("Ridotto",Mar2022_RICHIESTE!AG28),Mar2022_RICHIESTE!AG28))=1,    AG$134&lt;&gt;""   ),    _xlfn.CONCAT("Rid: ",HLOOKUP(AG$134,Tipologie!$B$2:$AM$10,6)  ),  Mar2022_RICHIESTE!AG28),HLOOKUP(AG$134,Tipologie!$B$2:$AM$10,6  ) ))</f>
        <v>.</v>
      </c>
      <c r="AH139" s="158" t="str">
        <f>T( IF( Mar2022_RICHIESTE!AH28&lt;&gt;"",  IF(   AND(    (IFERROR(SEARCH("Ridotto",Mar2022_RICHIESTE!AH28),Mar2022_RICHIESTE!AH28))=1,    AH$134&lt;&gt;""   ),    _xlfn.CONCAT("Rid: ",HLOOKUP(AH$134,Tipologie!$B$2:$AM$10,6)  ),  Mar2022_RICHIESTE!AH28),HLOOKUP(AH$134,Tipologie!$B$2:$AM$10,6  ) ))</f>
        <v>.</v>
      </c>
      <c r="AI139" s="158" t="str">
        <f>T( IF( Mar2022_RICHIESTE!AI28&lt;&gt;"",  IF(   AND(    (IFERROR(SEARCH("Ridotto",Mar2022_RICHIESTE!AI28),Mar2022_RICHIESTE!AI28))=1,    AI$134&lt;&gt;""   ),    _xlfn.CONCAT("Rid: ",HLOOKUP(AI$134,Tipologie!$B$2:$AM$10,6)  ),  Mar2022_RICHIESTE!AI28),HLOOKUP(AI$134,Tipologie!$B$2:$AM$10,6  ) ))</f>
        <v>.</v>
      </c>
      <c r="AJ139" s="158" t="str">
        <f>T( IF( Mar2022_RICHIESTE!AJ28&lt;&gt;"",  IF(   AND(    (IFERROR(SEARCH("Ridotto",Mar2022_RICHIESTE!AJ28),Mar2022_RICHIESTE!AJ28))=1,    AJ$134&lt;&gt;""   ),    _xlfn.CONCAT("Rid: ",HLOOKUP(AJ$134,Tipologie!$B$2:$AM$10,6)  ),  Mar2022_RICHIESTE!AJ28),HLOOKUP(AJ$134,Tipologie!$B$2:$AM$10,6  ) ))</f>
        <v>Ridotto Ex-Acc</v>
      </c>
      <c r="AK139" s="158" t="str">
        <f>T( IF( Mar2022_RICHIESTE!AK28&lt;&gt;"",  IF(   AND(    (IFERROR(SEARCH("Ridotto",Mar2022_RICHIESTE!AK28),Mar2022_RICHIESTE!AK28))=1,    AK$134&lt;&gt;""   ),    _xlfn.CONCAT("Rid: ",HLOOKUP(AK$134,Tipologie!$B$2:$AM$10,6)  ),  Mar2022_RICHIESTE!AK28),HLOOKUP(AK$134,Tipologie!$B$2:$AM$10,6  ) ))</f>
        <v>.</v>
      </c>
      <c r="AL139" s="158" t="str">
        <f>T( IF( Mar2022_RICHIESTE!AL28&lt;&gt;"",  IF(   AND(    (IFERROR(SEARCH("Ridotto",Mar2022_RICHIESTE!AL28),Mar2022_RICHIESTE!AL28))=1,    AL$134&lt;&gt;""   ),    _xlfn.CONCAT("Rid: ",HLOOKUP(AL$134,Tipologie!$B$2:$AM$10,6)  ),  Mar2022_RICHIESTE!AL28),HLOOKUP(AL$134,Tipologie!$B$2:$AM$10,6  ) ))</f>
        <v>.</v>
      </c>
      <c r="AM139" s="158" t="str">
        <f>T( IF( Mar2022_RICHIESTE!AM28&lt;&gt;"",  IF(   AND(    (IFERROR(SEARCH("Ridotto",Mar2022_RICHIESTE!AM28),Mar2022_RICHIESTE!AM28))=1,    AM$134&lt;&gt;""   ),    _xlfn.CONCAT("Rid: ",HLOOKUP(AM$134,Tipologie!$B$2:$AM$10,6)  ),  Mar2022_RICHIESTE!AM28),HLOOKUP(AM$134,Tipologie!$B$2:$AM$10,6  ) ))</f>
        <v>.</v>
      </c>
      <c r="AN139" s="158" t="str">
        <f>T( IF( Mar2022_RICHIESTE!AN28&lt;&gt;"",  IF(   AND(    (IFERROR(SEARCH("Ridotto",Mar2022_RICHIESTE!AN28),Mar2022_RICHIESTE!AN28))=1,    AN$134&lt;&gt;""   ),    _xlfn.CONCAT("Rid: ",HLOOKUP(AN$134,Tipologie!$B$2:$AM$10,6)  ),  Mar2022_RICHIESTE!AN28),HLOOKUP(AN$134,Tipologie!$B$2:$AM$10,6  ) ))</f>
        <v>.</v>
      </c>
      <c r="AO139" s="158" t="str">
        <f>T( IF( Mar2022_RICHIESTE!AO28&lt;&gt;"",  IF(   AND(    (IFERROR(SEARCH("Ridotto",Mar2022_RICHIESTE!AO28),Mar2022_RICHIESTE!AO28))=1,    AO$134&lt;&gt;""   ),    _xlfn.CONCAT("Rid: ",HLOOKUP(AO$134,Tipologie!$B$2:$AM$10,6)  ),  Mar2022_RICHIESTE!AO28),HLOOKUP(AO$134,Tipologie!$B$2:$AM$10,6  ) ))</f>
        <v>Ridotto Ferie</v>
      </c>
      <c r="AP139" s="158" t="str">
        <f>T( IF( Mar2022_RICHIESTE!AP28&lt;&gt;"",  IF(   AND(    (IFERROR(SEARCH("Ridotto",Mar2022_RICHIESTE!AP28),Mar2022_RICHIESTE!AP28))=1,    AP$134&lt;&gt;""   ),    _xlfn.CONCAT("Rid: ",HLOOKUP(AP$134,Tipologie!$B$2:$AM$10,6)  ),  Mar2022_RICHIESTE!AP28),HLOOKUP(AP$134,Tipologie!$B$2:$AM$10,6  ) ))</f>
        <v>.</v>
      </c>
      <c r="AQ139" s="158" t="str">
        <f>T( IF( Mar2022_RICHIESTE!AQ28&lt;&gt;"",  IF(   AND(    (IFERROR(SEARCH("Ridotto",Mar2022_RICHIESTE!AQ28),Mar2022_RICHIESTE!AQ28))=1,    AQ$134&lt;&gt;""   ),    _xlfn.CONCAT("Rid: ",HLOOKUP(AQ$134,Tipologie!$B$2:$AM$10,6)  ),  Mar2022_RICHIESTE!AQ28),HLOOKUP(AQ$134,Tipologie!$B$2:$AM$10,6  ) ))</f>
        <v>.</v>
      </c>
      <c r="AR139" s="158" t="str">
        <f>T( IF( Mar2022_RICHIESTE!AR28&lt;&gt;"",  IF(   AND(    (IFERROR(SEARCH("Ridotto",Mar2022_RICHIESTE!AR28),Mar2022_RICHIESTE!AR28))=1,    AR$134&lt;&gt;""   ),    _xlfn.CONCAT("Rid: ",HLOOKUP(AR$134,Tipologie!$B$2:$AM$10,6)  ),  Mar2022_RICHIESTE!AR28),HLOOKUP(AR$134,Tipologie!$B$2:$AM$10,6  ) ))</f>
        <v>Ridotto Ex-Acc</v>
      </c>
      <c r="AS139" s="54"/>
      <c r="AT139" s="174">
        <f>SUM(COUNTIFS(C139:AR139,{"Ex-accordo";"Ferie";"Ridotto Ex-Acc";"Ridotto Ferie";"Ridotto Maternità";"Malattia";"Esame";"Altro"}))</f>
        <v>5</v>
      </c>
      <c r="AU139" s="96"/>
      <c r="AW139" s="79" t="str">
        <f t="shared" si="35"/>
        <v>gio</v>
      </c>
      <c r="AX139" s="79">
        <f t="shared" si="37"/>
        <v>44637</v>
      </c>
      <c r="AY139" s="158" t="str">
        <f>T(IF(  Mar2022_RICHIESTE!BB28&lt;&gt;"",  Mar2022_RICHIESTE!BB28,  HLOOKUP(AY$134,Tipologie!$B$2:$AM$10,6) ))</f>
        <v>.</v>
      </c>
      <c r="AZ139" s="158" t="str">
        <f>T(IF(  Mar2022_RICHIESTE!BC28&lt;&gt;"",  Mar2022_RICHIESTE!BC28,  HLOOKUP(AZ$134,Tipologie!$B$2:$AM$10,6) ))</f>
        <v>.</v>
      </c>
      <c r="BA139" s="158" t="str">
        <f>T(IF(  Mar2022_RICHIESTE!BD28&lt;&gt;"",  Mar2022_RICHIESTE!BD28,  HLOOKUP(BA$134,Tipologie!$B$2:$AM$10,6) ))</f>
        <v>.</v>
      </c>
      <c r="BB139" s="158" t="str">
        <f>T(IF(  Mar2022_RICHIESTE!BE28&lt;&gt;"",  Mar2022_RICHIESTE!BE28,  HLOOKUP(BB$134,Tipologie!$B$2:$AM$10,6) ))</f>
        <v>.</v>
      </c>
      <c r="BC139" s="158" t="str">
        <f>T(IF(  Mar2022_RICHIESTE!BF28&lt;&gt;"",  Mar2022_RICHIESTE!BF28,  HLOOKUP(BC$134,Tipologie!$B$2:$AM$10,6) ))</f>
        <v>.</v>
      </c>
      <c r="BD139" s="158" t="str">
        <f>T(IF(  Mar2022_RICHIESTE!BG28&lt;&gt;"",  Mar2022_RICHIESTE!BG28,  HLOOKUP(BD$134,Tipologie!$B$2:$AM$10,6) ))</f>
        <v>.</v>
      </c>
      <c r="BE139" s="158" t="str">
        <f>T(IF(  Mar2022_RICHIESTE!BH28&lt;&gt;"",  Mar2022_RICHIESTE!BH28,  HLOOKUP(BE$134,Tipologie!$B$2:$AM$10,6) ))</f>
        <v>.</v>
      </c>
      <c r="BF139" s="158" t="str">
        <f>T(IF(  Mar2022_RICHIESTE!BI28&lt;&gt;"",  Mar2022_RICHIESTE!BI28,  HLOOKUP(BF$134,Tipologie!$B$2:$AM$10,6) ))</f>
        <v>.</v>
      </c>
      <c r="BG139" s="158" t="str">
        <f>T(IF(  Mar2022_RICHIESTE!BJ28&lt;&gt;"",  Mar2022_RICHIESTE!BJ28,  HLOOKUP(BG$134,Tipologie!$B$2:$AM$10,6) ))</f>
        <v>.</v>
      </c>
      <c r="BH139" s="158" t="str">
        <f>T(IF(  Mar2022_RICHIESTE!BK28&lt;&gt;"",  Mar2022_RICHIESTE!BK28,  HLOOKUP(BH$134,Tipologie!$B$2:$AM$10,6) ))</f>
        <v>.</v>
      </c>
    </row>
    <row r="140" spans="1:61" ht="11.25" customHeight="1" x14ac:dyDescent="0.25">
      <c r="A140" s="79" t="str">
        <f>IF(Mar2022_RICHIESTE!A29&lt;&gt;"",Mar2022_RICHIESTE!A29,"")</f>
        <v>ven</v>
      </c>
      <c r="B140" s="80">
        <f>IF(Mar2022_RICHIESTE!B29&lt;&gt;"",Mar2022_RICHIESTE!B29,"")</f>
        <v>44638</v>
      </c>
      <c r="C140" s="158" t="str">
        <f>T( IF( Mar2022_RICHIESTE!C29&lt;&gt;"",  IF(   AND(    (IFERROR(SEARCH("Ridotto",Mar2022_RICHIESTE!C29),Mar2022_RICHIESTE!C29))=1,    C$134&lt;&gt;""   ),    _xlfn.CONCAT("Rid: ",HLOOKUP(C$134,Tipologie!$B$2:$AM$10,7)  ),  Mar2022_RICHIESTE!C29),HLOOKUP(C$134,Tipologie!$B$2:$AM$10,7  ) ))</f>
        <v>.</v>
      </c>
      <c r="D140" s="158" t="str">
        <f>T( IF( Mar2022_RICHIESTE!D29&lt;&gt;"",  IF(   AND(    (IFERROR(SEARCH("Ridotto",Mar2022_RICHIESTE!D29),Mar2022_RICHIESTE!D29))=1,    D$134&lt;&gt;""   ),    _xlfn.CONCAT("Rid: ",HLOOKUP(D$134,Tipologie!$B$2:$AM$10,7)  ),  Mar2022_RICHIESTE!D29),HLOOKUP(D$134,Tipologie!$B$2:$AM$10,7  ) ))</f>
        <v>.</v>
      </c>
      <c r="E140" s="158" t="str">
        <f>T( IF( Mar2022_RICHIESTE!E29&lt;&gt;"",  IF(   AND(    (IFERROR(SEARCH("Ridotto",Mar2022_RICHIESTE!E29),Mar2022_RICHIESTE!E29))=1,    E$134&lt;&gt;""   ),    _xlfn.CONCAT("Rid: ",HLOOKUP(E$134,Tipologie!$B$2:$AM$10,7)  ),  Mar2022_RICHIESTE!E29),HLOOKUP(E$134,Tipologie!$B$2:$AM$10,7  ) ))</f>
        <v>.</v>
      </c>
      <c r="F140" s="158" t="str">
        <f>T( IF( Mar2022_RICHIESTE!F29&lt;&gt;"",  IF(   AND(    (IFERROR(SEARCH("Ridotto",Mar2022_RICHIESTE!F29),Mar2022_RICHIESTE!F29))=1,    F$134&lt;&gt;""   ),    _xlfn.CONCAT("Rid: ",HLOOKUP(F$134,Tipologie!$B$2:$AM$10,7)  ),  Mar2022_RICHIESTE!F29),HLOOKUP(F$134,Tipologie!$B$2:$AM$10,7  ) ))</f>
        <v>.</v>
      </c>
      <c r="G140" s="158" t="str">
        <f>T( IF( Mar2022_RICHIESTE!G29&lt;&gt;"",  IF(   AND(    (IFERROR(SEARCH("Ridotto",Mar2022_RICHIESTE!G29),Mar2022_RICHIESTE!G29))=1,    G$134&lt;&gt;""   ),    _xlfn.CONCAT("Rid: ",HLOOKUP(G$134,Tipologie!$B$2:$AM$10,7)  ),  Mar2022_RICHIESTE!G29),HLOOKUP(G$134,Tipologie!$B$2:$AM$10,7  ) ))</f>
        <v>.</v>
      </c>
      <c r="H140" s="158" t="str">
        <f>T( IF( Mar2022_RICHIESTE!H29&lt;&gt;"",  IF(   AND(    (IFERROR(SEARCH("Ridotto",Mar2022_RICHIESTE!H29),Mar2022_RICHIESTE!H29))=1,    H$134&lt;&gt;""   ),    _xlfn.CONCAT("Rid: ",HLOOKUP(H$134,Tipologie!$B$2:$AM$10,7)  ),  Mar2022_RICHIESTE!H29),HLOOKUP(H$134,Tipologie!$B$2:$AM$10,7  ) ))</f>
        <v>.</v>
      </c>
      <c r="I140" s="158" t="str">
        <f>T( IF( Mar2022_RICHIESTE!I29&lt;&gt;"",  IF(   AND(    (IFERROR(SEARCH("Ridotto",Mar2022_RICHIESTE!I29),Mar2022_RICHIESTE!I29))=1,    I$134&lt;&gt;""   ),    _xlfn.CONCAT("Rid: ",HLOOKUP(I$134,Tipologie!$B$2:$AM$10,7)  ),  Mar2022_RICHIESTE!I29),HLOOKUP(I$134,Tipologie!$B$2:$AM$10,7  ) ))</f>
        <v>.</v>
      </c>
      <c r="J140" s="158" t="str">
        <f>T( IF( Mar2022_RICHIESTE!J29&lt;&gt;"",  IF(   AND(    (IFERROR(SEARCH("Ridotto",Mar2022_RICHIESTE!J29),Mar2022_RICHIESTE!J29))=1,    J$134&lt;&gt;""   ),    _xlfn.CONCAT("Rid: ",HLOOKUP(J$134,Tipologie!$B$2:$AM$10,7)  ),  Mar2022_RICHIESTE!J29),HLOOKUP(J$134,Tipologie!$B$2:$AM$10,7  ) ))</f>
        <v>.</v>
      </c>
      <c r="K140" s="158" t="str">
        <f>T( IF( Mar2022_RICHIESTE!K29&lt;&gt;"",  IF(   AND(    (IFERROR(SEARCH("Ridotto",Mar2022_RICHIESTE!K29),Mar2022_RICHIESTE!K29))=1,    K$134&lt;&gt;""   ),    _xlfn.CONCAT("Rid: ",HLOOKUP(K$134,Tipologie!$B$2:$AM$10,7)  ),  Mar2022_RICHIESTE!K29),HLOOKUP(K$134,Tipologie!$B$2:$AM$10,7  ) ))</f>
        <v>.</v>
      </c>
      <c r="L140" s="158" t="str">
        <f>T( IF( Mar2022_RICHIESTE!L29&lt;&gt;"",  IF(   AND(    (IFERROR(SEARCH("Ridotto",Mar2022_RICHIESTE!L29),Mar2022_RICHIESTE!L29))=1,    L$134&lt;&gt;""   ),    _xlfn.CONCAT("Rid: ",HLOOKUP(L$134,Tipologie!$B$2:$AM$10,7)  ),  Mar2022_RICHIESTE!L29),HLOOKUP(L$134,Tipologie!$B$2:$AM$10,7  ) ))</f>
        <v>.</v>
      </c>
      <c r="M140" s="158" t="str">
        <f>T( IF( Mar2022_RICHIESTE!M29&lt;&gt;"",  IF(   AND(    (IFERROR(SEARCH("Ridotto",Mar2022_RICHIESTE!M29),Mar2022_RICHIESTE!M29))=1,    M$134&lt;&gt;""   ),    _xlfn.CONCAT("Rid: ",HLOOKUP(M$134,Tipologie!$B$2:$AM$10,7)  ),  Mar2022_RICHIESTE!M29),HLOOKUP(M$134,Tipologie!$B$2:$AM$10,7  ) ))</f>
        <v>.</v>
      </c>
      <c r="N140" s="158" t="str">
        <f>T( IF( Mar2022_RICHIESTE!N29&lt;&gt;"",  IF(   AND(    (IFERROR(SEARCH("Ridotto",Mar2022_RICHIESTE!N29),Mar2022_RICHIESTE!N29))=1,    N$134&lt;&gt;""   ),    _xlfn.CONCAT("Rid: ",HLOOKUP(N$134,Tipologie!$B$2:$AM$10,7)  ),  Mar2022_RICHIESTE!N29),HLOOKUP(N$134,Tipologie!$B$2:$AM$10,7  ) ))</f>
        <v>.</v>
      </c>
      <c r="O140" s="158" t="str">
        <f>T( IF( Mar2022_RICHIESTE!O29&lt;&gt;"",  IF(   AND(    (IFERROR(SEARCH("Ridotto",Mar2022_RICHIESTE!O29),Mar2022_RICHIESTE!O29))=1,    O$134&lt;&gt;""   ),    _xlfn.CONCAT("Rid: ",HLOOKUP(O$134,Tipologie!$B$2:$AM$10,7)  ),  Mar2022_RICHIESTE!O29),HLOOKUP(O$134,Tipologie!$B$2:$AM$10,7  ) ))</f>
        <v>.</v>
      </c>
      <c r="P140" s="158" t="str">
        <f>T( IF( Mar2022_RICHIESTE!P29&lt;&gt;"",  IF(   AND(    (IFERROR(SEARCH("Ridotto",Mar2022_RICHIESTE!P29),Mar2022_RICHIESTE!P29))=1,    P$134&lt;&gt;""   ),    _xlfn.CONCAT("Rid: ",HLOOKUP(P$134,Tipologie!$B$2:$AM$10,7)  ),  Mar2022_RICHIESTE!P29),HLOOKUP(P$134,Tipologie!$B$2:$AM$10,7  ) ))</f>
        <v>.</v>
      </c>
      <c r="Q140" s="60" t="str">
        <f>T( IF( Mar2022_RICHIESTE!Q29&lt;&gt;"",  IF(   AND(    (IFERROR(SEARCH("Ridotto",Mar2022_RICHIESTE!Q29),Mar2022_RICHIESTE!Q29))=1,    Q$134&lt;&gt;""   ),    _xlfn.CONCAT("Rid: ",HLOOKUP(Q$134,Tipologie!$B$2:$AM$10,7)  ),  Mar2022_RICHIESTE!Q29),HLOOKUP(Q$134,Tipologie!$B$2:$AM$10,7  ) ))</f>
        <v>.</v>
      </c>
      <c r="R140" s="60" t="str">
        <f>T( IF( Mar2022_RICHIESTE!R29&lt;&gt;"",  IF(   AND(    (IFERROR(SEARCH("Ridotto",Mar2022_RICHIESTE!R29),Mar2022_RICHIESTE!R29))=1,    R$134&lt;&gt;""   ),    _xlfn.CONCAT("Rid: ",HLOOKUP(R$134,Tipologie!$B$2:$AM$10,7)  ),  Mar2022_RICHIESTE!R29),HLOOKUP(R$134,Tipologie!$B$2:$AM$10,7  ) ))</f>
        <v>.</v>
      </c>
      <c r="S140" s="60" t="str">
        <f>T( IF( Mar2022_RICHIESTE!S29&lt;&gt;"",  IF(   AND(    (IFERROR(SEARCH("Ridotto",Mar2022_RICHIESTE!S29),Mar2022_RICHIESTE!S29))=1,    S$134&lt;&gt;""   ),    _xlfn.CONCAT("Rid: ",HLOOKUP(S$134,Tipologie!$B$2:$AM$10,7)  ),  Mar2022_RICHIESTE!S29),HLOOKUP(S$134,Tipologie!$B$2:$AM$10,7  ) ))</f>
        <v>.</v>
      </c>
      <c r="U140" s="79" t="str">
        <f t="shared" si="34"/>
        <v>ven</v>
      </c>
      <c r="V140" s="80">
        <f t="shared" si="33"/>
        <v>44638</v>
      </c>
      <c r="W140" s="158" t="str">
        <f>T( IF( Mar2022_RICHIESTE!W29&lt;&gt;"",  IF(   AND(    (IFERROR(SEARCH("Ridotto",Mar2022_RICHIESTE!W29),Mar2022_RICHIESTE!W29))=1,    W$134&lt;&gt;""   ),    _xlfn.CONCAT("Rid: ",HLOOKUP(W$134,Tipologie!$B$2:$AM$10,7)  ),  Mar2022_RICHIESTE!W29),HLOOKUP(W$134,Tipologie!$B$2:$AM$10,7  ) ))</f>
        <v>.</v>
      </c>
      <c r="X140" s="158" t="str">
        <f>T( IF( Mar2022_RICHIESTE!X29&lt;&gt;"",  IF(   AND(    (IFERROR(SEARCH("Ridotto",Mar2022_RICHIESTE!X29),Mar2022_RICHIESTE!X29))=1,    X$134&lt;&gt;""   ),    _xlfn.CONCAT("Rid: ",HLOOKUP(X$134,Tipologie!$B$2:$AM$10,7)  ),  Mar2022_RICHIESTE!X29),HLOOKUP(X$134,Tipologie!$B$2:$AM$10,7  ) ))</f>
        <v>.</v>
      </c>
      <c r="Y140" s="158" t="str">
        <f>T( IF( Mar2022_RICHIESTE!Y29&lt;&gt;"",  IF(   AND(    (IFERROR(SEARCH("Ridotto",Mar2022_RICHIESTE!Y29),Mar2022_RICHIESTE!Y29))=1,    Y$134&lt;&gt;""   ),    _xlfn.CONCAT("Rid: ",HLOOKUP(Y$134,Tipologie!$B$2:$AM$10,7)  ),  Mar2022_RICHIESTE!Y29),HLOOKUP(Y$134,Tipologie!$B$2:$AM$10,7  ) ))</f>
        <v>.</v>
      </c>
      <c r="Z140" s="158" t="str">
        <f>T( IF( Mar2022_RICHIESTE!Z29&lt;&gt;"",  IF(   AND(    (IFERROR(SEARCH("Ridotto",Mar2022_RICHIESTE!Z29),Mar2022_RICHIESTE!Z29))=1,    Z$134&lt;&gt;""   ),    _xlfn.CONCAT("Rid: ",HLOOKUP(Z$134,Tipologie!$B$2:$AM$10,7)  ),  Mar2022_RICHIESTE!Z29),HLOOKUP(Z$134,Tipologie!$B$2:$AM$10,7  ) ))</f>
        <v>Ridotto Maternità</v>
      </c>
      <c r="AA140" s="158" t="str">
        <f>T( IF( Mar2022_RICHIESTE!AA29&lt;&gt;"",  IF(   AND(    (IFERROR(SEARCH("Ridotto",Mar2022_RICHIESTE!AA29),Mar2022_RICHIESTE!AA29))=1,    AA$134&lt;&gt;""   ),    _xlfn.CONCAT("Rid: ",HLOOKUP(AA$134,Tipologie!$B$2:$AM$10,7)  ),  Mar2022_RICHIESTE!AA29),HLOOKUP(AA$134,Tipologie!$B$2:$AM$10,7  ) ))</f>
        <v>Ridotto Ex-Acc</v>
      </c>
      <c r="AB140" s="158" t="str">
        <f>T( IF( Mar2022_RICHIESTE!AB29&lt;&gt;"",  IF(   AND(    (IFERROR(SEARCH("Ridotto",Mar2022_RICHIESTE!AB29),Mar2022_RICHIESTE!AB29))=1,    AB$134&lt;&gt;""   ),    _xlfn.CONCAT("Rid: ",HLOOKUP(AB$134,Tipologie!$B$2:$AM$10,7)  ),  Mar2022_RICHIESTE!AB29),HLOOKUP(AB$134,Tipologie!$B$2:$AM$10,7  ) ))</f>
        <v>.</v>
      </c>
      <c r="AC140" s="158" t="str">
        <f>T( IF( Mar2022_RICHIESTE!AC29&lt;&gt;"",  IF(   AND(    (IFERROR(SEARCH("Ridotto",Mar2022_RICHIESTE!AC29),Mar2022_RICHIESTE!AC29))=1,    AC$134&lt;&gt;""   ),    _xlfn.CONCAT("Rid: ",HLOOKUP(AC$134,Tipologie!$B$2:$AM$10,7)  ),  Mar2022_RICHIESTE!AC29),HLOOKUP(AC$134,Tipologie!$B$2:$AM$10,7  ) ))</f>
        <v>.</v>
      </c>
      <c r="AD140" s="158" t="str">
        <f>T( IF( Mar2022_RICHIESTE!AD29&lt;&gt;"",  IF(   AND(    (IFERROR(SEARCH("Ridotto",Mar2022_RICHIESTE!AD29),Mar2022_RICHIESTE!AD29))=1,    AD$134&lt;&gt;""   ),    _xlfn.CONCAT("Rid: ",HLOOKUP(AD$134,Tipologie!$B$2:$AM$10,7)  ),  Mar2022_RICHIESTE!AD29),HLOOKUP(AD$134,Tipologie!$B$2:$AM$10,7  ) ))</f>
        <v>.</v>
      </c>
      <c r="AE140" s="158" t="str">
        <f>T( IF( Mar2022_RICHIESTE!AE29&lt;&gt;"",  IF(   AND(    (IFERROR(SEARCH("Ridotto",Mar2022_RICHIESTE!AE29),Mar2022_RICHIESTE!AE29))=1,    AE$134&lt;&gt;""   ),    _xlfn.CONCAT("Rid: ",HLOOKUP(AE$134,Tipologie!$B$2:$AM$10,7)  ),  Mar2022_RICHIESTE!AE29),HLOOKUP(AE$134,Tipologie!$B$2:$AM$10,7  ) ))</f>
        <v>.</v>
      </c>
      <c r="AF140" s="158" t="str">
        <f>T( IF( Mar2022_RICHIESTE!AF29&lt;&gt;"",  IF(   AND(    (IFERROR(SEARCH("Ridotto",Mar2022_RICHIESTE!AF29),Mar2022_RICHIESTE!AF29))=1,    AF$134&lt;&gt;""   ),    _xlfn.CONCAT("Rid: ",HLOOKUP(AF$134,Tipologie!$B$2:$AM$10,7)  ),  Mar2022_RICHIESTE!AF29),HLOOKUP(AF$134,Tipologie!$B$2:$AM$10,7  ) ))</f>
        <v>.</v>
      </c>
      <c r="AG140" s="158" t="str">
        <f>T( IF( Mar2022_RICHIESTE!AG29&lt;&gt;"",  IF(   AND(    (IFERROR(SEARCH("Ridotto",Mar2022_RICHIESTE!AG29),Mar2022_RICHIESTE!AG29))=1,    AG$134&lt;&gt;""   ),    _xlfn.CONCAT("Rid: ",HLOOKUP(AG$134,Tipologie!$B$2:$AM$10,7)  ),  Mar2022_RICHIESTE!AG29),HLOOKUP(AG$134,Tipologie!$B$2:$AM$10,7  ) ))</f>
        <v>.</v>
      </c>
      <c r="AH140" s="158" t="str">
        <f>T( IF( Mar2022_RICHIESTE!AH29&lt;&gt;"",  IF(   AND(    (IFERROR(SEARCH("Ridotto",Mar2022_RICHIESTE!AH29),Mar2022_RICHIESTE!AH29))=1,    AH$134&lt;&gt;""   ),    _xlfn.CONCAT("Rid: ",HLOOKUP(AH$134,Tipologie!$B$2:$AM$10,7)  ),  Mar2022_RICHIESTE!AH29),HLOOKUP(AH$134,Tipologie!$B$2:$AM$10,7  ) ))</f>
        <v>.</v>
      </c>
      <c r="AI140" s="158" t="str">
        <f>T( IF( Mar2022_RICHIESTE!AI29&lt;&gt;"",  IF(   AND(    (IFERROR(SEARCH("Ridotto",Mar2022_RICHIESTE!AI29),Mar2022_RICHIESTE!AI29))=1,    AI$134&lt;&gt;""   ),    _xlfn.CONCAT("Rid: ",HLOOKUP(AI$134,Tipologie!$B$2:$AM$10,7)  ),  Mar2022_RICHIESTE!AI29),HLOOKUP(AI$134,Tipologie!$B$2:$AM$10,7  ) ))</f>
        <v>.</v>
      </c>
      <c r="AJ140" s="158" t="str">
        <f>T( IF( Mar2022_RICHIESTE!AJ29&lt;&gt;"",  IF(   AND(    (IFERROR(SEARCH("Ridotto",Mar2022_RICHIESTE!AJ29),Mar2022_RICHIESTE!AJ29))=1,    AJ$134&lt;&gt;""   ),    _xlfn.CONCAT("Rid: ",HLOOKUP(AJ$134,Tipologie!$B$2:$AM$10,7)  ),  Mar2022_RICHIESTE!AJ29),HLOOKUP(AJ$134,Tipologie!$B$2:$AM$10,7  ) ))</f>
        <v>Ridotto Ex-Acc</v>
      </c>
      <c r="AK140" s="158" t="str">
        <f>T( IF( Mar2022_RICHIESTE!AK29&lt;&gt;"",  IF(   AND(    (IFERROR(SEARCH("Ridotto",Mar2022_RICHIESTE!AK29),Mar2022_RICHIESTE!AK29))=1,    AK$134&lt;&gt;""   ),    _xlfn.CONCAT("Rid: ",HLOOKUP(AK$134,Tipologie!$B$2:$AM$10,7)  ),  Mar2022_RICHIESTE!AK29),HLOOKUP(AK$134,Tipologie!$B$2:$AM$10,7  ) ))</f>
        <v>.</v>
      </c>
      <c r="AL140" s="158" t="str">
        <f>T( IF( Mar2022_RICHIESTE!AL29&lt;&gt;"",  IF(   AND(    (IFERROR(SEARCH("Ridotto",Mar2022_RICHIESTE!AL29),Mar2022_RICHIESTE!AL29))=1,    AL$134&lt;&gt;""   ),    _xlfn.CONCAT("Rid: ",HLOOKUP(AL$134,Tipologie!$B$2:$AM$10,7)  ),  Mar2022_RICHIESTE!AL29),HLOOKUP(AL$134,Tipologie!$B$2:$AM$10,7  ) ))</f>
        <v>.</v>
      </c>
      <c r="AM140" s="158" t="str">
        <f>T( IF( Mar2022_RICHIESTE!AM29&lt;&gt;"",  IF(   AND(    (IFERROR(SEARCH("Ridotto",Mar2022_RICHIESTE!AM29),Mar2022_RICHIESTE!AM29))=1,    AM$134&lt;&gt;""   ),    _xlfn.CONCAT("Rid: ",HLOOKUP(AM$134,Tipologie!$B$2:$AM$10,7)  ),  Mar2022_RICHIESTE!AM29),HLOOKUP(AM$134,Tipologie!$B$2:$AM$10,7  ) ))</f>
        <v>.</v>
      </c>
      <c r="AN140" s="158" t="str">
        <f>T( IF( Mar2022_RICHIESTE!AN29&lt;&gt;"",  IF(   AND(    (IFERROR(SEARCH("Ridotto",Mar2022_RICHIESTE!AN29),Mar2022_RICHIESTE!AN29))=1,    AN$134&lt;&gt;""   ),    _xlfn.CONCAT("Rid: ",HLOOKUP(AN$134,Tipologie!$B$2:$AM$10,7)  ),  Mar2022_RICHIESTE!AN29),HLOOKUP(AN$134,Tipologie!$B$2:$AM$10,7  ) ))</f>
        <v>.</v>
      </c>
      <c r="AO140" s="158" t="str">
        <f>T( IF( Mar2022_RICHIESTE!AO29&lt;&gt;"",  IF(   AND(    (IFERROR(SEARCH("Ridotto",Mar2022_RICHIESTE!AO29),Mar2022_RICHIESTE!AO29))=1,    AO$134&lt;&gt;""   ),    _xlfn.CONCAT("Rid: ",HLOOKUP(AO$134,Tipologie!$B$2:$AM$10,7)  ),  Mar2022_RICHIESTE!AO29),HLOOKUP(AO$134,Tipologie!$B$2:$AM$10,7  ) ))</f>
        <v>Ridotto Ferie</v>
      </c>
      <c r="AP140" s="158" t="str">
        <f>T( IF( Mar2022_RICHIESTE!AP29&lt;&gt;"",  IF(   AND(    (IFERROR(SEARCH("Ridotto",Mar2022_RICHIESTE!AP29),Mar2022_RICHIESTE!AP29))=1,    AP$134&lt;&gt;""   ),    _xlfn.CONCAT("Rid: ",HLOOKUP(AP$134,Tipologie!$B$2:$AM$10,7)  ),  Mar2022_RICHIESTE!AP29),HLOOKUP(AP$134,Tipologie!$B$2:$AM$10,7  ) ))</f>
        <v>.</v>
      </c>
      <c r="AQ140" s="158" t="str">
        <f>T( IF( Mar2022_RICHIESTE!AQ29&lt;&gt;"",  IF(   AND(    (IFERROR(SEARCH("Ridotto",Mar2022_RICHIESTE!AQ29),Mar2022_RICHIESTE!AQ29))=1,    AQ$134&lt;&gt;""   ),    _xlfn.CONCAT("Rid: ",HLOOKUP(AQ$134,Tipologie!$B$2:$AM$10,7)  ),  Mar2022_RICHIESTE!AQ29),HLOOKUP(AQ$134,Tipologie!$B$2:$AM$10,7  ) ))</f>
        <v>.</v>
      </c>
      <c r="AR140" s="158" t="str">
        <f>T( IF( Mar2022_RICHIESTE!AR29&lt;&gt;"",  IF(   AND(    (IFERROR(SEARCH("Ridotto",Mar2022_RICHIESTE!AR29),Mar2022_RICHIESTE!AR29))=1,    AR$134&lt;&gt;""   ),    _xlfn.CONCAT("Rid: ",HLOOKUP(AR$134,Tipologie!$B$2:$AM$10,7)  ),  Mar2022_RICHIESTE!AR29),HLOOKUP(AR$134,Tipologie!$B$2:$AM$10,7  ) ))</f>
        <v>Ridotto Ex-Acc</v>
      </c>
      <c r="AS140" s="54"/>
      <c r="AT140" s="174">
        <f>SUM(COUNTIFS(C140:AR140,{"Ex-accordo";"Ferie";"Ridotto Ex-Acc";"Ridotto Ferie";"Ridotto Maternità";"Malattia";"Esame";"Altro"}))</f>
        <v>5</v>
      </c>
      <c r="AU140" s="96"/>
      <c r="AW140" s="79" t="str">
        <f t="shared" si="35"/>
        <v>ven</v>
      </c>
      <c r="AX140" s="79">
        <f t="shared" si="37"/>
        <v>44638</v>
      </c>
      <c r="AY140" s="158" t="str">
        <f>T(IF(  Mar2022_RICHIESTE!BB29&lt;&gt;"",  Mar2022_RICHIESTE!BB29,  HLOOKUP(AY$134,Tipologie!$B$2:$AM$10,7) ))</f>
        <v>Ex-accordo</v>
      </c>
      <c r="AZ140" s="158" t="str">
        <f>T(IF(  Mar2022_RICHIESTE!BC29&lt;&gt;"",  Mar2022_RICHIESTE!BC29,  HLOOKUP(AZ$134,Tipologie!$B$2:$AM$10,7) ))</f>
        <v>.</v>
      </c>
      <c r="BA140" s="158" t="str">
        <f>T(IF(  Mar2022_RICHIESTE!BD29&lt;&gt;"",  Mar2022_RICHIESTE!BD29,  HLOOKUP(BA$134,Tipologie!$B$2:$AM$10,7) ))</f>
        <v>Ridotto Ex-Acc</v>
      </c>
      <c r="BB140" s="158" t="str">
        <f>T(IF(  Mar2022_RICHIESTE!BE29&lt;&gt;"",  Mar2022_RICHIESTE!BE29,  HLOOKUP(BB$134,Tipologie!$B$2:$AM$10,7) ))</f>
        <v>.</v>
      </c>
      <c r="BC140" s="158" t="str">
        <f>T(IF(  Mar2022_RICHIESTE!BF29&lt;&gt;"",  Mar2022_RICHIESTE!BF29,  HLOOKUP(BC$134,Tipologie!$B$2:$AM$10,7) ))</f>
        <v>.</v>
      </c>
      <c r="BD140" s="158" t="str">
        <f>T(IF(  Mar2022_RICHIESTE!BG29&lt;&gt;"",  Mar2022_RICHIESTE!BG29,  HLOOKUP(BD$134,Tipologie!$B$2:$AM$10,7) ))</f>
        <v>.</v>
      </c>
      <c r="BE140" s="158" t="str">
        <f>T(IF(  Mar2022_RICHIESTE!BH29&lt;&gt;"",  Mar2022_RICHIESTE!BH29,  HLOOKUP(BE$134,Tipologie!$B$2:$AM$10,7) ))</f>
        <v>Ridotto Ferie</v>
      </c>
      <c r="BF140" s="158" t="str">
        <f>T(IF(  Mar2022_RICHIESTE!BI29&lt;&gt;"",  Mar2022_RICHIESTE!BI29,  HLOOKUP(BF$134,Tipologie!$B$2:$AM$10,7) ))</f>
        <v>.</v>
      </c>
      <c r="BG140" s="158" t="str">
        <f>T(IF(  Mar2022_RICHIESTE!BJ29&lt;&gt;"",  Mar2022_RICHIESTE!BJ29,  HLOOKUP(BG$134,Tipologie!$B$2:$AM$10,7) ))</f>
        <v>.</v>
      </c>
      <c r="BH140" s="158" t="str">
        <f>T(IF(  Mar2022_RICHIESTE!BK29&lt;&gt;"",  Mar2022_RICHIESTE!BK29,  HLOOKUP(BH$134,Tipologie!$B$2:$AM$10,7) ))</f>
        <v>.</v>
      </c>
      <c r="BI140" s="50"/>
    </row>
    <row r="141" spans="1:61" ht="11.25" customHeight="1" x14ac:dyDescent="0.25">
      <c r="A141" s="79" t="str">
        <f>IF(Mar2022_RICHIESTE!A30&lt;&gt;"",Mar2022_RICHIESTE!A30,"")</f>
        <v>sab</v>
      </c>
      <c r="B141" s="80">
        <f>IF(Mar2022_RICHIESTE!B30&lt;&gt;"",Mar2022_RICHIESTE!B30,"")</f>
        <v>44639</v>
      </c>
      <c r="C141" s="158" t="str">
        <f>T( IF( Mar2022_RICHIESTE!C30&lt;&gt;"",  IF(   AND(    (IFERROR(SEARCH("Ridotto",Mar2022_RICHIESTE!C30),Mar2022_RICHIESTE!C30))=1,    C$134&lt;&gt;""   ),    _xlfn.CONCAT("Rid: ",HLOOKUP(C$134,Tipologie!$B$2:$AM$10,8)  ),  Mar2022_RICHIESTE!C30),HLOOKUP(C$134,Tipologie!$B$2:$AM$10,8  ) ))</f>
        <v>RIPOSO</v>
      </c>
      <c r="D141" s="158" t="str">
        <f>T( IF( Mar2022_RICHIESTE!D30&lt;&gt;"",  IF(   AND(    (IFERROR(SEARCH("Ridotto",Mar2022_RICHIESTE!D30),Mar2022_RICHIESTE!D30))=1,    D$134&lt;&gt;""   ),    _xlfn.CONCAT("Rid: ",HLOOKUP(D$134,Tipologie!$B$2:$AM$10,8)  ),  Mar2022_RICHIESTE!D30),HLOOKUP(D$134,Tipologie!$B$2:$AM$10,8  ) ))</f>
        <v>RIPOSO</v>
      </c>
      <c r="E141" s="158" t="str">
        <f>T( IF( Mar2022_RICHIESTE!E30&lt;&gt;"",  IF(   AND(    (IFERROR(SEARCH("Ridotto",Mar2022_RICHIESTE!E30),Mar2022_RICHIESTE!E30))=1,    E$134&lt;&gt;""   ),    _xlfn.CONCAT("Rid: ",HLOOKUP(E$134,Tipologie!$B$2:$AM$10,8)  ),  Mar2022_RICHIESTE!E30),HLOOKUP(E$134,Tipologie!$B$2:$AM$10,8  ) ))</f>
        <v>RIPOSO</v>
      </c>
      <c r="F141" s="158" t="str">
        <f>T( IF( Mar2022_RICHIESTE!F30&lt;&gt;"",  IF(   AND(    (IFERROR(SEARCH("Ridotto",Mar2022_RICHIESTE!F30),Mar2022_RICHIESTE!F30))=1,    F$134&lt;&gt;""   ),    _xlfn.CONCAT("Rid: ",HLOOKUP(F$134,Tipologie!$B$2:$AM$10,8)  ),  Mar2022_RICHIESTE!F30),HLOOKUP(F$134,Tipologie!$B$2:$AM$10,8  ) ))</f>
        <v>RIPOSO</v>
      </c>
      <c r="G141" s="158" t="str">
        <f>T( IF( Mar2022_RICHIESTE!G30&lt;&gt;"",  IF(   AND(    (IFERROR(SEARCH("Ridotto",Mar2022_RICHIESTE!G30),Mar2022_RICHIESTE!G30))=1,    G$134&lt;&gt;""   ),    _xlfn.CONCAT("Rid: ",HLOOKUP(G$134,Tipologie!$B$2:$AM$10,8)  ),  Mar2022_RICHIESTE!G30),HLOOKUP(G$134,Tipologie!$B$2:$AM$10,8  ) ))</f>
        <v>RIPOSO</v>
      </c>
      <c r="H141" s="158" t="str">
        <f>T( IF( Mar2022_RICHIESTE!H30&lt;&gt;"",  IF(   AND(    (IFERROR(SEARCH("Ridotto",Mar2022_RICHIESTE!H30),Mar2022_RICHIESTE!H30))=1,    H$134&lt;&gt;""   ),    _xlfn.CONCAT("Rid: ",HLOOKUP(H$134,Tipologie!$B$2:$AM$10,8)  ),  Mar2022_RICHIESTE!H30),HLOOKUP(H$134,Tipologie!$B$2:$AM$10,8  ) ))</f>
        <v>RIPOSO</v>
      </c>
      <c r="I141" s="158" t="str">
        <f>T( IF( Mar2022_RICHIESTE!I30&lt;&gt;"",  IF(   AND(    (IFERROR(SEARCH("Ridotto",Mar2022_RICHIESTE!I30),Mar2022_RICHIESTE!I30))=1,    I$134&lt;&gt;""   ),    _xlfn.CONCAT("Rid: ",HLOOKUP(I$134,Tipologie!$B$2:$AM$10,8)  ),  Mar2022_RICHIESTE!I30),HLOOKUP(I$134,Tipologie!$B$2:$AM$10,8  ) ))</f>
        <v>RIPOSO</v>
      </c>
      <c r="J141" s="158" t="str">
        <f>T( IF( Mar2022_RICHIESTE!J30&lt;&gt;"",  IF(   AND(    (IFERROR(SEARCH("Ridotto",Mar2022_RICHIESTE!J30),Mar2022_RICHIESTE!J30))=1,    J$134&lt;&gt;""   ),    _xlfn.CONCAT("Rid: ",HLOOKUP(J$134,Tipologie!$B$2:$AM$10,8)  ),  Mar2022_RICHIESTE!J30),HLOOKUP(J$134,Tipologie!$B$2:$AM$10,8  ) ))</f>
        <v>RIPOSO</v>
      </c>
      <c r="K141" s="158" t="str">
        <f>T( IF( Mar2022_RICHIESTE!K30&lt;&gt;"",  IF(   AND(    (IFERROR(SEARCH("Ridotto",Mar2022_RICHIESTE!K30),Mar2022_RICHIESTE!K30))=1,    K$134&lt;&gt;""   ),    _xlfn.CONCAT("Rid: ",HLOOKUP(K$134,Tipologie!$B$2:$AM$10,8)  ),  Mar2022_RICHIESTE!K30),HLOOKUP(K$134,Tipologie!$B$2:$AM$10,8  ) ))</f>
        <v>RIPOSO</v>
      </c>
      <c r="L141" s="158" t="str">
        <f>T( IF( Mar2022_RICHIESTE!L30&lt;&gt;"",  IF(   AND(    (IFERROR(SEARCH("Ridotto",Mar2022_RICHIESTE!L30),Mar2022_RICHIESTE!L30))=1,    L$134&lt;&gt;""   ),    _xlfn.CONCAT("Rid: ",HLOOKUP(L$134,Tipologie!$B$2:$AM$10,8)  ),  Mar2022_RICHIESTE!L30),HLOOKUP(L$134,Tipologie!$B$2:$AM$10,8  ) ))</f>
        <v>RIPOSO</v>
      </c>
      <c r="M141" s="158" t="str">
        <f>T( IF( Mar2022_RICHIESTE!M30&lt;&gt;"",  IF(   AND(    (IFERROR(SEARCH("Ridotto",Mar2022_RICHIESTE!M30),Mar2022_RICHIESTE!M30))=1,    M$134&lt;&gt;""   ),    _xlfn.CONCAT("Rid: ",HLOOKUP(M$134,Tipologie!$B$2:$AM$10,8)  ),  Mar2022_RICHIESTE!M30),HLOOKUP(M$134,Tipologie!$B$2:$AM$10,8  ) ))</f>
        <v>RIPOSO</v>
      </c>
      <c r="N141" s="158" t="str">
        <f>T( IF( Mar2022_RICHIESTE!N30&lt;&gt;"",  IF(   AND(    (IFERROR(SEARCH("Ridotto",Mar2022_RICHIESTE!N30),Mar2022_RICHIESTE!N30))=1,    N$134&lt;&gt;""   ),    _xlfn.CONCAT("Rid: ",HLOOKUP(N$134,Tipologie!$B$2:$AM$10,8)  ),  Mar2022_RICHIESTE!N30),HLOOKUP(N$134,Tipologie!$B$2:$AM$10,8  ) ))</f>
        <v>RIPOSO</v>
      </c>
      <c r="O141" s="158" t="str">
        <f>T( IF( Mar2022_RICHIESTE!O30&lt;&gt;"",  IF(   AND(    (IFERROR(SEARCH("Ridotto",Mar2022_RICHIESTE!O30),Mar2022_RICHIESTE!O30))=1,    O$134&lt;&gt;""   ),    _xlfn.CONCAT("Rid: ",HLOOKUP(O$134,Tipologie!$B$2:$AM$10,8)  ),  Mar2022_RICHIESTE!O30),HLOOKUP(O$134,Tipologie!$B$2:$AM$10,8  ) ))</f>
        <v>RIPOSO</v>
      </c>
      <c r="P141" s="158" t="str">
        <f>T( IF( Mar2022_RICHIESTE!P30&lt;&gt;"",  IF(   AND(    (IFERROR(SEARCH("Ridotto",Mar2022_RICHIESTE!P30),Mar2022_RICHIESTE!P30))=1,    P$134&lt;&gt;""   ),    _xlfn.CONCAT("Rid: ",HLOOKUP(P$134,Tipologie!$B$2:$AM$10,8)  ),  Mar2022_RICHIESTE!P30),HLOOKUP(P$134,Tipologie!$B$2:$AM$10,8  ) ))</f>
        <v>RIPOSO</v>
      </c>
      <c r="Q141" s="60" t="str">
        <f>T( IF( Mar2022_RICHIESTE!Q30&lt;&gt;"",  IF(   AND(    (IFERROR(SEARCH("Ridotto",Mar2022_RICHIESTE!Q30),Mar2022_RICHIESTE!Q30))=1,    Q$134&lt;&gt;""   ),    _xlfn.CONCAT("Rid: ",HLOOKUP(Q$134,Tipologie!$B$2:$AM$10,8)  ),  Mar2022_RICHIESTE!Q30),HLOOKUP(Q$134,Tipologie!$B$2:$AM$10,8  ) ))</f>
        <v>RIPOSO</v>
      </c>
      <c r="R141" s="60" t="str">
        <f>T( IF( Mar2022_RICHIESTE!R30&lt;&gt;"",  IF(   AND(    (IFERROR(SEARCH("Ridotto",Mar2022_RICHIESTE!R30),Mar2022_RICHIESTE!R30))=1,    R$134&lt;&gt;""   ),    _xlfn.CONCAT("Rid: ",HLOOKUP(R$134,Tipologie!$B$2:$AM$10,8)  ),  Mar2022_RICHIESTE!R30),HLOOKUP(R$134,Tipologie!$B$2:$AM$10,8  ) ))</f>
        <v>RIPOSO</v>
      </c>
      <c r="S141" s="60" t="str">
        <f>T( IF( Mar2022_RICHIESTE!S30&lt;&gt;"",  IF(   AND(    (IFERROR(SEARCH("Ridotto",Mar2022_RICHIESTE!S30),Mar2022_RICHIESTE!S30))=1,    S$134&lt;&gt;""   ),    _xlfn.CONCAT("Rid: ",HLOOKUP(S$134,Tipologie!$B$2:$AM$10,8)  ),  Mar2022_RICHIESTE!S30),HLOOKUP(S$134,Tipologie!$B$2:$AM$10,8  ) ))</f>
        <v>RIPOSO</v>
      </c>
      <c r="U141" s="79" t="str">
        <f t="shared" si="34"/>
        <v>sab</v>
      </c>
      <c r="V141" s="80">
        <f t="shared" si="33"/>
        <v>44639</v>
      </c>
      <c r="W141" s="158" t="str">
        <f>T( IF( Mar2022_RICHIESTE!W30&lt;&gt;"",  IF(   AND(    (IFERROR(SEARCH("Ridotto",Mar2022_RICHIESTE!W30),Mar2022_RICHIESTE!W30))=1,    W$134&lt;&gt;""   ),    _xlfn.CONCAT("Rid: ",HLOOKUP(W$134,Tipologie!$B$2:$AM$10,8)  ),  Mar2022_RICHIESTE!W30),HLOOKUP(W$134,Tipologie!$B$2:$AM$10,8  ) ))</f>
        <v>RIPOSO</v>
      </c>
      <c r="X141" s="158" t="str">
        <f>T( IF( Mar2022_RICHIESTE!X30&lt;&gt;"",  IF(   AND(    (IFERROR(SEARCH("Ridotto",Mar2022_RICHIESTE!X30),Mar2022_RICHIESTE!X30))=1,    X$134&lt;&gt;""   ),    _xlfn.CONCAT("Rid: ",HLOOKUP(X$134,Tipologie!$B$2:$AM$10,8)  ),  Mar2022_RICHIESTE!X30),HLOOKUP(X$134,Tipologie!$B$2:$AM$10,8  ) ))</f>
        <v>RIPOSO</v>
      </c>
      <c r="Y141" s="158" t="str">
        <f>T( IF( Mar2022_RICHIESTE!Y30&lt;&gt;"",  IF(   AND(    (IFERROR(SEARCH("Ridotto",Mar2022_RICHIESTE!Y30),Mar2022_RICHIESTE!Y30))=1,    Y$134&lt;&gt;""   ),    _xlfn.CONCAT("Rid: ",HLOOKUP(Y$134,Tipologie!$B$2:$AM$10,8)  ),  Mar2022_RICHIESTE!Y30),HLOOKUP(Y$134,Tipologie!$B$2:$AM$10,8  ) ))</f>
        <v>RIPOSO</v>
      </c>
      <c r="Z141" s="158" t="str">
        <f>T( IF( Mar2022_RICHIESTE!Z30&lt;&gt;"",  IF(   AND(    (IFERROR(SEARCH("Ridotto",Mar2022_RICHIESTE!Z30),Mar2022_RICHIESTE!Z30))=1,    Z$134&lt;&gt;""   ),    _xlfn.CONCAT("Rid: ",HLOOKUP(Z$134,Tipologie!$B$2:$AM$10,8)  ),  Mar2022_RICHIESTE!Z30),HLOOKUP(Z$134,Tipologie!$B$2:$AM$10,8  ) ))</f>
        <v>RIPOSO</v>
      </c>
      <c r="AA141" s="158" t="str">
        <f>T( IF( Mar2022_RICHIESTE!AA30&lt;&gt;"",  IF(   AND(    (IFERROR(SEARCH("Ridotto",Mar2022_RICHIESTE!AA30),Mar2022_RICHIESTE!AA30))=1,    AA$134&lt;&gt;""   ),    _xlfn.CONCAT("Rid: ",HLOOKUP(AA$134,Tipologie!$B$2:$AM$10,8)  ),  Mar2022_RICHIESTE!AA30),HLOOKUP(AA$134,Tipologie!$B$2:$AM$10,8  ) ))</f>
        <v>RIPOSO</v>
      </c>
      <c r="AB141" s="158" t="str">
        <f>T( IF( Mar2022_RICHIESTE!AB30&lt;&gt;"",  IF(   AND(    (IFERROR(SEARCH("Ridotto",Mar2022_RICHIESTE!AB30),Mar2022_RICHIESTE!AB30))=1,    AB$134&lt;&gt;""   ),    _xlfn.CONCAT("Rid: ",HLOOKUP(AB$134,Tipologie!$B$2:$AM$10,8)  ),  Mar2022_RICHIESTE!AB30),HLOOKUP(AB$134,Tipologie!$B$2:$AM$10,8  ) ))</f>
        <v>RIPOSO</v>
      </c>
      <c r="AC141" s="158" t="str">
        <f>T( IF( Mar2022_RICHIESTE!AC30&lt;&gt;"",  IF(   AND(    (IFERROR(SEARCH("Ridotto",Mar2022_RICHIESTE!AC30),Mar2022_RICHIESTE!AC30))=1,    AC$134&lt;&gt;""   ),    _xlfn.CONCAT("Rid: ",HLOOKUP(AC$134,Tipologie!$B$2:$AM$10,8)  ),  Mar2022_RICHIESTE!AC30),HLOOKUP(AC$134,Tipologie!$B$2:$AM$10,8  ) ))</f>
        <v>RIPOSO</v>
      </c>
      <c r="AD141" s="158" t="str">
        <f>T( IF( Mar2022_RICHIESTE!AD30&lt;&gt;"",  IF(   AND(    (IFERROR(SEARCH("Ridotto",Mar2022_RICHIESTE!AD30),Mar2022_RICHIESTE!AD30))=1,    AD$134&lt;&gt;""   ),    _xlfn.CONCAT("Rid: ",HLOOKUP(AD$134,Tipologie!$B$2:$AM$10,8)  ),  Mar2022_RICHIESTE!AD30),HLOOKUP(AD$134,Tipologie!$B$2:$AM$10,8  ) ))</f>
        <v>RIPOSO</v>
      </c>
      <c r="AE141" s="158" t="str">
        <f>T( IF( Mar2022_RICHIESTE!AE30&lt;&gt;"",  IF(   AND(    (IFERROR(SEARCH("Ridotto",Mar2022_RICHIESTE!AE30),Mar2022_RICHIESTE!AE30))=1,    AE$134&lt;&gt;""   ),    _xlfn.CONCAT("Rid: ",HLOOKUP(AE$134,Tipologie!$B$2:$AM$10,8)  ),  Mar2022_RICHIESTE!AE30),HLOOKUP(AE$134,Tipologie!$B$2:$AM$10,8  ) ))</f>
        <v>RIPOSO</v>
      </c>
      <c r="AF141" s="158" t="str">
        <f>T( IF( Mar2022_RICHIESTE!AF30&lt;&gt;"",  IF(   AND(    (IFERROR(SEARCH("Ridotto",Mar2022_RICHIESTE!AF30),Mar2022_RICHIESTE!AF30))=1,    AF$134&lt;&gt;""   ),    _xlfn.CONCAT("Rid: ",HLOOKUP(AF$134,Tipologie!$B$2:$AM$10,8)  ),  Mar2022_RICHIESTE!AF30),HLOOKUP(AF$134,Tipologie!$B$2:$AM$10,8  ) ))</f>
        <v>RIPOSO</v>
      </c>
      <c r="AG141" s="158" t="str">
        <f>T( IF( Mar2022_RICHIESTE!AG30&lt;&gt;"",  IF(   AND(    (IFERROR(SEARCH("Ridotto",Mar2022_RICHIESTE!AG30),Mar2022_RICHIESTE!AG30))=1,    AG$134&lt;&gt;""   ),    _xlfn.CONCAT("Rid: ",HLOOKUP(AG$134,Tipologie!$B$2:$AM$10,8)  ),  Mar2022_RICHIESTE!AG30),HLOOKUP(AG$134,Tipologie!$B$2:$AM$10,8  ) ))</f>
        <v>RIPOSO</v>
      </c>
      <c r="AH141" s="158" t="str">
        <f>T( IF( Mar2022_RICHIESTE!AH30&lt;&gt;"",  IF(   AND(    (IFERROR(SEARCH("Ridotto",Mar2022_RICHIESTE!AH30),Mar2022_RICHIESTE!AH30))=1,    AH$134&lt;&gt;""   ),    _xlfn.CONCAT("Rid: ",HLOOKUP(AH$134,Tipologie!$B$2:$AM$10,8)  ),  Mar2022_RICHIESTE!AH30),HLOOKUP(AH$134,Tipologie!$B$2:$AM$10,8  ) ))</f>
        <v>RIPOSO</v>
      </c>
      <c r="AI141" s="158" t="str">
        <f>T( IF( Mar2022_RICHIESTE!AI30&lt;&gt;"",  IF(   AND(    (IFERROR(SEARCH("Ridotto",Mar2022_RICHIESTE!AI30),Mar2022_RICHIESTE!AI30))=1,    AI$134&lt;&gt;""   ),    _xlfn.CONCAT("Rid: ",HLOOKUP(AI$134,Tipologie!$B$2:$AM$10,8)  ),  Mar2022_RICHIESTE!AI30),HLOOKUP(AI$134,Tipologie!$B$2:$AM$10,8  ) ))</f>
        <v>RIPOSO</v>
      </c>
      <c r="AJ141" s="158" t="str">
        <f>T( IF( Mar2022_RICHIESTE!AJ30&lt;&gt;"",  IF(   AND(    (IFERROR(SEARCH("Ridotto",Mar2022_RICHIESTE!AJ30),Mar2022_RICHIESTE!AJ30))=1,    AJ$134&lt;&gt;""   ),    _xlfn.CONCAT("Rid: ",HLOOKUP(AJ$134,Tipologie!$B$2:$AM$10,8)  ),  Mar2022_RICHIESTE!AJ30),HLOOKUP(AJ$134,Tipologie!$B$2:$AM$10,8  ) ))</f>
        <v>RIPOSO</v>
      </c>
      <c r="AK141" s="158" t="str">
        <f>T( IF( Mar2022_RICHIESTE!AK30&lt;&gt;"",  IF(   AND(    (IFERROR(SEARCH("Ridotto",Mar2022_RICHIESTE!AK30),Mar2022_RICHIESTE!AK30))=1,    AK$134&lt;&gt;""   ),    _xlfn.CONCAT("Rid: ",HLOOKUP(AK$134,Tipologie!$B$2:$AM$10,8)  ),  Mar2022_RICHIESTE!AK30),HLOOKUP(AK$134,Tipologie!$B$2:$AM$10,8  ) ))</f>
        <v>RIPOSO</v>
      </c>
      <c r="AL141" s="158" t="str">
        <f>T( IF( Mar2022_RICHIESTE!AL30&lt;&gt;"",  IF(   AND(    (IFERROR(SEARCH("Ridotto",Mar2022_RICHIESTE!AL30),Mar2022_RICHIESTE!AL30))=1,    AL$134&lt;&gt;""   ),    _xlfn.CONCAT("Rid: ",HLOOKUP(AL$134,Tipologie!$B$2:$AM$10,8)  ),  Mar2022_RICHIESTE!AL30),HLOOKUP(AL$134,Tipologie!$B$2:$AM$10,8  ) ))</f>
        <v>RIPOSO</v>
      </c>
      <c r="AM141" s="158" t="str">
        <f>T( IF( Mar2022_RICHIESTE!AM30&lt;&gt;"",  IF(   AND(    (IFERROR(SEARCH("Ridotto",Mar2022_RICHIESTE!AM30),Mar2022_RICHIESTE!AM30))=1,    AM$134&lt;&gt;""   ),    _xlfn.CONCAT("Rid: ",HLOOKUP(AM$134,Tipologie!$B$2:$AM$10,8)  ),  Mar2022_RICHIESTE!AM30),HLOOKUP(AM$134,Tipologie!$B$2:$AM$10,8  ) ))</f>
        <v>RIPOSO</v>
      </c>
      <c r="AN141" s="158" t="str">
        <f>T( IF( Mar2022_RICHIESTE!AN30&lt;&gt;"",  IF(   AND(    (IFERROR(SEARCH("Ridotto",Mar2022_RICHIESTE!AN30),Mar2022_RICHIESTE!AN30))=1,    AN$134&lt;&gt;""   ),    _xlfn.CONCAT("Rid: ",HLOOKUP(AN$134,Tipologie!$B$2:$AM$10,8)  ),  Mar2022_RICHIESTE!AN30),HLOOKUP(AN$134,Tipologie!$B$2:$AM$10,8  ) ))</f>
        <v>RIPOSO</v>
      </c>
      <c r="AO141" s="158" t="str">
        <f>T( IF( Mar2022_RICHIESTE!AO30&lt;&gt;"",  IF(   AND(    (IFERROR(SEARCH("Ridotto",Mar2022_RICHIESTE!AO30),Mar2022_RICHIESTE!AO30))=1,    AO$134&lt;&gt;""   ),    _xlfn.CONCAT("Rid: ",HLOOKUP(AO$134,Tipologie!$B$2:$AM$10,8)  ),  Mar2022_RICHIESTE!AO30),HLOOKUP(AO$134,Tipologie!$B$2:$AM$10,8  ) ))</f>
        <v>RIPOSO</v>
      </c>
      <c r="AP141" s="158" t="str">
        <f>T( IF( Mar2022_RICHIESTE!AP30&lt;&gt;"",  IF(   AND(    (IFERROR(SEARCH("Ridotto",Mar2022_RICHIESTE!AP30),Mar2022_RICHIESTE!AP30))=1,    AP$134&lt;&gt;""   ),    _xlfn.CONCAT("Rid: ",HLOOKUP(AP$134,Tipologie!$B$2:$AM$10,8)  ),  Mar2022_RICHIESTE!AP30),HLOOKUP(AP$134,Tipologie!$B$2:$AM$10,8  ) ))</f>
        <v>RIPOSO</v>
      </c>
      <c r="AQ141" s="158" t="str">
        <f>T( IF( Mar2022_RICHIESTE!AQ30&lt;&gt;"",  IF(   AND(    (IFERROR(SEARCH("Ridotto",Mar2022_RICHIESTE!AQ30),Mar2022_RICHIESTE!AQ30))=1,    AQ$134&lt;&gt;""   ),    _xlfn.CONCAT("Rid: ",HLOOKUP(AQ$134,Tipologie!$B$2:$AM$10,8)  ),  Mar2022_RICHIESTE!AQ30),HLOOKUP(AQ$134,Tipologie!$B$2:$AM$10,8  ) ))</f>
        <v>RIPOSO</v>
      </c>
      <c r="AR141" s="158" t="str">
        <f>T( IF( Mar2022_RICHIESTE!AR30&lt;&gt;"",  IF(   AND(    (IFERROR(SEARCH("Ridotto",Mar2022_RICHIESTE!AR30),Mar2022_RICHIESTE!AR30))=1,    AR$134&lt;&gt;""   ),    _xlfn.CONCAT("Rid: ",HLOOKUP(AR$134,Tipologie!$B$2:$AM$10,8)  ),  Mar2022_RICHIESTE!AR30),HLOOKUP(AR$134,Tipologie!$B$2:$AM$10,8  ) ))</f>
        <v>RIPOSO</v>
      </c>
      <c r="AS141" s="59"/>
      <c r="AT141" s="92">
        <f>SUM(COUNTIFS(C141:AR141,{"Ex-accordo";"Ferie";"Ridotto Ex-Acc";"Ridotto Ferie";"Ridotto Maternità";"Malattia";"Esame";"Altro"}))</f>
        <v>0</v>
      </c>
      <c r="AU141" s="96"/>
      <c r="AW141" s="79" t="str">
        <f t="shared" si="35"/>
        <v>sab</v>
      </c>
      <c r="AX141" s="79">
        <f t="shared" si="37"/>
        <v>44639</v>
      </c>
      <c r="AY141" s="158" t="str">
        <f>T(IF(  Mar2022_RICHIESTE!BB30&lt;&gt;"",  Mar2022_RICHIESTE!BB30,  HLOOKUP(AY$134,Tipologie!$B$2:$AM$10,8) ))</f>
        <v>RIPOSO</v>
      </c>
      <c r="AZ141" s="158" t="str">
        <f>T(IF(  Mar2022_RICHIESTE!BC30&lt;&gt;"",  Mar2022_RICHIESTE!BC30,  HLOOKUP(AZ$134,Tipologie!$B$2:$AM$10,8) ))</f>
        <v>RIPOSO</v>
      </c>
      <c r="BA141" s="158" t="str">
        <f>T(IF(  Mar2022_RICHIESTE!BD30&lt;&gt;"",  Mar2022_RICHIESTE!BD30,  HLOOKUP(BA$134,Tipologie!$B$2:$AM$10,8) ))</f>
        <v>RIPOSO</v>
      </c>
      <c r="BB141" s="158" t="str">
        <f>T(IF(  Mar2022_RICHIESTE!BE30&lt;&gt;"",  Mar2022_RICHIESTE!BE30,  HLOOKUP(BB$134,Tipologie!$B$2:$AM$10,8) ))</f>
        <v>RIPOSO</v>
      </c>
      <c r="BC141" s="158" t="str">
        <f>T(IF(  Mar2022_RICHIESTE!BF30&lt;&gt;"",  Mar2022_RICHIESTE!BF30,  HLOOKUP(BC$134,Tipologie!$B$2:$AM$10,8) ))</f>
        <v>RIPOSO</v>
      </c>
      <c r="BD141" s="158" t="str">
        <f>T(IF(  Mar2022_RICHIESTE!BG30&lt;&gt;"",  Mar2022_RICHIESTE!BG30,  HLOOKUP(BD$134,Tipologie!$B$2:$AM$10,8) ))</f>
        <v>RIPOSO</v>
      </c>
      <c r="BE141" s="158" t="str">
        <f>T(IF(  Mar2022_RICHIESTE!BH30&lt;&gt;"",  Mar2022_RICHIESTE!BH30,  HLOOKUP(BE$134,Tipologie!$B$2:$AM$10,8) ))</f>
        <v>RIPOSO</v>
      </c>
      <c r="BF141" s="158" t="str">
        <f>T(IF(  Mar2022_RICHIESTE!BI30&lt;&gt;"",  Mar2022_RICHIESTE!BI30,  HLOOKUP(BF$134,Tipologie!$B$2:$AM$10,8) ))</f>
        <v>RIPOSO</v>
      </c>
      <c r="BG141" s="158" t="str">
        <f>T(IF(  Mar2022_RICHIESTE!BJ30&lt;&gt;"",  Mar2022_RICHIESTE!BJ30,  HLOOKUP(BG$134,Tipologie!$B$2:$AM$10,8) ))</f>
        <v>RIPOSO</v>
      </c>
      <c r="BH141" s="158" t="str">
        <f>T(IF(  Mar2022_RICHIESTE!BK30&lt;&gt;"",  Mar2022_RICHIESTE!BK30,  HLOOKUP(BH$134,Tipologie!$B$2:$AM$10,8) ))</f>
        <v>RIPOSO</v>
      </c>
    </row>
    <row r="142" spans="1:61" ht="11.25" customHeight="1" x14ac:dyDescent="0.25">
      <c r="A142" s="57" t="str">
        <f>IF(Mar2022_RICHIESTE!A31&lt;&gt;"",Mar2022_RICHIESTE!A31,"")</f>
        <v/>
      </c>
      <c r="B142" s="82">
        <f>IF(Mar2022_RICHIESTE!B31&lt;&gt;"",Mar2022_RICHIESTE!B31,"")</f>
        <v>44640</v>
      </c>
      <c r="C142" s="158" t="str">
        <f>T( IF( Mar2022_RICHIESTE!C31&lt;&gt;"",  IF(   AND(    (IFERROR(SEARCH("Ridotto",Mar2022_RICHIESTE!C31),Mar2022_RICHIESTE!C31))=1,    C$134&lt;&gt;""   ),    _xlfn.CONCAT("Rid: ",HLOOKUP(C$134,Tipologie!$B$2:$AM$10,9)  ),  Mar2022_RICHIESTE!C31),HLOOKUP(C$134,Tipologie!$B$2:$AM$10,9  ) ))</f>
        <v>DOMENICA</v>
      </c>
      <c r="D142" s="158" t="str">
        <f>T( IF( Mar2022_RICHIESTE!D31&lt;&gt;"",  IF(   AND(    (IFERROR(SEARCH("Ridotto",Mar2022_RICHIESTE!D31),Mar2022_RICHIESTE!D31))=1,    D$134&lt;&gt;""   ),    _xlfn.CONCAT("Rid: ",HLOOKUP(D$134,Tipologie!$B$2:$AM$10,9)  ),  Mar2022_RICHIESTE!D31),HLOOKUP(D$134,Tipologie!$B$2:$AM$10,9  ) ))</f>
        <v>DOMENICA</v>
      </c>
      <c r="E142" s="158" t="str">
        <f>T( IF( Mar2022_RICHIESTE!E31&lt;&gt;"",  IF(   AND(    (IFERROR(SEARCH("Ridotto",Mar2022_RICHIESTE!E31),Mar2022_RICHIESTE!E31))=1,    E$134&lt;&gt;""   ),    _xlfn.CONCAT("Rid: ",HLOOKUP(E$134,Tipologie!$B$2:$AM$10,9)  ),  Mar2022_RICHIESTE!E31),HLOOKUP(E$134,Tipologie!$B$2:$AM$10,9  ) ))</f>
        <v>DOMENICA</v>
      </c>
      <c r="F142" s="158" t="str">
        <f>T( IF( Mar2022_RICHIESTE!F31&lt;&gt;"",  IF(   AND(    (IFERROR(SEARCH("Ridotto",Mar2022_RICHIESTE!F31),Mar2022_RICHIESTE!F31))=1,    F$134&lt;&gt;""   ),    _xlfn.CONCAT("Rid: ",HLOOKUP(F$134,Tipologie!$B$2:$AM$10,9)  ),  Mar2022_RICHIESTE!F31),HLOOKUP(F$134,Tipologie!$B$2:$AM$10,9  ) ))</f>
        <v>DOMENICA</v>
      </c>
      <c r="G142" s="158" t="str">
        <f>T( IF( Mar2022_RICHIESTE!G31&lt;&gt;"",  IF(   AND(    (IFERROR(SEARCH("Ridotto",Mar2022_RICHIESTE!G31),Mar2022_RICHIESTE!G31))=1,    G$134&lt;&gt;""   ),    _xlfn.CONCAT("Rid: ",HLOOKUP(G$134,Tipologie!$B$2:$AM$10,9)  ),  Mar2022_RICHIESTE!G31),HLOOKUP(G$134,Tipologie!$B$2:$AM$10,9  ) ))</f>
        <v>DOMENICA</v>
      </c>
      <c r="H142" s="158" t="str">
        <f>T( IF( Mar2022_RICHIESTE!H31&lt;&gt;"",  IF(   AND(    (IFERROR(SEARCH("Ridotto",Mar2022_RICHIESTE!H31),Mar2022_RICHIESTE!H31))=1,    H$134&lt;&gt;""   ),    _xlfn.CONCAT("Rid: ",HLOOKUP(H$134,Tipologie!$B$2:$AM$10,9)  ),  Mar2022_RICHIESTE!H31),HLOOKUP(H$134,Tipologie!$B$2:$AM$10,9  ) ))</f>
        <v>DOMENICA</v>
      </c>
      <c r="I142" s="158" t="str">
        <f>T( IF( Mar2022_RICHIESTE!I31&lt;&gt;"",  IF(   AND(    (IFERROR(SEARCH("Ridotto",Mar2022_RICHIESTE!I31),Mar2022_RICHIESTE!I31))=1,    I$134&lt;&gt;""   ),    _xlfn.CONCAT("Rid: ",HLOOKUP(I$134,Tipologie!$B$2:$AM$10,9)  ),  Mar2022_RICHIESTE!I31),HLOOKUP(I$134,Tipologie!$B$2:$AM$10,9  ) ))</f>
        <v>DOMENICA</v>
      </c>
      <c r="J142" s="158" t="str">
        <f>T( IF( Mar2022_RICHIESTE!J31&lt;&gt;"",  IF(   AND(    (IFERROR(SEARCH("Ridotto",Mar2022_RICHIESTE!J31),Mar2022_RICHIESTE!J31))=1,    J$134&lt;&gt;""   ),    _xlfn.CONCAT("Rid: ",HLOOKUP(J$134,Tipologie!$B$2:$AM$10,9)  ),  Mar2022_RICHIESTE!J31),HLOOKUP(J$134,Tipologie!$B$2:$AM$10,9  ) ))</f>
        <v>DOMENICA</v>
      </c>
      <c r="K142" s="158" t="str">
        <f>T( IF( Mar2022_RICHIESTE!K31&lt;&gt;"",  IF(   AND(    (IFERROR(SEARCH("Ridotto",Mar2022_RICHIESTE!K31),Mar2022_RICHIESTE!K31))=1,    K$134&lt;&gt;""   ),    _xlfn.CONCAT("Rid: ",HLOOKUP(K$134,Tipologie!$B$2:$AM$10,9)  ),  Mar2022_RICHIESTE!K31),HLOOKUP(K$134,Tipologie!$B$2:$AM$10,9  ) ))</f>
        <v>DOMENICA</v>
      </c>
      <c r="L142" s="158" t="str">
        <f>T( IF( Mar2022_RICHIESTE!L31&lt;&gt;"",  IF(   AND(    (IFERROR(SEARCH("Ridotto",Mar2022_RICHIESTE!L31),Mar2022_RICHIESTE!L31))=1,    L$134&lt;&gt;""   ),    _xlfn.CONCAT("Rid: ",HLOOKUP(L$134,Tipologie!$B$2:$AM$10,9)  ),  Mar2022_RICHIESTE!L31),HLOOKUP(L$134,Tipologie!$B$2:$AM$10,9  ) ))</f>
        <v>DOMENICA</v>
      </c>
      <c r="M142" s="158" t="str">
        <f>T( IF( Mar2022_RICHIESTE!M31&lt;&gt;"",  IF(   AND(    (IFERROR(SEARCH("Ridotto",Mar2022_RICHIESTE!M31),Mar2022_RICHIESTE!M31))=1,    M$134&lt;&gt;""   ),    _xlfn.CONCAT("Rid: ",HLOOKUP(M$134,Tipologie!$B$2:$AM$10,9)  ),  Mar2022_RICHIESTE!M31),HLOOKUP(M$134,Tipologie!$B$2:$AM$10,9  ) ))</f>
        <v>DOMENICA</v>
      </c>
      <c r="N142" s="158" t="str">
        <f>T( IF( Mar2022_RICHIESTE!N31&lt;&gt;"",  IF(   AND(    (IFERROR(SEARCH("Ridotto",Mar2022_RICHIESTE!N31),Mar2022_RICHIESTE!N31))=1,    N$134&lt;&gt;""   ),    _xlfn.CONCAT("Rid: ",HLOOKUP(N$134,Tipologie!$B$2:$AM$10,9)  ),  Mar2022_RICHIESTE!N31),HLOOKUP(N$134,Tipologie!$B$2:$AM$10,9  ) ))</f>
        <v>DOMENICA</v>
      </c>
      <c r="O142" s="158" t="str">
        <f>T( IF( Mar2022_RICHIESTE!O31&lt;&gt;"",  IF(   AND(    (IFERROR(SEARCH("Ridotto",Mar2022_RICHIESTE!O31),Mar2022_RICHIESTE!O31))=1,    O$134&lt;&gt;""   ),    _xlfn.CONCAT("Rid: ",HLOOKUP(O$134,Tipologie!$B$2:$AM$10,9)  ),  Mar2022_RICHIESTE!O31),HLOOKUP(O$134,Tipologie!$B$2:$AM$10,9  ) ))</f>
        <v>DOMENICA</v>
      </c>
      <c r="P142" s="158" t="str">
        <f>T( IF( Mar2022_RICHIESTE!P31&lt;&gt;"",  IF(   AND(    (IFERROR(SEARCH("Ridotto",Mar2022_RICHIESTE!P31),Mar2022_RICHIESTE!P31))=1,    P$134&lt;&gt;""   ),    _xlfn.CONCAT("Rid: ",HLOOKUP(P$134,Tipologie!$B$2:$AM$10,9)  ),  Mar2022_RICHIESTE!P31),HLOOKUP(P$134,Tipologie!$B$2:$AM$10,9  ) ))</f>
        <v>DOMENICA</v>
      </c>
      <c r="Q142" s="60" t="str">
        <f>T( IF( Mar2022_RICHIESTE!Q31&lt;&gt;"",  IF(   AND(    (IFERROR(SEARCH("Ridotto",Mar2022_RICHIESTE!Q31),Mar2022_RICHIESTE!Q31))=1,    Q$134&lt;&gt;""   ),    _xlfn.CONCAT("Rid: ",HLOOKUP(Q$134,Tipologie!$B$2:$AM$10,9)  ),  Mar2022_RICHIESTE!Q31),HLOOKUP(Q$134,Tipologie!$B$2:$AM$10,9  ) ))</f>
        <v>DOMENICA</v>
      </c>
      <c r="R142" s="60" t="str">
        <f>T( IF( Mar2022_RICHIESTE!R31&lt;&gt;"",  IF(   AND(    (IFERROR(SEARCH("Ridotto",Mar2022_RICHIESTE!R31),Mar2022_RICHIESTE!R31))=1,    R$134&lt;&gt;""   ),    _xlfn.CONCAT("Rid: ",HLOOKUP(R$134,Tipologie!$B$2:$AM$10,9)  ),  Mar2022_RICHIESTE!R31),HLOOKUP(R$134,Tipologie!$B$2:$AM$10,9  ) ))</f>
        <v>DOMENICA</v>
      </c>
      <c r="S142" s="60" t="str">
        <f>T( IF( Mar2022_RICHIESTE!S31&lt;&gt;"",  IF(   AND(    (IFERROR(SEARCH("Ridotto",Mar2022_RICHIESTE!S31),Mar2022_RICHIESTE!S31))=1,    S$134&lt;&gt;""   ),    _xlfn.CONCAT("Rid: ",HLOOKUP(S$134,Tipologie!$B$2:$AM$10,9)  ),  Mar2022_RICHIESTE!S31),HLOOKUP(S$134,Tipologie!$B$2:$AM$10,9  ) ))</f>
        <v>DOMENICA</v>
      </c>
      <c r="U142" s="57" t="str">
        <f t="shared" si="34"/>
        <v/>
      </c>
      <c r="V142" s="82">
        <f t="shared" si="33"/>
        <v>44640</v>
      </c>
      <c r="W142" s="158" t="str">
        <f>T( IF( Mar2022_RICHIESTE!W31&lt;&gt;"",  IF(   AND(    (IFERROR(SEARCH("Ridotto",Mar2022_RICHIESTE!W31),Mar2022_RICHIESTE!W31))=1,    W$134&lt;&gt;""   ),    _xlfn.CONCAT("Rid: ",HLOOKUP(W$134,Tipologie!$B$2:$AM$10,9)  ),  Mar2022_RICHIESTE!W31),HLOOKUP(W$134,Tipologie!$B$2:$AM$10,9  ) ))</f>
        <v>DOMENICA</v>
      </c>
      <c r="X142" s="158" t="str">
        <f>T( IF( Mar2022_RICHIESTE!X31&lt;&gt;"",  IF(   AND(    (IFERROR(SEARCH("Ridotto",Mar2022_RICHIESTE!X31),Mar2022_RICHIESTE!X31))=1,    X$134&lt;&gt;""   ),    _xlfn.CONCAT("Rid: ",HLOOKUP(X$134,Tipologie!$B$2:$AM$10,9)  ),  Mar2022_RICHIESTE!X31),HLOOKUP(X$134,Tipologie!$B$2:$AM$10,9  ) ))</f>
        <v>DOMENICA</v>
      </c>
      <c r="Y142" s="158" t="str">
        <f>T( IF( Mar2022_RICHIESTE!Y31&lt;&gt;"",  IF(   AND(    (IFERROR(SEARCH("Ridotto",Mar2022_RICHIESTE!Y31),Mar2022_RICHIESTE!Y31))=1,    Y$134&lt;&gt;""   ),    _xlfn.CONCAT("Rid: ",HLOOKUP(Y$134,Tipologie!$B$2:$AM$10,9)  ),  Mar2022_RICHIESTE!Y31),HLOOKUP(Y$134,Tipologie!$B$2:$AM$10,9  ) ))</f>
        <v>DOMENICA</v>
      </c>
      <c r="Z142" s="158" t="str">
        <f>T( IF( Mar2022_RICHIESTE!Z31&lt;&gt;"",  IF(   AND(    (IFERROR(SEARCH("Ridotto",Mar2022_RICHIESTE!Z31),Mar2022_RICHIESTE!Z31))=1,    Z$134&lt;&gt;""   ),    _xlfn.CONCAT("Rid: ",HLOOKUP(Z$134,Tipologie!$B$2:$AM$10,9)  ),  Mar2022_RICHIESTE!Z31),HLOOKUP(Z$134,Tipologie!$B$2:$AM$10,9  ) ))</f>
        <v>DOMENICA</v>
      </c>
      <c r="AA142" s="158" t="str">
        <f>T( IF( Mar2022_RICHIESTE!AA31&lt;&gt;"",  IF(   AND(    (IFERROR(SEARCH("Ridotto",Mar2022_RICHIESTE!AA31),Mar2022_RICHIESTE!AA31))=1,    AA$134&lt;&gt;""   ),    _xlfn.CONCAT("Rid: ",HLOOKUP(AA$134,Tipologie!$B$2:$AM$10,9)  ),  Mar2022_RICHIESTE!AA31),HLOOKUP(AA$134,Tipologie!$B$2:$AM$10,9  ) ))</f>
        <v>DOMENICA</v>
      </c>
      <c r="AB142" s="158" t="str">
        <f>T( IF( Mar2022_RICHIESTE!AB31&lt;&gt;"",  IF(   AND(    (IFERROR(SEARCH("Ridotto",Mar2022_RICHIESTE!AB31),Mar2022_RICHIESTE!AB31))=1,    AB$134&lt;&gt;""   ),    _xlfn.CONCAT("Rid: ",HLOOKUP(AB$134,Tipologie!$B$2:$AM$10,9)  ),  Mar2022_RICHIESTE!AB31),HLOOKUP(AB$134,Tipologie!$B$2:$AM$10,9  ) ))</f>
        <v>DOMENICA</v>
      </c>
      <c r="AC142" s="158" t="str">
        <f>T( IF( Mar2022_RICHIESTE!AC31&lt;&gt;"",  IF(   AND(    (IFERROR(SEARCH("Ridotto",Mar2022_RICHIESTE!AC31),Mar2022_RICHIESTE!AC31))=1,    AC$134&lt;&gt;""   ),    _xlfn.CONCAT("Rid: ",HLOOKUP(AC$134,Tipologie!$B$2:$AM$10,9)  ),  Mar2022_RICHIESTE!AC31),HLOOKUP(AC$134,Tipologie!$B$2:$AM$10,9  ) ))</f>
        <v>DOMENICA</v>
      </c>
      <c r="AD142" s="158" t="str">
        <f>T( IF( Mar2022_RICHIESTE!AD31&lt;&gt;"",  IF(   AND(    (IFERROR(SEARCH("Ridotto",Mar2022_RICHIESTE!AD31),Mar2022_RICHIESTE!AD31))=1,    AD$134&lt;&gt;""   ),    _xlfn.CONCAT("Rid: ",HLOOKUP(AD$134,Tipologie!$B$2:$AM$10,9)  ),  Mar2022_RICHIESTE!AD31),HLOOKUP(AD$134,Tipologie!$B$2:$AM$10,9  ) ))</f>
        <v>DOMENICA</v>
      </c>
      <c r="AE142" s="158" t="str">
        <f>T( IF( Mar2022_RICHIESTE!AE31&lt;&gt;"",  IF(   AND(    (IFERROR(SEARCH("Ridotto",Mar2022_RICHIESTE!AE31),Mar2022_RICHIESTE!AE31))=1,    AE$134&lt;&gt;""   ),    _xlfn.CONCAT("Rid: ",HLOOKUP(AE$134,Tipologie!$B$2:$AM$10,9)  ),  Mar2022_RICHIESTE!AE31),HLOOKUP(AE$134,Tipologie!$B$2:$AM$10,9  ) ))</f>
        <v>DOMENICA</v>
      </c>
      <c r="AF142" s="158" t="str">
        <f>T( IF( Mar2022_RICHIESTE!AF31&lt;&gt;"",  IF(   AND(    (IFERROR(SEARCH("Ridotto",Mar2022_RICHIESTE!AF31),Mar2022_RICHIESTE!AF31))=1,    AF$134&lt;&gt;""   ),    _xlfn.CONCAT("Rid: ",HLOOKUP(AF$134,Tipologie!$B$2:$AM$10,9)  ),  Mar2022_RICHIESTE!AF31),HLOOKUP(AF$134,Tipologie!$B$2:$AM$10,9  ) ))</f>
        <v>DOMENICA</v>
      </c>
      <c r="AG142" s="158" t="str">
        <f>T( IF( Mar2022_RICHIESTE!AG31&lt;&gt;"",  IF(   AND(    (IFERROR(SEARCH("Ridotto",Mar2022_RICHIESTE!AG31),Mar2022_RICHIESTE!AG31))=1,    AG$134&lt;&gt;""   ),    _xlfn.CONCAT("Rid: ",HLOOKUP(AG$134,Tipologie!$B$2:$AM$10,9)  ),  Mar2022_RICHIESTE!AG31),HLOOKUP(AG$134,Tipologie!$B$2:$AM$10,9  ) ))</f>
        <v>DOMENICA</v>
      </c>
      <c r="AH142" s="158" t="str">
        <f>T( IF( Mar2022_RICHIESTE!AH31&lt;&gt;"",  IF(   AND(    (IFERROR(SEARCH("Ridotto",Mar2022_RICHIESTE!AH31),Mar2022_RICHIESTE!AH31))=1,    AH$134&lt;&gt;""   ),    _xlfn.CONCAT("Rid: ",HLOOKUP(AH$134,Tipologie!$B$2:$AM$10,9)  ),  Mar2022_RICHIESTE!AH31),HLOOKUP(AH$134,Tipologie!$B$2:$AM$10,9  ) ))</f>
        <v>DOMENICA</v>
      </c>
      <c r="AI142" s="158" t="str">
        <f>T( IF( Mar2022_RICHIESTE!AI31&lt;&gt;"",  IF(   AND(    (IFERROR(SEARCH("Ridotto",Mar2022_RICHIESTE!AI31),Mar2022_RICHIESTE!AI31))=1,    AI$134&lt;&gt;""   ),    _xlfn.CONCAT("Rid: ",HLOOKUP(AI$134,Tipologie!$B$2:$AM$10,9)  ),  Mar2022_RICHIESTE!AI31),HLOOKUP(AI$134,Tipologie!$B$2:$AM$10,9  ) ))</f>
        <v>DOMENICA</v>
      </c>
      <c r="AJ142" s="158" t="str">
        <f>T( IF( Mar2022_RICHIESTE!AJ31&lt;&gt;"",  IF(   AND(    (IFERROR(SEARCH("Ridotto",Mar2022_RICHIESTE!AJ31),Mar2022_RICHIESTE!AJ31))=1,    AJ$134&lt;&gt;""   ),    _xlfn.CONCAT("Rid: ",HLOOKUP(AJ$134,Tipologie!$B$2:$AM$10,9)  ),  Mar2022_RICHIESTE!AJ31),HLOOKUP(AJ$134,Tipologie!$B$2:$AM$10,9  ) ))</f>
        <v>DOMENICA</v>
      </c>
      <c r="AK142" s="158" t="str">
        <f>T( IF( Mar2022_RICHIESTE!AK31&lt;&gt;"",  IF(   AND(    (IFERROR(SEARCH("Ridotto",Mar2022_RICHIESTE!AK31),Mar2022_RICHIESTE!AK31))=1,    AK$134&lt;&gt;""   ),    _xlfn.CONCAT("Rid: ",HLOOKUP(AK$134,Tipologie!$B$2:$AM$10,9)  ),  Mar2022_RICHIESTE!AK31),HLOOKUP(AK$134,Tipologie!$B$2:$AM$10,9  ) ))</f>
        <v>DOMENICA</v>
      </c>
      <c r="AL142" s="158" t="str">
        <f>T( IF( Mar2022_RICHIESTE!AL31&lt;&gt;"",  IF(   AND(    (IFERROR(SEARCH("Ridotto",Mar2022_RICHIESTE!AL31),Mar2022_RICHIESTE!AL31))=1,    AL$134&lt;&gt;""   ),    _xlfn.CONCAT("Rid: ",HLOOKUP(AL$134,Tipologie!$B$2:$AM$10,9)  ),  Mar2022_RICHIESTE!AL31),HLOOKUP(AL$134,Tipologie!$B$2:$AM$10,9  ) ))</f>
        <v>DOMENICA</v>
      </c>
      <c r="AM142" s="158" t="str">
        <f>T( IF( Mar2022_RICHIESTE!AM31&lt;&gt;"",  IF(   AND(    (IFERROR(SEARCH("Ridotto",Mar2022_RICHIESTE!AM31),Mar2022_RICHIESTE!AM31))=1,    AM$134&lt;&gt;""   ),    _xlfn.CONCAT("Rid: ",HLOOKUP(AM$134,Tipologie!$B$2:$AM$10,9)  ),  Mar2022_RICHIESTE!AM31),HLOOKUP(AM$134,Tipologie!$B$2:$AM$10,9  ) ))</f>
        <v>DOMENICA</v>
      </c>
      <c r="AN142" s="158" t="str">
        <f>T( IF( Mar2022_RICHIESTE!AN31&lt;&gt;"",  IF(   AND(    (IFERROR(SEARCH("Ridotto",Mar2022_RICHIESTE!AN31),Mar2022_RICHIESTE!AN31))=1,    AN$134&lt;&gt;""   ),    _xlfn.CONCAT("Rid: ",HLOOKUP(AN$134,Tipologie!$B$2:$AM$10,9)  ),  Mar2022_RICHIESTE!AN31),HLOOKUP(AN$134,Tipologie!$B$2:$AM$10,9  ) ))</f>
        <v>DOMENICA</v>
      </c>
      <c r="AO142" s="158" t="str">
        <f>T( IF( Mar2022_RICHIESTE!AO31&lt;&gt;"",  IF(   AND(    (IFERROR(SEARCH("Ridotto",Mar2022_RICHIESTE!AO31),Mar2022_RICHIESTE!AO31))=1,    AO$134&lt;&gt;""   ),    _xlfn.CONCAT("Rid: ",HLOOKUP(AO$134,Tipologie!$B$2:$AM$10,9)  ),  Mar2022_RICHIESTE!AO31),HLOOKUP(AO$134,Tipologie!$B$2:$AM$10,9  ) ))</f>
        <v>DOMENICA</v>
      </c>
      <c r="AP142" s="158" t="str">
        <f>T( IF( Mar2022_RICHIESTE!AP31&lt;&gt;"",  IF(   AND(    (IFERROR(SEARCH("Ridotto",Mar2022_RICHIESTE!AP31),Mar2022_RICHIESTE!AP31))=1,    AP$134&lt;&gt;""   ),    _xlfn.CONCAT("Rid: ",HLOOKUP(AP$134,Tipologie!$B$2:$AM$10,9)  ),  Mar2022_RICHIESTE!AP31),HLOOKUP(AP$134,Tipologie!$B$2:$AM$10,9  ) ))</f>
        <v>DOMENICA</v>
      </c>
      <c r="AQ142" s="158" t="str">
        <f>T( IF( Mar2022_RICHIESTE!AQ31&lt;&gt;"",  IF(   AND(    (IFERROR(SEARCH("Ridotto",Mar2022_RICHIESTE!AQ31),Mar2022_RICHIESTE!AQ31))=1,    AQ$134&lt;&gt;""   ),    _xlfn.CONCAT("Rid: ",HLOOKUP(AQ$134,Tipologie!$B$2:$AM$10,9)  ),  Mar2022_RICHIESTE!AQ31),HLOOKUP(AQ$134,Tipologie!$B$2:$AM$10,9  ) ))</f>
        <v>DOMENICA</v>
      </c>
      <c r="AR142" s="158" t="str">
        <f>T( IF( Mar2022_RICHIESTE!AR31&lt;&gt;"",  IF(   AND(    (IFERROR(SEARCH("Ridotto",Mar2022_RICHIESTE!AR31),Mar2022_RICHIESTE!AR31))=1,    AR$134&lt;&gt;""   ),    _xlfn.CONCAT("Rid: ",HLOOKUP(AR$134,Tipologie!$B$2:$AM$10,9)  ),  Mar2022_RICHIESTE!AR31),HLOOKUP(AR$134,Tipologie!$B$2:$AM$10,9  ) ))</f>
        <v>DOMENICA</v>
      </c>
      <c r="AS142" s="55"/>
      <c r="AT142" s="94"/>
      <c r="AU142" s="96"/>
      <c r="AW142" s="57" t="str">
        <f t="shared" si="35"/>
        <v/>
      </c>
      <c r="AX142" s="145">
        <f t="shared" si="37"/>
        <v>44640</v>
      </c>
      <c r="AY142" s="158" t="str">
        <f>T(IF(  Mar2022_RICHIESTE!BB31&lt;&gt;"",  Mar2022_RICHIESTE!BB31,  HLOOKUP(AY$134,Tipologie!$B$2:$AM$10,9) ))</f>
        <v>DOMENICA</v>
      </c>
      <c r="AZ142" s="158" t="str">
        <f>T(IF(  Mar2022_RICHIESTE!BC31&lt;&gt;"",  Mar2022_RICHIESTE!BC31,  HLOOKUP(AZ$134,Tipologie!$B$2:$AM$10,9) ))</f>
        <v>DOMENICA</v>
      </c>
      <c r="BA142" s="158" t="str">
        <f>T(IF(  Mar2022_RICHIESTE!BD31&lt;&gt;"",  Mar2022_RICHIESTE!BD31,  HLOOKUP(BA$134,Tipologie!$B$2:$AM$10,9) ))</f>
        <v>DOMENICA</v>
      </c>
      <c r="BB142" s="158" t="str">
        <f>T(IF(  Mar2022_RICHIESTE!BE31&lt;&gt;"",  Mar2022_RICHIESTE!BE31,  HLOOKUP(BB$134,Tipologie!$B$2:$AM$10,9) ))</f>
        <v>DOMENICA</v>
      </c>
      <c r="BC142" s="158" t="str">
        <f>T(IF(  Mar2022_RICHIESTE!BF31&lt;&gt;"",  Mar2022_RICHIESTE!BF31,  HLOOKUP(BC$134,Tipologie!$B$2:$AM$10,9) ))</f>
        <v>DOMENICA</v>
      </c>
      <c r="BD142" s="158" t="str">
        <f>T(IF(  Mar2022_RICHIESTE!BG31&lt;&gt;"",  Mar2022_RICHIESTE!BG31,  HLOOKUP(BD$134,Tipologie!$B$2:$AM$10,9) ))</f>
        <v>DOMENICA</v>
      </c>
      <c r="BE142" s="158" t="str">
        <f>T(IF(  Mar2022_RICHIESTE!BH31&lt;&gt;"",  Mar2022_RICHIESTE!BH31,  HLOOKUP(BE$134,Tipologie!$B$2:$AM$10,9) ))</f>
        <v>DOMENICA</v>
      </c>
      <c r="BF142" s="158" t="str">
        <f>T(IF(  Mar2022_RICHIESTE!BI31&lt;&gt;"",  Mar2022_RICHIESTE!BI31,  HLOOKUP(BF$134,Tipologie!$B$2:$AM$10,9) ))</f>
        <v>DOMENICA</v>
      </c>
      <c r="BG142" s="158" t="str">
        <f>T(IF(  Mar2022_RICHIESTE!BJ31&lt;&gt;"",  Mar2022_RICHIESTE!BJ31,  HLOOKUP(BG$134,Tipologie!$B$2:$AM$10,9) ))</f>
        <v>DOMENICA</v>
      </c>
      <c r="BH142" s="158" t="str">
        <f>T(IF(  Mar2022_RICHIESTE!BK31&lt;&gt;"",  Mar2022_RICHIESTE!BK31,  HLOOKUP(BH$134,Tipologie!$B$2:$AM$10,9) ))</f>
        <v>DOMENICA</v>
      </c>
    </row>
    <row r="143" spans="1:61" ht="11.25" customHeight="1" x14ac:dyDescent="0.25">
      <c r="A143" s="50"/>
      <c r="B143" s="50"/>
      <c r="C143" s="58"/>
      <c r="D143" s="58"/>
      <c r="E143" s="58"/>
      <c r="F143" s="58"/>
      <c r="G143" s="58"/>
      <c r="H143" s="58"/>
      <c r="I143" s="58"/>
      <c r="J143" s="58"/>
      <c r="K143" s="58"/>
      <c r="L143" s="58"/>
      <c r="M143" s="58"/>
      <c r="N143" s="58"/>
      <c r="O143" s="58"/>
      <c r="P143" s="58"/>
      <c r="Q143" s="58"/>
      <c r="R143" s="58"/>
      <c r="S143" s="58"/>
      <c r="U143" s="50" t="str">
        <f t="shared" si="34"/>
        <v/>
      </c>
      <c r="V143" s="50" t="str">
        <f t="shared" si="33"/>
        <v/>
      </c>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96"/>
      <c r="AU143" s="96"/>
      <c r="AW143" s="98" t="str">
        <f t="shared" si="35"/>
        <v/>
      </c>
      <c r="AX143" s="98" t="str">
        <f t="shared" si="37"/>
        <v/>
      </c>
      <c r="AY143" s="58"/>
      <c r="AZ143" s="58"/>
      <c r="BA143" s="58"/>
      <c r="BB143" s="58"/>
      <c r="BC143" s="58"/>
      <c r="BD143" s="58"/>
      <c r="BE143" s="58"/>
      <c r="BF143" s="58"/>
      <c r="BG143" s="58"/>
      <c r="BH143" s="58"/>
    </row>
    <row r="144" spans="1:61" ht="11.25" customHeight="1" x14ac:dyDescent="0.25">
      <c r="A144" s="78"/>
      <c r="B144" s="78" t="s">
        <v>23</v>
      </c>
      <c r="C144" s="84"/>
      <c r="D144" s="84"/>
      <c r="E144" s="84"/>
      <c r="F144" s="84"/>
      <c r="G144" s="84"/>
      <c r="H144" s="84"/>
      <c r="I144" s="84"/>
      <c r="J144" s="84"/>
      <c r="K144" s="84"/>
      <c r="L144" s="84"/>
      <c r="M144" s="84"/>
      <c r="N144" s="84"/>
      <c r="O144" s="84"/>
      <c r="P144" s="84"/>
      <c r="Q144" s="84"/>
      <c r="R144" s="84"/>
      <c r="S144" s="84"/>
      <c r="U144" s="78" t="str">
        <f t="shared" si="34"/>
        <v/>
      </c>
      <c r="V144" s="78" t="str">
        <f t="shared" si="33"/>
        <v>Turno</v>
      </c>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58"/>
      <c r="AT144" s="93"/>
      <c r="AU144" s="96"/>
      <c r="AW144" s="98" t="str">
        <f t="shared" si="35"/>
        <v/>
      </c>
      <c r="AX144" s="98"/>
      <c r="AY144" s="84"/>
      <c r="AZ144" s="84"/>
      <c r="BA144" s="84"/>
      <c r="BB144" s="84"/>
      <c r="BC144" s="84"/>
      <c r="BD144" s="84"/>
      <c r="BE144" s="84"/>
      <c r="BF144" s="84"/>
      <c r="BG144" s="84"/>
      <c r="BH144" s="84"/>
    </row>
    <row r="145" spans="1:61" ht="11.25" customHeight="1" x14ac:dyDescent="0.25">
      <c r="A145" s="50"/>
      <c r="B145" s="50"/>
      <c r="C145" s="158" t="str">
        <f>T(IF(  Mar2022_RICHIESTE!C33&lt;&gt;"",  Mar2022_RICHIESTE!C33,  HLOOKUP(C$144,Tipologie!$B$2:$AM$10,2) ))</f>
        <v>-</v>
      </c>
      <c r="D145" s="158" t="str">
        <f>T(IF(  Mar2022_RICHIESTE!D33&lt;&gt;"",  Mar2022_RICHIESTE!D33,  HLOOKUP(D$144,Tipologie!$B$2:$AM$10,2) ))</f>
        <v>-</v>
      </c>
      <c r="E145" s="158" t="str">
        <f>T(IF(  Mar2022_RICHIESTE!E33&lt;&gt;"",  Mar2022_RICHIESTE!E33,  HLOOKUP(E$144,Tipologie!$B$2:$AM$10,2) ))</f>
        <v>-</v>
      </c>
      <c r="F145" s="158" t="str">
        <f>T(IF(  Mar2022_RICHIESTE!F33&lt;&gt;"",  Mar2022_RICHIESTE!F33,  HLOOKUP(F$144,Tipologie!$B$2:$AM$10,2) ))</f>
        <v>-</v>
      </c>
      <c r="G145" s="158" t="str">
        <f>T(IF(  Mar2022_RICHIESTE!G33&lt;&gt;"",  Mar2022_RICHIESTE!G33,  HLOOKUP(G$144,Tipologie!$B$2:$AM$10,2) ))</f>
        <v>-</v>
      </c>
      <c r="H145" s="158" t="str">
        <f>T(IF(  Mar2022_RICHIESTE!H33&lt;&gt;"",  Mar2022_RICHIESTE!H33,  HLOOKUP(H$144,Tipologie!$B$2:$AM$10,2) ))</f>
        <v>-</v>
      </c>
      <c r="I145" s="158" t="str">
        <f>T(IF(  Mar2022_RICHIESTE!I33&lt;&gt;"",  Mar2022_RICHIESTE!I33,  HLOOKUP(I$144,Tipologie!$B$2:$AM$10,2) ))</f>
        <v>-</v>
      </c>
      <c r="J145" s="158" t="str">
        <f>T(IF(  Mar2022_RICHIESTE!J33&lt;&gt;"",  Mar2022_RICHIESTE!J33,  HLOOKUP(J$144,Tipologie!$B$2:$AM$10,2) ))</f>
        <v>-</v>
      </c>
      <c r="K145" s="158" t="str">
        <f>T(IF(  Mar2022_RICHIESTE!K33&lt;&gt;"",  Mar2022_RICHIESTE!K33,  HLOOKUP(K$144,Tipologie!$B$2:$AM$10,2) ))</f>
        <v>-</v>
      </c>
      <c r="L145" s="158" t="str">
        <f>T(IF(  Mar2022_RICHIESTE!L33&lt;&gt;"",  Mar2022_RICHIESTE!L33,  HLOOKUP(L$144,Tipologie!$B$2:$AM$10,2) ))</f>
        <v>-</v>
      </c>
      <c r="M145" s="158" t="str">
        <f>T(IF(  Mar2022_RICHIESTE!M33&lt;&gt;"",  Mar2022_RICHIESTE!M33,  HLOOKUP(M$144,Tipologie!$B$2:$AM$10,2) ))</f>
        <v>-</v>
      </c>
      <c r="N145" s="158" t="str">
        <f>T(IF(  Mar2022_RICHIESTE!N33&lt;&gt;"",  Mar2022_RICHIESTE!N33,  HLOOKUP(N$144,Tipologie!$B$2:$AM$10,2) ))</f>
        <v>-</v>
      </c>
      <c r="O145" s="158" t="str">
        <f>T(IF(  Mar2022_RICHIESTE!O33&lt;&gt;"",  Mar2022_RICHIESTE!O33,  HLOOKUP(O$144,Tipologie!$B$2:$AM$10,2) ))</f>
        <v>-</v>
      </c>
      <c r="P145" s="158" t="str">
        <f>T(IF(  Mar2022_RICHIESTE!P33&lt;&gt;"",  Mar2022_RICHIESTE!P33,  HLOOKUP(P$144,Tipologie!$B$2:$AM$10,2) ))</f>
        <v>-</v>
      </c>
      <c r="Q145" s="81" t="str">
        <f>T(IF(  Mar2022_RICHIESTE!Q33&lt;&gt;"",  Mar2022_RICHIESTE!Q33,  HLOOKUP(Q$144,Tipologie!$B$2:$AM$10,2) ))</f>
        <v>-</v>
      </c>
      <c r="R145" s="81" t="str">
        <f>T(IF(  Mar2022_RICHIESTE!R33&lt;&gt;"",  Mar2022_RICHIESTE!R33,  HLOOKUP(R$144,Tipologie!$B$2:$AM$10,2) ))</f>
        <v>-</v>
      </c>
      <c r="S145" s="81" t="str">
        <f>T(IF(  Mar2022_RICHIESTE!S33&lt;&gt;"",  Mar2022_RICHIESTE!S33,  HLOOKUP(S$144,Tipologie!$B$2:$AM$10,2) ))</f>
        <v>-</v>
      </c>
      <c r="U145" s="50" t="str">
        <f t="shared" si="34"/>
        <v/>
      </c>
      <c r="V145" s="50" t="str">
        <f t="shared" si="33"/>
        <v/>
      </c>
      <c r="W145" s="158" t="str">
        <f>T(IF(  Mar2022_RICHIESTE!W33&lt;&gt;"",  Mar2022_RICHIESTE!W33,  HLOOKUP(W$144,Tipologie!$B$2:$AM$10,2) ))</f>
        <v>-</v>
      </c>
      <c r="X145" s="158" t="str">
        <f>T(IF(  Mar2022_RICHIESTE!X33&lt;&gt;"",  Mar2022_RICHIESTE!X33,  HLOOKUP(X$144,Tipologie!$B$2:$AM$10,2) ))</f>
        <v>-</v>
      </c>
      <c r="Y145" s="158" t="str">
        <f>T(IF(  Mar2022_RICHIESTE!Y33&lt;&gt;"",  Mar2022_RICHIESTE!Y33,  HLOOKUP(Y$144,Tipologie!$B$2:$AM$10,2) ))</f>
        <v>-</v>
      </c>
      <c r="Z145" s="158" t="str">
        <f>T(IF(  Mar2022_RICHIESTE!Z33&lt;&gt;"",  Mar2022_RICHIESTE!Z33,  HLOOKUP(Z$144,Tipologie!$B$2:$AM$10,2) ))</f>
        <v>-</v>
      </c>
      <c r="AA145" s="158" t="str">
        <f>T(IF(  Mar2022_RICHIESTE!AA33&lt;&gt;"",  Mar2022_RICHIESTE!AA33,  HLOOKUP(AA$144,Tipologie!$B$2:$AM$10,2) ))</f>
        <v>-</v>
      </c>
      <c r="AB145" s="158" t="str">
        <f>T(IF(  Mar2022_RICHIESTE!AB33&lt;&gt;"",  Mar2022_RICHIESTE!AB33,  HLOOKUP(AB$144,Tipologie!$B$2:$AM$10,2) ))</f>
        <v>-</v>
      </c>
      <c r="AC145" s="158" t="str">
        <f>T(IF(  Mar2022_RICHIESTE!AC33&lt;&gt;"",  Mar2022_RICHIESTE!AC33,  HLOOKUP(AC$144,Tipologie!$B$2:$AM$10,2) ))</f>
        <v>-</v>
      </c>
      <c r="AD145" s="158" t="str">
        <f>T(IF(  Mar2022_RICHIESTE!AD33&lt;&gt;"",  Mar2022_RICHIESTE!AD33,  HLOOKUP(AD$144,Tipologie!$B$2:$AM$10,2) ))</f>
        <v>-</v>
      </c>
      <c r="AE145" s="158" t="str">
        <f>T(IF(  Mar2022_RICHIESTE!AE33&lt;&gt;"",  Mar2022_RICHIESTE!AE33,  HLOOKUP(AE$144,Tipologie!$B$2:$AM$10,2) ))</f>
        <v>-</v>
      </c>
      <c r="AF145" s="158" t="str">
        <f>T(IF(  Mar2022_RICHIESTE!AF33&lt;&gt;"",  Mar2022_RICHIESTE!AF33,  HLOOKUP(AF$144,Tipologie!$B$2:$AM$10,2) ))</f>
        <v>-</v>
      </c>
      <c r="AG145" s="158" t="str">
        <f>T(IF(  Mar2022_RICHIESTE!AG33&lt;&gt;"",  Mar2022_RICHIESTE!AG33,  HLOOKUP(AG$144,Tipologie!$B$2:$AM$10,2) ))</f>
        <v>-</v>
      </c>
      <c r="AH145" s="158" t="str">
        <f>T(IF(  Mar2022_RICHIESTE!AH33&lt;&gt;"",  Mar2022_RICHIESTE!AH33,  HLOOKUP(AH$144,Tipologie!$B$2:$AM$10,2) ))</f>
        <v>-</v>
      </c>
      <c r="AI145" s="158" t="str">
        <f>T(IF(  Mar2022_RICHIESTE!AI33&lt;&gt;"",  Mar2022_RICHIESTE!AI33,  HLOOKUP(AI$144,Tipologie!$B$2:$AM$10,2) ))</f>
        <v>-</v>
      </c>
      <c r="AJ145" s="158" t="str">
        <f>T(IF(  Mar2022_RICHIESTE!AJ33&lt;&gt;"",  Mar2022_RICHIESTE!AJ33,  HLOOKUP(AJ$144,Tipologie!$B$2:$AM$10,2) ))</f>
        <v>-</v>
      </c>
      <c r="AK145" s="158" t="str">
        <f>T(IF(  Mar2022_RICHIESTE!AK33&lt;&gt;"",  Mar2022_RICHIESTE!AK33,  HLOOKUP(AK$144,Tipologie!$B$2:$AM$10,2) ))</f>
        <v>-</v>
      </c>
      <c r="AL145" s="158" t="str">
        <f>T(IF(  Mar2022_RICHIESTE!AL33&lt;&gt;"",  Mar2022_RICHIESTE!AL33,  HLOOKUP(AL$144,Tipologie!$B$2:$AM$10,2) ))</f>
        <v>-</v>
      </c>
      <c r="AM145" s="158" t="str">
        <f>T(IF(  Mar2022_RICHIESTE!AM33&lt;&gt;"",  Mar2022_RICHIESTE!AM33,  HLOOKUP(AM$144,Tipologie!$B$2:$AM$10,2) ))</f>
        <v>-</v>
      </c>
      <c r="AN145" s="158" t="str">
        <f>T(IF(  Mar2022_RICHIESTE!AN33&lt;&gt;"",  Mar2022_RICHIESTE!AN33,  HLOOKUP(AN$144,Tipologie!$B$2:$AM$10,2) ))</f>
        <v>-</v>
      </c>
      <c r="AO145" s="158" t="str">
        <f>T(IF(  Mar2022_RICHIESTE!AO33&lt;&gt;"",  Mar2022_RICHIESTE!AO33,  HLOOKUP(AO$144,Tipologie!$B$2:$AM$10,2) ))</f>
        <v>-</v>
      </c>
      <c r="AP145" s="158" t="str">
        <f>T(IF(  Mar2022_RICHIESTE!AP33&lt;&gt;"",  Mar2022_RICHIESTE!AP33,  HLOOKUP(AP$144,Tipologie!$B$2:$AM$10,2) ))</f>
        <v>-</v>
      </c>
      <c r="AQ145" s="158" t="str">
        <f>T(IF(  Mar2022_RICHIESTE!AQ33&lt;&gt;"",  Mar2022_RICHIESTE!AQ33,  HLOOKUP(AQ$144,Tipologie!$B$2:$AM$10,2) ))</f>
        <v>-</v>
      </c>
      <c r="AR145" s="158" t="str">
        <f>T(IF(  Mar2022_RICHIESTE!AR33&lt;&gt;"",  Mar2022_RICHIESTE!AR33,  HLOOKUP(AR$144,Tipologie!$B$2:$AM$10,2) ))</f>
        <v>-</v>
      </c>
      <c r="AS145" s="54"/>
      <c r="AT145" s="95"/>
      <c r="AU145" s="96"/>
      <c r="AW145" s="98" t="str">
        <f t="shared" si="35"/>
        <v/>
      </c>
      <c r="AX145" s="98" t="str">
        <f t="shared" ref="AX145:AX153" si="38">IF($B145&lt;&gt;"",$B145,"")</f>
        <v/>
      </c>
      <c r="AY145" s="158" t="str">
        <f>T(IF(  Mar2022_RICHIESTE!BB33&lt;&gt;"",  Mar2022_RICHIESTE!BB33,  HLOOKUP(AY$144,Tipologie!$B$2:$AM$10,2) ))</f>
        <v>-</v>
      </c>
      <c r="AZ145" s="158" t="str">
        <f>T(IF(  Mar2022_RICHIESTE!BC33&lt;&gt;"",  Mar2022_RICHIESTE!BC33,  HLOOKUP(AZ$144,Tipologie!$B$2:$AM$10,2) ))</f>
        <v>-</v>
      </c>
      <c r="BA145" s="158" t="str">
        <f>T(IF(  Mar2022_RICHIESTE!BD33&lt;&gt;"",  Mar2022_RICHIESTE!BD33,  HLOOKUP(BA$144,Tipologie!$B$2:$AM$10,2) ))</f>
        <v>-</v>
      </c>
      <c r="BB145" s="158" t="str">
        <f>T(IF(  Mar2022_RICHIESTE!BE33&lt;&gt;"",  Mar2022_RICHIESTE!BE33,  HLOOKUP(BB$144,Tipologie!$B$2:$AM$10,2) ))</f>
        <v>-</v>
      </c>
      <c r="BC145" s="158" t="str">
        <f>T(IF(  Mar2022_RICHIESTE!BF33&lt;&gt;"",  Mar2022_RICHIESTE!BF33,  HLOOKUP(BC$144,Tipologie!$B$2:$AM$10,2) ))</f>
        <v>-</v>
      </c>
      <c r="BD145" s="158" t="str">
        <f>T(IF(  Mar2022_RICHIESTE!BG33&lt;&gt;"",  Mar2022_RICHIESTE!BG33,  HLOOKUP(BD$144,Tipologie!$B$2:$AM$10,2) ))</f>
        <v>-</v>
      </c>
      <c r="BE145" s="158" t="str">
        <f>T(IF(  Mar2022_RICHIESTE!BH33&lt;&gt;"",  Mar2022_RICHIESTE!BH33,  HLOOKUP(BE$144,Tipologie!$B$2:$AM$10,2) ))</f>
        <v>-</v>
      </c>
      <c r="BF145" s="158" t="str">
        <f>T(IF(  Mar2022_RICHIESTE!BI33&lt;&gt;"",  Mar2022_RICHIESTE!BI33,  HLOOKUP(BF$144,Tipologie!$B$2:$AM$10,2) ))</f>
        <v>-</v>
      </c>
      <c r="BG145" s="158" t="str">
        <f>T(IF(  Mar2022_RICHIESTE!BJ33&lt;&gt;"",  Mar2022_RICHIESTE!BJ33,  HLOOKUP(BG$144,Tipologie!$B$2:$AM$10,2) ))</f>
        <v>-</v>
      </c>
      <c r="BH145" s="158" t="str">
        <f>T(IF(  Mar2022_RICHIESTE!BK33&lt;&gt;"",  Mar2022_RICHIESTE!BK33,  HLOOKUP(BH$144,Tipologie!$B$2:$AM$10,2) ))</f>
        <v>-</v>
      </c>
    </row>
    <row r="146" spans="1:61" ht="11.25" customHeight="1" x14ac:dyDescent="0.25">
      <c r="A146" s="79" t="str">
        <f>IF(Mar2022_RICHIESTE!A34&lt;&gt;"",Mar2022_RICHIESTE!A34,"")</f>
        <v>lun</v>
      </c>
      <c r="B146" s="80">
        <f>IF(Mar2022_RICHIESTE!B34&lt;&gt;"",Mar2022_RICHIESTE!B34,"")</f>
        <v>44641</v>
      </c>
      <c r="C146" s="158" t="str">
        <f>T( IF( Mar2022_RICHIESTE!C34&lt;&gt;"",  IF(   AND(    (IFERROR(SEARCH("Ridotto",Mar2022_RICHIESTE!C34),Mar2022_RICHIESTE!C34))=1,    C$144&lt;&gt;""   ),    _xlfn.CONCAT("Rid: ",HLOOKUP(C$144,Tipologie!$B$2:$AM$10,3)  ),  Mar2022_RICHIESTE!C34),HLOOKUP(C$144,Tipologie!$B$2:$AM$10,3  ) ))</f>
        <v>.</v>
      </c>
      <c r="D146" s="158" t="str">
        <f>T( IF( Mar2022_RICHIESTE!D34&lt;&gt;"",  IF(   AND(    (IFERROR(SEARCH("Ridotto",Mar2022_RICHIESTE!D34),Mar2022_RICHIESTE!D34))=1,    D$144&lt;&gt;""   ),    _xlfn.CONCAT("Rid: ",HLOOKUP(D$144,Tipologie!$B$2:$AM$10,3)  ),  Mar2022_RICHIESTE!D34),HLOOKUP(D$144,Tipologie!$B$2:$AM$10,3  ) ))</f>
        <v>.</v>
      </c>
      <c r="E146" s="158" t="str">
        <f>T( IF( Mar2022_RICHIESTE!E34&lt;&gt;"",  IF(   AND(    (IFERROR(SEARCH("Ridotto",Mar2022_RICHIESTE!E34),Mar2022_RICHIESTE!E34))=1,    E$144&lt;&gt;""   ),    _xlfn.CONCAT("Rid: ",HLOOKUP(E$144,Tipologie!$B$2:$AM$10,3)  ),  Mar2022_RICHIESTE!E34),HLOOKUP(E$144,Tipologie!$B$2:$AM$10,3  ) ))</f>
        <v>.</v>
      </c>
      <c r="F146" s="158" t="str">
        <f>T( IF( Mar2022_RICHIESTE!F34&lt;&gt;"",  IF(   AND(    (IFERROR(SEARCH("Ridotto",Mar2022_RICHIESTE!F34),Mar2022_RICHIESTE!F34))=1,    F$144&lt;&gt;""   ),    _xlfn.CONCAT("Rid: ",HLOOKUP(F$144,Tipologie!$B$2:$AM$10,3)  ),  Mar2022_RICHIESTE!F34),HLOOKUP(F$144,Tipologie!$B$2:$AM$10,3  ) ))</f>
        <v>.</v>
      </c>
      <c r="G146" s="158" t="str">
        <f>T( IF( Mar2022_RICHIESTE!G34&lt;&gt;"",  IF(   AND(    (IFERROR(SEARCH("Ridotto",Mar2022_RICHIESTE!G34),Mar2022_RICHIESTE!G34))=1,    G$144&lt;&gt;""   ),    _xlfn.CONCAT("Rid: ",HLOOKUP(G$144,Tipologie!$B$2:$AM$10,3)  ),  Mar2022_RICHIESTE!G34),HLOOKUP(G$144,Tipologie!$B$2:$AM$10,3  ) ))</f>
        <v>Ridotto Ex-Acc</v>
      </c>
      <c r="H146" s="158" t="str">
        <f>T( IF( Mar2022_RICHIESTE!H34&lt;&gt;"",  IF(   AND(    (IFERROR(SEARCH("Ridotto",Mar2022_RICHIESTE!H34),Mar2022_RICHIESTE!H34))=1,    H$144&lt;&gt;""   ),    _xlfn.CONCAT("Rid: ",HLOOKUP(H$144,Tipologie!$B$2:$AM$10,3)  ),  Mar2022_RICHIESTE!H34),HLOOKUP(H$144,Tipologie!$B$2:$AM$10,3  ) ))</f>
        <v>.</v>
      </c>
      <c r="I146" s="158" t="str">
        <f>T( IF( Mar2022_RICHIESTE!I34&lt;&gt;"",  IF(   AND(    (IFERROR(SEARCH("Ridotto",Mar2022_RICHIESTE!I34),Mar2022_RICHIESTE!I34))=1,    I$144&lt;&gt;""   ),    _xlfn.CONCAT("Rid: ",HLOOKUP(I$144,Tipologie!$B$2:$AM$10,3)  ),  Mar2022_RICHIESTE!I34),HLOOKUP(I$144,Tipologie!$B$2:$AM$10,3  ) ))</f>
        <v>.</v>
      </c>
      <c r="J146" s="158" t="str">
        <f>T( IF( Mar2022_RICHIESTE!J34&lt;&gt;"",  IF(   AND(    (IFERROR(SEARCH("Ridotto",Mar2022_RICHIESTE!J34),Mar2022_RICHIESTE!J34))=1,    J$144&lt;&gt;""   ),    _xlfn.CONCAT("Rid: ",HLOOKUP(J$144,Tipologie!$B$2:$AM$10,3)  ),  Mar2022_RICHIESTE!J34),HLOOKUP(J$144,Tipologie!$B$2:$AM$10,3  ) ))</f>
        <v>Ridotto Ex-Acc</v>
      </c>
      <c r="K146" s="158" t="str">
        <f>T( IF( Mar2022_RICHIESTE!K34&lt;&gt;"",  IF(   AND(    (IFERROR(SEARCH("Ridotto",Mar2022_RICHIESTE!K34),Mar2022_RICHIESTE!K34))=1,    K$144&lt;&gt;""   ),    _xlfn.CONCAT("Rid: ",HLOOKUP(K$144,Tipologie!$B$2:$AM$10,3)  ),  Mar2022_RICHIESTE!K34),HLOOKUP(K$144,Tipologie!$B$2:$AM$10,3  ) ))</f>
        <v>.</v>
      </c>
      <c r="L146" s="158" t="str">
        <f>T( IF( Mar2022_RICHIESTE!L34&lt;&gt;"",  IF(   AND(    (IFERROR(SEARCH("Ridotto",Mar2022_RICHIESTE!L34),Mar2022_RICHIESTE!L34))=1,    L$144&lt;&gt;""   ),    _xlfn.CONCAT("Rid: ",HLOOKUP(L$144,Tipologie!$B$2:$AM$10,3)  ),  Mar2022_RICHIESTE!L34),HLOOKUP(L$144,Tipologie!$B$2:$AM$10,3  ) ))</f>
        <v>.</v>
      </c>
      <c r="M146" s="158" t="str">
        <f>T( IF( Mar2022_RICHIESTE!M34&lt;&gt;"",  IF(   AND(    (IFERROR(SEARCH("Ridotto",Mar2022_RICHIESTE!M34),Mar2022_RICHIESTE!M34))=1,    M$144&lt;&gt;""   ),    _xlfn.CONCAT("Rid: ",HLOOKUP(M$144,Tipologie!$B$2:$AM$10,3)  ),  Mar2022_RICHIESTE!M34),HLOOKUP(M$144,Tipologie!$B$2:$AM$10,3  ) ))</f>
        <v>.</v>
      </c>
      <c r="N146" s="158" t="str">
        <f>T( IF( Mar2022_RICHIESTE!N34&lt;&gt;"",  IF(   AND(    (IFERROR(SEARCH("Ridotto",Mar2022_RICHIESTE!N34),Mar2022_RICHIESTE!N34))=1,    N$144&lt;&gt;""   ),    _xlfn.CONCAT("Rid: ",HLOOKUP(N$144,Tipologie!$B$2:$AM$10,3)  ),  Mar2022_RICHIESTE!N34),HLOOKUP(N$144,Tipologie!$B$2:$AM$10,3  ) ))</f>
        <v>.</v>
      </c>
      <c r="O146" s="158" t="str">
        <f>T( IF( Mar2022_RICHIESTE!O34&lt;&gt;"",  IF(   AND(    (IFERROR(SEARCH("Ridotto",Mar2022_RICHIESTE!O34),Mar2022_RICHIESTE!O34))=1,    O$144&lt;&gt;""   ),    _xlfn.CONCAT("Rid: ",HLOOKUP(O$144,Tipologie!$B$2:$AM$10,3)  ),  Mar2022_RICHIESTE!O34),HLOOKUP(O$144,Tipologie!$B$2:$AM$10,3  ) ))</f>
        <v>.</v>
      </c>
      <c r="P146" s="158" t="str">
        <f>T( IF( Mar2022_RICHIESTE!P34&lt;&gt;"",  IF(   AND(    (IFERROR(SEARCH("Ridotto",Mar2022_RICHIESTE!P34),Mar2022_RICHIESTE!P34))=1,    P$144&lt;&gt;""   ),    _xlfn.CONCAT("Rid: ",HLOOKUP(P$144,Tipologie!$B$2:$AM$10,3)  ),  Mar2022_RICHIESTE!P34),HLOOKUP(P$144,Tipologie!$B$2:$AM$10,3  ) ))</f>
        <v>.</v>
      </c>
      <c r="Q146" s="60" t="str">
        <f>T( IF( Mar2022_RICHIESTE!Q34&lt;&gt;"",  IF(   AND(    (IFERROR(SEARCH("Ridotto",Mar2022_RICHIESTE!Q34),Mar2022_RICHIESTE!Q34))=1,    Q$144&lt;&gt;""   ),    _xlfn.CONCAT("Rid: ",HLOOKUP(Q$144,Tipologie!$B$2:$AM$10,3)  ),  Mar2022_RICHIESTE!Q34),HLOOKUP(Q$144,Tipologie!$B$2:$AM$10,3  ) ))</f>
        <v>.</v>
      </c>
      <c r="R146" s="60" t="str">
        <f>T( IF( Mar2022_RICHIESTE!R34&lt;&gt;"",  IF(   AND(    (IFERROR(SEARCH("Ridotto",Mar2022_RICHIESTE!R34),Mar2022_RICHIESTE!R34))=1,    R$144&lt;&gt;""   ),    _xlfn.CONCAT("Rid: ",HLOOKUP(R$144,Tipologie!$B$2:$AM$10,3)  ),  Mar2022_RICHIESTE!R34),HLOOKUP(R$144,Tipologie!$B$2:$AM$10,3  ) ))</f>
        <v>.</v>
      </c>
      <c r="S146" s="60" t="str">
        <f>T( IF( Mar2022_RICHIESTE!S34&lt;&gt;"",  IF(   AND(    (IFERROR(SEARCH("Ridotto",Mar2022_RICHIESTE!S34),Mar2022_RICHIESTE!S34))=1,    S$144&lt;&gt;""   ),    _xlfn.CONCAT("Rid: ",HLOOKUP(S$144,Tipologie!$B$2:$AM$10,3)  ),  Mar2022_RICHIESTE!S34),HLOOKUP(S$144,Tipologie!$B$2:$AM$10,3  ) ))</f>
        <v>.</v>
      </c>
      <c r="U146" s="79" t="str">
        <f t="shared" si="34"/>
        <v>lun</v>
      </c>
      <c r="V146" s="80">
        <f t="shared" si="33"/>
        <v>44641</v>
      </c>
      <c r="W146" s="158" t="str">
        <f>T( IF( Mar2022_RICHIESTE!W34&lt;&gt;"",  IF(   AND(    (IFERROR(SEARCH("Ridotto",Mar2022_RICHIESTE!W34),Mar2022_RICHIESTE!W34))=1,    W$144&lt;&gt;""   ),    _xlfn.CONCAT("Rid: ",HLOOKUP(W$144,Tipologie!$B$2:$AM$10,3)  ),  Mar2022_RICHIESTE!W34),HLOOKUP(W$144,Tipologie!$B$2:$AM$10,3  ) ))</f>
        <v>.</v>
      </c>
      <c r="X146" s="158" t="str">
        <f>T( IF( Mar2022_RICHIESTE!X34&lt;&gt;"",  IF(   AND(    (IFERROR(SEARCH("Ridotto",Mar2022_RICHIESTE!X34),Mar2022_RICHIESTE!X34))=1,    X$144&lt;&gt;""   ),    _xlfn.CONCAT("Rid: ",HLOOKUP(X$144,Tipologie!$B$2:$AM$10,3)  ),  Mar2022_RICHIESTE!X34),HLOOKUP(X$144,Tipologie!$B$2:$AM$10,3  ) ))</f>
        <v>Ex-accordo</v>
      </c>
      <c r="Y146" s="158" t="str">
        <f>T( IF( Mar2022_RICHIESTE!Y34&lt;&gt;"",  IF(   AND(    (IFERROR(SEARCH("Ridotto",Mar2022_RICHIESTE!Y34),Mar2022_RICHIESTE!Y34))=1,    Y$144&lt;&gt;""   ),    _xlfn.CONCAT("Rid: ",HLOOKUP(Y$144,Tipologie!$B$2:$AM$10,3)  ),  Mar2022_RICHIESTE!Y34),HLOOKUP(Y$144,Tipologie!$B$2:$AM$10,3  ) ))</f>
        <v>.</v>
      </c>
      <c r="Z146" s="158" t="str">
        <f>T( IF( Mar2022_RICHIESTE!Z34&lt;&gt;"",  IF(   AND(    (IFERROR(SEARCH("Ridotto",Mar2022_RICHIESTE!Z34),Mar2022_RICHIESTE!Z34))=1,    Z$144&lt;&gt;""   ),    _xlfn.CONCAT("Rid: ",HLOOKUP(Z$144,Tipologie!$B$2:$AM$10,3)  ),  Mar2022_RICHIESTE!Z34),HLOOKUP(Z$144,Tipologie!$B$2:$AM$10,3  ) ))</f>
        <v>Ridotto Maternità</v>
      </c>
      <c r="AA146" s="158" t="str">
        <f>T( IF( Mar2022_RICHIESTE!AA34&lt;&gt;"",  IF(   AND(    (IFERROR(SEARCH("Ridotto",Mar2022_RICHIESTE!AA34),Mar2022_RICHIESTE!AA34))=1,    AA$144&lt;&gt;""   ),    _xlfn.CONCAT("Rid: ",HLOOKUP(AA$144,Tipologie!$B$2:$AM$10,3)  ),  Mar2022_RICHIESTE!AA34),HLOOKUP(AA$144,Tipologie!$B$2:$AM$10,3  ) ))</f>
        <v>.</v>
      </c>
      <c r="AB146" s="158" t="str">
        <f>T( IF( Mar2022_RICHIESTE!AB34&lt;&gt;"",  IF(   AND(    (IFERROR(SEARCH("Ridotto",Mar2022_RICHIESTE!AB34),Mar2022_RICHIESTE!AB34))=1,    AB$144&lt;&gt;""   ),    _xlfn.CONCAT("Rid: ",HLOOKUP(AB$144,Tipologie!$B$2:$AM$10,3)  ),  Mar2022_RICHIESTE!AB34),HLOOKUP(AB$144,Tipologie!$B$2:$AM$10,3  ) ))</f>
        <v>.</v>
      </c>
      <c r="AC146" s="158" t="str">
        <f>T( IF( Mar2022_RICHIESTE!AC34&lt;&gt;"",  IF(   AND(    (IFERROR(SEARCH("Ridotto",Mar2022_RICHIESTE!AC34),Mar2022_RICHIESTE!AC34))=1,    AC$144&lt;&gt;""   ),    _xlfn.CONCAT("Rid: ",HLOOKUP(AC$144,Tipologie!$B$2:$AM$10,3)  ),  Mar2022_RICHIESTE!AC34),HLOOKUP(AC$144,Tipologie!$B$2:$AM$10,3  ) ))</f>
        <v>Ex-accordo</v>
      </c>
      <c r="AD146" s="158" t="str">
        <f>T( IF( Mar2022_RICHIESTE!AD34&lt;&gt;"",  IF(   AND(    (IFERROR(SEARCH("Ridotto",Mar2022_RICHIESTE!AD34),Mar2022_RICHIESTE!AD34))=1,    AD$144&lt;&gt;""   ),    _xlfn.CONCAT("Rid: ",HLOOKUP(AD$144,Tipologie!$B$2:$AM$10,3)  ),  Mar2022_RICHIESTE!AD34),HLOOKUP(AD$144,Tipologie!$B$2:$AM$10,3  ) ))</f>
        <v>.</v>
      </c>
      <c r="AE146" s="158" t="str">
        <f>T( IF( Mar2022_RICHIESTE!AE34&lt;&gt;"",  IF(   AND(    (IFERROR(SEARCH("Ridotto",Mar2022_RICHIESTE!AE34),Mar2022_RICHIESTE!AE34))=1,    AE$144&lt;&gt;""   ),    _xlfn.CONCAT("Rid: ",HLOOKUP(AE$144,Tipologie!$B$2:$AM$10,3)  ),  Mar2022_RICHIESTE!AE34),HLOOKUP(AE$144,Tipologie!$B$2:$AM$10,3  ) ))</f>
        <v>.</v>
      </c>
      <c r="AF146" s="158" t="str">
        <f>T( IF( Mar2022_RICHIESTE!AF34&lt;&gt;"",  IF(   AND(    (IFERROR(SEARCH("Ridotto",Mar2022_RICHIESTE!AF34),Mar2022_RICHIESTE!AF34))=1,    AF$144&lt;&gt;""   ),    _xlfn.CONCAT("Rid: ",HLOOKUP(AF$144,Tipologie!$B$2:$AM$10,3)  ),  Mar2022_RICHIESTE!AF34),HLOOKUP(AF$144,Tipologie!$B$2:$AM$10,3  ) ))</f>
        <v>.</v>
      </c>
      <c r="AG146" s="158" t="str">
        <f>T( IF( Mar2022_RICHIESTE!AG34&lt;&gt;"",  IF(   AND(    (IFERROR(SEARCH("Ridotto",Mar2022_RICHIESTE!AG34),Mar2022_RICHIESTE!AG34))=1,    AG$144&lt;&gt;""   ),    _xlfn.CONCAT("Rid: ",HLOOKUP(AG$144,Tipologie!$B$2:$AM$10,3)  ),  Mar2022_RICHIESTE!AG34),HLOOKUP(AG$144,Tipologie!$B$2:$AM$10,3  ) ))</f>
        <v>.</v>
      </c>
      <c r="AH146" s="158" t="str">
        <f>T( IF( Mar2022_RICHIESTE!AH34&lt;&gt;"",  IF(   AND(    (IFERROR(SEARCH("Ridotto",Mar2022_RICHIESTE!AH34),Mar2022_RICHIESTE!AH34))=1,    AH$144&lt;&gt;""   ),    _xlfn.CONCAT("Rid: ",HLOOKUP(AH$144,Tipologie!$B$2:$AM$10,3)  ),  Mar2022_RICHIESTE!AH34),HLOOKUP(AH$144,Tipologie!$B$2:$AM$10,3  ) ))</f>
        <v>.</v>
      </c>
      <c r="AI146" s="158" t="str">
        <f>T( IF( Mar2022_RICHIESTE!AI34&lt;&gt;"",  IF(   AND(    (IFERROR(SEARCH("Ridotto",Mar2022_RICHIESTE!AI34),Mar2022_RICHIESTE!AI34))=1,    AI$144&lt;&gt;""   ),    _xlfn.CONCAT("Rid: ",HLOOKUP(AI$144,Tipologie!$B$2:$AM$10,3)  ),  Mar2022_RICHIESTE!AI34),HLOOKUP(AI$144,Tipologie!$B$2:$AM$10,3  ) ))</f>
        <v>.</v>
      </c>
      <c r="AJ146" s="158" t="str">
        <f>T( IF( Mar2022_RICHIESTE!AJ34&lt;&gt;"",  IF(   AND(    (IFERROR(SEARCH("Ridotto",Mar2022_RICHIESTE!AJ34),Mar2022_RICHIESTE!AJ34))=1,    AJ$144&lt;&gt;""   ),    _xlfn.CONCAT("Rid: ",HLOOKUP(AJ$144,Tipologie!$B$2:$AM$10,3)  ),  Mar2022_RICHIESTE!AJ34),HLOOKUP(AJ$144,Tipologie!$B$2:$AM$10,3  ) ))</f>
        <v>Ridotto Maternità</v>
      </c>
      <c r="AK146" s="158" t="str">
        <f>T( IF( Mar2022_RICHIESTE!AK34&lt;&gt;"",  IF(   AND(    (IFERROR(SEARCH("Ridotto",Mar2022_RICHIESTE!AK34),Mar2022_RICHIESTE!AK34))=1,    AK$144&lt;&gt;""   ),    _xlfn.CONCAT("Rid: ",HLOOKUP(AK$144,Tipologie!$B$2:$AM$10,3)  ),  Mar2022_RICHIESTE!AK34),HLOOKUP(AK$144,Tipologie!$B$2:$AM$10,3  ) ))</f>
        <v>.</v>
      </c>
      <c r="AL146" s="158" t="str">
        <f>T( IF( Mar2022_RICHIESTE!AL34&lt;&gt;"",  IF(   AND(    (IFERROR(SEARCH("Ridotto",Mar2022_RICHIESTE!AL34),Mar2022_RICHIESTE!AL34))=1,    AL$144&lt;&gt;""   ),    _xlfn.CONCAT("Rid: ",HLOOKUP(AL$144,Tipologie!$B$2:$AM$10,3)  ),  Mar2022_RICHIESTE!AL34),HLOOKUP(AL$144,Tipologie!$B$2:$AM$10,3  ) ))</f>
        <v>.</v>
      </c>
      <c r="AM146" s="158" t="str">
        <f>T( IF( Mar2022_RICHIESTE!AM34&lt;&gt;"",  IF(   AND(    (IFERROR(SEARCH("Ridotto",Mar2022_RICHIESTE!AM34),Mar2022_RICHIESTE!AM34))=1,    AM$144&lt;&gt;""   ),    _xlfn.CONCAT("Rid: ",HLOOKUP(AM$144,Tipologie!$B$2:$AM$10,3)  ),  Mar2022_RICHIESTE!AM34),HLOOKUP(AM$144,Tipologie!$B$2:$AM$10,3  ) ))</f>
        <v>.</v>
      </c>
      <c r="AN146" s="158" t="str">
        <f>T( IF( Mar2022_RICHIESTE!AN34&lt;&gt;"",  IF(   AND(    (IFERROR(SEARCH("Ridotto",Mar2022_RICHIESTE!AN34),Mar2022_RICHIESTE!AN34))=1,    AN$144&lt;&gt;""   ),    _xlfn.CONCAT("Rid: ",HLOOKUP(AN$144,Tipologie!$B$2:$AM$10,3)  ),  Mar2022_RICHIESTE!AN34),HLOOKUP(AN$144,Tipologie!$B$2:$AM$10,3  ) ))</f>
        <v>.</v>
      </c>
      <c r="AO146" s="158" t="str">
        <f>T( IF( Mar2022_RICHIESTE!AO34&lt;&gt;"",  IF(   AND(    (IFERROR(SEARCH("Ridotto",Mar2022_RICHIESTE!AO34),Mar2022_RICHIESTE!AO34))=1,    AO$144&lt;&gt;""   ),    _xlfn.CONCAT("Rid: ",HLOOKUP(AO$144,Tipologie!$B$2:$AM$10,3)  ),  Mar2022_RICHIESTE!AO34),HLOOKUP(AO$144,Tipologie!$B$2:$AM$10,3  ) ))</f>
        <v>.</v>
      </c>
      <c r="AP146" s="158" t="str">
        <f>T( IF( Mar2022_RICHIESTE!AP34&lt;&gt;"",  IF(   AND(    (IFERROR(SEARCH("Ridotto",Mar2022_RICHIESTE!AP34),Mar2022_RICHIESTE!AP34))=1,    AP$144&lt;&gt;""   ),    _xlfn.CONCAT("Rid: ",HLOOKUP(AP$144,Tipologie!$B$2:$AM$10,3)  ),  Mar2022_RICHIESTE!AP34),HLOOKUP(AP$144,Tipologie!$B$2:$AM$10,3  ) ))</f>
        <v>Ridotto Ferie</v>
      </c>
      <c r="AQ146" s="158" t="str">
        <f>T( IF( Mar2022_RICHIESTE!AQ34&lt;&gt;"",  IF(   AND(    (IFERROR(SEARCH("Ridotto",Mar2022_RICHIESTE!AQ34),Mar2022_RICHIESTE!AQ34))=1,    AQ$144&lt;&gt;""   ),    _xlfn.CONCAT("Rid: ",HLOOKUP(AQ$144,Tipologie!$B$2:$AM$10,3)  ),  Mar2022_RICHIESTE!AQ34),HLOOKUP(AQ$144,Tipologie!$B$2:$AM$10,3  ) ))</f>
        <v>Ex-accordo</v>
      </c>
      <c r="AR146" s="158" t="str">
        <f>T( IF( Mar2022_RICHIESTE!AR34&lt;&gt;"",  IF(   AND(    (IFERROR(SEARCH("Ridotto",Mar2022_RICHIESTE!AR34),Mar2022_RICHIESTE!AR34))=1,    AR$144&lt;&gt;""   ),    _xlfn.CONCAT("Rid: ",HLOOKUP(AR$144,Tipologie!$B$2:$AM$10,3)  ),  Mar2022_RICHIESTE!AR34),HLOOKUP(AR$144,Tipologie!$B$2:$AM$10,3  ) ))</f>
        <v>.</v>
      </c>
      <c r="AS146" s="54"/>
      <c r="AT146" s="52">
        <f>SUM(COUNTIFS(C146:AR146,{"Ex-accordo";"Ferie";"Ridotto Ex-Acc";"Ridotto Ferie";"Ridotto Maternità";"Malattia";"Esame";"Altro"}))</f>
        <v>8</v>
      </c>
      <c r="AU146" s="96"/>
      <c r="AW146" s="79" t="str">
        <f t="shared" si="35"/>
        <v>lun</v>
      </c>
      <c r="AX146" s="79">
        <f t="shared" si="38"/>
        <v>44641</v>
      </c>
      <c r="AY146" s="158" t="str">
        <f>T(IF(  Mar2022_RICHIESTE!BB34&lt;&gt;"",  Mar2022_RICHIESTE!BB34,  HLOOKUP(AY$144,Tipologie!$B$2:$AM$10,3) ))</f>
        <v>.</v>
      </c>
      <c r="AZ146" s="158" t="str">
        <f>T(IF(  Mar2022_RICHIESTE!BC34&lt;&gt;"",  Mar2022_RICHIESTE!BC34,  HLOOKUP(AZ$144,Tipologie!$B$2:$AM$10,3) ))</f>
        <v>.</v>
      </c>
      <c r="BA146" s="158" t="str">
        <f>T(IF(  Mar2022_RICHIESTE!BD34&lt;&gt;"",  Mar2022_RICHIESTE!BD34,  HLOOKUP(BA$144,Tipologie!$B$2:$AM$10,3) ))</f>
        <v>.</v>
      </c>
      <c r="BB146" s="158" t="str">
        <f>T(IF(  Mar2022_RICHIESTE!BE34&lt;&gt;"",  Mar2022_RICHIESTE!BE34,  HLOOKUP(BB$144,Tipologie!$B$2:$AM$10,3) ))</f>
        <v>.</v>
      </c>
      <c r="BC146" s="158" t="str">
        <f>T(IF(  Mar2022_RICHIESTE!BF34&lt;&gt;"",  Mar2022_RICHIESTE!BF34,  HLOOKUP(BC$144,Tipologie!$B$2:$AM$10,3) ))</f>
        <v>.</v>
      </c>
      <c r="BD146" s="158" t="str">
        <f>T(IF(  Mar2022_RICHIESTE!BG34&lt;&gt;"",  Mar2022_RICHIESTE!BG34,  HLOOKUP(BD$144,Tipologie!$B$2:$AM$10,3) ))</f>
        <v>.</v>
      </c>
      <c r="BE146" s="158" t="str">
        <f>T(IF(  Mar2022_RICHIESTE!BH34&lt;&gt;"",  Mar2022_RICHIESTE!BH34,  HLOOKUP(BE$144,Tipologie!$B$2:$AM$10,3) ))</f>
        <v>.</v>
      </c>
      <c r="BF146" s="158" t="str">
        <f>T(IF(  Mar2022_RICHIESTE!BI34&lt;&gt;"",  Mar2022_RICHIESTE!BI34,  HLOOKUP(BF$144,Tipologie!$B$2:$AM$10,3) ))</f>
        <v>.</v>
      </c>
      <c r="BG146" s="158" t="str">
        <f>T(IF(  Mar2022_RICHIESTE!BJ34&lt;&gt;"",  Mar2022_RICHIESTE!BJ34,  HLOOKUP(BG$144,Tipologie!$B$2:$AM$10,3) ))</f>
        <v>.</v>
      </c>
      <c r="BH146" s="158" t="str">
        <f>T(IF(  Mar2022_RICHIESTE!BK34&lt;&gt;"",  Mar2022_RICHIESTE!BK34,  HLOOKUP(BH$144,Tipologie!$B$2:$AM$10,3) ))</f>
        <v>.</v>
      </c>
      <c r="BI146" s="50"/>
    </row>
    <row r="147" spans="1:61" ht="11.25" customHeight="1" x14ac:dyDescent="0.25">
      <c r="A147" s="79" t="str">
        <f>IF(Mar2022_RICHIESTE!A35&lt;&gt;"",Mar2022_RICHIESTE!A35,"")</f>
        <v>mar</v>
      </c>
      <c r="B147" s="80">
        <f>IF(Mar2022_RICHIESTE!B35&lt;&gt;"",Mar2022_RICHIESTE!B35,"")</f>
        <v>44642</v>
      </c>
      <c r="C147" s="158" t="str">
        <f>T( IF( Mar2022_RICHIESTE!C35&lt;&gt;"",  IF(   AND(    (IFERROR(SEARCH("Ridotto",Mar2022_RICHIESTE!C35),Mar2022_RICHIESTE!C35))=1,    C$144&lt;&gt;""   ),    _xlfn.CONCAT("Rid: ",HLOOKUP(C$144,Tipologie!$B$2:$AM$10,4)  ),  Mar2022_RICHIESTE!C35),HLOOKUP(C$144,Tipologie!$B$2:$AM$10,4  ) ))</f>
        <v>.</v>
      </c>
      <c r="D147" s="158" t="str">
        <f>T( IF( Mar2022_RICHIESTE!D35&lt;&gt;"",  IF(   AND(    (IFERROR(SEARCH("Ridotto",Mar2022_RICHIESTE!D35),Mar2022_RICHIESTE!D35))=1,    D$144&lt;&gt;""   ),    _xlfn.CONCAT("Rid: ",HLOOKUP(D$144,Tipologie!$B$2:$AM$10,4)  ),  Mar2022_RICHIESTE!D35),HLOOKUP(D$144,Tipologie!$B$2:$AM$10,4  ) ))</f>
        <v>.</v>
      </c>
      <c r="E147" s="158" t="str">
        <f>T( IF( Mar2022_RICHIESTE!E35&lt;&gt;"",  IF(   AND(    (IFERROR(SEARCH("Ridotto",Mar2022_RICHIESTE!E35),Mar2022_RICHIESTE!E35))=1,    E$144&lt;&gt;""   ),    _xlfn.CONCAT("Rid: ",HLOOKUP(E$144,Tipologie!$B$2:$AM$10,4)  ),  Mar2022_RICHIESTE!E35),HLOOKUP(E$144,Tipologie!$B$2:$AM$10,4  ) ))</f>
        <v>.</v>
      </c>
      <c r="F147" s="158" t="str">
        <f>T( IF( Mar2022_RICHIESTE!F35&lt;&gt;"",  IF(   AND(    (IFERROR(SEARCH("Ridotto",Mar2022_RICHIESTE!F35),Mar2022_RICHIESTE!F35))=1,    F$144&lt;&gt;""   ),    _xlfn.CONCAT("Rid: ",HLOOKUP(F$144,Tipologie!$B$2:$AM$10,4)  ),  Mar2022_RICHIESTE!F35),HLOOKUP(F$144,Tipologie!$B$2:$AM$10,4  ) ))</f>
        <v>.</v>
      </c>
      <c r="G147" s="158" t="str">
        <f>T( IF( Mar2022_RICHIESTE!G35&lt;&gt;"",  IF(   AND(    (IFERROR(SEARCH("Ridotto",Mar2022_RICHIESTE!G35),Mar2022_RICHIESTE!G35))=1,    G$144&lt;&gt;""   ),    _xlfn.CONCAT("Rid: ",HLOOKUP(G$144,Tipologie!$B$2:$AM$10,4)  ),  Mar2022_RICHIESTE!G35),HLOOKUP(G$144,Tipologie!$B$2:$AM$10,4  ) ))</f>
        <v>Ridotto Ex-Acc</v>
      </c>
      <c r="H147" s="158" t="str">
        <f>T( IF( Mar2022_RICHIESTE!H35&lt;&gt;"",  IF(   AND(    (IFERROR(SEARCH("Ridotto",Mar2022_RICHIESTE!H35),Mar2022_RICHIESTE!H35))=1,    H$144&lt;&gt;""   ),    _xlfn.CONCAT("Rid: ",HLOOKUP(H$144,Tipologie!$B$2:$AM$10,4)  ),  Mar2022_RICHIESTE!H35),HLOOKUP(H$144,Tipologie!$B$2:$AM$10,4  ) ))</f>
        <v>.</v>
      </c>
      <c r="I147" s="158" t="str">
        <f>T( IF( Mar2022_RICHIESTE!I35&lt;&gt;"",  IF(   AND(    (IFERROR(SEARCH("Ridotto",Mar2022_RICHIESTE!I35),Mar2022_RICHIESTE!I35))=1,    I$144&lt;&gt;""   ),    _xlfn.CONCAT("Rid: ",HLOOKUP(I$144,Tipologie!$B$2:$AM$10,4)  ),  Mar2022_RICHIESTE!I35),HLOOKUP(I$144,Tipologie!$B$2:$AM$10,4  ) ))</f>
        <v>.</v>
      </c>
      <c r="J147" s="158" t="str">
        <f>T( IF( Mar2022_RICHIESTE!J35&lt;&gt;"",  IF(   AND(    (IFERROR(SEARCH("Ridotto",Mar2022_RICHIESTE!J35),Mar2022_RICHIESTE!J35))=1,    J$144&lt;&gt;""   ),    _xlfn.CONCAT("Rid: ",HLOOKUP(J$144,Tipologie!$B$2:$AM$10,4)  ),  Mar2022_RICHIESTE!J35),HLOOKUP(J$144,Tipologie!$B$2:$AM$10,4  ) ))</f>
        <v>Ridotto Ex-Acc</v>
      </c>
      <c r="K147" s="158" t="str">
        <f>T( IF( Mar2022_RICHIESTE!K35&lt;&gt;"",  IF(   AND(    (IFERROR(SEARCH("Ridotto",Mar2022_RICHIESTE!K35),Mar2022_RICHIESTE!K35))=1,    K$144&lt;&gt;""   ),    _xlfn.CONCAT("Rid: ",HLOOKUP(K$144,Tipologie!$B$2:$AM$10,4)  ),  Mar2022_RICHIESTE!K35),HLOOKUP(K$144,Tipologie!$B$2:$AM$10,4  ) ))</f>
        <v>.</v>
      </c>
      <c r="L147" s="158" t="str">
        <f>T( IF( Mar2022_RICHIESTE!L35&lt;&gt;"",  IF(   AND(    (IFERROR(SEARCH("Ridotto",Mar2022_RICHIESTE!L35),Mar2022_RICHIESTE!L35))=1,    L$144&lt;&gt;""   ),    _xlfn.CONCAT("Rid: ",HLOOKUP(L$144,Tipologie!$B$2:$AM$10,4)  ),  Mar2022_RICHIESTE!L35),HLOOKUP(L$144,Tipologie!$B$2:$AM$10,4  ) ))</f>
        <v>.</v>
      </c>
      <c r="M147" s="158" t="str">
        <f>T( IF( Mar2022_RICHIESTE!M35&lt;&gt;"",  IF(   AND(    (IFERROR(SEARCH("Ridotto",Mar2022_RICHIESTE!M35),Mar2022_RICHIESTE!M35))=1,    M$144&lt;&gt;""   ),    _xlfn.CONCAT("Rid: ",HLOOKUP(M$144,Tipologie!$B$2:$AM$10,4)  ),  Mar2022_RICHIESTE!M35),HLOOKUP(M$144,Tipologie!$B$2:$AM$10,4  ) ))</f>
        <v>.</v>
      </c>
      <c r="N147" s="158" t="str">
        <f>T( IF( Mar2022_RICHIESTE!N35&lt;&gt;"",  IF(   AND(    (IFERROR(SEARCH("Ridotto",Mar2022_RICHIESTE!N35),Mar2022_RICHIESTE!N35))=1,    N$144&lt;&gt;""   ),    _xlfn.CONCAT("Rid: ",HLOOKUP(N$144,Tipologie!$B$2:$AM$10,4)  ),  Mar2022_RICHIESTE!N35),HLOOKUP(N$144,Tipologie!$B$2:$AM$10,4  ) ))</f>
        <v>.</v>
      </c>
      <c r="O147" s="158" t="str">
        <f>T( IF( Mar2022_RICHIESTE!O35&lt;&gt;"",  IF(   AND(    (IFERROR(SEARCH("Ridotto",Mar2022_RICHIESTE!O35),Mar2022_RICHIESTE!O35))=1,    O$144&lt;&gt;""   ),    _xlfn.CONCAT("Rid: ",HLOOKUP(O$144,Tipologie!$B$2:$AM$10,4)  ),  Mar2022_RICHIESTE!O35),HLOOKUP(O$144,Tipologie!$B$2:$AM$10,4  ) ))</f>
        <v>.</v>
      </c>
      <c r="P147" s="158" t="str">
        <f>T( IF( Mar2022_RICHIESTE!P35&lt;&gt;"",  IF(   AND(    (IFERROR(SEARCH("Ridotto",Mar2022_RICHIESTE!P35),Mar2022_RICHIESTE!P35))=1,    P$144&lt;&gt;""   ),    _xlfn.CONCAT("Rid: ",HLOOKUP(P$144,Tipologie!$B$2:$AM$10,4)  ),  Mar2022_RICHIESTE!P35),HLOOKUP(P$144,Tipologie!$B$2:$AM$10,4  ) ))</f>
        <v>.</v>
      </c>
      <c r="Q147" s="60" t="str">
        <f>T( IF( Mar2022_RICHIESTE!Q35&lt;&gt;"",  IF(   AND(    (IFERROR(SEARCH("Ridotto",Mar2022_RICHIESTE!Q35),Mar2022_RICHIESTE!Q35))=1,    Q$144&lt;&gt;""   ),    _xlfn.CONCAT("Rid: ",HLOOKUP(Q$144,Tipologie!$B$2:$AM$10,4)  ),  Mar2022_RICHIESTE!Q35),HLOOKUP(Q$144,Tipologie!$B$2:$AM$10,4  ) ))</f>
        <v>.</v>
      </c>
      <c r="R147" s="60" t="str">
        <f>T( IF( Mar2022_RICHIESTE!R35&lt;&gt;"",  IF(   AND(    (IFERROR(SEARCH("Ridotto",Mar2022_RICHIESTE!R35),Mar2022_RICHIESTE!R35))=1,    R$144&lt;&gt;""   ),    _xlfn.CONCAT("Rid: ",HLOOKUP(R$144,Tipologie!$B$2:$AM$10,4)  ),  Mar2022_RICHIESTE!R35),HLOOKUP(R$144,Tipologie!$B$2:$AM$10,4  ) ))</f>
        <v>.</v>
      </c>
      <c r="S147" s="60" t="str">
        <f>T( IF( Mar2022_RICHIESTE!S35&lt;&gt;"",  IF(   AND(    (IFERROR(SEARCH("Ridotto",Mar2022_RICHIESTE!S35),Mar2022_RICHIESTE!S35))=1,    S$144&lt;&gt;""   ),    _xlfn.CONCAT("Rid: ",HLOOKUP(S$144,Tipologie!$B$2:$AM$10,4)  ),  Mar2022_RICHIESTE!S35),HLOOKUP(S$144,Tipologie!$B$2:$AM$10,4  ) ))</f>
        <v>.</v>
      </c>
      <c r="U147" s="79" t="str">
        <f t="shared" si="34"/>
        <v>mar</v>
      </c>
      <c r="V147" s="80">
        <f t="shared" si="33"/>
        <v>44642</v>
      </c>
      <c r="W147" s="158" t="str">
        <f>T( IF( Mar2022_RICHIESTE!W35&lt;&gt;"",  IF(   AND(    (IFERROR(SEARCH("Ridotto",Mar2022_RICHIESTE!W35),Mar2022_RICHIESTE!W35))=1,    W$144&lt;&gt;""   ),    _xlfn.CONCAT("Rid: ",HLOOKUP(W$144,Tipologie!$B$2:$AM$10,4)  ),  Mar2022_RICHIESTE!W35),HLOOKUP(W$144,Tipologie!$B$2:$AM$10,4  ) ))</f>
        <v>.</v>
      </c>
      <c r="X147" s="158" t="str">
        <f>T( IF( Mar2022_RICHIESTE!X35&lt;&gt;"",  IF(   AND(    (IFERROR(SEARCH("Ridotto",Mar2022_RICHIESTE!X35),Mar2022_RICHIESTE!X35))=1,    X$144&lt;&gt;""   ),    _xlfn.CONCAT("Rid: ",HLOOKUP(X$144,Tipologie!$B$2:$AM$10,4)  ),  Mar2022_RICHIESTE!X35),HLOOKUP(X$144,Tipologie!$B$2:$AM$10,4  ) ))</f>
        <v>.</v>
      </c>
      <c r="Y147" s="158" t="str">
        <f>T( IF( Mar2022_RICHIESTE!Y35&lt;&gt;"",  IF(   AND(    (IFERROR(SEARCH("Ridotto",Mar2022_RICHIESTE!Y35),Mar2022_RICHIESTE!Y35))=1,    Y$144&lt;&gt;""   ),    _xlfn.CONCAT("Rid: ",HLOOKUP(Y$144,Tipologie!$B$2:$AM$10,4)  ),  Mar2022_RICHIESTE!Y35),HLOOKUP(Y$144,Tipologie!$B$2:$AM$10,4  ) ))</f>
        <v>.</v>
      </c>
      <c r="Z147" s="158" t="str">
        <f>T( IF( Mar2022_RICHIESTE!Z35&lt;&gt;"",  IF(   AND(    (IFERROR(SEARCH("Ridotto",Mar2022_RICHIESTE!Z35),Mar2022_RICHIESTE!Z35))=1,    Z$144&lt;&gt;""   ),    _xlfn.CONCAT("Rid: ",HLOOKUP(Z$144,Tipologie!$B$2:$AM$10,4)  ),  Mar2022_RICHIESTE!Z35),HLOOKUP(Z$144,Tipologie!$B$2:$AM$10,4  ) ))</f>
        <v>Ridotto Maternità</v>
      </c>
      <c r="AA147" s="158" t="str">
        <f>T( IF( Mar2022_RICHIESTE!AA35&lt;&gt;"",  IF(   AND(    (IFERROR(SEARCH("Ridotto",Mar2022_RICHIESTE!AA35),Mar2022_RICHIESTE!AA35))=1,    AA$144&lt;&gt;""   ),    _xlfn.CONCAT("Rid: ",HLOOKUP(AA$144,Tipologie!$B$2:$AM$10,4)  ),  Mar2022_RICHIESTE!AA35),HLOOKUP(AA$144,Tipologie!$B$2:$AM$10,4  ) ))</f>
        <v>.</v>
      </c>
      <c r="AB147" s="158" t="str">
        <f>T( IF( Mar2022_RICHIESTE!AB35&lt;&gt;"",  IF(   AND(    (IFERROR(SEARCH("Ridotto",Mar2022_RICHIESTE!AB35),Mar2022_RICHIESTE!AB35))=1,    AB$144&lt;&gt;""   ),    _xlfn.CONCAT("Rid: ",HLOOKUP(AB$144,Tipologie!$B$2:$AM$10,4)  ),  Mar2022_RICHIESTE!AB35),HLOOKUP(AB$144,Tipologie!$B$2:$AM$10,4  ) ))</f>
        <v>.</v>
      </c>
      <c r="AC147" s="158" t="str">
        <f>T( IF( Mar2022_RICHIESTE!AC35&lt;&gt;"",  IF(   AND(    (IFERROR(SEARCH("Ridotto",Mar2022_RICHIESTE!AC35),Mar2022_RICHIESTE!AC35))=1,    AC$144&lt;&gt;""   ),    _xlfn.CONCAT("Rid: ",HLOOKUP(AC$144,Tipologie!$B$2:$AM$10,4)  ),  Mar2022_RICHIESTE!AC35),HLOOKUP(AC$144,Tipologie!$B$2:$AM$10,4  ) ))</f>
        <v>.</v>
      </c>
      <c r="AD147" s="158" t="str">
        <f>T( IF( Mar2022_RICHIESTE!AD35&lt;&gt;"",  IF(   AND(    (IFERROR(SEARCH("Ridotto",Mar2022_RICHIESTE!AD35),Mar2022_RICHIESTE!AD35))=1,    AD$144&lt;&gt;""   ),    _xlfn.CONCAT("Rid: ",HLOOKUP(AD$144,Tipologie!$B$2:$AM$10,4)  ),  Mar2022_RICHIESTE!AD35),HLOOKUP(AD$144,Tipologie!$B$2:$AM$10,4  ) ))</f>
        <v>.</v>
      </c>
      <c r="AE147" s="158" t="str">
        <f>T( IF( Mar2022_RICHIESTE!AE35&lt;&gt;"",  IF(   AND(    (IFERROR(SEARCH("Ridotto",Mar2022_RICHIESTE!AE35),Mar2022_RICHIESTE!AE35))=1,    AE$144&lt;&gt;""   ),    _xlfn.CONCAT("Rid: ",HLOOKUP(AE$144,Tipologie!$B$2:$AM$10,4)  ),  Mar2022_RICHIESTE!AE35),HLOOKUP(AE$144,Tipologie!$B$2:$AM$10,4  ) ))</f>
        <v>.</v>
      </c>
      <c r="AF147" s="158" t="str">
        <f>T( IF( Mar2022_RICHIESTE!AF35&lt;&gt;"",  IF(   AND(    (IFERROR(SEARCH("Ridotto",Mar2022_RICHIESTE!AF35),Mar2022_RICHIESTE!AF35))=1,    AF$144&lt;&gt;""   ),    _xlfn.CONCAT("Rid: ",HLOOKUP(AF$144,Tipologie!$B$2:$AM$10,4)  ),  Mar2022_RICHIESTE!AF35),HLOOKUP(AF$144,Tipologie!$B$2:$AM$10,4  ) ))</f>
        <v>.</v>
      </c>
      <c r="AG147" s="158" t="str">
        <f>T( IF( Mar2022_RICHIESTE!AG35&lt;&gt;"",  IF(   AND(    (IFERROR(SEARCH("Ridotto",Mar2022_RICHIESTE!AG35),Mar2022_RICHIESTE!AG35))=1,    AG$144&lt;&gt;""   ),    _xlfn.CONCAT("Rid: ",HLOOKUP(AG$144,Tipologie!$B$2:$AM$10,4)  ),  Mar2022_RICHIESTE!AG35),HLOOKUP(AG$144,Tipologie!$B$2:$AM$10,4  ) ))</f>
        <v>.</v>
      </c>
      <c r="AH147" s="158" t="str">
        <f>T( IF( Mar2022_RICHIESTE!AH35&lt;&gt;"",  IF(   AND(    (IFERROR(SEARCH("Ridotto",Mar2022_RICHIESTE!AH35),Mar2022_RICHIESTE!AH35))=1,    AH$144&lt;&gt;""   ),    _xlfn.CONCAT("Rid: ",HLOOKUP(AH$144,Tipologie!$B$2:$AM$10,4)  ),  Mar2022_RICHIESTE!AH35),HLOOKUP(AH$144,Tipologie!$B$2:$AM$10,4  ) ))</f>
        <v>.</v>
      </c>
      <c r="AI147" s="158" t="str">
        <f>T( IF( Mar2022_RICHIESTE!AI35&lt;&gt;"",  IF(   AND(    (IFERROR(SEARCH("Ridotto",Mar2022_RICHIESTE!AI35),Mar2022_RICHIESTE!AI35))=1,    AI$144&lt;&gt;""   ),    _xlfn.CONCAT("Rid: ",HLOOKUP(AI$144,Tipologie!$B$2:$AM$10,4)  ),  Mar2022_RICHIESTE!AI35),HLOOKUP(AI$144,Tipologie!$B$2:$AM$10,4  ) ))</f>
        <v>.</v>
      </c>
      <c r="AJ147" s="158" t="str">
        <f>T( IF( Mar2022_RICHIESTE!AJ35&lt;&gt;"",  IF(   AND(    (IFERROR(SEARCH("Ridotto",Mar2022_RICHIESTE!AJ35),Mar2022_RICHIESTE!AJ35))=1,    AJ$144&lt;&gt;""   ),    _xlfn.CONCAT("Rid: ",HLOOKUP(AJ$144,Tipologie!$B$2:$AM$10,4)  ),  Mar2022_RICHIESTE!AJ35),HLOOKUP(AJ$144,Tipologie!$B$2:$AM$10,4  ) ))</f>
        <v>Ridotto Maternità</v>
      </c>
      <c r="AK147" s="158" t="str">
        <f>T( IF( Mar2022_RICHIESTE!AK35&lt;&gt;"",  IF(   AND(    (IFERROR(SEARCH("Ridotto",Mar2022_RICHIESTE!AK35),Mar2022_RICHIESTE!AK35))=1,    AK$144&lt;&gt;""   ),    _xlfn.CONCAT("Rid: ",HLOOKUP(AK$144,Tipologie!$B$2:$AM$10,4)  ),  Mar2022_RICHIESTE!AK35),HLOOKUP(AK$144,Tipologie!$B$2:$AM$10,4  ) ))</f>
        <v>.</v>
      </c>
      <c r="AL147" s="158" t="str">
        <f>T( IF( Mar2022_RICHIESTE!AL35&lt;&gt;"",  IF(   AND(    (IFERROR(SEARCH("Ridotto",Mar2022_RICHIESTE!AL35),Mar2022_RICHIESTE!AL35))=1,    AL$144&lt;&gt;""   ),    _xlfn.CONCAT("Rid: ",HLOOKUP(AL$144,Tipologie!$B$2:$AM$10,4)  ),  Mar2022_RICHIESTE!AL35),HLOOKUP(AL$144,Tipologie!$B$2:$AM$10,4  ) ))</f>
        <v>.</v>
      </c>
      <c r="AM147" s="158" t="str">
        <f>T( IF( Mar2022_RICHIESTE!AM35&lt;&gt;"",  IF(   AND(    (IFERROR(SEARCH("Ridotto",Mar2022_RICHIESTE!AM35),Mar2022_RICHIESTE!AM35))=1,    AM$144&lt;&gt;""   ),    _xlfn.CONCAT("Rid: ",HLOOKUP(AM$144,Tipologie!$B$2:$AM$10,4)  ),  Mar2022_RICHIESTE!AM35),HLOOKUP(AM$144,Tipologie!$B$2:$AM$10,4  ) ))</f>
        <v>.</v>
      </c>
      <c r="AN147" s="158" t="str">
        <f>T( IF( Mar2022_RICHIESTE!AN35&lt;&gt;"",  IF(   AND(    (IFERROR(SEARCH("Ridotto",Mar2022_RICHIESTE!AN35),Mar2022_RICHIESTE!AN35))=1,    AN$144&lt;&gt;""   ),    _xlfn.CONCAT("Rid: ",HLOOKUP(AN$144,Tipologie!$B$2:$AM$10,4)  ),  Mar2022_RICHIESTE!AN35),HLOOKUP(AN$144,Tipologie!$B$2:$AM$10,4  ) ))</f>
        <v>.</v>
      </c>
      <c r="AO147" s="158" t="str">
        <f>T( IF( Mar2022_RICHIESTE!AO35&lt;&gt;"",  IF(   AND(    (IFERROR(SEARCH("Ridotto",Mar2022_RICHIESTE!AO35),Mar2022_RICHIESTE!AO35))=1,    AO$144&lt;&gt;""   ),    _xlfn.CONCAT("Rid: ",HLOOKUP(AO$144,Tipologie!$B$2:$AM$10,4)  ),  Mar2022_RICHIESTE!AO35),HLOOKUP(AO$144,Tipologie!$B$2:$AM$10,4  ) ))</f>
        <v>.</v>
      </c>
      <c r="AP147" s="158" t="str">
        <f>T( IF( Mar2022_RICHIESTE!AP35&lt;&gt;"",  IF(   AND(    (IFERROR(SEARCH("Ridotto",Mar2022_RICHIESTE!AP35),Mar2022_RICHIESTE!AP35))=1,    AP$144&lt;&gt;""   ),    _xlfn.CONCAT("Rid: ",HLOOKUP(AP$144,Tipologie!$B$2:$AM$10,4)  ),  Mar2022_RICHIESTE!AP35),HLOOKUP(AP$144,Tipologie!$B$2:$AM$10,4  ) ))</f>
        <v>Ridotto Ferie</v>
      </c>
      <c r="AQ147" s="158" t="str">
        <f>T( IF( Mar2022_RICHIESTE!AQ35&lt;&gt;"",  IF(   AND(    (IFERROR(SEARCH("Ridotto",Mar2022_RICHIESTE!AQ35),Mar2022_RICHIESTE!AQ35))=1,    AQ$144&lt;&gt;""   ),    _xlfn.CONCAT("Rid: ",HLOOKUP(AQ$144,Tipologie!$B$2:$AM$10,4)  ),  Mar2022_RICHIESTE!AQ35),HLOOKUP(AQ$144,Tipologie!$B$2:$AM$10,4  ) ))</f>
        <v>.</v>
      </c>
      <c r="AR147" s="158" t="str">
        <f>T( IF( Mar2022_RICHIESTE!AR35&lt;&gt;"",  IF(   AND(    (IFERROR(SEARCH("Ridotto",Mar2022_RICHIESTE!AR35),Mar2022_RICHIESTE!AR35))=1,    AR$144&lt;&gt;""   ),    _xlfn.CONCAT("Rid: ",HLOOKUP(AR$144,Tipologie!$B$2:$AM$10,4)  ),  Mar2022_RICHIESTE!AR35),HLOOKUP(AR$144,Tipologie!$B$2:$AM$10,4  ) ))</f>
        <v>.</v>
      </c>
      <c r="AS147" s="54"/>
      <c r="AT147" s="174">
        <f>SUM(COUNTIFS(C147:AR147,{"Ex-accordo";"Ferie";"Ridotto Ex-Acc";"Ridotto Ferie";"Ridotto Maternità";"Malattia";"Esame";"Altro"}))</f>
        <v>5</v>
      </c>
      <c r="AU147" s="96"/>
      <c r="AW147" s="79" t="str">
        <f t="shared" si="35"/>
        <v>mar</v>
      </c>
      <c r="AX147" s="79">
        <f t="shared" si="38"/>
        <v>44642</v>
      </c>
      <c r="AY147" s="158" t="str">
        <f>T(IF(  Mar2022_RICHIESTE!BB35&lt;&gt;"",  Mar2022_RICHIESTE!BB35,  HLOOKUP(AY$144,Tipologie!$B$2:$AM$10,4) ))</f>
        <v>.</v>
      </c>
      <c r="AZ147" s="158" t="str">
        <f>T(IF(  Mar2022_RICHIESTE!BC35&lt;&gt;"",  Mar2022_RICHIESTE!BC35,  HLOOKUP(AZ$144,Tipologie!$B$2:$AM$10,4) ))</f>
        <v>.</v>
      </c>
      <c r="BA147" s="158" t="str">
        <f>T(IF(  Mar2022_RICHIESTE!BD35&lt;&gt;"",  Mar2022_RICHIESTE!BD35,  HLOOKUP(BA$144,Tipologie!$B$2:$AM$10,4) ))</f>
        <v>.</v>
      </c>
      <c r="BB147" s="158" t="str">
        <f>T(IF(  Mar2022_RICHIESTE!BE35&lt;&gt;"",  Mar2022_RICHIESTE!BE35,  HLOOKUP(BB$144,Tipologie!$B$2:$AM$10,4) ))</f>
        <v>.</v>
      </c>
      <c r="BC147" s="158" t="str">
        <f>T(IF(  Mar2022_RICHIESTE!BF35&lt;&gt;"",  Mar2022_RICHIESTE!BF35,  HLOOKUP(BC$144,Tipologie!$B$2:$AM$10,4) ))</f>
        <v>.</v>
      </c>
      <c r="BD147" s="158" t="str">
        <f>T(IF(  Mar2022_RICHIESTE!BG35&lt;&gt;"",  Mar2022_RICHIESTE!BG35,  HLOOKUP(BD$144,Tipologie!$B$2:$AM$10,4) ))</f>
        <v>.</v>
      </c>
      <c r="BE147" s="158" t="str">
        <f>T(IF(  Mar2022_RICHIESTE!BH35&lt;&gt;"",  Mar2022_RICHIESTE!BH35,  HLOOKUP(BE$144,Tipologie!$B$2:$AM$10,4) ))</f>
        <v>.</v>
      </c>
      <c r="BF147" s="158" t="str">
        <f>T(IF(  Mar2022_RICHIESTE!BI35&lt;&gt;"",  Mar2022_RICHIESTE!BI35,  HLOOKUP(BF$144,Tipologie!$B$2:$AM$10,4) ))</f>
        <v>.</v>
      </c>
      <c r="BG147" s="158" t="str">
        <f>T(IF(  Mar2022_RICHIESTE!BJ35&lt;&gt;"",  Mar2022_RICHIESTE!BJ35,  HLOOKUP(BG$144,Tipologie!$B$2:$AM$10,4) ))</f>
        <v>.</v>
      </c>
      <c r="BH147" s="158" t="str">
        <f>T(IF(  Mar2022_RICHIESTE!BK35&lt;&gt;"",  Mar2022_RICHIESTE!BK35,  HLOOKUP(BH$144,Tipologie!$B$2:$AM$10,4) ))</f>
        <v>Ridotto Ex-Acc</v>
      </c>
    </row>
    <row r="148" spans="1:61" ht="11.25" customHeight="1" x14ac:dyDescent="0.25">
      <c r="A148" s="79" t="str">
        <f>IF(Mar2022_RICHIESTE!A36&lt;&gt;"",Mar2022_RICHIESTE!A36,"")</f>
        <v>mer</v>
      </c>
      <c r="B148" s="80">
        <f>IF(Mar2022_RICHIESTE!B36&lt;&gt;"",Mar2022_RICHIESTE!B36,"")</f>
        <v>44643</v>
      </c>
      <c r="C148" s="158" t="str">
        <f>T( IF( Mar2022_RICHIESTE!C36&lt;&gt;"",  IF(   AND(    (IFERROR(SEARCH("Ridotto",Mar2022_RICHIESTE!C36),Mar2022_RICHIESTE!C36))=1,    C$144&lt;&gt;""   ),    _xlfn.CONCAT("Rid: ",HLOOKUP(C$144,Tipologie!$B$2:$AM$10,5)  ),  Mar2022_RICHIESTE!C36),HLOOKUP(C$144,Tipologie!$B$2:$AM$10,5  ) ))</f>
        <v>.</v>
      </c>
      <c r="D148" s="158" t="str">
        <f>T( IF( Mar2022_RICHIESTE!D36&lt;&gt;"",  IF(   AND(    (IFERROR(SEARCH("Ridotto",Mar2022_RICHIESTE!D36),Mar2022_RICHIESTE!D36))=1,    D$144&lt;&gt;""   ),    _xlfn.CONCAT("Rid: ",HLOOKUP(D$144,Tipologie!$B$2:$AM$10,5)  ),  Mar2022_RICHIESTE!D36),HLOOKUP(D$144,Tipologie!$B$2:$AM$10,5  ) ))</f>
        <v>.</v>
      </c>
      <c r="E148" s="158" t="str">
        <f>T( IF( Mar2022_RICHIESTE!E36&lt;&gt;"",  IF(   AND(    (IFERROR(SEARCH("Ridotto",Mar2022_RICHIESTE!E36),Mar2022_RICHIESTE!E36))=1,    E$144&lt;&gt;""   ),    _xlfn.CONCAT("Rid: ",HLOOKUP(E$144,Tipologie!$B$2:$AM$10,5)  ),  Mar2022_RICHIESTE!E36),HLOOKUP(E$144,Tipologie!$B$2:$AM$10,5  ) ))</f>
        <v>.</v>
      </c>
      <c r="F148" s="158" t="str">
        <f>T( IF( Mar2022_RICHIESTE!F36&lt;&gt;"",  IF(   AND(    (IFERROR(SEARCH("Ridotto",Mar2022_RICHIESTE!F36),Mar2022_RICHIESTE!F36))=1,    F$144&lt;&gt;""   ),    _xlfn.CONCAT("Rid: ",HLOOKUP(F$144,Tipologie!$B$2:$AM$10,5)  ),  Mar2022_RICHIESTE!F36),HLOOKUP(F$144,Tipologie!$B$2:$AM$10,5  ) ))</f>
        <v>.</v>
      </c>
      <c r="G148" s="158" t="str">
        <f>T( IF( Mar2022_RICHIESTE!G36&lt;&gt;"",  IF(   AND(    (IFERROR(SEARCH("Ridotto",Mar2022_RICHIESTE!G36),Mar2022_RICHIESTE!G36))=1,    G$144&lt;&gt;""   ),    _xlfn.CONCAT("Rid: ",HLOOKUP(G$144,Tipologie!$B$2:$AM$10,5)  ),  Mar2022_RICHIESTE!G36),HLOOKUP(G$144,Tipologie!$B$2:$AM$10,5  ) ))</f>
        <v>.</v>
      </c>
      <c r="H148" s="158" t="str">
        <f>T( IF( Mar2022_RICHIESTE!H36&lt;&gt;"",  IF(   AND(    (IFERROR(SEARCH("Ridotto",Mar2022_RICHIESTE!H36),Mar2022_RICHIESTE!H36))=1,    H$144&lt;&gt;""   ),    _xlfn.CONCAT("Rid: ",HLOOKUP(H$144,Tipologie!$B$2:$AM$10,5)  ),  Mar2022_RICHIESTE!H36),HLOOKUP(H$144,Tipologie!$B$2:$AM$10,5  ) ))</f>
        <v>.</v>
      </c>
      <c r="I148" s="158" t="str">
        <f>T( IF( Mar2022_RICHIESTE!I36&lt;&gt;"",  IF(   AND(    (IFERROR(SEARCH("Ridotto",Mar2022_RICHIESTE!I36),Mar2022_RICHIESTE!I36))=1,    I$144&lt;&gt;""   ),    _xlfn.CONCAT("Rid: ",HLOOKUP(I$144,Tipologie!$B$2:$AM$10,5)  ),  Mar2022_RICHIESTE!I36),HLOOKUP(I$144,Tipologie!$B$2:$AM$10,5  ) ))</f>
        <v>.</v>
      </c>
      <c r="J148" s="158" t="str">
        <f>T( IF( Mar2022_RICHIESTE!J36&lt;&gt;"",  IF(   AND(    (IFERROR(SEARCH("Ridotto",Mar2022_RICHIESTE!J36),Mar2022_RICHIESTE!J36))=1,    J$144&lt;&gt;""   ),    _xlfn.CONCAT("Rid: ",HLOOKUP(J$144,Tipologie!$B$2:$AM$10,5)  ),  Mar2022_RICHIESTE!J36),HLOOKUP(J$144,Tipologie!$B$2:$AM$10,5  ) ))</f>
        <v>Ridotto Ex-Acc</v>
      </c>
      <c r="K148" s="158" t="str">
        <f>T( IF( Mar2022_RICHIESTE!K36&lt;&gt;"",  IF(   AND(    (IFERROR(SEARCH("Ridotto",Mar2022_RICHIESTE!K36),Mar2022_RICHIESTE!K36))=1,    K$144&lt;&gt;""   ),    _xlfn.CONCAT("Rid: ",HLOOKUP(K$144,Tipologie!$B$2:$AM$10,5)  ),  Mar2022_RICHIESTE!K36),HLOOKUP(K$144,Tipologie!$B$2:$AM$10,5  ) ))</f>
        <v>.</v>
      </c>
      <c r="L148" s="158" t="str">
        <f>T( IF( Mar2022_RICHIESTE!L36&lt;&gt;"",  IF(   AND(    (IFERROR(SEARCH("Ridotto",Mar2022_RICHIESTE!L36),Mar2022_RICHIESTE!L36))=1,    L$144&lt;&gt;""   ),    _xlfn.CONCAT("Rid: ",HLOOKUP(L$144,Tipologie!$B$2:$AM$10,5)  ),  Mar2022_RICHIESTE!L36),HLOOKUP(L$144,Tipologie!$B$2:$AM$10,5  ) ))</f>
        <v>.</v>
      </c>
      <c r="M148" s="158" t="str">
        <f>T( IF( Mar2022_RICHIESTE!M36&lt;&gt;"",  IF(   AND(    (IFERROR(SEARCH("Ridotto",Mar2022_RICHIESTE!M36),Mar2022_RICHIESTE!M36))=1,    M$144&lt;&gt;""   ),    _xlfn.CONCAT("Rid: ",HLOOKUP(M$144,Tipologie!$B$2:$AM$10,5)  ),  Mar2022_RICHIESTE!M36),HLOOKUP(M$144,Tipologie!$B$2:$AM$10,5  ) ))</f>
        <v>.</v>
      </c>
      <c r="N148" s="158" t="str">
        <f>T( IF( Mar2022_RICHIESTE!N36&lt;&gt;"",  IF(   AND(    (IFERROR(SEARCH("Ridotto",Mar2022_RICHIESTE!N36),Mar2022_RICHIESTE!N36))=1,    N$144&lt;&gt;""   ),    _xlfn.CONCAT("Rid: ",HLOOKUP(N$144,Tipologie!$B$2:$AM$10,5)  ),  Mar2022_RICHIESTE!N36),HLOOKUP(N$144,Tipologie!$B$2:$AM$10,5  ) ))</f>
        <v>.</v>
      </c>
      <c r="O148" s="158" t="str">
        <f>T( IF( Mar2022_RICHIESTE!O36&lt;&gt;"",  IF(   AND(    (IFERROR(SEARCH("Ridotto",Mar2022_RICHIESTE!O36),Mar2022_RICHIESTE!O36))=1,    O$144&lt;&gt;""   ),    _xlfn.CONCAT("Rid: ",HLOOKUP(O$144,Tipologie!$B$2:$AM$10,5)  ),  Mar2022_RICHIESTE!O36),HLOOKUP(O$144,Tipologie!$B$2:$AM$10,5  ) ))</f>
        <v>.</v>
      </c>
      <c r="P148" s="158" t="str">
        <f>T( IF( Mar2022_RICHIESTE!P36&lt;&gt;"",  IF(   AND(    (IFERROR(SEARCH("Ridotto",Mar2022_RICHIESTE!P36),Mar2022_RICHIESTE!P36))=1,    P$144&lt;&gt;""   ),    _xlfn.CONCAT("Rid: ",HLOOKUP(P$144,Tipologie!$B$2:$AM$10,5)  ),  Mar2022_RICHIESTE!P36),HLOOKUP(P$144,Tipologie!$B$2:$AM$10,5  ) ))</f>
        <v>.</v>
      </c>
      <c r="Q148" s="60" t="str">
        <f>T( IF( Mar2022_RICHIESTE!Q36&lt;&gt;"",  IF(   AND(    (IFERROR(SEARCH("Ridotto",Mar2022_RICHIESTE!Q36),Mar2022_RICHIESTE!Q36))=1,    Q$144&lt;&gt;""   ),    _xlfn.CONCAT("Rid: ",HLOOKUP(Q$144,Tipologie!$B$2:$AM$10,5)  ),  Mar2022_RICHIESTE!Q36),HLOOKUP(Q$144,Tipologie!$B$2:$AM$10,5  ) ))</f>
        <v>.</v>
      </c>
      <c r="R148" s="60" t="str">
        <f>T( IF( Mar2022_RICHIESTE!R36&lt;&gt;"",  IF(   AND(    (IFERROR(SEARCH("Ridotto",Mar2022_RICHIESTE!R36),Mar2022_RICHIESTE!R36))=1,    R$144&lt;&gt;""   ),    _xlfn.CONCAT("Rid: ",HLOOKUP(R$144,Tipologie!$B$2:$AM$10,5)  ),  Mar2022_RICHIESTE!R36),HLOOKUP(R$144,Tipologie!$B$2:$AM$10,5  ) ))</f>
        <v>.</v>
      </c>
      <c r="S148" s="60" t="str">
        <f>T( IF( Mar2022_RICHIESTE!S36&lt;&gt;"",  IF(   AND(    (IFERROR(SEARCH("Ridotto",Mar2022_RICHIESTE!S36),Mar2022_RICHIESTE!S36))=1,    S$144&lt;&gt;""   ),    _xlfn.CONCAT("Rid: ",HLOOKUP(S$144,Tipologie!$B$2:$AM$10,5)  ),  Mar2022_RICHIESTE!S36),HLOOKUP(S$144,Tipologie!$B$2:$AM$10,5  ) ))</f>
        <v>.</v>
      </c>
      <c r="U148" s="79" t="str">
        <f t="shared" si="34"/>
        <v>mer</v>
      </c>
      <c r="V148" s="80">
        <f t="shared" si="33"/>
        <v>44643</v>
      </c>
      <c r="W148" s="158" t="str">
        <f>T( IF( Mar2022_RICHIESTE!W36&lt;&gt;"",  IF(   AND(    (IFERROR(SEARCH("Ridotto",Mar2022_RICHIESTE!W36),Mar2022_RICHIESTE!W36))=1,    W$144&lt;&gt;""   ),    _xlfn.CONCAT("Rid: ",HLOOKUP(W$144,Tipologie!$B$2:$AM$10,5)  ),  Mar2022_RICHIESTE!W36),HLOOKUP(W$144,Tipologie!$B$2:$AM$10,5  ) ))</f>
        <v>.</v>
      </c>
      <c r="X148" s="158" t="str">
        <f>T( IF( Mar2022_RICHIESTE!X36&lt;&gt;"",  IF(   AND(    (IFERROR(SEARCH("Ridotto",Mar2022_RICHIESTE!X36),Mar2022_RICHIESTE!X36))=1,    X$144&lt;&gt;""   ),    _xlfn.CONCAT("Rid: ",HLOOKUP(X$144,Tipologie!$B$2:$AM$10,5)  ),  Mar2022_RICHIESTE!X36),HLOOKUP(X$144,Tipologie!$B$2:$AM$10,5  ) ))</f>
        <v>.</v>
      </c>
      <c r="Y148" s="158" t="str">
        <f>T( IF( Mar2022_RICHIESTE!Y36&lt;&gt;"",  IF(   AND(    (IFERROR(SEARCH("Ridotto",Mar2022_RICHIESTE!Y36),Mar2022_RICHIESTE!Y36))=1,    Y$144&lt;&gt;""   ),    _xlfn.CONCAT("Rid: ",HLOOKUP(Y$144,Tipologie!$B$2:$AM$10,5)  ),  Mar2022_RICHIESTE!Y36),HLOOKUP(Y$144,Tipologie!$B$2:$AM$10,5  ) ))</f>
        <v>.</v>
      </c>
      <c r="Z148" s="158" t="str">
        <f>T( IF( Mar2022_RICHIESTE!Z36&lt;&gt;"",  IF(   AND(    (IFERROR(SEARCH("Ridotto",Mar2022_RICHIESTE!Z36),Mar2022_RICHIESTE!Z36))=1,    Z$144&lt;&gt;""   ),    _xlfn.CONCAT("Rid: ",HLOOKUP(Z$144,Tipologie!$B$2:$AM$10,5)  ),  Mar2022_RICHIESTE!Z36),HLOOKUP(Z$144,Tipologie!$B$2:$AM$10,5  ) ))</f>
        <v>Ridotto Maternità</v>
      </c>
      <c r="AA148" s="158" t="str">
        <f>T( IF( Mar2022_RICHIESTE!AA36&lt;&gt;"",  IF(   AND(    (IFERROR(SEARCH("Ridotto",Mar2022_RICHIESTE!AA36),Mar2022_RICHIESTE!AA36))=1,    AA$144&lt;&gt;""   ),    _xlfn.CONCAT("Rid: ",HLOOKUP(AA$144,Tipologie!$B$2:$AM$10,5)  ),  Mar2022_RICHIESTE!AA36),HLOOKUP(AA$144,Tipologie!$B$2:$AM$10,5  ) ))</f>
        <v>.</v>
      </c>
      <c r="AB148" s="158" t="str">
        <f>T( IF( Mar2022_RICHIESTE!AB36&lt;&gt;"",  IF(   AND(    (IFERROR(SEARCH("Ridotto",Mar2022_RICHIESTE!AB36),Mar2022_RICHIESTE!AB36))=1,    AB$144&lt;&gt;""   ),    _xlfn.CONCAT("Rid: ",HLOOKUP(AB$144,Tipologie!$B$2:$AM$10,5)  ),  Mar2022_RICHIESTE!AB36),HLOOKUP(AB$144,Tipologie!$B$2:$AM$10,5  ) ))</f>
        <v>.</v>
      </c>
      <c r="AC148" s="158" t="str">
        <f>T( IF( Mar2022_RICHIESTE!AC36&lt;&gt;"",  IF(   AND(    (IFERROR(SEARCH("Ridotto",Mar2022_RICHIESTE!AC36),Mar2022_RICHIESTE!AC36))=1,    AC$144&lt;&gt;""   ),    _xlfn.CONCAT("Rid: ",HLOOKUP(AC$144,Tipologie!$B$2:$AM$10,5)  ),  Mar2022_RICHIESTE!AC36),HLOOKUP(AC$144,Tipologie!$B$2:$AM$10,5  ) ))</f>
        <v>.</v>
      </c>
      <c r="AD148" s="158" t="str">
        <f>T( IF( Mar2022_RICHIESTE!AD36&lt;&gt;"",  IF(   AND(    (IFERROR(SEARCH("Ridotto",Mar2022_RICHIESTE!AD36),Mar2022_RICHIESTE!AD36))=1,    AD$144&lt;&gt;""   ),    _xlfn.CONCAT("Rid: ",HLOOKUP(AD$144,Tipologie!$B$2:$AM$10,5)  ),  Mar2022_RICHIESTE!AD36),HLOOKUP(AD$144,Tipologie!$B$2:$AM$10,5  ) ))</f>
        <v>.</v>
      </c>
      <c r="AE148" s="158" t="str">
        <f>T( IF( Mar2022_RICHIESTE!AE36&lt;&gt;"",  IF(   AND(    (IFERROR(SEARCH("Ridotto",Mar2022_RICHIESTE!AE36),Mar2022_RICHIESTE!AE36))=1,    AE$144&lt;&gt;""   ),    _xlfn.CONCAT("Rid: ",HLOOKUP(AE$144,Tipologie!$B$2:$AM$10,5)  ),  Mar2022_RICHIESTE!AE36),HLOOKUP(AE$144,Tipologie!$B$2:$AM$10,5  ) ))</f>
        <v>.</v>
      </c>
      <c r="AF148" s="158" t="str">
        <f>T( IF( Mar2022_RICHIESTE!AF36&lt;&gt;"",  IF(   AND(    (IFERROR(SEARCH("Ridotto",Mar2022_RICHIESTE!AF36),Mar2022_RICHIESTE!AF36))=1,    AF$144&lt;&gt;""   ),    _xlfn.CONCAT("Rid: ",HLOOKUP(AF$144,Tipologie!$B$2:$AM$10,5)  ),  Mar2022_RICHIESTE!AF36),HLOOKUP(AF$144,Tipologie!$B$2:$AM$10,5  ) ))</f>
        <v>.</v>
      </c>
      <c r="AG148" s="158" t="str">
        <f>T( IF( Mar2022_RICHIESTE!AG36&lt;&gt;"",  IF(   AND(    (IFERROR(SEARCH("Ridotto",Mar2022_RICHIESTE!AG36),Mar2022_RICHIESTE!AG36))=1,    AG$144&lt;&gt;""   ),    _xlfn.CONCAT("Rid: ",HLOOKUP(AG$144,Tipologie!$B$2:$AM$10,5)  ),  Mar2022_RICHIESTE!AG36),HLOOKUP(AG$144,Tipologie!$B$2:$AM$10,5  ) ))</f>
        <v>.</v>
      </c>
      <c r="AH148" s="158" t="str">
        <f>T( IF( Mar2022_RICHIESTE!AH36&lt;&gt;"",  IF(   AND(    (IFERROR(SEARCH("Ridotto",Mar2022_RICHIESTE!AH36),Mar2022_RICHIESTE!AH36))=1,    AH$144&lt;&gt;""   ),    _xlfn.CONCAT("Rid: ",HLOOKUP(AH$144,Tipologie!$B$2:$AM$10,5)  ),  Mar2022_RICHIESTE!AH36),HLOOKUP(AH$144,Tipologie!$B$2:$AM$10,5  ) ))</f>
        <v>.</v>
      </c>
      <c r="AI148" s="158" t="str">
        <f>T( IF( Mar2022_RICHIESTE!AI36&lt;&gt;"",  IF(   AND(    (IFERROR(SEARCH("Ridotto",Mar2022_RICHIESTE!AI36),Mar2022_RICHIESTE!AI36))=1,    AI$144&lt;&gt;""   ),    _xlfn.CONCAT("Rid: ",HLOOKUP(AI$144,Tipologie!$B$2:$AM$10,5)  ),  Mar2022_RICHIESTE!AI36),HLOOKUP(AI$144,Tipologie!$B$2:$AM$10,5  ) ))</f>
        <v>.</v>
      </c>
      <c r="AJ148" s="158" t="str">
        <f>T( IF( Mar2022_RICHIESTE!AJ36&lt;&gt;"",  IF(   AND(    (IFERROR(SEARCH("Ridotto",Mar2022_RICHIESTE!AJ36),Mar2022_RICHIESTE!AJ36))=1,    AJ$144&lt;&gt;""   ),    _xlfn.CONCAT("Rid: ",HLOOKUP(AJ$144,Tipologie!$B$2:$AM$10,5)  ),  Mar2022_RICHIESTE!AJ36),HLOOKUP(AJ$144,Tipologie!$B$2:$AM$10,5  ) ))</f>
        <v>Ridotto Maternità</v>
      </c>
      <c r="AK148" s="158" t="str">
        <f>T( IF( Mar2022_RICHIESTE!AK36&lt;&gt;"",  IF(   AND(    (IFERROR(SEARCH("Ridotto",Mar2022_RICHIESTE!AK36),Mar2022_RICHIESTE!AK36))=1,    AK$144&lt;&gt;""   ),    _xlfn.CONCAT("Rid: ",HLOOKUP(AK$144,Tipologie!$B$2:$AM$10,5)  ),  Mar2022_RICHIESTE!AK36),HLOOKUP(AK$144,Tipologie!$B$2:$AM$10,5  ) ))</f>
        <v>.</v>
      </c>
      <c r="AL148" s="158" t="str">
        <f>T( IF( Mar2022_RICHIESTE!AL36&lt;&gt;"",  IF(   AND(    (IFERROR(SEARCH("Ridotto",Mar2022_RICHIESTE!AL36),Mar2022_RICHIESTE!AL36))=1,    AL$144&lt;&gt;""   ),    _xlfn.CONCAT("Rid: ",HLOOKUP(AL$144,Tipologie!$B$2:$AM$10,5)  ),  Mar2022_RICHIESTE!AL36),HLOOKUP(AL$144,Tipologie!$B$2:$AM$10,5  ) ))</f>
        <v>Ferie</v>
      </c>
      <c r="AM148" s="158" t="str">
        <f>T( IF( Mar2022_RICHIESTE!AM36&lt;&gt;"",  IF(   AND(    (IFERROR(SEARCH("Ridotto",Mar2022_RICHIESTE!AM36),Mar2022_RICHIESTE!AM36))=1,    AM$144&lt;&gt;""   ),    _xlfn.CONCAT("Rid: ",HLOOKUP(AM$144,Tipologie!$B$2:$AM$10,5)  ),  Mar2022_RICHIESTE!AM36),HLOOKUP(AM$144,Tipologie!$B$2:$AM$10,5  ) ))</f>
        <v>.</v>
      </c>
      <c r="AN148" s="158" t="str">
        <f>T( IF( Mar2022_RICHIESTE!AN36&lt;&gt;"",  IF(   AND(    (IFERROR(SEARCH("Ridotto",Mar2022_RICHIESTE!AN36),Mar2022_RICHIESTE!AN36))=1,    AN$144&lt;&gt;""   ),    _xlfn.CONCAT("Rid: ",HLOOKUP(AN$144,Tipologie!$B$2:$AM$10,5)  ),  Mar2022_RICHIESTE!AN36),HLOOKUP(AN$144,Tipologie!$B$2:$AM$10,5  ) ))</f>
        <v>.</v>
      </c>
      <c r="AO148" s="158" t="str">
        <f>T( IF( Mar2022_RICHIESTE!AO36&lt;&gt;"",  IF(   AND(    (IFERROR(SEARCH("Ridotto",Mar2022_RICHIESTE!AO36),Mar2022_RICHIESTE!AO36))=1,    AO$144&lt;&gt;""   ),    _xlfn.CONCAT("Rid: ",HLOOKUP(AO$144,Tipologie!$B$2:$AM$10,5)  ),  Mar2022_RICHIESTE!AO36),HLOOKUP(AO$144,Tipologie!$B$2:$AM$10,5  ) ))</f>
        <v>.</v>
      </c>
      <c r="AP148" s="158" t="str">
        <f>T( IF( Mar2022_RICHIESTE!AP36&lt;&gt;"",  IF(   AND(    (IFERROR(SEARCH("Ridotto",Mar2022_RICHIESTE!AP36),Mar2022_RICHIESTE!AP36))=1,    AP$144&lt;&gt;""   ),    _xlfn.CONCAT("Rid: ",HLOOKUP(AP$144,Tipologie!$B$2:$AM$10,5)  ),  Mar2022_RICHIESTE!AP36),HLOOKUP(AP$144,Tipologie!$B$2:$AM$10,5  ) ))</f>
        <v>Ridotto Ferie</v>
      </c>
      <c r="AQ148" s="158" t="str">
        <f>T( IF( Mar2022_RICHIESTE!AQ36&lt;&gt;"",  IF(   AND(    (IFERROR(SEARCH("Ridotto",Mar2022_RICHIESTE!AQ36),Mar2022_RICHIESTE!AQ36))=1,    AQ$144&lt;&gt;""   ),    _xlfn.CONCAT("Rid: ",HLOOKUP(AQ$144,Tipologie!$B$2:$AM$10,5)  ),  Mar2022_RICHIESTE!AQ36),HLOOKUP(AQ$144,Tipologie!$B$2:$AM$10,5  ) ))</f>
        <v>.</v>
      </c>
      <c r="AR148" s="158" t="str">
        <f>T( IF( Mar2022_RICHIESTE!AR36&lt;&gt;"",  IF(   AND(    (IFERROR(SEARCH("Ridotto",Mar2022_RICHIESTE!AR36),Mar2022_RICHIESTE!AR36))=1,    AR$144&lt;&gt;""   ),    _xlfn.CONCAT("Rid: ",HLOOKUP(AR$144,Tipologie!$B$2:$AM$10,5)  ),  Mar2022_RICHIESTE!AR36),HLOOKUP(AR$144,Tipologie!$B$2:$AM$10,5  ) ))</f>
        <v>.</v>
      </c>
      <c r="AS148" s="54"/>
      <c r="AT148" s="174">
        <f>SUM(COUNTIFS(C148:AR148,{"Ex-accordo";"Ferie";"Ridotto Ex-Acc";"Ridotto Ferie";"Ridotto Maternità";"Malattia";"Esame";"Altro"}))</f>
        <v>5</v>
      </c>
      <c r="AU148" s="96"/>
      <c r="AW148" s="79" t="str">
        <f t="shared" si="35"/>
        <v>mer</v>
      </c>
      <c r="AX148" s="79">
        <f t="shared" si="38"/>
        <v>44643</v>
      </c>
      <c r="AY148" s="158" t="str">
        <f>T(IF(  Mar2022_RICHIESTE!BB36&lt;&gt;"",  Mar2022_RICHIESTE!BB36,  HLOOKUP(AY$144,Tipologie!$B$2:$AM$10,5) ))</f>
        <v>Ridotto Ex-Acc</v>
      </c>
      <c r="AZ148" s="158" t="str">
        <f>T(IF(  Mar2022_RICHIESTE!BC36&lt;&gt;"",  Mar2022_RICHIESTE!BC36,  HLOOKUP(AZ$144,Tipologie!$B$2:$AM$10,5) ))</f>
        <v>.</v>
      </c>
      <c r="BA148" s="158" t="str">
        <f>T(IF(  Mar2022_RICHIESTE!BD36&lt;&gt;"",  Mar2022_RICHIESTE!BD36,  HLOOKUP(BA$144,Tipologie!$B$2:$AM$10,5) ))</f>
        <v>.</v>
      </c>
      <c r="BB148" s="158" t="str">
        <f>T(IF(  Mar2022_RICHIESTE!BE36&lt;&gt;"",  Mar2022_RICHIESTE!BE36,  HLOOKUP(BB$144,Tipologie!$B$2:$AM$10,5) ))</f>
        <v>.</v>
      </c>
      <c r="BC148" s="158" t="str">
        <f>T(IF(  Mar2022_RICHIESTE!BF36&lt;&gt;"",  Mar2022_RICHIESTE!BF36,  HLOOKUP(BC$144,Tipologie!$B$2:$AM$10,5) ))</f>
        <v>.</v>
      </c>
      <c r="BD148" s="158" t="str">
        <f>T(IF(  Mar2022_RICHIESTE!BG36&lt;&gt;"",  Mar2022_RICHIESTE!BG36,  HLOOKUP(BD$144,Tipologie!$B$2:$AM$10,5) ))</f>
        <v>.</v>
      </c>
      <c r="BE148" s="158" t="str">
        <f>T(IF(  Mar2022_RICHIESTE!BH36&lt;&gt;"",  Mar2022_RICHIESTE!BH36,  HLOOKUP(BE$144,Tipologie!$B$2:$AM$10,5) ))</f>
        <v>.</v>
      </c>
      <c r="BF148" s="158" t="str">
        <f>T(IF(  Mar2022_RICHIESTE!BI36&lt;&gt;"",  Mar2022_RICHIESTE!BI36,  HLOOKUP(BF$144,Tipologie!$B$2:$AM$10,5) ))</f>
        <v>.</v>
      </c>
      <c r="BG148" s="158" t="str">
        <f>T(IF(  Mar2022_RICHIESTE!BJ36&lt;&gt;"",  Mar2022_RICHIESTE!BJ36,  HLOOKUP(BG$144,Tipologie!$B$2:$AM$10,5) ))</f>
        <v>.</v>
      </c>
      <c r="BH148" s="158" t="str">
        <f>T(IF(  Mar2022_RICHIESTE!BK36&lt;&gt;"",  Mar2022_RICHIESTE!BK36,  HLOOKUP(BH$144,Tipologie!$B$2:$AM$10,5) ))</f>
        <v>.</v>
      </c>
      <c r="BI148" s="50"/>
    </row>
    <row r="149" spans="1:61" ht="11.25" customHeight="1" x14ac:dyDescent="0.25">
      <c r="A149" s="79" t="str">
        <f>IF(Mar2022_RICHIESTE!A37&lt;&gt;"",Mar2022_RICHIESTE!A37,"")</f>
        <v>gio</v>
      </c>
      <c r="B149" s="80">
        <f>IF(Mar2022_RICHIESTE!B37&lt;&gt;"",Mar2022_RICHIESTE!B37,"")</f>
        <v>44644</v>
      </c>
      <c r="C149" s="158" t="str">
        <f>T( IF( Mar2022_RICHIESTE!C37&lt;&gt;"",  IF(   AND(    (IFERROR(SEARCH("Ridotto",Mar2022_RICHIESTE!C37),Mar2022_RICHIESTE!C37))=1,    C$144&lt;&gt;""   ),    _xlfn.CONCAT("Rid: ",HLOOKUP(C$144,Tipologie!$B$2:$AM$10,6)  ),  Mar2022_RICHIESTE!C37),HLOOKUP(C$144,Tipologie!$B$2:$AM$10,6  ) ))</f>
        <v>.</v>
      </c>
      <c r="D149" s="158" t="str">
        <f>T( IF( Mar2022_RICHIESTE!D37&lt;&gt;"",  IF(   AND(    (IFERROR(SEARCH("Ridotto",Mar2022_RICHIESTE!D37),Mar2022_RICHIESTE!D37))=1,    D$144&lt;&gt;""   ),    _xlfn.CONCAT("Rid: ",HLOOKUP(D$144,Tipologie!$B$2:$AM$10,6)  ),  Mar2022_RICHIESTE!D37),HLOOKUP(D$144,Tipologie!$B$2:$AM$10,6  ) ))</f>
        <v>.</v>
      </c>
      <c r="E149" s="158" t="str">
        <f>T( IF( Mar2022_RICHIESTE!E37&lt;&gt;"",  IF(   AND(    (IFERROR(SEARCH("Ridotto",Mar2022_RICHIESTE!E37),Mar2022_RICHIESTE!E37))=1,    E$144&lt;&gt;""   ),    _xlfn.CONCAT("Rid: ",HLOOKUP(E$144,Tipologie!$B$2:$AM$10,6)  ),  Mar2022_RICHIESTE!E37),HLOOKUP(E$144,Tipologie!$B$2:$AM$10,6  ) ))</f>
        <v>.</v>
      </c>
      <c r="F149" s="158" t="str">
        <f>T( IF( Mar2022_RICHIESTE!F37&lt;&gt;"",  IF(   AND(    (IFERROR(SEARCH("Ridotto",Mar2022_RICHIESTE!F37),Mar2022_RICHIESTE!F37))=1,    F$144&lt;&gt;""   ),    _xlfn.CONCAT("Rid: ",HLOOKUP(F$144,Tipologie!$B$2:$AM$10,6)  ),  Mar2022_RICHIESTE!F37),HLOOKUP(F$144,Tipologie!$B$2:$AM$10,6  ) ))</f>
        <v>.</v>
      </c>
      <c r="G149" s="158" t="str">
        <f>T( IF( Mar2022_RICHIESTE!G37&lt;&gt;"",  IF(   AND(    (IFERROR(SEARCH("Ridotto",Mar2022_RICHIESTE!G37),Mar2022_RICHIESTE!G37))=1,    G$144&lt;&gt;""   ),    _xlfn.CONCAT("Rid: ",HLOOKUP(G$144,Tipologie!$B$2:$AM$10,6)  ),  Mar2022_RICHIESTE!G37),HLOOKUP(G$144,Tipologie!$B$2:$AM$10,6  ) ))</f>
        <v>.</v>
      </c>
      <c r="H149" s="158" t="str">
        <f>T( IF( Mar2022_RICHIESTE!H37&lt;&gt;"",  IF(   AND(    (IFERROR(SEARCH("Ridotto",Mar2022_RICHIESTE!H37),Mar2022_RICHIESTE!H37))=1,    H$144&lt;&gt;""   ),    _xlfn.CONCAT("Rid: ",HLOOKUP(H$144,Tipologie!$B$2:$AM$10,6)  ),  Mar2022_RICHIESTE!H37),HLOOKUP(H$144,Tipologie!$B$2:$AM$10,6  ) ))</f>
        <v>.</v>
      </c>
      <c r="I149" s="158" t="str">
        <f>T( IF( Mar2022_RICHIESTE!I37&lt;&gt;"",  IF(   AND(    (IFERROR(SEARCH("Ridotto",Mar2022_RICHIESTE!I37),Mar2022_RICHIESTE!I37))=1,    I$144&lt;&gt;""   ),    _xlfn.CONCAT("Rid: ",HLOOKUP(I$144,Tipologie!$B$2:$AM$10,6)  ),  Mar2022_RICHIESTE!I37),HLOOKUP(I$144,Tipologie!$B$2:$AM$10,6  ) ))</f>
        <v>.</v>
      </c>
      <c r="J149" s="158" t="str">
        <f>T( IF( Mar2022_RICHIESTE!J37&lt;&gt;"",  IF(   AND(    (IFERROR(SEARCH("Ridotto",Mar2022_RICHIESTE!J37),Mar2022_RICHIESTE!J37))=1,    J$144&lt;&gt;""   ),    _xlfn.CONCAT("Rid: ",HLOOKUP(J$144,Tipologie!$B$2:$AM$10,6)  ),  Mar2022_RICHIESTE!J37),HLOOKUP(J$144,Tipologie!$B$2:$AM$10,6  ) ))</f>
        <v>Ridotto Ex-Acc</v>
      </c>
      <c r="K149" s="158" t="str">
        <f>T( IF( Mar2022_RICHIESTE!K37&lt;&gt;"",  IF(   AND(    (IFERROR(SEARCH("Ridotto",Mar2022_RICHIESTE!K37),Mar2022_RICHIESTE!K37))=1,    K$144&lt;&gt;""   ),    _xlfn.CONCAT("Rid: ",HLOOKUP(K$144,Tipologie!$B$2:$AM$10,6)  ),  Mar2022_RICHIESTE!K37),HLOOKUP(K$144,Tipologie!$B$2:$AM$10,6  ) ))</f>
        <v>.</v>
      </c>
      <c r="L149" s="158" t="str">
        <f>T( IF( Mar2022_RICHIESTE!L37&lt;&gt;"",  IF(   AND(    (IFERROR(SEARCH("Ridotto",Mar2022_RICHIESTE!L37),Mar2022_RICHIESTE!L37))=1,    L$144&lt;&gt;""   ),    _xlfn.CONCAT("Rid: ",HLOOKUP(L$144,Tipologie!$B$2:$AM$10,6)  ),  Mar2022_RICHIESTE!L37),HLOOKUP(L$144,Tipologie!$B$2:$AM$10,6  ) ))</f>
        <v>.</v>
      </c>
      <c r="M149" s="158" t="str">
        <f>T( IF( Mar2022_RICHIESTE!M37&lt;&gt;"",  IF(   AND(    (IFERROR(SEARCH("Ridotto",Mar2022_RICHIESTE!M37),Mar2022_RICHIESTE!M37))=1,    M$144&lt;&gt;""   ),    _xlfn.CONCAT("Rid: ",HLOOKUP(M$144,Tipologie!$B$2:$AM$10,6)  ),  Mar2022_RICHIESTE!M37),HLOOKUP(M$144,Tipologie!$B$2:$AM$10,6  ) ))</f>
        <v>.</v>
      </c>
      <c r="N149" s="158" t="str">
        <f>T( IF( Mar2022_RICHIESTE!N37&lt;&gt;"",  IF(   AND(    (IFERROR(SEARCH("Ridotto",Mar2022_RICHIESTE!N37),Mar2022_RICHIESTE!N37))=1,    N$144&lt;&gt;""   ),    _xlfn.CONCAT("Rid: ",HLOOKUP(N$144,Tipologie!$B$2:$AM$10,6)  ),  Mar2022_RICHIESTE!N37),HLOOKUP(N$144,Tipologie!$B$2:$AM$10,6  ) ))</f>
        <v>.</v>
      </c>
      <c r="O149" s="158" t="str">
        <f>T( IF( Mar2022_RICHIESTE!O37&lt;&gt;"",  IF(   AND(    (IFERROR(SEARCH("Ridotto",Mar2022_RICHIESTE!O37),Mar2022_RICHIESTE!O37))=1,    O$144&lt;&gt;""   ),    _xlfn.CONCAT("Rid: ",HLOOKUP(O$144,Tipologie!$B$2:$AM$10,6)  ),  Mar2022_RICHIESTE!O37),HLOOKUP(O$144,Tipologie!$B$2:$AM$10,6  ) ))</f>
        <v>.</v>
      </c>
      <c r="P149" s="158" t="str">
        <f>T( IF( Mar2022_RICHIESTE!P37&lt;&gt;"",  IF(   AND(    (IFERROR(SEARCH("Ridotto",Mar2022_RICHIESTE!P37),Mar2022_RICHIESTE!P37))=1,    P$144&lt;&gt;""   ),    _xlfn.CONCAT("Rid: ",HLOOKUP(P$144,Tipologie!$B$2:$AM$10,6)  ),  Mar2022_RICHIESTE!P37),HLOOKUP(P$144,Tipologie!$B$2:$AM$10,6  ) ))</f>
        <v>.</v>
      </c>
      <c r="Q149" s="60" t="str">
        <f>T( IF( Mar2022_RICHIESTE!Q37&lt;&gt;"",  IF(   AND(    (IFERROR(SEARCH("Ridotto",Mar2022_RICHIESTE!Q37),Mar2022_RICHIESTE!Q37))=1,    Q$144&lt;&gt;""   ),    _xlfn.CONCAT("Rid: ",HLOOKUP(Q$144,Tipologie!$B$2:$AM$10,6)  ),  Mar2022_RICHIESTE!Q37),HLOOKUP(Q$144,Tipologie!$B$2:$AM$10,6  ) ))</f>
        <v>.</v>
      </c>
      <c r="R149" s="60" t="str">
        <f>T( IF( Mar2022_RICHIESTE!R37&lt;&gt;"",  IF(   AND(    (IFERROR(SEARCH("Ridotto",Mar2022_RICHIESTE!R37),Mar2022_RICHIESTE!R37))=1,    R$144&lt;&gt;""   ),    _xlfn.CONCAT("Rid: ",HLOOKUP(R$144,Tipologie!$B$2:$AM$10,6)  ),  Mar2022_RICHIESTE!R37),HLOOKUP(R$144,Tipologie!$B$2:$AM$10,6  ) ))</f>
        <v>.</v>
      </c>
      <c r="S149" s="60" t="str">
        <f>T( IF( Mar2022_RICHIESTE!S37&lt;&gt;"",  IF(   AND(    (IFERROR(SEARCH("Ridotto",Mar2022_RICHIESTE!S37),Mar2022_RICHIESTE!S37))=1,    S$144&lt;&gt;""   ),    _xlfn.CONCAT("Rid: ",HLOOKUP(S$144,Tipologie!$B$2:$AM$10,6)  ),  Mar2022_RICHIESTE!S37),HLOOKUP(S$144,Tipologie!$B$2:$AM$10,6  ) ))</f>
        <v>.</v>
      </c>
      <c r="U149" s="79" t="str">
        <f t="shared" si="34"/>
        <v>gio</v>
      </c>
      <c r="V149" s="80">
        <f t="shared" si="33"/>
        <v>44644</v>
      </c>
      <c r="W149" s="158" t="str">
        <f>T( IF( Mar2022_RICHIESTE!W37&lt;&gt;"",  IF(   AND(    (IFERROR(SEARCH("Ridotto",Mar2022_RICHIESTE!W37),Mar2022_RICHIESTE!W37))=1,    W$144&lt;&gt;""   ),    _xlfn.CONCAT("Rid: ",HLOOKUP(W$144,Tipologie!$B$2:$AM$10,6)  ),  Mar2022_RICHIESTE!W37),HLOOKUP(W$144,Tipologie!$B$2:$AM$10,6  ) ))</f>
        <v>.</v>
      </c>
      <c r="X149" s="158" t="str">
        <f>T( IF( Mar2022_RICHIESTE!X37&lt;&gt;"",  IF(   AND(    (IFERROR(SEARCH("Ridotto",Mar2022_RICHIESTE!X37),Mar2022_RICHIESTE!X37))=1,    X$144&lt;&gt;""   ),    _xlfn.CONCAT("Rid: ",HLOOKUP(X$144,Tipologie!$B$2:$AM$10,6)  ),  Mar2022_RICHIESTE!X37),HLOOKUP(X$144,Tipologie!$B$2:$AM$10,6  ) ))</f>
        <v>.</v>
      </c>
      <c r="Y149" s="158" t="str">
        <f>T( IF( Mar2022_RICHIESTE!Y37&lt;&gt;"",  IF(   AND(    (IFERROR(SEARCH("Ridotto",Mar2022_RICHIESTE!Y37),Mar2022_RICHIESTE!Y37))=1,    Y$144&lt;&gt;""   ),    _xlfn.CONCAT("Rid: ",HLOOKUP(Y$144,Tipologie!$B$2:$AM$10,6)  ),  Mar2022_RICHIESTE!Y37),HLOOKUP(Y$144,Tipologie!$B$2:$AM$10,6  ) ))</f>
        <v>.</v>
      </c>
      <c r="Z149" s="158" t="str">
        <f>T( IF( Mar2022_RICHIESTE!Z37&lt;&gt;"",  IF(   AND(    (IFERROR(SEARCH("Ridotto",Mar2022_RICHIESTE!Z37),Mar2022_RICHIESTE!Z37))=1,    Z$144&lt;&gt;""   ),    _xlfn.CONCAT("Rid: ",HLOOKUP(Z$144,Tipologie!$B$2:$AM$10,6)  ),  Mar2022_RICHIESTE!Z37),HLOOKUP(Z$144,Tipologie!$B$2:$AM$10,6  ) ))</f>
        <v>Ridotto Maternità</v>
      </c>
      <c r="AA149" s="158" t="str">
        <f>T( IF( Mar2022_RICHIESTE!AA37&lt;&gt;"",  IF(   AND(    (IFERROR(SEARCH("Ridotto",Mar2022_RICHIESTE!AA37),Mar2022_RICHIESTE!AA37))=1,    AA$144&lt;&gt;""   ),    _xlfn.CONCAT("Rid: ",HLOOKUP(AA$144,Tipologie!$B$2:$AM$10,6)  ),  Mar2022_RICHIESTE!AA37),HLOOKUP(AA$144,Tipologie!$B$2:$AM$10,6  ) ))</f>
        <v>.</v>
      </c>
      <c r="AB149" s="158" t="str">
        <f>T( IF( Mar2022_RICHIESTE!AB37&lt;&gt;"",  IF(   AND(    (IFERROR(SEARCH("Ridotto",Mar2022_RICHIESTE!AB37),Mar2022_RICHIESTE!AB37))=1,    AB$144&lt;&gt;""   ),    _xlfn.CONCAT("Rid: ",HLOOKUP(AB$144,Tipologie!$B$2:$AM$10,6)  ),  Mar2022_RICHIESTE!AB37),HLOOKUP(AB$144,Tipologie!$B$2:$AM$10,6  ) ))</f>
        <v>.</v>
      </c>
      <c r="AC149" s="158" t="str">
        <f>T( IF( Mar2022_RICHIESTE!AC37&lt;&gt;"",  IF(   AND(    (IFERROR(SEARCH("Ridotto",Mar2022_RICHIESTE!AC37),Mar2022_RICHIESTE!AC37))=1,    AC$144&lt;&gt;""   ),    _xlfn.CONCAT("Rid: ",HLOOKUP(AC$144,Tipologie!$B$2:$AM$10,6)  ),  Mar2022_RICHIESTE!AC37),HLOOKUP(AC$144,Tipologie!$B$2:$AM$10,6  ) ))</f>
        <v>.</v>
      </c>
      <c r="AD149" s="158" t="str">
        <f>T( IF( Mar2022_RICHIESTE!AD37&lt;&gt;"",  IF(   AND(    (IFERROR(SEARCH("Ridotto",Mar2022_RICHIESTE!AD37),Mar2022_RICHIESTE!AD37))=1,    AD$144&lt;&gt;""   ),    _xlfn.CONCAT("Rid: ",HLOOKUP(AD$144,Tipologie!$B$2:$AM$10,6)  ),  Mar2022_RICHIESTE!AD37),HLOOKUP(AD$144,Tipologie!$B$2:$AM$10,6  ) ))</f>
        <v>.</v>
      </c>
      <c r="AE149" s="158" t="str">
        <f>T( IF( Mar2022_RICHIESTE!AE37&lt;&gt;"",  IF(   AND(    (IFERROR(SEARCH("Ridotto",Mar2022_RICHIESTE!AE37),Mar2022_RICHIESTE!AE37))=1,    AE$144&lt;&gt;""   ),    _xlfn.CONCAT("Rid: ",HLOOKUP(AE$144,Tipologie!$B$2:$AM$10,6)  ),  Mar2022_RICHIESTE!AE37),HLOOKUP(AE$144,Tipologie!$B$2:$AM$10,6  ) ))</f>
        <v>.</v>
      </c>
      <c r="AF149" s="158" t="str">
        <f>T( IF( Mar2022_RICHIESTE!AF37&lt;&gt;"",  IF(   AND(    (IFERROR(SEARCH("Ridotto",Mar2022_RICHIESTE!AF37),Mar2022_RICHIESTE!AF37))=1,    AF$144&lt;&gt;""   ),    _xlfn.CONCAT("Rid: ",HLOOKUP(AF$144,Tipologie!$B$2:$AM$10,6)  ),  Mar2022_RICHIESTE!AF37),HLOOKUP(AF$144,Tipologie!$B$2:$AM$10,6  ) ))</f>
        <v>Ex-accordo</v>
      </c>
      <c r="AG149" s="158" t="str">
        <f>T( IF( Mar2022_RICHIESTE!AG37&lt;&gt;"",  IF(   AND(    (IFERROR(SEARCH("Ridotto",Mar2022_RICHIESTE!AG37),Mar2022_RICHIESTE!AG37))=1,    AG$144&lt;&gt;""   ),    _xlfn.CONCAT("Rid: ",HLOOKUP(AG$144,Tipologie!$B$2:$AM$10,6)  ),  Mar2022_RICHIESTE!AG37),HLOOKUP(AG$144,Tipologie!$B$2:$AM$10,6  ) ))</f>
        <v>.</v>
      </c>
      <c r="AH149" s="158" t="str">
        <f>T( IF( Mar2022_RICHIESTE!AH37&lt;&gt;"",  IF(   AND(    (IFERROR(SEARCH("Ridotto",Mar2022_RICHIESTE!AH37),Mar2022_RICHIESTE!AH37))=1,    AH$144&lt;&gt;""   ),    _xlfn.CONCAT("Rid: ",HLOOKUP(AH$144,Tipologie!$B$2:$AM$10,6)  ),  Mar2022_RICHIESTE!AH37),HLOOKUP(AH$144,Tipologie!$B$2:$AM$10,6  ) ))</f>
        <v>.</v>
      </c>
      <c r="AI149" s="158" t="str">
        <f>T( IF( Mar2022_RICHIESTE!AI37&lt;&gt;"",  IF(   AND(    (IFERROR(SEARCH("Ridotto",Mar2022_RICHIESTE!AI37),Mar2022_RICHIESTE!AI37))=1,    AI$144&lt;&gt;""   ),    _xlfn.CONCAT("Rid: ",HLOOKUP(AI$144,Tipologie!$B$2:$AM$10,6)  ),  Mar2022_RICHIESTE!AI37),HLOOKUP(AI$144,Tipologie!$B$2:$AM$10,6  ) ))</f>
        <v>.</v>
      </c>
      <c r="AJ149" s="158" t="str">
        <f>T( IF( Mar2022_RICHIESTE!AJ37&lt;&gt;"",  IF(   AND(    (IFERROR(SEARCH("Ridotto",Mar2022_RICHIESTE!AJ37),Mar2022_RICHIESTE!AJ37))=1,    AJ$144&lt;&gt;""   ),    _xlfn.CONCAT("Rid: ",HLOOKUP(AJ$144,Tipologie!$B$2:$AM$10,6)  ),  Mar2022_RICHIESTE!AJ37),HLOOKUP(AJ$144,Tipologie!$B$2:$AM$10,6  ) ))</f>
        <v>Ridotto Maternità</v>
      </c>
      <c r="AK149" s="158" t="str">
        <f>T( IF( Mar2022_RICHIESTE!AK37&lt;&gt;"",  IF(   AND(    (IFERROR(SEARCH("Ridotto",Mar2022_RICHIESTE!AK37),Mar2022_RICHIESTE!AK37))=1,    AK$144&lt;&gt;""   ),    _xlfn.CONCAT("Rid: ",HLOOKUP(AK$144,Tipologie!$B$2:$AM$10,6)  ),  Mar2022_RICHIESTE!AK37),HLOOKUP(AK$144,Tipologie!$B$2:$AM$10,6  ) ))</f>
        <v>.</v>
      </c>
      <c r="AL149" s="158" t="str">
        <f>T( IF( Mar2022_RICHIESTE!AL37&lt;&gt;"",  IF(   AND(    (IFERROR(SEARCH("Ridotto",Mar2022_RICHIESTE!AL37),Mar2022_RICHIESTE!AL37))=1,    AL$144&lt;&gt;""   ),    _xlfn.CONCAT("Rid: ",HLOOKUP(AL$144,Tipologie!$B$2:$AM$10,6)  ),  Mar2022_RICHIESTE!AL37),HLOOKUP(AL$144,Tipologie!$B$2:$AM$10,6  ) ))</f>
        <v>.</v>
      </c>
      <c r="AM149" s="158" t="str">
        <f>T( IF( Mar2022_RICHIESTE!AM37&lt;&gt;"",  IF(   AND(    (IFERROR(SEARCH("Ridotto",Mar2022_RICHIESTE!AM37),Mar2022_RICHIESTE!AM37))=1,    AM$144&lt;&gt;""   ),    _xlfn.CONCAT("Rid: ",HLOOKUP(AM$144,Tipologie!$B$2:$AM$10,6)  ),  Mar2022_RICHIESTE!AM37),HLOOKUP(AM$144,Tipologie!$B$2:$AM$10,6  ) ))</f>
        <v>.</v>
      </c>
      <c r="AN149" s="158" t="str">
        <f>T( IF( Mar2022_RICHIESTE!AN37&lt;&gt;"",  IF(   AND(    (IFERROR(SEARCH("Ridotto",Mar2022_RICHIESTE!AN37),Mar2022_RICHIESTE!AN37))=1,    AN$144&lt;&gt;""   ),    _xlfn.CONCAT("Rid: ",HLOOKUP(AN$144,Tipologie!$B$2:$AM$10,6)  ),  Mar2022_RICHIESTE!AN37),HLOOKUP(AN$144,Tipologie!$B$2:$AM$10,6  ) ))</f>
        <v>.</v>
      </c>
      <c r="AO149" s="158" t="str">
        <f>T( IF( Mar2022_RICHIESTE!AO37&lt;&gt;"",  IF(   AND(    (IFERROR(SEARCH("Ridotto",Mar2022_RICHIESTE!AO37),Mar2022_RICHIESTE!AO37))=1,    AO$144&lt;&gt;""   ),    _xlfn.CONCAT("Rid: ",HLOOKUP(AO$144,Tipologie!$B$2:$AM$10,6)  ),  Mar2022_RICHIESTE!AO37),HLOOKUP(AO$144,Tipologie!$B$2:$AM$10,6  ) ))</f>
        <v>.</v>
      </c>
      <c r="AP149" s="158" t="str">
        <f>T( IF( Mar2022_RICHIESTE!AP37&lt;&gt;"",  IF(   AND(    (IFERROR(SEARCH("Ridotto",Mar2022_RICHIESTE!AP37),Mar2022_RICHIESTE!AP37))=1,    AP$144&lt;&gt;""   ),    _xlfn.CONCAT("Rid: ",HLOOKUP(AP$144,Tipologie!$B$2:$AM$10,6)  ),  Mar2022_RICHIESTE!AP37),HLOOKUP(AP$144,Tipologie!$B$2:$AM$10,6  ) ))</f>
        <v>Ridotto Ferie</v>
      </c>
      <c r="AQ149" s="158" t="str">
        <f>T( IF( Mar2022_RICHIESTE!AQ37&lt;&gt;"",  IF(   AND(    (IFERROR(SEARCH("Ridotto",Mar2022_RICHIESTE!AQ37),Mar2022_RICHIESTE!AQ37))=1,    AQ$144&lt;&gt;""   ),    _xlfn.CONCAT("Rid: ",HLOOKUP(AQ$144,Tipologie!$B$2:$AM$10,6)  ),  Mar2022_RICHIESTE!AQ37),HLOOKUP(AQ$144,Tipologie!$B$2:$AM$10,6  ) ))</f>
        <v>.</v>
      </c>
      <c r="AR149" s="158" t="str">
        <f>T( IF( Mar2022_RICHIESTE!AR37&lt;&gt;"",  IF(   AND(    (IFERROR(SEARCH("Ridotto",Mar2022_RICHIESTE!AR37),Mar2022_RICHIESTE!AR37))=1,    AR$144&lt;&gt;""   ),    _xlfn.CONCAT("Rid: ",HLOOKUP(AR$144,Tipologie!$B$2:$AM$10,6)  ),  Mar2022_RICHIESTE!AR37),HLOOKUP(AR$144,Tipologie!$B$2:$AM$10,6  ) ))</f>
        <v>.</v>
      </c>
      <c r="AS149" s="54"/>
      <c r="AT149" s="174">
        <f>SUM(COUNTIFS(C149:AR149,{"Ex-accordo";"Ferie";"Ridotto Ex-Acc";"Ridotto Ferie";"Ridotto Maternità";"Malattia";"Esame";"Altro"}))</f>
        <v>5</v>
      </c>
      <c r="AU149" s="96"/>
      <c r="AW149" s="79" t="str">
        <f t="shared" si="35"/>
        <v>gio</v>
      </c>
      <c r="AX149" s="79">
        <f t="shared" si="38"/>
        <v>44644</v>
      </c>
      <c r="AY149" s="158" t="str">
        <f>T(IF(  Mar2022_RICHIESTE!BB37&lt;&gt;"",  Mar2022_RICHIESTE!BB37,  HLOOKUP(AY$144,Tipologie!$B$2:$AM$10,6) ))</f>
        <v>.</v>
      </c>
      <c r="AZ149" s="158" t="str">
        <f>T(IF(  Mar2022_RICHIESTE!BC37&lt;&gt;"",  Mar2022_RICHIESTE!BC37,  HLOOKUP(AZ$144,Tipologie!$B$2:$AM$10,6) ))</f>
        <v>.</v>
      </c>
      <c r="BA149" s="158" t="str">
        <f>T(IF(  Mar2022_RICHIESTE!BD37&lt;&gt;"",  Mar2022_RICHIESTE!BD37,  HLOOKUP(BA$144,Tipologie!$B$2:$AM$10,6) ))</f>
        <v>.</v>
      </c>
      <c r="BB149" s="158" t="str">
        <f>T(IF(  Mar2022_RICHIESTE!BE37&lt;&gt;"",  Mar2022_RICHIESTE!BE37,  HLOOKUP(BB$144,Tipologie!$B$2:$AM$10,6) ))</f>
        <v>.</v>
      </c>
      <c r="BC149" s="158" t="str">
        <f>T(IF(  Mar2022_RICHIESTE!BF37&lt;&gt;"",  Mar2022_RICHIESTE!BF37,  HLOOKUP(BC$144,Tipologie!$B$2:$AM$10,6) ))</f>
        <v>.</v>
      </c>
      <c r="BD149" s="158" t="str">
        <f>T(IF(  Mar2022_RICHIESTE!BG37&lt;&gt;"",  Mar2022_RICHIESTE!BG37,  HLOOKUP(BD$144,Tipologie!$B$2:$AM$10,6) ))</f>
        <v>.</v>
      </c>
      <c r="BE149" s="158" t="str">
        <f>T(IF(  Mar2022_RICHIESTE!BH37&lt;&gt;"",  Mar2022_RICHIESTE!BH37,  HLOOKUP(BE$144,Tipologie!$B$2:$AM$10,6) ))</f>
        <v>.</v>
      </c>
      <c r="BF149" s="158" t="str">
        <f>T(IF(  Mar2022_RICHIESTE!BI37&lt;&gt;"",  Mar2022_RICHIESTE!BI37,  HLOOKUP(BF$144,Tipologie!$B$2:$AM$10,6) ))</f>
        <v>.</v>
      </c>
      <c r="BG149" s="158" t="str">
        <f>T(IF(  Mar2022_RICHIESTE!BJ37&lt;&gt;"",  Mar2022_RICHIESTE!BJ37,  HLOOKUP(BG$144,Tipologie!$B$2:$AM$10,6) ))</f>
        <v>.</v>
      </c>
      <c r="BH149" s="158" t="str">
        <f>T(IF(  Mar2022_RICHIESTE!BK37&lt;&gt;"",  Mar2022_RICHIESTE!BK37,  HLOOKUP(BH$144,Tipologie!$B$2:$AM$10,6) ))</f>
        <v>.</v>
      </c>
    </row>
    <row r="150" spans="1:61" ht="11.25" customHeight="1" x14ac:dyDescent="0.25">
      <c r="A150" s="79" t="str">
        <f>IF(Mar2022_RICHIESTE!A38&lt;&gt;"",Mar2022_RICHIESTE!A38,"")</f>
        <v>ven</v>
      </c>
      <c r="B150" s="80">
        <f>IF(Mar2022_RICHIESTE!B38&lt;&gt;"",Mar2022_RICHIESTE!B38,"")</f>
        <v>44645</v>
      </c>
      <c r="C150" s="158" t="str">
        <f>T( IF( Mar2022_RICHIESTE!C38&lt;&gt;"",  IF(   AND(    (IFERROR(SEARCH("Ridotto",Mar2022_RICHIESTE!C38),Mar2022_RICHIESTE!C38))=1,    C$144&lt;&gt;""   ),    _xlfn.CONCAT("Rid: ",HLOOKUP(C$144,Tipologie!$B$2:$AM$10,7)  ),  Mar2022_RICHIESTE!C38),HLOOKUP(C$144,Tipologie!$B$2:$AM$10,7  ) ))</f>
        <v>.</v>
      </c>
      <c r="D150" s="158" t="str">
        <f>T( IF( Mar2022_RICHIESTE!D38&lt;&gt;"",  IF(   AND(    (IFERROR(SEARCH("Ridotto",Mar2022_RICHIESTE!D38),Mar2022_RICHIESTE!D38))=1,    D$144&lt;&gt;""   ),    _xlfn.CONCAT("Rid: ",HLOOKUP(D$144,Tipologie!$B$2:$AM$10,7)  ),  Mar2022_RICHIESTE!D38),HLOOKUP(D$144,Tipologie!$B$2:$AM$10,7  ) ))</f>
        <v>.</v>
      </c>
      <c r="E150" s="158" t="str">
        <f>T( IF( Mar2022_RICHIESTE!E38&lt;&gt;"",  IF(   AND(    (IFERROR(SEARCH("Ridotto",Mar2022_RICHIESTE!E38),Mar2022_RICHIESTE!E38))=1,    E$144&lt;&gt;""   ),    _xlfn.CONCAT("Rid: ",HLOOKUP(E$144,Tipologie!$B$2:$AM$10,7)  ),  Mar2022_RICHIESTE!E38),HLOOKUP(E$144,Tipologie!$B$2:$AM$10,7  ) ))</f>
        <v>.</v>
      </c>
      <c r="F150" s="158" t="str">
        <f>T( IF( Mar2022_RICHIESTE!F38&lt;&gt;"",  IF(   AND(    (IFERROR(SEARCH("Ridotto",Mar2022_RICHIESTE!F38),Mar2022_RICHIESTE!F38))=1,    F$144&lt;&gt;""   ),    _xlfn.CONCAT("Rid: ",HLOOKUP(F$144,Tipologie!$B$2:$AM$10,7)  ),  Mar2022_RICHIESTE!F38),HLOOKUP(F$144,Tipologie!$B$2:$AM$10,7  ) ))</f>
        <v>.</v>
      </c>
      <c r="G150" s="158" t="str">
        <f>T( IF( Mar2022_RICHIESTE!G38&lt;&gt;"",  IF(   AND(    (IFERROR(SEARCH("Ridotto",Mar2022_RICHIESTE!G38),Mar2022_RICHIESTE!G38))=1,    G$144&lt;&gt;""   ),    _xlfn.CONCAT("Rid: ",HLOOKUP(G$144,Tipologie!$B$2:$AM$10,7)  ),  Mar2022_RICHIESTE!G38),HLOOKUP(G$144,Tipologie!$B$2:$AM$10,7  ) ))</f>
        <v>.</v>
      </c>
      <c r="H150" s="158" t="str">
        <f>T( IF( Mar2022_RICHIESTE!H38&lt;&gt;"",  IF(   AND(    (IFERROR(SEARCH("Ridotto",Mar2022_RICHIESTE!H38),Mar2022_RICHIESTE!H38))=1,    H$144&lt;&gt;""   ),    _xlfn.CONCAT("Rid: ",HLOOKUP(H$144,Tipologie!$B$2:$AM$10,7)  ),  Mar2022_RICHIESTE!H38),HLOOKUP(H$144,Tipologie!$B$2:$AM$10,7  ) ))</f>
        <v>.</v>
      </c>
      <c r="I150" s="158" t="str">
        <f>T( IF( Mar2022_RICHIESTE!I38&lt;&gt;"",  IF(   AND(    (IFERROR(SEARCH("Ridotto",Mar2022_RICHIESTE!I38),Mar2022_RICHIESTE!I38))=1,    I$144&lt;&gt;""   ),    _xlfn.CONCAT("Rid: ",HLOOKUP(I$144,Tipologie!$B$2:$AM$10,7)  ),  Mar2022_RICHIESTE!I38),HLOOKUP(I$144,Tipologie!$B$2:$AM$10,7  ) ))</f>
        <v>.</v>
      </c>
      <c r="J150" s="158" t="str">
        <f>T( IF( Mar2022_RICHIESTE!J38&lt;&gt;"",  IF(   AND(    (IFERROR(SEARCH("Ridotto",Mar2022_RICHIESTE!J38),Mar2022_RICHIESTE!J38))=1,    J$144&lt;&gt;""   ),    _xlfn.CONCAT("Rid: ",HLOOKUP(J$144,Tipologie!$B$2:$AM$10,7)  ),  Mar2022_RICHIESTE!J38),HLOOKUP(J$144,Tipologie!$B$2:$AM$10,7  ) ))</f>
        <v>Ridotto Ex-Acc</v>
      </c>
      <c r="K150" s="158" t="str">
        <f>T( IF( Mar2022_RICHIESTE!K38&lt;&gt;"",  IF(   AND(    (IFERROR(SEARCH("Ridotto",Mar2022_RICHIESTE!K38),Mar2022_RICHIESTE!K38))=1,    K$144&lt;&gt;""   ),    _xlfn.CONCAT("Rid: ",HLOOKUP(K$144,Tipologie!$B$2:$AM$10,7)  ),  Mar2022_RICHIESTE!K38),HLOOKUP(K$144,Tipologie!$B$2:$AM$10,7  ) ))</f>
        <v>.</v>
      </c>
      <c r="L150" s="158" t="str">
        <f>T( IF( Mar2022_RICHIESTE!L38&lt;&gt;"",  IF(   AND(    (IFERROR(SEARCH("Ridotto",Mar2022_RICHIESTE!L38),Mar2022_RICHIESTE!L38))=1,    L$144&lt;&gt;""   ),    _xlfn.CONCAT("Rid: ",HLOOKUP(L$144,Tipologie!$B$2:$AM$10,7)  ),  Mar2022_RICHIESTE!L38),HLOOKUP(L$144,Tipologie!$B$2:$AM$10,7  ) ))</f>
        <v>.</v>
      </c>
      <c r="M150" s="158" t="str">
        <f>T( IF( Mar2022_RICHIESTE!M38&lt;&gt;"",  IF(   AND(    (IFERROR(SEARCH("Ridotto",Mar2022_RICHIESTE!M38),Mar2022_RICHIESTE!M38))=1,    M$144&lt;&gt;""   ),    _xlfn.CONCAT("Rid: ",HLOOKUP(M$144,Tipologie!$B$2:$AM$10,7)  ),  Mar2022_RICHIESTE!M38),HLOOKUP(M$144,Tipologie!$B$2:$AM$10,7  ) ))</f>
        <v>.</v>
      </c>
      <c r="N150" s="158" t="str">
        <f>T( IF( Mar2022_RICHIESTE!N38&lt;&gt;"",  IF(   AND(    (IFERROR(SEARCH("Ridotto",Mar2022_RICHIESTE!N38),Mar2022_RICHIESTE!N38))=1,    N$144&lt;&gt;""   ),    _xlfn.CONCAT("Rid: ",HLOOKUP(N$144,Tipologie!$B$2:$AM$10,7)  ),  Mar2022_RICHIESTE!N38),HLOOKUP(N$144,Tipologie!$B$2:$AM$10,7  ) ))</f>
        <v>.</v>
      </c>
      <c r="O150" s="158" t="str">
        <f>T( IF( Mar2022_RICHIESTE!O38&lt;&gt;"",  IF(   AND(    (IFERROR(SEARCH("Ridotto",Mar2022_RICHIESTE!O38),Mar2022_RICHIESTE!O38))=1,    O$144&lt;&gt;""   ),    _xlfn.CONCAT("Rid: ",HLOOKUP(O$144,Tipologie!$B$2:$AM$10,7)  ),  Mar2022_RICHIESTE!O38),HLOOKUP(O$144,Tipologie!$B$2:$AM$10,7  ) ))</f>
        <v>.</v>
      </c>
      <c r="P150" s="158" t="str">
        <f>T( IF( Mar2022_RICHIESTE!P38&lt;&gt;"",  IF(   AND(    (IFERROR(SEARCH("Ridotto",Mar2022_RICHIESTE!P38),Mar2022_RICHIESTE!P38))=1,    P$144&lt;&gt;""   ),    _xlfn.CONCAT("Rid: ",HLOOKUP(P$144,Tipologie!$B$2:$AM$10,7)  ),  Mar2022_RICHIESTE!P38),HLOOKUP(P$144,Tipologie!$B$2:$AM$10,7  ) ))</f>
        <v>.</v>
      </c>
      <c r="Q150" s="60" t="str">
        <f>T( IF( Mar2022_RICHIESTE!Q38&lt;&gt;"",  IF(   AND(    (IFERROR(SEARCH("Ridotto",Mar2022_RICHIESTE!Q38),Mar2022_RICHIESTE!Q38))=1,    Q$144&lt;&gt;""   ),    _xlfn.CONCAT("Rid: ",HLOOKUP(Q$144,Tipologie!$B$2:$AM$10,7)  ),  Mar2022_RICHIESTE!Q38),HLOOKUP(Q$144,Tipologie!$B$2:$AM$10,7  ) ))</f>
        <v>.</v>
      </c>
      <c r="R150" s="60" t="str">
        <f>T( IF( Mar2022_RICHIESTE!R38&lt;&gt;"",  IF(   AND(    (IFERROR(SEARCH("Ridotto",Mar2022_RICHIESTE!R38),Mar2022_RICHIESTE!R38))=1,    R$144&lt;&gt;""   ),    _xlfn.CONCAT("Rid: ",HLOOKUP(R$144,Tipologie!$B$2:$AM$10,7)  ),  Mar2022_RICHIESTE!R38),HLOOKUP(R$144,Tipologie!$B$2:$AM$10,7  ) ))</f>
        <v>.</v>
      </c>
      <c r="S150" s="60" t="str">
        <f>T( IF( Mar2022_RICHIESTE!S38&lt;&gt;"",  IF(   AND(    (IFERROR(SEARCH("Ridotto",Mar2022_RICHIESTE!S38),Mar2022_RICHIESTE!S38))=1,    S$144&lt;&gt;""   ),    _xlfn.CONCAT("Rid: ",HLOOKUP(S$144,Tipologie!$B$2:$AM$10,7)  ),  Mar2022_RICHIESTE!S38),HLOOKUP(S$144,Tipologie!$B$2:$AM$10,7  ) ))</f>
        <v>.</v>
      </c>
      <c r="U150" s="79" t="str">
        <f t="shared" si="34"/>
        <v>ven</v>
      </c>
      <c r="V150" s="80">
        <f t="shared" si="33"/>
        <v>44645</v>
      </c>
      <c r="W150" s="158" t="str">
        <f>T( IF( Mar2022_RICHIESTE!W38&lt;&gt;"",  IF(   AND(    (IFERROR(SEARCH("Ridotto",Mar2022_RICHIESTE!W38),Mar2022_RICHIESTE!W38))=1,    W$144&lt;&gt;""   ),    _xlfn.CONCAT("Rid: ",HLOOKUP(W$144,Tipologie!$B$2:$AM$10,7)  ),  Mar2022_RICHIESTE!W38),HLOOKUP(W$144,Tipologie!$B$2:$AM$10,7  ) ))</f>
        <v>.</v>
      </c>
      <c r="X150" s="158" t="str">
        <f>T( IF( Mar2022_RICHIESTE!X38&lt;&gt;"",  IF(   AND(    (IFERROR(SEARCH("Ridotto",Mar2022_RICHIESTE!X38),Mar2022_RICHIESTE!X38))=1,    X$144&lt;&gt;""   ),    _xlfn.CONCAT("Rid: ",HLOOKUP(X$144,Tipologie!$B$2:$AM$10,7)  ),  Mar2022_RICHIESTE!X38),HLOOKUP(X$144,Tipologie!$B$2:$AM$10,7  ) ))</f>
        <v>.</v>
      </c>
      <c r="Y150" s="158" t="str">
        <f>T( IF( Mar2022_RICHIESTE!Y38&lt;&gt;"",  IF(   AND(    (IFERROR(SEARCH("Ridotto",Mar2022_RICHIESTE!Y38),Mar2022_RICHIESTE!Y38))=1,    Y$144&lt;&gt;""   ),    _xlfn.CONCAT("Rid: ",HLOOKUP(Y$144,Tipologie!$B$2:$AM$10,7)  ),  Mar2022_RICHIESTE!Y38),HLOOKUP(Y$144,Tipologie!$B$2:$AM$10,7  ) ))</f>
        <v>.</v>
      </c>
      <c r="Z150" s="158" t="str">
        <f>T( IF( Mar2022_RICHIESTE!Z38&lt;&gt;"",  IF(   AND(    (IFERROR(SEARCH("Ridotto",Mar2022_RICHIESTE!Z38),Mar2022_RICHIESTE!Z38))=1,    Z$144&lt;&gt;""   ),    _xlfn.CONCAT("Rid: ",HLOOKUP(Z$144,Tipologie!$B$2:$AM$10,7)  ),  Mar2022_RICHIESTE!Z38),HLOOKUP(Z$144,Tipologie!$B$2:$AM$10,7  ) ))</f>
        <v>Ridotto Maternità</v>
      </c>
      <c r="AA150" s="158" t="str">
        <f>T( IF( Mar2022_RICHIESTE!AA38&lt;&gt;"",  IF(   AND(    (IFERROR(SEARCH("Ridotto",Mar2022_RICHIESTE!AA38),Mar2022_RICHIESTE!AA38))=1,    AA$144&lt;&gt;""   ),    _xlfn.CONCAT("Rid: ",HLOOKUP(AA$144,Tipologie!$B$2:$AM$10,7)  ),  Mar2022_RICHIESTE!AA38),HLOOKUP(AA$144,Tipologie!$B$2:$AM$10,7  ) ))</f>
        <v>.</v>
      </c>
      <c r="AB150" s="158" t="str">
        <f>T( IF( Mar2022_RICHIESTE!AB38&lt;&gt;"",  IF(   AND(    (IFERROR(SEARCH("Ridotto",Mar2022_RICHIESTE!AB38),Mar2022_RICHIESTE!AB38))=1,    AB$144&lt;&gt;""   ),    _xlfn.CONCAT("Rid: ",HLOOKUP(AB$144,Tipologie!$B$2:$AM$10,7)  ),  Mar2022_RICHIESTE!AB38),HLOOKUP(AB$144,Tipologie!$B$2:$AM$10,7  ) ))</f>
        <v>.</v>
      </c>
      <c r="AC150" s="158" t="str">
        <f>T( IF( Mar2022_RICHIESTE!AC38&lt;&gt;"",  IF(   AND(    (IFERROR(SEARCH("Ridotto",Mar2022_RICHIESTE!AC38),Mar2022_RICHIESTE!AC38))=1,    AC$144&lt;&gt;""   ),    _xlfn.CONCAT("Rid: ",HLOOKUP(AC$144,Tipologie!$B$2:$AM$10,7)  ),  Mar2022_RICHIESTE!AC38),HLOOKUP(AC$144,Tipologie!$B$2:$AM$10,7  ) ))</f>
        <v>.</v>
      </c>
      <c r="AD150" s="158" t="str">
        <f>T( IF( Mar2022_RICHIESTE!AD38&lt;&gt;"",  IF(   AND(    (IFERROR(SEARCH("Ridotto",Mar2022_RICHIESTE!AD38),Mar2022_RICHIESTE!AD38))=1,    AD$144&lt;&gt;""   ),    _xlfn.CONCAT("Rid: ",HLOOKUP(AD$144,Tipologie!$B$2:$AM$10,7)  ),  Mar2022_RICHIESTE!AD38),HLOOKUP(AD$144,Tipologie!$B$2:$AM$10,7  ) ))</f>
        <v>.</v>
      </c>
      <c r="AE150" s="158" t="str">
        <f>T( IF( Mar2022_RICHIESTE!AE38&lt;&gt;"",  IF(   AND(    (IFERROR(SEARCH("Ridotto",Mar2022_RICHIESTE!AE38),Mar2022_RICHIESTE!AE38))=1,    AE$144&lt;&gt;""   ),    _xlfn.CONCAT("Rid: ",HLOOKUP(AE$144,Tipologie!$B$2:$AM$10,7)  ),  Mar2022_RICHIESTE!AE38),HLOOKUP(AE$144,Tipologie!$B$2:$AM$10,7  ) ))</f>
        <v>.</v>
      </c>
      <c r="AF150" s="158" t="str">
        <f>T( IF( Mar2022_RICHIESTE!AF38&lt;&gt;"",  IF(   AND(    (IFERROR(SEARCH("Ridotto",Mar2022_RICHIESTE!AF38),Mar2022_RICHIESTE!AF38))=1,    AF$144&lt;&gt;""   ),    _xlfn.CONCAT("Rid: ",HLOOKUP(AF$144,Tipologie!$B$2:$AM$10,7)  ),  Mar2022_RICHIESTE!AF38),HLOOKUP(AF$144,Tipologie!$B$2:$AM$10,7  ) ))</f>
        <v>Ex-accordo</v>
      </c>
      <c r="AG150" s="158" t="str">
        <f>T( IF( Mar2022_RICHIESTE!AG38&lt;&gt;"",  IF(   AND(    (IFERROR(SEARCH("Ridotto",Mar2022_RICHIESTE!AG38),Mar2022_RICHIESTE!AG38))=1,    AG$144&lt;&gt;""   ),    _xlfn.CONCAT("Rid: ",HLOOKUP(AG$144,Tipologie!$B$2:$AM$10,7)  ),  Mar2022_RICHIESTE!AG38),HLOOKUP(AG$144,Tipologie!$B$2:$AM$10,7  ) ))</f>
        <v>.</v>
      </c>
      <c r="AH150" s="158" t="str">
        <f>T( IF( Mar2022_RICHIESTE!AH38&lt;&gt;"",  IF(   AND(    (IFERROR(SEARCH("Ridotto",Mar2022_RICHIESTE!AH38),Mar2022_RICHIESTE!AH38))=1,    AH$144&lt;&gt;""   ),    _xlfn.CONCAT("Rid: ",HLOOKUP(AH$144,Tipologie!$B$2:$AM$10,7)  ),  Mar2022_RICHIESTE!AH38),HLOOKUP(AH$144,Tipologie!$B$2:$AM$10,7  ) ))</f>
        <v>.</v>
      </c>
      <c r="AI150" s="158" t="str">
        <f>T( IF( Mar2022_RICHIESTE!AI38&lt;&gt;"",  IF(   AND(    (IFERROR(SEARCH("Ridotto",Mar2022_RICHIESTE!AI38),Mar2022_RICHIESTE!AI38))=1,    AI$144&lt;&gt;""   ),    _xlfn.CONCAT("Rid: ",HLOOKUP(AI$144,Tipologie!$B$2:$AM$10,7)  ),  Mar2022_RICHIESTE!AI38),HLOOKUP(AI$144,Tipologie!$B$2:$AM$10,7  ) ))</f>
        <v>.</v>
      </c>
      <c r="AJ150" s="158" t="str">
        <f>T( IF( Mar2022_RICHIESTE!AJ38&lt;&gt;"",  IF(   AND(    (IFERROR(SEARCH("Ridotto",Mar2022_RICHIESTE!AJ38),Mar2022_RICHIESTE!AJ38))=1,    AJ$144&lt;&gt;""   ),    _xlfn.CONCAT("Rid: ",HLOOKUP(AJ$144,Tipologie!$B$2:$AM$10,7)  ),  Mar2022_RICHIESTE!AJ38),HLOOKUP(AJ$144,Tipologie!$B$2:$AM$10,7  ) ))</f>
        <v>Ridotto Maternità</v>
      </c>
      <c r="AK150" s="158" t="str">
        <f>T( IF( Mar2022_RICHIESTE!AK38&lt;&gt;"",  IF(   AND(    (IFERROR(SEARCH("Ridotto",Mar2022_RICHIESTE!AK38),Mar2022_RICHIESTE!AK38))=1,    AK$144&lt;&gt;""   ),    _xlfn.CONCAT("Rid: ",HLOOKUP(AK$144,Tipologie!$B$2:$AM$10,7)  ),  Mar2022_RICHIESTE!AK38),HLOOKUP(AK$144,Tipologie!$B$2:$AM$10,7  ) ))</f>
        <v>.</v>
      </c>
      <c r="AL150" s="158" t="str">
        <f>T( IF( Mar2022_RICHIESTE!AL38&lt;&gt;"",  IF(   AND(    (IFERROR(SEARCH("Ridotto",Mar2022_RICHIESTE!AL38),Mar2022_RICHIESTE!AL38))=1,    AL$144&lt;&gt;""   ),    _xlfn.CONCAT("Rid: ",HLOOKUP(AL$144,Tipologie!$B$2:$AM$10,7)  ),  Mar2022_RICHIESTE!AL38),HLOOKUP(AL$144,Tipologie!$B$2:$AM$10,7  ) ))</f>
        <v>.</v>
      </c>
      <c r="AM150" s="158" t="str">
        <f>T( IF( Mar2022_RICHIESTE!AM38&lt;&gt;"",  IF(   AND(    (IFERROR(SEARCH("Ridotto",Mar2022_RICHIESTE!AM38),Mar2022_RICHIESTE!AM38))=1,    AM$144&lt;&gt;""   ),    _xlfn.CONCAT("Rid: ",HLOOKUP(AM$144,Tipologie!$B$2:$AM$10,7)  ),  Mar2022_RICHIESTE!AM38),HLOOKUP(AM$144,Tipologie!$B$2:$AM$10,7  ) ))</f>
        <v>.</v>
      </c>
      <c r="AN150" s="158" t="str">
        <f>T( IF( Mar2022_RICHIESTE!AN38&lt;&gt;"",  IF(   AND(    (IFERROR(SEARCH("Ridotto",Mar2022_RICHIESTE!AN38),Mar2022_RICHIESTE!AN38))=1,    AN$144&lt;&gt;""   ),    _xlfn.CONCAT("Rid: ",HLOOKUP(AN$144,Tipologie!$B$2:$AM$10,7)  ),  Mar2022_RICHIESTE!AN38),HLOOKUP(AN$144,Tipologie!$B$2:$AM$10,7  ) ))</f>
        <v>.</v>
      </c>
      <c r="AO150" s="158" t="str">
        <f>T( IF( Mar2022_RICHIESTE!AO38&lt;&gt;"",  IF(   AND(    (IFERROR(SEARCH("Ridotto",Mar2022_RICHIESTE!AO38),Mar2022_RICHIESTE!AO38))=1,    AO$144&lt;&gt;""   ),    _xlfn.CONCAT("Rid: ",HLOOKUP(AO$144,Tipologie!$B$2:$AM$10,7)  ),  Mar2022_RICHIESTE!AO38),HLOOKUP(AO$144,Tipologie!$B$2:$AM$10,7  ) ))</f>
        <v>.</v>
      </c>
      <c r="AP150" s="158" t="str">
        <f>T( IF( Mar2022_RICHIESTE!AP38&lt;&gt;"",  IF(   AND(    (IFERROR(SEARCH("Ridotto",Mar2022_RICHIESTE!AP38),Mar2022_RICHIESTE!AP38))=1,    AP$144&lt;&gt;""   ),    _xlfn.CONCAT("Rid: ",HLOOKUP(AP$144,Tipologie!$B$2:$AM$10,7)  ),  Mar2022_RICHIESTE!AP38),HLOOKUP(AP$144,Tipologie!$B$2:$AM$10,7  ) ))</f>
        <v>Ridotto Ferie</v>
      </c>
      <c r="AQ150" s="158" t="str">
        <f>T( IF( Mar2022_RICHIESTE!AQ38&lt;&gt;"",  IF(   AND(    (IFERROR(SEARCH("Ridotto",Mar2022_RICHIESTE!AQ38),Mar2022_RICHIESTE!AQ38))=1,    AQ$144&lt;&gt;""   ),    _xlfn.CONCAT("Rid: ",HLOOKUP(AQ$144,Tipologie!$B$2:$AM$10,7)  ),  Mar2022_RICHIESTE!AQ38),HLOOKUP(AQ$144,Tipologie!$B$2:$AM$10,7  ) ))</f>
        <v>.</v>
      </c>
      <c r="AR150" s="158" t="str">
        <f>T( IF( Mar2022_RICHIESTE!AR38&lt;&gt;"",  IF(   AND(    (IFERROR(SEARCH("Ridotto",Mar2022_RICHIESTE!AR38),Mar2022_RICHIESTE!AR38))=1,    AR$144&lt;&gt;""   ),    _xlfn.CONCAT("Rid: ",HLOOKUP(AR$144,Tipologie!$B$2:$AM$10,7)  ),  Mar2022_RICHIESTE!AR38),HLOOKUP(AR$144,Tipologie!$B$2:$AM$10,7  ) ))</f>
        <v>.</v>
      </c>
      <c r="AS150" s="54"/>
      <c r="AT150" s="174">
        <f>SUM(COUNTIFS(C150:AR150,{"Ex-accordo";"Ferie";"Ridotto Ex-Acc";"Ridotto Ferie";"Ridotto Maternità";"Malattia";"Esame";"Altro"}))</f>
        <v>5</v>
      </c>
      <c r="AU150" s="96"/>
      <c r="AW150" s="79" t="str">
        <f t="shared" si="35"/>
        <v>ven</v>
      </c>
      <c r="AX150" s="79">
        <f t="shared" si="38"/>
        <v>44645</v>
      </c>
      <c r="AY150" s="158" t="str">
        <f>T(IF(  Mar2022_RICHIESTE!BB38&lt;&gt;"",  Mar2022_RICHIESTE!BB38,  HLOOKUP(AY$144,Tipologie!$B$2:$AM$10,7) ))</f>
        <v>.</v>
      </c>
      <c r="AZ150" s="158" t="str">
        <f>T(IF(  Mar2022_RICHIESTE!BC38&lt;&gt;"",  Mar2022_RICHIESTE!BC38,  HLOOKUP(AZ$144,Tipologie!$B$2:$AM$10,7) ))</f>
        <v>.</v>
      </c>
      <c r="BA150" s="158" t="str">
        <f>T(IF(  Mar2022_RICHIESTE!BD38&lt;&gt;"",  Mar2022_RICHIESTE!BD38,  HLOOKUP(BA$144,Tipologie!$B$2:$AM$10,7) ))</f>
        <v>.</v>
      </c>
      <c r="BB150" s="158" t="str">
        <f>T(IF(  Mar2022_RICHIESTE!BE38&lt;&gt;"",  Mar2022_RICHIESTE!BE38,  HLOOKUP(BB$144,Tipologie!$B$2:$AM$10,7) ))</f>
        <v>.</v>
      </c>
      <c r="BC150" s="158" t="str">
        <f>T(IF(  Mar2022_RICHIESTE!BF38&lt;&gt;"",  Mar2022_RICHIESTE!BF38,  HLOOKUP(BC$144,Tipologie!$B$2:$AM$10,7) ))</f>
        <v>Ridotto Ex-Acc</v>
      </c>
      <c r="BD150" s="158" t="str">
        <f>T(IF(  Mar2022_RICHIESTE!BG38&lt;&gt;"",  Mar2022_RICHIESTE!BG38,  HLOOKUP(BD$144,Tipologie!$B$2:$AM$10,7) ))</f>
        <v>.</v>
      </c>
      <c r="BE150" s="158" t="str">
        <f>T(IF(  Mar2022_RICHIESTE!BH38&lt;&gt;"",  Mar2022_RICHIESTE!BH38,  HLOOKUP(BE$144,Tipologie!$B$2:$AM$10,7) ))</f>
        <v>Ridotto Ferie</v>
      </c>
      <c r="BF150" s="158" t="str">
        <f>T(IF(  Mar2022_RICHIESTE!BI38&lt;&gt;"",  Mar2022_RICHIESTE!BI38,  HLOOKUP(BF$144,Tipologie!$B$2:$AM$10,7) ))</f>
        <v>Ex-accordo</v>
      </c>
      <c r="BG150" s="158" t="str">
        <f>T(IF(  Mar2022_RICHIESTE!BJ38&lt;&gt;"",  Mar2022_RICHIESTE!BJ38,  HLOOKUP(BG$144,Tipologie!$B$2:$AM$10,7) ))</f>
        <v>.</v>
      </c>
      <c r="BH150" s="158" t="str">
        <f>T(IF(  Mar2022_RICHIESTE!BK38&lt;&gt;"",  Mar2022_RICHIESTE!BK38,  HLOOKUP(BH$144,Tipologie!$B$2:$AM$10,7) ))</f>
        <v>.</v>
      </c>
      <c r="BI150" s="50"/>
    </row>
    <row r="151" spans="1:61" ht="11.25" customHeight="1" x14ac:dyDescent="0.25">
      <c r="A151" s="79" t="str">
        <f>IF(Mar2022_RICHIESTE!A39&lt;&gt;"",Mar2022_RICHIESTE!A39,"")</f>
        <v>sab</v>
      </c>
      <c r="B151" s="80">
        <f>IF(Mar2022_RICHIESTE!B39&lt;&gt;"",Mar2022_RICHIESTE!B39,"")</f>
        <v>44646</v>
      </c>
      <c r="C151" s="158" t="str">
        <f>T( IF( Mar2022_RICHIESTE!C39&lt;&gt;"",  IF(   AND(    (IFERROR(SEARCH("Ridotto",Mar2022_RICHIESTE!C39),Mar2022_RICHIESTE!C39))=1,    C$144&lt;&gt;""   ),    _xlfn.CONCAT("Rid: ",HLOOKUP(C$144,Tipologie!$B$2:$AM$10,8)  ),  Mar2022_RICHIESTE!C39),HLOOKUP(C$144,Tipologie!$B$2:$AM$10,8  ) ))</f>
        <v>RIPOSO</v>
      </c>
      <c r="D151" s="158" t="str">
        <f>T( IF( Mar2022_RICHIESTE!D39&lt;&gt;"",  IF(   AND(    (IFERROR(SEARCH("Ridotto",Mar2022_RICHIESTE!D39),Mar2022_RICHIESTE!D39))=1,    D$144&lt;&gt;""   ),    _xlfn.CONCAT("Rid: ",HLOOKUP(D$144,Tipologie!$B$2:$AM$10,8)  ),  Mar2022_RICHIESTE!D39),HLOOKUP(D$144,Tipologie!$B$2:$AM$10,8  ) ))</f>
        <v>RIPOSO</v>
      </c>
      <c r="E151" s="158" t="str">
        <f>T( IF( Mar2022_RICHIESTE!E39&lt;&gt;"",  IF(   AND(    (IFERROR(SEARCH("Ridotto",Mar2022_RICHIESTE!E39),Mar2022_RICHIESTE!E39))=1,    E$144&lt;&gt;""   ),    _xlfn.CONCAT("Rid: ",HLOOKUP(E$144,Tipologie!$B$2:$AM$10,8)  ),  Mar2022_RICHIESTE!E39),HLOOKUP(E$144,Tipologie!$B$2:$AM$10,8  ) ))</f>
        <v>RIPOSO</v>
      </c>
      <c r="F151" s="158" t="str">
        <f>T( IF( Mar2022_RICHIESTE!F39&lt;&gt;"",  IF(   AND(    (IFERROR(SEARCH("Ridotto",Mar2022_RICHIESTE!F39),Mar2022_RICHIESTE!F39))=1,    F$144&lt;&gt;""   ),    _xlfn.CONCAT("Rid: ",HLOOKUP(F$144,Tipologie!$B$2:$AM$10,8)  ),  Mar2022_RICHIESTE!F39),HLOOKUP(F$144,Tipologie!$B$2:$AM$10,8  ) ))</f>
        <v>RIPOSO</v>
      </c>
      <c r="G151" s="158" t="str">
        <f>T( IF( Mar2022_RICHIESTE!G39&lt;&gt;"",  IF(   AND(    (IFERROR(SEARCH("Ridotto",Mar2022_RICHIESTE!G39),Mar2022_RICHIESTE!G39))=1,    G$144&lt;&gt;""   ),    _xlfn.CONCAT("Rid: ",HLOOKUP(G$144,Tipologie!$B$2:$AM$10,8)  ),  Mar2022_RICHIESTE!G39),HLOOKUP(G$144,Tipologie!$B$2:$AM$10,8  ) ))</f>
        <v>RIPOSO</v>
      </c>
      <c r="H151" s="158" t="str">
        <f>T( IF( Mar2022_RICHIESTE!H39&lt;&gt;"",  IF(   AND(    (IFERROR(SEARCH("Ridotto",Mar2022_RICHIESTE!H39),Mar2022_RICHIESTE!H39))=1,    H$144&lt;&gt;""   ),    _xlfn.CONCAT("Rid: ",HLOOKUP(H$144,Tipologie!$B$2:$AM$10,8)  ),  Mar2022_RICHIESTE!H39),HLOOKUP(H$144,Tipologie!$B$2:$AM$10,8  ) ))</f>
        <v>RIPOSO</v>
      </c>
      <c r="I151" s="158" t="str">
        <f>T( IF( Mar2022_RICHIESTE!I39&lt;&gt;"",  IF(   AND(    (IFERROR(SEARCH("Ridotto",Mar2022_RICHIESTE!I39),Mar2022_RICHIESTE!I39))=1,    I$144&lt;&gt;""   ),    _xlfn.CONCAT("Rid: ",HLOOKUP(I$144,Tipologie!$B$2:$AM$10,8)  ),  Mar2022_RICHIESTE!I39),HLOOKUP(I$144,Tipologie!$B$2:$AM$10,8  ) ))</f>
        <v>RIPOSO</v>
      </c>
      <c r="J151" s="158" t="str">
        <f>T( IF( Mar2022_RICHIESTE!J39&lt;&gt;"",  IF(   AND(    (IFERROR(SEARCH("Ridotto",Mar2022_RICHIESTE!J39),Mar2022_RICHIESTE!J39))=1,    J$144&lt;&gt;""   ),    _xlfn.CONCAT("Rid: ",HLOOKUP(J$144,Tipologie!$B$2:$AM$10,8)  ),  Mar2022_RICHIESTE!J39),HLOOKUP(J$144,Tipologie!$B$2:$AM$10,8  ) ))</f>
        <v>RIPOSO</v>
      </c>
      <c r="K151" s="158" t="str">
        <f>T( IF( Mar2022_RICHIESTE!K39&lt;&gt;"",  IF(   AND(    (IFERROR(SEARCH("Ridotto",Mar2022_RICHIESTE!K39),Mar2022_RICHIESTE!K39))=1,    K$144&lt;&gt;""   ),    _xlfn.CONCAT("Rid: ",HLOOKUP(K$144,Tipologie!$B$2:$AM$10,8)  ),  Mar2022_RICHIESTE!K39),HLOOKUP(K$144,Tipologie!$B$2:$AM$10,8  ) ))</f>
        <v>RIPOSO</v>
      </c>
      <c r="L151" s="158" t="str">
        <f>T( IF( Mar2022_RICHIESTE!L39&lt;&gt;"",  IF(   AND(    (IFERROR(SEARCH("Ridotto",Mar2022_RICHIESTE!L39),Mar2022_RICHIESTE!L39))=1,    L$144&lt;&gt;""   ),    _xlfn.CONCAT("Rid: ",HLOOKUP(L$144,Tipologie!$B$2:$AM$10,8)  ),  Mar2022_RICHIESTE!L39),HLOOKUP(L$144,Tipologie!$B$2:$AM$10,8  ) ))</f>
        <v>RIPOSO</v>
      </c>
      <c r="M151" s="158" t="str">
        <f>T( IF( Mar2022_RICHIESTE!M39&lt;&gt;"",  IF(   AND(    (IFERROR(SEARCH("Ridotto",Mar2022_RICHIESTE!M39),Mar2022_RICHIESTE!M39))=1,    M$144&lt;&gt;""   ),    _xlfn.CONCAT("Rid: ",HLOOKUP(M$144,Tipologie!$B$2:$AM$10,8)  ),  Mar2022_RICHIESTE!M39),HLOOKUP(M$144,Tipologie!$B$2:$AM$10,8  ) ))</f>
        <v>RIPOSO</v>
      </c>
      <c r="N151" s="158" t="str">
        <f>T( IF( Mar2022_RICHIESTE!N39&lt;&gt;"",  IF(   AND(    (IFERROR(SEARCH("Ridotto",Mar2022_RICHIESTE!N39),Mar2022_RICHIESTE!N39))=1,    N$144&lt;&gt;""   ),    _xlfn.CONCAT("Rid: ",HLOOKUP(N$144,Tipologie!$B$2:$AM$10,8)  ),  Mar2022_RICHIESTE!N39),HLOOKUP(N$144,Tipologie!$B$2:$AM$10,8  ) ))</f>
        <v>RIPOSO</v>
      </c>
      <c r="O151" s="158" t="str">
        <f>T( IF( Mar2022_RICHIESTE!O39&lt;&gt;"",  IF(   AND(    (IFERROR(SEARCH("Ridotto",Mar2022_RICHIESTE!O39),Mar2022_RICHIESTE!O39))=1,    O$144&lt;&gt;""   ),    _xlfn.CONCAT("Rid: ",HLOOKUP(O$144,Tipologie!$B$2:$AM$10,8)  ),  Mar2022_RICHIESTE!O39),HLOOKUP(O$144,Tipologie!$B$2:$AM$10,8  ) ))</f>
        <v>RIPOSO</v>
      </c>
      <c r="P151" s="158" t="str">
        <f>T( IF( Mar2022_RICHIESTE!P39&lt;&gt;"",  IF(   AND(    (IFERROR(SEARCH("Ridotto",Mar2022_RICHIESTE!P39),Mar2022_RICHIESTE!P39))=1,    P$144&lt;&gt;""   ),    _xlfn.CONCAT("Rid: ",HLOOKUP(P$144,Tipologie!$B$2:$AM$10,8)  ),  Mar2022_RICHIESTE!P39),HLOOKUP(P$144,Tipologie!$B$2:$AM$10,8  ) ))</f>
        <v>RIPOSO</v>
      </c>
      <c r="Q151" s="60" t="str">
        <f>T( IF( Mar2022_RICHIESTE!Q39&lt;&gt;"",  IF(   AND(    (IFERROR(SEARCH("Ridotto",Mar2022_RICHIESTE!Q39),Mar2022_RICHIESTE!Q39))=1,    Q$144&lt;&gt;""   ),    _xlfn.CONCAT("Rid: ",HLOOKUP(Q$144,Tipologie!$B$2:$AM$10,8)  ),  Mar2022_RICHIESTE!Q39),HLOOKUP(Q$144,Tipologie!$B$2:$AM$10,8  ) ))</f>
        <v>RIPOSO</v>
      </c>
      <c r="R151" s="60" t="str">
        <f>T( IF( Mar2022_RICHIESTE!R39&lt;&gt;"",  IF(   AND(    (IFERROR(SEARCH("Ridotto",Mar2022_RICHIESTE!R39),Mar2022_RICHIESTE!R39))=1,    R$144&lt;&gt;""   ),    _xlfn.CONCAT("Rid: ",HLOOKUP(R$144,Tipologie!$B$2:$AM$10,8)  ),  Mar2022_RICHIESTE!R39),HLOOKUP(R$144,Tipologie!$B$2:$AM$10,8  ) ))</f>
        <v>RIPOSO</v>
      </c>
      <c r="S151" s="60" t="str">
        <f>T( IF( Mar2022_RICHIESTE!S39&lt;&gt;"",  IF(   AND(    (IFERROR(SEARCH("Ridotto",Mar2022_RICHIESTE!S39),Mar2022_RICHIESTE!S39))=1,    S$144&lt;&gt;""   ),    _xlfn.CONCAT("Rid: ",HLOOKUP(S$144,Tipologie!$B$2:$AM$10,8)  ),  Mar2022_RICHIESTE!S39),HLOOKUP(S$144,Tipologie!$B$2:$AM$10,8  ) ))</f>
        <v>RIPOSO</v>
      </c>
      <c r="U151" s="79" t="str">
        <f t="shared" si="34"/>
        <v>sab</v>
      </c>
      <c r="V151" s="80">
        <f t="shared" si="33"/>
        <v>44646</v>
      </c>
      <c r="W151" s="158" t="str">
        <f>T( IF( Mar2022_RICHIESTE!W39&lt;&gt;"",  IF(   AND(    (IFERROR(SEARCH("Ridotto",Mar2022_RICHIESTE!W39),Mar2022_RICHIESTE!W39))=1,    W$144&lt;&gt;""   ),    _xlfn.CONCAT("Rid: ",HLOOKUP(W$144,Tipologie!$B$2:$AM$10,8)  ),  Mar2022_RICHIESTE!W39),HLOOKUP(W$144,Tipologie!$B$2:$AM$10,8  ) ))</f>
        <v>RIPOSO</v>
      </c>
      <c r="X151" s="158" t="str">
        <f>T( IF( Mar2022_RICHIESTE!X39&lt;&gt;"",  IF(   AND(    (IFERROR(SEARCH("Ridotto",Mar2022_RICHIESTE!X39),Mar2022_RICHIESTE!X39))=1,    X$144&lt;&gt;""   ),    _xlfn.CONCAT("Rid: ",HLOOKUP(X$144,Tipologie!$B$2:$AM$10,8)  ),  Mar2022_RICHIESTE!X39),HLOOKUP(X$144,Tipologie!$B$2:$AM$10,8  ) ))</f>
        <v>RIPOSO</v>
      </c>
      <c r="Y151" s="158" t="str">
        <f>T( IF( Mar2022_RICHIESTE!Y39&lt;&gt;"",  IF(   AND(    (IFERROR(SEARCH("Ridotto",Mar2022_RICHIESTE!Y39),Mar2022_RICHIESTE!Y39))=1,    Y$144&lt;&gt;""   ),    _xlfn.CONCAT("Rid: ",HLOOKUP(Y$144,Tipologie!$B$2:$AM$10,8)  ),  Mar2022_RICHIESTE!Y39),HLOOKUP(Y$144,Tipologie!$B$2:$AM$10,8  ) ))</f>
        <v>RIPOSO</v>
      </c>
      <c r="Z151" s="158" t="str">
        <f>T( IF( Mar2022_RICHIESTE!Z39&lt;&gt;"",  IF(   AND(    (IFERROR(SEARCH("Ridotto",Mar2022_RICHIESTE!Z39),Mar2022_RICHIESTE!Z39))=1,    Z$144&lt;&gt;""   ),    _xlfn.CONCAT("Rid: ",HLOOKUP(Z$144,Tipologie!$B$2:$AM$10,8)  ),  Mar2022_RICHIESTE!Z39),HLOOKUP(Z$144,Tipologie!$B$2:$AM$10,8  ) ))</f>
        <v>RIPOSO</v>
      </c>
      <c r="AA151" s="158" t="str">
        <f>T( IF( Mar2022_RICHIESTE!AA39&lt;&gt;"",  IF(   AND(    (IFERROR(SEARCH("Ridotto",Mar2022_RICHIESTE!AA39),Mar2022_RICHIESTE!AA39))=1,    AA$144&lt;&gt;""   ),    _xlfn.CONCAT("Rid: ",HLOOKUP(AA$144,Tipologie!$B$2:$AM$10,8)  ),  Mar2022_RICHIESTE!AA39),HLOOKUP(AA$144,Tipologie!$B$2:$AM$10,8  ) ))</f>
        <v>RIPOSO</v>
      </c>
      <c r="AB151" s="158" t="str">
        <f>T( IF( Mar2022_RICHIESTE!AB39&lt;&gt;"",  IF(   AND(    (IFERROR(SEARCH("Ridotto",Mar2022_RICHIESTE!AB39),Mar2022_RICHIESTE!AB39))=1,    AB$144&lt;&gt;""   ),    _xlfn.CONCAT("Rid: ",HLOOKUP(AB$144,Tipologie!$B$2:$AM$10,8)  ),  Mar2022_RICHIESTE!AB39),HLOOKUP(AB$144,Tipologie!$B$2:$AM$10,8  ) ))</f>
        <v>RIPOSO</v>
      </c>
      <c r="AC151" s="158" t="str">
        <f>T( IF( Mar2022_RICHIESTE!AC39&lt;&gt;"",  IF(   AND(    (IFERROR(SEARCH("Ridotto",Mar2022_RICHIESTE!AC39),Mar2022_RICHIESTE!AC39))=1,    AC$144&lt;&gt;""   ),    _xlfn.CONCAT("Rid: ",HLOOKUP(AC$144,Tipologie!$B$2:$AM$10,8)  ),  Mar2022_RICHIESTE!AC39),HLOOKUP(AC$144,Tipologie!$B$2:$AM$10,8  ) ))</f>
        <v>RIPOSO</v>
      </c>
      <c r="AD151" s="158" t="str">
        <f>T( IF( Mar2022_RICHIESTE!AD39&lt;&gt;"",  IF(   AND(    (IFERROR(SEARCH("Ridotto",Mar2022_RICHIESTE!AD39),Mar2022_RICHIESTE!AD39))=1,    AD$144&lt;&gt;""   ),    _xlfn.CONCAT("Rid: ",HLOOKUP(AD$144,Tipologie!$B$2:$AM$10,8)  ),  Mar2022_RICHIESTE!AD39),HLOOKUP(AD$144,Tipologie!$B$2:$AM$10,8  ) ))</f>
        <v>RIPOSO</v>
      </c>
      <c r="AE151" s="158" t="str">
        <f>T( IF( Mar2022_RICHIESTE!AE39&lt;&gt;"",  IF(   AND(    (IFERROR(SEARCH("Ridotto",Mar2022_RICHIESTE!AE39),Mar2022_RICHIESTE!AE39))=1,    AE$144&lt;&gt;""   ),    _xlfn.CONCAT("Rid: ",HLOOKUP(AE$144,Tipologie!$B$2:$AM$10,8)  ),  Mar2022_RICHIESTE!AE39),HLOOKUP(AE$144,Tipologie!$B$2:$AM$10,8  ) ))</f>
        <v>RIPOSO</v>
      </c>
      <c r="AF151" s="158" t="str">
        <f>T( IF( Mar2022_RICHIESTE!AF39&lt;&gt;"",  IF(   AND(    (IFERROR(SEARCH("Ridotto",Mar2022_RICHIESTE!AF39),Mar2022_RICHIESTE!AF39))=1,    AF$144&lt;&gt;""   ),    _xlfn.CONCAT("Rid: ",HLOOKUP(AF$144,Tipologie!$B$2:$AM$10,8)  ),  Mar2022_RICHIESTE!AF39),HLOOKUP(AF$144,Tipologie!$B$2:$AM$10,8  ) ))</f>
        <v>RIPOSO</v>
      </c>
      <c r="AG151" s="158" t="str">
        <f>T( IF( Mar2022_RICHIESTE!AG39&lt;&gt;"",  IF(   AND(    (IFERROR(SEARCH("Ridotto",Mar2022_RICHIESTE!AG39),Mar2022_RICHIESTE!AG39))=1,    AG$144&lt;&gt;""   ),    _xlfn.CONCAT("Rid: ",HLOOKUP(AG$144,Tipologie!$B$2:$AM$10,8)  ),  Mar2022_RICHIESTE!AG39),HLOOKUP(AG$144,Tipologie!$B$2:$AM$10,8  ) ))</f>
        <v>RIPOSO</v>
      </c>
      <c r="AH151" s="158" t="str">
        <f>T( IF( Mar2022_RICHIESTE!AH39&lt;&gt;"",  IF(   AND(    (IFERROR(SEARCH("Ridotto",Mar2022_RICHIESTE!AH39),Mar2022_RICHIESTE!AH39))=1,    AH$144&lt;&gt;""   ),    _xlfn.CONCAT("Rid: ",HLOOKUP(AH$144,Tipologie!$B$2:$AM$10,8)  ),  Mar2022_RICHIESTE!AH39),HLOOKUP(AH$144,Tipologie!$B$2:$AM$10,8  ) ))</f>
        <v>RIPOSO</v>
      </c>
      <c r="AI151" s="158" t="str">
        <f>T( IF( Mar2022_RICHIESTE!AI39&lt;&gt;"",  IF(   AND(    (IFERROR(SEARCH("Ridotto",Mar2022_RICHIESTE!AI39),Mar2022_RICHIESTE!AI39))=1,    AI$144&lt;&gt;""   ),    _xlfn.CONCAT("Rid: ",HLOOKUP(AI$144,Tipologie!$B$2:$AM$10,8)  ),  Mar2022_RICHIESTE!AI39),HLOOKUP(AI$144,Tipologie!$B$2:$AM$10,8  ) ))</f>
        <v>RIPOSO</v>
      </c>
      <c r="AJ151" s="158" t="str">
        <f>T( IF( Mar2022_RICHIESTE!AJ39&lt;&gt;"",  IF(   AND(    (IFERROR(SEARCH("Ridotto",Mar2022_RICHIESTE!AJ39),Mar2022_RICHIESTE!AJ39))=1,    AJ$144&lt;&gt;""   ),    _xlfn.CONCAT("Rid: ",HLOOKUP(AJ$144,Tipologie!$B$2:$AM$10,8)  ),  Mar2022_RICHIESTE!AJ39),HLOOKUP(AJ$144,Tipologie!$B$2:$AM$10,8  ) ))</f>
        <v>RIPOSO</v>
      </c>
      <c r="AK151" s="158" t="str">
        <f>T( IF( Mar2022_RICHIESTE!AK39&lt;&gt;"",  IF(   AND(    (IFERROR(SEARCH("Ridotto",Mar2022_RICHIESTE!AK39),Mar2022_RICHIESTE!AK39))=1,    AK$144&lt;&gt;""   ),    _xlfn.CONCAT("Rid: ",HLOOKUP(AK$144,Tipologie!$B$2:$AM$10,8)  ),  Mar2022_RICHIESTE!AK39),HLOOKUP(AK$144,Tipologie!$B$2:$AM$10,8  ) ))</f>
        <v>RIPOSO</v>
      </c>
      <c r="AL151" s="158" t="str">
        <f>T( IF( Mar2022_RICHIESTE!AL39&lt;&gt;"",  IF(   AND(    (IFERROR(SEARCH("Ridotto",Mar2022_RICHIESTE!AL39),Mar2022_RICHIESTE!AL39))=1,    AL$144&lt;&gt;""   ),    _xlfn.CONCAT("Rid: ",HLOOKUP(AL$144,Tipologie!$B$2:$AM$10,8)  ),  Mar2022_RICHIESTE!AL39),HLOOKUP(AL$144,Tipologie!$B$2:$AM$10,8  ) ))</f>
        <v>RIPOSO</v>
      </c>
      <c r="AM151" s="158" t="str">
        <f>T( IF( Mar2022_RICHIESTE!AM39&lt;&gt;"",  IF(   AND(    (IFERROR(SEARCH("Ridotto",Mar2022_RICHIESTE!AM39),Mar2022_RICHIESTE!AM39))=1,    AM$144&lt;&gt;""   ),    _xlfn.CONCAT("Rid: ",HLOOKUP(AM$144,Tipologie!$B$2:$AM$10,8)  ),  Mar2022_RICHIESTE!AM39),HLOOKUP(AM$144,Tipologie!$B$2:$AM$10,8  ) ))</f>
        <v>RIPOSO</v>
      </c>
      <c r="AN151" s="158" t="str">
        <f>T( IF( Mar2022_RICHIESTE!AN39&lt;&gt;"",  IF(   AND(    (IFERROR(SEARCH("Ridotto",Mar2022_RICHIESTE!AN39),Mar2022_RICHIESTE!AN39))=1,    AN$144&lt;&gt;""   ),    _xlfn.CONCAT("Rid: ",HLOOKUP(AN$144,Tipologie!$B$2:$AM$10,8)  ),  Mar2022_RICHIESTE!AN39),HLOOKUP(AN$144,Tipologie!$B$2:$AM$10,8  ) ))</f>
        <v>RIPOSO</v>
      </c>
      <c r="AO151" s="158" t="str">
        <f>T( IF( Mar2022_RICHIESTE!AO39&lt;&gt;"",  IF(   AND(    (IFERROR(SEARCH("Ridotto",Mar2022_RICHIESTE!AO39),Mar2022_RICHIESTE!AO39))=1,    AO$144&lt;&gt;""   ),    _xlfn.CONCAT("Rid: ",HLOOKUP(AO$144,Tipologie!$B$2:$AM$10,8)  ),  Mar2022_RICHIESTE!AO39),HLOOKUP(AO$144,Tipologie!$B$2:$AM$10,8  ) ))</f>
        <v>RIPOSO</v>
      </c>
      <c r="AP151" s="158" t="str">
        <f>T( IF( Mar2022_RICHIESTE!AP39&lt;&gt;"",  IF(   AND(    (IFERROR(SEARCH("Ridotto",Mar2022_RICHIESTE!AP39),Mar2022_RICHIESTE!AP39))=1,    AP$144&lt;&gt;""   ),    _xlfn.CONCAT("Rid: ",HLOOKUP(AP$144,Tipologie!$B$2:$AM$10,8)  ),  Mar2022_RICHIESTE!AP39),HLOOKUP(AP$144,Tipologie!$B$2:$AM$10,8  ) ))</f>
        <v>RIPOSO</v>
      </c>
      <c r="AQ151" s="158" t="str">
        <f>T( IF( Mar2022_RICHIESTE!AQ39&lt;&gt;"",  IF(   AND(    (IFERROR(SEARCH("Ridotto",Mar2022_RICHIESTE!AQ39),Mar2022_RICHIESTE!AQ39))=1,    AQ$144&lt;&gt;""   ),    _xlfn.CONCAT("Rid: ",HLOOKUP(AQ$144,Tipologie!$B$2:$AM$10,8)  ),  Mar2022_RICHIESTE!AQ39),HLOOKUP(AQ$144,Tipologie!$B$2:$AM$10,8  ) ))</f>
        <v>RIPOSO</v>
      </c>
      <c r="AR151" s="158" t="str">
        <f>T( IF( Mar2022_RICHIESTE!AR39&lt;&gt;"",  IF(   AND(    (IFERROR(SEARCH("Ridotto",Mar2022_RICHIESTE!AR39),Mar2022_RICHIESTE!AR39))=1,    AR$144&lt;&gt;""   ),    _xlfn.CONCAT("Rid: ",HLOOKUP(AR$144,Tipologie!$B$2:$AM$10,8)  ),  Mar2022_RICHIESTE!AR39),HLOOKUP(AR$144,Tipologie!$B$2:$AM$10,8  ) ))</f>
        <v>RIPOSO</v>
      </c>
      <c r="AS151" s="59"/>
      <c r="AT151" s="92">
        <f>SUM(COUNTIFS(C151:AR151,{"Ex-accordo";"Ferie";"Ridotto Ex-Acc";"Ridotto Ferie";"Ridotto Maternità";"Malattia";"Esame";"Altro"}))</f>
        <v>0</v>
      </c>
      <c r="AU151" s="96"/>
      <c r="AW151" s="79" t="str">
        <f t="shared" si="35"/>
        <v>sab</v>
      </c>
      <c r="AX151" s="79">
        <f t="shared" si="38"/>
        <v>44646</v>
      </c>
      <c r="AY151" s="158" t="str">
        <f>T(IF(  Mar2022_RICHIESTE!BB39&lt;&gt;"",  Mar2022_RICHIESTE!BB39,  HLOOKUP(AY$144,Tipologie!$B$2:$AM$10,8) ))</f>
        <v>RIPOSO</v>
      </c>
      <c r="AZ151" s="158" t="str">
        <f>T(IF(  Mar2022_RICHIESTE!BC39&lt;&gt;"",  Mar2022_RICHIESTE!BC39,  HLOOKUP(AZ$144,Tipologie!$B$2:$AM$10,8) ))</f>
        <v>RIPOSO</v>
      </c>
      <c r="BA151" s="158" t="str">
        <f>T(IF(  Mar2022_RICHIESTE!BD39&lt;&gt;"",  Mar2022_RICHIESTE!BD39,  HLOOKUP(BA$144,Tipologie!$B$2:$AM$10,8) ))</f>
        <v>RIPOSO</v>
      </c>
      <c r="BB151" s="158" t="str">
        <f>T(IF(  Mar2022_RICHIESTE!BE39&lt;&gt;"",  Mar2022_RICHIESTE!BE39,  HLOOKUP(BB$144,Tipologie!$B$2:$AM$10,8) ))</f>
        <v>RIPOSO</v>
      </c>
      <c r="BC151" s="158" t="str">
        <f>T(IF(  Mar2022_RICHIESTE!BF39&lt;&gt;"",  Mar2022_RICHIESTE!BF39,  HLOOKUP(BC$144,Tipologie!$B$2:$AM$10,8) ))</f>
        <v>RIPOSO</v>
      </c>
      <c r="BD151" s="158" t="str">
        <f>T(IF(  Mar2022_RICHIESTE!BG39&lt;&gt;"",  Mar2022_RICHIESTE!BG39,  HLOOKUP(BD$144,Tipologie!$B$2:$AM$10,8) ))</f>
        <v>RIPOSO</v>
      </c>
      <c r="BE151" s="158" t="str">
        <f>T(IF(  Mar2022_RICHIESTE!BH39&lt;&gt;"",  Mar2022_RICHIESTE!BH39,  HLOOKUP(BE$144,Tipologie!$B$2:$AM$10,8) ))</f>
        <v>RIPOSO</v>
      </c>
      <c r="BF151" s="158" t="str">
        <f>T(IF(  Mar2022_RICHIESTE!BI39&lt;&gt;"",  Mar2022_RICHIESTE!BI39,  HLOOKUP(BF$144,Tipologie!$B$2:$AM$10,8) ))</f>
        <v>RIPOSO</v>
      </c>
      <c r="BG151" s="158" t="str">
        <f>T(IF(  Mar2022_RICHIESTE!BJ39&lt;&gt;"",  Mar2022_RICHIESTE!BJ39,  HLOOKUP(BG$144,Tipologie!$B$2:$AM$10,8) ))</f>
        <v>RIPOSO</v>
      </c>
      <c r="BH151" s="158" t="str">
        <f>T(IF(  Mar2022_RICHIESTE!BK39&lt;&gt;"",  Mar2022_RICHIESTE!BK39,  HLOOKUP(BH$144,Tipologie!$B$2:$AM$10,8) ))</f>
        <v>RIPOSO</v>
      </c>
    </row>
    <row r="152" spans="1:61" ht="11.25" customHeight="1" x14ac:dyDescent="0.25">
      <c r="A152" s="57" t="str">
        <f>IF(Mar2022_RICHIESTE!A40&lt;&gt;"",Mar2022_RICHIESTE!A40,"")</f>
        <v/>
      </c>
      <c r="B152" s="82">
        <f>IF(Mar2022_RICHIESTE!B40&lt;&gt;"",Mar2022_RICHIESTE!B40,"")</f>
        <v>44647</v>
      </c>
      <c r="C152" s="158" t="str">
        <f>T( IF( Mar2022_RICHIESTE!C40&lt;&gt;"",  IF(   AND(    (IFERROR(SEARCH("Ridotto",Mar2022_RICHIESTE!C40),Mar2022_RICHIESTE!C40))=1,    C$144&lt;&gt;""   ),    _xlfn.CONCAT("Rid: ",HLOOKUP(C$144,Tipologie!$B$2:$AM$10,9)  ),  Mar2022_RICHIESTE!C40),HLOOKUP(C$144,Tipologie!$B$2:$AM$10,9  ) ))</f>
        <v>DOMENICA</v>
      </c>
      <c r="D152" s="158" t="str">
        <f>T( IF( Mar2022_RICHIESTE!D40&lt;&gt;"",  IF(   AND(    (IFERROR(SEARCH("Ridotto",Mar2022_RICHIESTE!D40),Mar2022_RICHIESTE!D40))=1,    D$144&lt;&gt;""   ),    _xlfn.CONCAT("Rid: ",HLOOKUP(D$144,Tipologie!$B$2:$AM$10,9)  ),  Mar2022_RICHIESTE!D40),HLOOKUP(D$144,Tipologie!$B$2:$AM$10,9  ) ))</f>
        <v>DOMENICA</v>
      </c>
      <c r="E152" s="158" t="str">
        <f>T( IF( Mar2022_RICHIESTE!E40&lt;&gt;"",  IF(   AND(    (IFERROR(SEARCH("Ridotto",Mar2022_RICHIESTE!E40),Mar2022_RICHIESTE!E40))=1,    E$144&lt;&gt;""   ),    _xlfn.CONCAT("Rid: ",HLOOKUP(E$144,Tipologie!$B$2:$AM$10,9)  ),  Mar2022_RICHIESTE!E40),HLOOKUP(E$144,Tipologie!$B$2:$AM$10,9  ) ))</f>
        <v>DOMENICA</v>
      </c>
      <c r="F152" s="158" t="str">
        <f>T( IF( Mar2022_RICHIESTE!F40&lt;&gt;"",  IF(   AND(    (IFERROR(SEARCH("Ridotto",Mar2022_RICHIESTE!F40),Mar2022_RICHIESTE!F40))=1,    F$144&lt;&gt;""   ),    _xlfn.CONCAT("Rid: ",HLOOKUP(F$144,Tipologie!$B$2:$AM$10,9)  ),  Mar2022_RICHIESTE!F40),HLOOKUP(F$144,Tipologie!$B$2:$AM$10,9  ) ))</f>
        <v>DOMENICA</v>
      </c>
      <c r="G152" s="158" t="str">
        <f>T( IF( Mar2022_RICHIESTE!G40&lt;&gt;"",  IF(   AND(    (IFERROR(SEARCH("Ridotto",Mar2022_RICHIESTE!G40),Mar2022_RICHIESTE!G40))=1,    G$144&lt;&gt;""   ),    _xlfn.CONCAT("Rid: ",HLOOKUP(G$144,Tipologie!$B$2:$AM$10,9)  ),  Mar2022_RICHIESTE!G40),HLOOKUP(G$144,Tipologie!$B$2:$AM$10,9  ) ))</f>
        <v>DOMENICA</v>
      </c>
      <c r="H152" s="158" t="str">
        <f>T( IF( Mar2022_RICHIESTE!H40&lt;&gt;"",  IF(   AND(    (IFERROR(SEARCH("Ridotto",Mar2022_RICHIESTE!H40),Mar2022_RICHIESTE!H40))=1,    H$144&lt;&gt;""   ),    _xlfn.CONCAT("Rid: ",HLOOKUP(H$144,Tipologie!$B$2:$AM$10,9)  ),  Mar2022_RICHIESTE!H40),HLOOKUP(H$144,Tipologie!$B$2:$AM$10,9  ) ))</f>
        <v>DOMENICA</v>
      </c>
      <c r="I152" s="158" t="str">
        <f>T( IF( Mar2022_RICHIESTE!I40&lt;&gt;"",  IF(   AND(    (IFERROR(SEARCH("Ridotto",Mar2022_RICHIESTE!I40),Mar2022_RICHIESTE!I40))=1,    I$144&lt;&gt;""   ),    _xlfn.CONCAT("Rid: ",HLOOKUP(I$144,Tipologie!$B$2:$AM$10,9)  ),  Mar2022_RICHIESTE!I40),HLOOKUP(I$144,Tipologie!$B$2:$AM$10,9  ) ))</f>
        <v>DOMENICA</v>
      </c>
      <c r="J152" s="158" t="str">
        <f>T( IF( Mar2022_RICHIESTE!J40&lt;&gt;"",  IF(   AND(    (IFERROR(SEARCH("Ridotto",Mar2022_RICHIESTE!J40),Mar2022_RICHIESTE!J40))=1,    J$144&lt;&gt;""   ),    _xlfn.CONCAT("Rid: ",HLOOKUP(J$144,Tipologie!$B$2:$AM$10,9)  ),  Mar2022_RICHIESTE!J40),HLOOKUP(J$144,Tipologie!$B$2:$AM$10,9  ) ))</f>
        <v>DOMENICA</v>
      </c>
      <c r="K152" s="158" t="str">
        <f>T( IF( Mar2022_RICHIESTE!K40&lt;&gt;"",  IF(   AND(    (IFERROR(SEARCH("Ridotto",Mar2022_RICHIESTE!K40),Mar2022_RICHIESTE!K40))=1,    K$144&lt;&gt;""   ),    _xlfn.CONCAT("Rid: ",HLOOKUP(K$144,Tipologie!$B$2:$AM$10,9)  ),  Mar2022_RICHIESTE!K40),HLOOKUP(K$144,Tipologie!$B$2:$AM$10,9  ) ))</f>
        <v>DOMENICA</v>
      </c>
      <c r="L152" s="158" t="str">
        <f>T( IF( Mar2022_RICHIESTE!L40&lt;&gt;"",  IF(   AND(    (IFERROR(SEARCH("Ridotto",Mar2022_RICHIESTE!L40),Mar2022_RICHIESTE!L40))=1,    L$144&lt;&gt;""   ),    _xlfn.CONCAT("Rid: ",HLOOKUP(L$144,Tipologie!$B$2:$AM$10,9)  ),  Mar2022_RICHIESTE!L40),HLOOKUP(L$144,Tipologie!$B$2:$AM$10,9  ) ))</f>
        <v>DOMENICA</v>
      </c>
      <c r="M152" s="158" t="str">
        <f>T( IF( Mar2022_RICHIESTE!M40&lt;&gt;"",  IF(   AND(    (IFERROR(SEARCH("Ridotto",Mar2022_RICHIESTE!M40),Mar2022_RICHIESTE!M40))=1,    M$144&lt;&gt;""   ),    _xlfn.CONCAT("Rid: ",HLOOKUP(M$144,Tipologie!$B$2:$AM$10,9)  ),  Mar2022_RICHIESTE!M40),HLOOKUP(M$144,Tipologie!$B$2:$AM$10,9  ) ))</f>
        <v>DOMENICA</v>
      </c>
      <c r="N152" s="158" t="str">
        <f>T( IF( Mar2022_RICHIESTE!N40&lt;&gt;"",  IF(   AND(    (IFERROR(SEARCH("Ridotto",Mar2022_RICHIESTE!N40),Mar2022_RICHIESTE!N40))=1,    N$144&lt;&gt;""   ),    _xlfn.CONCAT("Rid: ",HLOOKUP(N$144,Tipologie!$B$2:$AM$10,9)  ),  Mar2022_RICHIESTE!N40),HLOOKUP(N$144,Tipologie!$B$2:$AM$10,9  ) ))</f>
        <v>DOMENICA</v>
      </c>
      <c r="O152" s="158" t="str">
        <f>T( IF( Mar2022_RICHIESTE!O40&lt;&gt;"",  IF(   AND(    (IFERROR(SEARCH("Ridotto",Mar2022_RICHIESTE!O40),Mar2022_RICHIESTE!O40))=1,    O$144&lt;&gt;""   ),    _xlfn.CONCAT("Rid: ",HLOOKUP(O$144,Tipologie!$B$2:$AM$10,9)  ),  Mar2022_RICHIESTE!O40),HLOOKUP(O$144,Tipologie!$B$2:$AM$10,9  ) ))</f>
        <v>DOMENICA</v>
      </c>
      <c r="P152" s="158" t="str">
        <f>T( IF( Mar2022_RICHIESTE!P40&lt;&gt;"",  IF(   AND(    (IFERROR(SEARCH("Ridotto",Mar2022_RICHIESTE!P40),Mar2022_RICHIESTE!P40))=1,    P$144&lt;&gt;""   ),    _xlfn.CONCAT("Rid: ",HLOOKUP(P$144,Tipologie!$B$2:$AM$10,9)  ),  Mar2022_RICHIESTE!P40),HLOOKUP(P$144,Tipologie!$B$2:$AM$10,9  ) ))</f>
        <v>DOMENICA</v>
      </c>
      <c r="Q152" s="60" t="str">
        <f>T( IF( Mar2022_RICHIESTE!Q40&lt;&gt;"",  IF(   AND(    (IFERROR(SEARCH("Ridotto",Mar2022_RICHIESTE!Q40),Mar2022_RICHIESTE!Q40))=1,    Q$144&lt;&gt;""   ),    _xlfn.CONCAT("Rid: ",HLOOKUP(Q$144,Tipologie!$B$2:$AM$10,9)  ),  Mar2022_RICHIESTE!Q40),HLOOKUP(Q$144,Tipologie!$B$2:$AM$10,9  ) ))</f>
        <v>DOMENICA</v>
      </c>
      <c r="R152" s="60" t="str">
        <f>T( IF( Mar2022_RICHIESTE!R40&lt;&gt;"",  IF(   AND(    (IFERROR(SEARCH("Ridotto",Mar2022_RICHIESTE!R40),Mar2022_RICHIESTE!R40))=1,    R$144&lt;&gt;""   ),    _xlfn.CONCAT("Rid: ",HLOOKUP(R$144,Tipologie!$B$2:$AM$10,9)  ),  Mar2022_RICHIESTE!R40),HLOOKUP(R$144,Tipologie!$B$2:$AM$10,9  ) ))</f>
        <v>DOMENICA</v>
      </c>
      <c r="S152" s="60" t="str">
        <f>T( IF( Mar2022_RICHIESTE!S40&lt;&gt;"",  IF(   AND(    (IFERROR(SEARCH("Ridotto",Mar2022_RICHIESTE!S40),Mar2022_RICHIESTE!S40))=1,    S$144&lt;&gt;""   ),    _xlfn.CONCAT("Rid: ",HLOOKUP(S$144,Tipologie!$B$2:$AM$10,9)  ),  Mar2022_RICHIESTE!S40),HLOOKUP(S$144,Tipologie!$B$2:$AM$10,9  ) ))</f>
        <v>DOMENICA</v>
      </c>
      <c r="U152" s="57" t="str">
        <f t="shared" si="34"/>
        <v/>
      </c>
      <c r="V152" s="82">
        <f t="shared" si="33"/>
        <v>44647</v>
      </c>
      <c r="W152" s="158" t="str">
        <f>T( IF( Mar2022_RICHIESTE!W40&lt;&gt;"",  IF(   AND(    (IFERROR(SEARCH("Ridotto",Mar2022_RICHIESTE!W40),Mar2022_RICHIESTE!W40))=1,    W$144&lt;&gt;""   ),    _xlfn.CONCAT("Rid: ",HLOOKUP(W$144,Tipologie!$B$2:$AM$10,9)  ),  Mar2022_RICHIESTE!W40),HLOOKUP(W$144,Tipologie!$B$2:$AM$10,9  ) ))</f>
        <v>DOMENICA</v>
      </c>
      <c r="X152" s="158" t="str">
        <f>T( IF( Mar2022_RICHIESTE!X40&lt;&gt;"",  IF(   AND(    (IFERROR(SEARCH("Ridotto",Mar2022_RICHIESTE!X40),Mar2022_RICHIESTE!X40))=1,    X$144&lt;&gt;""   ),    _xlfn.CONCAT("Rid: ",HLOOKUP(X$144,Tipologie!$B$2:$AM$10,9)  ),  Mar2022_RICHIESTE!X40),HLOOKUP(X$144,Tipologie!$B$2:$AM$10,9  ) ))</f>
        <v>DOMENICA</v>
      </c>
      <c r="Y152" s="158" t="str">
        <f>T( IF( Mar2022_RICHIESTE!Y40&lt;&gt;"",  IF(   AND(    (IFERROR(SEARCH("Ridotto",Mar2022_RICHIESTE!Y40),Mar2022_RICHIESTE!Y40))=1,    Y$144&lt;&gt;""   ),    _xlfn.CONCAT("Rid: ",HLOOKUP(Y$144,Tipologie!$B$2:$AM$10,9)  ),  Mar2022_RICHIESTE!Y40),HLOOKUP(Y$144,Tipologie!$B$2:$AM$10,9  ) ))</f>
        <v>DOMENICA</v>
      </c>
      <c r="Z152" s="158" t="str">
        <f>T( IF( Mar2022_RICHIESTE!Z40&lt;&gt;"",  IF(   AND(    (IFERROR(SEARCH("Ridotto",Mar2022_RICHIESTE!Z40),Mar2022_RICHIESTE!Z40))=1,    Z$144&lt;&gt;""   ),    _xlfn.CONCAT("Rid: ",HLOOKUP(Z$144,Tipologie!$B$2:$AM$10,9)  ),  Mar2022_RICHIESTE!Z40),HLOOKUP(Z$144,Tipologie!$B$2:$AM$10,9  ) ))</f>
        <v>DOMENICA</v>
      </c>
      <c r="AA152" s="158" t="str">
        <f>T( IF( Mar2022_RICHIESTE!AA40&lt;&gt;"",  IF(   AND(    (IFERROR(SEARCH("Ridotto",Mar2022_RICHIESTE!AA40),Mar2022_RICHIESTE!AA40))=1,    AA$144&lt;&gt;""   ),    _xlfn.CONCAT("Rid: ",HLOOKUP(AA$144,Tipologie!$B$2:$AM$10,9)  ),  Mar2022_RICHIESTE!AA40),HLOOKUP(AA$144,Tipologie!$B$2:$AM$10,9  ) ))</f>
        <v>DOMENICA</v>
      </c>
      <c r="AB152" s="158" t="str">
        <f>T( IF( Mar2022_RICHIESTE!AB40&lt;&gt;"",  IF(   AND(    (IFERROR(SEARCH("Ridotto",Mar2022_RICHIESTE!AB40),Mar2022_RICHIESTE!AB40))=1,    AB$144&lt;&gt;""   ),    _xlfn.CONCAT("Rid: ",HLOOKUP(AB$144,Tipologie!$B$2:$AM$10,9)  ),  Mar2022_RICHIESTE!AB40),HLOOKUP(AB$144,Tipologie!$B$2:$AM$10,9  ) ))</f>
        <v>DOMENICA</v>
      </c>
      <c r="AC152" s="158" t="str">
        <f>T( IF( Mar2022_RICHIESTE!AC40&lt;&gt;"",  IF(   AND(    (IFERROR(SEARCH("Ridotto",Mar2022_RICHIESTE!AC40),Mar2022_RICHIESTE!AC40))=1,    AC$144&lt;&gt;""   ),    _xlfn.CONCAT("Rid: ",HLOOKUP(AC$144,Tipologie!$B$2:$AM$10,9)  ),  Mar2022_RICHIESTE!AC40),HLOOKUP(AC$144,Tipologie!$B$2:$AM$10,9  ) ))</f>
        <v>DOMENICA</v>
      </c>
      <c r="AD152" s="158" t="str">
        <f>T( IF( Mar2022_RICHIESTE!AD40&lt;&gt;"",  IF(   AND(    (IFERROR(SEARCH("Ridotto",Mar2022_RICHIESTE!AD40),Mar2022_RICHIESTE!AD40))=1,    AD$144&lt;&gt;""   ),    _xlfn.CONCAT("Rid: ",HLOOKUP(AD$144,Tipologie!$B$2:$AM$10,9)  ),  Mar2022_RICHIESTE!AD40),HLOOKUP(AD$144,Tipologie!$B$2:$AM$10,9  ) ))</f>
        <v>DOMENICA</v>
      </c>
      <c r="AE152" s="158" t="str">
        <f>T( IF( Mar2022_RICHIESTE!AE40&lt;&gt;"",  IF(   AND(    (IFERROR(SEARCH("Ridotto",Mar2022_RICHIESTE!AE40),Mar2022_RICHIESTE!AE40))=1,    AE$144&lt;&gt;""   ),    _xlfn.CONCAT("Rid: ",HLOOKUP(AE$144,Tipologie!$B$2:$AM$10,9)  ),  Mar2022_RICHIESTE!AE40),HLOOKUP(AE$144,Tipologie!$B$2:$AM$10,9  ) ))</f>
        <v>DOMENICA</v>
      </c>
      <c r="AF152" s="158" t="str">
        <f>T( IF( Mar2022_RICHIESTE!AF40&lt;&gt;"",  IF(   AND(    (IFERROR(SEARCH("Ridotto",Mar2022_RICHIESTE!AF40),Mar2022_RICHIESTE!AF40))=1,    AF$144&lt;&gt;""   ),    _xlfn.CONCAT("Rid: ",HLOOKUP(AF$144,Tipologie!$B$2:$AM$10,9)  ),  Mar2022_RICHIESTE!AF40),HLOOKUP(AF$144,Tipologie!$B$2:$AM$10,9  ) ))</f>
        <v>DOMENICA</v>
      </c>
      <c r="AG152" s="158" t="str">
        <f>T( IF( Mar2022_RICHIESTE!AG40&lt;&gt;"",  IF(   AND(    (IFERROR(SEARCH("Ridotto",Mar2022_RICHIESTE!AG40),Mar2022_RICHIESTE!AG40))=1,    AG$144&lt;&gt;""   ),    _xlfn.CONCAT("Rid: ",HLOOKUP(AG$144,Tipologie!$B$2:$AM$10,9)  ),  Mar2022_RICHIESTE!AG40),HLOOKUP(AG$144,Tipologie!$B$2:$AM$10,9  ) ))</f>
        <v>DOMENICA</v>
      </c>
      <c r="AH152" s="158" t="str">
        <f>T( IF( Mar2022_RICHIESTE!AH40&lt;&gt;"",  IF(   AND(    (IFERROR(SEARCH("Ridotto",Mar2022_RICHIESTE!AH40),Mar2022_RICHIESTE!AH40))=1,    AH$144&lt;&gt;""   ),    _xlfn.CONCAT("Rid: ",HLOOKUP(AH$144,Tipologie!$B$2:$AM$10,9)  ),  Mar2022_RICHIESTE!AH40),HLOOKUP(AH$144,Tipologie!$B$2:$AM$10,9  ) ))</f>
        <v>DOMENICA</v>
      </c>
      <c r="AI152" s="158" t="str">
        <f>T( IF( Mar2022_RICHIESTE!AI40&lt;&gt;"",  IF(   AND(    (IFERROR(SEARCH("Ridotto",Mar2022_RICHIESTE!AI40),Mar2022_RICHIESTE!AI40))=1,    AI$144&lt;&gt;""   ),    _xlfn.CONCAT("Rid: ",HLOOKUP(AI$144,Tipologie!$B$2:$AM$10,9)  ),  Mar2022_RICHIESTE!AI40),HLOOKUP(AI$144,Tipologie!$B$2:$AM$10,9  ) ))</f>
        <v>DOMENICA</v>
      </c>
      <c r="AJ152" s="158" t="str">
        <f>T( IF( Mar2022_RICHIESTE!AJ40&lt;&gt;"",  IF(   AND(    (IFERROR(SEARCH("Ridotto",Mar2022_RICHIESTE!AJ40),Mar2022_RICHIESTE!AJ40))=1,    AJ$144&lt;&gt;""   ),    _xlfn.CONCAT("Rid: ",HLOOKUP(AJ$144,Tipologie!$B$2:$AM$10,9)  ),  Mar2022_RICHIESTE!AJ40),HLOOKUP(AJ$144,Tipologie!$B$2:$AM$10,9  ) ))</f>
        <v>DOMENICA</v>
      </c>
      <c r="AK152" s="158" t="str">
        <f>T( IF( Mar2022_RICHIESTE!AK40&lt;&gt;"",  IF(   AND(    (IFERROR(SEARCH("Ridotto",Mar2022_RICHIESTE!AK40),Mar2022_RICHIESTE!AK40))=1,    AK$144&lt;&gt;""   ),    _xlfn.CONCAT("Rid: ",HLOOKUP(AK$144,Tipologie!$B$2:$AM$10,9)  ),  Mar2022_RICHIESTE!AK40),HLOOKUP(AK$144,Tipologie!$B$2:$AM$10,9  ) ))</f>
        <v>DOMENICA</v>
      </c>
      <c r="AL152" s="158" t="str">
        <f>T( IF( Mar2022_RICHIESTE!AL40&lt;&gt;"",  IF(   AND(    (IFERROR(SEARCH("Ridotto",Mar2022_RICHIESTE!AL40),Mar2022_RICHIESTE!AL40))=1,    AL$144&lt;&gt;""   ),    _xlfn.CONCAT("Rid: ",HLOOKUP(AL$144,Tipologie!$B$2:$AM$10,9)  ),  Mar2022_RICHIESTE!AL40),HLOOKUP(AL$144,Tipologie!$B$2:$AM$10,9  ) ))</f>
        <v>DOMENICA</v>
      </c>
      <c r="AM152" s="158" t="str">
        <f>T( IF( Mar2022_RICHIESTE!AM40&lt;&gt;"",  IF(   AND(    (IFERROR(SEARCH("Ridotto",Mar2022_RICHIESTE!AM40),Mar2022_RICHIESTE!AM40))=1,    AM$144&lt;&gt;""   ),    _xlfn.CONCAT("Rid: ",HLOOKUP(AM$144,Tipologie!$B$2:$AM$10,9)  ),  Mar2022_RICHIESTE!AM40),HLOOKUP(AM$144,Tipologie!$B$2:$AM$10,9  ) ))</f>
        <v>DOMENICA</v>
      </c>
      <c r="AN152" s="158" t="str">
        <f>T( IF( Mar2022_RICHIESTE!AN40&lt;&gt;"",  IF(   AND(    (IFERROR(SEARCH("Ridotto",Mar2022_RICHIESTE!AN40),Mar2022_RICHIESTE!AN40))=1,    AN$144&lt;&gt;""   ),    _xlfn.CONCAT("Rid: ",HLOOKUP(AN$144,Tipologie!$B$2:$AM$10,9)  ),  Mar2022_RICHIESTE!AN40),HLOOKUP(AN$144,Tipologie!$B$2:$AM$10,9  ) ))</f>
        <v>DOMENICA</v>
      </c>
      <c r="AO152" s="158" t="str">
        <f>T( IF( Mar2022_RICHIESTE!AO40&lt;&gt;"",  IF(   AND(    (IFERROR(SEARCH("Ridotto",Mar2022_RICHIESTE!AO40),Mar2022_RICHIESTE!AO40))=1,    AO$144&lt;&gt;""   ),    _xlfn.CONCAT("Rid: ",HLOOKUP(AO$144,Tipologie!$B$2:$AM$10,9)  ),  Mar2022_RICHIESTE!AO40),HLOOKUP(AO$144,Tipologie!$B$2:$AM$10,9  ) ))</f>
        <v>DOMENICA</v>
      </c>
      <c r="AP152" s="158" t="str">
        <f>T( IF( Mar2022_RICHIESTE!AP40&lt;&gt;"",  IF(   AND(    (IFERROR(SEARCH("Ridotto",Mar2022_RICHIESTE!AP40),Mar2022_RICHIESTE!AP40))=1,    AP$144&lt;&gt;""   ),    _xlfn.CONCAT("Rid: ",HLOOKUP(AP$144,Tipologie!$B$2:$AM$10,9)  ),  Mar2022_RICHIESTE!AP40),HLOOKUP(AP$144,Tipologie!$B$2:$AM$10,9  ) ))</f>
        <v>DOMENICA</v>
      </c>
      <c r="AQ152" s="158" t="str">
        <f>T( IF( Mar2022_RICHIESTE!AQ40&lt;&gt;"",  IF(   AND(    (IFERROR(SEARCH("Ridotto",Mar2022_RICHIESTE!AQ40),Mar2022_RICHIESTE!AQ40))=1,    AQ$144&lt;&gt;""   ),    _xlfn.CONCAT("Rid: ",HLOOKUP(AQ$144,Tipologie!$B$2:$AM$10,9)  ),  Mar2022_RICHIESTE!AQ40),HLOOKUP(AQ$144,Tipologie!$B$2:$AM$10,9  ) ))</f>
        <v>DOMENICA</v>
      </c>
      <c r="AR152" s="158" t="str">
        <f>T( IF( Mar2022_RICHIESTE!AR40&lt;&gt;"",  IF(   AND(    (IFERROR(SEARCH("Ridotto",Mar2022_RICHIESTE!AR40),Mar2022_RICHIESTE!AR40))=1,    AR$144&lt;&gt;""   ),    _xlfn.CONCAT("Rid: ",HLOOKUP(AR$144,Tipologie!$B$2:$AM$10,9)  ),  Mar2022_RICHIESTE!AR40),HLOOKUP(AR$144,Tipologie!$B$2:$AM$10,9  ) ))</f>
        <v>DOMENICA</v>
      </c>
      <c r="AS152" s="55"/>
      <c r="AT152" s="94"/>
      <c r="AU152" s="96"/>
      <c r="AW152" s="57" t="str">
        <f t="shared" si="35"/>
        <v/>
      </c>
      <c r="AX152" s="145">
        <f t="shared" si="38"/>
        <v>44647</v>
      </c>
      <c r="AY152" s="158" t="str">
        <f>T(IF(  Mar2022_RICHIESTE!BB40&lt;&gt;"",  Mar2022_RICHIESTE!BB40,  HLOOKUP(AY$144,Tipologie!$B$2:$AM$10,9) ))</f>
        <v>DOMENICA</v>
      </c>
      <c r="AZ152" s="158" t="str">
        <f>T(IF(  Mar2022_RICHIESTE!BC40&lt;&gt;"",  Mar2022_RICHIESTE!BC40,  HLOOKUP(AZ$144,Tipologie!$B$2:$AM$10,9) ))</f>
        <v>DOMENICA</v>
      </c>
      <c r="BA152" s="158" t="str">
        <f>T(IF(  Mar2022_RICHIESTE!BD40&lt;&gt;"",  Mar2022_RICHIESTE!BD40,  HLOOKUP(BA$144,Tipologie!$B$2:$AM$10,9) ))</f>
        <v>DOMENICA</v>
      </c>
      <c r="BB152" s="158" t="str">
        <f>T(IF(  Mar2022_RICHIESTE!BE40&lt;&gt;"",  Mar2022_RICHIESTE!BE40,  HLOOKUP(BB$144,Tipologie!$B$2:$AM$10,9) ))</f>
        <v>DOMENICA</v>
      </c>
      <c r="BC152" s="158" t="str">
        <f>T(IF(  Mar2022_RICHIESTE!BF40&lt;&gt;"",  Mar2022_RICHIESTE!BF40,  HLOOKUP(BC$144,Tipologie!$B$2:$AM$10,9) ))</f>
        <v>DOMENICA</v>
      </c>
      <c r="BD152" s="158" t="str">
        <f>T(IF(  Mar2022_RICHIESTE!BG40&lt;&gt;"",  Mar2022_RICHIESTE!BG40,  HLOOKUP(BD$144,Tipologie!$B$2:$AM$10,9) ))</f>
        <v>DOMENICA</v>
      </c>
      <c r="BE152" s="158" t="str">
        <f>T(IF(  Mar2022_RICHIESTE!BH40&lt;&gt;"",  Mar2022_RICHIESTE!BH40,  HLOOKUP(BE$144,Tipologie!$B$2:$AM$10,9) ))</f>
        <v>DOMENICA</v>
      </c>
      <c r="BF152" s="158" t="str">
        <f>T(IF(  Mar2022_RICHIESTE!BI40&lt;&gt;"",  Mar2022_RICHIESTE!BI40,  HLOOKUP(BF$144,Tipologie!$B$2:$AM$10,9) ))</f>
        <v>DOMENICA</v>
      </c>
      <c r="BG152" s="158" t="str">
        <f>T(IF(  Mar2022_RICHIESTE!BJ40&lt;&gt;"",  Mar2022_RICHIESTE!BJ40,  HLOOKUP(BG$144,Tipologie!$B$2:$AM$10,9) ))</f>
        <v>DOMENICA</v>
      </c>
      <c r="BH152" s="158" t="str">
        <f>T(IF(  Mar2022_RICHIESTE!BK40&lt;&gt;"",  Mar2022_RICHIESTE!BK40,  HLOOKUP(BH$144,Tipologie!$B$2:$AM$10,9) ))</f>
        <v>DOMENICA</v>
      </c>
    </row>
    <row r="153" spans="1:61" ht="11.25" customHeight="1" x14ac:dyDescent="0.25">
      <c r="A153" s="50"/>
      <c r="B153" s="50"/>
      <c r="C153" s="58"/>
      <c r="D153" s="58"/>
      <c r="E153" s="58"/>
      <c r="F153" s="58"/>
      <c r="G153" s="58"/>
      <c r="H153" s="58"/>
      <c r="I153" s="58"/>
      <c r="J153" s="58"/>
      <c r="K153" s="58"/>
      <c r="L153" s="58"/>
      <c r="M153" s="58"/>
      <c r="N153" s="58"/>
      <c r="O153" s="58"/>
      <c r="P153" s="58"/>
      <c r="Q153" s="58"/>
      <c r="R153" s="58"/>
      <c r="S153" s="58"/>
      <c r="U153" s="50" t="str">
        <f t="shared" si="34"/>
        <v/>
      </c>
      <c r="V153" s="50" t="str">
        <f t="shared" si="33"/>
        <v/>
      </c>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0"/>
      <c r="AT153" s="97"/>
      <c r="AW153" s="98" t="str">
        <f t="shared" si="35"/>
        <v/>
      </c>
      <c r="AX153" s="98" t="str">
        <f t="shared" si="38"/>
        <v/>
      </c>
      <c r="AY153" s="58"/>
      <c r="AZ153" s="58"/>
      <c r="BA153" s="58"/>
      <c r="BB153" s="58"/>
      <c r="BC153" s="58"/>
      <c r="BD153" s="58"/>
      <c r="BE153" s="58"/>
      <c r="BF153" s="58"/>
      <c r="BG153" s="58"/>
      <c r="BH153" s="58"/>
    </row>
    <row r="154" spans="1:61" ht="11.25" customHeight="1" x14ac:dyDescent="0.25">
      <c r="A154" s="78"/>
      <c r="B154" s="78" t="s">
        <v>23</v>
      </c>
      <c r="C154" s="84"/>
      <c r="D154" s="84"/>
      <c r="E154" s="84"/>
      <c r="F154" s="84"/>
      <c r="G154" s="84"/>
      <c r="H154" s="84"/>
      <c r="I154" s="84"/>
      <c r="J154" s="84"/>
      <c r="K154" s="84"/>
      <c r="L154" s="84"/>
      <c r="M154" s="84"/>
      <c r="N154" s="84"/>
      <c r="O154" s="84"/>
      <c r="P154" s="84"/>
      <c r="Q154" s="84"/>
      <c r="R154" s="84"/>
      <c r="S154" s="84"/>
      <c r="U154" s="78" t="str">
        <f t="shared" si="34"/>
        <v/>
      </c>
      <c r="V154" s="78" t="str">
        <f t="shared" si="33"/>
        <v>Turno</v>
      </c>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T154" s="93"/>
      <c r="AU154" s="96"/>
      <c r="AW154" s="98" t="str">
        <f t="shared" si="35"/>
        <v/>
      </c>
      <c r="AX154" s="98"/>
      <c r="AY154" s="84"/>
      <c r="AZ154" s="84"/>
      <c r="BA154" s="84"/>
      <c r="BB154" s="84"/>
      <c r="BC154" s="84"/>
      <c r="BD154" s="84"/>
      <c r="BE154" s="84"/>
      <c r="BF154" s="84"/>
      <c r="BG154" s="84"/>
      <c r="BH154" s="84"/>
    </row>
    <row r="155" spans="1:61" ht="11.25" customHeight="1" x14ac:dyDescent="0.25">
      <c r="A155" s="50"/>
      <c r="B155" s="50"/>
      <c r="C155" s="158" t="str">
        <f>T(IF(  Mar2022_RICHIESTE!C42&lt;&gt;"",  Mar2022_RICHIESTE!C42,  HLOOKUP(C$154,Tipologie!$B$2:$AM$10,2) ))</f>
        <v>-</v>
      </c>
      <c r="D155" s="158" t="str">
        <f>T(IF(  Mar2022_RICHIESTE!D42&lt;&gt;"",  Mar2022_RICHIESTE!D42,  HLOOKUP(D$154,Tipologie!$B$2:$AM$10,2) ))</f>
        <v>-</v>
      </c>
      <c r="E155" s="158" t="str">
        <f>T(IF(  Mar2022_RICHIESTE!E42&lt;&gt;"",  Mar2022_RICHIESTE!E42,  HLOOKUP(E$154,Tipologie!$B$2:$AM$10,2) ))</f>
        <v>-</v>
      </c>
      <c r="F155" s="158" t="str">
        <f>T(IF(  Mar2022_RICHIESTE!F42&lt;&gt;"",  Mar2022_RICHIESTE!F42,  HLOOKUP(F$154,Tipologie!$B$2:$AM$10,2) ))</f>
        <v>-</v>
      </c>
      <c r="G155" s="158" t="str">
        <f>T(IF(  Mar2022_RICHIESTE!G42&lt;&gt;"",  Mar2022_RICHIESTE!G42,  HLOOKUP(G$154,Tipologie!$B$2:$AM$10,2) ))</f>
        <v>-</v>
      </c>
      <c r="H155" s="158" t="str">
        <f>T(IF(  Mar2022_RICHIESTE!H42&lt;&gt;"",  Mar2022_RICHIESTE!H42,  HLOOKUP(H$154,Tipologie!$B$2:$AM$10,2) ))</f>
        <v>-</v>
      </c>
      <c r="I155" s="158" t="str">
        <f>T(IF(  Mar2022_RICHIESTE!I42&lt;&gt;"",  Mar2022_RICHIESTE!I42,  HLOOKUP(I$154,Tipologie!$B$2:$AM$10,2) ))</f>
        <v>-</v>
      </c>
      <c r="J155" s="158" t="str">
        <f>T(IF(  Mar2022_RICHIESTE!J42&lt;&gt;"",  Mar2022_RICHIESTE!J42,  HLOOKUP(J$154,Tipologie!$B$2:$AM$10,2) ))</f>
        <v>-</v>
      </c>
      <c r="K155" s="158" t="str">
        <f>T(IF(  Mar2022_RICHIESTE!K42&lt;&gt;"",  Mar2022_RICHIESTE!K42,  HLOOKUP(K$154,Tipologie!$B$2:$AM$10,2) ))</f>
        <v>-</v>
      </c>
      <c r="L155" s="158" t="str">
        <f>T(IF(  Mar2022_RICHIESTE!L42&lt;&gt;"",  Mar2022_RICHIESTE!L42,  HLOOKUP(L$154,Tipologie!$B$2:$AM$10,2) ))</f>
        <v>-</v>
      </c>
      <c r="M155" s="158" t="str">
        <f>T(IF(  Mar2022_RICHIESTE!M42&lt;&gt;"",  Mar2022_RICHIESTE!M42,  HLOOKUP(M$154,Tipologie!$B$2:$AM$10,2) ))</f>
        <v>-</v>
      </c>
      <c r="N155" s="158" t="str">
        <f>T(IF(  Mar2022_RICHIESTE!N42&lt;&gt;"",  Mar2022_RICHIESTE!N42,  HLOOKUP(N$154,Tipologie!$B$2:$AM$10,2) ))</f>
        <v>-</v>
      </c>
      <c r="O155" s="158" t="str">
        <f>T(IF(  Mar2022_RICHIESTE!O42&lt;&gt;"",  Mar2022_RICHIESTE!O42,  HLOOKUP(O$154,Tipologie!$B$2:$AM$10,2) ))</f>
        <v>-</v>
      </c>
      <c r="P155" s="158" t="str">
        <f>T(IF(  Mar2022_RICHIESTE!P42&lt;&gt;"",  Mar2022_RICHIESTE!P42,  HLOOKUP(P$154,Tipologie!$B$2:$AM$10,2) ))</f>
        <v>-</v>
      </c>
      <c r="Q155" s="81" t="str">
        <f>T(IF(  Mar2022_RICHIESTE!Q42&lt;&gt;"",  Mar2022_RICHIESTE!Q42,  HLOOKUP(Q$154,Tipologie!$B$2:$AM$10,2) ))</f>
        <v>-</v>
      </c>
      <c r="R155" s="81" t="str">
        <f>T(IF(  Mar2022_RICHIESTE!R42&lt;&gt;"",  Mar2022_RICHIESTE!R42,  HLOOKUP(R$154,Tipologie!$B$2:$AM$10,2) ))</f>
        <v>-</v>
      </c>
      <c r="S155" s="81" t="str">
        <f>T(IF(  Mar2022_RICHIESTE!S42&lt;&gt;"",  Mar2022_RICHIESTE!S42,  HLOOKUP(S$154,Tipologie!$B$2:$AM$10,2) ))</f>
        <v>-</v>
      </c>
      <c r="U155" s="50" t="str">
        <f t="shared" si="34"/>
        <v/>
      </c>
      <c r="V155" s="50" t="str">
        <f t="shared" si="33"/>
        <v/>
      </c>
      <c r="W155" s="158" t="str">
        <f>T(IF(  Mar2022_RICHIESTE!W42&lt;&gt;"",  Mar2022_RICHIESTE!W42,  HLOOKUP(W$154,Tipologie!$B$2:$AM$10,2) ))</f>
        <v>-</v>
      </c>
      <c r="X155" s="158" t="str">
        <f>T(IF(  Mar2022_RICHIESTE!X42&lt;&gt;"",  Mar2022_RICHIESTE!X42,  HLOOKUP(X$154,Tipologie!$B$2:$AM$10,2) ))</f>
        <v>-</v>
      </c>
      <c r="Y155" s="158" t="str">
        <f>T(IF(  Mar2022_RICHIESTE!Y42&lt;&gt;"",  Mar2022_RICHIESTE!Y42,  HLOOKUP(Y$154,Tipologie!$B$2:$AM$10,2) ))</f>
        <v>-</v>
      </c>
      <c r="Z155" s="158" t="str">
        <f>T(IF(  Mar2022_RICHIESTE!Z42&lt;&gt;"",  Mar2022_RICHIESTE!Z42,  HLOOKUP(Z$154,Tipologie!$B$2:$AM$10,2) ))</f>
        <v>-</v>
      </c>
      <c r="AA155" s="158" t="str">
        <f>T(IF(  Mar2022_RICHIESTE!AA42&lt;&gt;"",  Mar2022_RICHIESTE!AA42,  HLOOKUP(AA$154,Tipologie!$B$2:$AM$10,2) ))</f>
        <v>-</v>
      </c>
      <c r="AB155" s="158" t="str">
        <f>T(IF(  Mar2022_RICHIESTE!AB42&lt;&gt;"",  Mar2022_RICHIESTE!AB42,  HLOOKUP(AB$154,Tipologie!$B$2:$AM$10,2) ))</f>
        <v>-</v>
      </c>
      <c r="AC155" s="158" t="str">
        <f>T(IF(  Mar2022_RICHIESTE!AC42&lt;&gt;"",  Mar2022_RICHIESTE!AC42,  HLOOKUP(AC$154,Tipologie!$B$2:$AM$10,2) ))</f>
        <v>-</v>
      </c>
      <c r="AD155" s="158" t="str">
        <f>T(IF(  Mar2022_RICHIESTE!AD42&lt;&gt;"",  Mar2022_RICHIESTE!AD42,  HLOOKUP(AD$154,Tipologie!$B$2:$AM$10,2) ))</f>
        <v>-</v>
      </c>
      <c r="AE155" s="158" t="str">
        <f>T(IF(  Mar2022_RICHIESTE!AE42&lt;&gt;"",  Mar2022_RICHIESTE!AE42,  HLOOKUP(AE$154,Tipologie!$B$2:$AM$10,2) ))</f>
        <v>-</v>
      </c>
      <c r="AF155" s="158" t="str">
        <f>T(IF(  Mar2022_RICHIESTE!AF42&lt;&gt;"",  Mar2022_RICHIESTE!AF42,  HLOOKUP(AF$154,Tipologie!$B$2:$AM$10,2) ))</f>
        <v>-</v>
      </c>
      <c r="AG155" s="158" t="str">
        <f>T(IF(  Mar2022_RICHIESTE!AG42&lt;&gt;"",  Mar2022_RICHIESTE!AG42,  HLOOKUP(AG$154,Tipologie!$B$2:$AM$10,2) ))</f>
        <v>-</v>
      </c>
      <c r="AH155" s="158" t="str">
        <f>T(IF(  Mar2022_RICHIESTE!AH42&lt;&gt;"",  Mar2022_RICHIESTE!AH42,  HLOOKUP(AH$154,Tipologie!$B$2:$AM$10,2) ))</f>
        <v>-</v>
      </c>
      <c r="AI155" s="158" t="str">
        <f>T(IF(  Mar2022_RICHIESTE!AI42&lt;&gt;"",  Mar2022_RICHIESTE!AI42,  HLOOKUP(AI$154,Tipologie!$B$2:$AM$10,2) ))</f>
        <v>-</v>
      </c>
      <c r="AJ155" s="158" t="str">
        <f>T(IF(  Mar2022_RICHIESTE!AJ42&lt;&gt;"",  Mar2022_RICHIESTE!AJ42,  HLOOKUP(AJ$154,Tipologie!$B$2:$AM$10,2) ))</f>
        <v>-</v>
      </c>
      <c r="AK155" s="158" t="str">
        <f>T(IF(  Mar2022_RICHIESTE!AK42&lt;&gt;"",  Mar2022_RICHIESTE!AK42,  HLOOKUP(AK$154,Tipologie!$B$2:$AM$10,2) ))</f>
        <v>-</v>
      </c>
      <c r="AL155" s="158" t="str">
        <f>T(IF(  Mar2022_RICHIESTE!AL42&lt;&gt;"",  Mar2022_RICHIESTE!AL42,  HLOOKUP(AL$154,Tipologie!$B$2:$AM$10,2) ))</f>
        <v>-</v>
      </c>
      <c r="AM155" s="158" t="str">
        <f>T(IF(  Mar2022_RICHIESTE!AM42&lt;&gt;"",  Mar2022_RICHIESTE!AM42,  HLOOKUP(AM$154,Tipologie!$B$2:$AM$10,2) ))</f>
        <v>-</v>
      </c>
      <c r="AN155" s="158" t="str">
        <f>T(IF(  Mar2022_RICHIESTE!AN42&lt;&gt;"",  Mar2022_RICHIESTE!AN42,  HLOOKUP(AN$154,Tipologie!$B$2:$AM$10,2) ))</f>
        <v>-</v>
      </c>
      <c r="AO155" s="158" t="str">
        <f>T(IF(  Mar2022_RICHIESTE!AO42&lt;&gt;"",  Mar2022_RICHIESTE!AO42,  HLOOKUP(AO$154,Tipologie!$B$2:$AM$10,2) ))</f>
        <v>-</v>
      </c>
      <c r="AP155" s="158" t="str">
        <f>T(IF(  Mar2022_RICHIESTE!AP42&lt;&gt;"",  Mar2022_RICHIESTE!AP42,  HLOOKUP(AP$154,Tipologie!$B$2:$AM$10,2) ))</f>
        <v>-</v>
      </c>
      <c r="AQ155" s="158" t="str">
        <f>T(IF(  Mar2022_RICHIESTE!AQ42&lt;&gt;"",  Mar2022_RICHIESTE!AQ42,  HLOOKUP(AQ$154,Tipologie!$B$2:$AM$10,2) ))</f>
        <v>-</v>
      </c>
      <c r="AR155" s="158" t="str">
        <f>T(IF(  Mar2022_RICHIESTE!AR42&lt;&gt;"",  Mar2022_RICHIESTE!AR42,  HLOOKUP(AR$154,Tipologie!$B$2:$AM$10,2) ))</f>
        <v>-</v>
      </c>
      <c r="AS155" s="54"/>
      <c r="AT155" s="95"/>
      <c r="AU155" s="96"/>
      <c r="AW155" s="98" t="str">
        <f t="shared" si="35"/>
        <v/>
      </c>
      <c r="AX155" s="98" t="str">
        <f t="shared" ref="AX155:AX163" si="39">IF($B155&lt;&gt;"",$B155,"")</f>
        <v/>
      </c>
      <c r="AY155" s="158" t="str">
        <f>T(IF(  Mar2022_RICHIESTE!BB42&lt;&gt;"",  Mar2022_RICHIESTE!BB42,  HLOOKUP(AY$154,Tipologie!$B$2:$AM$10,2) ))</f>
        <v>-</v>
      </c>
      <c r="AZ155" s="158" t="str">
        <f>T(IF(  Mar2022_RICHIESTE!BC42&lt;&gt;"",  Mar2022_RICHIESTE!BC42,  HLOOKUP(AZ$154,Tipologie!$B$2:$AM$10,2) ))</f>
        <v>-</v>
      </c>
      <c r="BA155" s="158" t="str">
        <f>T(IF(  Mar2022_RICHIESTE!BD42&lt;&gt;"",  Mar2022_RICHIESTE!BD42,  HLOOKUP(BA$154,Tipologie!$B$2:$AM$10,2) ))</f>
        <v>-</v>
      </c>
      <c r="BB155" s="158" t="str">
        <f>T(IF(  Mar2022_RICHIESTE!BE42&lt;&gt;"",  Mar2022_RICHIESTE!BE42,  HLOOKUP(BB$154,Tipologie!$B$2:$AM$10,2) ))</f>
        <v>-</v>
      </c>
      <c r="BC155" s="158" t="str">
        <f>T(IF(  Mar2022_RICHIESTE!BF42&lt;&gt;"",  Mar2022_RICHIESTE!BF42,  HLOOKUP(BC$154,Tipologie!$B$2:$AM$10,2) ))</f>
        <v>-</v>
      </c>
      <c r="BD155" s="158" t="str">
        <f>T(IF(  Mar2022_RICHIESTE!BG42&lt;&gt;"",  Mar2022_RICHIESTE!BG42,  HLOOKUP(BD$154,Tipologie!$B$2:$AM$10,2) ))</f>
        <v>-</v>
      </c>
      <c r="BE155" s="158" t="str">
        <f>T(IF(  Mar2022_RICHIESTE!BH42&lt;&gt;"",  Mar2022_RICHIESTE!BH42,  HLOOKUP(BE$154,Tipologie!$B$2:$AM$10,2) ))</f>
        <v>-</v>
      </c>
      <c r="BF155" s="158" t="str">
        <f>T(IF(  Mar2022_RICHIESTE!BI42&lt;&gt;"",  Mar2022_RICHIESTE!BI42,  HLOOKUP(BF$154,Tipologie!$B$2:$AM$10,2) ))</f>
        <v>-</v>
      </c>
      <c r="BG155" s="158" t="str">
        <f>T(IF(  Mar2022_RICHIESTE!BJ42&lt;&gt;"",  Mar2022_RICHIESTE!BJ42,  HLOOKUP(BG$154,Tipologie!$B$2:$AM$10,2) ))</f>
        <v>-</v>
      </c>
      <c r="BH155" s="158" t="str">
        <f>T(IF(  Mar2022_RICHIESTE!BK42&lt;&gt;"",  Mar2022_RICHIESTE!BK42,  HLOOKUP(BH$154,Tipologie!$B$2:$AM$10,2) ))</f>
        <v>-</v>
      </c>
    </row>
    <row r="156" spans="1:61" ht="11.25" customHeight="1" x14ac:dyDescent="0.25">
      <c r="A156" s="79" t="s">
        <v>25</v>
      </c>
      <c r="B156" s="80">
        <f>B152+1</f>
        <v>44648</v>
      </c>
      <c r="C156" s="158" t="str">
        <f>T( IF( Mar2022_RICHIESTE!C43&lt;&gt;"",  IF(   AND(    (IFERROR(SEARCH("Ridotto",Mar2022_RICHIESTE!C43),Mar2022_RICHIESTE!C43))=1,    C$154&lt;&gt;""   ),    _xlfn.CONCAT("Rid: ",HLOOKUP(C$154,Tipologie!$B$2:$AM$10,3)  ),  Mar2022_RICHIESTE!C43),HLOOKUP(C$154,Tipologie!$B$2:$AM$10,3  ) ))</f>
        <v>.</v>
      </c>
      <c r="D156" s="158" t="str">
        <f>T( IF( Mar2022_RICHIESTE!D43&lt;&gt;"",  IF(   AND(    (IFERROR(SEARCH("Ridotto",Mar2022_RICHIESTE!D43),Mar2022_RICHIESTE!D43))=1,    D$154&lt;&gt;""   ),    _xlfn.CONCAT("Rid: ",HLOOKUP(D$154,Tipologie!$B$2:$AM$10,3)  ),  Mar2022_RICHIESTE!D43),HLOOKUP(D$154,Tipologie!$B$2:$AM$10,3  ) ))</f>
        <v>.</v>
      </c>
      <c r="E156" s="158" t="str">
        <f>T( IF( Mar2022_RICHIESTE!E43&lt;&gt;"",  IF(   AND(    (IFERROR(SEARCH("Ridotto",Mar2022_RICHIESTE!E43),Mar2022_RICHIESTE!E43))=1,    E$154&lt;&gt;""   ),    _xlfn.CONCAT("Rid: ",HLOOKUP(E$154,Tipologie!$B$2:$AM$10,3)  ),  Mar2022_RICHIESTE!E43),HLOOKUP(E$154,Tipologie!$B$2:$AM$10,3  ) ))</f>
        <v>.</v>
      </c>
      <c r="F156" s="158" t="str">
        <f>T( IF( Mar2022_RICHIESTE!F43&lt;&gt;"",  IF(   AND(    (IFERROR(SEARCH("Ridotto",Mar2022_RICHIESTE!F43),Mar2022_RICHIESTE!F43))=1,    F$154&lt;&gt;""   ),    _xlfn.CONCAT("Rid: ",HLOOKUP(F$154,Tipologie!$B$2:$AM$10,3)  ),  Mar2022_RICHIESTE!F43),HLOOKUP(F$154,Tipologie!$B$2:$AM$10,3  ) ))</f>
        <v>.</v>
      </c>
      <c r="G156" s="158" t="str">
        <f>T( IF( Mar2022_RICHIESTE!G43&lt;&gt;"",  IF(   AND(    (IFERROR(SEARCH("Ridotto",Mar2022_RICHIESTE!G43),Mar2022_RICHIESTE!G43))=1,    G$154&lt;&gt;""   ),    _xlfn.CONCAT("Rid: ",HLOOKUP(G$154,Tipologie!$B$2:$AM$10,3)  ),  Mar2022_RICHIESTE!G43),HLOOKUP(G$154,Tipologie!$B$2:$AM$10,3  ) ))</f>
        <v>Ridotto Ex-Acc</v>
      </c>
      <c r="H156" s="158" t="str">
        <f>T( IF( Mar2022_RICHIESTE!H43&lt;&gt;"",  IF(   AND(    (IFERROR(SEARCH("Ridotto",Mar2022_RICHIESTE!H43),Mar2022_RICHIESTE!H43))=1,    H$154&lt;&gt;""   ),    _xlfn.CONCAT("Rid: ",HLOOKUP(H$154,Tipologie!$B$2:$AM$10,3)  ),  Mar2022_RICHIESTE!H43),HLOOKUP(H$154,Tipologie!$B$2:$AM$10,3  ) ))</f>
        <v>.</v>
      </c>
      <c r="I156" s="158" t="str">
        <f>T( IF( Mar2022_RICHIESTE!I43&lt;&gt;"",  IF(   AND(    (IFERROR(SEARCH("Ridotto",Mar2022_RICHIESTE!I43),Mar2022_RICHIESTE!I43))=1,    I$154&lt;&gt;""   ),    _xlfn.CONCAT("Rid: ",HLOOKUP(I$154,Tipologie!$B$2:$AM$10,3)  ),  Mar2022_RICHIESTE!I43),HLOOKUP(I$154,Tipologie!$B$2:$AM$10,3  ) ))</f>
        <v>.</v>
      </c>
      <c r="J156" s="158" t="str">
        <f>T( IF( Mar2022_RICHIESTE!J43&lt;&gt;"",  IF(   AND(    (IFERROR(SEARCH("Ridotto",Mar2022_RICHIESTE!J43),Mar2022_RICHIESTE!J43))=1,    J$154&lt;&gt;""   ),    _xlfn.CONCAT("Rid: ",HLOOKUP(J$154,Tipologie!$B$2:$AM$10,3)  ),  Mar2022_RICHIESTE!J43),HLOOKUP(J$154,Tipologie!$B$2:$AM$10,3  ) ))</f>
        <v>.</v>
      </c>
      <c r="K156" s="158" t="str">
        <f>T( IF( Mar2022_RICHIESTE!K43&lt;&gt;"",  IF(   AND(    (IFERROR(SEARCH("Ridotto",Mar2022_RICHIESTE!K43),Mar2022_RICHIESTE!K43))=1,    K$154&lt;&gt;""   ),    _xlfn.CONCAT("Rid: ",HLOOKUP(K$154,Tipologie!$B$2:$AM$10,3)  ),  Mar2022_RICHIESTE!K43),HLOOKUP(K$154,Tipologie!$B$2:$AM$10,3  ) ))</f>
        <v>Ex-accordo</v>
      </c>
      <c r="L156" s="158" t="str">
        <f>T( IF( Mar2022_RICHIESTE!L43&lt;&gt;"",  IF(   AND(    (IFERROR(SEARCH("Ridotto",Mar2022_RICHIESTE!L43),Mar2022_RICHIESTE!L43))=1,    L$154&lt;&gt;""   ),    _xlfn.CONCAT("Rid: ",HLOOKUP(L$154,Tipologie!$B$2:$AM$10,3)  ),  Mar2022_RICHIESTE!L43),HLOOKUP(L$154,Tipologie!$B$2:$AM$10,3  ) ))</f>
        <v>.</v>
      </c>
      <c r="M156" s="158" t="str">
        <f>T( IF( Mar2022_RICHIESTE!M43&lt;&gt;"",  IF(   AND(    (IFERROR(SEARCH("Ridotto",Mar2022_RICHIESTE!M43),Mar2022_RICHIESTE!M43))=1,    M$154&lt;&gt;""   ),    _xlfn.CONCAT("Rid: ",HLOOKUP(M$154,Tipologie!$B$2:$AM$10,3)  ),  Mar2022_RICHIESTE!M43),HLOOKUP(M$154,Tipologie!$B$2:$AM$10,3  ) ))</f>
        <v>Ex-accordo</v>
      </c>
      <c r="N156" s="158" t="str">
        <f>T( IF( Mar2022_RICHIESTE!N43&lt;&gt;"",  IF(   AND(    (IFERROR(SEARCH("Ridotto",Mar2022_RICHIESTE!N43),Mar2022_RICHIESTE!N43))=1,    N$154&lt;&gt;""   ),    _xlfn.CONCAT("Rid: ",HLOOKUP(N$154,Tipologie!$B$2:$AM$10,3)  ),  Mar2022_RICHIESTE!N43),HLOOKUP(N$154,Tipologie!$B$2:$AM$10,3  ) ))</f>
        <v>.</v>
      </c>
      <c r="O156" s="158" t="str">
        <f>T( IF( Mar2022_RICHIESTE!O43&lt;&gt;"",  IF(   AND(    (IFERROR(SEARCH("Ridotto",Mar2022_RICHIESTE!O43),Mar2022_RICHIESTE!O43))=1,    O$154&lt;&gt;""   ),    _xlfn.CONCAT("Rid: ",HLOOKUP(O$154,Tipologie!$B$2:$AM$10,3)  ),  Mar2022_RICHIESTE!O43),HLOOKUP(O$154,Tipologie!$B$2:$AM$10,3  ) ))</f>
        <v>.</v>
      </c>
      <c r="P156" s="158" t="str">
        <f>T( IF( Mar2022_RICHIESTE!P43&lt;&gt;"",  IF(   AND(    (IFERROR(SEARCH("Ridotto",Mar2022_RICHIESTE!P43),Mar2022_RICHIESTE!P43))=1,    P$154&lt;&gt;""   ),    _xlfn.CONCAT("Rid: ",HLOOKUP(P$154,Tipologie!$B$2:$AM$10,3)  ),  Mar2022_RICHIESTE!P43),HLOOKUP(P$154,Tipologie!$B$2:$AM$10,3  ) ))</f>
        <v>.</v>
      </c>
      <c r="Q156" s="60" t="str">
        <f>T( IF( Mar2022_RICHIESTE!Q43&lt;&gt;"",  IF(   AND(    (IFERROR(SEARCH("Ridotto",Mar2022_RICHIESTE!Q43),Mar2022_RICHIESTE!Q43))=1,    Q$154&lt;&gt;""   ),    _xlfn.CONCAT("Rid: ",HLOOKUP(Q$154,Tipologie!$B$2:$AM$10,3)  ),  Mar2022_RICHIESTE!Q43),HLOOKUP(Q$154,Tipologie!$B$2:$AM$10,3  ) ))</f>
        <v>.</v>
      </c>
      <c r="R156" s="60" t="str">
        <f>T( IF( Mar2022_RICHIESTE!R43&lt;&gt;"",  IF(   AND(    (IFERROR(SEARCH("Ridotto",Mar2022_RICHIESTE!R43),Mar2022_RICHIESTE!R43))=1,    R$154&lt;&gt;""   ),    _xlfn.CONCAT("Rid: ",HLOOKUP(R$154,Tipologie!$B$2:$AM$10,3)  ),  Mar2022_RICHIESTE!R43),HLOOKUP(R$154,Tipologie!$B$2:$AM$10,3  ) ))</f>
        <v>.</v>
      </c>
      <c r="S156" s="60" t="str">
        <f>T( IF( Mar2022_RICHIESTE!S43&lt;&gt;"",  IF(   AND(    (IFERROR(SEARCH("Ridotto",Mar2022_RICHIESTE!S43),Mar2022_RICHIESTE!S43))=1,    S$154&lt;&gt;""   ),    _xlfn.CONCAT("Rid: ",HLOOKUP(S$154,Tipologie!$B$2:$AM$10,3)  ),  Mar2022_RICHIESTE!S43),HLOOKUP(S$154,Tipologie!$B$2:$AM$10,3  ) ))</f>
        <v>.</v>
      </c>
      <c r="U156" s="79" t="str">
        <f t="shared" si="34"/>
        <v>lun</v>
      </c>
      <c r="V156" s="80">
        <f t="shared" si="33"/>
        <v>44648</v>
      </c>
      <c r="W156" s="158" t="str">
        <f>T( IF( Mar2022_RICHIESTE!W43&lt;&gt;"",  IF(   AND(    (IFERROR(SEARCH("Ridotto",Mar2022_RICHIESTE!W43),Mar2022_RICHIESTE!W43))=1,    W$154&lt;&gt;""   ),    _xlfn.CONCAT("Rid: ",HLOOKUP(W$154,Tipologie!$B$2:$AM$10,3)  ),  Mar2022_RICHIESTE!W43),HLOOKUP(W$154,Tipologie!$B$2:$AM$10,3  ) ))</f>
        <v>Ex-accordo</v>
      </c>
      <c r="X156" s="158" t="str">
        <f>T( IF( Mar2022_RICHIESTE!X43&lt;&gt;"",  IF(   AND(    (IFERROR(SEARCH("Ridotto",Mar2022_RICHIESTE!X43),Mar2022_RICHIESTE!X43))=1,    X$154&lt;&gt;""   ),    _xlfn.CONCAT("Rid: ",HLOOKUP(X$154,Tipologie!$B$2:$AM$10,3)  ),  Mar2022_RICHIESTE!X43),HLOOKUP(X$154,Tipologie!$B$2:$AM$10,3  ) ))</f>
        <v>.</v>
      </c>
      <c r="Y156" s="158" t="str">
        <f>T( IF( Mar2022_RICHIESTE!Y43&lt;&gt;"",  IF(   AND(    (IFERROR(SEARCH("Ridotto",Mar2022_RICHIESTE!Y43),Mar2022_RICHIESTE!Y43))=1,    Y$154&lt;&gt;""   ),    _xlfn.CONCAT("Rid: ",HLOOKUP(Y$154,Tipologie!$B$2:$AM$10,3)  ),  Mar2022_RICHIESTE!Y43),HLOOKUP(Y$154,Tipologie!$B$2:$AM$10,3  ) ))</f>
        <v>.</v>
      </c>
      <c r="Z156" s="158" t="str">
        <f>T( IF( Mar2022_RICHIESTE!Z43&lt;&gt;"",  IF(   AND(    (IFERROR(SEARCH("Ridotto",Mar2022_RICHIESTE!Z43),Mar2022_RICHIESTE!Z43))=1,    Z$154&lt;&gt;""   ),    _xlfn.CONCAT("Rid: ",HLOOKUP(Z$154,Tipologie!$B$2:$AM$10,3)  ),  Mar2022_RICHIESTE!Z43),HLOOKUP(Z$154,Tipologie!$B$2:$AM$10,3  ) ))</f>
        <v>Ridotto Maternità</v>
      </c>
      <c r="AA156" s="158" t="str">
        <f>T( IF( Mar2022_RICHIESTE!AA43&lt;&gt;"",  IF(   AND(    (IFERROR(SEARCH("Ridotto",Mar2022_RICHIESTE!AA43),Mar2022_RICHIESTE!AA43))=1,    AA$154&lt;&gt;""   ),    _xlfn.CONCAT("Rid: ",HLOOKUP(AA$154,Tipologie!$B$2:$AM$10,3)  ),  Mar2022_RICHIESTE!AA43),HLOOKUP(AA$154,Tipologie!$B$2:$AM$10,3  ) ))</f>
        <v>.</v>
      </c>
      <c r="AB156" s="158" t="str">
        <f>T( IF( Mar2022_RICHIESTE!AB43&lt;&gt;"",  IF(   AND(    (IFERROR(SEARCH("Ridotto",Mar2022_RICHIESTE!AB43),Mar2022_RICHIESTE!AB43))=1,    AB$154&lt;&gt;""   ),    _xlfn.CONCAT("Rid: ",HLOOKUP(AB$154,Tipologie!$B$2:$AM$10,3)  ),  Mar2022_RICHIESTE!AB43),HLOOKUP(AB$154,Tipologie!$B$2:$AM$10,3  ) ))</f>
        <v>.</v>
      </c>
      <c r="AC156" s="158" t="str">
        <f>T( IF( Mar2022_RICHIESTE!AC43&lt;&gt;"",  IF(   AND(    (IFERROR(SEARCH("Ridotto",Mar2022_RICHIESTE!AC43),Mar2022_RICHIESTE!AC43))=1,    AC$154&lt;&gt;""   ),    _xlfn.CONCAT("Rid: ",HLOOKUP(AC$154,Tipologie!$B$2:$AM$10,3)  ),  Mar2022_RICHIESTE!AC43),HLOOKUP(AC$154,Tipologie!$B$2:$AM$10,3  ) ))</f>
        <v>.</v>
      </c>
      <c r="AD156" s="158" t="str">
        <f>T( IF( Mar2022_RICHIESTE!AD43&lt;&gt;"",  IF(   AND(    (IFERROR(SEARCH("Ridotto",Mar2022_RICHIESTE!AD43),Mar2022_RICHIESTE!AD43))=1,    AD$154&lt;&gt;""   ),    _xlfn.CONCAT("Rid: ",HLOOKUP(AD$154,Tipologie!$B$2:$AM$10,3)  ),  Mar2022_RICHIESTE!AD43),HLOOKUP(AD$154,Tipologie!$B$2:$AM$10,3  ) ))</f>
        <v>.</v>
      </c>
      <c r="AE156" s="158" t="str">
        <f>T( IF( Mar2022_RICHIESTE!AE43&lt;&gt;"",  IF(   AND(    (IFERROR(SEARCH("Ridotto",Mar2022_RICHIESTE!AE43),Mar2022_RICHIESTE!AE43))=1,    AE$154&lt;&gt;""   ),    _xlfn.CONCAT("Rid: ",HLOOKUP(AE$154,Tipologie!$B$2:$AM$10,3)  ),  Mar2022_RICHIESTE!AE43),HLOOKUP(AE$154,Tipologie!$B$2:$AM$10,3  ) ))</f>
        <v>.</v>
      </c>
      <c r="AF156" s="158" t="str">
        <f>T( IF( Mar2022_RICHIESTE!AF43&lt;&gt;"",  IF(   AND(    (IFERROR(SEARCH("Ridotto",Mar2022_RICHIESTE!AF43),Mar2022_RICHIESTE!AF43))=1,    AF$154&lt;&gt;""   ),    _xlfn.CONCAT("Rid: ",HLOOKUP(AF$154,Tipologie!$B$2:$AM$10,3)  ),  Mar2022_RICHIESTE!AF43),HLOOKUP(AF$154,Tipologie!$B$2:$AM$10,3  ) ))</f>
        <v>.</v>
      </c>
      <c r="AG156" s="158" t="str">
        <f>T( IF( Mar2022_RICHIESTE!AG43&lt;&gt;"",  IF(   AND(    (IFERROR(SEARCH("Ridotto",Mar2022_RICHIESTE!AG43),Mar2022_RICHIESTE!AG43))=1,    AG$154&lt;&gt;""   ),    _xlfn.CONCAT("Rid: ",HLOOKUP(AG$154,Tipologie!$B$2:$AM$10,3)  ),  Mar2022_RICHIESTE!AG43),HLOOKUP(AG$154,Tipologie!$B$2:$AM$10,3  ) ))</f>
        <v>.</v>
      </c>
      <c r="AH156" s="158" t="str">
        <f>T( IF( Mar2022_RICHIESTE!AH43&lt;&gt;"",  IF(   AND(    (IFERROR(SEARCH("Ridotto",Mar2022_RICHIESTE!AH43),Mar2022_RICHIESTE!AH43))=1,    AH$154&lt;&gt;""   ),    _xlfn.CONCAT("Rid: ",HLOOKUP(AH$154,Tipologie!$B$2:$AM$10,3)  ),  Mar2022_RICHIESTE!AH43),HLOOKUP(AH$154,Tipologie!$B$2:$AM$10,3  ) ))</f>
        <v>.</v>
      </c>
      <c r="AI156" s="158" t="str">
        <f>T( IF( Mar2022_RICHIESTE!AI43&lt;&gt;"",  IF(   AND(    (IFERROR(SEARCH("Ridotto",Mar2022_RICHIESTE!AI43),Mar2022_RICHIESTE!AI43))=1,    AI$154&lt;&gt;""   ),    _xlfn.CONCAT("Rid: ",HLOOKUP(AI$154,Tipologie!$B$2:$AM$10,3)  ),  Mar2022_RICHIESTE!AI43),HLOOKUP(AI$154,Tipologie!$B$2:$AM$10,3  ) ))</f>
        <v>.</v>
      </c>
      <c r="AJ156" s="158" t="str">
        <f>T( IF( Mar2022_RICHIESTE!AJ43&lt;&gt;"",  IF(   AND(    (IFERROR(SEARCH("Ridotto",Mar2022_RICHIESTE!AJ43),Mar2022_RICHIESTE!AJ43))=1,    AJ$154&lt;&gt;""   ),    _xlfn.CONCAT("Rid: ",HLOOKUP(AJ$154,Tipologie!$B$2:$AM$10,3)  ),  Mar2022_RICHIESTE!AJ43),HLOOKUP(AJ$154,Tipologie!$B$2:$AM$10,3  ) ))</f>
        <v>Ridotto Maternità</v>
      </c>
      <c r="AK156" s="158" t="str">
        <f>T( IF( Mar2022_RICHIESTE!AK43&lt;&gt;"",  IF(   AND(    (IFERROR(SEARCH("Ridotto",Mar2022_RICHIESTE!AK43),Mar2022_RICHIESTE!AK43))=1,    AK$154&lt;&gt;""   ),    _xlfn.CONCAT("Rid: ",HLOOKUP(AK$154,Tipologie!$B$2:$AM$10,3)  ),  Mar2022_RICHIESTE!AK43),HLOOKUP(AK$154,Tipologie!$B$2:$AM$10,3  ) ))</f>
        <v>.</v>
      </c>
      <c r="AL156" s="158" t="str">
        <f>T( IF( Mar2022_RICHIESTE!AL43&lt;&gt;"",  IF(   AND(    (IFERROR(SEARCH("Ridotto",Mar2022_RICHIESTE!AL43),Mar2022_RICHIESTE!AL43))=1,    AL$154&lt;&gt;""   ),    _xlfn.CONCAT("Rid: ",HLOOKUP(AL$154,Tipologie!$B$2:$AM$10,3)  ),  Mar2022_RICHIESTE!AL43),HLOOKUP(AL$154,Tipologie!$B$2:$AM$10,3  ) ))</f>
        <v>.</v>
      </c>
      <c r="AM156" s="158" t="str">
        <f>T( IF( Mar2022_RICHIESTE!AM43&lt;&gt;"",  IF(   AND(    (IFERROR(SEARCH("Ridotto",Mar2022_RICHIESTE!AM43),Mar2022_RICHIESTE!AM43))=1,    AM$154&lt;&gt;""   ),    _xlfn.CONCAT("Rid: ",HLOOKUP(AM$154,Tipologie!$B$2:$AM$10,3)  ),  Mar2022_RICHIESTE!AM43),HLOOKUP(AM$154,Tipologie!$B$2:$AM$10,3  ) ))</f>
        <v>.</v>
      </c>
      <c r="AN156" s="158" t="str">
        <f>T( IF( Mar2022_RICHIESTE!AN43&lt;&gt;"",  IF(   AND(    (IFERROR(SEARCH("Ridotto",Mar2022_RICHIESTE!AN43),Mar2022_RICHIESTE!AN43))=1,    AN$154&lt;&gt;""   ),    _xlfn.CONCAT("Rid: ",HLOOKUP(AN$154,Tipologie!$B$2:$AM$10,3)  ),  Mar2022_RICHIESTE!AN43),HLOOKUP(AN$154,Tipologie!$B$2:$AM$10,3  ) ))</f>
        <v>.</v>
      </c>
      <c r="AO156" s="158" t="str">
        <f>T( IF( Mar2022_RICHIESTE!AO43&lt;&gt;"",  IF(   AND(    (IFERROR(SEARCH("Ridotto",Mar2022_RICHIESTE!AO43),Mar2022_RICHIESTE!AO43))=1,    AO$154&lt;&gt;""   ),    _xlfn.CONCAT("Rid: ",HLOOKUP(AO$154,Tipologie!$B$2:$AM$10,3)  ),  Mar2022_RICHIESTE!AO43),HLOOKUP(AO$154,Tipologie!$B$2:$AM$10,3  ) ))</f>
        <v>.</v>
      </c>
      <c r="AP156" s="158" t="str">
        <f>T( IF( Mar2022_RICHIESTE!AP43&lt;&gt;"",  IF(   AND(    (IFERROR(SEARCH("Ridotto",Mar2022_RICHIESTE!AP43),Mar2022_RICHIESTE!AP43))=1,    AP$154&lt;&gt;""   ),    _xlfn.CONCAT("Rid: ",HLOOKUP(AP$154,Tipologie!$B$2:$AM$10,3)  ),  Mar2022_RICHIESTE!AP43),HLOOKUP(AP$154,Tipologie!$B$2:$AM$10,3  ) ))</f>
        <v>.</v>
      </c>
      <c r="AQ156" s="158" t="str">
        <f>T( IF( Mar2022_RICHIESTE!AQ43&lt;&gt;"",  IF(   AND(    (IFERROR(SEARCH("Ridotto",Mar2022_RICHIESTE!AQ43),Mar2022_RICHIESTE!AQ43))=1,    AQ$154&lt;&gt;""   ),    _xlfn.CONCAT("Rid: ",HLOOKUP(AQ$154,Tipologie!$B$2:$AM$10,3)  ),  Mar2022_RICHIESTE!AQ43),HLOOKUP(AQ$154,Tipologie!$B$2:$AM$10,3  ) ))</f>
        <v>.</v>
      </c>
      <c r="AR156" s="158" t="str">
        <f>T( IF( Mar2022_RICHIESTE!AR43&lt;&gt;"",  IF(   AND(    (IFERROR(SEARCH("Ridotto",Mar2022_RICHIESTE!AR43),Mar2022_RICHIESTE!AR43))=1,    AR$154&lt;&gt;""   ),    _xlfn.CONCAT("Rid: ",HLOOKUP(AR$154,Tipologie!$B$2:$AM$10,3)  ),  Mar2022_RICHIESTE!AR43),HLOOKUP(AR$154,Tipologie!$B$2:$AM$10,3  ) ))</f>
        <v>.</v>
      </c>
      <c r="AS156" s="54"/>
      <c r="AT156" s="52">
        <f>SUM(COUNTIFS(C156:AR156,{"Ex-accordo";"Ferie";"Ridotto Ex-Acc";"Ridotto Ferie";"Ridotto Maternità";"Malattia";"Esame";"Altro"}))</f>
        <v>6</v>
      </c>
      <c r="AU156" s="96"/>
      <c r="AW156" s="79" t="str">
        <f t="shared" si="35"/>
        <v>lun</v>
      </c>
      <c r="AX156" s="79">
        <f t="shared" si="39"/>
        <v>44648</v>
      </c>
      <c r="AY156" s="158" t="str">
        <f>T(IF(  Mar2022_RICHIESTE!BB43&lt;&gt;"",  Mar2022_RICHIESTE!BB43,  HLOOKUP(AY$154,Tipologie!$B$2:$AM$10,3) ))</f>
        <v>.</v>
      </c>
      <c r="AZ156" s="158" t="str">
        <f>T(IF(  Mar2022_RICHIESTE!BC43&lt;&gt;"",  Mar2022_RICHIESTE!BC43,  HLOOKUP(AZ$154,Tipologie!$B$2:$AM$10,3) ))</f>
        <v>.</v>
      </c>
      <c r="BA156" s="158" t="str">
        <f>T(IF(  Mar2022_RICHIESTE!BD43&lt;&gt;"",  Mar2022_RICHIESTE!BD43,  HLOOKUP(BA$154,Tipologie!$B$2:$AM$10,3) ))</f>
        <v>.</v>
      </c>
      <c r="BB156" s="158" t="str">
        <f>T(IF(  Mar2022_RICHIESTE!BE43&lt;&gt;"",  Mar2022_RICHIESTE!BE43,  HLOOKUP(BB$154,Tipologie!$B$2:$AM$10,3) ))</f>
        <v>.</v>
      </c>
      <c r="BC156" s="158" t="str">
        <f>T(IF(  Mar2022_RICHIESTE!BF43&lt;&gt;"",  Mar2022_RICHIESTE!BF43,  HLOOKUP(BC$154,Tipologie!$B$2:$AM$10,3) ))</f>
        <v>.</v>
      </c>
      <c r="BD156" s="158" t="str">
        <f>T(IF(  Mar2022_RICHIESTE!BG43&lt;&gt;"",  Mar2022_RICHIESTE!BG43,  HLOOKUP(BD$154,Tipologie!$B$2:$AM$10,3) ))</f>
        <v>.</v>
      </c>
      <c r="BE156" s="158" t="str">
        <f>T(IF(  Mar2022_RICHIESTE!BH43&lt;&gt;"",  Mar2022_RICHIESTE!BH43,  HLOOKUP(BE$154,Tipologie!$B$2:$AM$10,3) ))</f>
        <v>.</v>
      </c>
      <c r="BF156" s="158" t="str">
        <f>T(IF(  Mar2022_RICHIESTE!BI43&lt;&gt;"",  Mar2022_RICHIESTE!BI43,  HLOOKUP(BF$154,Tipologie!$B$2:$AM$10,3) ))</f>
        <v>.</v>
      </c>
      <c r="BG156" s="158" t="str">
        <f>T(IF(  Mar2022_RICHIESTE!BJ43&lt;&gt;"",  Mar2022_RICHIESTE!BJ43,  HLOOKUP(BG$154,Tipologie!$B$2:$AM$10,3) ))</f>
        <v>.</v>
      </c>
      <c r="BH156" s="158" t="str">
        <f>T(IF(  Mar2022_RICHIESTE!BK43&lt;&gt;"",  Mar2022_RICHIESTE!BK43,  HLOOKUP(BH$154,Tipologie!$B$2:$AM$10,3) ))</f>
        <v>.</v>
      </c>
      <c r="BI156" s="50"/>
    </row>
    <row r="157" spans="1:61" ht="11.25" customHeight="1" x14ac:dyDescent="0.25">
      <c r="A157" s="79" t="s">
        <v>26</v>
      </c>
      <c r="B157" s="80">
        <f t="shared" ref="B157:B162" si="40">B156+1</f>
        <v>44649</v>
      </c>
      <c r="C157" s="158" t="str">
        <f>T( IF( Mar2022_RICHIESTE!C44&lt;&gt;"",  IF(   AND(    (IFERROR(SEARCH("Ridotto",Mar2022_RICHIESTE!C44),Mar2022_RICHIESTE!C44))=1,    C$154&lt;&gt;""   ),    _xlfn.CONCAT("Rid: ",HLOOKUP(C$154,Tipologie!$B$2:$AM$10,4)  ),  Mar2022_RICHIESTE!C44),HLOOKUP(C$154,Tipologie!$B$2:$AM$10,4  ) ))</f>
        <v>.</v>
      </c>
      <c r="D157" s="158" t="str">
        <f>T( IF( Mar2022_RICHIESTE!D44&lt;&gt;"",  IF(   AND(    (IFERROR(SEARCH("Ridotto",Mar2022_RICHIESTE!D44),Mar2022_RICHIESTE!D44))=1,    D$154&lt;&gt;""   ),    _xlfn.CONCAT("Rid: ",HLOOKUP(D$154,Tipologie!$B$2:$AM$10,4)  ),  Mar2022_RICHIESTE!D44),HLOOKUP(D$154,Tipologie!$B$2:$AM$10,4  ) ))</f>
        <v>.</v>
      </c>
      <c r="E157" s="158" t="str">
        <f>T( IF( Mar2022_RICHIESTE!E44&lt;&gt;"",  IF(   AND(    (IFERROR(SEARCH("Ridotto",Mar2022_RICHIESTE!E44),Mar2022_RICHIESTE!E44))=1,    E$154&lt;&gt;""   ),    _xlfn.CONCAT("Rid: ",HLOOKUP(E$154,Tipologie!$B$2:$AM$10,4)  ),  Mar2022_RICHIESTE!E44),HLOOKUP(E$154,Tipologie!$B$2:$AM$10,4  ) ))</f>
        <v>.</v>
      </c>
      <c r="F157" s="158" t="str">
        <f>T( IF( Mar2022_RICHIESTE!F44&lt;&gt;"",  IF(   AND(    (IFERROR(SEARCH("Ridotto",Mar2022_RICHIESTE!F44),Mar2022_RICHIESTE!F44))=1,    F$154&lt;&gt;""   ),    _xlfn.CONCAT("Rid: ",HLOOKUP(F$154,Tipologie!$B$2:$AM$10,4)  ),  Mar2022_RICHIESTE!F44),HLOOKUP(F$154,Tipologie!$B$2:$AM$10,4  ) ))</f>
        <v>.</v>
      </c>
      <c r="G157" s="158" t="str">
        <f>T( IF( Mar2022_RICHIESTE!G44&lt;&gt;"",  IF(   AND(    (IFERROR(SEARCH("Ridotto",Mar2022_RICHIESTE!G44),Mar2022_RICHIESTE!G44))=1,    G$154&lt;&gt;""   ),    _xlfn.CONCAT("Rid: ",HLOOKUP(G$154,Tipologie!$B$2:$AM$10,4)  ),  Mar2022_RICHIESTE!G44),HLOOKUP(G$154,Tipologie!$B$2:$AM$10,4  ) ))</f>
        <v>Ridotto Ex-Acc</v>
      </c>
      <c r="H157" s="158" t="str">
        <f>T( IF( Mar2022_RICHIESTE!H44&lt;&gt;"",  IF(   AND(    (IFERROR(SEARCH("Ridotto",Mar2022_RICHIESTE!H44),Mar2022_RICHIESTE!H44))=1,    H$154&lt;&gt;""   ),    _xlfn.CONCAT("Rid: ",HLOOKUP(H$154,Tipologie!$B$2:$AM$10,4)  ),  Mar2022_RICHIESTE!H44),HLOOKUP(H$154,Tipologie!$B$2:$AM$10,4  ) ))</f>
        <v>.</v>
      </c>
      <c r="I157" s="158" t="str">
        <f>T( IF( Mar2022_RICHIESTE!I44&lt;&gt;"",  IF(   AND(    (IFERROR(SEARCH("Ridotto",Mar2022_RICHIESTE!I44),Mar2022_RICHIESTE!I44))=1,    I$154&lt;&gt;""   ),    _xlfn.CONCAT("Rid: ",HLOOKUP(I$154,Tipologie!$B$2:$AM$10,4)  ),  Mar2022_RICHIESTE!I44),HLOOKUP(I$154,Tipologie!$B$2:$AM$10,4  ) ))</f>
        <v>.</v>
      </c>
      <c r="J157" s="158" t="str">
        <f>T( IF( Mar2022_RICHIESTE!J44&lt;&gt;"",  IF(   AND(    (IFERROR(SEARCH("Ridotto",Mar2022_RICHIESTE!J44),Mar2022_RICHIESTE!J44))=1,    J$154&lt;&gt;""   ),    _xlfn.CONCAT("Rid: ",HLOOKUP(J$154,Tipologie!$B$2:$AM$10,4)  ),  Mar2022_RICHIESTE!J44),HLOOKUP(J$154,Tipologie!$B$2:$AM$10,4  ) ))</f>
        <v>.</v>
      </c>
      <c r="K157" s="158" t="str">
        <f>T( IF( Mar2022_RICHIESTE!K44&lt;&gt;"",  IF(   AND(    (IFERROR(SEARCH("Ridotto",Mar2022_RICHIESTE!K44),Mar2022_RICHIESTE!K44))=1,    K$154&lt;&gt;""   ),    _xlfn.CONCAT("Rid: ",HLOOKUP(K$154,Tipologie!$B$2:$AM$10,4)  ),  Mar2022_RICHIESTE!K44),HLOOKUP(K$154,Tipologie!$B$2:$AM$10,4  ) ))</f>
        <v>.</v>
      </c>
      <c r="L157" s="158" t="str">
        <f>T( IF( Mar2022_RICHIESTE!L44&lt;&gt;"",  IF(   AND(    (IFERROR(SEARCH("Ridotto",Mar2022_RICHIESTE!L44),Mar2022_RICHIESTE!L44))=1,    L$154&lt;&gt;""   ),    _xlfn.CONCAT("Rid: ",HLOOKUP(L$154,Tipologie!$B$2:$AM$10,4)  ),  Mar2022_RICHIESTE!L44),HLOOKUP(L$154,Tipologie!$B$2:$AM$10,4  ) ))</f>
        <v>.</v>
      </c>
      <c r="M157" s="158" t="str">
        <f>T( IF( Mar2022_RICHIESTE!M44&lt;&gt;"",  IF(   AND(    (IFERROR(SEARCH("Ridotto",Mar2022_RICHIESTE!M44),Mar2022_RICHIESTE!M44))=1,    M$154&lt;&gt;""   ),    _xlfn.CONCAT("Rid: ",HLOOKUP(M$154,Tipologie!$B$2:$AM$10,4)  ),  Mar2022_RICHIESTE!M44),HLOOKUP(M$154,Tipologie!$B$2:$AM$10,4  ) ))</f>
        <v>.</v>
      </c>
      <c r="N157" s="158" t="str">
        <f>T( IF( Mar2022_RICHIESTE!N44&lt;&gt;"",  IF(   AND(    (IFERROR(SEARCH("Ridotto",Mar2022_RICHIESTE!N44),Mar2022_RICHIESTE!N44))=1,    N$154&lt;&gt;""   ),    _xlfn.CONCAT("Rid: ",HLOOKUP(N$154,Tipologie!$B$2:$AM$10,4)  ),  Mar2022_RICHIESTE!N44),HLOOKUP(N$154,Tipologie!$B$2:$AM$10,4  ) ))</f>
        <v>.</v>
      </c>
      <c r="O157" s="158" t="str">
        <f>T( IF( Mar2022_RICHIESTE!O44&lt;&gt;"",  IF(   AND(    (IFERROR(SEARCH("Ridotto",Mar2022_RICHIESTE!O44),Mar2022_RICHIESTE!O44))=1,    O$154&lt;&gt;""   ),    _xlfn.CONCAT("Rid: ",HLOOKUP(O$154,Tipologie!$B$2:$AM$10,4)  ),  Mar2022_RICHIESTE!O44),HLOOKUP(O$154,Tipologie!$B$2:$AM$10,4  ) ))</f>
        <v>.</v>
      </c>
      <c r="P157" s="158" t="str">
        <f>T( IF( Mar2022_RICHIESTE!P44&lt;&gt;"",  IF(   AND(    (IFERROR(SEARCH("Ridotto",Mar2022_RICHIESTE!P44),Mar2022_RICHIESTE!P44))=1,    P$154&lt;&gt;""   ),    _xlfn.CONCAT("Rid: ",HLOOKUP(P$154,Tipologie!$B$2:$AM$10,4)  ),  Mar2022_RICHIESTE!P44),HLOOKUP(P$154,Tipologie!$B$2:$AM$10,4  ) ))</f>
        <v>.</v>
      </c>
      <c r="Q157" s="60" t="str">
        <f>T( IF( Mar2022_RICHIESTE!Q44&lt;&gt;"",  IF(   AND(    (IFERROR(SEARCH("Ridotto",Mar2022_RICHIESTE!Q44),Mar2022_RICHIESTE!Q44))=1,    Q$154&lt;&gt;""   ),    _xlfn.CONCAT("Rid: ",HLOOKUP(Q$154,Tipologie!$B$2:$AM$10,4)  ),  Mar2022_RICHIESTE!Q44),HLOOKUP(Q$154,Tipologie!$B$2:$AM$10,4  ) ))</f>
        <v>.</v>
      </c>
      <c r="R157" s="60" t="str">
        <f>T( IF( Mar2022_RICHIESTE!R44&lt;&gt;"",  IF(   AND(    (IFERROR(SEARCH("Ridotto",Mar2022_RICHIESTE!R44),Mar2022_RICHIESTE!R44))=1,    R$154&lt;&gt;""   ),    _xlfn.CONCAT("Rid: ",HLOOKUP(R$154,Tipologie!$B$2:$AM$10,4)  ),  Mar2022_RICHIESTE!R44),HLOOKUP(R$154,Tipologie!$B$2:$AM$10,4  ) ))</f>
        <v>.</v>
      </c>
      <c r="S157" s="60" t="str">
        <f>T( IF( Mar2022_RICHIESTE!S44&lt;&gt;"",  IF(   AND(    (IFERROR(SEARCH("Ridotto",Mar2022_RICHIESTE!S44),Mar2022_RICHIESTE!S44))=1,    S$154&lt;&gt;""   ),    _xlfn.CONCAT("Rid: ",HLOOKUP(S$154,Tipologie!$B$2:$AM$10,4)  ),  Mar2022_RICHIESTE!S44),HLOOKUP(S$154,Tipologie!$B$2:$AM$10,4  ) ))</f>
        <v>.</v>
      </c>
      <c r="U157" s="79" t="str">
        <f t="shared" si="34"/>
        <v>mar</v>
      </c>
      <c r="V157" s="80">
        <f t="shared" si="33"/>
        <v>44649</v>
      </c>
      <c r="W157" s="158" t="str">
        <f>T( IF( Mar2022_RICHIESTE!W44&lt;&gt;"",  IF(   AND(    (IFERROR(SEARCH("Ridotto",Mar2022_RICHIESTE!W44),Mar2022_RICHIESTE!W44))=1,    W$154&lt;&gt;""   ),    _xlfn.CONCAT("Rid: ",HLOOKUP(W$154,Tipologie!$B$2:$AM$10,4)  ),  Mar2022_RICHIESTE!W44),HLOOKUP(W$154,Tipologie!$B$2:$AM$10,4  ) ))</f>
        <v>Ex-accordo</v>
      </c>
      <c r="X157" s="158" t="str">
        <f>T( IF( Mar2022_RICHIESTE!X44&lt;&gt;"",  IF(   AND(    (IFERROR(SEARCH("Ridotto",Mar2022_RICHIESTE!X44),Mar2022_RICHIESTE!X44))=1,    X$154&lt;&gt;""   ),    _xlfn.CONCAT("Rid: ",HLOOKUP(X$154,Tipologie!$B$2:$AM$10,4)  ),  Mar2022_RICHIESTE!X44),HLOOKUP(X$154,Tipologie!$B$2:$AM$10,4  ) ))</f>
        <v>.</v>
      </c>
      <c r="Y157" s="158" t="str">
        <f>T( IF( Mar2022_RICHIESTE!Y44&lt;&gt;"",  IF(   AND(    (IFERROR(SEARCH("Ridotto",Mar2022_RICHIESTE!Y44),Mar2022_RICHIESTE!Y44))=1,    Y$154&lt;&gt;""   ),    _xlfn.CONCAT("Rid: ",HLOOKUP(Y$154,Tipologie!$B$2:$AM$10,4)  ),  Mar2022_RICHIESTE!Y44),HLOOKUP(Y$154,Tipologie!$B$2:$AM$10,4  ) ))</f>
        <v>.</v>
      </c>
      <c r="Z157" s="158" t="str">
        <f>T( IF( Mar2022_RICHIESTE!Z44&lt;&gt;"",  IF(   AND(    (IFERROR(SEARCH("Ridotto",Mar2022_RICHIESTE!Z44),Mar2022_RICHIESTE!Z44))=1,    Z$154&lt;&gt;""   ),    _xlfn.CONCAT("Rid: ",HLOOKUP(Z$154,Tipologie!$B$2:$AM$10,4)  ),  Mar2022_RICHIESTE!Z44),HLOOKUP(Z$154,Tipologie!$B$2:$AM$10,4  ) ))</f>
        <v>Ridotto Maternità</v>
      </c>
      <c r="AA157" s="158" t="str">
        <f>T( IF( Mar2022_RICHIESTE!AA44&lt;&gt;"",  IF(   AND(    (IFERROR(SEARCH("Ridotto",Mar2022_RICHIESTE!AA44),Mar2022_RICHIESTE!AA44))=1,    AA$154&lt;&gt;""   ),    _xlfn.CONCAT("Rid: ",HLOOKUP(AA$154,Tipologie!$B$2:$AM$10,4)  ),  Mar2022_RICHIESTE!AA44),HLOOKUP(AA$154,Tipologie!$B$2:$AM$10,4  ) ))</f>
        <v>.</v>
      </c>
      <c r="AB157" s="158" t="str">
        <f>T( IF( Mar2022_RICHIESTE!AB44&lt;&gt;"",  IF(   AND(    (IFERROR(SEARCH("Ridotto",Mar2022_RICHIESTE!AB44),Mar2022_RICHIESTE!AB44))=1,    AB$154&lt;&gt;""   ),    _xlfn.CONCAT("Rid: ",HLOOKUP(AB$154,Tipologie!$B$2:$AM$10,4)  ),  Mar2022_RICHIESTE!AB44),HLOOKUP(AB$154,Tipologie!$B$2:$AM$10,4  ) ))</f>
        <v>.</v>
      </c>
      <c r="AC157" s="158" t="str">
        <f>T( IF( Mar2022_RICHIESTE!AC44&lt;&gt;"",  IF(   AND(    (IFERROR(SEARCH("Ridotto",Mar2022_RICHIESTE!AC44),Mar2022_RICHIESTE!AC44))=1,    AC$154&lt;&gt;""   ),    _xlfn.CONCAT("Rid: ",HLOOKUP(AC$154,Tipologie!$B$2:$AM$10,4)  ),  Mar2022_RICHIESTE!AC44),HLOOKUP(AC$154,Tipologie!$B$2:$AM$10,4  ) ))</f>
        <v>.</v>
      </c>
      <c r="AD157" s="158" t="str">
        <f>T( IF( Mar2022_RICHIESTE!AD44&lt;&gt;"",  IF(   AND(    (IFERROR(SEARCH("Ridotto",Mar2022_RICHIESTE!AD44),Mar2022_RICHIESTE!AD44))=1,    AD$154&lt;&gt;""   ),    _xlfn.CONCAT("Rid: ",HLOOKUP(AD$154,Tipologie!$B$2:$AM$10,4)  ),  Mar2022_RICHIESTE!AD44),HLOOKUP(AD$154,Tipologie!$B$2:$AM$10,4  ) ))</f>
        <v>.</v>
      </c>
      <c r="AE157" s="158" t="str">
        <f>T( IF( Mar2022_RICHIESTE!AE44&lt;&gt;"",  IF(   AND(    (IFERROR(SEARCH("Ridotto",Mar2022_RICHIESTE!AE44),Mar2022_RICHIESTE!AE44))=1,    AE$154&lt;&gt;""   ),    _xlfn.CONCAT("Rid: ",HLOOKUP(AE$154,Tipologie!$B$2:$AM$10,4)  ),  Mar2022_RICHIESTE!AE44),HLOOKUP(AE$154,Tipologie!$B$2:$AM$10,4  ) ))</f>
        <v>.</v>
      </c>
      <c r="AF157" s="158" t="str">
        <f>T( IF( Mar2022_RICHIESTE!AF44&lt;&gt;"",  IF(   AND(    (IFERROR(SEARCH("Ridotto",Mar2022_RICHIESTE!AF44),Mar2022_RICHIESTE!AF44))=1,    AF$154&lt;&gt;""   ),    _xlfn.CONCAT("Rid: ",HLOOKUP(AF$154,Tipologie!$B$2:$AM$10,4)  ),  Mar2022_RICHIESTE!AF44),HLOOKUP(AF$154,Tipologie!$B$2:$AM$10,4  ) ))</f>
        <v>.</v>
      </c>
      <c r="AG157" s="158" t="str">
        <f>T( IF( Mar2022_RICHIESTE!AG44&lt;&gt;"",  IF(   AND(    (IFERROR(SEARCH("Ridotto",Mar2022_RICHIESTE!AG44),Mar2022_RICHIESTE!AG44))=1,    AG$154&lt;&gt;""   ),    _xlfn.CONCAT("Rid: ",HLOOKUP(AG$154,Tipologie!$B$2:$AM$10,4)  ),  Mar2022_RICHIESTE!AG44),HLOOKUP(AG$154,Tipologie!$B$2:$AM$10,4  ) ))</f>
        <v>.</v>
      </c>
      <c r="AH157" s="158" t="str">
        <f>T( IF( Mar2022_RICHIESTE!AH44&lt;&gt;"",  IF(   AND(    (IFERROR(SEARCH("Ridotto",Mar2022_RICHIESTE!AH44),Mar2022_RICHIESTE!AH44))=1,    AH$154&lt;&gt;""   ),    _xlfn.CONCAT("Rid: ",HLOOKUP(AH$154,Tipologie!$B$2:$AM$10,4)  ),  Mar2022_RICHIESTE!AH44),HLOOKUP(AH$154,Tipologie!$B$2:$AM$10,4  ) ))</f>
        <v>.</v>
      </c>
      <c r="AI157" s="158" t="str">
        <f>T( IF( Mar2022_RICHIESTE!AI44&lt;&gt;"",  IF(   AND(    (IFERROR(SEARCH("Ridotto",Mar2022_RICHIESTE!AI44),Mar2022_RICHIESTE!AI44))=1,    AI$154&lt;&gt;""   ),    _xlfn.CONCAT("Rid: ",HLOOKUP(AI$154,Tipologie!$B$2:$AM$10,4)  ),  Mar2022_RICHIESTE!AI44),HLOOKUP(AI$154,Tipologie!$B$2:$AM$10,4  ) ))</f>
        <v>.</v>
      </c>
      <c r="AJ157" s="158" t="str">
        <f>T( IF( Mar2022_RICHIESTE!AJ44&lt;&gt;"",  IF(   AND(    (IFERROR(SEARCH("Ridotto",Mar2022_RICHIESTE!AJ44),Mar2022_RICHIESTE!AJ44))=1,    AJ$154&lt;&gt;""   ),    _xlfn.CONCAT("Rid: ",HLOOKUP(AJ$154,Tipologie!$B$2:$AM$10,4)  ),  Mar2022_RICHIESTE!AJ44),HLOOKUP(AJ$154,Tipologie!$B$2:$AM$10,4  ) ))</f>
        <v>Ridotto Maternità</v>
      </c>
      <c r="AK157" s="158" t="str">
        <f>T( IF( Mar2022_RICHIESTE!AK44&lt;&gt;"",  IF(   AND(    (IFERROR(SEARCH("Ridotto",Mar2022_RICHIESTE!AK44),Mar2022_RICHIESTE!AK44))=1,    AK$154&lt;&gt;""   ),    _xlfn.CONCAT("Rid: ",HLOOKUP(AK$154,Tipologie!$B$2:$AM$10,4)  ),  Mar2022_RICHIESTE!AK44),HLOOKUP(AK$154,Tipologie!$B$2:$AM$10,4  ) ))</f>
        <v>.</v>
      </c>
      <c r="AL157" s="158" t="str">
        <f>T( IF( Mar2022_RICHIESTE!AL44&lt;&gt;"",  IF(   AND(    (IFERROR(SEARCH("Ridotto",Mar2022_RICHIESTE!AL44),Mar2022_RICHIESTE!AL44))=1,    AL$154&lt;&gt;""   ),    _xlfn.CONCAT("Rid: ",HLOOKUP(AL$154,Tipologie!$B$2:$AM$10,4)  ),  Mar2022_RICHIESTE!AL44),HLOOKUP(AL$154,Tipologie!$B$2:$AM$10,4  ) ))</f>
        <v>.</v>
      </c>
      <c r="AM157" s="158" t="str">
        <f>T( IF( Mar2022_RICHIESTE!AM44&lt;&gt;"",  IF(   AND(    (IFERROR(SEARCH("Ridotto",Mar2022_RICHIESTE!AM44),Mar2022_RICHIESTE!AM44))=1,    AM$154&lt;&gt;""   ),    _xlfn.CONCAT("Rid: ",HLOOKUP(AM$154,Tipologie!$B$2:$AM$10,4)  ),  Mar2022_RICHIESTE!AM44),HLOOKUP(AM$154,Tipologie!$B$2:$AM$10,4  ) ))</f>
        <v>.</v>
      </c>
      <c r="AN157" s="158" t="str">
        <f>T( IF( Mar2022_RICHIESTE!AN44&lt;&gt;"",  IF(   AND(    (IFERROR(SEARCH("Ridotto",Mar2022_RICHIESTE!AN44),Mar2022_RICHIESTE!AN44))=1,    AN$154&lt;&gt;""   ),    _xlfn.CONCAT("Rid: ",HLOOKUP(AN$154,Tipologie!$B$2:$AM$10,4)  ),  Mar2022_RICHIESTE!AN44),HLOOKUP(AN$154,Tipologie!$B$2:$AM$10,4  ) ))</f>
        <v>.</v>
      </c>
      <c r="AO157" s="158" t="str">
        <f>T( IF( Mar2022_RICHIESTE!AO44&lt;&gt;"",  IF(   AND(    (IFERROR(SEARCH("Ridotto",Mar2022_RICHIESTE!AO44),Mar2022_RICHIESTE!AO44))=1,    AO$154&lt;&gt;""   ),    _xlfn.CONCAT("Rid: ",HLOOKUP(AO$154,Tipologie!$B$2:$AM$10,4)  ),  Mar2022_RICHIESTE!AO44),HLOOKUP(AO$154,Tipologie!$B$2:$AM$10,4  ) ))</f>
        <v>.</v>
      </c>
      <c r="AP157" s="158" t="str">
        <f>T( IF( Mar2022_RICHIESTE!AP44&lt;&gt;"",  IF(   AND(    (IFERROR(SEARCH("Ridotto",Mar2022_RICHIESTE!AP44),Mar2022_RICHIESTE!AP44))=1,    AP$154&lt;&gt;""   ),    _xlfn.CONCAT("Rid: ",HLOOKUP(AP$154,Tipologie!$B$2:$AM$10,4)  ),  Mar2022_RICHIESTE!AP44),HLOOKUP(AP$154,Tipologie!$B$2:$AM$10,4  ) ))</f>
        <v>.</v>
      </c>
      <c r="AQ157" s="158" t="str">
        <f>T( IF( Mar2022_RICHIESTE!AQ44&lt;&gt;"",  IF(   AND(    (IFERROR(SEARCH("Ridotto",Mar2022_RICHIESTE!AQ44),Mar2022_RICHIESTE!AQ44))=1,    AQ$154&lt;&gt;""   ),    _xlfn.CONCAT("Rid: ",HLOOKUP(AQ$154,Tipologie!$B$2:$AM$10,4)  ),  Mar2022_RICHIESTE!AQ44),HLOOKUP(AQ$154,Tipologie!$B$2:$AM$10,4  ) ))</f>
        <v>.</v>
      </c>
      <c r="AR157" s="158" t="str">
        <f>T( IF( Mar2022_RICHIESTE!AR44&lt;&gt;"",  IF(   AND(    (IFERROR(SEARCH("Ridotto",Mar2022_RICHIESTE!AR44),Mar2022_RICHIESTE!AR44))=1,    AR$154&lt;&gt;""   ),    _xlfn.CONCAT("Rid: ",HLOOKUP(AR$154,Tipologie!$B$2:$AM$10,4)  ),  Mar2022_RICHIESTE!AR44),HLOOKUP(AR$154,Tipologie!$B$2:$AM$10,4  ) ))</f>
        <v>.</v>
      </c>
      <c r="AS157" s="54"/>
      <c r="AT157" s="174">
        <f>SUM(COUNTIFS(C157:AR157,{"Ex-accordo";"Ferie";"Ridotto Ex-Acc";"Ridotto Ferie";"Ridotto Maternità";"Malattia";"Esame";"Altro"}))</f>
        <v>4</v>
      </c>
      <c r="AU157" s="96"/>
      <c r="AW157" s="79" t="str">
        <f t="shared" si="35"/>
        <v>mar</v>
      </c>
      <c r="AX157" s="79">
        <f t="shared" si="39"/>
        <v>44649</v>
      </c>
      <c r="AY157" s="158" t="str">
        <f>T(IF(  Mar2022_RICHIESTE!BB44&lt;&gt;"",  Mar2022_RICHIESTE!BB44,  HLOOKUP(AY$154,Tipologie!$B$2:$AM$10,4) ))</f>
        <v>.</v>
      </c>
      <c r="AZ157" s="158" t="str">
        <f>T(IF(  Mar2022_RICHIESTE!BC44&lt;&gt;"",  Mar2022_RICHIESTE!BC44,  HLOOKUP(AZ$154,Tipologie!$B$2:$AM$10,4) ))</f>
        <v>.</v>
      </c>
      <c r="BA157" s="158" t="str">
        <f>T(IF(  Mar2022_RICHIESTE!BD44&lt;&gt;"",  Mar2022_RICHIESTE!BD44,  HLOOKUP(BA$154,Tipologie!$B$2:$AM$10,4) ))</f>
        <v>.</v>
      </c>
      <c r="BB157" s="158" t="str">
        <f>T(IF(  Mar2022_RICHIESTE!BE44&lt;&gt;"",  Mar2022_RICHIESTE!BE44,  HLOOKUP(BB$154,Tipologie!$B$2:$AM$10,4) ))</f>
        <v>.</v>
      </c>
      <c r="BC157" s="158" t="str">
        <f>T(IF(  Mar2022_RICHIESTE!BF44&lt;&gt;"",  Mar2022_RICHIESTE!BF44,  HLOOKUP(BC$154,Tipologie!$B$2:$AM$10,4) ))</f>
        <v>Ridotto Ex-Acc</v>
      </c>
      <c r="BD157" s="158" t="str">
        <f>T(IF(  Mar2022_RICHIESTE!BG44&lt;&gt;"",  Mar2022_RICHIESTE!BG44,  HLOOKUP(BD$154,Tipologie!$B$2:$AM$10,4) ))</f>
        <v>.</v>
      </c>
      <c r="BE157" s="158" t="str">
        <f>T(IF(  Mar2022_RICHIESTE!BH44&lt;&gt;"",  Mar2022_RICHIESTE!BH44,  HLOOKUP(BE$154,Tipologie!$B$2:$AM$10,4) ))</f>
        <v>.</v>
      </c>
      <c r="BF157" s="158" t="str">
        <f>T(IF(  Mar2022_RICHIESTE!BI44&lt;&gt;"",  Mar2022_RICHIESTE!BI44,  HLOOKUP(BF$154,Tipologie!$B$2:$AM$10,4) ))</f>
        <v>.</v>
      </c>
      <c r="BG157" s="158" t="str">
        <f>T(IF(  Mar2022_RICHIESTE!BJ44&lt;&gt;"",  Mar2022_RICHIESTE!BJ44,  HLOOKUP(BG$154,Tipologie!$B$2:$AM$10,4) ))</f>
        <v>.</v>
      </c>
      <c r="BH157" s="158" t="str">
        <f>T(IF(  Mar2022_RICHIESTE!BK44&lt;&gt;"",  Mar2022_RICHIESTE!BK44,  HLOOKUP(BH$154,Tipologie!$B$2:$AM$10,4) ))</f>
        <v>.</v>
      </c>
    </row>
    <row r="158" spans="1:61" ht="11.25" customHeight="1" x14ac:dyDescent="0.25">
      <c r="A158" s="79" t="s">
        <v>27</v>
      </c>
      <c r="B158" s="80">
        <f t="shared" si="40"/>
        <v>44650</v>
      </c>
      <c r="C158" s="158" t="str">
        <f>T( IF( Mar2022_RICHIESTE!C45&lt;&gt;"",  IF(   AND(    (IFERROR(SEARCH("Ridotto",Mar2022_RICHIESTE!C45),Mar2022_RICHIESTE!C45))=1,    C$154&lt;&gt;""   ),    _xlfn.CONCAT("Rid: ",HLOOKUP(C$154,Tipologie!$B$2:$AM$10,5)  ),  Mar2022_RICHIESTE!C45),HLOOKUP(C$154,Tipologie!$B$2:$AM$10,5  ) ))</f>
        <v>.</v>
      </c>
      <c r="D158" s="158" t="str">
        <f>T( IF( Mar2022_RICHIESTE!D45&lt;&gt;"",  IF(   AND(    (IFERROR(SEARCH("Ridotto",Mar2022_RICHIESTE!D45),Mar2022_RICHIESTE!D45))=1,    D$154&lt;&gt;""   ),    _xlfn.CONCAT("Rid: ",HLOOKUP(D$154,Tipologie!$B$2:$AM$10,5)  ),  Mar2022_RICHIESTE!D45),HLOOKUP(D$154,Tipologie!$B$2:$AM$10,5  ) ))</f>
        <v>.</v>
      </c>
      <c r="E158" s="158" t="str">
        <f>T( IF( Mar2022_RICHIESTE!E45&lt;&gt;"",  IF(   AND(    (IFERROR(SEARCH("Ridotto",Mar2022_RICHIESTE!E45),Mar2022_RICHIESTE!E45))=1,    E$154&lt;&gt;""   ),    _xlfn.CONCAT("Rid: ",HLOOKUP(E$154,Tipologie!$B$2:$AM$10,5)  ),  Mar2022_RICHIESTE!E45),HLOOKUP(E$154,Tipologie!$B$2:$AM$10,5  ) ))</f>
        <v>.</v>
      </c>
      <c r="F158" s="158" t="str">
        <f>T( IF( Mar2022_RICHIESTE!F45&lt;&gt;"",  IF(   AND(    (IFERROR(SEARCH("Ridotto",Mar2022_RICHIESTE!F45),Mar2022_RICHIESTE!F45))=1,    F$154&lt;&gt;""   ),    _xlfn.CONCAT("Rid: ",HLOOKUP(F$154,Tipologie!$B$2:$AM$10,5)  ),  Mar2022_RICHIESTE!F45),HLOOKUP(F$154,Tipologie!$B$2:$AM$10,5  ) ))</f>
        <v>.</v>
      </c>
      <c r="G158" s="158" t="str">
        <f>T( IF( Mar2022_RICHIESTE!G45&lt;&gt;"",  IF(   AND(    (IFERROR(SEARCH("Ridotto",Mar2022_RICHIESTE!G45),Mar2022_RICHIESTE!G45))=1,    G$154&lt;&gt;""   ),    _xlfn.CONCAT("Rid: ",HLOOKUP(G$154,Tipologie!$B$2:$AM$10,5)  ),  Mar2022_RICHIESTE!G45),HLOOKUP(G$154,Tipologie!$B$2:$AM$10,5  ) ))</f>
        <v>.</v>
      </c>
      <c r="H158" s="158" t="str">
        <f>T( IF( Mar2022_RICHIESTE!H45&lt;&gt;"",  IF(   AND(    (IFERROR(SEARCH("Ridotto",Mar2022_RICHIESTE!H45),Mar2022_RICHIESTE!H45))=1,    H$154&lt;&gt;""   ),    _xlfn.CONCAT("Rid: ",HLOOKUP(H$154,Tipologie!$B$2:$AM$10,5)  ),  Mar2022_RICHIESTE!H45),HLOOKUP(H$154,Tipologie!$B$2:$AM$10,5  ) ))</f>
        <v>.</v>
      </c>
      <c r="I158" s="158" t="str">
        <f>T( IF( Mar2022_RICHIESTE!I45&lt;&gt;"",  IF(   AND(    (IFERROR(SEARCH("Ridotto",Mar2022_RICHIESTE!I45),Mar2022_RICHIESTE!I45))=1,    I$154&lt;&gt;""   ),    _xlfn.CONCAT("Rid: ",HLOOKUP(I$154,Tipologie!$B$2:$AM$10,5)  ),  Mar2022_RICHIESTE!I45),HLOOKUP(I$154,Tipologie!$B$2:$AM$10,5  ) ))</f>
        <v>.</v>
      </c>
      <c r="J158" s="158" t="str">
        <f>T( IF( Mar2022_RICHIESTE!J45&lt;&gt;"",  IF(   AND(    (IFERROR(SEARCH("Ridotto",Mar2022_RICHIESTE!J45),Mar2022_RICHIESTE!J45))=1,    J$154&lt;&gt;""   ),    _xlfn.CONCAT("Rid: ",HLOOKUP(J$154,Tipologie!$B$2:$AM$10,5)  ),  Mar2022_RICHIESTE!J45),HLOOKUP(J$154,Tipologie!$B$2:$AM$10,5  ) ))</f>
        <v>.</v>
      </c>
      <c r="K158" s="158" t="str">
        <f>T( IF( Mar2022_RICHIESTE!K45&lt;&gt;"",  IF(   AND(    (IFERROR(SEARCH("Ridotto",Mar2022_RICHIESTE!K45),Mar2022_RICHIESTE!K45))=1,    K$154&lt;&gt;""   ),    _xlfn.CONCAT("Rid: ",HLOOKUP(K$154,Tipologie!$B$2:$AM$10,5)  ),  Mar2022_RICHIESTE!K45),HLOOKUP(K$154,Tipologie!$B$2:$AM$10,5  ) ))</f>
        <v>.</v>
      </c>
      <c r="L158" s="158" t="str">
        <f>T( IF( Mar2022_RICHIESTE!L45&lt;&gt;"",  IF(   AND(    (IFERROR(SEARCH("Ridotto",Mar2022_RICHIESTE!L45),Mar2022_RICHIESTE!L45))=1,    L$154&lt;&gt;""   ),    _xlfn.CONCAT("Rid: ",HLOOKUP(L$154,Tipologie!$B$2:$AM$10,5)  ),  Mar2022_RICHIESTE!L45),HLOOKUP(L$154,Tipologie!$B$2:$AM$10,5  ) ))</f>
        <v>.</v>
      </c>
      <c r="M158" s="158" t="str">
        <f>T( IF( Mar2022_RICHIESTE!M45&lt;&gt;"",  IF(   AND(    (IFERROR(SEARCH("Ridotto",Mar2022_RICHIESTE!M45),Mar2022_RICHIESTE!M45))=1,    M$154&lt;&gt;""   ),    _xlfn.CONCAT("Rid: ",HLOOKUP(M$154,Tipologie!$B$2:$AM$10,5)  ),  Mar2022_RICHIESTE!M45),HLOOKUP(M$154,Tipologie!$B$2:$AM$10,5  ) ))</f>
        <v>.</v>
      </c>
      <c r="N158" s="158" t="str">
        <f>T( IF( Mar2022_RICHIESTE!N45&lt;&gt;"",  IF(   AND(    (IFERROR(SEARCH("Ridotto",Mar2022_RICHIESTE!N45),Mar2022_RICHIESTE!N45))=1,    N$154&lt;&gt;""   ),    _xlfn.CONCAT("Rid: ",HLOOKUP(N$154,Tipologie!$B$2:$AM$10,5)  ),  Mar2022_RICHIESTE!N45),HLOOKUP(N$154,Tipologie!$B$2:$AM$10,5  ) ))</f>
        <v>.</v>
      </c>
      <c r="O158" s="158" t="str">
        <f>T( IF( Mar2022_RICHIESTE!O45&lt;&gt;"",  IF(   AND(    (IFERROR(SEARCH("Ridotto",Mar2022_RICHIESTE!O45),Mar2022_RICHIESTE!O45))=1,    O$154&lt;&gt;""   ),    _xlfn.CONCAT("Rid: ",HLOOKUP(O$154,Tipologie!$B$2:$AM$10,5)  ),  Mar2022_RICHIESTE!O45),HLOOKUP(O$154,Tipologie!$B$2:$AM$10,5  ) ))</f>
        <v>.</v>
      </c>
      <c r="P158" s="158" t="str">
        <f>T( IF( Mar2022_RICHIESTE!P45&lt;&gt;"",  IF(   AND(    (IFERROR(SEARCH("Ridotto",Mar2022_RICHIESTE!P45),Mar2022_RICHIESTE!P45))=1,    P$154&lt;&gt;""   ),    _xlfn.CONCAT("Rid: ",HLOOKUP(P$154,Tipologie!$B$2:$AM$10,5)  ),  Mar2022_RICHIESTE!P45),HLOOKUP(P$154,Tipologie!$B$2:$AM$10,5  ) ))</f>
        <v>.</v>
      </c>
      <c r="Q158" s="60" t="str">
        <f>T( IF( Mar2022_RICHIESTE!Q45&lt;&gt;"",  IF(   AND(    (IFERROR(SEARCH("Ridotto",Mar2022_RICHIESTE!Q45),Mar2022_RICHIESTE!Q45))=1,    Q$154&lt;&gt;""   ),    _xlfn.CONCAT("Rid: ",HLOOKUP(Q$154,Tipologie!$B$2:$AM$10,5)  ),  Mar2022_RICHIESTE!Q45),HLOOKUP(Q$154,Tipologie!$B$2:$AM$10,5  ) ))</f>
        <v>.</v>
      </c>
      <c r="R158" s="60" t="str">
        <f>T( IF( Mar2022_RICHIESTE!R45&lt;&gt;"",  IF(   AND(    (IFERROR(SEARCH("Ridotto",Mar2022_RICHIESTE!R45),Mar2022_RICHIESTE!R45))=1,    R$154&lt;&gt;""   ),    _xlfn.CONCAT("Rid: ",HLOOKUP(R$154,Tipologie!$B$2:$AM$10,5)  ),  Mar2022_RICHIESTE!R45),HLOOKUP(R$154,Tipologie!$B$2:$AM$10,5  ) ))</f>
        <v>.</v>
      </c>
      <c r="S158" s="60" t="str">
        <f>T( IF( Mar2022_RICHIESTE!S45&lt;&gt;"",  IF(   AND(    (IFERROR(SEARCH("Ridotto",Mar2022_RICHIESTE!S45),Mar2022_RICHIESTE!S45))=1,    S$154&lt;&gt;""   ),    _xlfn.CONCAT("Rid: ",HLOOKUP(S$154,Tipologie!$B$2:$AM$10,5)  ),  Mar2022_RICHIESTE!S45),HLOOKUP(S$154,Tipologie!$B$2:$AM$10,5  ) ))</f>
        <v>.</v>
      </c>
      <c r="U158" s="79" t="str">
        <f t="shared" si="34"/>
        <v>mer</v>
      </c>
      <c r="V158" s="80">
        <f t="shared" si="33"/>
        <v>44650</v>
      </c>
      <c r="W158" s="158" t="str">
        <f>T( IF( Mar2022_RICHIESTE!W45&lt;&gt;"",  IF(   AND(    (IFERROR(SEARCH("Ridotto",Mar2022_RICHIESTE!W45),Mar2022_RICHIESTE!W45))=1,    W$154&lt;&gt;""   ),    _xlfn.CONCAT("Rid: ",HLOOKUP(W$154,Tipologie!$B$2:$AM$10,5)  ),  Mar2022_RICHIESTE!W45),HLOOKUP(W$154,Tipologie!$B$2:$AM$10,5  ) ))</f>
        <v>Ferie</v>
      </c>
      <c r="X158" s="158" t="str">
        <f>T( IF( Mar2022_RICHIESTE!X45&lt;&gt;"",  IF(   AND(    (IFERROR(SEARCH("Ridotto",Mar2022_RICHIESTE!X45),Mar2022_RICHIESTE!X45))=1,    X$154&lt;&gt;""   ),    _xlfn.CONCAT("Rid: ",HLOOKUP(X$154,Tipologie!$B$2:$AM$10,5)  ),  Mar2022_RICHIESTE!X45),HLOOKUP(X$154,Tipologie!$B$2:$AM$10,5  ) ))</f>
        <v>.</v>
      </c>
      <c r="Y158" s="158" t="str">
        <f>T( IF( Mar2022_RICHIESTE!Y45&lt;&gt;"",  IF(   AND(    (IFERROR(SEARCH("Ridotto",Mar2022_RICHIESTE!Y45),Mar2022_RICHIESTE!Y45))=1,    Y$154&lt;&gt;""   ),    _xlfn.CONCAT("Rid: ",HLOOKUP(Y$154,Tipologie!$B$2:$AM$10,5)  ),  Mar2022_RICHIESTE!Y45),HLOOKUP(Y$154,Tipologie!$B$2:$AM$10,5  ) ))</f>
        <v>.</v>
      </c>
      <c r="Z158" s="158" t="str">
        <f>T( IF( Mar2022_RICHIESTE!Z45&lt;&gt;"",  IF(   AND(    (IFERROR(SEARCH("Ridotto",Mar2022_RICHIESTE!Z45),Mar2022_RICHIESTE!Z45))=1,    Z$154&lt;&gt;""   ),    _xlfn.CONCAT("Rid: ",HLOOKUP(Z$154,Tipologie!$B$2:$AM$10,5)  ),  Mar2022_RICHIESTE!Z45),HLOOKUP(Z$154,Tipologie!$B$2:$AM$10,5  ) ))</f>
        <v>Ridotto Maternità</v>
      </c>
      <c r="AA158" s="158" t="str">
        <f>T( IF( Mar2022_RICHIESTE!AA45&lt;&gt;"",  IF(   AND(    (IFERROR(SEARCH("Ridotto",Mar2022_RICHIESTE!AA45),Mar2022_RICHIESTE!AA45))=1,    AA$154&lt;&gt;""   ),    _xlfn.CONCAT("Rid: ",HLOOKUP(AA$154,Tipologie!$B$2:$AM$10,5)  ),  Mar2022_RICHIESTE!AA45),HLOOKUP(AA$154,Tipologie!$B$2:$AM$10,5  ) ))</f>
        <v>.</v>
      </c>
      <c r="AB158" s="158" t="str">
        <f>T( IF( Mar2022_RICHIESTE!AB45&lt;&gt;"",  IF(   AND(    (IFERROR(SEARCH("Ridotto",Mar2022_RICHIESTE!AB45),Mar2022_RICHIESTE!AB45))=1,    AB$154&lt;&gt;""   ),    _xlfn.CONCAT("Rid: ",HLOOKUP(AB$154,Tipologie!$B$2:$AM$10,5)  ),  Mar2022_RICHIESTE!AB45),HLOOKUP(AB$154,Tipologie!$B$2:$AM$10,5  ) ))</f>
        <v>.</v>
      </c>
      <c r="AC158" s="158" t="str">
        <f>T( IF( Mar2022_RICHIESTE!AC45&lt;&gt;"",  IF(   AND(    (IFERROR(SEARCH("Ridotto",Mar2022_RICHIESTE!AC45),Mar2022_RICHIESTE!AC45))=1,    AC$154&lt;&gt;""   ),    _xlfn.CONCAT("Rid: ",HLOOKUP(AC$154,Tipologie!$B$2:$AM$10,5)  ),  Mar2022_RICHIESTE!AC45),HLOOKUP(AC$154,Tipologie!$B$2:$AM$10,5  ) ))</f>
        <v>.</v>
      </c>
      <c r="AD158" s="158" t="str">
        <f>T( IF( Mar2022_RICHIESTE!AD45&lt;&gt;"",  IF(   AND(    (IFERROR(SEARCH("Ridotto",Mar2022_RICHIESTE!AD45),Mar2022_RICHIESTE!AD45))=1,    AD$154&lt;&gt;""   ),    _xlfn.CONCAT("Rid: ",HLOOKUP(AD$154,Tipologie!$B$2:$AM$10,5)  ),  Mar2022_RICHIESTE!AD45),HLOOKUP(AD$154,Tipologie!$B$2:$AM$10,5  ) ))</f>
        <v>.</v>
      </c>
      <c r="AE158" s="158" t="str">
        <f>T( IF( Mar2022_RICHIESTE!AE45&lt;&gt;"",  IF(   AND(    (IFERROR(SEARCH("Ridotto",Mar2022_RICHIESTE!AE45),Mar2022_RICHIESTE!AE45))=1,    AE$154&lt;&gt;""   ),    _xlfn.CONCAT("Rid: ",HLOOKUP(AE$154,Tipologie!$B$2:$AM$10,5)  ),  Mar2022_RICHIESTE!AE45),HLOOKUP(AE$154,Tipologie!$B$2:$AM$10,5  ) ))</f>
        <v>.</v>
      </c>
      <c r="AF158" s="158" t="str">
        <f>T( IF( Mar2022_RICHIESTE!AF45&lt;&gt;"",  IF(   AND(    (IFERROR(SEARCH("Ridotto",Mar2022_RICHIESTE!AF45),Mar2022_RICHIESTE!AF45))=1,    AF$154&lt;&gt;""   ),    _xlfn.CONCAT("Rid: ",HLOOKUP(AF$154,Tipologie!$B$2:$AM$10,5)  ),  Mar2022_RICHIESTE!AF45),HLOOKUP(AF$154,Tipologie!$B$2:$AM$10,5  ) ))</f>
        <v>.</v>
      </c>
      <c r="AG158" s="158" t="str">
        <f>T( IF( Mar2022_RICHIESTE!AG45&lt;&gt;"",  IF(   AND(    (IFERROR(SEARCH("Ridotto",Mar2022_RICHIESTE!AG45),Mar2022_RICHIESTE!AG45))=1,    AG$154&lt;&gt;""   ),    _xlfn.CONCAT("Rid: ",HLOOKUP(AG$154,Tipologie!$B$2:$AM$10,5)  ),  Mar2022_RICHIESTE!AG45),HLOOKUP(AG$154,Tipologie!$B$2:$AM$10,5  ) ))</f>
        <v>.</v>
      </c>
      <c r="AH158" s="158" t="str">
        <f>T( IF( Mar2022_RICHIESTE!AH45&lt;&gt;"",  IF(   AND(    (IFERROR(SEARCH("Ridotto",Mar2022_RICHIESTE!AH45),Mar2022_RICHIESTE!AH45))=1,    AH$154&lt;&gt;""   ),    _xlfn.CONCAT("Rid: ",HLOOKUP(AH$154,Tipologie!$B$2:$AM$10,5)  ),  Mar2022_RICHIESTE!AH45),HLOOKUP(AH$154,Tipologie!$B$2:$AM$10,5  ) ))</f>
        <v>.</v>
      </c>
      <c r="AI158" s="158" t="str">
        <f>T( IF( Mar2022_RICHIESTE!AI45&lt;&gt;"",  IF(   AND(    (IFERROR(SEARCH("Ridotto",Mar2022_RICHIESTE!AI45),Mar2022_RICHIESTE!AI45))=1,    AI$154&lt;&gt;""   ),    _xlfn.CONCAT("Rid: ",HLOOKUP(AI$154,Tipologie!$B$2:$AM$10,5)  ),  Mar2022_RICHIESTE!AI45),HLOOKUP(AI$154,Tipologie!$B$2:$AM$10,5  ) ))</f>
        <v>.</v>
      </c>
      <c r="AJ158" s="158" t="str">
        <f>T( IF( Mar2022_RICHIESTE!AJ45&lt;&gt;"",  IF(   AND(    (IFERROR(SEARCH("Ridotto",Mar2022_RICHIESTE!AJ45),Mar2022_RICHIESTE!AJ45))=1,    AJ$154&lt;&gt;""   ),    _xlfn.CONCAT("Rid: ",HLOOKUP(AJ$154,Tipologie!$B$2:$AM$10,5)  ),  Mar2022_RICHIESTE!AJ45),HLOOKUP(AJ$154,Tipologie!$B$2:$AM$10,5  ) ))</f>
        <v>Ridotto Maternità</v>
      </c>
      <c r="AK158" s="158" t="str">
        <f>T( IF( Mar2022_RICHIESTE!AK45&lt;&gt;"",  IF(   AND(    (IFERROR(SEARCH("Ridotto",Mar2022_RICHIESTE!AK45),Mar2022_RICHIESTE!AK45))=1,    AK$154&lt;&gt;""   ),    _xlfn.CONCAT("Rid: ",HLOOKUP(AK$154,Tipologie!$B$2:$AM$10,5)  ),  Mar2022_RICHIESTE!AK45),HLOOKUP(AK$154,Tipologie!$B$2:$AM$10,5  ) ))</f>
        <v>.</v>
      </c>
      <c r="AL158" s="158" t="str">
        <f>T( IF( Mar2022_RICHIESTE!AL45&lt;&gt;"",  IF(   AND(    (IFERROR(SEARCH("Ridotto",Mar2022_RICHIESTE!AL45),Mar2022_RICHIESTE!AL45))=1,    AL$154&lt;&gt;""   ),    _xlfn.CONCAT("Rid: ",HLOOKUP(AL$154,Tipologie!$B$2:$AM$10,5)  ),  Mar2022_RICHIESTE!AL45),HLOOKUP(AL$154,Tipologie!$B$2:$AM$10,5  ) ))</f>
        <v>.</v>
      </c>
      <c r="AM158" s="158" t="str">
        <f>T( IF( Mar2022_RICHIESTE!AM45&lt;&gt;"",  IF(   AND(    (IFERROR(SEARCH("Ridotto",Mar2022_RICHIESTE!AM45),Mar2022_RICHIESTE!AM45))=1,    AM$154&lt;&gt;""   ),    _xlfn.CONCAT("Rid: ",HLOOKUP(AM$154,Tipologie!$B$2:$AM$10,5)  ),  Mar2022_RICHIESTE!AM45),HLOOKUP(AM$154,Tipologie!$B$2:$AM$10,5  ) ))</f>
        <v>.</v>
      </c>
      <c r="AN158" s="158" t="str">
        <f>T( IF( Mar2022_RICHIESTE!AN45&lt;&gt;"",  IF(   AND(    (IFERROR(SEARCH("Ridotto",Mar2022_RICHIESTE!AN45),Mar2022_RICHIESTE!AN45))=1,    AN$154&lt;&gt;""   ),    _xlfn.CONCAT("Rid: ",HLOOKUP(AN$154,Tipologie!$B$2:$AM$10,5)  ),  Mar2022_RICHIESTE!AN45),HLOOKUP(AN$154,Tipologie!$B$2:$AM$10,5  ) ))</f>
        <v>.</v>
      </c>
      <c r="AO158" s="158" t="str">
        <f>T( IF( Mar2022_RICHIESTE!AO45&lt;&gt;"",  IF(   AND(    (IFERROR(SEARCH("Ridotto",Mar2022_RICHIESTE!AO45),Mar2022_RICHIESTE!AO45))=1,    AO$154&lt;&gt;""   ),    _xlfn.CONCAT("Rid: ",HLOOKUP(AO$154,Tipologie!$B$2:$AM$10,5)  ),  Mar2022_RICHIESTE!AO45),HLOOKUP(AO$154,Tipologie!$B$2:$AM$10,5  ) ))</f>
        <v>.</v>
      </c>
      <c r="AP158" s="158" t="str">
        <f>T( IF( Mar2022_RICHIESTE!AP45&lt;&gt;"",  IF(   AND(    (IFERROR(SEARCH("Ridotto",Mar2022_RICHIESTE!AP45),Mar2022_RICHIESTE!AP45))=1,    AP$154&lt;&gt;""   ),    _xlfn.CONCAT("Rid: ",HLOOKUP(AP$154,Tipologie!$B$2:$AM$10,5)  ),  Mar2022_RICHIESTE!AP45),HLOOKUP(AP$154,Tipologie!$B$2:$AM$10,5  ) ))</f>
        <v>.</v>
      </c>
      <c r="AQ158" s="158" t="str">
        <f>T( IF( Mar2022_RICHIESTE!AQ45&lt;&gt;"",  IF(   AND(    (IFERROR(SEARCH("Ridotto",Mar2022_RICHIESTE!AQ45),Mar2022_RICHIESTE!AQ45))=1,    AQ$154&lt;&gt;""   ),    _xlfn.CONCAT("Rid: ",HLOOKUP(AQ$154,Tipologie!$B$2:$AM$10,5)  ),  Mar2022_RICHIESTE!AQ45),HLOOKUP(AQ$154,Tipologie!$B$2:$AM$10,5  ) ))</f>
        <v>.</v>
      </c>
      <c r="AR158" s="158" t="str">
        <f>T( IF( Mar2022_RICHIESTE!AR45&lt;&gt;"",  IF(   AND(    (IFERROR(SEARCH("Ridotto",Mar2022_RICHIESTE!AR45),Mar2022_RICHIESTE!AR45))=1,    AR$154&lt;&gt;""   ),    _xlfn.CONCAT("Rid: ",HLOOKUP(AR$154,Tipologie!$B$2:$AM$10,5)  ),  Mar2022_RICHIESTE!AR45),HLOOKUP(AR$154,Tipologie!$B$2:$AM$10,5  ) ))</f>
        <v>.</v>
      </c>
      <c r="AS158" s="54"/>
      <c r="AT158" s="174">
        <f>SUM(COUNTIFS(C158:AR158,{"Ex-accordo";"Ferie";"Ridotto Ex-Acc";"Ridotto Ferie";"Ridotto Maternità";"Malattia";"Esame";"Altro"}))</f>
        <v>3</v>
      </c>
      <c r="AU158" s="96"/>
      <c r="AW158" s="79" t="str">
        <f t="shared" si="35"/>
        <v>mer</v>
      </c>
      <c r="AX158" s="79">
        <f t="shared" si="39"/>
        <v>44650</v>
      </c>
      <c r="AY158" s="158" t="str">
        <f>T(IF(  Mar2022_RICHIESTE!BB45&lt;&gt;"",  Mar2022_RICHIESTE!BB45,  HLOOKUP(AY$154,Tipologie!$B$2:$AM$10,5) ))</f>
        <v>.</v>
      </c>
      <c r="AZ158" s="158" t="str">
        <f>T(IF(  Mar2022_RICHIESTE!BC45&lt;&gt;"",  Mar2022_RICHIESTE!BC45,  HLOOKUP(AZ$154,Tipologie!$B$2:$AM$10,5) ))</f>
        <v>.</v>
      </c>
      <c r="BA158" s="158" t="str">
        <f>T(IF(  Mar2022_RICHIESTE!BD45&lt;&gt;"",  Mar2022_RICHIESTE!BD45,  HLOOKUP(BA$154,Tipologie!$B$2:$AM$10,5) ))</f>
        <v>.</v>
      </c>
      <c r="BB158" s="158" t="str">
        <f>T(IF(  Mar2022_RICHIESTE!BE45&lt;&gt;"",  Mar2022_RICHIESTE!BE45,  HLOOKUP(BB$154,Tipologie!$B$2:$AM$10,5) ))</f>
        <v>.</v>
      </c>
      <c r="BC158" s="158" t="str">
        <f>T(IF(  Mar2022_RICHIESTE!BF45&lt;&gt;"",  Mar2022_RICHIESTE!BF45,  HLOOKUP(BC$154,Tipologie!$B$2:$AM$10,5) ))</f>
        <v>.</v>
      </c>
      <c r="BD158" s="158" t="str">
        <f>T(IF(  Mar2022_RICHIESTE!BG45&lt;&gt;"",  Mar2022_RICHIESTE!BG45,  HLOOKUP(BD$154,Tipologie!$B$2:$AM$10,5) ))</f>
        <v>.</v>
      </c>
      <c r="BE158" s="158" t="str">
        <f>T(IF(  Mar2022_RICHIESTE!BH45&lt;&gt;"",  Mar2022_RICHIESTE!BH45,  HLOOKUP(BE$154,Tipologie!$B$2:$AM$10,5) ))</f>
        <v>.</v>
      </c>
      <c r="BF158" s="158" t="str">
        <f>T(IF(  Mar2022_RICHIESTE!BI45&lt;&gt;"",  Mar2022_RICHIESTE!BI45,  HLOOKUP(BF$154,Tipologie!$B$2:$AM$10,5) ))</f>
        <v>.</v>
      </c>
      <c r="BG158" s="158" t="str">
        <f>T(IF(  Mar2022_RICHIESTE!BJ45&lt;&gt;"",  Mar2022_RICHIESTE!BJ45,  HLOOKUP(BG$154,Tipologie!$B$2:$AM$10,5) ))</f>
        <v>.</v>
      </c>
      <c r="BH158" s="158" t="str">
        <f>T(IF(  Mar2022_RICHIESTE!BK45&lt;&gt;"",  Mar2022_RICHIESTE!BK45,  HLOOKUP(BH$154,Tipologie!$B$2:$AM$10,5) ))</f>
        <v>Ridotto Ex-Acc</v>
      </c>
      <c r="BI158" s="50"/>
    </row>
    <row r="159" spans="1:61" ht="11.25" customHeight="1" x14ac:dyDescent="0.25">
      <c r="A159" s="79" t="s">
        <v>28</v>
      </c>
      <c r="B159" s="80">
        <f t="shared" si="40"/>
        <v>44651</v>
      </c>
      <c r="C159" s="158" t="str">
        <f>T( IF( Mar2022_RICHIESTE!C46&lt;&gt;"",  IF(   AND(    (IFERROR(SEARCH("Ridotto",Mar2022_RICHIESTE!C46),Mar2022_RICHIESTE!C46))=1,    C$154&lt;&gt;""   ),    _xlfn.CONCAT("Rid: ",HLOOKUP(C$154,Tipologie!$B$2:$AM$10,6)  ),  Mar2022_RICHIESTE!C46),HLOOKUP(C$154,Tipologie!$B$2:$AM$10,6  ) ))</f>
        <v>.</v>
      </c>
      <c r="D159" s="158" t="str">
        <f>T( IF( Mar2022_RICHIESTE!D46&lt;&gt;"",  IF(   AND(    (IFERROR(SEARCH("Ridotto",Mar2022_RICHIESTE!D46),Mar2022_RICHIESTE!D46))=1,    D$154&lt;&gt;""   ),    _xlfn.CONCAT("Rid: ",HLOOKUP(D$154,Tipologie!$B$2:$AM$10,6)  ),  Mar2022_RICHIESTE!D46),HLOOKUP(D$154,Tipologie!$B$2:$AM$10,6  ) ))</f>
        <v>.</v>
      </c>
      <c r="E159" s="158" t="str">
        <f>T( IF( Mar2022_RICHIESTE!E46&lt;&gt;"",  IF(   AND(    (IFERROR(SEARCH("Ridotto",Mar2022_RICHIESTE!E46),Mar2022_RICHIESTE!E46))=1,    E$154&lt;&gt;""   ),    _xlfn.CONCAT("Rid: ",HLOOKUP(E$154,Tipologie!$B$2:$AM$10,6)  ),  Mar2022_RICHIESTE!E46),HLOOKUP(E$154,Tipologie!$B$2:$AM$10,6  ) ))</f>
        <v>.</v>
      </c>
      <c r="F159" s="158" t="str">
        <f>T( IF( Mar2022_RICHIESTE!F46&lt;&gt;"",  IF(   AND(    (IFERROR(SEARCH("Ridotto",Mar2022_RICHIESTE!F46),Mar2022_RICHIESTE!F46))=1,    F$154&lt;&gt;""   ),    _xlfn.CONCAT("Rid: ",HLOOKUP(F$154,Tipologie!$B$2:$AM$10,6)  ),  Mar2022_RICHIESTE!F46),HLOOKUP(F$154,Tipologie!$B$2:$AM$10,6  ) ))</f>
        <v>.</v>
      </c>
      <c r="G159" s="158" t="str">
        <f>T( IF( Mar2022_RICHIESTE!G46&lt;&gt;"",  IF(   AND(    (IFERROR(SEARCH("Ridotto",Mar2022_RICHIESTE!G46),Mar2022_RICHIESTE!G46))=1,    G$154&lt;&gt;""   ),    _xlfn.CONCAT("Rid: ",HLOOKUP(G$154,Tipologie!$B$2:$AM$10,6)  ),  Mar2022_RICHIESTE!G46),HLOOKUP(G$154,Tipologie!$B$2:$AM$10,6  ) ))</f>
        <v>.</v>
      </c>
      <c r="H159" s="158" t="str">
        <f>T( IF( Mar2022_RICHIESTE!H46&lt;&gt;"",  IF(   AND(    (IFERROR(SEARCH("Ridotto",Mar2022_RICHIESTE!H46),Mar2022_RICHIESTE!H46))=1,    H$154&lt;&gt;""   ),    _xlfn.CONCAT("Rid: ",HLOOKUP(H$154,Tipologie!$B$2:$AM$10,6)  ),  Mar2022_RICHIESTE!H46),HLOOKUP(H$154,Tipologie!$B$2:$AM$10,6  ) ))</f>
        <v>.</v>
      </c>
      <c r="I159" s="158" t="str">
        <f>T( IF( Mar2022_RICHIESTE!I46&lt;&gt;"",  IF(   AND(    (IFERROR(SEARCH("Ridotto",Mar2022_RICHIESTE!I46),Mar2022_RICHIESTE!I46))=1,    I$154&lt;&gt;""   ),    _xlfn.CONCAT("Rid: ",HLOOKUP(I$154,Tipologie!$B$2:$AM$10,6)  ),  Mar2022_RICHIESTE!I46),HLOOKUP(I$154,Tipologie!$B$2:$AM$10,6  ) ))</f>
        <v>.</v>
      </c>
      <c r="J159" s="158" t="str">
        <f>T( IF( Mar2022_RICHIESTE!J46&lt;&gt;"",  IF(   AND(    (IFERROR(SEARCH("Ridotto",Mar2022_RICHIESTE!J46),Mar2022_RICHIESTE!J46))=1,    J$154&lt;&gt;""   ),    _xlfn.CONCAT("Rid: ",HLOOKUP(J$154,Tipologie!$B$2:$AM$10,6)  ),  Mar2022_RICHIESTE!J46),HLOOKUP(J$154,Tipologie!$B$2:$AM$10,6  ) ))</f>
        <v>.</v>
      </c>
      <c r="K159" s="158" t="str">
        <f>T( IF( Mar2022_RICHIESTE!K46&lt;&gt;"",  IF(   AND(    (IFERROR(SEARCH("Ridotto",Mar2022_RICHIESTE!K46),Mar2022_RICHIESTE!K46))=1,    K$154&lt;&gt;""   ),    _xlfn.CONCAT("Rid: ",HLOOKUP(K$154,Tipologie!$B$2:$AM$10,6)  ),  Mar2022_RICHIESTE!K46),HLOOKUP(K$154,Tipologie!$B$2:$AM$10,6  ) ))</f>
        <v>.</v>
      </c>
      <c r="L159" s="158" t="str">
        <f>T( IF( Mar2022_RICHIESTE!L46&lt;&gt;"",  IF(   AND(    (IFERROR(SEARCH("Ridotto",Mar2022_RICHIESTE!L46),Mar2022_RICHIESTE!L46))=1,    L$154&lt;&gt;""   ),    _xlfn.CONCAT("Rid: ",HLOOKUP(L$154,Tipologie!$B$2:$AM$10,6)  ),  Mar2022_RICHIESTE!L46),HLOOKUP(L$154,Tipologie!$B$2:$AM$10,6  ) ))</f>
        <v>.</v>
      </c>
      <c r="M159" s="158" t="str">
        <f>T( IF( Mar2022_RICHIESTE!M46&lt;&gt;"",  IF(   AND(    (IFERROR(SEARCH("Ridotto",Mar2022_RICHIESTE!M46),Mar2022_RICHIESTE!M46))=1,    M$154&lt;&gt;""   ),    _xlfn.CONCAT("Rid: ",HLOOKUP(M$154,Tipologie!$B$2:$AM$10,6)  ),  Mar2022_RICHIESTE!M46),HLOOKUP(M$154,Tipologie!$B$2:$AM$10,6  ) ))</f>
        <v>.</v>
      </c>
      <c r="N159" s="158" t="str">
        <f>T( IF( Mar2022_RICHIESTE!N46&lt;&gt;"",  IF(   AND(    (IFERROR(SEARCH("Ridotto",Mar2022_RICHIESTE!N46),Mar2022_RICHIESTE!N46))=1,    N$154&lt;&gt;""   ),    _xlfn.CONCAT("Rid: ",HLOOKUP(N$154,Tipologie!$B$2:$AM$10,6)  ),  Mar2022_RICHIESTE!N46),HLOOKUP(N$154,Tipologie!$B$2:$AM$10,6  ) ))</f>
        <v>.</v>
      </c>
      <c r="O159" s="158" t="str">
        <f>T( IF( Mar2022_RICHIESTE!O46&lt;&gt;"",  IF(   AND(    (IFERROR(SEARCH("Ridotto",Mar2022_RICHIESTE!O46),Mar2022_RICHIESTE!O46))=1,    O$154&lt;&gt;""   ),    _xlfn.CONCAT("Rid: ",HLOOKUP(O$154,Tipologie!$B$2:$AM$10,6)  ),  Mar2022_RICHIESTE!O46),HLOOKUP(O$154,Tipologie!$B$2:$AM$10,6  ) ))</f>
        <v>.</v>
      </c>
      <c r="P159" s="158" t="str">
        <f>T( IF( Mar2022_RICHIESTE!P46&lt;&gt;"",  IF(   AND(    (IFERROR(SEARCH("Ridotto",Mar2022_RICHIESTE!P46),Mar2022_RICHIESTE!P46))=1,    P$154&lt;&gt;""   ),    _xlfn.CONCAT("Rid: ",HLOOKUP(P$154,Tipologie!$B$2:$AM$10,6)  ),  Mar2022_RICHIESTE!P46),HLOOKUP(P$154,Tipologie!$B$2:$AM$10,6  ) ))</f>
        <v>.</v>
      </c>
      <c r="Q159" s="60" t="str">
        <f>T( IF( Mar2022_RICHIESTE!Q46&lt;&gt;"",  IF(   AND(    (IFERROR(SEARCH("Ridotto",Mar2022_RICHIESTE!Q46),Mar2022_RICHIESTE!Q46))=1,    Q$154&lt;&gt;""   ),    _xlfn.CONCAT("Rid: ",HLOOKUP(Q$154,Tipologie!$B$2:$AM$10,6)  ),  Mar2022_RICHIESTE!Q46),HLOOKUP(Q$154,Tipologie!$B$2:$AM$10,6  ) ))</f>
        <v>.</v>
      </c>
      <c r="R159" s="60" t="str">
        <f>T( IF( Mar2022_RICHIESTE!R46&lt;&gt;"",  IF(   AND(    (IFERROR(SEARCH("Ridotto",Mar2022_RICHIESTE!R46),Mar2022_RICHIESTE!R46))=1,    R$154&lt;&gt;""   ),    _xlfn.CONCAT("Rid: ",HLOOKUP(R$154,Tipologie!$B$2:$AM$10,6)  ),  Mar2022_RICHIESTE!R46),HLOOKUP(R$154,Tipologie!$B$2:$AM$10,6  ) ))</f>
        <v>.</v>
      </c>
      <c r="S159" s="60" t="str">
        <f>T( IF( Mar2022_RICHIESTE!S46&lt;&gt;"",  IF(   AND(    (IFERROR(SEARCH("Ridotto",Mar2022_RICHIESTE!S46),Mar2022_RICHIESTE!S46))=1,    S$154&lt;&gt;""   ),    _xlfn.CONCAT("Rid: ",HLOOKUP(S$154,Tipologie!$B$2:$AM$10,6)  ),  Mar2022_RICHIESTE!S46),HLOOKUP(S$154,Tipologie!$B$2:$AM$10,6  ) ))</f>
        <v>.</v>
      </c>
      <c r="U159" s="79" t="str">
        <f t="shared" si="34"/>
        <v>gio</v>
      </c>
      <c r="V159" s="80">
        <f t="shared" si="33"/>
        <v>44651</v>
      </c>
      <c r="W159" s="158" t="str">
        <f>T( IF( Mar2022_RICHIESTE!W46&lt;&gt;"",  IF(   AND(    (IFERROR(SEARCH("Ridotto",Mar2022_RICHIESTE!W46),Mar2022_RICHIESTE!W46))=1,    W$154&lt;&gt;""   ),    _xlfn.CONCAT("Rid: ",HLOOKUP(W$154,Tipologie!$B$2:$AM$10,6)  ),  Mar2022_RICHIESTE!W46),HLOOKUP(W$154,Tipologie!$B$2:$AM$10,6  ) ))</f>
        <v>Ferie</v>
      </c>
      <c r="X159" s="158" t="str">
        <f>T( IF( Mar2022_RICHIESTE!X46&lt;&gt;"",  IF(   AND(    (IFERROR(SEARCH("Ridotto",Mar2022_RICHIESTE!X46),Mar2022_RICHIESTE!X46))=1,    X$154&lt;&gt;""   ),    _xlfn.CONCAT("Rid: ",HLOOKUP(X$154,Tipologie!$B$2:$AM$10,6)  ),  Mar2022_RICHIESTE!X46),HLOOKUP(X$154,Tipologie!$B$2:$AM$10,6  ) ))</f>
        <v>.</v>
      </c>
      <c r="Y159" s="158" t="str">
        <f>T( IF( Mar2022_RICHIESTE!Y46&lt;&gt;"",  IF(   AND(    (IFERROR(SEARCH("Ridotto",Mar2022_RICHIESTE!Y46),Mar2022_RICHIESTE!Y46))=1,    Y$154&lt;&gt;""   ),    _xlfn.CONCAT("Rid: ",HLOOKUP(Y$154,Tipologie!$B$2:$AM$10,6)  ),  Mar2022_RICHIESTE!Y46),HLOOKUP(Y$154,Tipologie!$B$2:$AM$10,6  ) ))</f>
        <v>.</v>
      </c>
      <c r="Z159" s="158" t="str">
        <f>T( IF( Mar2022_RICHIESTE!Z46&lt;&gt;"",  IF(   AND(    (IFERROR(SEARCH("Ridotto",Mar2022_RICHIESTE!Z46),Mar2022_RICHIESTE!Z46))=1,    Z$154&lt;&gt;""   ),    _xlfn.CONCAT("Rid: ",HLOOKUP(Z$154,Tipologie!$B$2:$AM$10,6)  ),  Mar2022_RICHIESTE!Z46),HLOOKUP(Z$154,Tipologie!$B$2:$AM$10,6  ) ))</f>
        <v>Ridotto Maternità</v>
      </c>
      <c r="AA159" s="158" t="str">
        <f>T( IF( Mar2022_RICHIESTE!AA46&lt;&gt;"",  IF(   AND(    (IFERROR(SEARCH("Ridotto",Mar2022_RICHIESTE!AA46),Mar2022_RICHIESTE!AA46))=1,    AA$154&lt;&gt;""   ),    _xlfn.CONCAT("Rid: ",HLOOKUP(AA$154,Tipologie!$B$2:$AM$10,6)  ),  Mar2022_RICHIESTE!AA46),HLOOKUP(AA$154,Tipologie!$B$2:$AM$10,6  ) ))</f>
        <v>.</v>
      </c>
      <c r="AB159" s="158" t="str">
        <f>T( IF( Mar2022_RICHIESTE!AB46&lt;&gt;"",  IF(   AND(    (IFERROR(SEARCH("Ridotto",Mar2022_RICHIESTE!AB46),Mar2022_RICHIESTE!AB46))=1,    AB$154&lt;&gt;""   ),    _xlfn.CONCAT("Rid: ",HLOOKUP(AB$154,Tipologie!$B$2:$AM$10,6)  ),  Mar2022_RICHIESTE!AB46),HLOOKUP(AB$154,Tipologie!$B$2:$AM$10,6  ) ))</f>
        <v>.</v>
      </c>
      <c r="AC159" s="158" t="str">
        <f>T( IF( Mar2022_RICHIESTE!AC46&lt;&gt;"",  IF(   AND(    (IFERROR(SEARCH("Ridotto",Mar2022_RICHIESTE!AC46),Mar2022_RICHIESTE!AC46))=1,    AC$154&lt;&gt;""   ),    _xlfn.CONCAT("Rid: ",HLOOKUP(AC$154,Tipologie!$B$2:$AM$10,6)  ),  Mar2022_RICHIESTE!AC46),HLOOKUP(AC$154,Tipologie!$B$2:$AM$10,6  ) ))</f>
        <v>.</v>
      </c>
      <c r="AD159" s="158" t="str">
        <f>T( IF( Mar2022_RICHIESTE!AD46&lt;&gt;"",  IF(   AND(    (IFERROR(SEARCH("Ridotto",Mar2022_RICHIESTE!AD46),Mar2022_RICHIESTE!AD46))=1,    AD$154&lt;&gt;""   ),    _xlfn.CONCAT("Rid: ",HLOOKUP(AD$154,Tipologie!$B$2:$AM$10,6)  ),  Mar2022_RICHIESTE!AD46),HLOOKUP(AD$154,Tipologie!$B$2:$AM$10,6  ) ))</f>
        <v>.</v>
      </c>
      <c r="AE159" s="158" t="str">
        <f>T( IF( Mar2022_RICHIESTE!AE46&lt;&gt;"",  IF(   AND(    (IFERROR(SEARCH("Ridotto",Mar2022_RICHIESTE!AE46),Mar2022_RICHIESTE!AE46))=1,    AE$154&lt;&gt;""   ),    _xlfn.CONCAT("Rid: ",HLOOKUP(AE$154,Tipologie!$B$2:$AM$10,6)  ),  Mar2022_RICHIESTE!AE46),HLOOKUP(AE$154,Tipologie!$B$2:$AM$10,6  ) ))</f>
        <v>.</v>
      </c>
      <c r="AF159" s="158" t="str">
        <f>T( IF( Mar2022_RICHIESTE!AF46&lt;&gt;"",  IF(   AND(    (IFERROR(SEARCH("Ridotto",Mar2022_RICHIESTE!AF46),Mar2022_RICHIESTE!AF46))=1,    AF$154&lt;&gt;""   ),    _xlfn.CONCAT("Rid: ",HLOOKUP(AF$154,Tipologie!$B$2:$AM$10,6)  ),  Mar2022_RICHIESTE!AF46),HLOOKUP(AF$154,Tipologie!$B$2:$AM$10,6  ) ))</f>
        <v>.</v>
      </c>
      <c r="AG159" s="158" t="str">
        <f>T( IF( Mar2022_RICHIESTE!AG46&lt;&gt;"",  IF(   AND(    (IFERROR(SEARCH("Ridotto",Mar2022_RICHIESTE!AG46),Mar2022_RICHIESTE!AG46))=1,    AG$154&lt;&gt;""   ),    _xlfn.CONCAT("Rid: ",HLOOKUP(AG$154,Tipologie!$B$2:$AM$10,6)  ),  Mar2022_RICHIESTE!AG46),HLOOKUP(AG$154,Tipologie!$B$2:$AM$10,6  ) ))</f>
        <v>.</v>
      </c>
      <c r="AH159" s="158" t="str">
        <f>T( IF( Mar2022_RICHIESTE!AH46&lt;&gt;"",  IF(   AND(    (IFERROR(SEARCH("Ridotto",Mar2022_RICHIESTE!AH46),Mar2022_RICHIESTE!AH46))=1,    AH$154&lt;&gt;""   ),    _xlfn.CONCAT("Rid: ",HLOOKUP(AH$154,Tipologie!$B$2:$AM$10,6)  ),  Mar2022_RICHIESTE!AH46),HLOOKUP(AH$154,Tipologie!$B$2:$AM$10,6  ) ))</f>
        <v>.</v>
      </c>
      <c r="AI159" s="158" t="str">
        <f>T( IF( Mar2022_RICHIESTE!AI46&lt;&gt;"",  IF(   AND(    (IFERROR(SEARCH("Ridotto",Mar2022_RICHIESTE!AI46),Mar2022_RICHIESTE!AI46))=1,    AI$154&lt;&gt;""   ),    _xlfn.CONCAT("Rid: ",HLOOKUP(AI$154,Tipologie!$B$2:$AM$10,6)  ),  Mar2022_RICHIESTE!AI46),HLOOKUP(AI$154,Tipologie!$B$2:$AM$10,6  ) ))</f>
        <v>.</v>
      </c>
      <c r="AJ159" s="158" t="str">
        <f>T( IF( Mar2022_RICHIESTE!AJ46&lt;&gt;"",  IF(   AND(    (IFERROR(SEARCH("Ridotto",Mar2022_RICHIESTE!AJ46),Mar2022_RICHIESTE!AJ46))=1,    AJ$154&lt;&gt;""   ),    _xlfn.CONCAT("Rid: ",HLOOKUP(AJ$154,Tipologie!$B$2:$AM$10,6)  ),  Mar2022_RICHIESTE!AJ46),HLOOKUP(AJ$154,Tipologie!$B$2:$AM$10,6  ) ))</f>
        <v>Ridotto Maternità</v>
      </c>
      <c r="AK159" s="158" t="str">
        <f>T( IF( Mar2022_RICHIESTE!AK46&lt;&gt;"",  IF(   AND(    (IFERROR(SEARCH("Ridotto",Mar2022_RICHIESTE!AK46),Mar2022_RICHIESTE!AK46))=1,    AK$154&lt;&gt;""   ),    _xlfn.CONCAT("Rid: ",HLOOKUP(AK$154,Tipologie!$B$2:$AM$10,6)  ),  Mar2022_RICHIESTE!AK46),HLOOKUP(AK$154,Tipologie!$B$2:$AM$10,6  ) ))</f>
        <v>.</v>
      </c>
      <c r="AL159" s="158" t="str">
        <f>T( IF( Mar2022_RICHIESTE!AL46&lt;&gt;"",  IF(   AND(    (IFERROR(SEARCH("Ridotto",Mar2022_RICHIESTE!AL46),Mar2022_RICHIESTE!AL46))=1,    AL$154&lt;&gt;""   ),    _xlfn.CONCAT("Rid: ",HLOOKUP(AL$154,Tipologie!$B$2:$AM$10,6)  ),  Mar2022_RICHIESTE!AL46),HLOOKUP(AL$154,Tipologie!$B$2:$AM$10,6  ) ))</f>
        <v>.</v>
      </c>
      <c r="AM159" s="158" t="str">
        <f>T( IF( Mar2022_RICHIESTE!AM46&lt;&gt;"",  IF(   AND(    (IFERROR(SEARCH("Ridotto",Mar2022_RICHIESTE!AM46),Mar2022_RICHIESTE!AM46))=1,    AM$154&lt;&gt;""   ),    _xlfn.CONCAT("Rid: ",HLOOKUP(AM$154,Tipologie!$B$2:$AM$10,6)  ),  Mar2022_RICHIESTE!AM46),HLOOKUP(AM$154,Tipologie!$B$2:$AM$10,6  ) ))</f>
        <v>.</v>
      </c>
      <c r="AN159" s="158" t="str">
        <f>T( IF( Mar2022_RICHIESTE!AN46&lt;&gt;"",  IF(   AND(    (IFERROR(SEARCH("Ridotto",Mar2022_RICHIESTE!AN46),Mar2022_RICHIESTE!AN46))=1,    AN$154&lt;&gt;""   ),    _xlfn.CONCAT("Rid: ",HLOOKUP(AN$154,Tipologie!$B$2:$AM$10,6)  ),  Mar2022_RICHIESTE!AN46),HLOOKUP(AN$154,Tipologie!$B$2:$AM$10,6  ) ))</f>
        <v>.</v>
      </c>
      <c r="AO159" s="158" t="str">
        <f>T( IF( Mar2022_RICHIESTE!AO46&lt;&gt;"",  IF(   AND(    (IFERROR(SEARCH("Ridotto",Mar2022_RICHIESTE!AO46),Mar2022_RICHIESTE!AO46))=1,    AO$154&lt;&gt;""   ),    _xlfn.CONCAT("Rid: ",HLOOKUP(AO$154,Tipologie!$B$2:$AM$10,6)  ),  Mar2022_RICHIESTE!AO46),HLOOKUP(AO$154,Tipologie!$B$2:$AM$10,6  ) ))</f>
        <v>.</v>
      </c>
      <c r="AP159" s="158" t="str">
        <f>T( IF( Mar2022_RICHIESTE!AP46&lt;&gt;"",  IF(   AND(    (IFERROR(SEARCH("Ridotto",Mar2022_RICHIESTE!AP46),Mar2022_RICHIESTE!AP46))=1,    AP$154&lt;&gt;""   ),    _xlfn.CONCAT("Rid: ",HLOOKUP(AP$154,Tipologie!$B$2:$AM$10,6)  ),  Mar2022_RICHIESTE!AP46),HLOOKUP(AP$154,Tipologie!$B$2:$AM$10,6  ) ))</f>
        <v>.</v>
      </c>
      <c r="AQ159" s="158" t="str">
        <f>T( IF( Mar2022_RICHIESTE!AQ46&lt;&gt;"",  IF(   AND(    (IFERROR(SEARCH("Ridotto",Mar2022_RICHIESTE!AQ46),Mar2022_RICHIESTE!AQ46))=1,    AQ$154&lt;&gt;""   ),    _xlfn.CONCAT("Rid: ",HLOOKUP(AQ$154,Tipologie!$B$2:$AM$10,6)  ),  Mar2022_RICHIESTE!AQ46),HLOOKUP(AQ$154,Tipologie!$B$2:$AM$10,6  ) ))</f>
        <v>.</v>
      </c>
      <c r="AR159" s="158" t="str">
        <f>T( IF( Mar2022_RICHIESTE!AR46&lt;&gt;"",  IF(   AND(    (IFERROR(SEARCH("Ridotto",Mar2022_RICHIESTE!AR46),Mar2022_RICHIESTE!AR46))=1,    AR$154&lt;&gt;""   ),    _xlfn.CONCAT("Rid: ",HLOOKUP(AR$154,Tipologie!$B$2:$AM$10,6)  ),  Mar2022_RICHIESTE!AR46),HLOOKUP(AR$154,Tipologie!$B$2:$AM$10,6  ) ))</f>
        <v>.</v>
      </c>
      <c r="AS159" s="54"/>
      <c r="AT159" s="174">
        <f>SUM(COUNTIFS(C159:AR159,{"Ex-accordo";"Ferie";"Ridotto Ex-Acc";"Ridotto Ferie";"Ridotto Maternità";"Malattia";"Esame";"Altro"}))</f>
        <v>3</v>
      </c>
      <c r="AU159" s="96"/>
      <c r="AW159" s="79" t="str">
        <f t="shared" si="35"/>
        <v>gio</v>
      </c>
      <c r="AX159" s="79">
        <f t="shared" si="39"/>
        <v>44651</v>
      </c>
      <c r="AY159" s="158" t="str">
        <f>T(IF(  Mar2022_RICHIESTE!BB46&lt;&gt;"",  Mar2022_RICHIESTE!BB46,  HLOOKUP(AY$154,Tipologie!$B$2:$AM$10,6) ))</f>
        <v>.</v>
      </c>
      <c r="AZ159" s="158" t="str">
        <f>T(IF(  Mar2022_RICHIESTE!BC46&lt;&gt;"",  Mar2022_RICHIESTE!BC46,  HLOOKUP(AZ$154,Tipologie!$B$2:$AM$10,6) ))</f>
        <v>.</v>
      </c>
      <c r="BA159" s="158" t="str">
        <f>T(IF(  Mar2022_RICHIESTE!BD46&lt;&gt;"",  Mar2022_RICHIESTE!BD46,  HLOOKUP(BA$154,Tipologie!$B$2:$AM$10,6) ))</f>
        <v>.</v>
      </c>
      <c r="BB159" s="158" t="str">
        <f>T(IF(  Mar2022_RICHIESTE!BE46&lt;&gt;"",  Mar2022_RICHIESTE!BE46,  HLOOKUP(BB$154,Tipologie!$B$2:$AM$10,6) ))</f>
        <v>.</v>
      </c>
      <c r="BC159" s="158" t="str">
        <f>T(IF(  Mar2022_RICHIESTE!BF46&lt;&gt;"",  Mar2022_RICHIESTE!BF46,  HLOOKUP(BC$154,Tipologie!$B$2:$AM$10,6) ))</f>
        <v>.</v>
      </c>
      <c r="BD159" s="158" t="str">
        <f>T(IF(  Mar2022_RICHIESTE!BG46&lt;&gt;"",  Mar2022_RICHIESTE!BG46,  HLOOKUP(BD$154,Tipologie!$B$2:$AM$10,6) ))</f>
        <v>.</v>
      </c>
      <c r="BE159" s="158" t="str">
        <f>T(IF(  Mar2022_RICHIESTE!BH46&lt;&gt;"",  Mar2022_RICHIESTE!BH46,  HLOOKUP(BE$154,Tipologie!$B$2:$AM$10,6) ))</f>
        <v>.</v>
      </c>
      <c r="BF159" s="158" t="str">
        <f>T(IF(  Mar2022_RICHIESTE!BI46&lt;&gt;"",  Mar2022_RICHIESTE!BI46,  HLOOKUP(BF$154,Tipologie!$B$2:$AM$10,6) ))</f>
        <v>.</v>
      </c>
      <c r="BG159" s="158" t="str">
        <f>T(IF(  Mar2022_RICHIESTE!BJ46&lt;&gt;"",  Mar2022_RICHIESTE!BJ46,  HLOOKUP(BG$154,Tipologie!$B$2:$AM$10,6) ))</f>
        <v>.</v>
      </c>
      <c r="BH159" s="158" t="str">
        <f>T(IF(  Mar2022_RICHIESTE!BK46&lt;&gt;"",  Mar2022_RICHIESTE!BK46,  HLOOKUP(BH$154,Tipologie!$B$2:$AM$10,6) ))</f>
        <v>.</v>
      </c>
    </row>
    <row r="160" spans="1:61" ht="11.25" customHeight="1" x14ac:dyDescent="0.25">
      <c r="A160" s="79" t="s">
        <v>29</v>
      </c>
      <c r="B160" s="80">
        <f t="shared" si="40"/>
        <v>44652</v>
      </c>
      <c r="C160" s="158" t="str">
        <f>T( IF( Mar2022_RICHIESTE!C47&lt;&gt;"",  IF(   AND(    (IFERROR(SEARCH("Ridotto",Mar2022_RICHIESTE!C47),Mar2022_RICHIESTE!C47))=1,    C$154&lt;&gt;""   ),    _xlfn.CONCAT("Rid: ",HLOOKUP(C$154,Tipologie!$B$2:$AM$10,7)  ),  Mar2022_RICHIESTE!C47),HLOOKUP(C$154,Tipologie!$B$2:$AM$10,7  ) ))</f>
        <v>.</v>
      </c>
      <c r="D160" s="158" t="str">
        <f>T( IF( Mar2022_RICHIESTE!D47&lt;&gt;"",  IF(   AND(    (IFERROR(SEARCH("Ridotto",Mar2022_RICHIESTE!D47),Mar2022_RICHIESTE!D47))=1,    D$154&lt;&gt;""   ),    _xlfn.CONCAT("Rid: ",HLOOKUP(D$154,Tipologie!$B$2:$AM$10,7)  ),  Mar2022_RICHIESTE!D47),HLOOKUP(D$154,Tipologie!$B$2:$AM$10,7  ) ))</f>
        <v>.</v>
      </c>
      <c r="E160" s="158" t="str">
        <f>T( IF( Mar2022_RICHIESTE!E47&lt;&gt;"",  IF(   AND(    (IFERROR(SEARCH("Ridotto",Mar2022_RICHIESTE!E47),Mar2022_RICHIESTE!E47))=1,    E$154&lt;&gt;""   ),    _xlfn.CONCAT("Rid: ",HLOOKUP(E$154,Tipologie!$B$2:$AM$10,7)  ),  Mar2022_RICHIESTE!E47),HLOOKUP(E$154,Tipologie!$B$2:$AM$10,7  ) ))</f>
        <v>.</v>
      </c>
      <c r="F160" s="158" t="str">
        <f>T( IF( Mar2022_RICHIESTE!F47&lt;&gt;"",  IF(   AND(    (IFERROR(SEARCH("Ridotto",Mar2022_RICHIESTE!F47),Mar2022_RICHIESTE!F47))=1,    F$154&lt;&gt;""   ),    _xlfn.CONCAT("Rid: ",HLOOKUP(F$154,Tipologie!$B$2:$AM$10,7)  ),  Mar2022_RICHIESTE!F47),HLOOKUP(F$154,Tipologie!$B$2:$AM$10,7  ) ))</f>
        <v>.</v>
      </c>
      <c r="G160" s="158" t="str">
        <f>T( IF( Mar2022_RICHIESTE!G47&lt;&gt;"",  IF(   AND(    (IFERROR(SEARCH("Ridotto",Mar2022_RICHIESTE!G47),Mar2022_RICHIESTE!G47))=1,    G$154&lt;&gt;""   ),    _xlfn.CONCAT("Rid: ",HLOOKUP(G$154,Tipologie!$B$2:$AM$10,7)  ),  Mar2022_RICHIESTE!G47),HLOOKUP(G$154,Tipologie!$B$2:$AM$10,7  ) ))</f>
        <v>.</v>
      </c>
      <c r="H160" s="158" t="str">
        <f>T( IF( Mar2022_RICHIESTE!H47&lt;&gt;"",  IF(   AND(    (IFERROR(SEARCH("Ridotto",Mar2022_RICHIESTE!H47),Mar2022_RICHIESTE!H47))=1,    H$154&lt;&gt;""   ),    _xlfn.CONCAT("Rid: ",HLOOKUP(H$154,Tipologie!$B$2:$AM$10,7)  ),  Mar2022_RICHIESTE!H47),HLOOKUP(H$154,Tipologie!$B$2:$AM$10,7  ) ))</f>
        <v>.</v>
      </c>
      <c r="I160" s="158" t="str">
        <f>T( IF( Mar2022_RICHIESTE!I47&lt;&gt;"",  IF(   AND(    (IFERROR(SEARCH("Ridotto",Mar2022_RICHIESTE!I47),Mar2022_RICHIESTE!I47))=1,    I$154&lt;&gt;""   ),    _xlfn.CONCAT("Rid: ",HLOOKUP(I$154,Tipologie!$B$2:$AM$10,7)  ),  Mar2022_RICHIESTE!I47),HLOOKUP(I$154,Tipologie!$B$2:$AM$10,7  ) ))</f>
        <v>.</v>
      </c>
      <c r="J160" s="158" t="str">
        <f>T( IF( Mar2022_RICHIESTE!J47&lt;&gt;"",  IF(   AND(    (IFERROR(SEARCH("Ridotto",Mar2022_RICHIESTE!J47),Mar2022_RICHIESTE!J47))=1,    J$154&lt;&gt;""   ),    _xlfn.CONCAT("Rid: ",HLOOKUP(J$154,Tipologie!$B$2:$AM$10,7)  ),  Mar2022_RICHIESTE!J47),HLOOKUP(J$154,Tipologie!$B$2:$AM$10,7  ) ))</f>
        <v>.</v>
      </c>
      <c r="K160" s="158" t="str">
        <f>T( IF( Mar2022_RICHIESTE!K47&lt;&gt;"",  IF(   AND(    (IFERROR(SEARCH("Ridotto",Mar2022_RICHIESTE!K47),Mar2022_RICHIESTE!K47))=1,    K$154&lt;&gt;""   ),    _xlfn.CONCAT("Rid: ",HLOOKUP(K$154,Tipologie!$B$2:$AM$10,7)  ),  Mar2022_RICHIESTE!K47),HLOOKUP(K$154,Tipologie!$B$2:$AM$10,7  ) ))</f>
        <v>.</v>
      </c>
      <c r="L160" s="158" t="str">
        <f>T( IF( Mar2022_RICHIESTE!L47&lt;&gt;"",  IF(   AND(    (IFERROR(SEARCH("Ridotto",Mar2022_RICHIESTE!L47),Mar2022_RICHIESTE!L47))=1,    L$154&lt;&gt;""   ),    _xlfn.CONCAT("Rid: ",HLOOKUP(L$154,Tipologie!$B$2:$AM$10,7)  ),  Mar2022_RICHIESTE!L47),HLOOKUP(L$154,Tipologie!$B$2:$AM$10,7  ) ))</f>
        <v>.</v>
      </c>
      <c r="M160" s="158" t="str">
        <f>T( IF( Mar2022_RICHIESTE!M47&lt;&gt;"",  IF(   AND(    (IFERROR(SEARCH("Ridotto",Mar2022_RICHIESTE!M47),Mar2022_RICHIESTE!M47))=1,    M$154&lt;&gt;""   ),    _xlfn.CONCAT("Rid: ",HLOOKUP(M$154,Tipologie!$B$2:$AM$10,7)  ),  Mar2022_RICHIESTE!M47),HLOOKUP(M$154,Tipologie!$B$2:$AM$10,7  ) ))</f>
        <v>.</v>
      </c>
      <c r="N160" s="158" t="str">
        <f>T( IF( Mar2022_RICHIESTE!N47&lt;&gt;"",  IF(   AND(    (IFERROR(SEARCH("Ridotto",Mar2022_RICHIESTE!N47),Mar2022_RICHIESTE!N47))=1,    N$154&lt;&gt;""   ),    _xlfn.CONCAT("Rid: ",HLOOKUP(N$154,Tipologie!$B$2:$AM$10,7)  ),  Mar2022_RICHIESTE!N47),HLOOKUP(N$154,Tipologie!$B$2:$AM$10,7  ) ))</f>
        <v>.</v>
      </c>
      <c r="O160" s="158" t="str">
        <f>T( IF( Mar2022_RICHIESTE!O47&lt;&gt;"",  IF(   AND(    (IFERROR(SEARCH("Ridotto",Mar2022_RICHIESTE!O47),Mar2022_RICHIESTE!O47))=1,    O$154&lt;&gt;""   ),    _xlfn.CONCAT("Rid: ",HLOOKUP(O$154,Tipologie!$B$2:$AM$10,7)  ),  Mar2022_RICHIESTE!O47),HLOOKUP(O$154,Tipologie!$B$2:$AM$10,7  ) ))</f>
        <v>.</v>
      </c>
      <c r="P160" s="158" t="str">
        <f>T( IF( Mar2022_RICHIESTE!P47&lt;&gt;"",  IF(   AND(    (IFERROR(SEARCH("Ridotto",Mar2022_RICHIESTE!P47),Mar2022_RICHIESTE!P47))=1,    P$154&lt;&gt;""   ),    _xlfn.CONCAT("Rid: ",HLOOKUP(P$154,Tipologie!$B$2:$AM$10,7)  ),  Mar2022_RICHIESTE!P47),HLOOKUP(P$154,Tipologie!$B$2:$AM$10,7  ) ))</f>
        <v>.</v>
      </c>
      <c r="Q160" s="60" t="str">
        <f>T( IF( Mar2022_RICHIESTE!Q47&lt;&gt;"",  IF(   AND(    (IFERROR(SEARCH("Ridotto",Mar2022_RICHIESTE!Q47),Mar2022_RICHIESTE!Q47))=1,    Q$154&lt;&gt;""   ),    _xlfn.CONCAT("Rid: ",HLOOKUP(Q$154,Tipologie!$B$2:$AM$10,7)  ),  Mar2022_RICHIESTE!Q47),HLOOKUP(Q$154,Tipologie!$B$2:$AM$10,7  ) ))</f>
        <v>.</v>
      </c>
      <c r="R160" s="60" t="str">
        <f>T( IF( Mar2022_RICHIESTE!R47&lt;&gt;"",  IF(   AND(    (IFERROR(SEARCH("Ridotto",Mar2022_RICHIESTE!R47),Mar2022_RICHIESTE!R47))=1,    R$154&lt;&gt;""   ),    _xlfn.CONCAT("Rid: ",HLOOKUP(R$154,Tipologie!$B$2:$AM$10,7)  ),  Mar2022_RICHIESTE!R47),HLOOKUP(R$154,Tipologie!$B$2:$AM$10,7  ) ))</f>
        <v>.</v>
      </c>
      <c r="S160" s="60" t="str">
        <f>T( IF( Mar2022_RICHIESTE!S47&lt;&gt;"",  IF(   AND(    (IFERROR(SEARCH("Ridotto",Mar2022_RICHIESTE!S47),Mar2022_RICHIESTE!S47))=1,    S$154&lt;&gt;""   ),    _xlfn.CONCAT("Rid: ",HLOOKUP(S$154,Tipologie!$B$2:$AM$10,7)  ),  Mar2022_RICHIESTE!S47),HLOOKUP(S$154,Tipologie!$B$2:$AM$10,7  ) ))</f>
        <v>.</v>
      </c>
      <c r="U160" s="79" t="str">
        <f t="shared" si="34"/>
        <v>ven</v>
      </c>
      <c r="V160" s="80">
        <f t="shared" si="33"/>
        <v>44652</v>
      </c>
      <c r="W160" s="158" t="str">
        <f>T( IF( Mar2022_RICHIESTE!W47&lt;&gt;"",  IF(   AND(    (IFERROR(SEARCH("Ridotto",Mar2022_RICHIESTE!W47),Mar2022_RICHIESTE!W47))=1,    W$154&lt;&gt;""   ),    _xlfn.CONCAT("Rid: ",HLOOKUP(W$154,Tipologie!$B$2:$AM$10,7)  ),  Mar2022_RICHIESTE!W47),HLOOKUP(W$154,Tipologie!$B$2:$AM$10,7  ) ))</f>
        <v>Ferie</v>
      </c>
      <c r="X160" s="158" t="str">
        <f>T( IF( Mar2022_RICHIESTE!X47&lt;&gt;"",  IF(   AND(    (IFERROR(SEARCH("Ridotto",Mar2022_RICHIESTE!X47),Mar2022_RICHIESTE!X47))=1,    X$154&lt;&gt;""   ),    _xlfn.CONCAT("Rid: ",HLOOKUP(X$154,Tipologie!$B$2:$AM$10,7)  ),  Mar2022_RICHIESTE!X47),HLOOKUP(X$154,Tipologie!$B$2:$AM$10,7  ) ))</f>
        <v>.</v>
      </c>
      <c r="Y160" s="158" t="str">
        <f>T( IF( Mar2022_RICHIESTE!Y47&lt;&gt;"",  IF(   AND(    (IFERROR(SEARCH("Ridotto",Mar2022_RICHIESTE!Y47),Mar2022_RICHIESTE!Y47))=1,    Y$154&lt;&gt;""   ),    _xlfn.CONCAT("Rid: ",HLOOKUP(Y$154,Tipologie!$B$2:$AM$10,7)  ),  Mar2022_RICHIESTE!Y47),HLOOKUP(Y$154,Tipologie!$B$2:$AM$10,7  ) ))</f>
        <v>.</v>
      </c>
      <c r="Z160" s="158" t="str">
        <f>T( IF( Mar2022_RICHIESTE!Z47&lt;&gt;"",  IF(   AND(    (IFERROR(SEARCH("Ridotto",Mar2022_RICHIESTE!Z47),Mar2022_RICHIESTE!Z47))=1,    Z$154&lt;&gt;""   ),    _xlfn.CONCAT("Rid: ",HLOOKUP(Z$154,Tipologie!$B$2:$AM$10,7)  ),  Mar2022_RICHIESTE!Z47),HLOOKUP(Z$154,Tipologie!$B$2:$AM$10,7  ) ))</f>
        <v>Ridotto Maternità</v>
      </c>
      <c r="AA160" s="158" t="str">
        <f>T( IF( Mar2022_RICHIESTE!AA47&lt;&gt;"",  IF(   AND(    (IFERROR(SEARCH("Ridotto",Mar2022_RICHIESTE!AA47),Mar2022_RICHIESTE!AA47))=1,    AA$154&lt;&gt;""   ),    _xlfn.CONCAT("Rid: ",HLOOKUP(AA$154,Tipologie!$B$2:$AM$10,7)  ),  Mar2022_RICHIESTE!AA47),HLOOKUP(AA$154,Tipologie!$B$2:$AM$10,7  ) ))</f>
        <v>.</v>
      </c>
      <c r="AB160" s="158" t="str">
        <f>T( IF( Mar2022_RICHIESTE!AB47&lt;&gt;"",  IF(   AND(    (IFERROR(SEARCH("Ridotto",Mar2022_RICHIESTE!AB47),Mar2022_RICHIESTE!AB47))=1,    AB$154&lt;&gt;""   ),    _xlfn.CONCAT("Rid: ",HLOOKUP(AB$154,Tipologie!$B$2:$AM$10,7)  ),  Mar2022_RICHIESTE!AB47),HLOOKUP(AB$154,Tipologie!$B$2:$AM$10,7  ) ))</f>
        <v>.</v>
      </c>
      <c r="AC160" s="158" t="str">
        <f>T( IF( Mar2022_RICHIESTE!AC47&lt;&gt;"",  IF(   AND(    (IFERROR(SEARCH("Ridotto",Mar2022_RICHIESTE!AC47),Mar2022_RICHIESTE!AC47))=1,    AC$154&lt;&gt;""   ),    _xlfn.CONCAT("Rid: ",HLOOKUP(AC$154,Tipologie!$B$2:$AM$10,7)  ),  Mar2022_RICHIESTE!AC47),HLOOKUP(AC$154,Tipologie!$B$2:$AM$10,7  ) ))</f>
        <v>.</v>
      </c>
      <c r="AD160" s="158" t="str">
        <f>T( IF( Mar2022_RICHIESTE!AD47&lt;&gt;"",  IF(   AND(    (IFERROR(SEARCH("Ridotto",Mar2022_RICHIESTE!AD47),Mar2022_RICHIESTE!AD47))=1,    AD$154&lt;&gt;""   ),    _xlfn.CONCAT("Rid: ",HLOOKUP(AD$154,Tipologie!$B$2:$AM$10,7)  ),  Mar2022_RICHIESTE!AD47),HLOOKUP(AD$154,Tipologie!$B$2:$AM$10,7  ) ))</f>
        <v>.</v>
      </c>
      <c r="AE160" s="158" t="str">
        <f>T( IF( Mar2022_RICHIESTE!AE47&lt;&gt;"",  IF(   AND(    (IFERROR(SEARCH("Ridotto",Mar2022_RICHIESTE!AE47),Mar2022_RICHIESTE!AE47))=1,    AE$154&lt;&gt;""   ),    _xlfn.CONCAT("Rid: ",HLOOKUP(AE$154,Tipologie!$B$2:$AM$10,7)  ),  Mar2022_RICHIESTE!AE47),HLOOKUP(AE$154,Tipologie!$B$2:$AM$10,7  ) ))</f>
        <v>.</v>
      </c>
      <c r="AF160" s="158" t="str">
        <f>T( IF( Mar2022_RICHIESTE!AF47&lt;&gt;"",  IF(   AND(    (IFERROR(SEARCH("Ridotto",Mar2022_RICHIESTE!AF47),Mar2022_RICHIESTE!AF47))=1,    AF$154&lt;&gt;""   ),    _xlfn.CONCAT("Rid: ",HLOOKUP(AF$154,Tipologie!$B$2:$AM$10,7)  ),  Mar2022_RICHIESTE!AF47),HLOOKUP(AF$154,Tipologie!$B$2:$AM$10,7  ) ))</f>
        <v>.</v>
      </c>
      <c r="AG160" s="158" t="str">
        <f>T( IF( Mar2022_RICHIESTE!AG47&lt;&gt;"",  IF(   AND(    (IFERROR(SEARCH("Ridotto",Mar2022_RICHIESTE!AG47),Mar2022_RICHIESTE!AG47))=1,    AG$154&lt;&gt;""   ),    _xlfn.CONCAT("Rid: ",HLOOKUP(AG$154,Tipologie!$B$2:$AM$10,7)  ),  Mar2022_RICHIESTE!AG47),HLOOKUP(AG$154,Tipologie!$B$2:$AM$10,7  ) ))</f>
        <v>.</v>
      </c>
      <c r="AH160" s="158" t="str">
        <f>T( IF( Mar2022_RICHIESTE!AH47&lt;&gt;"",  IF(   AND(    (IFERROR(SEARCH("Ridotto",Mar2022_RICHIESTE!AH47),Mar2022_RICHIESTE!AH47))=1,    AH$154&lt;&gt;""   ),    _xlfn.CONCAT("Rid: ",HLOOKUP(AH$154,Tipologie!$B$2:$AM$10,7)  ),  Mar2022_RICHIESTE!AH47),HLOOKUP(AH$154,Tipologie!$B$2:$AM$10,7  ) ))</f>
        <v>.</v>
      </c>
      <c r="AI160" s="158" t="str">
        <f>T( IF( Mar2022_RICHIESTE!AI47&lt;&gt;"",  IF(   AND(    (IFERROR(SEARCH("Ridotto",Mar2022_RICHIESTE!AI47),Mar2022_RICHIESTE!AI47))=1,    AI$154&lt;&gt;""   ),    _xlfn.CONCAT("Rid: ",HLOOKUP(AI$154,Tipologie!$B$2:$AM$10,7)  ),  Mar2022_RICHIESTE!AI47),HLOOKUP(AI$154,Tipologie!$B$2:$AM$10,7  ) ))</f>
        <v>.</v>
      </c>
      <c r="AJ160" s="158" t="str">
        <f>T( IF( Mar2022_RICHIESTE!AJ47&lt;&gt;"",  IF(   AND(    (IFERROR(SEARCH("Ridotto",Mar2022_RICHIESTE!AJ47),Mar2022_RICHIESTE!AJ47))=1,    AJ$154&lt;&gt;""   ),    _xlfn.CONCAT("Rid: ",HLOOKUP(AJ$154,Tipologie!$B$2:$AM$10,7)  ),  Mar2022_RICHIESTE!AJ47),HLOOKUP(AJ$154,Tipologie!$B$2:$AM$10,7  ) ))</f>
        <v>Ridotto Maternità</v>
      </c>
      <c r="AK160" s="158" t="str">
        <f>T( IF( Mar2022_RICHIESTE!AK47&lt;&gt;"",  IF(   AND(    (IFERROR(SEARCH("Ridotto",Mar2022_RICHIESTE!AK47),Mar2022_RICHIESTE!AK47))=1,    AK$154&lt;&gt;""   ),    _xlfn.CONCAT("Rid: ",HLOOKUP(AK$154,Tipologie!$B$2:$AM$10,7)  ),  Mar2022_RICHIESTE!AK47),HLOOKUP(AK$154,Tipologie!$B$2:$AM$10,7  ) ))</f>
        <v>.</v>
      </c>
      <c r="AL160" s="158" t="str">
        <f>T( IF( Mar2022_RICHIESTE!AL47&lt;&gt;"",  IF(   AND(    (IFERROR(SEARCH("Ridotto",Mar2022_RICHIESTE!AL47),Mar2022_RICHIESTE!AL47))=1,    AL$154&lt;&gt;""   ),    _xlfn.CONCAT("Rid: ",HLOOKUP(AL$154,Tipologie!$B$2:$AM$10,7)  ),  Mar2022_RICHIESTE!AL47),HLOOKUP(AL$154,Tipologie!$B$2:$AM$10,7  ) ))</f>
        <v>.</v>
      </c>
      <c r="AM160" s="158" t="str">
        <f>T( IF( Mar2022_RICHIESTE!AM47&lt;&gt;"",  IF(   AND(    (IFERROR(SEARCH("Ridotto",Mar2022_RICHIESTE!AM47),Mar2022_RICHIESTE!AM47))=1,    AM$154&lt;&gt;""   ),    _xlfn.CONCAT("Rid: ",HLOOKUP(AM$154,Tipologie!$B$2:$AM$10,7)  ),  Mar2022_RICHIESTE!AM47),HLOOKUP(AM$154,Tipologie!$B$2:$AM$10,7  ) ))</f>
        <v>.</v>
      </c>
      <c r="AN160" s="158" t="str">
        <f>T( IF( Mar2022_RICHIESTE!AN47&lt;&gt;"",  IF(   AND(    (IFERROR(SEARCH("Ridotto",Mar2022_RICHIESTE!AN47),Mar2022_RICHIESTE!AN47))=1,    AN$154&lt;&gt;""   ),    _xlfn.CONCAT("Rid: ",HLOOKUP(AN$154,Tipologie!$B$2:$AM$10,7)  ),  Mar2022_RICHIESTE!AN47),HLOOKUP(AN$154,Tipologie!$B$2:$AM$10,7  ) ))</f>
        <v>.</v>
      </c>
      <c r="AO160" s="158" t="str">
        <f>T( IF( Mar2022_RICHIESTE!AO47&lt;&gt;"",  IF(   AND(    (IFERROR(SEARCH("Ridotto",Mar2022_RICHIESTE!AO47),Mar2022_RICHIESTE!AO47))=1,    AO$154&lt;&gt;""   ),    _xlfn.CONCAT("Rid: ",HLOOKUP(AO$154,Tipologie!$B$2:$AM$10,7)  ),  Mar2022_RICHIESTE!AO47),HLOOKUP(AO$154,Tipologie!$B$2:$AM$10,7  ) ))</f>
        <v>.</v>
      </c>
      <c r="AP160" s="158" t="str">
        <f>T( IF( Mar2022_RICHIESTE!AP47&lt;&gt;"",  IF(   AND(    (IFERROR(SEARCH("Ridotto",Mar2022_RICHIESTE!AP47),Mar2022_RICHIESTE!AP47))=1,    AP$154&lt;&gt;""   ),    _xlfn.CONCAT("Rid: ",HLOOKUP(AP$154,Tipologie!$B$2:$AM$10,7)  ),  Mar2022_RICHIESTE!AP47),HLOOKUP(AP$154,Tipologie!$B$2:$AM$10,7  ) ))</f>
        <v>.</v>
      </c>
      <c r="AQ160" s="158" t="str">
        <f>T( IF( Mar2022_RICHIESTE!AQ47&lt;&gt;"",  IF(   AND(    (IFERROR(SEARCH("Ridotto",Mar2022_RICHIESTE!AQ47),Mar2022_RICHIESTE!AQ47))=1,    AQ$154&lt;&gt;""   ),    _xlfn.CONCAT("Rid: ",HLOOKUP(AQ$154,Tipologie!$B$2:$AM$10,7)  ),  Mar2022_RICHIESTE!AQ47),HLOOKUP(AQ$154,Tipologie!$B$2:$AM$10,7  ) ))</f>
        <v>.</v>
      </c>
      <c r="AR160" s="158" t="str">
        <f>T( IF( Mar2022_RICHIESTE!AR47&lt;&gt;"",  IF(   AND(    (IFERROR(SEARCH("Ridotto",Mar2022_RICHIESTE!AR47),Mar2022_RICHIESTE!AR47))=1,    AR$154&lt;&gt;""   ),    _xlfn.CONCAT("Rid: ",HLOOKUP(AR$154,Tipologie!$B$2:$AM$10,7)  ),  Mar2022_RICHIESTE!AR47),HLOOKUP(AR$154,Tipologie!$B$2:$AM$10,7  ) ))</f>
        <v>.</v>
      </c>
      <c r="AS160" s="54"/>
      <c r="AT160" s="174">
        <f>SUM(COUNTIFS(C160:AR160,{"Ex-accordo";"Ferie";"Ridotto Ex-Acc";"Ridotto Ferie";"Ridotto Maternità";"Malattia";"Esame";"Altro"}))</f>
        <v>3</v>
      </c>
      <c r="AU160" s="96"/>
      <c r="AW160" s="79" t="str">
        <f t="shared" si="35"/>
        <v>ven</v>
      </c>
      <c r="AX160" s="79">
        <f t="shared" si="39"/>
        <v>44652</v>
      </c>
      <c r="AY160" s="158" t="str">
        <f>T(IF(  Mar2022_RICHIESTE!BB47&lt;&gt;"",  Mar2022_RICHIESTE!BB47,  HLOOKUP(AY$154,Tipologie!$B$2:$AM$10,7) ))</f>
        <v>.</v>
      </c>
      <c r="AZ160" s="158" t="str">
        <f>T(IF(  Mar2022_RICHIESTE!BC47&lt;&gt;"",  Mar2022_RICHIESTE!BC47,  HLOOKUP(AZ$154,Tipologie!$B$2:$AM$10,7) ))</f>
        <v>.</v>
      </c>
      <c r="BA160" s="158" t="str">
        <f>T(IF(  Mar2022_RICHIESTE!BD47&lt;&gt;"",  Mar2022_RICHIESTE!BD47,  HLOOKUP(BA$154,Tipologie!$B$2:$AM$10,7) ))</f>
        <v>Ex-accordo</v>
      </c>
      <c r="BB160" s="158" t="str">
        <f>T(IF(  Mar2022_RICHIESTE!BE47&lt;&gt;"",  Mar2022_RICHIESTE!BE47,  HLOOKUP(BB$154,Tipologie!$B$2:$AM$10,7) ))</f>
        <v>.</v>
      </c>
      <c r="BC160" s="158" t="str">
        <f>T(IF(  Mar2022_RICHIESTE!BF47&lt;&gt;"",  Mar2022_RICHIESTE!BF47,  HLOOKUP(BC$154,Tipologie!$B$2:$AM$10,7) ))</f>
        <v>.</v>
      </c>
      <c r="BD160" s="158" t="str">
        <f>T(IF(  Mar2022_RICHIESTE!BG47&lt;&gt;"",  Mar2022_RICHIESTE!BG47,  HLOOKUP(BD$154,Tipologie!$B$2:$AM$10,7) ))</f>
        <v>.</v>
      </c>
      <c r="BE160" s="158" t="str">
        <f>T(IF(  Mar2022_RICHIESTE!BH47&lt;&gt;"",  Mar2022_RICHIESTE!BH47,  HLOOKUP(BE$154,Tipologie!$B$2:$AM$10,7) ))</f>
        <v>Ridotto Ex-Acc</v>
      </c>
      <c r="BF160" s="158" t="str">
        <f>T(IF(  Mar2022_RICHIESTE!BI47&lt;&gt;"",  Mar2022_RICHIESTE!BI47,  HLOOKUP(BF$154,Tipologie!$B$2:$AM$10,7) ))</f>
        <v>.</v>
      </c>
      <c r="BG160" s="158" t="str">
        <f>T(IF(  Mar2022_RICHIESTE!BJ47&lt;&gt;"",  Mar2022_RICHIESTE!BJ47,  HLOOKUP(BG$154,Tipologie!$B$2:$AM$10,7) ))</f>
        <v>.</v>
      </c>
      <c r="BH160" s="158" t="str">
        <f>T(IF(  Mar2022_RICHIESTE!BK47&lt;&gt;"",  Mar2022_RICHIESTE!BK47,  HLOOKUP(BH$154,Tipologie!$B$2:$AM$10,7) ))</f>
        <v>.</v>
      </c>
      <c r="BI160" s="50"/>
    </row>
    <row r="161" spans="1:60" ht="11.25" customHeight="1" x14ac:dyDescent="0.25">
      <c r="A161" s="79" t="s">
        <v>30</v>
      </c>
      <c r="B161" s="80">
        <f t="shared" si="40"/>
        <v>44653</v>
      </c>
      <c r="C161" s="158" t="str">
        <f>T( IF( Mar2022_RICHIESTE!C48&lt;&gt;"",  IF(   AND(    (IFERROR(SEARCH("Ridotto",Mar2022_RICHIESTE!C48),Mar2022_RICHIESTE!C48))=1,    C$154&lt;&gt;""   ),    _xlfn.CONCAT("Rid: ",HLOOKUP(C$154,Tipologie!$B$2:$AM$10,8)  ),  Mar2022_RICHIESTE!C48),HLOOKUP(C$154,Tipologie!$B$2:$AM$10,8  ) ))</f>
        <v>RIPOSO</v>
      </c>
      <c r="D161" s="158" t="str">
        <f>T( IF( Mar2022_RICHIESTE!D48&lt;&gt;"",  IF(   AND(    (IFERROR(SEARCH("Ridotto",Mar2022_RICHIESTE!D48),Mar2022_RICHIESTE!D48))=1,    D$154&lt;&gt;""   ),    _xlfn.CONCAT("Rid: ",HLOOKUP(D$154,Tipologie!$B$2:$AM$10,8)  ),  Mar2022_RICHIESTE!D48),HLOOKUP(D$154,Tipologie!$B$2:$AM$10,8  ) ))</f>
        <v>RIPOSO</v>
      </c>
      <c r="E161" s="158" t="str">
        <f>T( IF( Mar2022_RICHIESTE!E48&lt;&gt;"",  IF(   AND(    (IFERROR(SEARCH("Ridotto",Mar2022_RICHIESTE!E48),Mar2022_RICHIESTE!E48))=1,    E$154&lt;&gt;""   ),    _xlfn.CONCAT("Rid: ",HLOOKUP(E$154,Tipologie!$B$2:$AM$10,8)  ),  Mar2022_RICHIESTE!E48),HLOOKUP(E$154,Tipologie!$B$2:$AM$10,8  ) ))</f>
        <v>RIPOSO</v>
      </c>
      <c r="F161" s="158" t="str">
        <f>T( IF( Mar2022_RICHIESTE!F48&lt;&gt;"",  IF(   AND(    (IFERROR(SEARCH("Ridotto",Mar2022_RICHIESTE!F48),Mar2022_RICHIESTE!F48))=1,    F$154&lt;&gt;""   ),    _xlfn.CONCAT("Rid: ",HLOOKUP(F$154,Tipologie!$B$2:$AM$10,8)  ),  Mar2022_RICHIESTE!F48),HLOOKUP(F$154,Tipologie!$B$2:$AM$10,8  ) ))</f>
        <v>RIPOSO</v>
      </c>
      <c r="G161" s="158" t="str">
        <f>T( IF( Mar2022_RICHIESTE!G48&lt;&gt;"",  IF(   AND(    (IFERROR(SEARCH("Ridotto",Mar2022_RICHIESTE!G48),Mar2022_RICHIESTE!G48))=1,    G$154&lt;&gt;""   ),    _xlfn.CONCAT("Rid: ",HLOOKUP(G$154,Tipologie!$B$2:$AM$10,8)  ),  Mar2022_RICHIESTE!G48),HLOOKUP(G$154,Tipologie!$B$2:$AM$10,8  ) ))</f>
        <v>RIPOSO</v>
      </c>
      <c r="H161" s="158" t="str">
        <f>T( IF( Mar2022_RICHIESTE!H48&lt;&gt;"",  IF(   AND(    (IFERROR(SEARCH("Ridotto",Mar2022_RICHIESTE!H48),Mar2022_RICHIESTE!H48))=1,    H$154&lt;&gt;""   ),    _xlfn.CONCAT("Rid: ",HLOOKUP(H$154,Tipologie!$B$2:$AM$10,8)  ),  Mar2022_RICHIESTE!H48),HLOOKUP(H$154,Tipologie!$B$2:$AM$10,8  ) ))</f>
        <v>RIPOSO</v>
      </c>
      <c r="I161" s="158" t="str">
        <f>T( IF( Mar2022_RICHIESTE!I48&lt;&gt;"",  IF(   AND(    (IFERROR(SEARCH("Ridotto",Mar2022_RICHIESTE!I48),Mar2022_RICHIESTE!I48))=1,    I$154&lt;&gt;""   ),    _xlfn.CONCAT("Rid: ",HLOOKUP(I$154,Tipologie!$B$2:$AM$10,8)  ),  Mar2022_RICHIESTE!I48),HLOOKUP(I$154,Tipologie!$B$2:$AM$10,8  ) ))</f>
        <v>RIPOSO</v>
      </c>
      <c r="J161" s="158" t="str">
        <f>T( IF( Mar2022_RICHIESTE!J48&lt;&gt;"",  IF(   AND(    (IFERROR(SEARCH("Ridotto",Mar2022_RICHIESTE!J48),Mar2022_RICHIESTE!J48))=1,    J$154&lt;&gt;""   ),    _xlfn.CONCAT("Rid: ",HLOOKUP(J$154,Tipologie!$B$2:$AM$10,8)  ),  Mar2022_RICHIESTE!J48),HLOOKUP(J$154,Tipologie!$B$2:$AM$10,8  ) ))</f>
        <v>RIPOSO</v>
      </c>
      <c r="K161" s="158" t="str">
        <f>T( IF( Mar2022_RICHIESTE!K48&lt;&gt;"",  IF(   AND(    (IFERROR(SEARCH("Ridotto",Mar2022_RICHIESTE!K48),Mar2022_RICHIESTE!K48))=1,    K$154&lt;&gt;""   ),    _xlfn.CONCAT("Rid: ",HLOOKUP(K$154,Tipologie!$B$2:$AM$10,8)  ),  Mar2022_RICHIESTE!K48),HLOOKUP(K$154,Tipologie!$B$2:$AM$10,8  ) ))</f>
        <v>RIPOSO</v>
      </c>
      <c r="L161" s="158" t="str">
        <f>T( IF( Mar2022_RICHIESTE!L48&lt;&gt;"",  IF(   AND(    (IFERROR(SEARCH("Ridotto",Mar2022_RICHIESTE!L48),Mar2022_RICHIESTE!L48))=1,    L$154&lt;&gt;""   ),    _xlfn.CONCAT("Rid: ",HLOOKUP(L$154,Tipologie!$B$2:$AM$10,8)  ),  Mar2022_RICHIESTE!L48),HLOOKUP(L$154,Tipologie!$B$2:$AM$10,8  ) ))</f>
        <v>RIPOSO</v>
      </c>
      <c r="M161" s="158" t="str">
        <f>T( IF( Mar2022_RICHIESTE!M48&lt;&gt;"",  IF(   AND(    (IFERROR(SEARCH("Ridotto",Mar2022_RICHIESTE!M48),Mar2022_RICHIESTE!M48))=1,    M$154&lt;&gt;""   ),    _xlfn.CONCAT("Rid: ",HLOOKUP(M$154,Tipologie!$B$2:$AM$10,8)  ),  Mar2022_RICHIESTE!M48),HLOOKUP(M$154,Tipologie!$B$2:$AM$10,8  ) ))</f>
        <v>RIPOSO</v>
      </c>
      <c r="N161" s="158" t="str">
        <f>T( IF( Mar2022_RICHIESTE!N48&lt;&gt;"",  IF(   AND(    (IFERROR(SEARCH("Ridotto",Mar2022_RICHIESTE!N48),Mar2022_RICHIESTE!N48))=1,    N$154&lt;&gt;""   ),    _xlfn.CONCAT("Rid: ",HLOOKUP(N$154,Tipologie!$B$2:$AM$10,8)  ),  Mar2022_RICHIESTE!N48),HLOOKUP(N$154,Tipologie!$B$2:$AM$10,8  ) ))</f>
        <v>RIPOSO</v>
      </c>
      <c r="O161" s="158" t="str">
        <f>T( IF( Mar2022_RICHIESTE!O48&lt;&gt;"",  IF(   AND(    (IFERROR(SEARCH("Ridotto",Mar2022_RICHIESTE!O48),Mar2022_RICHIESTE!O48))=1,    O$154&lt;&gt;""   ),    _xlfn.CONCAT("Rid: ",HLOOKUP(O$154,Tipologie!$B$2:$AM$10,8)  ),  Mar2022_RICHIESTE!O48),HLOOKUP(O$154,Tipologie!$B$2:$AM$10,8  ) ))</f>
        <v>RIPOSO</v>
      </c>
      <c r="P161" s="158" t="str">
        <f>T( IF( Mar2022_RICHIESTE!P48&lt;&gt;"",  IF(   AND(    (IFERROR(SEARCH("Ridotto",Mar2022_RICHIESTE!P48),Mar2022_RICHIESTE!P48))=1,    P$154&lt;&gt;""   ),    _xlfn.CONCAT("Rid: ",HLOOKUP(P$154,Tipologie!$B$2:$AM$10,8)  ),  Mar2022_RICHIESTE!P48),HLOOKUP(P$154,Tipologie!$B$2:$AM$10,8  ) ))</f>
        <v>RIPOSO</v>
      </c>
      <c r="Q161" s="60" t="str">
        <f>T( IF( Mar2022_RICHIESTE!Q48&lt;&gt;"",  IF(   AND(    (IFERROR(SEARCH("Ridotto",Mar2022_RICHIESTE!Q48),Mar2022_RICHIESTE!Q48))=1,    Q$154&lt;&gt;""   ),    _xlfn.CONCAT("Rid: ",HLOOKUP(Q$154,Tipologie!$B$2:$AM$10,8)  ),  Mar2022_RICHIESTE!Q48),HLOOKUP(Q$154,Tipologie!$B$2:$AM$10,8  ) ))</f>
        <v>RIPOSO</v>
      </c>
      <c r="R161" s="60" t="str">
        <f>T( IF( Mar2022_RICHIESTE!R48&lt;&gt;"",  IF(   AND(    (IFERROR(SEARCH("Ridotto",Mar2022_RICHIESTE!R48),Mar2022_RICHIESTE!R48))=1,    R$154&lt;&gt;""   ),    _xlfn.CONCAT("Rid: ",HLOOKUP(R$154,Tipologie!$B$2:$AM$10,8)  ),  Mar2022_RICHIESTE!R48),HLOOKUP(R$154,Tipologie!$B$2:$AM$10,8  ) ))</f>
        <v>RIPOSO</v>
      </c>
      <c r="S161" s="60" t="str">
        <f>T( IF( Mar2022_RICHIESTE!S48&lt;&gt;"",  IF(   AND(    (IFERROR(SEARCH("Ridotto",Mar2022_RICHIESTE!S48),Mar2022_RICHIESTE!S48))=1,    S$154&lt;&gt;""   ),    _xlfn.CONCAT("Rid: ",HLOOKUP(S$154,Tipologie!$B$2:$AM$10,8)  ),  Mar2022_RICHIESTE!S48),HLOOKUP(S$154,Tipologie!$B$2:$AM$10,8  ) ))</f>
        <v>RIPOSO</v>
      </c>
      <c r="U161" s="79" t="str">
        <f t="shared" si="34"/>
        <v>sab</v>
      </c>
      <c r="V161" s="80">
        <f t="shared" si="33"/>
        <v>44653</v>
      </c>
      <c r="W161" s="158" t="str">
        <f>T( IF( Mar2022_RICHIESTE!W48&lt;&gt;"",  IF(   AND(    (IFERROR(SEARCH("Ridotto",Mar2022_RICHIESTE!W48),Mar2022_RICHIESTE!W48))=1,    W$154&lt;&gt;""   ),    _xlfn.CONCAT("Rid: ",HLOOKUP(W$154,Tipologie!$B$2:$AM$10,8)  ),  Mar2022_RICHIESTE!W48),HLOOKUP(W$154,Tipologie!$B$2:$AM$10,8  ) ))</f>
        <v>RIPOSO</v>
      </c>
      <c r="X161" s="158" t="str">
        <f>T( IF( Mar2022_RICHIESTE!X48&lt;&gt;"",  IF(   AND(    (IFERROR(SEARCH("Ridotto",Mar2022_RICHIESTE!X48),Mar2022_RICHIESTE!X48))=1,    X$154&lt;&gt;""   ),    _xlfn.CONCAT("Rid: ",HLOOKUP(X$154,Tipologie!$B$2:$AM$10,8)  ),  Mar2022_RICHIESTE!X48),HLOOKUP(X$154,Tipologie!$B$2:$AM$10,8  ) ))</f>
        <v>RIPOSO</v>
      </c>
      <c r="Y161" s="158" t="str">
        <f>T( IF( Mar2022_RICHIESTE!Y48&lt;&gt;"",  IF(   AND(    (IFERROR(SEARCH("Ridotto",Mar2022_RICHIESTE!Y48),Mar2022_RICHIESTE!Y48))=1,    Y$154&lt;&gt;""   ),    _xlfn.CONCAT("Rid: ",HLOOKUP(Y$154,Tipologie!$B$2:$AM$10,8)  ),  Mar2022_RICHIESTE!Y48),HLOOKUP(Y$154,Tipologie!$B$2:$AM$10,8  ) ))</f>
        <v>RIPOSO</v>
      </c>
      <c r="Z161" s="158" t="str">
        <f>T( IF( Mar2022_RICHIESTE!Z48&lt;&gt;"",  IF(   AND(    (IFERROR(SEARCH("Ridotto",Mar2022_RICHIESTE!Z48),Mar2022_RICHIESTE!Z48))=1,    Z$154&lt;&gt;""   ),    _xlfn.CONCAT("Rid: ",HLOOKUP(Z$154,Tipologie!$B$2:$AM$10,8)  ),  Mar2022_RICHIESTE!Z48),HLOOKUP(Z$154,Tipologie!$B$2:$AM$10,8  ) ))</f>
        <v>RIPOSO</v>
      </c>
      <c r="AA161" s="158" t="str">
        <f>T( IF( Mar2022_RICHIESTE!AA48&lt;&gt;"",  IF(   AND(    (IFERROR(SEARCH("Ridotto",Mar2022_RICHIESTE!AA48),Mar2022_RICHIESTE!AA48))=1,    AA$154&lt;&gt;""   ),    _xlfn.CONCAT("Rid: ",HLOOKUP(AA$154,Tipologie!$B$2:$AM$10,8)  ),  Mar2022_RICHIESTE!AA48),HLOOKUP(AA$154,Tipologie!$B$2:$AM$10,8  ) ))</f>
        <v>RIPOSO</v>
      </c>
      <c r="AB161" s="158" t="str">
        <f>T( IF( Mar2022_RICHIESTE!AB48&lt;&gt;"",  IF(   AND(    (IFERROR(SEARCH("Ridotto",Mar2022_RICHIESTE!AB48),Mar2022_RICHIESTE!AB48))=1,    AB$154&lt;&gt;""   ),    _xlfn.CONCAT("Rid: ",HLOOKUP(AB$154,Tipologie!$B$2:$AM$10,8)  ),  Mar2022_RICHIESTE!AB48),HLOOKUP(AB$154,Tipologie!$B$2:$AM$10,8  ) ))</f>
        <v>RIPOSO</v>
      </c>
      <c r="AC161" s="158" t="str">
        <f>T( IF( Mar2022_RICHIESTE!AC48&lt;&gt;"",  IF(   AND(    (IFERROR(SEARCH("Ridotto",Mar2022_RICHIESTE!AC48),Mar2022_RICHIESTE!AC48))=1,    AC$154&lt;&gt;""   ),    _xlfn.CONCAT("Rid: ",HLOOKUP(AC$154,Tipologie!$B$2:$AM$10,8)  ),  Mar2022_RICHIESTE!AC48),HLOOKUP(AC$154,Tipologie!$B$2:$AM$10,8  ) ))</f>
        <v>RIPOSO</v>
      </c>
      <c r="AD161" s="158" t="str">
        <f>T( IF( Mar2022_RICHIESTE!AD48&lt;&gt;"",  IF(   AND(    (IFERROR(SEARCH("Ridotto",Mar2022_RICHIESTE!AD48),Mar2022_RICHIESTE!AD48))=1,    AD$154&lt;&gt;""   ),    _xlfn.CONCAT("Rid: ",HLOOKUP(AD$154,Tipologie!$B$2:$AM$10,8)  ),  Mar2022_RICHIESTE!AD48),HLOOKUP(AD$154,Tipologie!$B$2:$AM$10,8  ) ))</f>
        <v>RIPOSO</v>
      </c>
      <c r="AE161" s="158" t="str">
        <f>T( IF( Mar2022_RICHIESTE!AE48&lt;&gt;"",  IF(   AND(    (IFERROR(SEARCH("Ridotto",Mar2022_RICHIESTE!AE48),Mar2022_RICHIESTE!AE48))=1,    AE$154&lt;&gt;""   ),    _xlfn.CONCAT("Rid: ",HLOOKUP(AE$154,Tipologie!$B$2:$AM$10,8)  ),  Mar2022_RICHIESTE!AE48),HLOOKUP(AE$154,Tipologie!$B$2:$AM$10,8  ) ))</f>
        <v>RIPOSO</v>
      </c>
      <c r="AF161" s="158" t="str">
        <f>T( IF( Mar2022_RICHIESTE!AF48&lt;&gt;"",  IF(   AND(    (IFERROR(SEARCH("Ridotto",Mar2022_RICHIESTE!AF48),Mar2022_RICHIESTE!AF48))=1,    AF$154&lt;&gt;""   ),    _xlfn.CONCAT("Rid: ",HLOOKUP(AF$154,Tipologie!$B$2:$AM$10,8)  ),  Mar2022_RICHIESTE!AF48),HLOOKUP(AF$154,Tipologie!$B$2:$AM$10,8  ) ))</f>
        <v>RIPOSO</v>
      </c>
      <c r="AG161" s="158" t="str">
        <f>T( IF( Mar2022_RICHIESTE!AG48&lt;&gt;"",  IF(   AND(    (IFERROR(SEARCH("Ridotto",Mar2022_RICHIESTE!AG48),Mar2022_RICHIESTE!AG48))=1,    AG$154&lt;&gt;""   ),    _xlfn.CONCAT("Rid: ",HLOOKUP(AG$154,Tipologie!$B$2:$AM$10,8)  ),  Mar2022_RICHIESTE!AG48),HLOOKUP(AG$154,Tipologie!$B$2:$AM$10,8  ) ))</f>
        <v>RIPOSO</v>
      </c>
      <c r="AH161" s="158" t="str">
        <f>T( IF( Mar2022_RICHIESTE!AH48&lt;&gt;"",  IF(   AND(    (IFERROR(SEARCH("Ridotto",Mar2022_RICHIESTE!AH48),Mar2022_RICHIESTE!AH48))=1,    AH$154&lt;&gt;""   ),    _xlfn.CONCAT("Rid: ",HLOOKUP(AH$154,Tipologie!$B$2:$AM$10,8)  ),  Mar2022_RICHIESTE!AH48),HLOOKUP(AH$154,Tipologie!$B$2:$AM$10,8  ) ))</f>
        <v>RIPOSO</v>
      </c>
      <c r="AI161" s="158" t="str">
        <f>T( IF( Mar2022_RICHIESTE!AI48&lt;&gt;"",  IF(   AND(    (IFERROR(SEARCH("Ridotto",Mar2022_RICHIESTE!AI48),Mar2022_RICHIESTE!AI48))=1,    AI$154&lt;&gt;""   ),    _xlfn.CONCAT("Rid: ",HLOOKUP(AI$154,Tipologie!$B$2:$AM$10,8)  ),  Mar2022_RICHIESTE!AI48),HLOOKUP(AI$154,Tipologie!$B$2:$AM$10,8  ) ))</f>
        <v>RIPOSO</v>
      </c>
      <c r="AJ161" s="158" t="str">
        <f>T( IF( Mar2022_RICHIESTE!AJ48&lt;&gt;"",  IF(   AND(    (IFERROR(SEARCH("Ridotto",Mar2022_RICHIESTE!AJ48),Mar2022_RICHIESTE!AJ48))=1,    AJ$154&lt;&gt;""   ),    _xlfn.CONCAT("Rid: ",HLOOKUP(AJ$154,Tipologie!$B$2:$AM$10,8)  ),  Mar2022_RICHIESTE!AJ48),HLOOKUP(AJ$154,Tipologie!$B$2:$AM$10,8  ) ))</f>
        <v>RIPOSO</v>
      </c>
      <c r="AK161" s="158" t="str">
        <f>T( IF( Mar2022_RICHIESTE!AK48&lt;&gt;"",  IF(   AND(    (IFERROR(SEARCH("Ridotto",Mar2022_RICHIESTE!AK48),Mar2022_RICHIESTE!AK48))=1,    AK$154&lt;&gt;""   ),    _xlfn.CONCAT("Rid: ",HLOOKUP(AK$154,Tipologie!$B$2:$AM$10,8)  ),  Mar2022_RICHIESTE!AK48),HLOOKUP(AK$154,Tipologie!$B$2:$AM$10,8  ) ))</f>
        <v>RIPOSO</v>
      </c>
      <c r="AL161" s="158" t="str">
        <f>T( IF( Mar2022_RICHIESTE!AL48&lt;&gt;"",  IF(   AND(    (IFERROR(SEARCH("Ridotto",Mar2022_RICHIESTE!AL48),Mar2022_RICHIESTE!AL48))=1,    AL$154&lt;&gt;""   ),    _xlfn.CONCAT("Rid: ",HLOOKUP(AL$154,Tipologie!$B$2:$AM$10,8)  ),  Mar2022_RICHIESTE!AL48),HLOOKUP(AL$154,Tipologie!$B$2:$AM$10,8  ) ))</f>
        <v>RIPOSO</v>
      </c>
      <c r="AM161" s="158" t="str">
        <f>T( IF( Mar2022_RICHIESTE!AM48&lt;&gt;"",  IF(   AND(    (IFERROR(SEARCH("Ridotto",Mar2022_RICHIESTE!AM48),Mar2022_RICHIESTE!AM48))=1,    AM$154&lt;&gt;""   ),    _xlfn.CONCAT("Rid: ",HLOOKUP(AM$154,Tipologie!$B$2:$AM$10,8)  ),  Mar2022_RICHIESTE!AM48),HLOOKUP(AM$154,Tipologie!$B$2:$AM$10,8  ) ))</f>
        <v>RIPOSO</v>
      </c>
      <c r="AN161" s="158" t="str">
        <f>T( IF( Mar2022_RICHIESTE!AN48&lt;&gt;"",  IF(   AND(    (IFERROR(SEARCH("Ridotto",Mar2022_RICHIESTE!AN48),Mar2022_RICHIESTE!AN48))=1,    AN$154&lt;&gt;""   ),    _xlfn.CONCAT("Rid: ",HLOOKUP(AN$154,Tipologie!$B$2:$AM$10,8)  ),  Mar2022_RICHIESTE!AN48),HLOOKUP(AN$154,Tipologie!$B$2:$AM$10,8  ) ))</f>
        <v>RIPOSO</v>
      </c>
      <c r="AO161" s="158" t="str">
        <f>T( IF( Mar2022_RICHIESTE!AO48&lt;&gt;"",  IF(   AND(    (IFERROR(SEARCH("Ridotto",Mar2022_RICHIESTE!AO48),Mar2022_RICHIESTE!AO48))=1,    AO$154&lt;&gt;""   ),    _xlfn.CONCAT("Rid: ",HLOOKUP(AO$154,Tipologie!$B$2:$AM$10,8)  ),  Mar2022_RICHIESTE!AO48),HLOOKUP(AO$154,Tipologie!$B$2:$AM$10,8  ) ))</f>
        <v>RIPOSO</v>
      </c>
      <c r="AP161" s="158" t="str">
        <f>T( IF( Mar2022_RICHIESTE!AP48&lt;&gt;"",  IF(   AND(    (IFERROR(SEARCH("Ridotto",Mar2022_RICHIESTE!AP48),Mar2022_RICHIESTE!AP48))=1,    AP$154&lt;&gt;""   ),    _xlfn.CONCAT("Rid: ",HLOOKUP(AP$154,Tipologie!$B$2:$AM$10,8)  ),  Mar2022_RICHIESTE!AP48),HLOOKUP(AP$154,Tipologie!$B$2:$AM$10,8  ) ))</f>
        <v>RIPOSO</v>
      </c>
      <c r="AQ161" s="158" t="str">
        <f>T( IF( Mar2022_RICHIESTE!AQ48&lt;&gt;"",  IF(   AND(    (IFERROR(SEARCH("Ridotto",Mar2022_RICHIESTE!AQ48),Mar2022_RICHIESTE!AQ48))=1,    AQ$154&lt;&gt;""   ),    _xlfn.CONCAT("Rid: ",HLOOKUP(AQ$154,Tipologie!$B$2:$AM$10,8)  ),  Mar2022_RICHIESTE!AQ48),HLOOKUP(AQ$154,Tipologie!$B$2:$AM$10,8  ) ))</f>
        <v>RIPOSO</v>
      </c>
      <c r="AR161" s="158" t="str">
        <f>T( IF( Mar2022_RICHIESTE!AR48&lt;&gt;"",  IF(   AND(    (IFERROR(SEARCH("Ridotto",Mar2022_RICHIESTE!AR48),Mar2022_RICHIESTE!AR48))=1,    AR$154&lt;&gt;""   ),    _xlfn.CONCAT("Rid: ",HLOOKUP(AR$154,Tipologie!$B$2:$AM$10,8)  ),  Mar2022_RICHIESTE!AR48),HLOOKUP(AR$154,Tipologie!$B$2:$AM$10,8  ) ))</f>
        <v>RIPOSO</v>
      </c>
      <c r="AS161" s="59"/>
      <c r="AT161" s="92">
        <f>SUM(COUNTIFS(C161:AR161,{"Ex-accordo";"Ferie";"Ridotto Ex-Acc";"Ridotto Ferie";"Ridotto Maternità";"Malattia";"Esame";"Altro"}))</f>
        <v>0</v>
      </c>
      <c r="AU161" s="96"/>
      <c r="AW161" s="79" t="str">
        <f t="shared" si="35"/>
        <v>sab</v>
      </c>
      <c r="AX161" s="79">
        <f t="shared" si="39"/>
        <v>44653</v>
      </c>
      <c r="AY161" s="158" t="str">
        <f>T(IF(  Mar2022_RICHIESTE!BB48&lt;&gt;"",  Mar2022_RICHIESTE!BB48,  HLOOKUP(AY$154,Tipologie!$B$2:$AM$10,8) ))</f>
        <v>RIPOSO</v>
      </c>
      <c r="AZ161" s="158" t="str">
        <f>T(IF(  Mar2022_RICHIESTE!BC48&lt;&gt;"",  Mar2022_RICHIESTE!BC48,  HLOOKUP(AZ$154,Tipologie!$B$2:$AM$10,8) ))</f>
        <v>RIPOSO</v>
      </c>
      <c r="BA161" s="158" t="str">
        <f>T(IF(  Mar2022_RICHIESTE!BD48&lt;&gt;"",  Mar2022_RICHIESTE!BD48,  HLOOKUP(BA$154,Tipologie!$B$2:$AM$10,8) ))</f>
        <v>RIPOSO</v>
      </c>
      <c r="BB161" s="158" t="str">
        <f>T(IF(  Mar2022_RICHIESTE!BE48&lt;&gt;"",  Mar2022_RICHIESTE!BE48,  HLOOKUP(BB$154,Tipologie!$B$2:$AM$10,8) ))</f>
        <v>RIPOSO</v>
      </c>
      <c r="BC161" s="158" t="str">
        <f>T(IF(  Mar2022_RICHIESTE!BF48&lt;&gt;"",  Mar2022_RICHIESTE!BF48,  HLOOKUP(BC$154,Tipologie!$B$2:$AM$10,8) ))</f>
        <v>RIPOSO</v>
      </c>
      <c r="BD161" s="158" t="str">
        <f>T(IF(  Mar2022_RICHIESTE!BG48&lt;&gt;"",  Mar2022_RICHIESTE!BG48,  HLOOKUP(BD$154,Tipologie!$B$2:$AM$10,8) ))</f>
        <v>RIPOSO</v>
      </c>
      <c r="BE161" s="158" t="str">
        <f>T(IF(  Mar2022_RICHIESTE!BH48&lt;&gt;"",  Mar2022_RICHIESTE!BH48,  HLOOKUP(BE$154,Tipologie!$B$2:$AM$10,8) ))</f>
        <v>RIPOSO</v>
      </c>
      <c r="BF161" s="158" t="str">
        <f>T(IF(  Mar2022_RICHIESTE!BI48&lt;&gt;"",  Mar2022_RICHIESTE!BI48,  HLOOKUP(BF$154,Tipologie!$B$2:$AM$10,8) ))</f>
        <v>RIPOSO</v>
      </c>
      <c r="BG161" s="158" t="str">
        <f>T(IF(  Mar2022_RICHIESTE!BJ48&lt;&gt;"",  Mar2022_RICHIESTE!BJ48,  HLOOKUP(BG$154,Tipologie!$B$2:$AM$10,8) ))</f>
        <v>RIPOSO</v>
      </c>
      <c r="BH161" s="158" t="str">
        <f>T(IF(  Mar2022_RICHIESTE!BK48&lt;&gt;"",  Mar2022_RICHIESTE!BK48,  HLOOKUP(BH$154,Tipologie!$B$2:$AM$10,8) ))</f>
        <v>RIPOSO</v>
      </c>
    </row>
    <row r="162" spans="1:60" ht="11.25" customHeight="1" x14ac:dyDescent="0.25">
      <c r="A162" s="57"/>
      <c r="B162" s="82">
        <f t="shared" si="40"/>
        <v>44654</v>
      </c>
      <c r="C162" s="158" t="str">
        <f>T( IF( Mar2022_RICHIESTE!C49&lt;&gt;"",  IF(   AND(    (IFERROR(SEARCH("Ridotto",Mar2022_RICHIESTE!C49),Mar2022_RICHIESTE!C49))=1,    C$154&lt;&gt;""   ),    _xlfn.CONCAT("Rid: ",HLOOKUP(C$154,Tipologie!$B$2:$AM$10,9)  ),  Mar2022_RICHIESTE!C49),HLOOKUP(C$154,Tipologie!$B$2:$AM$10,9  ) ))</f>
        <v>DOMENICA</v>
      </c>
      <c r="D162" s="158" t="str">
        <f>T( IF( Mar2022_RICHIESTE!D49&lt;&gt;"",  IF(   AND(    (IFERROR(SEARCH("Ridotto",Mar2022_RICHIESTE!D49),Mar2022_RICHIESTE!D49))=1,    D$154&lt;&gt;""   ),    _xlfn.CONCAT("Rid: ",HLOOKUP(D$154,Tipologie!$B$2:$AM$10,9)  ),  Mar2022_RICHIESTE!D49),HLOOKUP(D$154,Tipologie!$B$2:$AM$10,9  ) ))</f>
        <v>DOMENICA</v>
      </c>
      <c r="E162" s="158" t="str">
        <f>T( IF( Mar2022_RICHIESTE!E49&lt;&gt;"",  IF(   AND(    (IFERROR(SEARCH("Ridotto",Mar2022_RICHIESTE!E49),Mar2022_RICHIESTE!E49))=1,    E$154&lt;&gt;""   ),    _xlfn.CONCAT("Rid: ",HLOOKUP(E$154,Tipologie!$B$2:$AM$10,9)  ),  Mar2022_RICHIESTE!E49),HLOOKUP(E$154,Tipologie!$B$2:$AM$10,9  ) ))</f>
        <v>DOMENICA</v>
      </c>
      <c r="F162" s="158" t="str">
        <f>T( IF( Mar2022_RICHIESTE!F49&lt;&gt;"",  IF(   AND(    (IFERROR(SEARCH("Ridotto",Mar2022_RICHIESTE!F49),Mar2022_RICHIESTE!F49))=1,    F$154&lt;&gt;""   ),    _xlfn.CONCAT("Rid: ",HLOOKUP(F$154,Tipologie!$B$2:$AM$10,9)  ),  Mar2022_RICHIESTE!F49),HLOOKUP(F$154,Tipologie!$B$2:$AM$10,9  ) ))</f>
        <v>DOMENICA</v>
      </c>
      <c r="G162" s="158" t="str">
        <f>T( IF( Mar2022_RICHIESTE!G49&lt;&gt;"",  IF(   AND(    (IFERROR(SEARCH("Ridotto",Mar2022_RICHIESTE!G49),Mar2022_RICHIESTE!G49))=1,    G$154&lt;&gt;""   ),    _xlfn.CONCAT("Rid: ",HLOOKUP(G$154,Tipologie!$B$2:$AM$10,9)  ),  Mar2022_RICHIESTE!G49),HLOOKUP(G$154,Tipologie!$B$2:$AM$10,9  ) ))</f>
        <v>DOMENICA</v>
      </c>
      <c r="H162" s="158" t="str">
        <f>T( IF( Mar2022_RICHIESTE!H49&lt;&gt;"",  IF(   AND(    (IFERROR(SEARCH("Ridotto",Mar2022_RICHIESTE!H49),Mar2022_RICHIESTE!H49))=1,    H$154&lt;&gt;""   ),    _xlfn.CONCAT("Rid: ",HLOOKUP(H$154,Tipologie!$B$2:$AM$10,9)  ),  Mar2022_RICHIESTE!H49),HLOOKUP(H$154,Tipologie!$B$2:$AM$10,9  ) ))</f>
        <v>DOMENICA</v>
      </c>
      <c r="I162" s="158" t="str">
        <f>T( IF( Mar2022_RICHIESTE!I49&lt;&gt;"",  IF(   AND(    (IFERROR(SEARCH("Ridotto",Mar2022_RICHIESTE!I49),Mar2022_RICHIESTE!I49))=1,    I$154&lt;&gt;""   ),    _xlfn.CONCAT("Rid: ",HLOOKUP(I$154,Tipologie!$B$2:$AM$10,9)  ),  Mar2022_RICHIESTE!I49),HLOOKUP(I$154,Tipologie!$B$2:$AM$10,9  ) ))</f>
        <v>DOMENICA</v>
      </c>
      <c r="J162" s="158" t="str">
        <f>T( IF( Mar2022_RICHIESTE!J49&lt;&gt;"",  IF(   AND(    (IFERROR(SEARCH("Ridotto",Mar2022_RICHIESTE!J49),Mar2022_RICHIESTE!J49))=1,    J$154&lt;&gt;""   ),    _xlfn.CONCAT("Rid: ",HLOOKUP(J$154,Tipologie!$B$2:$AM$10,9)  ),  Mar2022_RICHIESTE!J49),HLOOKUP(J$154,Tipologie!$B$2:$AM$10,9  ) ))</f>
        <v>DOMENICA</v>
      </c>
      <c r="K162" s="158" t="str">
        <f>T( IF( Mar2022_RICHIESTE!K49&lt;&gt;"",  IF(   AND(    (IFERROR(SEARCH("Ridotto",Mar2022_RICHIESTE!K49),Mar2022_RICHIESTE!K49))=1,    K$154&lt;&gt;""   ),    _xlfn.CONCAT("Rid: ",HLOOKUP(K$154,Tipologie!$B$2:$AM$10,9)  ),  Mar2022_RICHIESTE!K49),HLOOKUP(K$154,Tipologie!$B$2:$AM$10,9  ) ))</f>
        <v>DOMENICA</v>
      </c>
      <c r="L162" s="158" t="str">
        <f>T( IF( Mar2022_RICHIESTE!L49&lt;&gt;"",  IF(   AND(    (IFERROR(SEARCH("Ridotto",Mar2022_RICHIESTE!L49),Mar2022_RICHIESTE!L49))=1,    L$154&lt;&gt;""   ),    _xlfn.CONCAT("Rid: ",HLOOKUP(L$154,Tipologie!$B$2:$AM$10,9)  ),  Mar2022_RICHIESTE!L49),HLOOKUP(L$154,Tipologie!$B$2:$AM$10,9  ) ))</f>
        <v>DOMENICA</v>
      </c>
      <c r="M162" s="158" t="str">
        <f>T( IF( Mar2022_RICHIESTE!M49&lt;&gt;"",  IF(   AND(    (IFERROR(SEARCH("Ridotto",Mar2022_RICHIESTE!M49),Mar2022_RICHIESTE!M49))=1,    M$154&lt;&gt;""   ),    _xlfn.CONCAT("Rid: ",HLOOKUP(M$154,Tipologie!$B$2:$AM$10,9)  ),  Mar2022_RICHIESTE!M49),HLOOKUP(M$154,Tipologie!$B$2:$AM$10,9  ) ))</f>
        <v>DOMENICA</v>
      </c>
      <c r="N162" s="158" t="str">
        <f>T( IF( Mar2022_RICHIESTE!N49&lt;&gt;"",  IF(   AND(    (IFERROR(SEARCH("Ridotto",Mar2022_RICHIESTE!N49),Mar2022_RICHIESTE!N49))=1,    N$154&lt;&gt;""   ),    _xlfn.CONCAT("Rid: ",HLOOKUP(N$154,Tipologie!$B$2:$AM$10,9)  ),  Mar2022_RICHIESTE!N49),HLOOKUP(N$154,Tipologie!$B$2:$AM$10,9  ) ))</f>
        <v>DOMENICA</v>
      </c>
      <c r="O162" s="158" t="str">
        <f>T( IF( Mar2022_RICHIESTE!O49&lt;&gt;"",  IF(   AND(    (IFERROR(SEARCH("Ridotto",Mar2022_RICHIESTE!O49),Mar2022_RICHIESTE!O49))=1,    O$154&lt;&gt;""   ),    _xlfn.CONCAT("Rid: ",HLOOKUP(O$154,Tipologie!$B$2:$AM$10,9)  ),  Mar2022_RICHIESTE!O49),HLOOKUP(O$154,Tipologie!$B$2:$AM$10,9  ) ))</f>
        <v>DOMENICA</v>
      </c>
      <c r="P162" s="158" t="str">
        <f>T( IF( Mar2022_RICHIESTE!P49&lt;&gt;"",  IF(   AND(    (IFERROR(SEARCH("Ridotto",Mar2022_RICHIESTE!P49),Mar2022_RICHIESTE!P49))=1,    P$154&lt;&gt;""   ),    _xlfn.CONCAT("Rid: ",HLOOKUP(P$154,Tipologie!$B$2:$AM$10,9)  ),  Mar2022_RICHIESTE!P49),HLOOKUP(P$154,Tipologie!$B$2:$AM$10,9  ) ))</f>
        <v>DOMENICA</v>
      </c>
      <c r="Q162" s="60" t="str">
        <f>T( IF( Mar2022_RICHIESTE!Q49&lt;&gt;"",  IF(   AND(    (IFERROR(SEARCH("Ridotto",Mar2022_RICHIESTE!Q49),Mar2022_RICHIESTE!Q49))=1,    Q$154&lt;&gt;""   ),    _xlfn.CONCAT("Rid: ",HLOOKUP(Q$154,Tipologie!$B$2:$AM$10,9)  ),  Mar2022_RICHIESTE!Q49),HLOOKUP(Q$154,Tipologie!$B$2:$AM$10,9  ) ))</f>
        <v>DOMENICA</v>
      </c>
      <c r="R162" s="60" t="str">
        <f>T( IF( Mar2022_RICHIESTE!R49&lt;&gt;"",  IF(   AND(    (IFERROR(SEARCH("Ridotto",Mar2022_RICHIESTE!R49),Mar2022_RICHIESTE!R49))=1,    R$154&lt;&gt;""   ),    _xlfn.CONCAT("Rid: ",HLOOKUP(R$154,Tipologie!$B$2:$AM$10,9)  ),  Mar2022_RICHIESTE!R49),HLOOKUP(R$154,Tipologie!$B$2:$AM$10,9  ) ))</f>
        <v>DOMENICA</v>
      </c>
      <c r="S162" s="60" t="str">
        <f>T( IF( Mar2022_RICHIESTE!S49&lt;&gt;"",  IF(   AND(    (IFERROR(SEARCH("Ridotto",Mar2022_RICHIESTE!S49),Mar2022_RICHIESTE!S49))=1,    S$154&lt;&gt;""   ),    _xlfn.CONCAT("Rid: ",HLOOKUP(S$154,Tipologie!$B$2:$AM$10,9)  ),  Mar2022_RICHIESTE!S49),HLOOKUP(S$154,Tipologie!$B$2:$AM$10,9  ) ))</f>
        <v>DOMENICA</v>
      </c>
      <c r="U162" s="57" t="str">
        <f t="shared" si="34"/>
        <v/>
      </c>
      <c r="V162" s="82">
        <f t="shared" si="33"/>
        <v>44654</v>
      </c>
      <c r="W162" s="158" t="str">
        <f>T( IF( Mar2022_RICHIESTE!W49&lt;&gt;"",  IF(   AND(    (IFERROR(SEARCH("Ridotto",Mar2022_RICHIESTE!W49),Mar2022_RICHIESTE!W49))=1,    W$154&lt;&gt;""   ),    _xlfn.CONCAT("Rid: ",HLOOKUP(W$154,Tipologie!$B$2:$AM$10,9)  ),  Mar2022_RICHIESTE!W49),HLOOKUP(W$154,Tipologie!$B$2:$AM$10,9  ) ))</f>
        <v>DOMENICA</v>
      </c>
      <c r="X162" s="158" t="str">
        <f>T( IF( Mar2022_RICHIESTE!X49&lt;&gt;"",  IF(   AND(    (IFERROR(SEARCH("Ridotto",Mar2022_RICHIESTE!X49),Mar2022_RICHIESTE!X49))=1,    X$154&lt;&gt;""   ),    _xlfn.CONCAT("Rid: ",HLOOKUP(X$154,Tipologie!$B$2:$AM$10,9)  ),  Mar2022_RICHIESTE!X49),HLOOKUP(X$154,Tipologie!$B$2:$AM$10,9  ) ))</f>
        <v>DOMENICA</v>
      </c>
      <c r="Y162" s="158" t="str">
        <f>T( IF( Mar2022_RICHIESTE!Y49&lt;&gt;"",  IF(   AND(    (IFERROR(SEARCH("Ridotto",Mar2022_RICHIESTE!Y49),Mar2022_RICHIESTE!Y49))=1,    Y$154&lt;&gt;""   ),    _xlfn.CONCAT("Rid: ",HLOOKUP(Y$154,Tipologie!$B$2:$AM$10,9)  ),  Mar2022_RICHIESTE!Y49),HLOOKUP(Y$154,Tipologie!$B$2:$AM$10,9  ) ))</f>
        <v>DOMENICA</v>
      </c>
      <c r="Z162" s="158" t="str">
        <f>T( IF( Mar2022_RICHIESTE!Z49&lt;&gt;"",  IF(   AND(    (IFERROR(SEARCH("Ridotto",Mar2022_RICHIESTE!Z49),Mar2022_RICHIESTE!Z49))=1,    Z$154&lt;&gt;""   ),    _xlfn.CONCAT("Rid: ",HLOOKUP(Z$154,Tipologie!$B$2:$AM$10,9)  ),  Mar2022_RICHIESTE!Z49),HLOOKUP(Z$154,Tipologie!$B$2:$AM$10,9  ) ))</f>
        <v>DOMENICA</v>
      </c>
      <c r="AA162" s="158" t="str">
        <f>T( IF( Mar2022_RICHIESTE!AA49&lt;&gt;"",  IF(   AND(    (IFERROR(SEARCH("Ridotto",Mar2022_RICHIESTE!AA49),Mar2022_RICHIESTE!AA49))=1,    AA$154&lt;&gt;""   ),    _xlfn.CONCAT("Rid: ",HLOOKUP(AA$154,Tipologie!$B$2:$AM$10,9)  ),  Mar2022_RICHIESTE!AA49),HLOOKUP(AA$154,Tipologie!$B$2:$AM$10,9  ) ))</f>
        <v>DOMENICA</v>
      </c>
      <c r="AB162" s="158" t="str">
        <f>T( IF( Mar2022_RICHIESTE!AB49&lt;&gt;"",  IF(   AND(    (IFERROR(SEARCH("Ridotto",Mar2022_RICHIESTE!AB49),Mar2022_RICHIESTE!AB49))=1,    AB$154&lt;&gt;""   ),    _xlfn.CONCAT("Rid: ",HLOOKUP(AB$154,Tipologie!$B$2:$AM$10,9)  ),  Mar2022_RICHIESTE!AB49),HLOOKUP(AB$154,Tipologie!$B$2:$AM$10,9  ) ))</f>
        <v>DOMENICA</v>
      </c>
      <c r="AC162" s="158" t="str">
        <f>T( IF( Mar2022_RICHIESTE!AC49&lt;&gt;"",  IF(   AND(    (IFERROR(SEARCH("Ridotto",Mar2022_RICHIESTE!AC49),Mar2022_RICHIESTE!AC49))=1,    AC$154&lt;&gt;""   ),    _xlfn.CONCAT("Rid: ",HLOOKUP(AC$154,Tipologie!$B$2:$AM$10,9)  ),  Mar2022_RICHIESTE!AC49),HLOOKUP(AC$154,Tipologie!$B$2:$AM$10,9  ) ))</f>
        <v>DOMENICA</v>
      </c>
      <c r="AD162" s="158" t="str">
        <f>T( IF( Mar2022_RICHIESTE!AD49&lt;&gt;"",  IF(   AND(    (IFERROR(SEARCH("Ridotto",Mar2022_RICHIESTE!AD49),Mar2022_RICHIESTE!AD49))=1,    AD$154&lt;&gt;""   ),    _xlfn.CONCAT("Rid: ",HLOOKUP(AD$154,Tipologie!$B$2:$AM$10,9)  ),  Mar2022_RICHIESTE!AD49),HLOOKUP(AD$154,Tipologie!$B$2:$AM$10,9  ) ))</f>
        <v>DOMENICA</v>
      </c>
      <c r="AE162" s="158" t="str">
        <f>T( IF( Mar2022_RICHIESTE!AE49&lt;&gt;"",  IF(   AND(    (IFERROR(SEARCH("Ridotto",Mar2022_RICHIESTE!AE49),Mar2022_RICHIESTE!AE49))=1,    AE$154&lt;&gt;""   ),    _xlfn.CONCAT("Rid: ",HLOOKUP(AE$154,Tipologie!$B$2:$AM$10,9)  ),  Mar2022_RICHIESTE!AE49),HLOOKUP(AE$154,Tipologie!$B$2:$AM$10,9  ) ))</f>
        <v>DOMENICA</v>
      </c>
      <c r="AF162" s="158" t="str">
        <f>T( IF( Mar2022_RICHIESTE!AF49&lt;&gt;"",  IF(   AND(    (IFERROR(SEARCH("Ridotto",Mar2022_RICHIESTE!AF49),Mar2022_RICHIESTE!AF49))=1,    AF$154&lt;&gt;""   ),    _xlfn.CONCAT("Rid: ",HLOOKUP(AF$154,Tipologie!$B$2:$AM$10,9)  ),  Mar2022_RICHIESTE!AF49),HLOOKUP(AF$154,Tipologie!$B$2:$AM$10,9  ) ))</f>
        <v>DOMENICA</v>
      </c>
      <c r="AG162" s="158" t="str">
        <f>T( IF( Mar2022_RICHIESTE!AG49&lt;&gt;"",  IF(   AND(    (IFERROR(SEARCH("Ridotto",Mar2022_RICHIESTE!AG49),Mar2022_RICHIESTE!AG49))=1,    AG$154&lt;&gt;""   ),    _xlfn.CONCAT("Rid: ",HLOOKUP(AG$154,Tipologie!$B$2:$AM$10,9)  ),  Mar2022_RICHIESTE!AG49),HLOOKUP(AG$154,Tipologie!$B$2:$AM$10,9  ) ))</f>
        <v>DOMENICA</v>
      </c>
      <c r="AH162" s="158" t="str">
        <f>T( IF( Mar2022_RICHIESTE!AH49&lt;&gt;"",  IF(   AND(    (IFERROR(SEARCH("Ridotto",Mar2022_RICHIESTE!AH49),Mar2022_RICHIESTE!AH49))=1,    AH$154&lt;&gt;""   ),    _xlfn.CONCAT("Rid: ",HLOOKUP(AH$154,Tipologie!$B$2:$AM$10,9)  ),  Mar2022_RICHIESTE!AH49),HLOOKUP(AH$154,Tipologie!$B$2:$AM$10,9  ) ))</f>
        <v>DOMENICA</v>
      </c>
      <c r="AI162" s="158" t="str">
        <f>T( IF( Mar2022_RICHIESTE!AI49&lt;&gt;"",  IF(   AND(    (IFERROR(SEARCH("Ridotto",Mar2022_RICHIESTE!AI49),Mar2022_RICHIESTE!AI49))=1,    AI$154&lt;&gt;""   ),    _xlfn.CONCAT("Rid: ",HLOOKUP(AI$154,Tipologie!$B$2:$AM$10,9)  ),  Mar2022_RICHIESTE!AI49),HLOOKUP(AI$154,Tipologie!$B$2:$AM$10,9  ) ))</f>
        <v>DOMENICA</v>
      </c>
      <c r="AJ162" s="158" t="str">
        <f>T( IF( Mar2022_RICHIESTE!AJ49&lt;&gt;"",  IF(   AND(    (IFERROR(SEARCH("Ridotto",Mar2022_RICHIESTE!AJ49),Mar2022_RICHIESTE!AJ49))=1,    AJ$154&lt;&gt;""   ),    _xlfn.CONCAT("Rid: ",HLOOKUP(AJ$154,Tipologie!$B$2:$AM$10,9)  ),  Mar2022_RICHIESTE!AJ49),HLOOKUP(AJ$154,Tipologie!$B$2:$AM$10,9  ) ))</f>
        <v>DOMENICA</v>
      </c>
      <c r="AK162" s="158" t="str">
        <f>T( IF( Mar2022_RICHIESTE!AK49&lt;&gt;"",  IF(   AND(    (IFERROR(SEARCH("Ridotto",Mar2022_RICHIESTE!AK49),Mar2022_RICHIESTE!AK49))=1,    AK$154&lt;&gt;""   ),    _xlfn.CONCAT("Rid: ",HLOOKUP(AK$154,Tipologie!$B$2:$AM$10,9)  ),  Mar2022_RICHIESTE!AK49),HLOOKUP(AK$154,Tipologie!$B$2:$AM$10,9  ) ))</f>
        <v>DOMENICA</v>
      </c>
      <c r="AL162" s="158" t="str">
        <f>T( IF( Mar2022_RICHIESTE!AL49&lt;&gt;"",  IF(   AND(    (IFERROR(SEARCH("Ridotto",Mar2022_RICHIESTE!AL49),Mar2022_RICHIESTE!AL49))=1,    AL$154&lt;&gt;""   ),    _xlfn.CONCAT("Rid: ",HLOOKUP(AL$154,Tipologie!$B$2:$AM$10,9)  ),  Mar2022_RICHIESTE!AL49),HLOOKUP(AL$154,Tipologie!$B$2:$AM$10,9  ) ))</f>
        <v>DOMENICA</v>
      </c>
      <c r="AM162" s="158" t="str">
        <f>T( IF( Mar2022_RICHIESTE!AM49&lt;&gt;"",  IF(   AND(    (IFERROR(SEARCH("Ridotto",Mar2022_RICHIESTE!AM49),Mar2022_RICHIESTE!AM49))=1,    AM$154&lt;&gt;""   ),    _xlfn.CONCAT("Rid: ",HLOOKUP(AM$154,Tipologie!$B$2:$AM$10,9)  ),  Mar2022_RICHIESTE!AM49),HLOOKUP(AM$154,Tipologie!$B$2:$AM$10,9  ) ))</f>
        <v>DOMENICA</v>
      </c>
      <c r="AN162" s="158" t="str">
        <f>T( IF( Mar2022_RICHIESTE!AN49&lt;&gt;"",  IF(   AND(    (IFERROR(SEARCH("Ridotto",Mar2022_RICHIESTE!AN49),Mar2022_RICHIESTE!AN49))=1,    AN$154&lt;&gt;""   ),    _xlfn.CONCAT("Rid: ",HLOOKUP(AN$154,Tipologie!$B$2:$AM$10,9)  ),  Mar2022_RICHIESTE!AN49),HLOOKUP(AN$154,Tipologie!$B$2:$AM$10,9  ) ))</f>
        <v>DOMENICA</v>
      </c>
      <c r="AO162" s="158" t="str">
        <f>T( IF( Mar2022_RICHIESTE!AO49&lt;&gt;"",  IF(   AND(    (IFERROR(SEARCH("Ridotto",Mar2022_RICHIESTE!AO49),Mar2022_RICHIESTE!AO49))=1,    AO$154&lt;&gt;""   ),    _xlfn.CONCAT("Rid: ",HLOOKUP(AO$154,Tipologie!$B$2:$AM$10,9)  ),  Mar2022_RICHIESTE!AO49),HLOOKUP(AO$154,Tipologie!$B$2:$AM$10,9  ) ))</f>
        <v>DOMENICA</v>
      </c>
      <c r="AP162" s="158" t="str">
        <f>T( IF( Mar2022_RICHIESTE!AP49&lt;&gt;"",  IF(   AND(    (IFERROR(SEARCH("Ridotto",Mar2022_RICHIESTE!AP49),Mar2022_RICHIESTE!AP49))=1,    AP$154&lt;&gt;""   ),    _xlfn.CONCAT("Rid: ",HLOOKUP(AP$154,Tipologie!$B$2:$AM$10,9)  ),  Mar2022_RICHIESTE!AP49),HLOOKUP(AP$154,Tipologie!$B$2:$AM$10,9  ) ))</f>
        <v>DOMENICA</v>
      </c>
      <c r="AQ162" s="158" t="str">
        <f>T( IF( Mar2022_RICHIESTE!AQ49&lt;&gt;"",  IF(   AND(    (IFERROR(SEARCH("Ridotto",Mar2022_RICHIESTE!AQ49),Mar2022_RICHIESTE!AQ49))=1,    AQ$154&lt;&gt;""   ),    _xlfn.CONCAT("Rid: ",HLOOKUP(AQ$154,Tipologie!$B$2:$AM$10,9)  ),  Mar2022_RICHIESTE!AQ49),HLOOKUP(AQ$154,Tipologie!$B$2:$AM$10,9  ) ))</f>
        <v>DOMENICA</v>
      </c>
      <c r="AR162" s="158" t="str">
        <f>T( IF( Mar2022_RICHIESTE!AR49&lt;&gt;"",  IF(   AND(    (IFERROR(SEARCH("Ridotto",Mar2022_RICHIESTE!AR49),Mar2022_RICHIESTE!AR49))=1,    AR$154&lt;&gt;""   ),    _xlfn.CONCAT("Rid: ",HLOOKUP(AR$154,Tipologie!$B$2:$AM$10,9)  ),  Mar2022_RICHIESTE!AR49),HLOOKUP(AR$154,Tipologie!$B$2:$AM$10,9  ) ))</f>
        <v>DOMENICA</v>
      </c>
      <c r="AS162" s="55"/>
      <c r="AT162" s="94"/>
      <c r="AU162" s="96"/>
      <c r="AW162" s="57" t="str">
        <f t="shared" si="35"/>
        <v/>
      </c>
      <c r="AX162" s="145">
        <f t="shared" si="39"/>
        <v>44654</v>
      </c>
      <c r="AY162" s="158" t="str">
        <f>T(IF(  Mar2022_RICHIESTE!BB49&lt;&gt;"",  Mar2022_RICHIESTE!BB49,  HLOOKUP(AY$154,Tipologie!$B$2:$AM$10,9) ))</f>
        <v>DOMENICA</v>
      </c>
      <c r="AZ162" s="158" t="str">
        <f>T(IF(  Mar2022_RICHIESTE!BC49&lt;&gt;"",  Mar2022_RICHIESTE!BC49,  HLOOKUP(AZ$154,Tipologie!$B$2:$AM$10,9) ))</f>
        <v>DOMENICA</v>
      </c>
      <c r="BA162" s="158" t="str">
        <f>T(IF(  Mar2022_RICHIESTE!BD49&lt;&gt;"",  Mar2022_RICHIESTE!BD49,  HLOOKUP(BA$154,Tipologie!$B$2:$AM$10,9) ))</f>
        <v>DOMENICA</v>
      </c>
      <c r="BB162" s="158" t="str">
        <f>T(IF(  Mar2022_RICHIESTE!BE49&lt;&gt;"",  Mar2022_RICHIESTE!BE49,  HLOOKUP(BB$154,Tipologie!$B$2:$AM$10,9) ))</f>
        <v>DOMENICA</v>
      </c>
      <c r="BC162" s="158" t="str">
        <f>T(IF(  Mar2022_RICHIESTE!BF49&lt;&gt;"",  Mar2022_RICHIESTE!BF49,  HLOOKUP(BC$154,Tipologie!$B$2:$AM$10,9) ))</f>
        <v>DOMENICA</v>
      </c>
      <c r="BD162" s="158" t="str">
        <f>T(IF(  Mar2022_RICHIESTE!BG49&lt;&gt;"",  Mar2022_RICHIESTE!BG49,  HLOOKUP(BD$154,Tipologie!$B$2:$AM$10,9) ))</f>
        <v>DOMENICA</v>
      </c>
      <c r="BE162" s="158" t="str">
        <f>T(IF(  Mar2022_RICHIESTE!BH49&lt;&gt;"",  Mar2022_RICHIESTE!BH49,  HLOOKUP(BE$154,Tipologie!$B$2:$AM$10,9) ))</f>
        <v>DOMENICA</v>
      </c>
      <c r="BF162" s="158" t="str">
        <f>T(IF(  Mar2022_RICHIESTE!BI49&lt;&gt;"",  Mar2022_RICHIESTE!BI49,  HLOOKUP(BF$154,Tipologie!$B$2:$AM$10,9) ))</f>
        <v>DOMENICA</v>
      </c>
      <c r="BG162" s="158" t="str">
        <f>T(IF(  Mar2022_RICHIESTE!BJ49&lt;&gt;"",  Mar2022_RICHIESTE!BJ49,  HLOOKUP(BG$154,Tipologie!$B$2:$AM$10,9) ))</f>
        <v>DOMENICA</v>
      </c>
      <c r="BH162" s="158" t="str">
        <f>T(IF(  Mar2022_RICHIESTE!BK49&lt;&gt;"",  Mar2022_RICHIESTE!BK49,  HLOOKUP(BH$154,Tipologie!$B$2:$AM$10,9) ))</f>
        <v>DOMENICA</v>
      </c>
    </row>
    <row r="163" spans="1:60" ht="11.25" customHeight="1" x14ac:dyDescent="0.25">
      <c r="A163" s="50"/>
      <c r="B163" s="50"/>
      <c r="C163" s="58"/>
      <c r="D163" s="58"/>
      <c r="E163" s="58"/>
      <c r="F163" s="58"/>
      <c r="G163" s="58"/>
      <c r="H163" s="58"/>
      <c r="I163" s="58"/>
      <c r="J163" s="58"/>
      <c r="K163" s="58"/>
      <c r="L163" s="58"/>
      <c r="M163" s="58"/>
      <c r="N163" s="58"/>
      <c r="O163" s="58"/>
      <c r="P163" s="58"/>
      <c r="Q163" s="58"/>
      <c r="R163" s="58"/>
      <c r="S163" s="58"/>
      <c r="U163" s="50" t="str">
        <f t="shared" si="34"/>
        <v/>
      </c>
      <c r="V163" s="50" t="str">
        <f t="shared" si="33"/>
        <v/>
      </c>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0"/>
      <c r="AT163" s="97"/>
      <c r="AW163" s="98" t="str">
        <f t="shared" si="35"/>
        <v/>
      </c>
      <c r="AX163" s="98" t="str">
        <f t="shared" si="39"/>
        <v/>
      </c>
      <c r="AY163" s="58"/>
      <c r="AZ163" s="58"/>
      <c r="BA163" s="58"/>
      <c r="BB163" s="58"/>
      <c r="BC163" s="58"/>
      <c r="BD163" s="58"/>
      <c r="BE163" s="58"/>
      <c r="BF163" s="58"/>
      <c r="BG163" s="58"/>
      <c r="BH163" s="58"/>
    </row>
    <row r="164" spans="1:60" x14ac:dyDescent="0.25">
      <c r="AM164" s="178"/>
      <c r="AN164" s="178"/>
    </row>
    <row r="1048554" ht="10.5" customHeight="1" x14ac:dyDescent="0.25"/>
  </sheetData>
  <mergeCells count="173">
    <mergeCell ref="AH3:AH4"/>
    <mergeCell ref="AI3:AI4"/>
    <mergeCell ref="AJ3:AJ4"/>
    <mergeCell ref="AL3:AL4"/>
    <mergeCell ref="AL111:AL112"/>
    <mergeCell ref="AJ111:AJ112"/>
    <mergeCell ref="AK111:AK112"/>
    <mergeCell ref="AN111:AN112"/>
    <mergeCell ref="AM111:AM112"/>
    <mergeCell ref="AL57:AL58"/>
    <mergeCell ref="AG111:AG112"/>
    <mergeCell ref="AH111:AH112"/>
    <mergeCell ref="AN57:AN58"/>
    <mergeCell ref="AM57:AM58"/>
    <mergeCell ref="A111:A112"/>
    <mergeCell ref="B111:B112"/>
    <mergeCell ref="C111:C112"/>
    <mergeCell ref="D111:D112"/>
    <mergeCell ref="E111:E112"/>
    <mergeCell ref="M111:M112"/>
    <mergeCell ref="N111:N112"/>
    <mergeCell ref="O111:O112"/>
    <mergeCell ref="P111:P112"/>
    <mergeCell ref="G57:G58"/>
    <mergeCell ref="H57:H58"/>
    <mergeCell ref="I57:I58"/>
    <mergeCell ref="W111:W112"/>
    <mergeCell ref="Q111:Q112"/>
    <mergeCell ref="L111:L112"/>
    <mergeCell ref="V111:V112"/>
    <mergeCell ref="J111:J112"/>
    <mergeCell ref="K111:K112"/>
    <mergeCell ref="V57:V58"/>
    <mergeCell ref="S57:S58"/>
    <mergeCell ref="A113:B113"/>
    <mergeCell ref="U113:V113"/>
    <mergeCell ref="BF111:BF112"/>
    <mergeCell ref="BG111:BG112"/>
    <mergeCell ref="AY111:AY112"/>
    <mergeCell ref="BA111:BA112"/>
    <mergeCell ref="BC111:BC112"/>
    <mergeCell ref="BD111:BD112"/>
    <mergeCell ref="BE111:BE112"/>
    <mergeCell ref="BB111:BB112"/>
    <mergeCell ref="AW111:AW112"/>
    <mergeCell ref="AX111:AX112"/>
    <mergeCell ref="AO111:AO112"/>
    <mergeCell ref="AP111:AP112"/>
    <mergeCell ref="AQ111:AQ112"/>
    <mergeCell ref="F111:F112"/>
    <mergeCell ref="G111:G112"/>
    <mergeCell ref="H111:H112"/>
    <mergeCell ref="I111:I112"/>
    <mergeCell ref="Z111:Z112"/>
    <mergeCell ref="AA111:AA112"/>
    <mergeCell ref="AI111:AI112"/>
    <mergeCell ref="Y111:Y112"/>
    <mergeCell ref="X111:X112"/>
    <mergeCell ref="U57:U58"/>
    <mergeCell ref="W57:W58"/>
    <mergeCell ref="AC111:AC112"/>
    <mergeCell ref="AD111:AD112"/>
    <mergeCell ref="R111:R112"/>
    <mergeCell ref="S111:S112"/>
    <mergeCell ref="U111:U112"/>
    <mergeCell ref="AE111:AE112"/>
    <mergeCell ref="AF111:AF112"/>
    <mergeCell ref="AB111:AB112"/>
    <mergeCell ref="X57:X58"/>
    <mergeCell ref="AC57:AC58"/>
    <mergeCell ref="AD57:AD58"/>
    <mergeCell ref="AE57:AE58"/>
    <mergeCell ref="AF57:AF58"/>
    <mergeCell ref="AG57:AG58"/>
    <mergeCell ref="AH57:AH58"/>
    <mergeCell ref="AI57:AI58"/>
    <mergeCell ref="AJ57:AJ58"/>
    <mergeCell ref="AK57:AK58"/>
    <mergeCell ref="Z57:Z58"/>
    <mergeCell ref="AA57:AA58"/>
    <mergeCell ref="AB57:AB58"/>
    <mergeCell ref="Y57:Y58"/>
    <mergeCell ref="A59:B59"/>
    <mergeCell ref="U59:V59"/>
    <mergeCell ref="BF57:BF58"/>
    <mergeCell ref="AO57:AO58"/>
    <mergeCell ref="AP57:AP58"/>
    <mergeCell ref="AQ57:AQ58"/>
    <mergeCell ref="AR57:AR58"/>
    <mergeCell ref="AT57:AT58"/>
    <mergeCell ref="J57:J58"/>
    <mergeCell ref="K57:K58"/>
    <mergeCell ref="L57:L58"/>
    <mergeCell ref="M57:M58"/>
    <mergeCell ref="N57:N58"/>
    <mergeCell ref="O57:O58"/>
    <mergeCell ref="P57:P58"/>
    <mergeCell ref="Q57:Q58"/>
    <mergeCell ref="R57:R58"/>
    <mergeCell ref="A57:A58"/>
    <mergeCell ref="B57:B58"/>
    <mergeCell ref="C57:C58"/>
    <mergeCell ref="D57:D58"/>
    <mergeCell ref="E57:E58"/>
    <mergeCell ref="F57:F58"/>
    <mergeCell ref="AY57:AY58"/>
    <mergeCell ref="AP1:AQ1"/>
    <mergeCell ref="A3:A4"/>
    <mergeCell ref="B3:B4"/>
    <mergeCell ref="C3:C4"/>
    <mergeCell ref="D3:D4"/>
    <mergeCell ref="E3:E4"/>
    <mergeCell ref="F3:F4"/>
    <mergeCell ref="G3:G4"/>
    <mergeCell ref="H3:H4"/>
    <mergeCell ref="I3:I4"/>
    <mergeCell ref="J3:J4"/>
    <mergeCell ref="K3:K4"/>
    <mergeCell ref="L3:L4"/>
    <mergeCell ref="M3:M4"/>
    <mergeCell ref="N3:N4"/>
    <mergeCell ref="O3:O4"/>
    <mergeCell ref="P3:P4"/>
    <mergeCell ref="S3:S4"/>
    <mergeCell ref="W3:W4"/>
    <mergeCell ref="Q3:Q4"/>
    <mergeCell ref="R3:R4"/>
    <mergeCell ref="X3:X4"/>
    <mergeCell ref="A5:B5"/>
    <mergeCell ref="U5:V5"/>
    <mergeCell ref="BC3:BC4"/>
    <mergeCell ref="BD3:BD4"/>
    <mergeCell ref="BE3:BE4"/>
    <mergeCell ref="AW3:AW4"/>
    <mergeCell ref="AX3:AX4"/>
    <mergeCell ref="AY3:AY4"/>
    <mergeCell ref="BA3:BA4"/>
    <mergeCell ref="BB3:BB4"/>
    <mergeCell ref="AO3:AO4"/>
    <mergeCell ref="AM3:AM4"/>
    <mergeCell ref="AN3:AN4"/>
    <mergeCell ref="AC3:AC4"/>
    <mergeCell ref="AE3:AE4"/>
    <mergeCell ref="AF3:AF4"/>
    <mergeCell ref="AG3:AG4"/>
    <mergeCell ref="AK3:AK4"/>
    <mergeCell ref="Y3:Y4"/>
    <mergeCell ref="Z3:Z4"/>
    <mergeCell ref="AA3:AA4"/>
    <mergeCell ref="AB3:AB4"/>
    <mergeCell ref="AD3:AD4"/>
    <mergeCell ref="AZ3:AZ4"/>
    <mergeCell ref="BH3:BH4"/>
    <mergeCell ref="BH57:BH58"/>
    <mergeCell ref="BH111:BH112"/>
    <mergeCell ref="BF3:BF4"/>
    <mergeCell ref="BG3:BG4"/>
    <mergeCell ref="AP3:AP4"/>
    <mergeCell ref="AQ3:AQ4"/>
    <mergeCell ref="AR3:AR4"/>
    <mergeCell ref="AT3:AT4"/>
    <mergeCell ref="BA57:BA58"/>
    <mergeCell ref="BB57:BB58"/>
    <mergeCell ref="BC57:BC58"/>
    <mergeCell ref="BD57:BD58"/>
    <mergeCell ref="BE57:BE58"/>
    <mergeCell ref="AW57:AW58"/>
    <mergeCell ref="AX57:AX58"/>
    <mergeCell ref="AZ57:AZ58"/>
    <mergeCell ref="AZ111:AZ112"/>
    <mergeCell ref="AR111:AR112"/>
    <mergeCell ref="AT111:AT112"/>
    <mergeCell ref="BG57:BG58"/>
  </mergeCells>
  <conditionalFormatting sqref="BI25:AMM25 AS25 C25:S25 C5:P5 AS4:AS5 AV25:AX25 AV15:AX15 AV35:AX35 AV47:AX47 AV45:AX45 AV48:AV54 AV59:AX59 AV89:AX89 AV79:AX79 AV69:AX69 AV99:AX99 AV113:AX113 AV133:AX133 AV143:AX143 AV153:AX153 AV123:AX123 AV109:AX109 AV163:AX163 AV37:AX37 AV38:AV44 AV27:AX27 AV28:AV34 AV17:AX17 AV18:AV24 AV7:AX7 AV8:AV14 AV61:AX61 AV62:AV68 AV71:AX71 AV72:AV78 AV81:AX81 AV82:AV88 AV91:AX91 AV92:AV98 AV101:AX101 AV102:AV108 AV115:AX115 AV116:AV122 AV125:AX125 AV126:AV132 AV135:AX135 AV136:AV142 AV145:AX145 AV146:AV152 AV155:AX155 AV156:AV162 AS57:AS58 AS111:AS112 AU57:AX58 AU111:AX112 A165:S1048576 A1:S1 A164:I164 AV3:AX5 BI3:AMM5 BI57:AMM58 BI111:AMM112 U1:AMM1 AS55:AMM56 AS110:AMM110 U165:AMM1048576 AF164:AMM164 AS3:AU3 AS2:AMM2 A2:B4">
    <cfRule type="containsText" dxfId="30163" priority="48179" operator="containsText" text="08.30 – 14.30">
      <formula>NOT(ISERROR(SEARCH("08.30 – 14.30",A1)))</formula>
    </cfRule>
    <cfRule type="containsText" dxfId="30162" priority="48180" operator="containsText" text="09:30 – 18.30">
      <formula>NOT(ISERROR(SEARCH("09:30 – 18.30",A1)))</formula>
    </cfRule>
    <cfRule type="containsText" dxfId="30161" priority="48181" operator="containsText" text="10.30 – 18.30">
      <formula>NOT(ISERROR(SEARCH("10.30 – 18.30",A1)))</formula>
    </cfRule>
    <cfRule type="containsText" dxfId="30160" priority="48182" operator="containsText" text="09.30 – 18.30">
      <formula>NOT(ISERROR(SEARCH("09.30 – 18.30",A1)))</formula>
    </cfRule>
    <cfRule type="containsText" dxfId="30159" priority="48183" operator="containsText" text="09.00 – 13:00">
      <formula>NOT(ISERROR(SEARCH("09.00 – 13:00",A1)))</formula>
    </cfRule>
    <cfRule type="containsText" dxfId="30158" priority="48184" operator="containsText" text="08.30 – 16.30">
      <formula>NOT(ISERROR(SEARCH("08.30 – 16.30",A1)))</formula>
    </cfRule>
    <cfRule type="containsText" dxfId="30157" priority="48185" operator="containsText" text="08:30 – 17.30">
      <formula>NOT(ISERROR(SEARCH("08:30 – 17.30",A1)))</formula>
    </cfRule>
    <cfRule type="containsText" dxfId="30156" priority="48186" operator="containsText" text="08.30 – 17.30">
      <formula>NOT(ISERROR(SEARCH("08.30 – 17.30",A1)))</formula>
    </cfRule>
    <cfRule type="containsText" dxfId="30155" priority="48187" operator="containsText" text="09.00 – 18.00">
      <formula>NOT(ISERROR(SEARCH("09.00 – 18.00",A1)))</formula>
    </cfRule>
    <cfRule type="containsText" dxfId="30154" priority="48188" operator="containsText" text="09.00 – 13.00">
      <formula>NOT(ISERROR(SEARCH("09.00 – 13.00",A1)))</formula>
    </cfRule>
    <cfRule type="containsText" dxfId="30153" priority="48189" operator="containsText" text="11.30 – 19.30">
      <formula>NOT(ISERROR(SEARCH("11.30 – 19.30",A1)))</formula>
    </cfRule>
    <cfRule type="containsText" dxfId="30152" priority="48190" operator="containsText" text="10.30 – 19.30">
      <formula>NOT(ISERROR(SEARCH("10.30 – 19.30",A1)))</formula>
    </cfRule>
    <cfRule type="containsText" dxfId="30151" priority="48191" operator="containsText" text="09.00 – 15.00">
      <formula>NOT(ISERROR(SEARCH("09.00 – 15.00",A1)))</formula>
    </cfRule>
    <cfRule type="containsText" dxfId="30150" priority="48192" operator="containsText" text="12:30">
      <formula>NOT(ISERROR(SEARCH("12:30",A1)))</formula>
    </cfRule>
    <cfRule type="containsText" dxfId="30149" priority="48193" operator="containsText" text="13:30">
      <formula>NOT(ISERROR(SEARCH("13:30",A1)))</formula>
    </cfRule>
    <cfRule type="containsText" dxfId="30148" priority="48194" operator="containsText" text="FESTIVITÁ">
      <formula>NOT(ISERROR(SEARCH("FESTIVITÁ",A1)))</formula>
    </cfRule>
    <cfRule type="cellIs" dxfId="30147" priority="48196" operator="equal">
      <formula>"DOMENICA"</formula>
    </cfRule>
  </conditionalFormatting>
  <conditionalFormatting sqref="A124:B124">
    <cfRule type="cellIs" dxfId="30146" priority="38865" operator="equal">
      <formula>"09.00 – 18.00"</formula>
    </cfRule>
  </conditionalFormatting>
  <conditionalFormatting sqref="Q5:S5">
    <cfRule type="containsText" dxfId="30145" priority="46929" operator="containsText" text="08.30 – 14.30">
      <formula>NOT(ISERROR(SEARCH("08.30 – 14.30",Q5)))</formula>
    </cfRule>
    <cfRule type="containsText" dxfId="30144" priority="46930" operator="containsText" text="09:30 – 18.30">
      <formula>NOT(ISERROR(SEARCH("09:30 – 18.30",Q5)))</formula>
    </cfRule>
    <cfRule type="containsText" dxfId="30143" priority="46931" operator="containsText" text="10.30 – 18.30">
      <formula>NOT(ISERROR(SEARCH("10.30 – 18.30",Q5)))</formula>
    </cfRule>
    <cfRule type="containsText" dxfId="30142" priority="46932" operator="containsText" text="09.30 – 18.30">
      <formula>NOT(ISERROR(SEARCH("09.30 – 18.30",Q5)))</formula>
    </cfRule>
    <cfRule type="containsText" dxfId="30141" priority="46933" operator="containsText" text="09.00 – 13:00">
      <formula>NOT(ISERROR(SEARCH("09.00 – 13:00",Q5)))</formula>
    </cfRule>
    <cfRule type="containsText" dxfId="30140" priority="46934" operator="containsText" text="08.30 – 16.30">
      <formula>NOT(ISERROR(SEARCH("08.30 – 16.30",Q5)))</formula>
    </cfRule>
    <cfRule type="containsText" dxfId="30139" priority="46935" operator="containsText" text="08:30 – 17.30">
      <formula>NOT(ISERROR(SEARCH("08:30 – 17.30",Q5)))</formula>
    </cfRule>
    <cfRule type="containsText" dxfId="30138" priority="46936" operator="containsText" text="08.30 – 17.30">
      <formula>NOT(ISERROR(SEARCH("08.30 – 17.30",Q5)))</formula>
    </cfRule>
    <cfRule type="containsText" dxfId="30137" priority="46937" operator="containsText" text="09.00 – 18.00">
      <formula>NOT(ISERROR(SEARCH("09.00 – 18.00",Q5)))</formula>
    </cfRule>
    <cfRule type="containsText" dxfId="30136" priority="46938" operator="containsText" text="09.00 – 13.00">
      <formula>NOT(ISERROR(SEARCH("09.00 – 13.00",Q5)))</formula>
    </cfRule>
    <cfRule type="containsText" dxfId="30135" priority="46939" operator="containsText" text="11.30 – 19.30">
      <formula>NOT(ISERROR(SEARCH("11.30 – 19.30",Q5)))</formula>
    </cfRule>
    <cfRule type="containsText" dxfId="30134" priority="46940" operator="containsText" text="10.30 – 19.30">
      <formula>NOT(ISERROR(SEARCH("10.30 – 19.30",Q5)))</formula>
    </cfRule>
    <cfRule type="containsText" dxfId="30133" priority="46941" operator="containsText" text="09.00 – 15.00">
      <formula>NOT(ISERROR(SEARCH("09.00 – 15.00",Q5)))</formula>
    </cfRule>
    <cfRule type="containsText" dxfId="30132" priority="46942" operator="containsText" text="12:30">
      <formula>NOT(ISERROR(SEARCH("12:30",Q5)))</formula>
    </cfRule>
    <cfRule type="containsText" dxfId="30131" priority="46943" operator="containsText" text="13:30">
      <formula>NOT(ISERROR(SEARCH("13:30",Q5)))</formula>
    </cfRule>
    <cfRule type="containsText" dxfId="30130" priority="46944" operator="containsText" text="FESTIVITÁ">
      <formula>NOT(ISERROR(SEARCH("FESTIVITÁ",Q5)))</formula>
    </cfRule>
    <cfRule type="cellIs" dxfId="30129" priority="46945" operator="equal">
      <formula>"DOMENICA"</formula>
    </cfRule>
  </conditionalFormatting>
  <conditionalFormatting sqref="AY5:BH5">
    <cfRule type="containsText" dxfId="30128" priority="46559" operator="containsText" text="08.30 – 14.30">
      <formula>NOT(ISERROR(SEARCH("08.30 – 14.30",AY5)))</formula>
    </cfRule>
    <cfRule type="containsText" dxfId="30127" priority="46560" operator="containsText" text="09:30 – 18.30">
      <formula>NOT(ISERROR(SEARCH("09:30 – 18.30",AY5)))</formula>
    </cfRule>
    <cfRule type="containsText" dxfId="30126" priority="46561" operator="containsText" text="10.30 – 18.30">
      <formula>NOT(ISERROR(SEARCH("10.30 – 18.30",AY5)))</formula>
    </cfRule>
    <cfRule type="containsText" dxfId="30125" priority="46562" operator="containsText" text="09.30 – 18.30">
      <formula>NOT(ISERROR(SEARCH("09.30 – 18.30",AY5)))</formula>
    </cfRule>
    <cfRule type="containsText" dxfId="30124" priority="46563" operator="containsText" text="09.00 – 13:00">
      <formula>NOT(ISERROR(SEARCH("09.00 – 13:00",AY5)))</formula>
    </cfRule>
    <cfRule type="containsText" dxfId="30123" priority="46564" operator="containsText" text="08.30 – 16.30">
      <formula>NOT(ISERROR(SEARCH("08.30 – 16.30",AY5)))</formula>
    </cfRule>
    <cfRule type="containsText" dxfId="30122" priority="46565" operator="containsText" text="08:30 – 17.30">
      <formula>NOT(ISERROR(SEARCH("08:30 – 17.30",AY5)))</formula>
    </cfRule>
    <cfRule type="containsText" dxfId="30121" priority="46566" operator="containsText" text="08.30 – 17.30">
      <formula>NOT(ISERROR(SEARCH("08.30 – 17.30",AY5)))</formula>
    </cfRule>
    <cfRule type="containsText" dxfId="30120" priority="46567" operator="containsText" text="09.00 – 18.00">
      <formula>NOT(ISERROR(SEARCH("09.00 – 18.00",AY5)))</formula>
    </cfRule>
    <cfRule type="containsText" dxfId="30119" priority="46568" operator="containsText" text="09.00 – 13.00">
      <formula>NOT(ISERROR(SEARCH("09.00 – 13.00",AY5)))</formula>
    </cfRule>
    <cfRule type="containsText" dxfId="30118" priority="46569" operator="containsText" text="11.30 – 19.30">
      <formula>NOT(ISERROR(SEARCH("11.30 – 19.30",AY5)))</formula>
    </cfRule>
    <cfRule type="containsText" dxfId="30117" priority="46570" operator="containsText" text="10.30 – 19.30">
      <formula>NOT(ISERROR(SEARCH("10.30 – 19.30",AY5)))</formula>
    </cfRule>
    <cfRule type="containsText" dxfId="30116" priority="46571" operator="containsText" text="09.00 – 15.00">
      <formula>NOT(ISERROR(SEARCH("09.00 – 15.00",AY5)))</formula>
    </cfRule>
    <cfRule type="containsText" dxfId="30115" priority="46572" operator="containsText" text="12:30">
      <formula>NOT(ISERROR(SEARCH("12:30",AY5)))</formula>
    </cfRule>
    <cfRule type="containsText" dxfId="30114" priority="46573" operator="containsText" text="13:30">
      <formula>NOT(ISERROR(SEARCH("13:30",AY5)))</formula>
    </cfRule>
    <cfRule type="containsText" dxfId="30113" priority="46574" operator="containsText" text="FESTIVITÁ">
      <formula>NOT(ISERROR(SEARCH("FESTIVITÁ",AY5)))</formula>
    </cfRule>
    <cfRule type="cellIs" dxfId="30112" priority="46575" operator="equal">
      <formula>"DOMENICA"</formula>
    </cfRule>
  </conditionalFormatting>
  <conditionalFormatting sqref="BI15:AMM15 AS15 C15:S15">
    <cfRule type="containsText" dxfId="30111" priority="46404" operator="containsText" text="08.30 – 14.30">
      <formula>NOT(ISERROR(SEARCH("08.30 – 14.30",C15)))</formula>
    </cfRule>
    <cfRule type="containsText" dxfId="30110" priority="46405" operator="containsText" text="09:30 – 18.30">
      <formula>NOT(ISERROR(SEARCH("09:30 – 18.30",C15)))</formula>
    </cfRule>
    <cfRule type="containsText" dxfId="30109" priority="46406" operator="containsText" text="10.30 – 18.30">
      <formula>NOT(ISERROR(SEARCH("10.30 – 18.30",C15)))</formula>
    </cfRule>
    <cfRule type="containsText" dxfId="30108" priority="46407" operator="containsText" text="09.30 – 18.30">
      <formula>NOT(ISERROR(SEARCH("09.30 – 18.30",C15)))</formula>
    </cfRule>
    <cfRule type="containsText" dxfId="30107" priority="46408" operator="containsText" text="09.00 – 13:00">
      <formula>NOT(ISERROR(SEARCH("09.00 – 13:00",C15)))</formula>
    </cfRule>
    <cfRule type="containsText" dxfId="30106" priority="46409" operator="containsText" text="08.30 – 16.30">
      <formula>NOT(ISERROR(SEARCH("08.30 – 16.30",C15)))</formula>
    </cfRule>
    <cfRule type="containsText" dxfId="30105" priority="46410" operator="containsText" text="08:30 – 17.30">
      <formula>NOT(ISERROR(SEARCH("08:30 – 17.30",C15)))</formula>
    </cfRule>
    <cfRule type="containsText" dxfId="30104" priority="46411" operator="containsText" text="08.30 – 17.30">
      <formula>NOT(ISERROR(SEARCH("08.30 – 17.30",C15)))</formula>
    </cfRule>
    <cfRule type="containsText" dxfId="30103" priority="46412" operator="containsText" text="09.00 – 18.00">
      <formula>NOT(ISERROR(SEARCH("09.00 – 18.00",C15)))</formula>
    </cfRule>
    <cfRule type="containsText" dxfId="30102" priority="46413" operator="containsText" text="09.00 – 13.00">
      <formula>NOT(ISERROR(SEARCH("09.00 – 13.00",C15)))</formula>
    </cfRule>
    <cfRule type="containsText" dxfId="30101" priority="46414" operator="containsText" text="11.30 – 19.30">
      <formula>NOT(ISERROR(SEARCH("11.30 – 19.30",C15)))</formula>
    </cfRule>
    <cfRule type="containsText" dxfId="30100" priority="46415" operator="containsText" text="10.30 – 19.30">
      <formula>NOT(ISERROR(SEARCH("10.30 – 19.30",C15)))</formula>
    </cfRule>
    <cfRule type="containsText" dxfId="30099" priority="46416" operator="containsText" text="09.00 – 15.00">
      <formula>NOT(ISERROR(SEARCH("09.00 – 15.00",C15)))</formula>
    </cfRule>
    <cfRule type="containsText" dxfId="30098" priority="46417" operator="containsText" text="12:30">
      <formula>NOT(ISERROR(SEARCH("12:30",C15)))</formula>
    </cfRule>
    <cfRule type="containsText" dxfId="30097" priority="46418" operator="containsText" text="13:30">
      <formula>NOT(ISERROR(SEARCH("13:30",C15)))</formula>
    </cfRule>
    <cfRule type="containsText" dxfId="30096" priority="46419" operator="containsText" text="FESTIVITÁ">
      <formula>NOT(ISERROR(SEARCH("FESTIVITÁ",C15)))</formula>
    </cfRule>
    <cfRule type="cellIs" dxfId="30095" priority="46421" operator="equal">
      <formula>"DOMENICA"</formula>
    </cfRule>
  </conditionalFormatting>
  <conditionalFormatting sqref="W144:X144 AC144:AR144">
    <cfRule type="cellIs" dxfId="30094" priority="38394" operator="equal">
      <formula>"09.00 – 18.00"</formula>
    </cfRule>
  </conditionalFormatting>
  <conditionalFormatting sqref="W25:X25 W5:AR5 AC25:AR25">
    <cfRule type="containsText" dxfId="30093" priority="45518" operator="containsText" text="08.30 – 14.30">
      <formula>NOT(ISERROR(SEARCH("08.30 – 14.30",W5)))</formula>
    </cfRule>
    <cfRule type="containsText" dxfId="30092" priority="45519" operator="containsText" text="09:30 – 18.30">
      <formula>NOT(ISERROR(SEARCH("09:30 – 18.30",W5)))</formula>
    </cfRule>
    <cfRule type="containsText" dxfId="30091" priority="45520" operator="containsText" text="10.30 – 18.30">
      <formula>NOT(ISERROR(SEARCH("10.30 – 18.30",W5)))</formula>
    </cfRule>
    <cfRule type="containsText" dxfId="30090" priority="45521" operator="containsText" text="09.30 – 18.30">
      <formula>NOT(ISERROR(SEARCH("09.30 – 18.30",W5)))</formula>
    </cfRule>
    <cfRule type="containsText" dxfId="30089" priority="45522" operator="containsText" text="09.00 – 13:00">
      <formula>NOT(ISERROR(SEARCH("09.00 – 13:00",W5)))</formula>
    </cfRule>
    <cfRule type="containsText" dxfId="30088" priority="45523" operator="containsText" text="08.30 – 16.30">
      <formula>NOT(ISERROR(SEARCH("08.30 – 16.30",W5)))</formula>
    </cfRule>
    <cfRule type="containsText" dxfId="30087" priority="45524" operator="containsText" text="08:30 – 17.30">
      <formula>NOT(ISERROR(SEARCH("08:30 – 17.30",W5)))</formula>
    </cfRule>
    <cfRule type="containsText" dxfId="30086" priority="45525" operator="containsText" text="08.30 – 17.30">
      <formula>NOT(ISERROR(SEARCH("08.30 – 17.30",W5)))</formula>
    </cfRule>
    <cfRule type="containsText" dxfId="30085" priority="45526" operator="containsText" text="09.00 – 18.00">
      <formula>NOT(ISERROR(SEARCH("09.00 – 18.00",W5)))</formula>
    </cfRule>
    <cfRule type="containsText" dxfId="30084" priority="45527" operator="containsText" text="09.00 – 13.00">
      <formula>NOT(ISERROR(SEARCH("09.00 – 13.00",W5)))</formula>
    </cfRule>
    <cfRule type="containsText" dxfId="30083" priority="45528" operator="containsText" text="11.30 – 19.30">
      <formula>NOT(ISERROR(SEARCH("11.30 – 19.30",W5)))</formula>
    </cfRule>
    <cfRule type="containsText" dxfId="30082" priority="45529" operator="containsText" text="10.30 – 19.30">
      <formula>NOT(ISERROR(SEARCH("10.30 – 19.30",W5)))</formula>
    </cfRule>
    <cfRule type="containsText" dxfId="30081" priority="45530" operator="containsText" text="09.00 – 15.00">
      <formula>NOT(ISERROR(SEARCH("09.00 – 15.00",W5)))</formula>
    </cfRule>
    <cfRule type="containsText" dxfId="30080" priority="45531" operator="containsText" text="12:30">
      <formula>NOT(ISERROR(SEARCH("12:30",W5)))</formula>
    </cfRule>
    <cfRule type="containsText" dxfId="30079" priority="45532" operator="containsText" text="13:30">
      <formula>NOT(ISERROR(SEARCH("13:30",W5)))</formula>
    </cfRule>
    <cfRule type="containsText" dxfId="30078" priority="45533" operator="containsText" text="FESTIVITÁ">
      <formula>NOT(ISERROR(SEARCH("FESTIVITÁ",W5)))</formula>
    </cfRule>
    <cfRule type="cellIs" dxfId="30077" priority="45534" operator="equal">
      <formula>"DOMENICA"</formula>
    </cfRule>
  </conditionalFormatting>
  <conditionalFormatting sqref="W15:X15 AC15:AR15">
    <cfRule type="containsText" dxfId="30076" priority="45148" operator="containsText" text="08.30 – 14.30">
      <formula>NOT(ISERROR(SEARCH("08.30 – 14.30",W15)))</formula>
    </cfRule>
    <cfRule type="containsText" dxfId="30075" priority="45149" operator="containsText" text="09:30 – 18.30">
      <formula>NOT(ISERROR(SEARCH("09:30 – 18.30",W15)))</formula>
    </cfRule>
    <cfRule type="containsText" dxfId="30074" priority="45150" operator="containsText" text="10.30 – 18.30">
      <formula>NOT(ISERROR(SEARCH("10.30 – 18.30",W15)))</formula>
    </cfRule>
    <cfRule type="containsText" dxfId="30073" priority="45151" operator="containsText" text="09.30 – 18.30">
      <formula>NOT(ISERROR(SEARCH("09.30 – 18.30",W15)))</formula>
    </cfRule>
    <cfRule type="containsText" dxfId="30072" priority="45152" operator="containsText" text="09.00 – 13:00">
      <formula>NOT(ISERROR(SEARCH("09.00 – 13:00",W15)))</formula>
    </cfRule>
    <cfRule type="containsText" dxfId="30071" priority="45153" operator="containsText" text="08.30 – 16.30">
      <formula>NOT(ISERROR(SEARCH("08.30 – 16.30",W15)))</formula>
    </cfRule>
    <cfRule type="containsText" dxfId="30070" priority="45154" operator="containsText" text="08:30 – 17.30">
      <formula>NOT(ISERROR(SEARCH("08:30 – 17.30",W15)))</formula>
    </cfRule>
    <cfRule type="containsText" dxfId="30069" priority="45155" operator="containsText" text="08.30 – 17.30">
      <formula>NOT(ISERROR(SEARCH("08.30 – 17.30",W15)))</formula>
    </cfRule>
    <cfRule type="containsText" dxfId="30068" priority="45156" operator="containsText" text="09.00 – 18.00">
      <formula>NOT(ISERROR(SEARCH("09.00 – 18.00",W15)))</formula>
    </cfRule>
    <cfRule type="containsText" dxfId="30067" priority="45157" operator="containsText" text="09.00 – 13.00">
      <formula>NOT(ISERROR(SEARCH("09.00 – 13.00",W15)))</formula>
    </cfRule>
    <cfRule type="containsText" dxfId="30066" priority="45158" operator="containsText" text="11.30 – 19.30">
      <formula>NOT(ISERROR(SEARCH("11.30 – 19.30",W15)))</formula>
    </cfRule>
    <cfRule type="containsText" dxfId="30065" priority="45159" operator="containsText" text="10.30 – 19.30">
      <formula>NOT(ISERROR(SEARCH("10.30 – 19.30",W15)))</formula>
    </cfRule>
    <cfRule type="containsText" dxfId="30064" priority="45160" operator="containsText" text="09.00 – 15.00">
      <formula>NOT(ISERROR(SEARCH("09.00 – 15.00",W15)))</formula>
    </cfRule>
    <cfRule type="containsText" dxfId="30063" priority="45161" operator="containsText" text="12:30">
      <formula>NOT(ISERROR(SEARCH("12:30",W15)))</formula>
    </cfRule>
    <cfRule type="containsText" dxfId="30062" priority="45162" operator="containsText" text="13:30">
      <formula>NOT(ISERROR(SEARCH("13:30",W15)))</formula>
    </cfRule>
    <cfRule type="containsText" dxfId="30061" priority="45163" operator="containsText" text="FESTIVITÁ">
      <formula>NOT(ISERROR(SEARCH("FESTIVITÁ",W15)))</formula>
    </cfRule>
    <cfRule type="cellIs" dxfId="30060" priority="45164" operator="equal">
      <formula>"DOMENICA"</formula>
    </cfRule>
  </conditionalFormatting>
  <conditionalFormatting sqref="AY25 BA25:BH25">
    <cfRule type="containsText" dxfId="30059" priority="45082" operator="containsText" text="08.30 – 14.30">
      <formula>NOT(ISERROR(SEARCH("08.30 – 14.30",AY25)))</formula>
    </cfRule>
    <cfRule type="containsText" dxfId="30058" priority="45083" operator="containsText" text="09:30 – 18.30">
      <formula>NOT(ISERROR(SEARCH("09:30 – 18.30",AY25)))</formula>
    </cfRule>
    <cfRule type="containsText" dxfId="30057" priority="45084" operator="containsText" text="10.30 – 18.30">
      <formula>NOT(ISERROR(SEARCH("10.30 – 18.30",AY25)))</formula>
    </cfRule>
    <cfRule type="containsText" dxfId="30056" priority="45085" operator="containsText" text="09.30 – 18.30">
      <formula>NOT(ISERROR(SEARCH("09.30 – 18.30",AY25)))</formula>
    </cfRule>
    <cfRule type="containsText" dxfId="30055" priority="45086" operator="containsText" text="09.00 – 13:00">
      <formula>NOT(ISERROR(SEARCH("09.00 – 13:00",AY25)))</formula>
    </cfRule>
    <cfRule type="containsText" dxfId="30054" priority="45087" operator="containsText" text="08.30 – 16.30">
      <formula>NOT(ISERROR(SEARCH("08.30 – 16.30",AY25)))</formula>
    </cfRule>
    <cfRule type="containsText" dxfId="30053" priority="45088" operator="containsText" text="08:30 – 17.30">
      <formula>NOT(ISERROR(SEARCH("08:30 – 17.30",AY25)))</formula>
    </cfRule>
    <cfRule type="containsText" dxfId="30052" priority="45089" operator="containsText" text="08.30 – 17.30">
      <formula>NOT(ISERROR(SEARCH("08.30 – 17.30",AY25)))</formula>
    </cfRule>
    <cfRule type="containsText" dxfId="30051" priority="45090" operator="containsText" text="09.00 – 18.00">
      <formula>NOT(ISERROR(SEARCH("09.00 – 18.00",AY25)))</formula>
    </cfRule>
    <cfRule type="containsText" dxfId="30050" priority="45091" operator="containsText" text="09.00 – 13.00">
      <formula>NOT(ISERROR(SEARCH("09.00 – 13.00",AY25)))</formula>
    </cfRule>
    <cfRule type="containsText" dxfId="30049" priority="45092" operator="containsText" text="11.30 – 19.30">
      <formula>NOT(ISERROR(SEARCH("11.30 – 19.30",AY25)))</formula>
    </cfRule>
    <cfRule type="containsText" dxfId="30048" priority="45093" operator="containsText" text="10.30 – 19.30">
      <formula>NOT(ISERROR(SEARCH("10.30 – 19.30",AY25)))</formula>
    </cfRule>
    <cfRule type="containsText" dxfId="30047" priority="45094" operator="containsText" text="09.00 – 15.00">
      <formula>NOT(ISERROR(SEARCH("09.00 – 15.00",AY25)))</formula>
    </cfRule>
    <cfRule type="containsText" dxfId="30046" priority="45095" operator="containsText" text="12:30">
      <formula>NOT(ISERROR(SEARCH("12:30",AY25)))</formula>
    </cfRule>
    <cfRule type="containsText" dxfId="30045" priority="45096" operator="containsText" text="13:30">
      <formula>NOT(ISERROR(SEARCH("13:30",AY25)))</formula>
    </cfRule>
    <cfRule type="containsText" dxfId="30044" priority="45097" operator="containsText" text="FESTIVITÁ">
      <formula>NOT(ISERROR(SEARCH("FESTIVITÁ",AY25)))</formula>
    </cfRule>
    <cfRule type="cellIs" dxfId="30043" priority="45098" operator="equal">
      <formula>"DOMENICA"</formula>
    </cfRule>
  </conditionalFormatting>
  <conditionalFormatting sqref="AY15 BA15:BG15">
    <cfRule type="containsText" dxfId="30042" priority="44929" operator="containsText" text="08.30 – 14.30">
      <formula>NOT(ISERROR(SEARCH("08.30 – 14.30",AY15)))</formula>
    </cfRule>
    <cfRule type="containsText" dxfId="30041" priority="44930" operator="containsText" text="09:30 – 18.30">
      <formula>NOT(ISERROR(SEARCH("09:30 – 18.30",AY15)))</formula>
    </cfRule>
    <cfRule type="containsText" dxfId="30040" priority="44931" operator="containsText" text="10.30 – 18.30">
      <formula>NOT(ISERROR(SEARCH("10.30 – 18.30",AY15)))</formula>
    </cfRule>
    <cfRule type="containsText" dxfId="30039" priority="44932" operator="containsText" text="09.30 – 18.30">
      <formula>NOT(ISERROR(SEARCH("09.30 – 18.30",AY15)))</formula>
    </cfRule>
    <cfRule type="containsText" dxfId="30038" priority="44933" operator="containsText" text="09.00 – 13:00">
      <formula>NOT(ISERROR(SEARCH("09.00 – 13:00",AY15)))</formula>
    </cfRule>
    <cfRule type="containsText" dxfId="30037" priority="44934" operator="containsText" text="08.30 – 16.30">
      <formula>NOT(ISERROR(SEARCH("08.30 – 16.30",AY15)))</formula>
    </cfRule>
    <cfRule type="containsText" dxfId="30036" priority="44935" operator="containsText" text="08:30 – 17.30">
      <formula>NOT(ISERROR(SEARCH("08:30 – 17.30",AY15)))</formula>
    </cfRule>
    <cfRule type="containsText" dxfId="30035" priority="44936" operator="containsText" text="08.30 – 17.30">
      <formula>NOT(ISERROR(SEARCH("08.30 – 17.30",AY15)))</formula>
    </cfRule>
    <cfRule type="containsText" dxfId="30034" priority="44937" operator="containsText" text="09.00 – 18.00">
      <formula>NOT(ISERROR(SEARCH("09.00 – 18.00",AY15)))</formula>
    </cfRule>
    <cfRule type="containsText" dxfId="30033" priority="44938" operator="containsText" text="09.00 – 13.00">
      <formula>NOT(ISERROR(SEARCH("09.00 – 13.00",AY15)))</formula>
    </cfRule>
    <cfRule type="containsText" dxfId="30032" priority="44939" operator="containsText" text="11.30 – 19.30">
      <formula>NOT(ISERROR(SEARCH("11.30 – 19.30",AY15)))</formula>
    </cfRule>
    <cfRule type="containsText" dxfId="30031" priority="44940" operator="containsText" text="10.30 – 19.30">
      <formula>NOT(ISERROR(SEARCH("10.30 – 19.30",AY15)))</formula>
    </cfRule>
    <cfRule type="containsText" dxfId="30030" priority="44941" operator="containsText" text="09.00 – 15.00">
      <formula>NOT(ISERROR(SEARCH("09.00 – 15.00",AY15)))</formula>
    </cfRule>
    <cfRule type="containsText" dxfId="30029" priority="44942" operator="containsText" text="12:30">
      <formula>NOT(ISERROR(SEARCH("12:30",AY15)))</formula>
    </cfRule>
    <cfRule type="containsText" dxfId="30028" priority="44943" operator="containsText" text="13:30">
      <formula>NOT(ISERROR(SEARCH("13:30",AY15)))</formula>
    </cfRule>
    <cfRule type="containsText" dxfId="30027" priority="44944" operator="containsText" text="FESTIVITÁ">
      <formula>NOT(ISERROR(SEARCH("FESTIVITÁ",AY15)))</formula>
    </cfRule>
    <cfRule type="cellIs" dxfId="30026" priority="44945" operator="equal">
      <formula>"DOMENICA"</formula>
    </cfRule>
  </conditionalFormatting>
  <conditionalFormatting sqref="AT5:AU5 AT25:AU25">
    <cfRule type="containsText" dxfId="30025" priority="44644" operator="containsText" text="08.30 – 14.30">
      <formula>NOT(ISERROR(SEARCH("08.30 – 14.30",AT5)))</formula>
    </cfRule>
    <cfRule type="containsText" dxfId="30024" priority="44645" operator="containsText" text="09:30 – 18.30">
      <formula>NOT(ISERROR(SEARCH("09:30 – 18.30",AT5)))</formula>
    </cfRule>
    <cfRule type="containsText" dxfId="30023" priority="44646" operator="containsText" text="10.30 – 18.30">
      <formula>NOT(ISERROR(SEARCH("10.30 – 18.30",AT5)))</formula>
    </cfRule>
    <cfRule type="containsText" dxfId="30022" priority="44647" operator="containsText" text="09.30 – 18.30">
      <formula>NOT(ISERROR(SEARCH("09.30 – 18.30",AT5)))</formula>
    </cfRule>
    <cfRule type="containsText" dxfId="30021" priority="44648" operator="containsText" text="09.00 – 13:00">
      <formula>NOT(ISERROR(SEARCH("09.00 – 13:00",AT5)))</formula>
    </cfRule>
    <cfRule type="containsText" dxfId="30020" priority="44649" operator="containsText" text="08.30 – 16.30">
      <formula>NOT(ISERROR(SEARCH("08.30 – 16.30",AT5)))</formula>
    </cfRule>
    <cfRule type="containsText" dxfId="30019" priority="44650" operator="containsText" text="08:30 – 17.30">
      <formula>NOT(ISERROR(SEARCH("08:30 – 17.30",AT5)))</formula>
    </cfRule>
    <cfRule type="containsText" dxfId="30018" priority="44651" operator="containsText" text="08.30 – 17.30">
      <formula>NOT(ISERROR(SEARCH("08.30 – 17.30",AT5)))</formula>
    </cfRule>
    <cfRule type="containsText" dxfId="30017" priority="44652" operator="containsText" text="09.00 – 18.00">
      <formula>NOT(ISERROR(SEARCH("09.00 – 18.00",AT5)))</formula>
    </cfRule>
    <cfRule type="containsText" dxfId="30016" priority="44653" operator="containsText" text="09.00 – 13.00">
      <formula>NOT(ISERROR(SEARCH("09.00 – 13.00",AT5)))</formula>
    </cfRule>
    <cfRule type="containsText" dxfId="30015" priority="44654" operator="containsText" text="11.30 – 19.30">
      <formula>NOT(ISERROR(SEARCH("11.30 – 19.30",AT5)))</formula>
    </cfRule>
    <cfRule type="containsText" dxfId="30014" priority="44655" operator="containsText" text="10.30 – 19.30">
      <formula>NOT(ISERROR(SEARCH("10.30 – 19.30",AT5)))</formula>
    </cfRule>
    <cfRule type="containsText" dxfId="30013" priority="44656" operator="containsText" text="09.00 – 15.00">
      <formula>NOT(ISERROR(SEARCH("09.00 – 15.00",AT5)))</formula>
    </cfRule>
    <cfRule type="containsText" dxfId="30012" priority="44657" operator="containsText" text="12:30">
      <formula>NOT(ISERROR(SEARCH("12:30",AT5)))</formula>
    </cfRule>
    <cfRule type="containsText" dxfId="30011" priority="44658" operator="containsText" text="13:30">
      <formula>NOT(ISERROR(SEARCH("13:30",AT5)))</formula>
    </cfRule>
    <cfRule type="containsText" dxfId="30010" priority="44659" operator="containsText" text="FESTIVITÁ">
      <formula>NOT(ISERROR(SEARCH("FESTIVITÁ",AT5)))</formula>
    </cfRule>
    <cfRule type="cellIs" dxfId="30009" priority="44660" operator="equal">
      <formula>"DOMENICA"</formula>
    </cfRule>
  </conditionalFormatting>
  <conditionalFormatting sqref="AT15:AU15">
    <cfRule type="containsText" dxfId="30008" priority="44610" operator="containsText" text="08.30 – 14.30">
      <formula>NOT(ISERROR(SEARCH("08.30 – 14.30",AT15)))</formula>
    </cfRule>
    <cfRule type="containsText" dxfId="30007" priority="44611" operator="containsText" text="09:30 – 18.30">
      <formula>NOT(ISERROR(SEARCH("09:30 – 18.30",AT15)))</formula>
    </cfRule>
    <cfRule type="containsText" dxfId="30006" priority="44612" operator="containsText" text="10.30 – 18.30">
      <formula>NOT(ISERROR(SEARCH("10.30 – 18.30",AT15)))</formula>
    </cfRule>
    <cfRule type="containsText" dxfId="30005" priority="44613" operator="containsText" text="09.30 – 18.30">
      <formula>NOT(ISERROR(SEARCH("09.30 – 18.30",AT15)))</formula>
    </cfRule>
    <cfRule type="containsText" dxfId="30004" priority="44614" operator="containsText" text="09.00 – 13:00">
      <formula>NOT(ISERROR(SEARCH("09.00 – 13:00",AT15)))</formula>
    </cfRule>
    <cfRule type="containsText" dxfId="30003" priority="44615" operator="containsText" text="08.30 – 16.30">
      <formula>NOT(ISERROR(SEARCH("08.30 – 16.30",AT15)))</formula>
    </cfRule>
    <cfRule type="containsText" dxfId="30002" priority="44616" operator="containsText" text="08:30 – 17.30">
      <formula>NOT(ISERROR(SEARCH("08:30 – 17.30",AT15)))</formula>
    </cfRule>
    <cfRule type="containsText" dxfId="30001" priority="44617" operator="containsText" text="08.30 – 17.30">
      <formula>NOT(ISERROR(SEARCH("08.30 – 17.30",AT15)))</formula>
    </cfRule>
    <cfRule type="containsText" dxfId="30000" priority="44618" operator="containsText" text="09.00 – 18.00">
      <formula>NOT(ISERROR(SEARCH("09.00 – 18.00",AT15)))</formula>
    </cfRule>
    <cfRule type="containsText" dxfId="29999" priority="44619" operator="containsText" text="09.00 – 13.00">
      <formula>NOT(ISERROR(SEARCH("09.00 – 13.00",AT15)))</formula>
    </cfRule>
    <cfRule type="containsText" dxfId="29998" priority="44620" operator="containsText" text="11.30 – 19.30">
      <formula>NOT(ISERROR(SEARCH("11.30 – 19.30",AT15)))</formula>
    </cfRule>
    <cfRule type="containsText" dxfId="29997" priority="44621" operator="containsText" text="10.30 – 19.30">
      <formula>NOT(ISERROR(SEARCH("10.30 – 19.30",AT15)))</formula>
    </cfRule>
    <cfRule type="containsText" dxfId="29996" priority="44622" operator="containsText" text="09.00 – 15.00">
      <formula>NOT(ISERROR(SEARCH("09.00 – 15.00",AT15)))</formula>
    </cfRule>
    <cfRule type="containsText" dxfId="29995" priority="44623" operator="containsText" text="12:30">
      <formula>NOT(ISERROR(SEARCH("12:30",AT15)))</formula>
    </cfRule>
    <cfRule type="containsText" dxfId="29994" priority="44624" operator="containsText" text="13:30">
      <formula>NOT(ISERROR(SEARCH("13:30",AT15)))</formula>
    </cfRule>
    <cfRule type="containsText" dxfId="29993" priority="44625" operator="containsText" text="FESTIVITÁ">
      <formula>NOT(ISERROR(SEARCH("FESTIVITÁ",AT15)))</formula>
    </cfRule>
    <cfRule type="cellIs" dxfId="29992" priority="44626" operator="equal">
      <formula>"DOMENICA"</formula>
    </cfRule>
  </conditionalFormatting>
  <conditionalFormatting sqref="H144">
    <cfRule type="cellIs" dxfId="29991" priority="35267" operator="equal">
      <formula>"09.00 – 18.00"</formula>
    </cfRule>
  </conditionalFormatting>
  <conditionalFormatting sqref="H144">
    <cfRule type="cellIs" dxfId="29990" priority="35268" operator="equal">
      <formula>"09.30 – 13.00"</formula>
    </cfRule>
  </conditionalFormatting>
  <conditionalFormatting sqref="H144">
    <cfRule type="cellIs" dxfId="29989" priority="35269" operator="equal">
      <formula>"10.30 – 19.30"</formula>
    </cfRule>
  </conditionalFormatting>
  <conditionalFormatting sqref="A55:S55 U55:V55">
    <cfRule type="containsText" dxfId="29987" priority="43504" operator="containsText" text="08.30 – 14.30">
      <formula>NOT(ISERROR(SEARCH("08.30 – 14.30",A55)))</formula>
    </cfRule>
    <cfRule type="containsText" dxfId="29986" priority="43505" operator="containsText" text="09:30 – 18.30">
      <formula>NOT(ISERROR(SEARCH("09:30 – 18.30",A55)))</formula>
    </cfRule>
    <cfRule type="containsText" dxfId="29985" priority="43506" operator="containsText" text="10.30 – 18.30">
      <formula>NOT(ISERROR(SEARCH("10.30 – 18.30",A55)))</formula>
    </cfRule>
    <cfRule type="containsText" dxfId="29984" priority="43507" operator="containsText" text="09.30 – 18.30">
      <formula>NOT(ISERROR(SEARCH("09.30 – 18.30",A55)))</formula>
    </cfRule>
    <cfRule type="containsText" dxfId="29983" priority="43508" operator="containsText" text="09.00 – 13:00">
      <formula>NOT(ISERROR(SEARCH("09.00 – 13:00",A55)))</formula>
    </cfRule>
    <cfRule type="containsText" dxfId="29982" priority="43509" operator="containsText" text="08.30 – 16.30">
      <formula>NOT(ISERROR(SEARCH("08.30 – 16.30",A55)))</formula>
    </cfRule>
    <cfRule type="containsText" dxfId="29981" priority="43510" operator="containsText" text="08:30 – 17.30">
      <formula>NOT(ISERROR(SEARCH("08:30 – 17.30",A55)))</formula>
    </cfRule>
    <cfRule type="containsText" dxfId="29980" priority="43511" operator="containsText" text="08.30 – 17.30">
      <formula>NOT(ISERROR(SEARCH("08.30 – 17.30",A55)))</formula>
    </cfRule>
    <cfRule type="containsText" dxfId="29979" priority="43512" operator="containsText" text="09.00 – 18.00">
      <formula>NOT(ISERROR(SEARCH("09.00 – 18.00",A55)))</formula>
    </cfRule>
    <cfRule type="containsText" dxfId="29978" priority="43513" operator="containsText" text="09.00 – 13.00">
      <formula>NOT(ISERROR(SEARCH("09.00 – 13.00",A55)))</formula>
    </cfRule>
    <cfRule type="containsText" dxfId="29977" priority="43514" operator="containsText" text="11.30 – 19.30">
      <formula>NOT(ISERROR(SEARCH("11.30 – 19.30",A55)))</formula>
    </cfRule>
    <cfRule type="containsText" dxfId="29976" priority="43515" operator="containsText" text="10.30 – 19.30">
      <formula>NOT(ISERROR(SEARCH("10.30 – 19.30",A55)))</formula>
    </cfRule>
    <cfRule type="containsText" dxfId="29975" priority="43516" operator="containsText" text="09.00 – 15.00">
      <formula>NOT(ISERROR(SEARCH("09.00 – 15.00",A55)))</formula>
    </cfRule>
    <cfRule type="containsText" dxfId="29974" priority="43517" operator="containsText" text="12:30">
      <formula>NOT(ISERROR(SEARCH("12:30",A55)))</formula>
    </cfRule>
    <cfRule type="containsText" dxfId="29973" priority="43518" operator="containsText" text="13:30">
      <formula>NOT(ISERROR(SEARCH("13:30",A55)))</formula>
    </cfRule>
    <cfRule type="containsText" dxfId="29972" priority="43519" operator="containsText" text="FESTIVITÁ">
      <formula>NOT(ISERROR(SEARCH("FESTIVITÁ",A55)))</formula>
    </cfRule>
    <cfRule type="cellIs" dxfId="29971" priority="43520" operator="equal">
      <formula>"DOMENICA"</formula>
    </cfRule>
  </conditionalFormatting>
  <conditionalFormatting sqref="W55:X55 AC55:AR55">
    <cfRule type="containsText" dxfId="29970" priority="43487" operator="containsText" text="08.30 – 14.30">
      <formula>NOT(ISERROR(SEARCH("08.30 – 14.30",W55)))</formula>
    </cfRule>
    <cfRule type="containsText" dxfId="29969" priority="43488" operator="containsText" text="09:30 – 18.30">
      <formula>NOT(ISERROR(SEARCH("09:30 – 18.30",W55)))</formula>
    </cfRule>
    <cfRule type="containsText" dxfId="29968" priority="43489" operator="containsText" text="10.30 – 18.30">
      <formula>NOT(ISERROR(SEARCH("10.30 – 18.30",W55)))</formula>
    </cfRule>
    <cfRule type="containsText" dxfId="29967" priority="43490" operator="containsText" text="09.30 – 18.30">
      <formula>NOT(ISERROR(SEARCH("09.30 – 18.30",W55)))</formula>
    </cfRule>
    <cfRule type="containsText" dxfId="29966" priority="43491" operator="containsText" text="09.00 – 13:00">
      <formula>NOT(ISERROR(SEARCH("09.00 – 13:00",W55)))</formula>
    </cfRule>
    <cfRule type="containsText" dxfId="29965" priority="43492" operator="containsText" text="08.30 – 16.30">
      <formula>NOT(ISERROR(SEARCH("08.30 – 16.30",W55)))</formula>
    </cfRule>
    <cfRule type="containsText" dxfId="29964" priority="43493" operator="containsText" text="08:30 – 17.30">
      <formula>NOT(ISERROR(SEARCH("08:30 – 17.30",W55)))</formula>
    </cfRule>
    <cfRule type="containsText" dxfId="29963" priority="43494" operator="containsText" text="08.30 – 17.30">
      <formula>NOT(ISERROR(SEARCH("08.30 – 17.30",W55)))</formula>
    </cfRule>
    <cfRule type="containsText" dxfId="29962" priority="43495" operator="containsText" text="09.00 – 18.00">
      <formula>NOT(ISERROR(SEARCH("09.00 – 18.00",W55)))</formula>
    </cfRule>
    <cfRule type="containsText" dxfId="29961" priority="43496" operator="containsText" text="09.00 – 13.00">
      <formula>NOT(ISERROR(SEARCH("09.00 – 13.00",W55)))</formula>
    </cfRule>
    <cfRule type="containsText" dxfId="29960" priority="43497" operator="containsText" text="11.30 – 19.30">
      <formula>NOT(ISERROR(SEARCH("11.30 – 19.30",W55)))</formula>
    </cfRule>
    <cfRule type="containsText" dxfId="29959" priority="43498" operator="containsText" text="10.30 – 19.30">
      <formula>NOT(ISERROR(SEARCH("10.30 – 19.30",W55)))</formula>
    </cfRule>
    <cfRule type="containsText" dxfId="29958" priority="43499" operator="containsText" text="09.00 – 15.00">
      <formula>NOT(ISERROR(SEARCH("09.00 – 15.00",W55)))</formula>
    </cfRule>
    <cfRule type="containsText" dxfId="29957" priority="43500" operator="containsText" text="12:30">
      <formula>NOT(ISERROR(SEARCH("12:30",W55)))</formula>
    </cfRule>
    <cfRule type="containsText" dxfId="29956" priority="43501" operator="containsText" text="13:30">
      <formula>NOT(ISERROR(SEARCH("13:30",W55)))</formula>
    </cfRule>
    <cfRule type="containsText" dxfId="29955" priority="43502" operator="containsText" text="FESTIVITÁ">
      <formula>NOT(ISERROR(SEARCH("FESTIVITÁ",W55)))</formula>
    </cfRule>
    <cfRule type="cellIs" dxfId="29954" priority="43503" operator="equal">
      <formula>"DOMENICA"</formula>
    </cfRule>
  </conditionalFormatting>
  <conditionalFormatting sqref="U5:V5">
    <cfRule type="containsText" dxfId="29953" priority="42569" operator="containsText" text="08.30 – 14.30">
      <formula>NOT(ISERROR(SEARCH("08.30 – 14.30",U5)))</formula>
    </cfRule>
    <cfRule type="containsText" dxfId="29952" priority="42570" operator="containsText" text="09:30 – 18.30">
      <formula>NOT(ISERROR(SEARCH("09:30 – 18.30",U5)))</formula>
    </cfRule>
    <cfRule type="containsText" dxfId="29951" priority="42571" operator="containsText" text="10.30 – 18.30">
      <formula>NOT(ISERROR(SEARCH("10.30 – 18.30",U5)))</formula>
    </cfRule>
    <cfRule type="containsText" dxfId="29950" priority="42572" operator="containsText" text="09.30 – 18.30">
      <formula>NOT(ISERROR(SEARCH("09.30 – 18.30",U5)))</formula>
    </cfRule>
    <cfRule type="containsText" dxfId="29949" priority="42573" operator="containsText" text="09.00 – 13:00">
      <formula>NOT(ISERROR(SEARCH("09.00 – 13:00",U5)))</formula>
    </cfRule>
    <cfRule type="containsText" dxfId="29948" priority="42574" operator="containsText" text="08.30 – 16.30">
      <formula>NOT(ISERROR(SEARCH("08.30 – 16.30",U5)))</formula>
    </cfRule>
    <cfRule type="containsText" dxfId="29947" priority="42575" operator="containsText" text="08:30 – 17.30">
      <formula>NOT(ISERROR(SEARCH("08:30 – 17.30",U5)))</formula>
    </cfRule>
    <cfRule type="containsText" dxfId="29946" priority="42576" operator="containsText" text="08.30 – 17.30">
      <formula>NOT(ISERROR(SEARCH("08.30 – 17.30",U5)))</formula>
    </cfRule>
    <cfRule type="containsText" dxfId="29945" priority="42577" operator="containsText" text="09.00 – 18.00">
      <formula>NOT(ISERROR(SEARCH("09.00 – 18.00",U5)))</formula>
    </cfRule>
    <cfRule type="containsText" dxfId="29944" priority="42578" operator="containsText" text="09.00 – 13.00">
      <formula>NOT(ISERROR(SEARCH("09.00 – 13.00",U5)))</formula>
    </cfRule>
    <cfRule type="containsText" dxfId="29943" priority="42579" operator="containsText" text="11.30 – 19.30">
      <formula>NOT(ISERROR(SEARCH("11.30 – 19.30",U5)))</formula>
    </cfRule>
    <cfRule type="containsText" dxfId="29942" priority="42580" operator="containsText" text="10.30 – 19.30">
      <formula>NOT(ISERROR(SEARCH("10.30 – 19.30",U5)))</formula>
    </cfRule>
    <cfRule type="containsText" dxfId="29941" priority="42581" operator="containsText" text="09.00 – 15.00">
      <formula>NOT(ISERROR(SEARCH("09.00 – 15.00",U5)))</formula>
    </cfRule>
    <cfRule type="containsText" dxfId="29940" priority="42582" operator="containsText" text="12:30">
      <formula>NOT(ISERROR(SEARCH("12:30",U5)))</formula>
    </cfRule>
    <cfRule type="containsText" dxfId="29939" priority="42583" operator="containsText" text="13:30">
      <formula>NOT(ISERROR(SEARCH("13:30",U5)))</formula>
    </cfRule>
    <cfRule type="containsText" dxfId="29938" priority="42584" operator="containsText" text="FESTIVITÁ">
      <formula>NOT(ISERROR(SEARCH("FESTIVITÁ",U5)))</formula>
    </cfRule>
    <cfRule type="cellIs" dxfId="29937" priority="42585" operator="equal">
      <formula>"DOMENICA"</formula>
    </cfRule>
  </conditionalFormatting>
  <conditionalFormatting sqref="U25:V25">
    <cfRule type="containsText" dxfId="29936" priority="42552" operator="containsText" text="08.30 – 14.30">
      <formula>NOT(ISERROR(SEARCH("08.30 – 14.30",U25)))</formula>
    </cfRule>
    <cfRule type="containsText" dxfId="29935" priority="42553" operator="containsText" text="09:30 – 18.30">
      <formula>NOT(ISERROR(SEARCH("09:30 – 18.30",U25)))</formula>
    </cfRule>
    <cfRule type="containsText" dxfId="29934" priority="42554" operator="containsText" text="10.30 – 18.30">
      <formula>NOT(ISERROR(SEARCH("10.30 – 18.30",U25)))</formula>
    </cfRule>
    <cfRule type="containsText" dxfId="29933" priority="42555" operator="containsText" text="09.30 – 18.30">
      <formula>NOT(ISERROR(SEARCH("09.30 – 18.30",U25)))</formula>
    </cfRule>
    <cfRule type="containsText" dxfId="29932" priority="42556" operator="containsText" text="09.00 – 13:00">
      <formula>NOT(ISERROR(SEARCH("09.00 – 13:00",U25)))</formula>
    </cfRule>
    <cfRule type="containsText" dxfId="29931" priority="42557" operator="containsText" text="08.30 – 16.30">
      <formula>NOT(ISERROR(SEARCH("08.30 – 16.30",U25)))</formula>
    </cfRule>
    <cfRule type="containsText" dxfId="29930" priority="42558" operator="containsText" text="08:30 – 17.30">
      <formula>NOT(ISERROR(SEARCH("08:30 – 17.30",U25)))</formula>
    </cfRule>
    <cfRule type="containsText" dxfId="29929" priority="42559" operator="containsText" text="08.30 – 17.30">
      <formula>NOT(ISERROR(SEARCH("08.30 – 17.30",U25)))</formula>
    </cfRule>
    <cfRule type="containsText" dxfId="29928" priority="42560" operator="containsText" text="09.00 – 18.00">
      <formula>NOT(ISERROR(SEARCH("09.00 – 18.00",U25)))</formula>
    </cfRule>
    <cfRule type="containsText" dxfId="29927" priority="42561" operator="containsText" text="09.00 – 13.00">
      <formula>NOT(ISERROR(SEARCH("09.00 – 13.00",U25)))</formula>
    </cfRule>
    <cfRule type="containsText" dxfId="29926" priority="42562" operator="containsText" text="11.30 – 19.30">
      <formula>NOT(ISERROR(SEARCH("11.30 – 19.30",U25)))</formula>
    </cfRule>
    <cfRule type="containsText" dxfId="29925" priority="42563" operator="containsText" text="10.30 – 19.30">
      <formula>NOT(ISERROR(SEARCH("10.30 – 19.30",U25)))</formula>
    </cfRule>
    <cfRule type="containsText" dxfId="29924" priority="42564" operator="containsText" text="09.00 – 15.00">
      <formula>NOT(ISERROR(SEARCH("09.00 – 15.00",U25)))</formula>
    </cfRule>
    <cfRule type="containsText" dxfId="29923" priority="42565" operator="containsText" text="12:30">
      <formula>NOT(ISERROR(SEARCH("12:30",U25)))</formula>
    </cfRule>
    <cfRule type="containsText" dxfId="29922" priority="42566" operator="containsText" text="13:30">
      <formula>NOT(ISERROR(SEARCH("13:30",U25)))</formula>
    </cfRule>
    <cfRule type="containsText" dxfId="29921" priority="42567" operator="containsText" text="FESTIVITÁ">
      <formula>NOT(ISERROR(SEARCH("FESTIVITÁ",U25)))</formula>
    </cfRule>
    <cfRule type="cellIs" dxfId="29920" priority="42568" operator="equal">
      <formula>"DOMENICA"</formula>
    </cfRule>
  </conditionalFormatting>
  <conditionalFormatting sqref="W134:X134 AC134:AR134">
    <cfRule type="cellIs" dxfId="29919" priority="33767" operator="equal">
      <formula>_FV(13,"3")</formula>
    </cfRule>
  </conditionalFormatting>
  <conditionalFormatting sqref="U15:V15">
    <cfRule type="containsText" dxfId="29918" priority="42466" operator="containsText" text="08.30 – 14.30">
      <formula>NOT(ISERROR(SEARCH("08.30 – 14.30",U15)))</formula>
    </cfRule>
    <cfRule type="containsText" dxfId="29917" priority="42467" operator="containsText" text="09:30 – 18.30">
      <formula>NOT(ISERROR(SEARCH("09:30 – 18.30",U15)))</formula>
    </cfRule>
    <cfRule type="containsText" dxfId="29916" priority="42468" operator="containsText" text="10.30 – 18.30">
      <formula>NOT(ISERROR(SEARCH("10.30 – 18.30",U15)))</formula>
    </cfRule>
    <cfRule type="containsText" dxfId="29915" priority="42469" operator="containsText" text="09.30 – 18.30">
      <formula>NOT(ISERROR(SEARCH("09.30 – 18.30",U15)))</formula>
    </cfRule>
    <cfRule type="containsText" dxfId="29914" priority="42470" operator="containsText" text="09.00 – 13:00">
      <formula>NOT(ISERROR(SEARCH("09.00 – 13:00",U15)))</formula>
    </cfRule>
    <cfRule type="containsText" dxfId="29913" priority="42471" operator="containsText" text="08.30 – 16.30">
      <formula>NOT(ISERROR(SEARCH("08.30 – 16.30",U15)))</formula>
    </cfRule>
    <cfRule type="containsText" dxfId="29912" priority="42472" operator="containsText" text="08:30 – 17.30">
      <formula>NOT(ISERROR(SEARCH("08:30 – 17.30",U15)))</formula>
    </cfRule>
    <cfRule type="containsText" dxfId="29911" priority="42473" operator="containsText" text="08.30 – 17.30">
      <formula>NOT(ISERROR(SEARCH("08.30 – 17.30",U15)))</formula>
    </cfRule>
    <cfRule type="containsText" dxfId="29910" priority="42474" operator="containsText" text="09.00 – 18.00">
      <formula>NOT(ISERROR(SEARCH("09.00 – 18.00",U15)))</formula>
    </cfRule>
    <cfRule type="containsText" dxfId="29909" priority="42475" operator="containsText" text="09.00 – 13.00">
      <formula>NOT(ISERROR(SEARCH("09.00 – 13.00",U15)))</formula>
    </cfRule>
    <cfRule type="containsText" dxfId="29908" priority="42476" operator="containsText" text="11.30 – 19.30">
      <formula>NOT(ISERROR(SEARCH("11.30 – 19.30",U15)))</formula>
    </cfRule>
    <cfRule type="containsText" dxfId="29907" priority="42477" operator="containsText" text="10.30 – 19.30">
      <formula>NOT(ISERROR(SEARCH("10.30 – 19.30",U15)))</formula>
    </cfRule>
    <cfRule type="containsText" dxfId="29906" priority="42478" operator="containsText" text="09.00 – 15.00">
      <formula>NOT(ISERROR(SEARCH("09.00 – 15.00",U15)))</formula>
    </cfRule>
    <cfRule type="containsText" dxfId="29905" priority="42479" operator="containsText" text="12:30">
      <formula>NOT(ISERROR(SEARCH("12:30",U15)))</formula>
    </cfRule>
    <cfRule type="containsText" dxfId="29904" priority="42480" operator="containsText" text="13:30">
      <formula>NOT(ISERROR(SEARCH("13:30",U15)))</formula>
    </cfRule>
    <cfRule type="containsText" dxfId="29903" priority="42481" operator="containsText" text="FESTIVITÁ">
      <formula>NOT(ISERROR(SEARCH("FESTIVITÁ",U15)))</formula>
    </cfRule>
    <cfRule type="cellIs" dxfId="29902" priority="42482" operator="equal">
      <formula>"DOMENICA"</formula>
    </cfRule>
  </conditionalFormatting>
  <conditionalFormatting sqref="BI35:AMM35 AS35 C35:S35">
    <cfRule type="containsText" dxfId="29901" priority="42118" operator="containsText" text="08.30 – 14.30">
      <formula>NOT(ISERROR(SEARCH("08.30 – 14.30",C35)))</formula>
    </cfRule>
    <cfRule type="containsText" dxfId="29900" priority="42119" operator="containsText" text="09:30 – 18.30">
      <formula>NOT(ISERROR(SEARCH("09:30 – 18.30",C35)))</formula>
    </cfRule>
    <cfRule type="containsText" dxfId="29899" priority="42120" operator="containsText" text="10.30 – 18.30">
      <formula>NOT(ISERROR(SEARCH("10.30 – 18.30",C35)))</formula>
    </cfRule>
    <cfRule type="containsText" dxfId="29898" priority="42121" operator="containsText" text="09.30 – 18.30">
      <formula>NOT(ISERROR(SEARCH("09.30 – 18.30",C35)))</formula>
    </cfRule>
    <cfRule type="containsText" dxfId="29897" priority="42122" operator="containsText" text="09.00 – 13:00">
      <formula>NOT(ISERROR(SEARCH("09.00 – 13:00",C35)))</formula>
    </cfRule>
    <cfRule type="containsText" dxfId="29896" priority="42123" operator="containsText" text="08.30 – 16.30">
      <formula>NOT(ISERROR(SEARCH("08.30 – 16.30",C35)))</formula>
    </cfRule>
    <cfRule type="containsText" dxfId="29895" priority="42124" operator="containsText" text="08:30 – 17.30">
      <formula>NOT(ISERROR(SEARCH("08:30 – 17.30",C35)))</formula>
    </cfRule>
    <cfRule type="containsText" dxfId="29894" priority="42125" operator="containsText" text="08.30 – 17.30">
      <formula>NOT(ISERROR(SEARCH("08.30 – 17.30",C35)))</formula>
    </cfRule>
    <cfRule type="containsText" dxfId="29893" priority="42126" operator="containsText" text="09.00 – 18.00">
      <formula>NOT(ISERROR(SEARCH("09.00 – 18.00",C35)))</formula>
    </cfRule>
    <cfRule type="containsText" dxfId="29892" priority="42127" operator="containsText" text="09.00 – 13.00">
      <formula>NOT(ISERROR(SEARCH("09.00 – 13.00",C35)))</formula>
    </cfRule>
    <cfRule type="containsText" dxfId="29891" priority="42128" operator="containsText" text="11.30 – 19.30">
      <formula>NOT(ISERROR(SEARCH("11.30 – 19.30",C35)))</formula>
    </cfRule>
    <cfRule type="containsText" dxfId="29890" priority="42129" operator="containsText" text="10.30 – 19.30">
      <formula>NOT(ISERROR(SEARCH("10.30 – 19.30",C35)))</formula>
    </cfRule>
    <cfRule type="containsText" dxfId="29889" priority="42130" operator="containsText" text="09.00 – 15.00">
      <formula>NOT(ISERROR(SEARCH("09.00 – 15.00",C35)))</formula>
    </cfRule>
    <cfRule type="containsText" dxfId="29888" priority="42131" operator="containsText" text="12:30">
      <formula>NOT(ISERROR(SEARCH("12:30",C35)))</formula>
    </cfRule>
    <cfRule type="containsText" dxfId="29887" priority="42132" operator="containsText" text="13:30">
      <formula>NOT(ISERROR(SEARCH("13:30",C35)))</formula>
    </cfRule>
    <cfRule type="containsText" dxfId="29886" priority="42133" operator="containsText" text="FESTIVITÁ">
      <formula>NOT(ISERROR(SEARCH("FESTIVITÁ",C35)))</formula>
    </cfRule>
    <cfRule type="cellIs" dxfId="29885" priority="42134" operator="equal">
      <formula>"DOMENICA"</formula>
    </cfRule>
  </conditionalFormatting>
  <conditionalFormatting sqref="W35:X35 AC35:AR35">
    <cfRule type="containsText" dxfId="29884" priority="42044" operator="containsText" text="08.30 – 14.30">
      <formula>NOT(ISERROR(SEARCH("08.30 – 14.30",W35)))</formula>
    </cfRule>
    <cfRule type="containsText" dxfId="29883" priority="42045" operator="containsText" text="09:30 – 18.30">
      <formula>NOT(ISERROR(SEARCH("09:30 – 18.30",W35)))</formula>
    </cfRule>
    <cfRule type="containsText" dxfId="29882" priority="42046" operator="containsText" text="10.30 – 18.30">
      <formula>NOT(ISERROR(SEARCH("10.30 – 18.30",W35)))</formula>
    </cfRule>
    <cfRule type="containsText" dxfId="29881" priority="42047" operator="containsText" text="09.30 – 18.30">
      <formula>NOT(ISERROR(SEARCH("09.30 – 18.30",W35)))</formula>
    </cfRule>
    <cfRule type="containsText" dxfId="29880" priority="42048" operator="containsText" text="09.00 – 13:00">
      <formula>NOT(ISERROR(SEARCH("09.00 – 13:00",W35)))</formula>
    </cfRule>
    <cfRule type="containsText" dxfId="29879" priority="42049" operator="containsText" text="08.30 – 16.30">
      <formula>NOT(ISERROR(SEARCH("08.30 – 16.30",W35)))</formula>
    </cfRule>
    <cfRule type="containsText" dxfId="29878" priority="42050" operator="containsText" text="08:30 – 17.30">
      <formula>NOT(ISERROR(SEARCH("08:30 – 17.30",W35)))</formula>
    </cfRule>
    <cfRule type="containsText" dxfId="29877" priority="42051" operator="containsText" text="08.30 – 17.30">
      <formula>NOT(ISERROR(SEARCH("08.30 – 17.30",W35)))</formula>
    </cfRule>
    <cfRule type="containsText" dxfId="29876" priority="42052" operator="containsText" text="09.00 – 18.00">
      <formula>NOT(ISERROR(SEARCH("09.00 – 18.00",W35)))</formula>
    </cfRule>
    <cfRule type="containsText" dxfId="29875" priority="42053" operator="containsText" text="09.00 – 13.00">
      <formula>NOT(ISERROR(SEARCH("09.00 – 13.00",W35)))</formula>
    </cfRule>
    <cfRule type="containsText" dxfId="29874" priority="42054" operator="containsText" text="11.30 – 19.30">
      <formula>NOT(ISERROR(SEARCH("11.30 – 19.30",W35)))</formula>
    </cfRule>
    <cfRule type="containsText" dxfId="29873" priority="42055" operator="containsText" text="10.30 – 19.30">
      <formula>NOT(ISERROR(SEARCH("10.30 – 19.30",W35)))</formula>
    </cfRule>
    <cfRule type="containsText" dxfId="29872" priority="42056" operator="containsText" text="09.00 – 15.00">
      <formula>NOT(ISERROR(SEARCH("09.00 – 15.00",W35)))</formula>
    </cfRule>
    <cfRule type="containsText" dxfId="29871" priority="42057" operator="containsText" text="12:30">
      <formula>NOT(ISERROR(SEARCH("12:30",W35)))</formula>
    </cfRule>
    <cfRule type="containsText" dxfId="29870" priority="42058" operator="containsText" text="13:30">
      <formula>NOT(ISERROR(SEARCH("13:30",W35)))</formula>
    </cfRule>
    <cfRule type="containsText" dxfId="29869" priority="42059" operator="containsText" text="FESTIVITÁ">
      <formula>NOT(ISERROR(SEARCH("FESTIVITÁ",W35)))</formula>
    </cfRule>
    <cfRule type="cellIs" dxfId="29868" priority="42060" operator="equal">
      <formula>"DOMENICA"</formula>
    </cfRule>
  </conditionalFormatting>
  <conditionalFormatting sqref="AY35 BA35:BG35">
    <cfRule type="containsText" dxfId="29867" priority="41992" operator="containsText" text="08.30 – 14.30">
      <formula>NOT(ISERROR(SEARCH("08.30 – 14.30",AY35)))</formula>
    </cfRule>
    <cfRule type="containsText" dxfId="29866" priority="41993" operator="containsText" text="09:30 – 18.30">
      <formula>NOT(ISERROR(SEARCH("09:30 – 18.30",AY35)))</formula>
    </cfRule>
    <cfRule type="containsText" dxfId="29865" priority="41994" operator="containsText" text="10.30 – 18.30">
      <formula>NOT(ISERROR(SEARCH("10.30 – 18.30",AY35)))</formula>
    </cfRule>
    <cfRule type="containsText" dxfId="29864" priority="41995" operator="containsText" text="09.30 – 18.30">
      <formula>NOT(ISERROR(SEARCH("09.30 – 18.30",AY35)))</formula>
    </cfRule>
    <cfRule type="containsText" dxfId="29863" priority="41996" operator="containsText" text="09.00 – 13:00">
      <formula>NOT(ISERROR(SEARCH("09.00 – 13:00",AY35)))</formula>
    </cfRule>
    <cfRule type="containsText" dxfId="29862" priority="41997" operator="containsText" text="08.30 – 16.30">
      <formula>NOT(ISERROR(SEARCH("08.30 – 16.30",AY35)))</formula>
    </cfRule>
    <cfRule type="containsText" dxfId="29861" priority="41998" operator="containsText" text="08:30 – 17.30">
      <formula>NOT(ISERROR(SEARCH("08:30 – 17.30",AY35)))</formula>
    </cfRule>
    <cfRule type="containsText" dxfId="29860" priority="41999" operator="containsText" text="08.30 – 17.30">
      <formula>NOT(ISERROR(SEARCH("08.30 – 17.30",AY35)))</formula>
    </cfRule>
    <cfRule type="containsText" dxfId="29859" priority="42000" operator="containsText" text="09.00 – 18.00">
      <formula>NOT(ISERROR(SEARCH("09.00 – 18.00",AY35)))</formula>
    </cfRule>
    <cfRule type="containsText" dxfId="29858" priority="42001" operator="containsText" text="09.00 – 13.00">
      <formula>NOT(ISERROR(SEARCH("09.00 – 13.00",AY35)))</formula>
    </cfRule>
    <cfRule type="containsText" dxfId="29857" priority="42002" operator="containsText" text="11.30 – 19.30">
      <formula>NOT(ISERROR(SEARCH("11.30 – 19.30",AY35)))</formula>
    </cfRule>
    <cfRule type="containsText" dxfId="29856" priority="42003" operator="containsText" text="10.30 – 19.30">
      <formula>NOT(ISERROR(SEARCH("10.30 – 19.30",AY35)))</formula>
    </cfRule>
    <cfRule type="containsText" dxfId="29855" priority="42004" operator="containsText" text="09.00 – 15.00">
      <formula>NOT(ISERROR(SEARCH("09.00 – 15.00",AY35)))</formula>
    </cfRule>
    <cfRule type="containsText" dxfId="29854" priority="42005" operator="containsText" text="12:30">
      <formula>NOT(ISERROR(SEARCH("12:30",AY35)))</formula>
    </cfRule>
    <cfRule type="containsText" dxfId="29853" priority="42006" operator="containsText" text="13:30">
      <formula>NOT(ISERROR(SEARCH("13:30",AY35)))</formula>
    </cfRule>
    <cfRule type="containsText" dxfId="29852" priority="42007" operator="containsText" text="FESTIVITÁ">
      <formula>NOT(ISERROR(SEARCH("FESTIVITÁ",AY35)))</formula>
    </cfRule>
    <cfRule type="cellIs" dxfId="29851" priority="42008" operator="equal">
      <formula>"DOMENICA"</formula>
    </cfRule>
  </conditionalFormatting>
  <conditionalFormatting sqref="AT35:AU35">
    <cfRule type="containsText" dxfId="29850" priority="41940" operator="containsText" text="08.30 – 14.30">
      <formula>NOT(ISERROR(SEARCH("08.30 – 14.30",AT35)))</formula>
    </cfRule>
    <cfRule type="containsText" dxfId="29849" priority="41941" operator="containsText" text="09:30 – 18.30">
      <formula>NOT(ISERROR(SEARCH("09:30 – 18.30",AT35)))</formula>
    </cfRule>
    <cfRule type="containsText" dxfId="29848" priority="41942" operator="containsText" text="10.30 – 18.30">
      <formula>NOT(ISERROR(SEARCH("10.30 – 18.30",AT35)))</formula>
    </cfRule>
    <cfRule type="containsText" dxfId="29847" priority="41943" operator="containsText" text="09.30 – 18.30">
      <formula>NOT(ISERROR(SEARCH("09.30 – 18.30",AT35)))</formula>
    </cfRule>
    <cfRule type="containsText" dxfId="29846" priority="41944" operator="containsText" text="09.00 – 13:00">
      <formula>NOT(ISERROR(SEARCH("09.00 – 13:00",AT35)))</formula>
    </cfRule>
    <cfRule type="containsText" dxfId="29845" priority="41945" operator="containsText" text="08.30 – 16.30">
      <formula>NOT(ISERROR(SEARCH("08.30 – 16.30",AT35)))</formula>
    </cfRule>
    <cfRule type="containsText" dxfId="29844" priority="41946" operator="containsText" text="08:30 – 17.30">
      <formula>NOT(ISERROR(SEARCH("08:30 – 17.30",AT35)))</formula>
    </cfRule>
    <cfRule type="containsText" dxfId="29843" priority="41947" operator="containsText" text="08.30 – 17.30">
      <formula>NOT(ISERROR(SEARCH("08.30 – 17.30",AT35)))</formula>
    </cfRule>
    <cfRule type="containsText" dxfId="29842" priority="41948" operator="containsText" text="09.00 – 18.00">
      <formula>NOT(ISERROR(SEARCH("09.00 – 18.00",AT35)))</formula>
    </cfRule>
    <cfRule type="containsText" dxfId="29841" priority="41949" operator="containsText" text="09.00 – 13.00">
      <formula>NOT(ISERROR(SEARCH("09.00 – 13.00",AT35)))</formula>
    </cfRule>
    <cfRule type="containsText" dxfId="29840" priority="41950" operator="containsText" text="11.30 – 19.30">
      <formula>NOT(ISERROR(SEARCH("11.30 – 19.30",AT35)))</formula>
    </cfRule>
    <cfRule type="containsText" dxfId="29839" priority="41951" operator="containsText" text="10.30 – 19.30">
      <formula>NOT(ISERROR(SEARCH("10.30 – 19.30",AT35)))</formula>
    </cfRule>
    <cfRule type="containsText" dxfId="29838" priority="41952" operator="containsText" text="09.00 – 15.00">
      <formula>NOT(ISERROR(SEARCH("09.00 – 15.00",AT35)))</formula>
    </cfRule>
    <cfRule type="containsText" dxfId="29837" priority="41953" operator="containsText" text="12:30">
      <formula>NOT(ISERROR(SEARCH("12:30",AT35)))</formula>
    </cfRule>
    <cfRule type="containsText" dxfId="29836" priority="41954" operator="containsText" text="13:30">
      <formula>NOT(ISERROR(SEARCH("13:30",AT35)))</formula>
    </cfRule>
    <cfRule type="containsText" dxfId="29835" priority="41955" operator="containsText" text="FESTIVITÁ">
      <formula>NOT(ISERROR(SEARCH("FESTIVITÁ",AT35)))</formula>
    </cfRule>
    <cfRule type="cellIs" dxfId="29834" priority="41956" operator="equal">
      <formula>"DOMENICA"</formula>
    </cfRule>
  </conditionalFormatting>
  <conditionalFormatting sqref="U35:V35">
    <cfRule type="containsText" dxfId="29833" priority="41839" operator="containsText" text="08.30 – 14.30">
      <formula>NOT(ISERROR(SEARCH("08.30 – 14.30",U35)))</formula>
    </cfRule>
    <cfRule type="containsText" dxfId="29832" priority="41840" operator="containsText" text="09:30 – 18.30">
      <formula>NOT(ISERROR(SEARCH("09:30 – 18.30",U35)))</formula>
    </cfRule>
    <cfRule type="containsText" dxfId="29831" priority="41841" operator="containsText" text="10.30 – 18.30">
      <formula>NOT(ISERROR(SEARCH("10.30 – 18.30",U35)))</formula>
    </cfRule>
    <cfRule type="containsText" dxfId="29830" priority="41842" operator="containsText" text="09.30 – 18.30">
      <formula>NOT(ISERROR(SEARCH("09.30 – 18.30",U35)))</formula>
    </cfRule>
    <cfRule type="containsText" dxfId="29829" priority="41843" operator="containsText" text="09.00 – 13:00">
      <formula>NOT(ISERROR(SEARCH("09.00 – 13:00",U35)))</formula>
    </cfRule>
    <cfRule type="containsText" dxfId="29828" priority="41844" operator="containsText" text="08.30 – 16.30">
      <formula>NOT(ISERROR(SEARCH("08.30 – 16.30",U35)))</formula>
    </cfRule>
    <cfRule type="containsText" dxfId="29827" priority="41845" operator="containsText" text="08:30 – 17.30">
      <formula>NOT(ISERROR(SEARCH("08:30 – 17.30",U35)))</formula>
    </cfRule>
    <cfRule type="containsText" dxfId="29826" priority="41846" operator="containsText" text="08.30 – 17.30">
      <formula>NOT(ISERROR(SEARCH("08.30 – 17.30",U35)))</formula>
    </cfRule>
    <cfRule type="containsText" dxfId="29825" priority="41847" operator="containsText" text="09.00 – 18.00">
      <formula>NOT(ISERROR(SEARCH("09.00 – 18.00",U35)))</formula>
    </cfRule>
    <cfRule type="containsText" dxfId="29824" priority="41848" operator="containsText" text="09.00 – 13.00">
      <formula>NOT(ISERROR(SEARCH("09.00 – 13.00",U35)))</formula>
    </cfRule>
    <cfRule type="containsText" dxfId="29823" priority="41849" operator="containsText" text="11.30 – 19.30">
      <formula>NOT(ISERROR(SEARCH("11.30 – 19.30",U35)))</formula>
    </cfRule>
    <cfRule type="containsText" dxfId="29822" priority="41850" operator="containsText" text="10.30 – 19.30">
      <formula>NOT(ISERROR(SEARCH("10.30 – 19.30",U35)))</formula>
    </cfRule>
    <cfRule type="containsText" dxfId="29821" priority="41851" operator="containsText" text="09.00 – 15.00">
      <formula>NOT(ISERROR(SEARCH("09.00 – 15.00",U35)))</formula>
    </cfRule>
    <cfRule type="containsText" dxfId="29820" priority="41852" operator="containsText" text="12:30">
      <formula>NOT(ISERROR(SEARCH("12:30",U35)))</formula>
    </cfRule>
    <cfRule type="containsText" dxfId="29819" priority="41853" operator="containsText" text="13:30">
      <formula>NOT(ISERROR(SEARCH("13:30",U35)))</formula>
    </cfRule>
    <cfRule type="containsText" dxfId="29818" priority="41854" operator="containsText" text="FESTIVITÁ">
      <formula>NOT(ISERROR(SEARCH("FESTIVITÁ",U35)))</formula>
    </cfRule>
    <cfRule type="cellIs" dxfId="29817" priority="41855" operator="equal">
      <formula>"DOMENICA"</formula>
    </cfRule>
  </conditionalFormatting>
  <conditionalFormatting sqref="BI45:AMM45 BI47:AMM54 AS45 AS47:AS54 Q47:S47 C45:S45">
    <cfRule type="containsText" dxfId="29816" priority="41734" operator="containsText" text="08.30 – 14.30">
      <formula>NOT(ISERROR(SEARCH("08.30 – 14.30",C45)))</formula>
    </cfRule>
    <cfRule type="containsText" dxfId="29815" priority="41735" operator="containsText" text="09:30 – 18.30">
      <formula>NOT(ISERROR(SEARCH("09:30 – 18.30",C45)))</formula>
    </cfRule>
    <cfRule type="containsText" dxfId="29814" priority="41736" operator="containsText" text="10.30 – 18.30">
      <formula>NOT(ISERROR(SEARCH("10.30 – 18.30",C45)))</formula>
    </cfRule>
    <cfRule type="containsText" dxfId="29813" priority="41737" operator="containsText" text="09.30 – 18.30">
      <formula>NOT(ISERROR(SEARCH("09.30 – 18.30",C45)))</formula>
    </cfRule>
    <cfRule type="containsText" dxfId="29812" priority="41738" operator="containsText" text="09.00 – 13:00">
      <formula>NOT(ISERROR(SEARCH("09.00 – 13:00",C45)))</formula>
    </cfRule>
    <cfRule type="containsText" dxfId="29811" priority="41739" operator="containsText" text="08.30 – 16.30">
      <formula>NOT(ISERROR(SEARCH("08.30 – 16.30",C45)))</formula>
    </cfRule>
    <cfRule type="containsText" dxfId="29810" priority="41740" operator="containsText" text="08:30 – 17.30">
      <formula>NOT(ISERROR(SEARCH("08:30 – 17.30",C45)))</formula>
    </cfRule>
    <cfRule type="containsText" dxfId="29809" priority="41741" operator="containsText" text="08.30 – 17.30">
      <formula>NOT(ISERROR(SEARCH("08.30 – 17.30",C45)))</formula>
    </cfRule>
    <cfRule type="containsText" dxfId="29808" priority="41742" operator="containsText" text="09.00 – 18.00">
      <formula>NOT(ISERROR(SEARCH("09.00 – 18.00",C45)))</formula>
    </cfRule>
    <cfRule type="containsText" dxfId="29807" priority="41743" operator="containsText" text="09.00 – 13.00">
      <formula>NOT(ISERROR(SEARCH("09.00 – 13.00",C45)))</formula>
    </cfRule>
    <cfRule type="containsText" dxfId="29806" priority="41744" operator="containsText" text="11.30 – 19.30">
      <formula>NOT(ISERROR(SEARCH("11.30 – 19.30",C45)))</formula>
    </cfRule>
    <cfRule type="containsText" dxfId="29805" priority="41745" operator="containsText" text="10.30 – 19.30">
      <formula>NOT(ISERROR(SEARCH("10.30 – 19.30",C45)))</formula>
    </cfRule>
    <cfRule type="containsText" dxfId="29804" priority="41746" operator="containsText" text="09.00 – 15.00">
      <formula>NOT(ISERROR(SEARCH("09.00 – 15.00",C45)))</formula>
    </cfRule>
    <cfRule type="containsText" dxfId="29803" priority="41747" operator="containsText" text="12:30">
      <formula>NOT(ISERROR(SEARCH("12:30",C45)))</formula>
    </cfRule>
    <cfRule type="containsText" dxfId="29802" priority="41748" operator="containsText" text="13:30">
      <formula>NOT(ISERROR(SEARCH("13:30",C45)))</formula>
    </cfRule>
    <cfRule type="containsText" dxfId="29801" priority="41749" operator="containsText" text="FESTIVITÁ">
      <formula>NOT(ISERROR(SEARCH("FESTIVITÁ",C45)))</formula>
    </cfRule>
    <cfRule type="cellIs" dxfId="29800" priority="41750" operator="equal">
      <formula>"DOMENICA"</formula>
    </cfRule>
  </conditionalFormatting>
  <conditionalFormatting sqref="Q46:S46">
    <cfRule type="cellIs" dxfId="29799" priority="41718" operator="equal">
      <formula>"09.00 – 13.00"</formula>
    </cfRule>
  </conditionalFormatting>
  <conditionalFormatting sqref="U46:V46">
    <cfRule type="cellIs" dxfId="29798" priority="41447" operator="equal">
      <formula>"09.00 – 15.00"</formula>
    </cfRule>
  </conditionalFormatting>
  <conditionalFormatting sqref="Q46:S46">
    <cfRule type="cellIs" dxfId="29797" priority="41720" operator="equal">
      <formula>"09.00 – 15.00"</formula>
    </cfRule>
  </conditionalFormatting>
  <conditionalFormatting sqref="Q46:S46">
    <cfRule type="cellIs" dxfId="29796" priority="41721" operator="equal">
      <formula>"09.00 – 18.00"</formula>
    </cfRule>
  </conditionalFormatting>
  <conditionalFormatting sqref="Q46:S46">
    <cfRule type="cellIs" dxfId="29795" priority="41724" operator="equal">
      <formula>"09.30 – 13.00"</formula>
    </cfRule>
  </conditionalFormatting>
  <conditionalFormatting sqref="Q46:S46">
    <cfRule type="cellIs" dxfId="29794" priority="41726" operator="equal">
      <formula>"10.30 – 19.30"</formula>
    </cfRule>
  </conditionalFormatting>
  <conditionalFormatting sqref="Q46:S46">
    <cfRule type="cellIs" dxfId="29793" priority="41727" operator="equal">
      <formula>"11.30 – 19.30"</formula>
    </cfRule>
  </conditionalFormatting>
  <conditionalFormatting sqref="Q46:S46">
    <cfRule type="cellIs" dxfId="29792" priority="41731" operator="equal">
      <formula>_FV(13,"3")</formula>
    </cfRule>
  </conditionalFormatting>
  <conditionalFormatting sqref="Q46:S46">
    <cfRule type="cellIs" dxfId="29791" priority="41732" operator="equal">
      <formula>_FV(13,"3")</formula>
    </cfRule>
  </conditionalFormatting>
  <conditionalFormatting sqref="Q46:S46">
    <cfRule type="cellIs" dxfId="29790" priority="41733" operator="equal">
      <formula>_FV(13,"3")</formula>
    </cfRule>
  </conditionalFormatting>
  <conditionalFormatting sqref="BI46:XFD46 AS46 Q46:S46 AV46:AX46 AV124:AX124 AV134:AX134 AV144:AX144 AV154:AX154 AV36:AX36 AV26:AX26 AV16:AX16 AV6:AX6 AV60:AX60 AV70:AX70 AV80:AX80 AV100:AX100 AV114:AX114">
    <cfRule type="containsText" dxfId="29789" priority="41707" operator="containsText" text="DOMENICA">
      <formula>NOT(ISERROR(SEARCH("DOMENICA",Q6)))</formula>
    </cfRule>
    <cfRule type="containsText" dxfId="29788" priority="41708" operator="containsText" text="08.30 – 14.30">
      <formula>NOT(ISERROR(SEARCH("08.30 – 14.30",Q6)))</formula>
    </cfRule>
    <cfRule type="containsText" dxfId="29787" priority="41709" operator="containsText" text="09.30 – 18.30">
      <formula>NOT(ISERROR(SEARCH("09.30 – 18.30",Q6)))</formula>
    </cfRule>
    <cfRule type="containsText" dxfId="29786" priority="41710" operator="containsText" text="08.30 – 16.30">
      <formula>NOT(ISERROR(SEARCH("08.30 – 16.30",Q6)))</formula>
    </cfRule>
    <cfRule type="containsText" dxfId="29785" priority="41711" operator="containsText" text="08.30 – 17.30">
      <formula>NOT(ISERROR(SEARCH("08.30 – 17.30",Q6)))</formula>
    </cfRule>
    <cfRule type="containsText" dxfId="29784" priority="41712" operator="containsText" text="09.00 – 18.00">
      <formula>NOT(ISERROR(SEARCH("09.00 – 18.00",Q6)))</formula>
    </cfRule>
    <cfRule type="containsText" dxfId="29783" priority="41713" operator="containsText" text="09.00 – 15.00">
      <formula>NOT(ISERROR(SEARCH("09.00 – 15.00",Q6)))</formula>
    </cfRule>
    <cfRule type="containsText" dxfId="29782" priority="41714" operator="containsText" text="10.30 – 19.30">
      <formula>NOT(ISERROR(SEARCH("10.30 – 19.30",Q6)))</formula>
    </cfRule>
    <cfRule type="containsText" dxfId="29781" priority="41715" operator="containsText" text="09.00 – 13.00">
      <formula>NOT(ISERROR(SEARCH("09.00 – 13.00",Q6)))</formula>
    </cfRule>
    <cfRule type="containsText" dxfId="29780" priority="41716" operator="containsText" text="11.30 – 19.30">
      <formula>NOT(ISERROR(SEARCH("11.30 – 19.30",Q6)))</formula>
    </cfRule>
  </conditionalFormatting>
  <conditionalFormatting sqref="Q46:S46">
    <cfRule type="cellIs" dxfId="29779" priority="41692" operator="equal">
      <formula>"09.00 – 15.00"</formula>
    </cfRule>
  </conditionalFormatting>
  <conditionalFormatting sqref="Q46:S46">
    <cfRule type="cellIs" dxfId="29778" priority="41694" operator="equal">
      <formula>"09.00 – 18.00"</formula>
    </cfRule>
  </conditionalFormatting>
  <conditionalFormatting sqref="Q46:S46">
    <cfRule type="cellIs" dxfId="29777" priority="41696" operator="equal">
      <formula>"09.30 – 13.00"</formula>
    </cfRule>
  </conditionalFormatting>
  <conditionalFormatting sqref="Q46:S46">
    <cfRule type="cellIs" dxfId="29776" priority="41699" operator="equal">
      <formula>"10.30 – 19.30"</formula>
    </cfRule>
  </conditionalFormatting>
  <conditionalFormatting sqref="Q46:S46">
    <cfRule type="cellIs" dxfId="29775" priority="41700" operator="equal">
      <formula>"11.30 – 19.30"</formula>
    </cfRule>
  </conditionalFormatting>
  <conditionalFormatting sqref="Q46:S46">
    <cfRule type="cellIs" dxfId="29774" priority="41703" operator="equal">
      <formula>_FV(13,"3")</formula>
    </cfRule>
  </conditionalFormatting>
  <conditionalFormatting sqref="Q46:S46">
    <cfRule type="cellIs" dxfId="29773" priority="41705" operator="equal">
      <formula>_FV(13,"3")</formula>
    </cfRule>
  </conditionalFormatting>
  <conditionalFormatting sqref="Q46:S46">
    <cfRule type="cellIs" dxfId="29772" priority="41706" operator="equal">
      <formula>_FV(13,"3")</formula>
    </cfRule>
  </conditionalFormatting>
  <conditionalFormatting sqref="Q46:S46">
    <cfRule type="cellIs" dxfId="29771" priority="41677" operator="equal">
      <formula>"09.00 – 15.00"</formula>
    </cfRule>
  </conditionalFormatting>
  <conditionalFormatting sqref="Q46:S46">
    <cfRule type="cellIs" dxfId="29770" priority="41679" operator="equal">
      <formula>"09.00 – 18.00"</formula>
    </cfRule>
  </conditionalFormatting>
  <conditionalFormatting sqref="Q46:S46">
    <cfRule type="cellIs" dxfId="29769" priority="41681" operator="equal">
      <formula>"09.30 – 13.00"</formula>
    </cfRule>
  </conditionalFormatting>
  <conditionalFormatting sqref="Q46:S46">
    <cfRule type="cellIs" dxfId="29768" priority="41684" operator="equal">
      <formula>"10.30 – 19.30"</formula>
    </cfRule>
  </conditionalFormatting>
  <conditionalFormatting sqref="Q46:S46">
    <cfRule type="cellIs" dxfId="29767" priority="41685" operator="equal">
      <formula>"11.30 – 19.30"</formula>
    </cfRule>
  </conditionalFormatting>
  <conditionalFormatting sqref="Q46:S46">
    <cfRule type="cellIs" dxfId="29766" priority="41688" operator="equal">
      <formula>_FV(13,"3")</formula>
    </cfRule>
  </conditionalFormatting>
  <conditionalFormatting sqref="Q46:S46">
    <cfRule type="cellIs" dxfId="29765" priority="41690" operator="equal">
      <formula>_FV(13,"3")</formula>
    </cfRule>
  </conditionalFormatting>
  <conditionalFormatting sqref="Q46:S46">
    <cfRule type="cellIs" dxfId="29764" priority="41691" operator="equal">
      <formula>_FV(13,"3")</formula>
    </cfRule>
  </conditionalFormatting>
  <conditionalFormatting sqref="W45:X45 AC45:AR45">
    <cfRule type="containsText" dxfId="29763" priority="41660" operator="containsText" text="08.30 – 14.30">
      <formula>NOT(ISERROR(SEARCH("08.30 – 14.30",W45)))</formula>
    </cfRule>
    <cfRule type="containsText" dxfId="29762" priority="41661" operator="containsText" text="09:30 – 18.30">
      <formula>NOT(ISERROR(SEARCH("09:30 – 18.30",W45)))</formula>
    </cfRule>
    <cfRule type="containsText" dxfId="29761" priority="41662" operator="containsText" text="10.30 – 18.30">
      <formula>NOT(ISERROR(SEARCH("10.30 – 18.30",W45)))</formula>
    </cfRule>
    <cfRule type="containsText" dxfId="29760" priority="41663" operator="containsText" text="09.30 – 18.30">
      <formula>NOT(ISERROR(SEARCH("09.30 – 18.30",W45)))</formula>
    </cfRule>
    <cfRule type="containsText" dxfId="29759" priority="41664" operator="containsText" text="09.00 – 13:00">
      <formula>NOT(ISERROR(SEARCH("09.00 – 13:00",W45)))</formula>
    </cfRule>
    <cfRule type="containsText" dxfId="29758" priority="41665" operator="containsText" text="08.30 – 16.30">
      <formula>NOT(ISERROR(SEARCH("08.30 – 16.30",W45)))</formula>
    </cfRule>
    <cfRule type="containsText" dxfId="29757" priority="41666" operator="containsText" text="08:30 – 17.30">
      <formula>NOT(ISERROR(SEARCH("08:30 – 17.30",W45)))</formula>
    </cfRule>
    <cfRule type="containsText" dxfId="29756" priority="41667" operator="containsText" text="08.30 – 17.30">
      <formula>NOT(ISERROR(SEARCH("08.30 – 17.30",W45)))</formula>
    </cfRule>
    <cfRule type="containsText" dxfId="29755" priority="41668" operator="containsText" text="09.00 – 18.00">
      <formula>NOT(ISERROR(SEARCH("09.00 – 18.00",W45)))</formula>
    </cfRule>
    <cfRule type="containsText" dxfId="29754" priority="41669" operator="containsText" text="09.00 – 13.00">
      <formula>NOT(ISERROR(SEARCH("09.00 – 13.00",W45)))</formula>
    </cfRule>
    <cfRule type="containsText" dxfId="29753" priority="41670" operator="containsText" text="11.30 – 19.30">
      <formula>NOT(ISERROR(SEARCH("11.30 – 19.30",W45)))</formula>
    </cfRule>
    <cfRule type="containsText" dxfId="29752" priority="41671" operator="containsText" text="10.30 – 19.30">
      <formula>NOT(ISERROR(SEARCH("10.30 – 19.30",W45)))</formula>
    </cfRule>
    <cfRule type="containsText" dxfId="29751" priority="41672" operator="containsText" text="09.00 – 15.00">
      <formula>NOT(ISERROR(SEARCH("09.00 – 15.00",W45)))</formula>
    </cfRule>
    <cfRule type="containsText" dxfId="29750" priority="41673" operator="containsText" text="12:30">
      <formula>NOT(ISERROR(SEARCH("12:30",W45)))</formula>
    </cfRule>
    <cfRule type="containsText" dxfId="29749" priority="41674" operator="containsText" text="13:30">
      <formula>NOT(ISERROR(SEARCH("13:30",W45)))</formula>
    </cfRule>
    <cfRule type="containsText" dxfId="29748" priority="41675" operator="containsText" text="FESTIVITÁ">
      <formula>NOT(ISERROR(SEARCH("FESTIVITÁ",W45)))</formula>
    </cfRule>
    <cfRule type="cellIs" dxfId="29747" priority="41676" operator="equal">
      <formula>"DOMENICA"</formula>
    </cfRule>
  </conditionalFormatting>
  <conditionalFormatting sqref="AY45:BG45">
    <cfRule type="containsText" dxfId="29746" priority="41608" operator="containsText" text="08.30 – 14.30">
      <formula>NOT(ISERROR(SEARCH("08.30 – 14.30",AY45)))</formula>
    </cfRule>
    <cfRule type="containsText" dxfId="29745" priority="41609" operator="containsText" text="09:30 – 18.30">
      <formula>NOT(ISERROR(SEARCH("09:30 – 18.30",AY45)))</formula>
    </cfRule>
    <cfRule type="containsText" dxfId="29744" priority="41610" operator="containsText" text="10.30 – 18.30">
      <formula>NOT(ISERROR(SEARCH("10.30 – 18.30",AY45)))</formula>
    </cfRule>
    <cfRule type="containsText" dxfId="29743" priority="41611" operator="containsText" text="09.30 – 18.30">
      <formula>NOT(ISERROR(SEARCH("09.30 – 18.30",AY45)))</formula>
    </cfRule>
    <cfRule type="containsText" dxfId="29742" priority="41612" operator="containsText" text="09.00 – 13:00">
      <formula>NOT(ISERROR(SEARCH("09.00 – 13:00",AY45)))</formula>
    </cfRule>
    <cfRule type="containsText" dxfId="29741" priority="41613" operator="containsText" text="08.30 – 16.30">
      <formula>NOT(ISERROR(SEARCH("08.30 – 16.30",AY45)))</formula>
    </cfRule>
    <cfRule type="containsText" dxfId="29740" priority="41614" operator="containsText" text="08:30 – 17.30">
      <formula>NOT(ISERROR(SEARCH("08:30 – 17.30",AY45)))</formula>
    </cfRule>
    <cfRule type="containsText" dxfId="29739" priority="41615" operator="containsText" text="08.30 – 17.30">
      <formula>NOT(ISERROR(SEARCH("08.30 – 17.30",AY45)))</formula>
    </cfRule>
    <cfRule type="containsText" dxfId="29738" priority="41616" operator="containsText" text="09.00 – 18.00">
      <formula>NOT(ISERROR(SEARCH("09.00 – 18.00",AY45)))</formula>
    </cfRule>
    <cfRule type="containsText" dxfId="29737" priority="41617" operator="containsText" text="09.00 – 13.00">
      <formula>NOT(ISERROR(SEARCH("09.00 – 13.00",AY45)))</formula>
    </cfRule>
    <cfRule type="containsText" dxfId="29736" priority="41618" operator="containsText" text="11.30 – 19.30">
      <formula>NOT(ISERROR(SEARCH("11.30 – 19.30",AY45)))</formula>
    </cfRule>
    <cfRule type="containsText" dxfId="29735" priority="41619" operator="containsText" text="10.30 – 19.30">
      <formula>NOT(ISERROR(SEARCH("10.30 – 19.30",AY45)))</formula>
    </cfRule>
    <cfRule type="containsText" dxfId="29734" priority="41620" operator="containsText" text="09.00 – 15.00">
      <formula>NOT(ISERROR(SEARCH("09.00 – 15.00",AY45)))</formula>
    </cfRule>
    <cfRule type="containsText" dxfId="29733" priority="41621" operator="containsText" text="12:30">
      <formula>NOT(ISERROR(SEARCH("12:30",AY45)))</formula>
    </cfRule>
    <cfRule type="containsText" dxfId="29732" priority="41622" operator="containsText" text="13:30">
      <formula>NOT(ISERROR(SEARCH("13:30",AY45)))</formula>
    </cfRule>
    <cfRule type="containsText" dxfId="29731" priority="41623" operator="containsText" text="FESTIVITÁ">
      <formula>NOT(ISERROR(SEARCH("FESTIVITÁ",AY45)))</formula>
    </cfRule>
    <cfRule type="cellIs" dxfId="29730" priority="41624" operator="equal">
      <formula>"DOMENICA"</formula>
    </cfRule>
  </conditionalFormatting>
  <conditionalFormatting sqref="AT45:AU54">
    <cfRule type="containsText" dxfId="29729" priority="41556" operator="containsText" text="08.30 – 14.30">
      <formula>NOT(ISERROR(SEARCH("08.30 – 14.30",AT45)))</formula>
    </cfRule>
    <cfRule type="containsText" dxfId="29728" priority="41557" operator="containsText" text="09:30 – 18.30">
      <formula>NOT(ISERROR(SEARCH("09:30 – 18.30",AT45)))</formula>
    </cfRule>
    <cfRule type="containsText" dxfId="29727" priority="41558" operator="containsText" text="10.30 – 18.30">
      <formula>NOT(ISERROR(SEARCH("10.30 – 18.30",AT45)))</formula>
    </cfRule>
    <cfRule type="containsText" dxfId="29726" priority="41559" operator="containsText" text="09.30 – 18.30">
      <formula>NOT(ISERROR(SEARCH("09.30 – 18.30",AT45)))</formula>
    </cfRule>
    <cfRule type="containsText" dxfId="29725" priority="41560" operator="containsText" text="09.00 – 13:00">
      <formula>NOT(ISERROR(SEARCH("09.00 – 13:00",AT45)))</formula>
    </cfRule>
    <cfRule type="containsText" dxfId="29724" priority="41561" operator="containsText" text="08.30 – 16.30">
      <formula>NOT(ISERROR(SEARCH("08.30 – 16.30",AT45)))</formula>
    </cfRule>
    <cfRule type="containsText" dxfId="29723" priority="41562" operator="containsText" text="08:30 – 17.30">
      <formula>NOT(ISERROR(SEARCH("08:30 – 17.30",AT45)))</formula>
    </cfRule>
    <cfRule type="containsText" dxfId="29722" priority="41563" operator="containsText" text="08.30 – 17.30">
      <formula>NOT(ISERROR(SEARCH("08.30 – 17.30",AT45)))</formula>
    </cfRule>
    <cfRule type="containsText" dxfId="29721" priority="41564" operator="containsText" text="09.00 – 18.00">
      <formula>NOT(ISERROR(SEARCH("09.00 – 18.00",AT45)))</formula>
    </cfRule>
    <cfRule type="containsText" dxfId="29720" priority="41565" operator="containsText" text="09.00 – 13.00">
      <formula>NOT(ISERROR(SEARCH("09.00 – 13.00",AT45)))</formula>
    </cfRule>
    <cfRule type="containsText" dxfId="29719" priority="41566" operator="containsText" text="11.30 – 19.30">
      <formula>NOT(ISERROR(SEARCH("11.30 – 19.30",AT45)))</formula>
    </cfRule>
    <cfRule type="containsText" dxfId="29718" priority="41567" operator="containsText" text="10.30 – 19.30">
      <formula>NOT(ISERROR(SEARCH("10.30 – 19.30",AT45)))</formula>
    </cfRule>
    <cfRule type="containsText" dxfId="29717" priority="41568" operator="containsText" text="09.00 – 15.00">
      <formula>NOT(ISERROR(SEARCH("09.00 – 15.00",AT45)))</formula>
    </cfRule>
    <cfRule type="containsText" dxfId="29716" priority="41569" operator="containsText" text="12:30">
      <formula>NOT(ISERROR(SEARCH("12:30",AT45)))</formula>
    </cfRule>
    <cfRule type="containsText" dxfId="29715" priority="41570" operator="containsText" text="13:30">
      <formula>NOT(ISERROR(SEARCH("13:30",AT45)))</formula>
    </cfRule>
    <cfRule type="containsText" dxfId="29714" priority="41571" operator="containsText" text="FESTIVITÁ">
      <formula>NOT(ISERROR(SEARCH("FESTIVITÁ",AT45)))</formula>
    </cfRule>
    <cfRule type="cellIs" dxfId="29713" priority="41572" operator="equal">
      <formula>"DOMENICA"</formula>
    </cfRule>
  </conditionalFormatting>
  <conditionalFormatting sqref="Q48:S54">
    <cfRule type="containsText" dxfId="29712" priority="41539" operator="containsText" text="08.30 – 14.30">
      <formula>NOT(ISERROR(SEARCH("08.30 – 14.30",Q48)))</formula>
    </cfRule>
    <cfRule type="containsText" dxfId="29711" priority="41540" operator="containsText" text="09:30 – 18.30">
      <formula>NOT(ISERROR(SEARCH("09:30 – 18.30",Q48)))</formula>
    </cfRule>
    <cfRule type="containsText" dxfId="29710" priority="41541" operator="containsText" text="10.30 – 18.30">
      <formula>NOT(ISERROR(SEARCH("10.30 – 18.30",Q48)))</formula>
    </cfRule>
    <cfRule type="containsText" dxfId="29709" priority="41542" operator="containsText" text="09.30 – 18.30">
      <formula>NOT(ISERROR(SEARCH("09.30 – 18.30",Q48)))</formula>
    </cfRule>
    <cfRule type="containsText" dxfId="29708" priority="41543" operator="containsText" text="09.00 – 13:00">
      <formula>NOT(ISERROR(SEARCH("09.00 – 13:00",Q48)))</formula>
    </cfRule>
    <cfRule type="containsText" dxfId="29707" priority="41544" operator="containsText" text="08.30 – 16.30">
      <formula>NOT(ISERROR(SEARCH("08.30 – 16.30",Q48)))</formula>
    </cfRule>
    <cfRule type="containsText" dxfId="29706" priority="41545" operator="containsText" text="08:30 – 17.30">
      <formula>NOT(ISERROR(SEARCH("08:30 – 17.30",Q48)))</formula>
    </cfRule>
    <cfRule type="containsText" dxfId="29705" priority="41546" operator="containsText" text="08.30 – 17.30">
      <formula>NOT(ISERROR(SEARCH("08.30 – 17.30",Q48)))</formula>
    </cfRule>
    <cfRule type="containsText" dxfId="29704" priority="41547" operator="containsText" text="09.00 – 18.00">
      <formula>NOT(ISERROR(SEARCH("09.00 – 18.00",Q48)))</formula>
    </cfRule>
    <cfRule type="containsText" dxfId="29703" priority="41548" operator="containsText" text="09.00 – 13.00">
      <formula>NOT(ISERROR(SEARCH("09.00 – 13.00",Q48)))</formula>
    </cfRule>
    <cfRule type="containsText" dxfId="29702" priority="41549" operator="containsText" text="11.30 – 19.30">
      <formula>NOT(ISERROR(SEARCH("11.30 – 19.30",Q48)))</formula>
    </cfRule>
    <cfRule type="containsText" dxfId="29701" priority="41550" operator="containsText" text="10.30 – 19.30">
      <formula>NOT(ISERROR(SEARCH("10.30 – 19.30",Q48)))</formula>
    </cfRule>
    <cfRule type="containsText" dxfId="29700" priority="41551" operator="containsText" text="09.00 – 15.00">
      <formula>NOT(ISERROR(SEARCH("09.00 – 15.00",Q48)))</formula>
    </cfRule>
    <cfRule type="containsText" dxfId="29699" priority="41552" operator="containsText" text="12:30">
      <formula>NOT(ISERROR(SEARCH("12:30",Q48)))</formula>
    </cfRule>
    <cfRule type="containsText" dxfId="29698" priority="41553" operator="containsText" text="13:30">
      <formula>NOT(ISERROR(SEARCH("13:30",Q48)))</formula>
    </cfRule>
    <cfRule type="containsText" dxfId="29697" priority="41554" operator="containsText" text="FESTIVITÁ">
      <formula>NOT(ISERROR(SEARCH("FESTIVITÁ",Q48)))</formula>
    </cfRule>
    <cfRule type="cellIs" dxfId="29696" priority="41555" operator="equal">
      <formula>"DOMENICA"</formula>
    </cfRule>
  </conditionalFormatting>
  <conditionalFormatting sqref="U47:V47 U45:V45 U48:U54">
    <cfRule type="containsText" dxfId="29695" priority="41455" operator="containsText" text="08.30 – 14.30">
      <formula>NOT(ISERROR(SEARCH("08.30 – 14.30",U45)))</formula>
    </cfRule>
    <cfRule type="containsText" dxfId="29694" priority="41456" operator="containsText" text="09:30 – 18.30">
      <formula>NOT(ISERROR(SEARCH("09:30 – 18.30",U45)))</formula>
    </cfRule>
    <cfRule type="containsText" dxfId="29693" priority="41457" operator="containsText" text="10.30 – 18.30">
      <formula>NOT(ISERROR(SEARCH("10.30 – 18.30",U45)))</formula>
    </cfRule>
    <cfRule type="containsText" dxfId="29692" priority="41458" operator="containsText" text="09.30 – 18.30">
      <formula>NOT(ISERROR(SEARCH("09.30 – 18.30",U45)))</formula>
    </cfRule>
    <cfRule type="containsText" dxfId="29691" priority="41459" operator="containsText" text="09.00 – 13:00">
      <formula>NOT(ISERROR(SEARCH("09.00 – 13:00",U45)))</formula>
    </cfRule>
    <cfRule type="containsText" dxfId="29690" priority="41460" operator="containsText" text="08.30 – 16.30">
      <formula>NOT(ISERROR(SEARCH("08.30 – 16.30",U45)))</formula>
    </cfRule>
    <cfRule type="containsText" dxfId="29689" priority="41461" operator="containsText" text="08:30 – 17.30">
      <formula>NOT(ISERROR(SEARCH("08:30 – 17.30",U45)))</formula>
    </cfRule>
    <cfRule type="containsText" dxfId="29688" priority="41462" operator="containsText" text="08.30 – 17.30">
      <formula>NOT(ISERROR(SEARCH("08.30 – 17.30",U45)))</formula>
    </cfRule>
    <cfRule type="containsText" dxfId="29687" priority="41463" operator="containsText" text="09.00 – 18.00">
      <formula>NOT(ISERROR(SEARCH("09.00 – 18.00",U45)))</formula>
    </cfRule>
    <cfRule type="containsText" dxfId="29686" priority="41464" operator="containsText" text="09.00 – 13.00">
      <formula>NOT(ISERROR(SEARCH("09.00 – 13.00",U45)))</formula>
    </cfRule>
    <cfRule type="containsText" dxfId="29685" priority="41465" operator="containsText" text="11.30 – 19.30">
      <formula>NOT(ISERROR(SEARCH("11.30 – 19.30",U45)))</formula>
    </cfRule>
    <cfRule type="containsText" dxfId="29684" priority="41466" operator="containsText" text="10.30 – 19.30">
      <formula>NOT(ISERROR(SEARCH("10.30 – 19.30",U45)))</formula>
    </cfRule>
    <cfRule type="containsText" dxfId="29683" priority="41467" operator="containsText" text="09.00 – 15.00">
      <formula>NOT(ISERROR(SEARCH("09.00 – 15.00",U45)))</formula>
    </cfRule>
    <cfRule type="containsText" dxfId="29682" priority="41468" operator="containsText" text="12:30">
      <formula>NOT(ISERROR(SEARCH("12:30",U45)))</formula>
    </cfRule>
    <cfRule type="containsText" dxfId="29681" priority="41469" operator="containsText" text="13:30">
      <formula>NOT(ISERROR(SEARCH("13:30",U45)))</formula>
    </cfRule>
    <cfRule type="containsText" dxfId="29680" priority="41470" operator="containsText" text="FESTIVITÁ">
      <formula>NOT(ISERROR(SEARCH("FESTIVITÁ",U45)))</formula>
    </cfRule>
    <cfRule type="cellIs" dxfId="29679" priority="41471" operator="equal">
      <formula>"DOMENICA"</formula>
    </cfRule>
  </conditionalFormatting>
  <conditionalFormatting sqref="U46:V46">
    <cfRule type="cellIs" dxfId="29678" priority="41446" stopIfTrue="1" operator="equal">
      <formula>"09.00 – 13.00"</formula>
    </cfRule>
  </conditionalFormatting>
  <conditionalFormatting sqref="U46:V46">
    <cfRule type="cellIs" dxfId="29677" priority="41448" operator="equal">
      <formula>"09.00 – 18.00"</formula>
    </cfRule>
  </conditionalFormatting>
  <conditionalFormatting sqref="U46:V46">
    <cfRule type="cellIs" dxfId="29676" priority="41449" operator="equal">
      <formula>"09.30 – 13.00"</formula>
    </cfRule>
  </conditionalFormatting>
  <conditionalFormatting sqref="U46:V46">
    <cfRule type="cellIs" dxfId="29675" priority="41450" operator="equal">
      <formula>"10.30 – 19.30"</formula>
    </cfRule>
  </conditionalFormatting>
  <conditionalFormatting sqref="U46:V46">
    <cfRule type="cellIs" dxfId="29674" priority="41451" operator="equal">
      <formula>"11.30 – 19.30"</formula>
    </cfRule>
  </conditionalFormatting>
  <conditionalFormatting sqref="U46:V46">
    <cfRule type="cellIs" dxfId="29673" priority="41452" operator="equal">
      <formula>_FV(13,"3")</formula>
    </cfRule>
  </conditionalFormatting>
  <conditionalFormatting sqref="U46:V46">
    <cfRule type="cellIs" dxfId="29672" priority="41453" operator="equal">
      <formula>_FV(13,"3")</formula>
    </cfRule>
  </conditionalFormatting>
  <conditionalFormatting sqref="U46:V46">
    <cfRule type="cellIs" dxfId="29671" priority="41454" operator="equal">
      <formula>_FV(13,"3")</formula>
    </cfRule>
  </conditionalFormatting>
  <conditionalFormatting sqref="U46:V46">
    <cfRule type="containsText" dxfId="29670" priority="41436" operator="containsText" text="DOMENICA">
      <formula>NOT(ISERROR(SEARCH("DOMENICA",U46)))</formula>
    </cfRule>
    <cfRule type="containsText" dxfId="29669" priority="41437" operator="containsText" text="08.30 – 14.30">
      <formula>NOT(ISERROR(SEARCH("08.30 – 14.30",U46)))</formula>
    </cfRule>
    <cfRule type="containsText" dxfId="29668" priority="41438" operator="containsText" text="09.30 – 18.30">
      <formula>NOT(ISERROR(SEARCH("09.30 – 18.30",U46)))</formula>
    </cfRule>
    <cfRule type="containsText" dxfId="29667" priority="41439" operator="containsText" text="08.30 – 16.30">
      <formula>NOT(ISERROR(SEARCH("08.30 – 16.30",U46)))</formula>
    </cfRule>
    <cfRule type="containsText" dxfId="29666" priority="41440" operator="containsText" text="08.30 – 17.30">
      <formula>NOT(ISERROR(SEARCH("08.30 – 17.30",U46)))</formula>
    </cfRule>
    <cfRule type="containsText" dxfId="29665" priority="41441" operator="containsText" text="09.00 – 18.00">
      <formula>NOT(ISERROR(SEARCH("09.00 – 18.00",U46)))</formula>
    </cfRule>
    <cfRule type="containsText" dxfId="29664" priority="41442" operator="containsText" text="09.00 – 15.00">
      <formula>NOT(ISERROR(SEARCH("09.00 – 15.00",U46)))</formula>
    </cfRule>
    <cfRule type="containsText" dxfId="29663" priority="41443" operator="containsText" text="10.30 – 19.30">
      <formula>NOT(ISERROR(SEARCH("10.30 – 19.30",U46)))</formula>
    </cfRule>
    <cfRule type="containsText" dxfId="29662" priority="41444" operator="containsText" text="09.00 – 13.00">
      <formula>NOT(ISERROR(SEARCH("09.00 – 13.00",U46)))</formula>
    </cfRule>
    <cfRule type="containsText" dxfId="29661" priority="41445" operator="containsText" text="11.30 – 19.30">
      <formula>NOT(ISERROR(SEARCH("11.30 – 19.30",U46)))</formula>
    </cfRule>
  </conditionalFormatting>
  <conditionalFormatting sqref="U46:V46">
    <cfRule type="cellIs" dxfId="29660" priority="41428" operator="equal">
      <formula>"09.00 – 15.00"</formula>
    </cfRule>
  </conditionalFormatting>
  <conditionalFormatting sqref="U46:V46">
    <cfRule type="cellIs" dxfId="29659" priority="41429" operator="equal">
      <formula>"09.00 – 18.00"</formula>
    </cfRule>
  </conditionalFormatting>
  <conditionalFormatting sqref="U46:V46">
    <cfRule type="cellIs" dxfId="29658" priority="41430" operator="equal">
      <formula>"09.30 – 13.00"</formula>
    </cfRule>
  </conditionalFormatting>
  <conditionalFormatting sqref="U46:V46">
    <cfRule type="cellIs" dxfId="29657" priority="41431" operator="equal">
      <formula>"10.30 – 19.30"</formula>
    </cfRule>
  </conditionalFormatting>
  <conditionalFormatting sqref="U46:V46">
    <cfRule type="cellIs" dxfId="29656" priority="41432" operator="equal">
      <formula>"11.30 – 19.30"</formula>
    </cfRule>
  </conditionalFormatting>
  <conditionalFormatting sqref="U46:V46">
    <cfRule type="cellIs" dxfId="29655" priority="41433" operator="equal">
      <formula>_FV(13,"3")</formula>
    </cfRule>
  </conditionalFormatting>
  <conditionalFormatting sqref="U46:V46">
    <cfRule type="cellIs" dxfId="29654" priority="41434" operator="equal">
      <formula>_FV(13,"3")</formula>
    </cfRule>
  </conditionalFormatting>
  <conditionalFormatting sqref="U46:V46">
    <cfRule type="cellIs" dxfId="29653" priority="41435" operator="equal">
      <formula>_FV(13,"3")</formula>
    </cfRule>
  </conditionalFormatting>
  <conditionalFormatting sqref="U46:V46">
    <cfRule type="cellIs" dxfId="29652" priority="41420" operator="equal">
      <formula>"09.00 – 15.00"</formula>
    </cfRule>
  </conditionalFormatting>
  <conditionalFormatting sqref="U46:V46">
    <cfRule type="cellIs" dxfId="29651" priority="41421" operator="equal">
      <formula>"09.00 – 18.00"</formula>
    </cfRule>
  </conditionalFormatting>
  <conditionalFormatting sqref="U46:V46">
    <cfRule type="cellIs" dxfId="29650" priority="41422" operator="equal">
      <formula>"09.30 – 13.00"</formula>
    </cfRule>
  </conditionalFormatting>
  <conditionalFormatting sqref="U46:V46">
    <cfRule type="cellIs" dxfId="29649" priority="41423" operator="equal">
      <formula>"10.30 – 19.30"</formula>
    </cfRule>
  </conditionalFormatting>
  <conditionalFormatting sqref="U46:V46">
    <cfRule type="cellIs" dxfId="29648" priority="41424" operator="equal">
      <formula>"11.30 – 19.30"</formula>
    </cfRule>
  </conditionalFormatting>
  <conditionalFormatting sqref="U46:V46">
    <cfRule type="cellIs" dxfId="29647" priority="41425" operator="equal">
      <formula>_FV(13,"3")</formula>
    </cfRule>
  </conditionalFormatting>
  <conditionalFormatting sqref="U46:V46">
    <cfRule type="cellIs" dxfId="29646" priority="41426" operator="equal">
      <formula>_FV(13,"3")</formula>
    </cfRule>
  </conditionalFormatting>
  <conditionalFormatting sqref="U46:V46">
    <cfRule type="cellIs" dxfId="29645" priority="41427" operator="equal">
      <formula>_FV(13,"3")</formula>
    </cfRule>
  </conditionalFormatting>
  <conditionalFormatting sqref="V48:V54">
    <cfRule type="containsText" dxfId="29644" priority="41403" operator="containsText" text="08.30 – 14.30">
      <formula>NOT(ISERROR(SEARCH("08.30 – 14.30",V48)))</formula>
    </cfRule>
    <cfRule type="containsText" dxfId="29643" priority="41404" operator="containsText" text="09:30 – 18.30">
      <formula>NOT(ISERROR(SEARCH("09:30 – 18.30",V48)))</formula>
    </cfRule>
    <cfRule type="containsText" dxfId="29642" priority="41405" operator="containsText" text="10.30 – 18.30">
      <formula>NOT(ISERROR(SEARCH("10.30 – 18.30",V48)))</formula>
    </cfRule>
    <cfRule type="containsText" dxfId="29641" priority="41406" operator="containsText" text="09.30 – 18.30">
      <formula>NOT(ISERROR(SEARCH("09.30 – 18.30",V48)))</formula>
    </cfRule>
    <cfRule type="containsText" dxfId="29640" priority="41407" operator="containsText" text="09.00 – 13:00">
      <formula>NOT(ISERROR(SEARCH("09.00 – 13:00",V48)))</formula>
    </cfRule>
    <cfRule type="containsText" dxfId="29639" priority="41408" operator="containsText" text="08.30 – 16.30">
      <formula>NOT(ISERROR(SEARCH("08.30 – 16.30",V48)))</formula>
    </cfRule>
    <cfRule type="containsText" dxfId="29638" priority="41409" operator="containsText" text="08:30 – 17.30">
      <formula>NOT(ISERROR(SEARCH("08:30 – 17.30",V48)))</formula>
    </cfRule>
    <cfRule type="containsText" dxfId="29637" priority="41410" operator="containsText" text="08.30 – 17.30">
      <formula>NOT(ISERROR(SEARCH("08.30 – 17.30",V48)))</formula>
    </cfRule>
    <cfRule type="containsText" dxfId="29636" priority="41411" operator="containsText" text="09.00 – 18.00">
      <formula>NOT(ISERROR(SEARCH("09.00 – 18.00",V48)))</formula>
    </cfRule>
    <cfRule type="containsText" dxfId="29635" priority="41412" operator="containsText" text="09.00 – 13.00">
      <formula>NOT(ISERROR(SEARCH("09.00 – 13.00",V48)))</formula>
    </cfRule>
    <cfRule type="containsText" dxfId="29634" priority="41413" operator="containsText" text="11.30 – 19.30">
      <formula>NOT(ISERROR(SEARCH("11.30 – 19.30",V48)))</formula>
    </cfRule>
    <cfRule type="containsText" dxfId="29633" priority="41414" operator="containsText" text="10.30 – 19.30">
      <formula>NOT(ISERROR(SEARCH("10.30 – 19.30",V48)))</formula>
    </cfRule>
    <cfRule type="containsText" dxfId="29632" priority="41415" operator="containsText" text="09.00 – 15.00">
      <formula>NOT(ISERROR(SEARCH("09.00 – 15.00",V48)))</formula>
    </cfRule>
    <cfRule type="containsText" dxfId="29631" priority="41416" operator="containsText" text="12:30">
      <formula>NOT(ISERROR(SEARCH("12:30",V48)))</formula>
    </cfRule>
    <cfRule type="containsText" dxfId="29630" priority="41417" operator="containsText" text="13:30">
      <formula>NOT(ISERROR(SEARCH("13:30",V48)))</formula>
    </cfRule>
    <cfRule type="containsText" dxfId="29629" priority="41418" operator="containsText" text="FESTIVITÁ">
      <formula>NOT(ISERROR(SEARCH("FESTIVITÁ",V48)))</formula>
    </cfRule>
    <cfRule type="cellIs" dxfId="29628" priority="41419" operator="equal">
      <formula>"DOMENICA"</formula>
    </cfRule>
  </conditionalFormatting>
  <conditionalFormatting sqref="V48:V54">
    <cfRule type="iconSet" priority="41402">
      <iconSet iconSet="3Symbols2">
        <cfvo type="percent" val="0"/>
        <cfvo type="percent" val="0"/>
        <cfvo type="formula" val="TODAY()" gte="0"/>
      </iconSet>
    </cfRule>
  </conditionalFormatting>
  <conditionalFormatting sqref="S57:S58 BI59:AMM59 BI79:AMM79 BI89:AMM89 AS59 AS79 AS89 Q79:S79 Q89:S89 A57:P59 U56 U57:V59 A56:S56">
    <cfRule type="containsText" dxfId="29627" priority="41350" operator="containsText" text="08.30 – 14.30">
      <formula>NOT(ISERROR(SEARCH("08.30 – 14.30",A56)))</formula>
    </cfRule>
    <cfRule type="containsText" dxfId="29626" priority="41351" operator="containsText" text="09:30 – 18.30">
      <formula>NOT(ISERROR(SEARCH("09:30 – 18.30",A56)))</formula>
    </cfRule>
    <cfRule type="containsText" dxfId="29625" priority="41352" operator="containsText" text="10.30 – 18.30">
      <formula>NOT(ISERROR(SEARCH("10.30 – 18.30",A56)))</formula>
    </cfRule>
    <cfRule type="containsText" dxfId="29624" priority="41353" operator="containsText" text="09.30 – 18.30">
      <formula>NOT(ISERROR(SEARCH("09.30 – 18.30",A56)))</formula>
    </cfRule>
    <cfRule type="containsText" dxfId="29623" priority="41354" operator="containsText" text="09.00 – 13:00">
      <formula>NOT(ISERROR(SEARCH("09.00 – 13:00",A56)))</formula>
    </cfRule>
    <cfRule type="containsText" dxfId="29622" priority="41355" operator="containsText" text="08.30 – 16.30">
      <formula>NOT(ISERROR(SEARCH("08.30 – 16.30",A56)))</formula>
    </cfRule>
    <cfRule type="containsText" dxfId="29621" priority="41356" operator="containsText" text="08:30 – 17.30">
      <formula>NOT(ISERROR(SEARCH("08:30 – 17.30",A56)))</formula>
    </cfRule>
    <cfRule type="containsText" dxfId="29620" priority="41357" operator="containsText" text="08.30 – 17.30">
      <formula>NOT(ISERROR(SEARCH("08.30 – 17.30",A56)))</formula>
    </cfRule>
    <cfRule type="containsText" dxfId="29619" priority="41358" operator="containsText" text="09.00 – 18.00">
      <formula>NOT(ISERROR(SEARCH("09.00 – 18.00",A56)))</formula>
    </cfRule>
    <cfRule type="containsText" dxfId="29618" priority="41359" operator="containsText" text="09.00 – 13.00">
      <formula>NOT(ISERROR(SEARCH("09.00 – 13.00",A56)))</formula>
    </cfRule>
    <cfRule type="containsText" dxfId="29617" priority="41360" operator="containsText" text="11.30 – 19.30">
      <formula>NOT(ISERROR(SEARCH("11.30 – 19.30",A56)))</formula>
    </cfRule>
    <cfRule type="containsText" dxfId="29616" priority="41361" operator="containsText" text="10.30 – 19.30">
      <formula>NOT(ISERROR(SEARCH("10.30 – 19.30",A56)))</formula>
    </cfRule>
    <cfRule type="containsText" dxfId="29615" priority="41362" operator="containsText" text="09.00 – 15.00">
      <formula>NOT(ISERROR(SEARCH("09.00 – 15.00",A56)))</formula>
    </cfRule>
    <cfRule type="containsText" dxfId="29614" priority="41363" operator="containsText" text="12:30">
      <formula>NOT(ISERROR(SEARCH("12:30",A56)))</formula>
    </cfRule>
    <cfRule type="containsText" dxfId="29613" priority="41364" operator="containsText" text="13:30">
      <formula>NOT(ISERROR(SEARCH("13:30",A56)))</formula>
    </cfRule>
    <cfRule type="containsText" dxfId="29612" priority="41365" operator="containsText" text="FESTIVITÁ">
      <formula>NOT(ISERROR(SEARCH("FESTIVITÁ",A56)))</formula>
    </cfRule>
    <cfRule type="cellIs" dxfId="29611" priority="41366" operator="equal">
      <formula>"DOMENICA"</formula>
    </cfRule>
  </conditionalFormatting>
  <conditionalFormatting sqref="Q57:R58 Q59:S59">
    <cfRule type="containsText" dxfId="29610" priority="41163" operator="containsText" text="08.30 – 14.30">
      <formula>NOT(ISERROR(SEARCH("08.30 – 14.30",Q57)))</formula>
    </cfRule>
    <cfRule type="containsText" dxfId="29609" priority="41164" operator="containsText" text="09:30 – 18.30">
      <formula>NOT(ISERROR(SEARCH("09:30 – 18.30",Q57)))</formula>
    </cfRule>
    <cfRule type="containsText" dxfId="29608" priority="41165" operator="containsText" text="10.30 – 18.30">
      <formula>NOT(ISERROR(SEARCH("10.30 – 18.30",Q57)))</formula>
    </cfRule>
    <cfRule type="containsText" dxfId="29607" priority="41166" operator="containsText" text="09.30 – 18.30">
      <formula>NOT(ISERROR(SEARCH("09.30 – 18.30",Q57)))</formula>
    </cfRule>
    <cfRule type="containsText" dxfId="29606" priority="41167" operator="containsText" text="09.00 – 13:00">
      <formula>NOT(ISERROR(SEARCH("09.00 – 13:00",Q57)))</formula>
    </cfRule>
    <cfRule type="containsText" dxfId="29605" priority="41168" operator="containsText" text="08.30 – 16.30">
      <formula>NOT(ISERROR(SEARCH("08.30 – 16.30",Q57)))</formula>
    </cfRule>
    <cfRule type="containsText" dxfId="29604" priority="41169" operator="containsText" text="08:30 – 17.30">
      <formula>NOT(ISERROR(SEARCH("08:30 – 17.30",Q57)))</formula>
    </cfRule>
    <cfRule type="containsText" dxfId="29603" priority="41170" operator="containsText" text="08.30 – 17.30">
      <formula>NOT(ISERROR(SEARCH("08.30 – 17.30",Q57)))</formula>
    </cfRule>
    <cfRule type="containsText" dxfId="29602" priority="41171" operator="containsText" text="09.00 – 18.00">
      <formula>NOT(ISERROR(SEARCH("09.00 – 18.00",Q57)))</formula>
    </cfRule>
    <cfRule type="containsText" dxfId="29601" priority="41172" operator="containsText" text="09.00 – 13.00">
      <formula>NOT(ISERROR(SEARCH("09.00 – 13.00",Q57)))</formula>
    </cfRule>
    <cfRule type="containsText" dxfId="29600" priority="41173" operator="containsText" text="11.30 – 19.30">
      <formula>NOT(ISERROR(SEARCH("11.30 – 19.30",Q57)))</formula>
    </cfRule>
    <cfRule type="containsText" dxfId="29599" priority="41174" operator="containsText" text="10.30 – 19.30">
      <formula>NOT(ISERROR(SEARCH("10.30 – 19.30",Q57)))</formula>
    </cfRule>
    <cfRule type="containsText" dxfId="29598" priority="41175" operator="containsText" text="09.00 – 15.00">
      <formula>NOT(ISERROR(SEARCH("09.00 – 15.00",Q57)))</formula>
    </cfRule>
    <cfRule type="containsText" dxfId="29597" priority="41176" operator="containsText" text="12:30">
      <formula>NOT(ISERROR(SEARCH("12:30",Q57)))</formula>
    </cfRule>
    <cfRule type="containsText" dxfId="29596" priority="41177" operator="containsText" text="13:30">
      <formula>NOT(ISERROR(SEARCH("13:30",Q57)))</formula>
    </cfRule>
    <cfRule type="containsText" dxfId="29595" priority="41178" operator="containsText" text="FESTIVITÁ">
      <formula>NOT(ISERROR(SEARCH("FESTIVITÁ",Q57)))</formula>
    </cfRule>
    <cfRule type="cellIs" dxfId="29594" priority="41179" operator="equal">
      <formula>"DOMENICA"</formula>
    </cfRule>
  </conditionalFormatting>
  <conditionalFormatting sqref="AY59:BH59">
    <cfRule type="containsText" dxfId="29593" priority="41146" operator="containsText" text="08.30 – 14.30">
      <formula>NOT(ISERROR(SEARCH("08.30 – 14.30",AY59)))</formula>
    </cfRule>
    <cfRule type="containsText" dxfId="29592" priority="41147" operator="containsText" text="09:30 – 18.30">
      <formula>NOT(ISERROR(SEARCH("09:30 – 18.30",AY59)))</formula>
    </cfRule>
    <cfRule type="containsText" dxfId="29591" priority="41148" operator="containsText" text="10.30 – 18.30">
      <formula>NOT(ISERROR(SEARCH("10.30 – 18.30",AY59)))</formula>
    </cfRule>
    <cfRule type="containsText" dxfId="29590" priority="41149" operator="containsText" text="09.30 – 18.30">
      <formula>NOT(ISERROR(SEARCH("09.30 – 18.30",AY59)))</formula>
    </cfRule>
    <cfRule type="containsText" dxfId="29589" priority="41150" operator="containsText" text="09.00 – 13:00">
      <formula>NOT(ISERROR(SEARCH("09.00 – 13:00",AY59)))</formula>
    </cfRule>
    <cfRule type="containsText" dxfId="29588" priority="41151" operator="containsText" text="08.30 – 16.30">
      <formula>NOT(ISERROR(SEARCH("08.30 – 16.30",AY59)))</formula>
    </cfRule>
    <cfRule type="containsText" dxfId="29587" priority="41152" operator="containsText" text="08:30 – 17.30">
      <formula>NOT(ISERROR(SEARCH("08:30 – 17.30",AY59)))</formula>
    </cfRule>
    <cfRule type="containsText" dxfId="29586" priority="41153" operator="containsText" text="08.30 – 17.30">
      <formula>NOT(ISERROR(SEARCH("08.30 – 17.30",AY59)))</formula>
    </cfRule>
    <cfRule type="containsText" dxfId="29585" priority="41154" operator="containsText" text="09.00 – 18.00">
      <formula>NOT(ISERROR(SEARCH("09.00 – 18.00",AY59)))</formula>
    </cfRule>
    <cfRule type="containsText" dxfId="29584" priority="41155" operator="containsText" text="09.00 – 13.00">
      <formula>NOT(ISERROR(SEARCH("09.00 – 13.00",AY59)))</formula>
    </cfRule>
    <cfRule type="containsText" dxfId="29583" priority="41156" operator="containsText" text="11.30 – 19.30">
      <formula>NOT(ISERROR(SEARCH("11.30 – 19.30",AY59)))</formula>
    </cfRule>
    <cfRule type="containsText" dxfId="29582" priority="41157" operator="containsText" text="10.30 – 19.30">
      <formula>NOT(ISERROR(SEARCH("10.30 – 19.30",AY59)))</formula>
    </cfRule>
    <cfRule type="containsText" dxfId="29581" priority="41158" operator="containsText" text="09.00 – 15.00">
      <formula>NOT(ISERROR(SEARCH("09.00 – 15.00",AY59)))</formula>
    </cfRule>
    <cfRule type="containsText" dxfId="29580" priority="41159" operator="containsText" text="12:30">
      <formula>NOT(ISERROR(SEARCH("12:30",AY59)))</formula>
    </cfRule>
    <cfRule type="containsText" dxfId="29579" priority="41160" operator="containsText" text="13:30">
      <formula>NOT(ISERROR(SEARCH("13:30",AY59)))</formula>
    </cfRule>
    <cfRule type="containsText" dxfId="29578" priority="41161" operator="containsText" text="FESTIVITÁ">
      <formula>NOT(ISERROR(SEARCH("FESTIVITÁ",AY59)))</formula>
    </cfRule>
    <cfRule type="cellIs" dxfId="29577" priority="41162" operator="equal">
      <formula>"DOMENICA"</formula>
    </cfRule>
  </conditionalFormatting>
  <conditionalFormatting sqref="BI69:AMM69 AS69 Q69:S69">
    <cfRule type="containsText" dxfId="29576" priority="41129" operator="containsText" text="08.30 – 14.30">
      <formula>NOT(ISERROR(SEARCH("08.30 – 14.30",Q69)))</formula>
    </cfRule>
    <cfRule type="containsText" dxfId="29575" priority="41130" operator="containsText" text="09:30 – 18.30">
      <formula>NOT(ISERROR(SEARCH("09:30 – 18.30",Q69)))</formula>
    </cfRule>
    <cfRule type="containsText" dxfId="29574" priority="41131" operator="containsText" text="10.30 – 18.30">
      <formula>NOT(ISERROR(SEARCH("10.30 – 18.30",Q69)))</formula>
    </cfRule>
    <cfRule type="containsText" dxfId="29573" priority="41132" operator="containsText" text="09.30 – 18.30">
      <formula>NOT(ISERROR(SEARCH("09.30 – 18.30",Q69)))</formula>
    </cfRule>
    <cfRule type="containsText" dxfId="29572" priority="41133" operator="containsText" text="09.00 – 13:00">
      <formula>NOT(ISERROR(SEARCH("09.00 – 13:00",Q69)))</formula>
    </cfRule>
    <cfRule type="containsText" dxfId="29571" priority="41134" operator="containsText" text="08.30 – 16.30">
      <formula>NOT(ISERROR(SEARCH("08.30 – 16.30",Q69)))</formula>
    </cfRule>
    <cfRule type="containsText" dxfId="29570" priority="41135" operator="containsText" text="08:30 – 17.30">
      <formula>NOT(ISERROR(SEARCH("08:30 – 17.30",Q69)))</formula>
    </cfRule>
    <cfRule type="containsText" dxfId="29569" priority="41136" operator="containsText" text="08.30 – 17.30">
      <formula>NOT(ISERROR(SEARCH("08.30 – 17.30",Q69)))</formula>
    </cfRule>
    <cfRule type="containsText" dxfId="29568" priority="41137" operator="containsText" text="09.00 – 18.00">
      <formula>NOT(ISERROR(SEARCH("09.00 – 18.00",Q69)))</formula>
    </cfRule>
    <cfRule type="containsText" dxfId="29567" priority="41138" operator="containsText" text="09.00 – 13.00">
      <formula>NOT(ISERROR(SEARCH("09.00 – 13.00",Q69)))</formula>
    </cfRule>
    <cfRule type="containsText" dxfId="29566" priority="41139" operator="containsText" text="11.30 – 19.30">
      <formula>NOT(ISERROR(SEARCH("11.30 – 19.30",Q69)))</formula>
    </cfRule>
    <cfRule type="containsText" dxfId="29565" priority="41140" operator="containsText" text="10.30 – 19.30">
      <formula>NOT(ISERROR(SEARCH("10.30 – 19.30",Q69)))</formula>
    </cfRule>
    <cfRule type="containsText" dxfId="29564" priority="41141" operator="containsText" text="09.00 – 15.00">
      <formula>NOT(ISERROR(SEARCH("09.00 – 15.00",Q69)))</formula>
    </cfRule>
    <cfRule type="containsText" dxfId="29563" priority="41142" operator="containsText" text="12:30">
      <formula>NOT(ISERROR(SEARCH("12:30",Q69)))</formula>
    </cfRule>
    <cfRule type="containsText" dxfId="29562" priority="41143" operator="containsText" text="13:30">
      <formula>NOT(ISERROR(SEARCH("13:30",Q69)))</formula>
    </cfRule>
    <cfRule type="containsText" dxfId="29561" priority="41144" operator="containsText" text="FESTIVITÁ">
      <formula>NOT(ISERROR(SEARCH("FESTIVITÁ",Q69)))</formula>
    </cfRule>
    <cfRule type="cellIs" dxfId="29560" priority="41145" operator="equal">
      <formula>"DOMENICA"</formula>
    </cfRule>
  </conditionalFormatting>
  <conditionalFormatting sqref="W59:X59 W79:X79 W89:X89 AC89:AR89 AC79:AR79 AC59:AR59">
    <cfRule type="containsText" dxfId="29559" priority="41023" operator="containsText" text="08.30 – 14.30">
      <formula>NOT(ISERROR(SEARCH("08.30 – 14.30",W59)))</formula>
    </cfRule>
    <cfRule type="containsText" dxfId="29558" priority="41024" operator="containsText" text="09:30 – 18.30">
      <formula>NOT(ISERROR(SEARCH("09:30 – 18.30",W59)))</formula>
    </cfRule>
    <cfRule type="containsText" dxfId="29557" priority="41025" operator="containsText" text="10.30 – 18.30">
      <formula>NOT(ISERROR(SEARCH("10.30 – 18.30",W59)))</formula>
    </cfRule>
    <cfRule type="containsText" dxfId="29556" priority="41026" operator="containsText" text="09.30 – 18.30">
      <formula>NOT(ISERROR(SEARCH("09.30 – 18.30",W59)))</formula>
    </cfRule>
    <cfRule type="containsText" dxfId="29555" priority="41027" operator="containsText" text="09.00 – 13:00">
      <formula>NOT(ISERROR(SEARCH("09.00 – 13:00",W59)))</formula>
    </cfRule>
    <cfRule type="containsText" dxfId="29554" priority="41028" operator="containsText" text="08.30 – 16.30">
      <formula>NOT(ISERROR(SEARCH("08.30 – 16.30",W59)))</formula>
    </cfRule>
    <cfRule type="containsText" dxfId="29553" priority="41029" operator="containsText" text="08:30 – 17.30">
      <formula>NOT(ISERROR(SEARCH("08:30 – 17.30",W59)))</formula>
    </cfRule>
    <cfRule type="containsText" dxfId="29552" priority="41030" operator="containsText" text="08.30 – 17.30">
      <formula>NOT(ISERROR(SEARCH("08.30 – 17.30",W59)))</formula>
    </cfRule>
    <cfRule type="containsText" dxfId="29551" priority="41031" operator="containsText" text="09.00 – 18.00">
      <formula>NOT(ISERROR(SEARCH("09.00 – 18.00",W59)))</formula>
    </cfRule>
    <cfRule type="containsText" dxfId="29550" priority="41032" operator="containsText" text="09.00 – 13.00">
      <formula>NOT(ISERROR(SEARCH("09.00 – 13.00",W59)))</formula>
    </cfRule>
    <cfRule type="containsText" dxfId="29549" priority="41033" operator="containsText" text="11.30 – 19.30">
      <formula>NOT(ISERROR(SEARCH("11.30 – 19.30",W59)))</formula>
    </cfRule>
    <cfRule type="containsText" dxfId="29548" priority="41034" operator="containsText" text="10.30 – 19.30">
      <formula>NOT(ISERROR(SEARCH("10.30 – 19.30",W59)))</formula>
    </cfRule>
    <cfRule type="containsText" dxfId="29547" priority="41035" operator="containsText" text="09.00 – 15.00">
      <formula>NOT(ISERROR(SEARCH("09.00 – 15.00",W59)))</formula>
    </cfRule>
    <cfRule type="containsText" dxfId="29546" priority="41036" operator="containsText" text="12:30">
      <formula>NOT(ISERROR(SEARCH("12:30",W59)))</formula>
    </cfRule>
    <cfRule type="containsText" dxfId="29545" priority="41037" operator="containsText" text="13:30">
      <formula>NOT(ISERROR(SEARCH("13:30",W59)))</formula>
    </cfRule>
    <cfRule type="containsText" dxfId="29544" priority="41038" operator="containsText" text="FESTIVITÁ">
      <formula>NOT(ISERROR(SEARCH("FESTIVITÁ",W59)))</formula>
    </cfRule>
    <cfRule type="cellIs" dxfId="29543" priority="41039" operator="equal">
      <formula>"DOMENICA"</formula>
    </cfRule>
  </conditionalFormatting>
  <conditionalFormatting sqref="W69:X69 AC69:AR69">
    <cfRule type="containsText" dxfId="29542" priority="40905" operator="containsText" text="08.30 – 14.30">
      <formula>NOT(ISERROR(SEARCH("08.30 – 14.30",W69)))</formula>
    </cfRule>
    <cfRule type="containsText" dxfId="29541" priority="40906" operator="containsText" text="09:30 – 18.30">
      <formula>NOT(ISERROR(SEARCH("09:30 – 18.30",W69)))</formula>
    </cfRule>
    <cfRule type="containsText" dxfId="29540" priority="40907" operator="containsText" text="10.30 – 18.30">
      <formula>NOT(ISERROR(SEARCH("10.30 – 18.30",W69)))</formula>
    </cfRule>
    <cfRule type="containsText" dxfId="29539" priority="40908" operator="containsText" text="09.30 – 18.30">
      <formula>NOT(ISERROR(SEARCH("09.30 – 18.30",W69)))</formula>
    </cfRule>
    <cfRule type="containsText" dxfId="29538" priority="40909" operator="containsText" text="09.00 – 13:00">
      <formula>NOT(ISERROR(SEARCH("09.00 – 13:00",W69)))</formula>
    </cfRule>
    <cfRule type="containsText" dxfId="29537" priority="40910" operator="containsText" text="08.30 – 16.30">
      <formula>NOT(ISERROR(SEARCH("08.30 – 16.30",W69)))</formula>
    </cfRule>
    <cfRule type="containsText" dxfId="29536" priority="40911" operator="containsText" text="08:30 – 17.30">
      <formula>NOT(ISERROR(SEARCH("08:30 – 17.30",W69)))</formula>
    </cfRule>
    <cfRule type="containsText" dxfId="29535" priority="40912" operator="containsText" text="08.30 – 17.30">
      <formula>NOT(ISERROR(SEARCH("08.30 – 17.30",W69)))</formula>
    </cfRule>
    <cfRule type="containsText" dxfId="29534" priority="40913" operator="containsText" text="09.00 – 18.00">
      <formula>NOT(ISERROR(SEARCH("09.00 – 18.00",W69)))</formula>
    </cfRule>
    <cfRule type="containsText" dxfId="29533" priority="40914" operator="containsText" text="09.00 – 13.00">
      <formula>NOT(ISERROR(SEARCH("09.00 – 13.00",W69)))</formula>
    </cfRule>
    <cfRule type="containsText" dxfId="29532" priority="40915" operator="containsText" text="11.30 – 19.30">
      <formula>NOT(ISERROR(SEARCH("11.30 – 19.30",W69)))</formula>
    </cfRule>
    <cfRule type="containsText" dxfId="29531" priority="40916" operator="containsText" text="10.30 – 19.30">
      <formula>NOT(ISERROR(SEARCH("10.30 – 19.30",W69)))</formula>
    </cfRule>
    <cfRule type="containsText" dxfId="29530" priority="40917" operator="containsText" text="09.00 – 15.00">
      <formula>NOT(ISERROR(SEARCH("09.00 – 15.00",W69)))</formula>
    </cfRule>
    <cfRule type="containsText" dxfId="29529" priority="40918" operator="containsText" text="12:30">
      <formula>NOT(ISERROR(SEARCH("12:30",W69)))</formula>
    </cfRule>
    <cfRule type="containsText" dxfId="29528" priority="40919" operator="containsText" text="13:30">
      <formula>NOT(ISERROR(SEARCH("13:30",W69)))</formula>
    </cfRule>
    <cfRule type="containsText" dxfId="29527" priority="40920" operator="containsText" text="FESTIVITÁ">
      <formula>NOT(ISERROR(SEARCH("FESTIVITÁ",W69)))</formula>
    </cfRule>
    <cfRule type="cellIs" dxfId="29526" priority="40921" operator="equal">
      <formula>"DOMENICA"</formula>
    </cfRule>
  </conditionalFormatting>
  <conditionalFormatting sqref="AY89 AY79 BA79:BH79 BA89:BG89">
    <cfRule type="containsText" dxfId="29525" priority="40871" operator="containsText" text="08.30 – 14.30">
      <formula>NOT(ISERROR(SEARCH("08.30 – 14.30",AY79)))</formula>
    </cfRule>
    <cfRule type="containsText" dxfId="29524" priority="40872" operator="containsText" text="09:30 – 18.30">
      <formula>NOT(ISERROR(SEARCH("09:30 – 18.30",AY79)))</formula>
    </cfRule>
    <cfRule type="containsText" dxfId="29523" priority="40873" operator="containsText" text="10.30 – 18.30">
      <formula>NOT(ISERROR(SEARCH("10.30 – 18.30",AY79)))</formula>
    </cfRule>
    <cfRule type="containsText" dxfId="29522" priority="40874" operator="containsText" text="09.30 – 18.30">
      <formula>NOT(ISERROR(SEARCH("09.30 – 18.30",AY79)))</formula>
    </cfRule>
    <cfRule type="containsText" dxfId="29521" priority="40875" operator="containsText" text="09.00 – 13:00">
      <formula>NOT(ISERROR(SEARCH("09.00 – 13:00",AY79)))</formula>
    </cfRule>
    <cfRule type="containsText" dxfId="29520" priority="40876" operator="containsText" text="08.30 – 16.30">
      <formula>NOT(ISERROR(SEARCH("08.30 – 16.30",AY79)))</formula>
    </cfRule>
    <cfRule type="containsText" dxfId="29519" priority="40877" operator="containsText" text="08:30 – 17.30">
      <formula>NOT(ISERROR(SEARCH("08:30 – 17.30",AY79)))</formula>
    </cfRule>
    <cfRule type="containsText" dxfId="29518" priority="40878" operator="containsText" text="08.30 – 17.30">
      <formula>NOT(ISERROR(SEARCH("08.30 – 17.30",AY79)))</formula>
    </cfRule>
    <cfRule type="containsText" dxfId="29517" priority="40879" operator="containsText" text="09.00 – 18.00">
      <formula>NOT(ISERROR(SEARCH("09.00 – 18.00",AY79)))</formula>
    </cfRule>
    <cfRule type="containsText" dxfId="29516" priority="40880" operator="containsText" text="09.00 – 13.00">
      <formula>NOT(ISERROR(SEARCH("09.00 – 13.00",AY79)))</formula>
    </cfRule>
    <cfRule type="containsText" dxfId="29515" priority="40881" operator="containsText" text="11.30 – 19.30">
      <formula>NOT(ISERROR(SEARCH("11.30 – 19.30",AY79)))</formula>
    </cfRule>
    <cfRule type="containsText" dxfId="29514" priority="40882" operator="containsText" text="10.30 – 19.30">
      <formula>NOT(ISERROR(SEARCH("10.30 – 19.30",AY79)))</formula>
    </cfRule>
    <cfRule type="containsText" dxfId="29513" priority="40883" operator="containsText" text="09.00 – 15.00">
      <formula>NOT(ISERROR(SEARCH("09.00 – 15.00",AY79)))</formula>
    </cfRule>
    <cfRule type="containsText" dxfId="29512" priority="40884" operator="containsText" text="12:30">
      <formula>NOT(ISERROR(SEARCH("12:30",AY79)))</formula>
    </cfRule>
    <cfRule type="containsText" dxfId="29511" priority="40885" operator="containsText" text="13:30">
      <formula>NOT(ISERROR(SEARCH("13:30",AY79)))</formula>
    </cfRule>
    <cfRule type="containsText" dxfId="29510" priority="40886" operator="containsText" text="FESTIVITÁ">
      <formula>NOT(ISERROR(SEARCH("FESTIVITÁ",AY79)))</formula>
    </cfRule>
    <cfRule type="cellIs" dxfId="29509" priority="40887" operator="equal">
      <formula>"DOMENICA"</formula>
    </cfRule>
  </conditionalFormatting>
  <conditionalFormatting sqref="AY69 BA69:BG69">
    <cfRule type="containsText" dxfId="29508" priority="40753" operator="containsText" text="08.30 – 14.30">
      <formula>NOT(ISERROR(SEARCH("08.30 – 14.30",AY69)))</formula>
    </cfRule>
    <cfRule type="containsText" dxfId="29507" priority="40754" operator="containsText" text="09:30 – 18.30">
      <formula>NOT(ISERROR(SEARCH("09:30 – 18.30",AY69)))</formula>
    </cfRule>
    <cfRule type="containsText" dxfId="29506" priority="40755" operator="containsText" text="10.30 – 18.30">
      <formula>NOT(ISERROR(SEARCH("10.30 – 18.30",AY69)))</formula>
    </cfRule>
    <cfRule type="containsText" dxfId="29505" priority="40756" operator="containsText" text="09.30 – 18.30">
      <formula>NOT(ISERROR(SEARCH("09.30 – 18.30",AY69)))</formula>
    </cfRule>
    <cfRule type="containsText" dxfId="29504" priority="40757" operator="containsText" text="09.00 – 13:00">
      <formula>NOT(ISERROR(SEARCH("09.00 – 13:00",AY69)))</formula>
    </cfRule>
    <cfRule type="containsText" dxfId="29503" priority="40758" operator="containsText" text="08.30 – 16.30">
      <formula>NOT(ISERROR(SEARCH("08.30 – 16.30",AY69)))</formula>
    </cfRule>
    <cfRule type="containsText" dxfId="29502" priority="40759" operator="containsText" text="08:30 – 17.30">
      <formula>NOT(ISERROR(SEARCH("08:30 – 17.30",AY69)))</formula>
    </cfRule>
    <cfRule type="containsText" dxfId="29501" priority="40760" operator="containsText" text="08.30 – 17.30">
      <formula>NOT(ISERROR(SEARCH("08.30 – 17.30",AY69)))</formula>
    </cfRule>
    <cfRule type="containsText" dxfId="29500" priority="40761" operator="containsText" text="09.00 – 18.00">
      <formula>NOT(ISERROR(SEARCH("09.00 – 18.00",AY69)))</formula>
    </cfRule>
    <cfRule type="containsText" dxfId="29499" priority="40762" operator="containsText" text="09.00 – 13.00">
      <formula>NOT(ISERROR(SEARCH("09.00 – 13.00",AY69)))</formula>
    </cfRule>
    <cfRule type="containsText" dxfId="29498" priority="40763" operator="containsText" text="11.30 – 19.30">
      <formula>NOT(ISERROR(SEARCH("11.30 – 19.30",AY69)))</formula>
    </cfRule>
    <cfRule type="containsText" dxfId="29497" priority="40764" operator="containsText" text="10.30 – 19.30">
      <formula>NOT(ISERROR(SEARCH("10.30 – 19.30",AY69)))</formula>
    </cfRule>
    <cfRule type="containsText" dxfId="29496" priority="40765" operator="containsText" text="09.00 – 15.00">
      <formula>NOT(ISERROR(SEARCH("09.00 – 15.00",AY69)))</formula>
    </cfRule>
    <cfRule type="containsText" dxfId="29495" priority="40766" operator="containsText" text="12:30">
      <formula>NOT(ISERROR(SEARCH("12:30",AY69)))</formula>
    </cfRule>
    <cfRule type="containsText" dxfId="29494" priority="40767" operator="containsText" text="13:30">
      <formula>NOT(ISERROR(SEARCH("13:30",AY69)))</formula>
    </cfRule>
    <cfRule type="containsText" dxfId="29493" priority="40768" operator="containsText" text="FESTIVITÁ">
      <formula>NOT(ISERROR(SEARCH("FESTIVITÁ",AY69)))</formula>
    </cfRule>
    <cfRule type="cellIs" dxfId="29492" priority="40769" operator="equal">
      <formula>"DOMENICA"</formula>
    </cfRule>
  </conditionalFormatting>
  <conditionalFormatting sqref="AT59:AU59 AT79:AU79 AT89:AU89">
    <cfRule type="containsText" dxfId="29491" priority="40687" operator="containsText" text="08.30 – 14.30">
      <formula>NOT(ISERROR(SEARCH("08.30 – 14.30",AT59)))</formula>
    </cfRule>
    <cfRule type="containsText" dxfId="29490" priority="40688" operator="containsText" text="09:30 – 18.30">
      <formula>NOT(ISERROR(SEARCH("09:30 – 18.30",AT59)))</formula>
    </cfRule>
    <cfRule type="containsText" dxfId="29489" priority="40689" operator="containsText" text="10.30 – 18.30">
      <formula>NOT(ISERROR(SEARCH("10.30 – 18.30",AT59)))</formula>
    </cfRule>
    <cfRule type="containsText" dxfId="29488" priority="40690" operator="containsText" text="09.30 – 18.30">
      <formula>NOT(ISERROR(SEARCH("09.30 – 18.30",AT59)))</formula>
    </cfRule>
    <cfRule type="containsText" dxfId="29487" priority="40691" operator="containsText" text="09.00 – 13:00">
      <formula>NOT(ISERROR(SEARCH("09.00 – 13:00",AT59)))</formula>
    </cfRule>
    <cfRule type="containsText" dxfId="29486" priority="40692" operator="containsText" text="08.30 – 16.30">
      <formula>NOT(ISERROR(SEARCH("08.30 – 16.30",AT59)))</formula>
    </cfRule>
    <cfRule type="containsText" dxfId="29485" priority="40693" operator="containsText" text="08:30 – 17.30">
      <formula>NOT(ISERROR(SEARCH("08:30 – 17.30",AT59)))</formula>
    </cfRule>
    <cfRule type="containsText" dxfId="29484" priority="40694" operator="containsText" text="08.30 – 17.30">
      <formula>NOT(ISERROR(SEARCH("08.30 – 17.30",AT59)))</formula>
    </cfRule>
    <cfRule type="containsText" dxfId="29483" priority="40695" operator="containsText" text="09.00 – 18.00">
      <formula>NOT(ISERROR(SEARCH("09.00 – 18.00",AT59)))</formula>
    </cfRule>
    <cfRule type="containsText" dxfId="29482" priority="40696" operator="containsText" text="09.00 – 13.00">
      <formula>NOT(ISERROR(SEARCH("09.00 – 13.00",AT59)))</formula>
    </cfRule>
    <cfRule type="containsText" dxfId="29481" priority="40697" operator="containsText" text="11.30 – 19.30">
      <formula>NOT(ISERROR(SEARCH("11.30 – 19.30",AT59)))</formula>
    </cfRule>
    <cfRule type="containsText" dxfId="29480" priority="40698" operator="containsText" text="10.30 – 19.30">
      <formula>NOT(ISERROR(SEARCH("10.30 – 19.30",AT59)))</formula>
    </cfRule>
    <cfRule type="containsText" dxfId="29479" priority="40699" operator="containsText" text="09.00 – 15.00">
      <formula>NOT(ISERROR(SEARCH("09.00 – 15.00",AT59)))</formula>
    </cfRule>
    <cfRule type="containsText" dxfId="29478" priority="40700" operator="containsText" text="12:30">
      <formula>NOT(ISERROR(SEARCH("12:30",AT59)))</formula>
    </cfRule>
    <cfRule type="containsText" dxfId="29477" priority="40701" operator="containsText" text="13:30">
      <formula>NOT(ISERROR(SEARCH("13:30",AT59)))</formula>
    </cfRule>
    <cfRule type="containsText" dxfId="29476" priority="40702" operator="containsText" text="FESTIVITÁ">
      <formula>NOT(ISERROR(SEARCH("FESTIVITÁ",AT59)))</formula>
    </cfRule>
    <cfRule type="cellIs" dxfId="29475" priority="40703" operator="equal">
      <formula>"DOMENICA"</formula>
    </cfRule>
  </conditionalFormatting>
  <conditionalFormatting sqref="AT69:AU69">
    <cfRule type="containsText" dxfId="29474" priority="40670" operator="containsText" text="08.30 – 14.30">
      <formula>NOT(ISERROR(SEARCH("08.30 – 14.30",AT69)))</formula>
    </cfRule>
    <cfRule type="containsText" dxfId="29473" priority="40671" operator="containsText" text="09:30 – 18.30">
      <formula>NOT(ISERROR(SEARCH("09:30 – 18.30",AT69)))</formula>
    </cfRule>
    <cfRule type="containsText" dxfId="29472" priority="40672" operator="containsText" text="10.30 – 18.30">
      <formula>NOT(ISERROR(SEARCH("10.30 – 18.30",AT69)))</formula>
    </cfRule>
    <cfRule type="containsText" dxfId="29471" priority="40673" operator="containsText" text="09.30 – 18.30">
      <formula>NOT(ISERROR(SEARCH("09.30 – 18.30",AT69)))</formula>
    </cfRule>
    <cfRule type="containsText" dxfId="29470" priority="40674" operator="containsText" text="09.00 – 13:00">
      <formula>NOT(ISERROR(SEARCH("09.00 – 13:00",AT69)))</formula>
    </cfRule>
    <cfRule type="containsText" dxfId="29469" priority="40675" operator="containsText" text="08.30 – 16.30">
      <formula>NOT(ISERROR(SEARCH("08.30 – 16.30",AT69)))</formula>
    </cfRule>
    <cfRule type="containsText" dxfId="29468" priority="40676" operator="containsText" text="08:30 – 17.30">
      <formula>NOT(ISERROR(SEARCH("08:30 – 17.30",AT69)))</formula>
    </cfRule>
    <cfRule type="containsText" dxfId="29467" priority="40677" operator="containsText" text="08.30 – 17.30">
      <formula>NOT(ISERROR(SEARCH("08.30 – 17.30",AT69)))</formula>
    </cfRule>
    <cfRule type="containsText" dxfId="29466" priority="40678" operator="containsText" text="09.00 – 18.00">
      <formula>NOT(ISERROR(SEARCH("09.00 – 18.00",AT69)))</formula>
    </cfRule>
    <cfRule type="containsText" dxfId="29465" priority="40679" operator="containsText" text="09.00 – 13.00">
      <formula>NOT(ISERROR(SEARCH("09.00 – 13.00",AT69)))</formula>
    </cfRule>
    <cfRule type="containsText" dxfId="29464" priority="40680" operator="containsText" text="11.30 – 19.30">
      <formula>NOT(ISERROR(SEARCH("11.30 – 19.30",AT69)))</formula>
    </cfRule>
    <cfRule type="containsText" dxfId="29463" priority="40681" operator="containsText" text="10.30 – 19.30">
      <formula>NOT(ISERROR(SEARCH("10.30 – 19.30",AT69)))</formula>
    </cfRule>
    <cfRule type="containsText" dxfId="29462" priority="40682" operator="containsText" text="09.00 – 15.00">
      <formula>NOT(ISERROR(SEARCH("09.00 – 15.00",AT69)))</formula>
    </cfRule>
    <cfRule type="containsText" dxfId="29461" priority="40683" operator="containsText" text="12:30">
      <formula>NOT(ISERROR(SEARCH("12:30",AT69)))</formula>
    </cfRule>
    <cfRule type="containsText" dxfId="29460" priority="40684" operator="containsText" text="13:30">
      <formula>NOT(ISERROR(SEARCH("13:30",AT69)))</formula>
    </cfRule>
    <cfRule type="containsText" dxfId="29459" priority="40685" operator="containsText" text="FESTIVITÁ">
      <formula>NOT(ISERROR(SEARCH("FESTIVITÁ",AT69)))</formula>
    </cfRule>
    <cfRule type="cellIs" dxfId="29458" priority="40686" operator="equal">
      <formula>"DOMENICA"</formula>
    </cfRule>
  </conditionalFormatting>
  <conditionalFormatting sqref="V56">
    <cfRule type="cellIs" dxfId="29457" priority="40384" operator="equal">
      <formula>" "</formula>
    </cfRule>
  </conditionalFormatting>
  <conditionalFormatting sqref="U79:V79 U89">
    <cfRule type="containsText" dxfId="29456" priority="40244" operator="containsText" text="08.30 – 14.30">
      <formula>NOT(ISERROR(SEARCH("08.30 – 14.30",U79)))</formula>
    </cfRule>
    <cfRule type="containsText" dxfId="29455" priority="40245" operator="containsText" text="09:30 – 18.30">
      <formula>NOT(ISERROR(SEARCH("09:30 – 18.30",U79)))</formula>
    </cfRule>
    <cfRule type="containsText" dxfId="29454" priority="40246" operator="containsText" text="10.30 – 18.30">
      <formula>NOT(ISERROR(SEARCH("10.30 – 18.30",U79)))</formula>
    </cfRule>
    <cfRule type="containsText" dxfId="29453" priority="40247" operator="containsText" text="09.30 – 18.30">
      <formula>NOT(ISERROR(SEARCH("09.30 – 18.30",U79)))</formula>
    </cfRule>
    <cfRule type="containsText" dxfId="29452" priority="40248" operator="containsText" text="09.00 – 13:00">
      <formula>NOT(ISERROR(SEARCH("09.00 – 13:00",U79)))</formula>
    </cfRule>
    <cfRule type="containsText" dxfId="29451" priority="40249" operator="containsText" text="08.30 – 16.30">
      <formula>NOT(ISERROR(SEARCH("08.30 – 16.30",U79)))</formula>
    </cfRule>
    <cfRule type="containsText" dxfId="29450" priority="40250" operator="containsText" text="08:30 – 17.30">
      <formula>NOT(ISERROR(SEARCH("08:30 – 17.30",U79)))</formula>
    </cfRule>
    <cfRule type="containsText" dxfId="29449" priority="40251" operator="containsText" text="08.30 – 17.30">
      <formula>NOT(ISERROR(SEARCH("08.30 – 17.30",U79)))</formula>
    </cfRule>
    <cfRule type="containsText" dxfId="29448" priority="40252" operator="containsText" text="09.00 – 18.00">
      <formula>NOT(ISERROR(SEARCH("09.00 – 18.00",U79)))</formula>
    </cfRule>
    <cfRule type="containsText" dxfId="29447" priority="40253" operator="containsText" text="09.00 – 13.00">
      <formula>NOT(ISERROR(SEARCH("09.00 – 13.00",U79)))</formula>
    </cfRule>
    <cfRule type="containsText" dxfId="29446" priority="40254" operator="containsText" text="11.30 – 19.30">
      <formula>NOT(ISERROR(SEARCH("11.30 – 19.30",U79)))</formula>
    </cfRule>
    <cfRule type="containsText" dxfId="29445" priority="40255" operator="containsText" text="10.30 – 19.30">
      <formula>NOT(ISERROR(SEARCH("10.30 – 19.30",U79)))</formula>
    </cfRule>
    <cfRule type="containsText" dxfId="29444" priority="40256" operator="containsText" text="09.00 – 15.00">
      <formula>NOT(ISERROR(SEARCH("09.00 – 15.00",U79)))</formula>
    </cfRule>
    <cfRule type="containsText" dxfId="29443" priority="40257" operator="containsText" text="12:30">
      <formula>NOT(ISERROR(SEARCH("12:30",U79)))</formula>
    </cfRule>
    <cfRule type="containsText" dxfId="29442" priority="40258" operator="containsText" text="13:30">
      <formula>NOT(ISERROR(SEARCH("13:30",U79)))</formula>
    </cfRule>
    <cfRule type="containsText" dxfId="29441" priority="40259" operator="containsText" text="FESTIVITÁ">
      <formula>NOT(ISERROR(SEARCH("FESTIVITÁ",U79)))</formula>
    </cfRule>
    <cfRule type="cellIs" dxfId="29440" priority="40260" operator="equal">
      <formula>"DOMENICA"</formula>
    </cfRule>
  </conditionalFormatting>
  <conditionalFormatting sqref="U69:V69">
    <cfRule type="containsText" dxfId="29439" priority="40158" operator="containsText" text="08.30 – 14.30">
      <formula>NOT(ISERROR(SEARCH("08.30 – 14.30",U69)))</formula>
    </cfRule>
    <cfRule type="containsText" dxfId="29438" priority="40159" operator="containsText" text="09:30 – 18.30">
      <formula>NOT(ISERROR(SEARCH("09:30 – 18.30",U69)))</formula>
    </cfRule>
    <cfRule type="containsText" dxfId="29437" priority="40160" operator="containsText" text="10.30 – 18.30">
      <formula>NOT(ISERROR(SEARCH("10.30 – 18.30",U69)))</formula>
    </cfRule>
    <cfRule type="containsText" dxfId="29436" priority="40161" operator="containsText" text="09.30 – 18.30">
      <formula>NOT(ISERROR(SEARCH("09.30 – 18.30",U69)))</formula>
    </cfRule>
    <cfRule type="containsText" dxfId="29435" priority="40162" operator="containsText" text="09.00 – 13:00">
      <formula>NOT(ISERROR(SEARCH("09.00 – 13:00",U69)))</formula>
    </cfRule>
    <cfRule type="containsText" dxfId="29434" priority="40163" operator="containsText" text="08.30 – 16.30">
      <formula>NOT(ISERROR(SEARCH("08.30 – 16.30",U69)))</formula>
    </cfRule>
    <cfRule type="containsText" dxfId="29433" priority="40164" operator="containsText" text="08:30 – 17.30">
      <formula>NOT(ISERROR(SEARCH("08:30 – 17.30",U69)))</formula>
    </cfRule>
    <cfRule type="containsText" dxfId="29432" priority="40165" operator="containsText" text="08.30 – 17.30">
      <formula>NOT(ISERROR(SEARCH("08.30 – 17.30",U69)))</formula>
    </cfRule>
    <cfRule type="containsText" dxfId="29431" priority="40166" operator="containsText" text="09.00 – 18.00">
      <formula>NOT(ISERROR(SEARCH("09.00 – 18.00",U69)))</formula>
    </cfRule>
    <cfRule type="containsText" dxfId="29430" priority="40167" operator="containsText" text="09.00 – 13.00">
      <formula>NOT(ISERROR(SEARCH("09.00 – 13.00",U69)))</formula>
    </cfRule>
    <cfRule type="containsText" dxfId="29429" priority="40168" operator="containsText" text="11.30 – 19.30">
      <formula>NOT(ISERROR(SEARCH("11.30 – 19.30",U69)))</formula>
    </cfRule>
    <cfRule type="containsText" dxfId="29428" priority="40169" operator="containsText" text="10.30 – 19.30">
      <formula>NOT(ISERROR(SEARCH("10.30 – 19.30",U69)))</formula>
    </cfRule>
    <cfRule type="containsText" dxfId="29427" priority="40170" operator="containsText" text="09.00 – 15.00">
      <formula>NOT(ISERROR(SEARCH("09.00 – 15.00",U69)))</formula>
    </cfRule>
    <cfRule type="containsText" dxfId="29426" priority="40171" operator="containsText" text="12:30">
      <formula>NOT(ISERROR(SEARCH("12:30",U69)))</formula>
    </cfRule>
    <cfRule type="containsText" dxfId="29425" priority="40172" operator="containsText" text="13:30">
      <formula>NOT(ISERROR(SEARCH("13:30",U69)))</formula>
    </cfRule>
    <cfRule type="containsText" dxfId="29424" priority="40173" operator="containsText" text="FESTIVITÁ">
      <formula>NOT(ISERROR(SEARCH("FESTIVITÁ",U69)))</formula>
    </cfRule>
    <cfRule type="cellIs" dxfId="29423" priority="40174" operator="equal">
      <formula>"DOMENICA"</formula>
    </cfRule>
  </conditionalFormatting>
  <conditionalFormatting sqref="V89">
    <cfRule type="cellIs" dxfId="29422" priority="40116" operator="equal">
      <formula>"09.00 – 15.00"</formula>
    </cfRule>
  </conditionalFormatting>
  <conditionalFormatting sqref="V89">
    <cfRule type="cellIs" dxfId="29421" priority="40117" operator="equal">
      <formula>"09.00 – 18.00"</formula>
    </cfRule>
  </conditionalFormatting>
  <conditionalFormatting sqref="V89">
    <cfRule type="cellIs" dxfId="29420" priority="40118" operator="equal">
      <formula>"09.30 – 13.00"</formula>
    </cfRule>
  </conditionalFormatting>
  <conditionalFormatting sqref="V89">
    <cfRule type="cellIs" dxfId="29419" priority="40119" operator="equal">
      <formula>"10.30 – 19.30"</formula>
    </cfRule>
  </conditionalFormatting>
  <conditionalFormatting sqref="V89">
    <cfRule type="cellIs" dxfId="29418" priority="40120" operator="equal">
      <formula>"11.30 – 19.30"</formula>
    </cfRule>
  </conditionalFormatting>
  <conditionalFormatting sqref="V89">
    <cfRule type="cellIs" dxfId="29417" priority="40121" operator="equal">
      <formula>_FV(13,"3")</formula>
    </cfRule>
  </conditionalFormatting>
  <conditionalFormatting sqref="V89">
    <cfRule type="cellIs" dxfId="29416" priority="40122" operator="equal">
      <formula>_FV(13,"3")</formula>
    </cfRule>
  </conditionalFormatting>
  <conditionalFormatting sqref="V89">
    <cfRule type="cellIs" dxfId="29415" priority="40123" operator="equal">
      <formula>_FV(13,"3")</formula>
    </cfRule>
  </conditionalFormatting>
  <conditionalFormatting sqref="V89">
    <cfRule type="containsText" dxfId="29414" priority="40106" operator="containsText" text="DOMENICA">
      <formula>NOT(ISERROR(SEARCH("DOMENICA",V89)))</formula>
    </cfRule>
    <cfRule type="containsText" dxfId="29413" priority="40107" operator="containsText" text="08.30 – 14.30">
      <formula>NOT(ISERROR(SEARCH("08.30 – 14.30",V89)))</formula>
    </cfRule>
    <cfRule type="containsText" dxfId="29412" priority="40108" operator="containsText" text="09.30 – 18.30">
      <formula>NOT(ISERROR(SEARCH("09.30 – 18.30",V89)))</formula>
    </cfRule>
    <cfRule type="containsText" dxfId="29411" priority="40109" operator="containsText" text="08.30 – 16.30">
      <formula>NOT(ISERROR(SEARCH("08.30 – 16.30",V89)))</formula>
    </cfRule>
    <cfRule type="containsText" dxfId="29410" priority="40110" operator="containsText" text="08.30 – 17.30">
      <formula>NOT(ISERROR(SEARCH("08.30 – 17.30",V89)))</formula>
    </cfRule>
    <cfRule type="containsText" dxfId="29409" priority="40111" operator="containsText" text="09.00 – 18.00">
      <formula>NOT(ISERROR(SEARCH("09.00 – 18.00",V89)))</formula>
    </cfRule>
    <cfRule type="containsText" dxfId="29408" priority="40112" operator="containsText" text="09.00 – 15.00">
      <formula>NOT(ISERROR(SEARCH("09.00 – 15.00",V89)))</formula>
    </cfRule>
    <cfRule type="containsText" dxfId="29407" priority="40113" operator="containsText" text="10.30 – 19.30">
      <formula>NOT(ISERROR(SEARCH("10.30 – 19.30",V89)))</formula>
    </cfRule>
    <cfRule type="containsText" dxfId="29406" priority="40114" operator="containsText" text="09.00 – 13.00">
      <formula>NOT(ISERROR(SEARCH("09.00 – 13.00",V89)))</formula>
    </cfRule>
    <cfRule type="containsText" dxfId="29405" priority="40115" operator="containsText" text="11.30 – 19.30">
      <formula>NOT(ISERROR(SEARCH("11.30 – 19.30",V89)))</formula>
    </cfRule>
  </conditionalFormatting>
  <conditionalFormatting sqref="V89">
    <cfRule type="cellIs" dxfId="29404" priority="40098" operator="equal">
      <formula>"09.00 – 15.00"</formula>
    </cfRule>
  </conditionalFormatting>
  <conditionalFormatting sqref="V89">
    <cfRule type="cellIs" dxfId="29403" priority="40099" operator="equal">
      <formula>"09.00 – 18.00"</formula>
    </cfRule>
  </conditionalFormatting>
  <conditionalFormatting sqref="V89">
    <cfRule type="cellIs" dxfId="29402" priority="40100" operator="equal">
      <formula>"09.30 – 13.00"</formula>
    </cfRule>
  </conditionalFormatting>
  <conditionalFormatting sqref="V89">
    <cfRule type="cellIs" dxfId="29401" priority="40101" operator="equal">
      <formula>"10.30 – 19.30"</formula>
    </cfRule>
  </conditionalFormatting>
  <conditionalFormatting sqref="V89">
    <cfRule type="cellIs" dxfId="29400" priority="40102" operator="equal">
      <formula>"11.30 – 19.30"</formula>
    </cfRule>
  </conditionalFormatting>
  <conditionalFormatting sqref="V89">
    <cfRule type="cellIs" dxfId="29399" priority="40103" operator="equal">
      <formula>_FV(13,"3")</formula>
    </cfRule>
  </conditionalFormatting>
  <conditionalFormatting sqref="V89">
    <cfRule type="cellIs" dxfId="29398" priority="40104" operator="equal">
      <formula>_FV(13,"3")</formula>
    </cfRule>
  </conditionalFormatting>
  <conditionalFormatting sqref="V89">
    <cfRule type="cellIs" dxfId="29397" priority="40105" operator="equal">
      <formula>_FV(13,"3")</formula>
    </cfRule>
  </conditionalFormatting>
  <conditionalFormatting sqref="V89">
    <cfRule type="cellIs" dxfId="29396" priority="40090" operator="equal">
      <formula>"09.00 – 15.00"</formula>
    </cfRule>
  </conditionalFormatting>
  <conditionalFormatting sqref="V89">
    <cfRule type="cellIs" dxfId="29395" priority="40091" operator="equal">
      <formula>"09.00 – 18.00"</formula>
    </cfRule>
  </conditionalFormatting>
  <conditionalFormatting sqref="V89">
    <cfRule type="cellIs" dxfId="29394" priority="40092" operator="equal">
      <formula>"09.30 – 13.00"</formula>
    </cfRule>
  </conditionalFormatting>
  <conditionalFormatting sqref="V89">
    <cfRule type="cellIs" dxfId="29393" priority="40093" operator="equal">
      <formula>"10.30 – 19.30"</formula>
    </cfRule>
  </conditionalFormatting>
  <conditionalFormatting sqref="V89">
    <cfRule type="cellIs" dxfId="29392" priority="40094" operator="equal">
      <formula>"11.30 – 19.30"</formula>
    </cfRule>
  </conditionalFormatting>
  <conditionalFormatting sqref="V89">
    <cfRule type="cellIs" dxfId="29391" priority="40095" operator="equal">
      <formula>_FV(13,"3")</formula>
    </cfRule>
  </conditionalFormatting>
  <conditionalFormatting sqref="V89">
    <cfRule type="cellIs" dxfId="29390" priority="40096" operator="equal">
      <formula>_FV(13,"3")</formula>
    </cfRule>
  </conditionalFormatting>
  <conditionalFormatting sqref="V89">
    <cfRule type="cellIs" dxfId="29389" priority="40097" operator="equal">
      <formula>_FV(13,"3")</formula>
    </cfRule>
  </conditionalFormatting>
  <conditionalFormatting sqref="BI99:AMM99 AS99 C99:S99">
    <cfRule type="containsText" dxfId="29388" priority="39845" operator="containsText" text="08.30 – 14.30">
      <formula>NOT(ISERROR(SEARCH("08.30 – 14.30",C99)))</formula>
    </cfRule>
    <cfRule type="containsText" dxfId="29387" priority="39846" operator="containsText" text="09:30 – 18.30">
      <formula>NOT(ISERROR(SEARCH("09:30 – 18.30",C99)))</formula>
    </cfRule>
    <cfRule type="containsText" dxfId="29386" priority="39847" operator="containsText" text="10.30 – 18.30">
      <formula>NOT(ISERROR(SEARCH("10.30 – 18.30",C99)))</formula>
    </cfRule>
    <cfRule type="containsText" dxfId="29385" priority="39848" operator="containsText" text="09.30 – 18.30">
      <formula>NOT(ISERROR(SEARCH("09.30 – 18.30",C99)))</formula>
    </cfRule>
    <cfRule type="containsText" dxfId="29384" priority="39849" operator="containsText" text="09.00 – 13:00">
      <formula>NOT(ISERROR(SEARCH("09.00 – 13:00",C99)))</formula>
    </cfRule>
    <cfRule type="containsText" dxfId="29383" priority="39850" operator="containsText" text="08.30 – 16.30">
      <formula>NOT(ISERROR(SEARCH("08.30 – 16.30",C99)))</formula>
    </cfRule>
    <cfRule type="containsText" dxfId="29382" priority="39851" operator="containsText" text="08:30 – 17.30">
      <formula>NOT(ISERROR(SEARCH("08:30 – 17.30",C99)))</formula>
    </cfRule>
    <cfRule type="containsText" dxfId="29381" priority="39852" operator="containsText" text="08.30 – 17.30">
      <formula>NOT(ISERROR(SEARCH("08.30 – 17.30",C99)))</formula>
    </cfRule>
    <cfRule type="containsText" dxfId="29380" priority="39853" operator="containsText" text="09.00 – 18.00">
      <formula>NOT(ISERROR(SEARCH("09.00 – 18.00",C99)))</formula>
    </cfRule>
    <cfRule type="containsText" dxfId="29379" priority="39854" operator="containsText" text="09.00 – 13.00">
      <formula>NOT(ISERROR(SEARCH("09.00 – 13.00",C99)))</formula>
    </cfRule>
    <cfRule type="containsText" dxfId="29378" priority="39855" operator="containsText" text="11.30 – 19.30">
      <formula>NOT(ISERROR(SEARCH("11.30 – 19.30",C99)))</formula>
    </cfRule>
    <cfRule type="containsText" dxfId="29377" priority="39856" operator="containsText" text="10.30 – 19.30">
      <formula>NOT(ISERROR(SEARCH("10.30 – 19.30",C99)))</formula>
    </cfRule>
    <cfRule type="containsText" dxfId="29376" priority="39857" operator="containsText" text="09.00 – 15.00">
      <formula>NOT(ISERROR(SEARCH("09.00 – 15.00",C99)))</formula>
    </cfRule>
    <cfRule type="containsText" dxfId="29375" priority="39858" operator="containsText" text="12:30">
      <formula>NOT(ISERROR(SEARCH("12:30",C99)))</formula>
    </cfRule>
    <cfRule type="containsText" dxfId="29374" priority="39859" operator="containsText" text="13:30">
      <formula>NOT(ISERROR(SEARCH("13:30",C99)))</formula>
    </cfRule>
    <cfRule type="containsText" dxfId="29373" priority="39860" operator="containsText" text="FESTIVITÁ">
      <formula>NOT(ISERROR(SEARCH("FESTIVITÁ",C99)))</formula>
    </cfRule>
    <cfRule type="cellIs" dxfId="29372" priority="39861" operator="equal">
      <formula>"DOMENICA"</formula>
    </cfRule>
  </conditionalFormatting>
  <conditionalFormatting sqref="W99:X99 AC99:AR99">
    <cfRule type="containsText" dxfId="29371" priority="39770" operator="containsText" text="08.30 – 14.30">
      <formula>NOT(ISERROR(SEARCH("08.30 – 14.30",W99)))</formula>
    </cfRule>
    <cfRule type="containsText" dxfId="29370" priority="39771" operator="containsText" text="09:30 – 18.30">
      <formula>NOT(ISERROR(SEARCH("09:30 – 18.30",W99)))</formula>
    </cfRule>
    <cfRule type="containsText" dxfId="29369" priority="39772" operator="containsText" text="10.30 – 18.30">
      <formula>NOT(ISERROR(SEARCH("10.30 – 18.30",W99)))</formula>
    </cfRule>
    <cfRule type="containsText" dxfId="29368" priority="39773" operator="containsText" text="09.30 – 18.30">
      <formula>NOT(ISERROR(SEARCH("09.30 – 18.30",W99)))</formula>
    </cfRule>
    <cfRule type="containsText" dxfId="29367" priority="39774" operator="containsText" text="09.00 – 13:00">
      <formula>NOT(ISERROR(SEARCH("09.00 – 13:00",W99)))</formula>
    </cfRule>
    <cfRule type="containsText" dxfId="29366" priority="39775" operator="containsText" text="08.30 – 16.30">
      <formula>NOT(ISERROR(SEARCH("08.30 – 16.30",W99)))</formula>
    </cfRule>
    <cfRule type="containsText" dxfId="29365" priority="39776" operator="containsText" text="08:30 – 17.30">
      <formula>NOT(ISERROR(SEARCH("08:30 – 17.30",W99)))</formula>
    </cfRule>
    <cfRule type="containsText" dxfId="29364" priority="39777" operator="containsText" text="08.30 – 17.30">
      <formula>NOT(ISERROR(SEARCH("08.30 – 17.30",W99)))</formula>
    </cfRule>
    <cfRule type="containsText" dxfId="29363" priority="39778" operator="containsText" text="09.00 – 18.00">
      <formula>NOT(ISERROR(SEARCH("09.00 – 18.00",W99)))</formula>
    </cfRule>
    <cfRule type="containsText" dxfId="29362" priority="39779" operator="containsText" text="09.00 – 13.00">
      <formula>NOT(ISERROR(SEARCH("09.00 – 13.00",W99)))</formula>
    </cfRule>
    <cfRule type="containsText" dxfId="29361" priority="39780" operator="containsText" text="11.30 – 19.30">
      <formula>NOT(ISERROR(SEARCH("11.30 – 19.30",W99)))</formula>
    </cfRule>
    <cfRule type="containsText" dxfId="29360" priority="39781" operator="containsText" text="10.30 – 19.30">
      <formula>NOT(ISERROR(SEARCH("10.30 – 19.30",W99)))</formula>
    </cfRule>
    <cfRule type="containsText" dxfId="29359" priority="39782" operator="containsText" text="09.00 – 15.00">
      <formula>NOT(ISERROR(SEARCH("09.00 – 15.00",W99)))</formula>
    </cfRule>
    <cfRule type="containsText" dxfId="29358" priority="39783" operator="containsText" text="12:30">
      <formula>NOT(ISERROR(SEARCH("12:30",W99)))</formula>
    </cfRule>
    <cfRule type="containsText" dxfId="29357" priority="39784" operator="containsText" text="13:30">
      <formula>NOT(ISERROR(SEARCH("13:30",W99)))</formula>
    </cfRule>
    <cfRule type="containsText" dxfId="29356" priority="39785" operator="containsText" text="FESTIVITÁ">
      <formula>NOT(ISERROR(SEARCH("FESTIVITÁ",W99)))</formula>
    </cfRule>
    <cfRule type="cellIs" dxfId="29355" priority="39786" operator="equal">
      <formula>"DOMENICA"</formula>
    </cfRule>
  </conditionalFormatting>
  <conditionalFormatting sqref="AY99:BG99">
    <cfRule type="containsText" dxfId="29354" priority="39719" operator="containsText" text="08.30 – 14.30">
      <formula>NOT(ISERROR(SEARCH("08.30 – 14.30",AY99)))</formula>
    </cfRule>
    <cfRule type="containsText" dxfId="29353" priority="39720" operator="containsText" text="09:30 – 18.30">
      <formula>NOT(ISERROR(SEARCH("09:30 – 18.30",AY99)))</formula>
    </cfRule>
    <cfRule type="containsText" dxfId="29352" priority="39721" operator="containsText" text="10.30 – 18.30">
      <formula>NOT(ISERROR(SEARCH("10.30 – 18.30",AY99)))</formula>
    </cfRule>
    <cfRule type="containsText" dxfId="29351" priority="39722" operator="containsText" text="09.30 – 18.30">
      <formula>NOT(ISERROR(SEARCH("09.30 – 18.30",AY99)))</formula>
    </cfRule>
    <cfRule type="containsText" dxfId="29350" priority="39723" operator="containsText" text="09.00 – 13:00">
      <formula>NOT(ISERROR(SEARCH("09.00 – 13:00",AY99)))</formula>
    </cfRule>
    <cfRule type="containsText" dxfId="29349" priority="39724" operator="containsText" text="08.30 – 16.30">
      <formula>NOT(ISERROR(SEARCH("08.30 – 16.30",AY99)))</formula>
    </cfRule>
    <cfRule type="containsText" dxfId="29348" priority="39725" operator="containsText" text="08:30 – 17.30">
      <formula>NOT(ISERROR(SEARCH("08:30 – 17.30",AY99)))</formula>
    </cfRule>
    <cfRule type="containsText" dxfId="29347" priority="39726" operator="containsText" text="08.30 – 17.30">
      <formula>NOT(ISERROR(SEARCH("08.30 – 17.30",AY99)))</formula>
    </cfRule>
    <cfRule type="containsText" dxfId="29346" priority="39727" operator="containsText" text="09.00 – 18.00">
      <formula>NOT(ISERROR(SEARCH("09.00 – 18.00",AY99)))</formula>
    </cfRule>
    <cfRule type="containsText" dxfId="29345" priority="39728" operator="containsText" text="09.00 – 13.00">
      <formula>NOT(ISERROR(SEARCH("09.00 – 13.00",AY99)))</formula>
    </cfRule>
    <cfRule type="containsText" dxfId="29344" priority="39729" operator="containsText" text="11.30 – 19.30">
      <formula>NOT(ISERROR(SEARCH("11.30 – 19.30",AY99)))</formula>
    </cfRule>
    <cfRule type="containsText" dxfId="29343" priority="39730" operator="containsText" text="10.30 – 19.30">
      <formula>NOT(ISERROR(SEARCH("10.30 – 19.30",AY99)))</formula>
    </cfRule>
    <cfRule type="containsText" dxfId="29342" priority="39731" operator="containsText" text="09.00 – 15.00">
      <formula>NOT(ISERROR(SEARCH("09.00 – 15.00",AY99)))</formula>
    </cfRule>
    <cfRule type="containsText" dxfId="29341" priority="39732" operator="containsText" text="12:30">
      <formula>NOT(ISERROR(SEARCH("12:30",AY99)))</formula>
    </cfRule>
    <cfRule type="containsText" dxfId="29340" priority="39733" operator="containsText" text="13:30">
      <formula>NOT(ISERROR(SEARCH("13:30",AY99)))</formula>
    </cfRule>
    <cfRule type="containsText" dxfId="29339" priority="39734" operator="containsText" text="FESTIVITÁ">
      <formula>NOT(ISERROR(SEARCH("FESTIVITÁ",AY99)))</formula>
    </cfRule>
    <cfRule type="cellIs" dxfId="29338" priority="39735" operator="equal">
      <formula>"DOMENICA"</formula>
    </cfRule>
  </conditionalFormatting>
  <conditionalFormatting sqref="AT99:AU99">
    <cfRule type="containsText" dxfId="29337" priority="39668" operator="containsText" text="08.30 – 14.30">
      <formula>NOT(ISERROR(SEARCH("08.30 – 14.30",AT99)))</formula>
    </cfRule>
    <cfRule type="containsText" dxfId="29336" priority="39669" operator="containsText" text="09:30 – 18.30">
      <formula>NOT(ISERROR(SEARCH("09:30 – 18.30",AT99)))</formula>
    </cfRule>
    <cfRule type="containsText" dxfId="29335" priority="39670" operator="containsText" text="10.30 – 18.30">
      <formula>NOT(ISERROR(SEARCH("10.30 – 18.30",AT99)))</formula>
    </cfRule>
    <cfRule type="containsText" dxfId="29334" priority="39671" operator="containsText" text="09.30 – 18.30">
      <formula>NOT(ISERROR(SEARCH("09.30 – 18.30",AT99)))</formula>
    </cfRule>
    <cfRule type="containsText" dxfId="29333" priority="39672" operator="containsText" text="09.00 – 13:00">
      <formula>NOT(ISERROR(SEARCH("09.00 – 13:00",AT99)))</formula>
    </cfRule>
    <cfRule type="containsText" dxfId="29332" priority="39673" operator="containsText" text="08.30 – 16.30">
      <formula>NOT(ISERROR(SEARCH("08.30 – 16.30",AT99)))</formula>
    </cfRule>
    <cfRule type="containsText" dxfId="29331" priority="39674" operator="containsText" text="08:30 – 17.30">
      <formula>NOT(ISERROR(SEARCH("08:30 – 17.30",AT99)))</formula>
    </cfRule>
    <cfRule type="containsText" dxfId="29330" priority="39675" operator="containsText" text="08.30 – 17.30">
      <formula>NOT(ISERROR(SEARCH("08.30 – 17.30",AT99)))</formula>
    </cfRule>
    <cfRule type="containsText" dxfId="29329" priority="39676" operator="containsText" text="09.00 – 18.00">
      <formula>NOT(ISERROR(SEARCH("09.00 – 18.00",AT99)))</formula>
    </cfRule>
    <cfRule type="containsText" dxfId="29328" priority="39677" operator="containsText" text="09.00 – 13.00">
      <formula>NOT(ISERROR(SEARCH("09.00 – 13.00",AT99)))</formula>
    </cfRule>
    <cfRule type="containsText" dxfId="29327" priority="39678" operator="containsText" text="11.30 – 19.30">
      <formula>NOT(ISERROR(SEARCH("11.30 – 19.30",AT99)))</formula>
    </cfRule>
    <cfRule type="containsText" dxfId="29326" priority="39679" operator="containsText" text="10.30 – 19.30">
      <formula>NOT(ISERROR(SEARCH("10.30 – 19.30",AT99)))</formula>
    </cfRule>
    <cfRule type="containsText" dxfId="29325" priority="39680" operator="containsText" text="09.00 – 15.00">
      <formula>NOT(ISERROR(SEARCH("09.00 – 15.00",AT99)))</formula>
    </cfRule>
    <cfRule type="containsText" dxfId="29324" priority="39681" operator="containsText" text="12:30">
      <formula>NOT(ISERROR(SEARCH("12:30",AT99)))</formula>
    </cfRule>
    <cfRule type="containsText" dxfId="29323" priority="39682" operator="containsText" text="13:30">
      <formula>NOT(ISERROR(SEARCH("13:30",AT99)))</formula>
    </cfRule>
    <cfRule type="containsText" dxfId="29322" priority="39683" operator="containsText" text="FESTIVITÁ">
      <formula>NOT(ISERROR(SEARCH("FESTIVITÁ",AT99)))</formula>
    </cfRule>
    <cfRule type="cellIs" dxfId="29321" priority="39684" operator="equal">
      <formula>"DOMENICA"</formula>
    </cfRule>
  </conditionalFormatting>
  <conditionalFormatting sqref="U99">
    <cfRule type="containsText" dxfId="29320" priority="39533" operator="containsText" text="08.30 – 14.30">
      <formula>NOT(ISERROR(SEARCH("08.30 – 14.30",U99)))</formula>
    </cfRule>
    <cfRule type="containsText" dxfId="29319" priority="39534" operator="containsText" text="09:30 – 18.30">
      <formula>NOT(ISERROR(SEARCH("09:30 – 18.30",U99)))</formula>
    </cfRule>
    <cfRule type="containsText" dxfId="29318" priority="39535" operator="containsText" text="10.30 – 18.30">
      <formula>NOT(ISERROR(SEARCH("10.30 – 18.30",U99)))</formula>
    </cfRule>
    <cfRule type="containsText" dxfId="29317" priority="39536" operator="containsText" text="09.30 – 18.30">
      <formula>NOT(ISERROR(SEARCH("09.30 – 18.30",U99)))</formula>
    </cfRule>
    <cfRule type="containsText" dxfId="29316" priority="39537" operator="containsText" text="09.00 – 13:00">
      <formula>NOT(ISERROR(SEARCH("09.00 – 13:00",U99)))</formula>
    </cfRule>
    <cfRule type="containsText" dxfId="29315" priority="39538" operator="containsText" text="08.30 – 16.30">
      <formula>NOT(ISERROR(SEARCH("08.30 – 16.30",U99)))</formula>
    </cfRule>
    <cfRule type="containsText" dxfId="29314" priority="39539" operator="containsText" text="08:30 – 17.30">
      <formula>NOT(ISERROR(SEARCH("08:30 – 17.30",U99)))</formula>
    </cfRule>
    <cfRule type="containsText" dxfId="29313" priority="39540" operator="containsText" text="08.30 – 17.30">
      <formula>NOT(ISERROR(SEARCH("08.30 – 17.30",U99)))</formula>
    </cfRule>
    <cfRule type="containsText" dxfId="29312" priority="39541" operator="containsText" text="09.00 – 18.00">
      <formula>NOT(ISERROR(SEARCH("09.00 – 18.00",U99)))</formula>
    </cfRule>
    <cfRule type="containsText" dxfId="29311" priority="39542" operator="containsText" text="09.00 – 13.00">
      <formula>NOT(ISERROR(SEARCH("09.00 – 13.00",U99)))</formula>
    </cfRule>
    <cfRule type="containsText" dxfId="29310" priority="39543" operator="containsText" text="11.30 – 19.30">
      <formula>NOT(ISERROR(SEARCH("11.30 – 19.30",U99)))</formula>
    </cfRule>
    <cfRule type="containsText" dxfId="29309" priority="39544" operator="containsText" text="10.30 – 19.30">
      <formula>NOT(ISERROR(SEARCH("10.30 – 19.30",U99)))</formula>
    </cfRule>
    <cfRule type="containsText" dxfId="29308" priority="39545" operator="containsText" text="09.00 – 15.00">
      <formula>NOT(ISERROR(SEARCH("09.00 – 15.00",U99)))</formula>
    </cfRule>
    <cfRule type="containsText" dxfId="29307" priority="39546" operator="containsText" text="12:30">
      <formula>NOT(ISERROR(SEARCH("12:30",U99)))</formula>
    </cfRule>
    <cfRule type="containsText" dxfId="29306" priority="39547" operator="containsText" text="13:30">
      <formula>NOT(ISERROR(SEARCH("13:30",U99)))</formula>
    </cfRule>
    <cfRule type="containsText" dxfId="29305" priority="39548" operator="containsText" text="FESTIVITÁ">
      <formula>NOT(ISERROR(SEARCH("FESTIVITÁ",U99)))</formula>
    </cfRule>
    <cfRule type="cellIs" dxfId="29304" priority="39549" operator="equal">
      <formula>"DOMENICA"</formula>
    </cfRule>
  </conditionalFormatting>
  <conditionalFormatting sqref="V99">
    <cfRule type="cellIs" dxfId="29303" priority="39525" operator="equal">
      <formula>"09.00 – 15.00"</formula>
    </cfRule>
  </conditionalFormatting>
  <conditionalFormatting sqref="V99">
    <cfRule type="cellIs" dxfId="29302" priority="39526" operator="equal">
      <formula>"09.00 – 18.00"</formula>
    </cfRule>
  </conditionalFormatting>
  <conditionalFormatting sqref="V99">
    <cfRule type="cellIs" dxfId="29301" priority="39527" operator="equal">
      <formula>"09.30 – 13.00"</formula>
    </cfRule>
  </conditionalFormatting>
  <conditionalFormatting sqref="V99">
    <cfRule type="cellIs" dxfId="29300" priority="39528" operator="equal">
      <formula>"10.30 – 19.30"</formula>
    </cfRule>
  </conditionalFormatting>
  <conditionalFormatting sqref="V99">
    <cfRule type="cellIs" dxfId="29299" priority="39529" operator="equal">
      <formula>"11.30 – 19.30"</formula>
    </cfRule>
  </conditionalFormatting>
  <conditionalFormatting sqref="V99">
    <cfRule type="cellIs" dxfId="29298" priority="39530" operator="equal">
      <formula>_FV(13,"3")</formula>
    </cfRule>
  </conditionalFormatting>
  <conditionalFormatting sqref="V99">
    <cfRule type="cellIs" dxfId="29297" priority="39531" operator="equal">
      <formula>_FV(13,"3")</formula>
    </cfRule>
  </conditionalFormatting>
  <conditionalFormatting sqref="V99">
    <cfRule type="cellIs" dxfId="29296" priority="39532" operator="equal">
      <formula>_FV(13,"3")</formula>
    </cfRule>
  </conditionalFormatting>
  <conditionalFormatting sqref="V99">
    <cfRule type="containsText" dxfId="29295" priority="39515" operator="containsText" text="DOMENICA">
      <formula>NOT(ISERROR(SEARCH("DOMENICA",V99)))</formula>
    </cfRule>
    <cfRule type="containsText" dxfId="29294" priority="39516" operator="containsText" text="08.30 – 14.30">
      <formula>NOT(ISERROR(SEARCH("08.30 – 14.30",V99)))</formula>
    </cfRule>
    <cfRule type="containsText" dxfId="29293" priority="39517" operator="containsText" text="09.30 – 18.30">
      <formula>NOT(ISERROR(SEARCH("09.30 – 18.30",V99)))</formula>
    </cfRule>
    <cfRule type="containsText" dxfId="29292" priority="39518" operator="containsText" text="08.30 – 16.30">
      <formula>NOT(ISERROR(SEARCH("08.30 – 16.30",V99)))</formula>
    </cfRule>
    <cfRule type="containsText" dxfId="29291" priority="39519" operator="containsText" text="08.30 – 17.30">
      <formula>NOT(ISERROR(SEARCH("08.30 – 17.30",V99)))</formula>
    </cfRule>
    <cfRule type="containsText" dxfId="29290" priority="39520" operator="containsText" text="09.00 – 18.00">
      <formula>NOT(ISERROR(SEARCH("09.00 – 18.00",V99)))</formula>
    </cfRule>
    <cfRule type="containsText" dxfId="29289" priority="39521" operator="containsText" text="09.00 – 15.00">
      <formula>NOT(ISERROR(SEARCH("09.00 – 15.00",V99)))</formula>
    </cfRule>
    <cfRule type="containsText" dxfId="29288" priority="39522" operator="containsText" text="10.30 – 19.30">
      <formula>NOT(ISERROR(SEARCH("10.30 – 19.30",V99)))</formula>
    </cfRule>
    <cfRule type="containsText" dxfId="29287" priority="39523" operator="containsText" text="09.00 – 13.00">
      <formula>NOT(ISERROR(SEARCH("09.00 – 13.00",V99)))</formula>
    </cfRule>
    <cfRule type="containsText" dxfId="29286" priority="39524" operator="containsText" text="11.30 – 19.30">
      <formula>NOT(ISERROR(SEARCH("11.30 – 19.30",V99)))</formula>
    </cfRule>
  </conditionalFormatting>
  <conditionalFormatting sqref="V99">
    <cfRule type="cellIs" dxfId="29285" priority="39507" operator="equal">
      <formula>"09.00 – 15.00"</formula>
    </cfRule>
  </conditionalFormatting>
  <conditionalFormatting sqref="V99">
    <cfRule type="cellIs" dxfId="29284" priority="39508" operator="equal">
      <formula>"09.00 – 18.00"</formula>
    </cfRule>
  </conditionalFormatting>
  <conditionalFormatting sqref="V99">
    <cfRule type="cellIs" dxfId="29283" priority="39509" operator="equal">
      <formula>"09.30 – 13.00"</formula>
    </cfRule>
  </conditionalFormatting>
  <conditionalFormatting sqref="V99">
    <cfRule type="cellIs" dxfId="29282" priority="39510" operator="equal">
      <formula>"10.30 – 19.30"</formula>
    </cfRule>
  </conditionalFormatting>
  <conditionalFormatting sqref="V99">
    <cfRule type="cellIs" dxfId="29281" priority="39511" operator="equal">
      <formula>"11.30 – 19.30"</formula>
    </cfRule>
  </conditionalFormatting>
  <conditionalFormatting sqref="V99">
    <cfRule type="cellIs" dxfId="29280" priority="39512" operator="equal">
      <formula>_FV(13,"3")</formula>
    </cfRule>
  </conditionalFormatting>
  <conditionalFormatting sqref="V99">
    <cfRule type="cellIs" dxfId="29279" priority="39513" operator="equal">
      <formula>_FV(13,"3")</formula>
    </cfRule>
  </conditionalFormatting>
  <conditionalFormatting sqref="V99">
    <cfRule type="cellIs" dxfId="29278" priority="39514" operator="equal">
      <formula>_FV(13,"3")</formula>
    </cfRule>
  </conditionalFormatting>
  <conditionalFormatting sqref="V99">
    <cfRule type="cellIs" dxfId="29277" priority="39499" operator="equal">
      <formula>"09.00 – 15.00"</formula>
    </cfRule>
  </conditionalFormatting>
  <conditionalFormatting sqref="V99">
    <cfRule type="cellIs" dxfId="29276" priority="39500" operator="equal">
      <formula>"09.00 – 18.00"</formula>
    </cfRule>
  </conditionalFormatting>
  <conditionalFormatting sqref="V99">
    <cfRule type="cellIs" dxfId="29275" priority="39501" operator="equal">
      <formula>"09.30 – 13.00"</formula>
    </cfRule>
  </conditionalFormatting>
  <conditionalFormatting sqref="V99">
    <cfRule type="cellIs" dxfId="29274" priority="39502" operator="equal">
      <formula>"10.30 – 19.30"</formula>
    </cfRule>
  </conditionalFormatting>
  <conditionalFormatting sqref="V99">
    <cfRule type="cellIs" dxfId="29273" priority="39503" operator="equal">
      <formula>"11.30 – 19.30"</formula>
    </cfRule>
  </conditionalFormatting>
  <conditionalFormatting sqref="V99">
    <cfRule type="cellIs" dxfId="29272" priority="39504" operator="equal">
      <formula>_FV(13,"3")</formula>
    </cfRule>
  </conditionalFormatting>
  <conditionalFormatting sqref="V99">
    <cfRule type="cellIs" dxfId="29271" priority="39505" operator="equal">
      <formula>_FV(13,"3")</formula>
    </cfRule>
  </conditionalFormatting>
  <conditionalFormatting sqref="V99">
    <cfRule type="cellIs" dxfId="29270" priority="39506" operator="equal">
      <formula>_FV(13,"3")</formula>
    </cfRule>
  </conditionalFormatting>
  <conditionalFormatting sqref="S111:S112 BI113:AMM113 BI153:AMM153 BI133:AMM133 BI143:AMM143 AS113 AS153 AS133 AS143 A133:S133 A143:S143 A153:S153 A111:P113 U110 U111:V113 A110:S110">
    <cfRule type="containsText" dxfId="29269" priority="38877" operator="containsText" text="08.30 – 14.30">
      <formula>NOT(ISERROR(SEARCH("08.30 – 14.30",A110)))</formula>
    </cfRule>
    <cfRule type="containsText" dxfId="29268" priority="38878" operator="containsText" text="09:30 – 18.30">
      <formula>NOT(ISERROR(SEARCH("09:30 – 18.30",A110)))</formula>
    </cfRule>
    <cfRule type="containsText" dxfId="29267" priority="38879" operator="containsText" text="10.30 – 18.30">
      <formula>NOT(ISERROR(SEARCH("10.30 – 18.30",A110)))</formula>
    </cfRule>
    <cfRule type="containsText" dxfId="29266" priority="38880" operator="containsText" text="09.30 – 18.30">
      <formula>NOT(ISERROR(SEARCH("09.30 – 18.30",A110)))</formula>
    </cfRule>
    <cfRule type="containsText" dxfId="29265" priority="38881" operator="containsText" text="09.00 – 13:00">
      <formula>NOT(ISERROR(SEARCH("09.00 – 13:00",A110)))</formula>
    </cfRule>
    <cfRule type="containsText" dxfId="29264" priority="38882" operator="containsText" text="08.30 – 16.30">
      <formula>NOT(ISERROR(SEARCH("08.30 – 16.30",A110)))</formula>
    </cfRule>
    <cfRule type="containsText" dxfId="29263" priority="38883" operator="containsText" text="08:30 – 17.30">
      <formula>NOT(ISERROR(SEARCH("08:30 – 17.30",A110)))</formula>
    </cfRule>
    <cfRule type="containsText" dxfId="29262" priority="38884" operator="containsText" text="08.30 – 17.30">
      <formula>NOT(ISERROR(SEARCH("08.30 – 17.30",A110)))</formula>
    </cfRule>
    <cfRule type="containsText" dxfId="29261" priority="38885" operator="containsText" text="09.00 – 18.00">
      <formula>NOT(ISERROR(SEARCH("09.00 – 18.00",A110)))</formula>
    </cfRule>
    <cfRule type="containsText" dxfId="29260" priority="38886" operator="containsText" text="09.00 – 13.00">
      <formula>NOT(ISERROR(SEARCH("09.00 – 13.00",A110)))</formula>
    </cfRule>
    <cfRule type="containsText" dxfId="29259" priority="38887" operator="containsText" text="11.30 – 19.30">
      <formula>NOT(ISERROR(SEARCH("11.30 – 19.30",A110)))</formula>
    </cfRule>
    <cfRule type="containsText" dxfId="29258" priority="38888" operator="containsText" text="10.30 – 19.30">
      <formula>NOT(ISERROR(SEARCH("10.30 – 19.30",A110)))</formula>
    </cfRule>
    <cfRule type="containsText" dxfId="29257" priority="38889" operator="containsText" text="09.00 – 15.00">
      <formula>NOT(ISERROR(SEARCH("09.00 – 15.00",A110)))</formula>
    </cfRule>
    <cfRule type="containsText" dxfId="29256" priority="38890" operator="containsText" text="12:30">
      <formula>NOT(ISERROR(SEARCH("12:30",A110)))</formula>
    </cfRule>
    <cfRule type="containsText" dxfId="29255" priority="38891" operator="containsText" text="13:30">
      <formula>NOT(ISERROR(SEARCH("13:30",A110)))</formula>
    </cfRule>
    <cfRule type="containsText" dxfId="29254" priority="38892" operator="containsText" text="FESTIVITÁ">
      <formula>NOT(ISERROR(SEARCH("FESTIVITÁ",A110)))</formula>
    </cfRule>
    <cfRule type="cellIs" dxfId="29253" priority="38893" operator="equal">
      <formula>"DOMENICA"</formula>
    </cfRule>
  </conditionalFormatting>
  <conditionalFormatting sqref="C124:S124">
    <cfRule type="cellIs" dxfId="29252" priority="38862" operator="equal">
      <formula>"09.00 – 15.00"</formula>
    </cfRule>
  </conditionalFormatting>
  <conditionalFormatting sqref="A124:B124">
    <cfRule type="cellIs" dxfId="29251" priority="38863" operator="equal">
      <formula>"09.00 – 15.00"</formula>
    </cfRule>
  </conditionalFormatting>
  <conditionalFormatting sqref="C124:S124">
    <cfRule type="cellIs" dxfId="29250" priority="38864" operator="equal">
      <formula>"09.00 – 18.00"</formula>
    </cfRule>
  </conditionalFormatting>
  <conditionalFormatting sqref="C124:S124">
    <cfRule type="cellIs" dxfId="29249" priority="38866" operator="equal">
      <formula>"09.30 – 13.00"</formula>
    </cfRule>
  </conditionalFormatting>
  <conditionalFormatting sqref="A124:B124">
    <cfRule type="cellIs" dxfId="29248" priority="38867" operator="equal">
      <formula>"09.30 – 13.00"</formula>
    </cfRule>
  </conditionalFormatting>
  <conditionalFormatting sqref="A124:B124">
    <cfRule type="cellIs" dxfId="29247" priority="38868" operator="equal">
      <formula>"10.30 – 19.30"</formula>
    </cfRule>
  </conditionalFormatting>
  <conditionalFormatting sqref="C124:S124">
    <cfRule type="cellIs" dxfId="29246" priority="38869" operator="equal">
      <formula>"10.30 – 19.30"</formula>
    </cfRule>
  </conditionalFormatting>
  <conditionalFormatting sqref="C124:S124">
    <cfRule type="cellIs" dxfId="29245" priority="38870" operator="equal">
      <formula>"11.30 – 19.30"</formula>
    </cfRule>
  </conditionalFormatting>
  <conditionalFormatting sqref="A124:B124">
    <cfRule type="cellIs" dxfId="29244" priority="38871" operator="equal">
      <formula>"11.30 – 19.30"</formula>
    </cfRule>
  </conditionalFormatting>
  <conditionalFormatting sqref="A124:B124">
    <cfRule type="cellIs" dxfId="29243" priority="38872" operator="equal">
      <formula>_FV(13,"3")</formula>
    </cfRule>
  </conditionalFormatting>
  <conditionalFormatting sqref="A124:S124">
    <cfRule type="cellIs" dxfId="29242" priority="38873" operator="equal">
      <formula>_FV(13,"3")</formula>
    </cfRule>
  </conditionalFormatting>
  <conditionalFormatting sqref="A124:B124">
    <cfRule type="cellIs" dxfId="29241" priority="38874" operator="equal">
      <formula>_FV(13,"3")</formula>
    </cfRule>
  </conditionalFormatting>
  <conditionalFormatting sqref="C124:S124">
    <cfRule type="cellIs" dxfId="29240" priority="38875" operator="equal">
      <formula>_FV(13,"3")</formula>
    </cfRule>
  </conditionalFormatting>
  <conditionalFormatting sqref="C124:S124">
    <cfRule type="cellIs" dxfId="29239" priority="38876" operator="equal">
      <formula>_FV(13,"3")</formula>
    </cfRule>
  </conditionalFormatting>
  <conditionalFormatting sqref="BI124:XFD124 AS124 A124:S124">
    <cfRule type="containsText" dxfId="29238" priority="38852" operator="containsText" text="DOMENICA">
      <formula>NOT(ISERROR(SEARCH("DOMENICA",A124)))</formula>
    </cfRule>
    <cfRule type="containsText" dxfId="29237" priority="38853" operator="containsText" text="08.30 – 14.30">
      <formula>NOT(ISERROR(SEARCH("08.30 – 14.30",A124)))</formula>
    </cfRule>
    <cfRule type="containsText" dxfId="29236" priority="38854" operator="containsText" text="09.30 – 18.30">
      <formula>NOT(ISERROR(SEARCH("09.30 – 18.30",A124)))</formula>
    </cfRule>
    <cfRule type="containsText" dxfId="29235" priority="38855" operator="containsText" text="08.30 – 16.30">
      <formula>NOT(ISERROR(SEARCH("08.30 – 16.30",A124)))</formula>
    </cfRule>
    <cfRule type="containsText" dxfId="29234" priority="38856" operator="containsText" text="08.30 – 17.30">
      <formula>NOT(ISERROR(SEARCH("08.30 – 17.30",A124)))</formula>
    </cfRule>
    <cfRule type="containsText" dxfId="29233" priority="38857" operator="containsText" text="09.00 – 18.00">
      <formula>NOT(ISERROR(SEARCH("09.00 – 18.00",A124)))</formula>
    </cfRule>
    <cfRule type="containsText" dxfId="29232" priority="38858" operator="containsText" text="09.00 – 15.00">
      <formula>NOT(ISERROR(SEARCH("09.00 – 15.00",A124)))</formula>
    </cfRule>
    <cfRule type="containsText" dxfId="29231" priority="38859" operator="containsText" text="10.30 – 19.30">
      <formula>NOT(ISERROR(SEARCH("10.30 – 19.30",A124)))</formula>
    </cfRule>
    <cfRule type="containsText" dxfId="29230" priority="38860" operator="containsText" text="09.00 – 13.00">
      <formula>NOT(ISERROR(SEARCH("09.00 – 13.00",A124)))</formula>
    </cfRule>
    <cfRule type="containsText" dxfId="29229" priority="38861" operator="containsText" text="11.30 – 19.30">
      <formula>NOT(ISERROR(SEARCH("11.30 – 19.30",A124)))</formula>
    </cfRule>
  </conditionalFormatting>
  <conditionalFormatting sqref="A124:B124">
    <cfRule type="cellIs" dxfId="29228" priority="38837" operator="equal">
      <formula>"09.00 – 15.00"</formula>
    </cfRule>
  </conditionalFormatting>
  <conditionalFormatting sqref="C124:S124">
    <cfRule type="cellIs" dxfId="29227" priority="38838" operator="equal">
      <formula>"09.00 – 18.00"</formula>
    </cfRule>
  </conditionalFormatting>
  <conditionalFormatting sqref="A124:B124">
    <cfRule type="cellIs" dxfId="29226" priority="38839" operator="equal">
      <formula>"09.00 – 18.00"</formula>
    </cfRule>
  </conditionalFormatting>
  <conditionalFormatting sqref="C124:S124">
    <cfRule type="cellIs" dxfId="29225" priority="38840" operator="equal">
      <formula>"09.30 – 13.00"</formula>
    </cfRule>
  </conditionalFormatting>
  <conditionalFormatting sqref="A124:B124">
    <cfRule type="cellIs" dxfId="29224" priority="38841" operator="equal">
      <formula>"09.30 – 13.00"</formula>
    </cfRule>
  </conditionalFormatting>
  <conditionalFormatting sqref="A124:B124">
    <cfRule type="cellIs" dxfId="29223" priority="38842" operator="equal">
      <formula>"10.30 – 19.30"</formula>
    </cfRule>
  </conditionalFormatting>
  <conditionalFormatting sqref="C124:S124">
    <cfRule type="cellIs" dxfId="29222" priority="38843" operator="equal">
      <formula>"10.30 – 19.30"</formula>
    </cfRule>
  </conditionalFormatting>
  <conditionalFormatting sqref="A124:B124">
    <cfRule type="cellIs" dxfId="29221" priority="38844" operator="equal">
      <formula>"11.30 – 19.30"</formula>
    </cfRule>
  </conditionalFormatting>
  <conditionalFormatting sqref="C124:S124">
    <cfRule type="cellIs" dxfId="29220" priority="38845" operator="equal">
      <formula>"11.30 – 19.30"</formula>
    </cfRule>
  </conditionalFormatting>
  <conditionalFormatting sqref="A124:B124">
    <cfRule type="cellIs" dxfId="29219" priority="38846" operator="equal">
      <formula>_FV(13,"3")</formula>
    </cfRule>
  </conditionalFormatting>
  <conditionalFormatting sqref="A124:B124">
    <cfRule type="cellIs" dxfId="29218" priority="38847" operator="equal">
      <formula>_FV(13,"3")</formula>
    </cfRule>
  </conditionalFormatting>
  <conditionalFormatting sqref="A124:B124">
    <cfRule type="cellIs" dxfId="29217" priority="38848" operator="equal">
      <formula>_FV(13,"3")</formula>
    </cfRule>
  </conditionalFormatting>
  <conditionalFormatting sqref="C124:S124">
    <cfRule type="cellIs" dxfId="29216" priority="38849" operator="equal">
      <formula>_FV(13,"3")</formula>
    </cfRule>
  </conditionalFormatting>
  <conditionalFormatting sqref="C124:S124">
    <cfRule type="cellIs" dxfId="29215" priority="38850" operator="equal">
      <formula>_FV(13,"3")</formula>
    </cfRule>
  </conditionalFormatting>
  <conditionalFormatting sqref="C124:S124">
    <cfRule type="cellIs" dxfId="29214" priority="38851" operator="equal">
      <formula>_FV(13,"3")</formula>
    </cfRule>
  </conditionalFormatting>
  <conditionalFormatting sqref="A124:B124">
    <cfRule type="cellIs" dxfId="29213" priority="38822" operator="equal">
      <formula>"09.00 – 15.00"</formula>
    </cfRule>
  </conditionalFormatting>
  <conditionalFormatting sqref="C124:S124">
    <cfRule type="cellIs" dxfId="29212" priority="38823" operator="equal">
      <formula>"09.00 – 18.00"</formula>
    </cfRule>
  </conditionalFormatting>
  <conditionalFormatting sqref="A124:B124">
    <cfRule type="cellIs" dxfId="29211" priority="38824" operator="equal">
      <formula>"09.00 – 18.00"</formula>
    </cfRule>
  </conditionalFormatting>
  <conditionalFormatting sqref="C124:S124">
    <cfRule type="cellIs" dxfId="29210" priority="38825" operator="equal">
      <formula>"09.30 – 13.00"</formula>
    </cfRule>
  </conditionalFormatting>
  <conditionalFormatting sqref="A124:B124">
    <cfRule type="cellIs" dxfId="29209" priority="38826" operator="equal">
      <formula>"09.30 – 13.00"</formula>
    </cfRule>
  </conditionalFormatting>
  <conditionalFormatting sqref="A124:B124">
    <cfRule type="cellIs" dxfId="29208" priority="38827" operator="equal">
      <formula>"10.30 – 19.30"</formula>
    </cfRule>
  </conditionalFormatting>
  <conditionalFormatting sqref="C124:S124">
    <cfRule type="cellIs" dxfId="29207" priority="38828" operator="equal">
      <formula>"10.30 – 19.30"</formula>
    </cfRule>
  </conditionalFormatting>
  <conditionalFormatting sqref="A124:B124">
    <cfRule type="cellIs" dxfId="29206" priority="38829" operator="equal">
      <formula>"11.30 – 19.30"</formula>
    </cfRule>
  </conditionalFormatting>
  <conditionalFormatting sqref="C124:S124">
    <cfRule type="cellIs" dxfId="29205" priority="38830" operator="equal">
      <formula>"11.30 – 19.30"</formula>
    </cfRule>
  </conditionalFormatting>
  <conditionalFormatting sqref="A124:B124">
    <cfRule type="cellIs" dxfId="29204" priority="38831" operator="equal">
      <formula>_FV(13,"3")</formula>
    </cfRule>
  </conditionalFormatting>
  <conditionalFormatting sqref="A124:B124">
    <cfRule type="cellIs" dxfId="29203" priority="38832" operator="equal">
      <formula>_FV(13,"3")</formula>
    </cfRule>
  </conditionalFormatting>
  <conditionalFormatting sqref="A124:B124">
    <cfRule type="cellIs" dxfId="29202" priority="38833" operator="equal">
      <formula>_FV(13,"3")</formula>
    </cfRule>
  </conditionalFormatting>
  <conditionalFormatting sqref="C124:S124">
    <cfRule type="cellIs" dxfId="29201" priority="38834" operator="equal">
      <formula>_FV(13,"3")</formula>
    </cfRule>
  </conditionalFormatting>
  <conditionalFormatting sqref="C124:S124">
    <cfRule type="cellIs" dxfId="29200" priority="38835" operator="equal">
      <formula>_FV(13,"3")</formula>
    </cfRule>
  </conditionalFormatting>
  <conditionalFormatting sqref="C124:S124">
    <cfRule type="cellIs" dxfId="29199" priority="38836" operator="equal">
      <formula>_FV(13,"3")</formula>
    </cfRule>
  </conditionalFormatting>
  <conditionalFormatting sqref="A134:B134">
    <cfRule type="cellIs" dxfId="29198" priority="38805" stopIfTrue="1" operator="equal">
      <formula>"09.00 – 13.00"</formula>
    </cfRule>
  </conditionalFormatting>
  <conditionalFormatting sqref="C134:G134 I134:S134">
    <cfRule type="cellIs" dxfId="29197" priority="38806" operator="equal">
      <formula>"09.00 – 13.00"</formula>
    </cfRule>
  </conditionalFormatting>
  <conditionalFormatting sqref="A134:B134">
    <cfRule type="cellIs" dxfId="29196" priority="38807" operator="equal">
      <formula>"09.00 – 15.00"</formula>
    </cfRule>
  </conditionalFormatting>
  <conditionalFormatting sqref="C134:G134 I134:S134">
    <cfRule type="cellIs" dxfId="29195" priority="38808" operator="equal">
      <formula>"09.00 – 15.00"</formula>
    </cfRule>
  </conditionalFormatting>
  <conditionalFormatting sqref="C134:G134 I134:S134">
    <cfRule type="cellIs" dxfId="29194" priority="38809" operator="equal">
      <formula>"09.00 – 18.00"</formula>
    </cfRule>
  </conditionalFormatting>
  <conditionalFormatting sqref="A134:B134">
    <cfRule type="cellIs" dxfId="29193" priority="38810" operator="equal">
      <formula>"09.00 – 18.00"</formula>
    </cfRule>
  </conditionalFormatting>
  <conditionalFormatting sqref="A134:B134">
    <cfRule type="cellIs" dxfId="29192" priority="38811" operator="equal">
      <formula>"09.30 – 13.00"</formula>
    </cfRule>
  </conditionalFormatting>
  <conditionalFormatting sqref="C134:G134 I134:S134">
    <cfRule type="cellIs" dxfId="29191" priority="38812" operator="equal">
      <formula>"09.30 – 13.00"</formula>
    </cfRule>
  </conditionalFormatting>
  <conditionalFormatting sqref="A134:B134">
    <cfRule type="cellIs" dxfId="29190" priority="38813" operator="equal">
      <formula>"10.30 – 19.30"</formula>
    </cfRule>
  </conditionalFormatting>
  <conditionalFormatting sqref="C134:G134 I134:S134">
    <cfRule type="cellIs" dxfId="29189" priority="38814" operator="equal">
      <formula>"10.30 – 19.30"</formula>
    </cfRule>
  </conditionalFormatting>
  <conditionalFormatting sqref="C134:G134 I134:S134">
    <cfRule type="cellIs" dxfId="29188" priority="38815" operator="equal">
      <formula>"11.30 – 19.30"</formula>
    </cfRule>
  </conditionalFormatting>
  <conditionalFormatting sqref="A134:B134">
    <cfRule type="cellIs" dxfId="29187" priority="38816" operator="equal">
      <formula>"11.30 – 19.30"</formula>
    </cfRule>
  </conditionalFormatting>
  <conditionalFormatting sqref="A134:B134">
    <cfRule type="cellIs" dxfId="29186" priority="38817" operator="equal">
      <formula>_FV(13,"3")</formula>
    </cfRule>
  </conditionalFormatting>
  <conditionalFormatting sqref="A134:B134">
    <cfRule type="cellIs" dxfId="29185" priority="38818" operator="equal">
      <formula>_FV(13,"3")</formula>
    </cfRule>
  </conditionalFormatting>
  <conditionalFormatting sqref="A134:G134 I134:S134">
    <cfRule type="cellIs" dxfId="29184" priority="38819" operator="equal">
      <formula>_FV(13,"3")</formula>
    </cfRule>
  </conditionalFormatting>
  <conditionalFormatting sqref="C134:G134 I134:S134">
    <cfRule type="cellIs" dxfId="29183" priority="38820" operator="equal">
      <formula>_FV(13,"3")</formula>
    </cfRule>
  </conditionalFormatting>
  <conditionalFormatting sqref="C134:G134 I134:S134">
    <cfRule type="cellIs" dxfId="29182" priority="38821" operator="equal">
      <formula>_FV(13,"3")</formula>
    </cfRule>
  </conditionalFormatting>
  <conditionalFormatting sqref="BI134:XFD134 AS134 A134:G134 I134:S134">
    <cfRule type="containsText" dxfId="29181" priority="38795" operator="containsText" text="DOMENICA">
      <formula>NOT(ISERROR(SEARCH("DOMENICA",A134)))</formula>
    </cfRule>
    <cfRule type="containsText" dxfId="29180" priority="38796" operator="containsText" text="08.30 – 14.30">
      <formula>NOT(ISERROR(SEARCH("08.30 – 14.30",A134)))</formula>
    </cfRule>
    <cfRule type="containsText" dxfId="29179" priority="38797" operator="containsText" text="09.30 – 18.30">
      <formula>NOT(ISERROR(SEARCH("09.30 – 18.30",A134)))</formula>
    </cfRule>
    <cfRule type="containsText" dxfId="29178" priority="38798" operator="containsText" text="08.30 – 16.30">
      <formula>NOT(ISERROR(SEARCH("08.30 – 16.30",A134)))</formula>
    </cfRule>
    <cfRule type="containsText" dxfId="29177" priority="38799" operator="containsText" text="08.30 – 17.30">
      <formula>NOT(ISERROR(SEARCH("08.30 – 17.30",A134)))</formula>
    </cfRule>
    <cfRule type="containsText" dxfId="29176" priority="38800" operator="containsText" text="09.00 – 18.00">
      <formula>NOT(ISERROR(SEARCH("09.00 – 18.00",A134)))</formula>
    </cfRule>
    <cfRule type="containsText" dxfId="29175" priority="38801" operator="containsText" text="09.00 – 15.00">
      <formula>NOT(ISERROR(SEARCH("09.00 – 15.00",A134)))</formula>
    </cfRule>
    <cfRule type="containsText" dxfId="29174" priority="38802" operator="containsText" text="10.30 – 19.30">
      <formula>NOT(ISERROR(SEARCH("10.30 – 19.30",A134)))</formula>
    </cfRule>
    <cfRule type="containsText" dxfId="29173" priority="38803" operator="containsText" text="09.00 – 13.00">
      <formula>NOT(ISERROR(SEARCH("09.00 – 13.00",A134)))</formula>
    </cfRule>
    <cfRule type="containsText" dxfId="29172" priority="38804" operator="containsText" text="11.30 – 19.30">
      <formula>NOT(ISERROR(SEARCH("11.30 – 19.30",A134)))</formula>
    </cfRule>
  </conditionalFormatting>
  <conditionalFormatting sqref="C134:G134 I134:S134">
    <cfRule type="cellIs" dxfId="29171" priority="38780" operator="equal">
      <formula>"09.00 – 15.00"</formula>
    </cfRule>
  </conditionalFormatting>
  <conditionalFormatting sqref="A134:B134">
    <cfRule type="cellIs" dxfId="29170" priority="38781" operator="equal">
      <formula>"09.00 – 15.00"</formula>
    </cfRule>
  </conditionalFormatting>
  <conditionalFormatting sqref="C134:G134 I134:S134">
    <cfRule type="cellIs" dxfId="29169" priority="38782" operator="equal">
      <formula>"09.00 – 18.00"</formula>
    </cfRule>
  </conditionalFormatting>
  <conditionalFormatting sqref="A134:B134">
    <cfRule type="cellIs" dxfId="29168" priority="38783" operator="equal">
      <formula>"09.00 – 18.00"</formula>
    </cfRule>
  </conditionalFormatting>
  <conditionalFormatting sqref="C134:G134 I134:S134">
    <cfRule type="cellIs" dxfId="29167" priority="38784" operator="equal">
      <formula>"09.30 – 13.00"</formula>
    </cfRule>
  </conditionalFormatting>
  <conditionalFormatting sqref="A134:B134">
    <cfRule type="cellIs" dxfId="29166" priority="38785" operator="equal">
      <formula>"09.30 – 13.00"</formula>
    </cfRule>
  </conditionalFormatting>
  <conditionalFormatting sqref="A134:B134">
    <cfRule type="cellIs" dxfId="29165" priority="38786" operator="equal">
      <formula>"10.30 – 19.30"</formula>
    </cfRule>
  </conditionalFormatting>
  <conditionalFormatting sqref="C134:G134 I134:S134">
    <cfRule type="cellIs" dxfId="29164" priority="38787" operator="equal">
      <formula>"10.30 – 19.30"</formula>
    </cfRule>
  </conditionalFormatting>
  <conditionalFormatting sqref="C134:G134 I134:S134">
    <cfRule type="cellIs" dxfId="29163" priority="38788" operator="equal">
      <formula>"11.30 – 19.30"</formula>
    </cfRule>
  </conditionalFormatting>
  <conditionalFormatting sqref="A134:B134">
    <cfRule type="cellIs" dxfId="29162" priority="38789" operator="equal">
      <formula>"11.30 – 19.30"</formula>
    </cfRule>
  </conditionalFormatting>
  <conditionalFormatting sqref="A134:B134">
    <cfRule type="cellIs" dxfId="29161" priority="38790" operator="equal">
      <formula>_FV(13,"3")</formula>
    </cfRule>
  </conditionalFormatting>
  <conditionalFormatting sqref="A134:G134 I134:S134">
    <cfRule type="cellIs" dxfId="29160" priority="38791" operator="equal">
      <formula>_FV(13,"3")</formula>
    </cfRule>
  </conditionalFormatting>
  <conditionalFormatting sqref="A134:B134">
    <cfRule type="cellIs" dxfId="29159" priority="38792" operator="equal">
      <formula>_FV(13,"3")</formula>
    </cfRule>
  </conditionalFormatting>
  <conditionalFormatting sqref="C134:G134 I134:S134">
    <cfRule type="cellIs" dxfId="29158" priority="38793" operator="equal">
      <formula>_FV(13,"3")</formula>
    </cfRule>
  </conditionalFormatting>
  <conditionalFormatting sqref="C134:G134 I134:S134">
    <cfRule type="cellIs" dxfId="29157" priority="38794" operator="equal">
      <formula>_FV(13,"3")</formula>
    </cfRule>
  </conditionalFormatting>
  <conditionalFormatting sqref="C134:G134 I134:S134">
    <cfRule type="cellIs" dxfId="29156" priority="38765" operator="equal">
      <formula>"09.00 – 15.00"</formula>
    </cfRule>
  </conditionalFormatting>
  <conditionalFormatting sqref="A134:B134">
    <cfRule type="cellIs" dxfId="29155" priority="38766" operator="equal">
      <formula>"09.00 – 15.00"</formula>
    </cfRule>
  </conditionalFormatting>
  <conditionalFormatting sqref="C134:G134 I134:S134">
    <cfRule type="cellIs" dxfId="29154" priority="38767" operator="equal">
      <formula>"09.00 – 18.00"</formula>
    </cfRule>
  </conditionalFormatting>
  <conditionalFormatting sqref="A134:B134">
    <cfRule type="cellIs" dxfId="29153" priority="38768" operator="equal">
      <formula>"09.00 – 18.00"</formula>
    </cfRule>
  </conditionalFormatting>
  <conditionalFormatting sqref="C134:G134 I134:S134">
    <cfRule type="cellIs" dxfId="29152" priority="38769" operator="equal">
      <formula>"09.30 – 13.00"</formula>
    </cfRule>
  </conditionalFormatting>
  <conditionalFormatting sqref="A134:B134">
    <cfRule type="cellIs" dxfId="29151" priority="38770" operator="equal">
      <formula>"09.30 – 13.00"</formula>
    </cfRule>
  </conditionalFormatting>
  <conditionalFormatting sqref="A134:B134">
    <cfRule type="cellIs" dxfId="29150" priority="38771" operator="equal">
      <formula>"10.30 – 19.30"</formula>
    </cfRule>
  </conditionalFormatting>
  <conditionalFormatting sqref="C134:G134 I134:S134">
    <cfRule type="cellIs" dxfId="29149" priority="38772" operator="equal">
      <formula>"10.30 – 19.30"</formula>
    </cfRule>
  </conditionalFormatting>
  <conditionalFormatting sqref="C134:G134 I134:S134">
    <cfRule type="cellIs" dxfId="29148" priority="38773" operator="equal">
      <formula>"11.30 – 19.30"</formula>
    </cfRule>
  </conditionalFormatting>
  <conditionalFormatting sqref="A134:B134">
    <cfRule type="cellIs" dxfId="29147" priority="38774" operator="equal">
      <formula>"11.30 – 19.30"</formula>
    </cfRule>
  </conditionalFormatting>
  <conditionalFormatting sqref="A134:B134">
    <cfRule type="cellIs" dxfId="29146" priority="38775" operator="equal">
      <formula>_FV(13,"3")</formula>
    </cfRule>
  </conditionalFormatting>
  <conditionalFormatting sqref="A134:G134 I134:S134">
    <cfRule type="cellIs" dxfId="29145" priority="38776" operator="equal">
      <formula>_FV(13,"3")</formula>
    </cfRule>
  </conditionalFormatting>
  <conditionalFormatting sqref="A134:B134">
    <cfRule type="cellIs" dxfId="29144" priority="38777" operator="equal">
      <formula>_FV(13,"3")</formula>
    </cfRule>
  </conditionalFormatting>
  <conditionalFormatting sqref="C134:G134 I134:S134">
    <cfRule type="cellIs" dxfId="29143" priority="38778" operator="equal">
      <formula>_FV(13,"3")</formula>
    </cfRule>
  </conditionalFormatting>
  <conditionalFormatting sqref="C134:G134 I134:S134">
    <cfRule type="cellIs" dxfId="29142" priority="38779" operator="equal">
      <formula>_FV(13,"3")</formula>
    </cfRule>
  </conditionalFormatting>
  <conditionalFormatting sqref="A144:B144">
    <cfRule type="cellIs" dxfId="29141" priority="38749" operator="equal">
      <formula>"09.00 – 15.00"</formula>
    </cfRule>
  </conditionalFormatting>
  <conditionalFormatting sqref="C144:G144 I144:S144">
    <cfRule type="cellIs" dxfId="29140" priority="38750" operator="equal">
      <formula>"09.00 – 15.00"</formula>
    </cfRule>
  </conditionalFormatting>
  <conditionalFormatting sqref="A144:B144">
    <cfRule type="cellIs" dxfId="29139" priority="38751" operator="equal">
      <formula>"09.00 – 18.00"</formula>
    </cfRule>
  </conditionalFormatting>
  <conditionalFormatting sqref="C144:G144 I144:S144">
    <cfRule type="cellIs" dxfId="29138" priority="38752" operator="equal">
      <formula>"09.00 – 18.00"</formula>
    </cfRule>
  </conditionalFormatting>
  <conditionalFormatting sqref="A144:B144">
    <cfRule type="cellIs" dxfId="29137" priority="38753" operator="equal">
      <formula>"09.30 – 13.00"</formula>
    </cfRule>
  </conditionalFormatting>
  <conditionalFormatting sqref="C144:G144 I144:S144">
    <cfRule type="cellIs" dxfId="29136" priority="38754" operator="equal">
      <formula>"09.30 – 13.00"</formula>
    </cfRule>
  </conditionalFormatting>
  <conditionalFormatting sqref="A144:B144">
    <cfRule type="cellIs" dxfId="29135" priority="38755" operator="equal">
      <formula>"10.30 – 19.30"</formula>
    </cfRule>
  </conditionalFormatting>
  <conditionalFormatting sqref="C144:G144 I144:S144">
    <cfRule type="cellIs" dxfId="29134" priority="38756" operator="equal">
      <formula>"10.30 – 19.30"</formula>
    </cfRule>
  </conditionalFormatting>
  <conditionalFormatting sqref="A144:B144">
    <cfRule type="cellIs" dxfId="29133" priority="38757" operator="equal">
      <formula>"11.30 – 19.30"</formula>
    </cfRule>
  </conditionalFormatting>
  <conditionalFormatting sqref="C144:G144 I144:S144">
    <cfRule type="cellIs" dxfId="29132" priority="38758" operator="equal">
      <formula>"11.30 – 19.30"</formula>
    </cfRule>
  </conditionalFormatting>
  <conditionalFormatting sqref="A144:B144">
    <cfRule type="cellIs" dxfId="29131" priority="38759" operator="equal">
      <formula>_FV(13,"3")</formula>
    </cfRule>
  </conditionalFormatting>
  <conditionalFormatting sqref="A144:B144">
    <cfRule type="cellIs" dxfId="29130" priority="38760" operator="equal">
      <formula>_FV(13,"3")</formula>
    </cfRule>
  </conditionalFormatting>
  <conditionalFormatting sqref="A144:B144">
    <cfRule type="cellIs" dxfId="29129" priority="38761" operator="equal">
      <formula>_FV(13,"3")</formula>
    </cfRule>
  </conditionalFormatting>
  <conditionalFormatting sqref="C144:G144 I144:S144">
    <cfRule type="cellIs" dxfId="29128" priority="38762" operator="equal">
      <formula>_FV(13,"3")</formula>
    </cfRule>
  </conditionalFormatting>
  <conditionalFormatting sqref="C144:G144 I144:S144">
    <cfRule type="cellIs" dxfId="29127" priority="38763" operator="equal">
      <formula>_FV(13,"3")</formula>
    </cfRule>
  </conditionalFormatting>
  <conditionalFormatting sqref="C144:G144 I144:S144">
    <cfRule type="cellIs" dxfId="29126" priority="38764" operator="equal">
      <formula>_FV(13,"3")</formula>
    </cfRule>
  </conditionalFormatting>
  <conditionalFormatting sqref="BI144:XFD144 AS144 A144:G144 I144:S144">
    <cfRule type="containsText" dxfId="29125" priority="38739" operator="containsText" text="DOMENICA">
      <formula>NOT(ISERROR(SEARCH("DOMENICA",A144)))</formula>
    </cfRule>
    <cfRule type="containsText" dxfId="29124" priority="38740" operator="containsText" text="08.30 – 14.30">
      <formula>NOT(ISERROR(SEARCH("08.30 – 14.30",A144)))</formula>
    </cfRule>
    <cfRule type="containsText" dxfId="29123" priority="38741" operator="containsText" text="09.30 – 18.30">
      <formula>NOT(ISERROR(SEARCH("09.30 – 18.30",A144)))</formula>
    </cfRule>
    <cfRule type="containsText" dxfId="29122" priority="38742" operator="containsText" text="08.30 – 16.30">
      <formula>NOT(ISERROR(SEARCH("08.30 – 16.30",A144)))</formula>
    </cfRule>
    <cfRule type="containsText" dxfId="29121" priority="38743" operator="containsText" text="08.30 – 17.30">
      <formula>NOT(ISERROR(SEARCH("08.30 – 17.30",A144)))</formula>
    </cfRule>
    <cfRule type="containsText" dxfId="29120" priority="38744" operator="containsText" text="09.00 – 18.00">
      <formula>NOT(ISERROR(SEARCH("09.00 – 18.00",A144)))</formula>
    </cfRule>
    <cfRule type="containsText" dxfId="29119" priority="38745" operator="containsText" text="09.00 – 15.00">
      <formula>NOT(ISERROR(SEARCH("09.00 – 15.00",A144)))</formula>
    </cfRule>
    <cfRule type="containsText" dxfId="29118" priority="38746" operator="containsText" text="10.30 – 19.30">
      <formula>NOT(ISERROR(SEARCH("10.30 – 19.30",A144)))</formula>
    </cfRule>
    <cfRule type="containsText" dxfId="29117" priority="38747" operator="containsText" text="09.00 – 13.00">
      <formula>NOT(ISERROR(SEARCH("09.00 – 13.00",A144)))</formula>
    </cfRule>
    <cfRule type="containsText" dxfId="29116" priority="38748" operator="containsText" text="11.30 – 19.30">
      <formula>NOT(ISERROR(SEARCH("11.30 – 19.30",A144)))</formula>
    </cfRule>
  </conditionalFormatting>
  <conditionalFormatting sqref="A144:B144">
    <cfRule type="cellIs" dxfId="29115" priority="38724" operator="equal">
      <formula>"09.00 – 15.00"</formula>
    </cfRule>
  </conditionalFormatting>
  <conditionalFormatting sqref="C144:G144 I144:S144">
    <cfRule type="cellIs" dxfId="29114" priority="38725" operator="equal">
      <formula>"09.00 – 18.00"</formula>
    </cfRule>
  </conditionalFormatting>
  <conditionalFormatting sqref="A144:B144">
    <cfRule type="cellIs" dxfId="29113" priority="38726" operator="equal">
      <formula>"09.00 – 18.00"</formula>
    </cfRule>
  </conditionalFormatting>
  <conditionalFormatting sqref="C144:G144 I144:S144">
    <cfRule type="cellIs" dxfId="29112" priority="38727" operator="equal">
      <formula>"09.30 – 13.00"</formula>
    </cfRule>
  </conditionalFormatting>
  <conditionalFormatting sqref="A144:B144">
    <cfRule type="cellIs" dxfId="29111" priority="38728" operator="equal">
      <formula>"09.30 – 13.00"</formula>
    </cfRule>
  </conditionalFormatting>
  <conditionalFormatting sqref="A144:B144">
    <cfRule type="cellIs" dxfId="29110" priority="38729" operator="equal">
      <formula>"10.30 – 19.30"</formula>
    </cfRule>
  </conditionalFormatting>
  <conditionalFormatting sqref="C144:G144 I144:S144">
    <cfRule type="cellIs" dxfId="29109" priority="38730" operator="equal">
      <formula>"10.30 – 19.30"</formula>
    </cfRule>
  </conditionalFormatting>
  <conditionalFormatting sqref="A144:B144">
    <cfRule type="cellIs" dxfId="29108" priority="38731" operator="equal">
      <formula>"11.30 – 19.30"</formula>
    </cfRule>
  </conditionalFormatting>
  <conditionalFormatting sqref="C144:G144 I144:S144">
    <cfRule type="cellIs" dxfId="29107" priority="38732" operator="equal">
      <formula>"11.30 – 19.30"</formula>
    </cfRule>
  </conditionalFormatting>
  <conditionalFormatting sqref="A144:B144">
    <cfRule type="cellIs" dxfId="29106" priority="38733" operator="equal">
      <formula>_FV(13,"3")</formula>
    </cfRule>
  </conditionalFormatting>
  <conditionalFormatting sqref="A144:B144">
    <cfRule type="cellIs" dxfId="29105" priority="38734" operator="equal">
      <formula>_FV(13,"3")</formula>
    </cfRule>
  </conditionalFormatting>
  <conditionalFormatting sqref="A144:B144">
    <cfRule type="cellIs" dxfId="29104" priority="38735" operator="equal">
      <formula>_FV(13,"3")</formula>
    </cfRule>
  </conditionalFormatting>
  <conditionalFormatting sqref="C144:G144 I144:S144">
    <cfRule type="cellIs" dxfId="29103" priority="38736" operator="equal">
      <formula>_FV(13,"3")</formula>
    </cfRule>
  </conditionalFormatting>
  <conditionalFormatting sqref="C144:G144 I144:S144">
    <cfRule type="cellIs" dxfId="29102" priority="38737" operator="equal">
      <formula>_FV(13,"3")</formula>
    </cfRule>
  </conditionalFormatting>
  <conditionalFormatting sqref="C144:G144 I144:S144">
    <cfRule type="cellIs" dxfId="29101" priority="38738" operator="equal">
      <formula>_FV(13,"3")</formula>
    </cfRule>
  </conditionalFormatting>
  <conditionalFormatting sqref="A144:B144">
    <cfRule type="cellIs" dxfId="29100" priority="38707" stopIfTrue="1" operator="equal">
      <formula>"09.00 – 13.00"</formula>
    </cfRule>
  </conditionalFormatting>
  <conditionalFormatting sqref="C144:G144 I144:S144">
    <cfRule type="cellIs" dxfId="29099" priority="38708" operator="equal">
      <formula>"09.00 – 13.00"</formula>
    </cfRule>
  </conditionalFormatting>
  <conditionalFormatting sqref="A144:B144">
    <cfRule type="cellIs" dxfId="29098" priority="38709" operator="equal">
      <formula>"09.00 – 15.00"</formula>
    </cfRule>
  </conditionalFormatting>
  <conditionalFormatting sqref="C144:G144 I144:S144">
    <cfRule type="cellIs" dxfId="29097" priority="38710" operator="equal">
      <formula>"09.00 – 15.00"</formula>
    </cfRule>
  </conditionalFormatting>
  <conditionalFormatting sqref="C144:G144 I144:S144">
    <cfRule type="cellIs" dxfId="29096" priority="38711" operator="equal">
      <formula>"09.00 – 18.00"</formula>
    </cfRule>
  </conditionalFormatting>
  <conditionalFormatting sqref="A144:B144">
    <cfRule type="cellIs" dxfId="29095" priority="38712" operator="equal">
      <formula>"09.00 – 18.00"</formula>
    </cfRule>
  </conditionalFormatting>
  <conditionalFormatting sqref="A144:B144">
    <cfRule type="cellIs" dxfId="29094" priority="38713" operator="equal">
      <formula>"09.30 – 13.00"</formula>
    </cfRule>
  </conditionalFormatting>
  <conditionalFormatting sqref="C144:G144 I144:S144">
    <cfRule type="cellIs" dxfId="29093" priority="38714" operator="equal">
      <formula>"09.30 – 13.00"</formula>
    </cfRule>
  </conditionalFormatting>
  <conditionalFormatting sqref="A144:B144">
    <cfRule type="cellIs" dxfId="29092" priority="38715" operator="equal">
      <formula>"10.30 – 19.30"</formula>
    </cfRule>
  </conditionalFormatting>
  <conditionalFormatting sqref="C144:G144 I144:S144">
    <cfRule type="cellIs" dxfId="29091" priority="38716" operator="equal">
      <formula>"10.30 – 19.30"</formula>
    </cfRule>
  </conditionalFormatting>
  <conditionalFormatting sqref="C144:G144 I144:S144">
    <cfRule type="cellIs" dxfId="29090" priority="38717" operator="equal">
      <formula>"11.30 – 19.30"</formula>
    </cfRule>
  </conditionalFormatting>
  <conditionalFormatting sqref="A144:B144">
    <cfRule type="cellIs" dxfId="29089" priority="38718" operator="equal">
      <formula>"11.30 – 19.30"</formula>
    </cfRule>
  </conditionalFormatting>
  <conditionalFormatting sqref="A144:B144">
    <cfRule type="cellIs" dxfId="29088" priority="38719" operator="equal">
      <formula>_FV(13,"3")</formula>
    </cfRule>
  </conditionalFormatting>
  <conditionalFormatting sqref="A144:B144">
    <cfRule type="cellIs" dxfId="29087" priority="38720" operator="equal">
      <formula>_FV(13,"3")</formula>
    </cfRule>
  </conditionalFormatting>
  <conditionalFormatting sqref="A144:G144 I144:S144">
    <cfRule type="cellIs" dxfId="29086" priority="38721" operator="equal">
      <formula>_FV(13,"3")</formula>
    </cfRule>
  </conditionalFormatting>
  <conditionalFormatting sqref="C144:G144 I144:S144">
    <cfRule type="cellIs" dxfId="29085" priority="38722" operator="equal">
      <formula>_FV(13,"3")</formula>
    </cfRule>
  </conditionalFormatting>
  <conditionalFormatting sqref="C144:G144 I144:S144">
    <cfRule type="cellIs" dxfId="29084" priority="38723" operator="equal">
      <formula>_FV(13,"3")</formula>
    </cfRule>
  </conditionalFormatting>
  <conditionalFormatting sqref="A154:B154">
    <cfRule type="cellIs" dxfId="29083" priority="38690" stopIfTrue="1" operator="equal">
      <formula>"09.00 – 13.00"</formula>
    </cfRule>
  </conditionalFormatting>
  <conditionalFormatting sqref="C154:G154 I154:S154">
    <cfRule type="cellIs" dxfId="29082" priority="38691" operator="equal">
      <formula>"09.00 – 13.00"</formula>
    </cfRule>
  </conditionalFormatting>
  <conditionalFormatting sqref="A154:B154">
    <cfRule type="cellIs" dxfId="29081" priority="38692" operator="equal">
      <formula>"09.00 – 15.00"</formula>
    </cfRule>
  </conditionalFormatting>
  <conditionalFormatting sqref="C154:G154 I154:S154">
    <cfRule type="cellIs" dxfId="29080" priority="38693" operator="equal">
      <formula>"09.00 – 15.00"</formula>
    </cfRule>
  </conditionalFormatting>
  <conditionalFormatting sqref="C154:G154 I154:S154">
    <cfRule type="cellIs" dxfId="29079" priority="38694" operator="equal">
      <formula>"09.00 – 18.00"</formula>
    </cfRule>
  </conditionalFormatting>
  <conditionalFormatting sqref="A154:B154">
    <cfRule type="cellIs" dxfId="29078" priority="38695" operator="equal">
      <formula>"09.00 – 18.00"</formula>
    </cfRule>
  </conditionalFormatting>
  <conditionalFormatting sqref="A154:B154">
    <cfRule type="cellIs" dxfId="29077" priority="38696" operator="equal">
      <formula>"09.30 – 13.00"</formula>
    </cfRule>
  </conditionalFormatting>
  <conditionalFormatting sqref="C154:G154 I154:S154">
    <cfRule type="cellIs" dxfId="29076" priority="38697" operator="equal">
      <formula>"09.30 – 13.00"</formula>
    </cfRule>
  </conditionalFormatting>
  <conditionalFormatting sqref="A154:B154">
    <cfRule type="cellIs" dxfId="29075" priority="38698" operator="equal">
      <formula>"10.30 – 19.30"</formula>
    </cfRule>
  </conditionalFormatting>
  <conditionalFormatting sqref="C154:G154 I154:S154">
    <cfRule type="cellIs" dxfId="29074" priority="38699" operator="equal">
      <formula>"10.30 – 19.30"</formula>
    </cfRule>
  </conditionalFormatting>
  <conditionalFormatting sqref="C154:G154 I154:S154">
    <cfRule type="cellIs" dxfId="29073" priority="38700" operator="equal">
      <formula>"11.30 – 19.30"</formula>
    </cfRule>
  </conditionalFormatting>
  <conditionalFormatting sqref="A154:B154">
    <cfRule type="cellIs" dxfId="29072" priority="38701" operator="equal">
      <formula>"11.30 – 19.30"</formula>
    </cfRule>
  </conditionalFormatting>
  <conditionalFormatting sqref="A154:B154">
    <cfRule type="cellIs" dxfId="29071" priority="38702" operator="equal">
      <formula>_FV(13,"3")</formula>
    </cfRule>
  </conditionalFormatting>
  <conditionalFormatting sqref="A154:B154">
    <cfRule type="cellIs" dxfId="29070" priority="38703" operator="equal">
      <formula>_FV(13,"3")</formula>
    </cfRule>
  </conditionalFormatting>
  <conditionalFormatting sqref="A154:G154 I154:S154">
    <cfRule type="cellIs" dxfId="29069" priority="38704" operator="equal">
      <formula>_FV(13,"3")</formula>
    </cfRule>
  </conditionalFormatting>
  <conditionalFormatting sqref="C154:G154 I154:S154">
    <cfRule type="cellIs" dxfId="29068" priority="38705" operator="equal">
      <formula>_FV(13,"3")</formula>
    </cfRule>
  </conditionalFormatting>
  <conditionalFormatting sqref="C154:G154 I154:S154">
    <cfRule type="cellIs" dxfId="29067" priority="38706" operator="equal">
      <formula>_FV(13,"3")</formula>
    </cfRule>
  </conditionalFormatting>
  <conditionalFormatting sqref="BI154:XFD154 AS154 A154:G154 I154:S154">
    <cfRule type="containsText" dxfId="29066" priority="38680" operator="containsText" text="DOMENICA">
      <formula>NOT(ISERROR(SEARCH("DOMENICA",A154)))</formula>
    </cfRule>
    <cfRule type="containsText" dxfId="29065" priority="38681" operator="containsText" text="08.30 – 14.30">
      <formula>NOT(ISERROR(SEARCH("08.30 – 14.30",A154)))</formula>
    </cfRule>
    <cfRule type="containsText" dxfId="29064" priority="38682" operator="containsText" text="09.30 – 18.30">
      <formula>NOT(ISERROR(SEARCH("09.30 – 18.30",A154)))</formula>
    </cfRule>
    <cfRule type="containsText" dxfId="29063" priority="38683" operator="containsText" text="08.30 – 16.30">
      <formula>NOT(ISERROR(SEARCH("08.30 – 16.30",A154)))</formula>
    </cfRule>
    <cfRule type="containsText" dxfId="29062" priority="38684" operator="containsText" text="08.30 – 17.30">
      <formula>NOT(ISERROR(SEARCH("08.30 – 17.30",A154)))</formula>
    </cfRule>
    <cfRule type="containsText" dxfId="29061" priority="38685" operator="containsText" text="09.00 – 18.00">
      <formula>NOT(ISERROR(SEARCH("09.00 – 18.00",A154)))</formula>
    </cfRule>
    <cfRule type="containsText" dxfId="29060" priority="38686" operator="containsText" text="09.00 – 15.00">
      <formula>NOT(ISERROR(SEARCH("09.00 – 15.00",A154)))</formula>
    </cfRule>
    <cfRule type="containsText" dxfId="29059" priority="38687" operator="containsText" text="10.30 – 19.30">
      <formula>NOT(ISERROR(SEARCH("10.30 – 19.30",A154)))</formula>
    </cfRule>
    <cfRule type="containsText" dxfId="29058" priority="38688" operator="containsText" text="09.00 – 13.00">
      <formula>NOT(ISERROR(SEARCH("09.00 – 13.00",A154)))</formula>
    </cfRule>
    <cfRule type="containsText" dxfId="29057" priority="38689" operator="containsText" text="11.30 – 19.30">
      <formula>NOT(ISERROR(SEARCH("11.30 – 19.30",A154)))</formula>
    </cfRule>
  </conditionalFormatting>
  <conditionalFormatting sqref="C154:G154 I154:S154">
    <cfRule type="cellIs" dxfId="29056" priority="38665" operator="equal">
      <formula>"09.00 – 15.00"</formula>
    </cfRule>
  </conditionalFormatting>
  <conditionalFormatting sqref="A154:B154">
    <cfRule type="cellIs" dxfId="29055" priority="38666" operator="equal">
      <formula>"09.00 – 15.00"</formula>
    </cfRule>
  </conditionalFormatting>
  <conditionalFormatting sqref="C154:G154 I154:S154">
    <cfRule type="cellIs" dxfId="29054" priority="38667" operator="equal">
      <formula>"09.00 – 18.00"</formula>
    </cfRule>
  </conditionalFormatting>
  <conditionalFormatting sqref="A154:B154">
    <cfRule type="cellIs" dxfId="29053" priority="38668" operator="equal">
      <formula>"09.00 – 18.00"</formula>
    </cfRule>
  </conditionalFormatting>
  <conditionalFormatting sqref="C154:G154 I154:S154">
    <cfRule type="cellIs" dxfId="29052" priority="38669" operator="equal">
      <formula>"09.30 – 13.00"</formula>
    </cfRule>
  </conditionalFormatting>
  <conditionalFormatting sqref="A154:B154">
    <cfRule type="cellIs" dxfId="29051" priority="38670" operator="equal">
      <formula>"09.30 – 13.00"</formula>
    </cfRule>
  </conditionalFormatting>
  <conditionalFormatting sqref="A154:B154">
    <cfRule type="cellIs" dxfId="29050" priority="38671" operator="equal">
      <formula>"10.30 – 19.30"</formula>
    </cfRule>
  </conditionalFormatting>
  <conditionalFormatting sqref="C154:G154 I154:S154">
    <cfRule type="cellIs" dxfId="29049" priority="38672" operator="equal">
      <formula>"10.30 – 19.30"</formula>
    </cfRule>
  </conditionalFormatting>
  <conditionalFormatting sqref="C154:G154 I154:S154">
    <cfRule type="cellIs" dxfId="29048" priority="38673" operator="equal">
      <formula>"11.30 – 19.30"</formula>
    </cfRule>
  </conditionalFormatting>
  <conditionalFormatting sqref="A154:B154">
    <cfRule type="cellIs" dxfId="29047" priority="38674" operator="equal">
      <formula>"11.30 – 19.30"</formula>
    </cfRule>
  </conditionalFormatting>
  <conditionalFormatting sqref="A154:B154">
    <cfRule type="cellIs" dxfId="29046" priority="38675" operator="equal">
      <formula>_FV(13,"3")</formula>
    </cfRule>
  </conditionalFormatting>
  <conditionalFormatting sqref="A154:G154 I154:S154">
    <cfRule type="cellIs" dxfId="29045" priority="38676" operator="equal">
      <formula>_FV(13,"3")</formula>
    </cfRule>
  </conditionalFormatting>
  <conditionalFormatting sqref="A154:B154">
    <cfRule type="cellIs" dxfId="29044" priority="38677" operator="equal">
      <formula>_FV(13,"3")</formula>
    </cfRule>
  </conditionalFormatting>
  <conditionalFormatting sqref="C154:G154 I154:S154">
    <cfRule type="cellIs" dxfId="29043" priority="38678" operator="equal">
      <formula>_FV(13,"3")</formula>
    </cfRule>
  </conditionalFormatting>
  <conditionalFormatting sqref="C154:G154 I154:S154">
    <cfRule type="cellIs" dxfId="29042" priority="38679" operator="equal">
      <formula>_FV(13,"3")</formula>
    </cfRule>
  </conditionalFormatting>
  <conditionalFormatting sqref="C154:G154 I154:S154">
    <cfRule type="cellIs" dxfId="29041" priority="38650" operator="equal">
      <formula>"09.00 – 15.00"</formula>
    </cfRule>
  </conditionalFormatting>
  <conditionalFormatting sqref="A154:B154">
    <cfRule type="cellIs" dxfId="29040" priority="38651" operator="equal">
      <formula>"09.00 – 15.00"</formula>
    </cfRule>
  </conditionalFormatting>
  <conditionalFormatting sqref="C154:G154 I154:S154">
    <cfRule type="cellIs" dxfId="29039" priority="38652" operator="equal">
      <formula>"09.00 – 18.00"</formula>
    </cfRule>
  </conditionalFormatting>
  <conditionalFormatting sqref="A154:B154">
    <cfRule type="cellIs" dxfId="29038" priority="38653" operator="equal">
      <formula>"09.00 – 18.00"</formula>
    </cfRule>
  </conditionalFormatting>
  <conditionalFormatting sqref="C154:G154 I154:S154">
    <cfRule type="cellIs" dxfId="29037" priority="38654" operator="equal">
      <formula>"09.30 – 13.00"</formula>
    </cfRule>
  </conditionalFormatting>
  <conditionalFormatting sqref="A154:B154">
    <cfRule type="cellIs" dxfId="29036" priority="38655" operator="equal">
      <formula>"09.30 – 13.00"</formula>
    </cfRule>
  </conditionalFormatting>
  <conditionalFormatting sqref="A154:B154">
    <cfRule type="cellIs" dxfId="29035" priority="38656" operator="equal">
      <formula>"10.30 – 19.30"</formula>
    </cfRule>
  </conditionalFormatting>
  <conditionalFormatting sqref="C154:G154 I154:S154">
    <cfRule type="cellIs" dxfId="29034" priority="38657" operator="equal">
      <formula>"10.30 – 19.30"</formula>
    </cfRule>
  </conditionalFormatting>
  <conditionalFormatting sqref="C154:G154 I154:S154">
    <cfRule type="cellIs" dxfId="29033" priority="38658" operator="equal">
      <formula>"11.30 – 19.30"</formula>
    </cfRule>
  </conditionalFormatting>
  <conditionalFormatting sqref="A154:B154">
    <cfRule type="cellIs" dxfId="29032" priority="38659" operator="equal">
      <formula>"11.30 – 19.30"</formula>
    </cfRule>
  </conditionalFormatting>
  <conditionalFormatting sqref="A154:B154">
    <cfRule type="cellIs" dxfId="29031" priority="38660" operator="equal">
      <formula>_FV(13,"3")</formula>
    </cfRule>
  </conditionalFormatting>
  <conditionalFormatting sqref="A154:G154 I154:S154">
    <cfRule type="cellIs" dxfId="29030" priority="38661" operator="equal">
      <formula>_FV(13,"3")</formula>
    </cfRule>
  </conditionalFormatting>
  <conditionalFormatting sqref="A154:B154">
    <cfRule type="cellIs" dxfId="29029" priority="38662" operator="equal">
      <formula>_FV(13,"3")</formula>
    </cfRule>
  </conditionalFormatting>
  <conditionalFormatting sqref="C154:G154 I154:S154">
    <cfRule type="cellIs" dxfId="29028" priority="38663" operator="equal">
      <formula>_FV(13,"3")</formula>
    </cfRule>
  </conditionalFormatting>
  <conditionalFormatting sqref="C154:G154 I154:S154">
    <cfRule type="cellIs" dxfId="29027" priority="38664" operator="equal">
      <formula>_FV(13,"3")</formula>
    </cfRule>
  </conditionalFormatting>
  <conditionalFormatting sqref="Q111:R112 Q113:S113">
    <cfRule type="containsText" dxfId="29026" priority="38633" operator="containsText" text="08.30 – 14.30">
      <formula>NOT(ISERROR(SEARCH("08.30 – 14.30",Q111)))</formula>
    </cfRule>
    <cfRule type="containsText" dxfId="29025" priority="38634" operator="containsText" text="09:30 – 18.30">
      <formula>NOT(ISERROR(SEARCH("09:30 – 18.30",Q111)))</formula>
    </cfRule>
    <cfRule type="containsText" dxfId="29024" priority="38635" operator="containsText" text="10.30 – 18.30">
      <formula>NOT(ISERROR(SEARCH("10.30 – 18.30",Q111)))</formula>
    </cfRule>
    <cfRule type="containsText" dxfId="29023" priority="38636" operator="containsText" text="09.30 – 18.30">
      <formula>NOT(ISERROR(SEARCH("09.30 – 18.30",Q111)))</formula>
    </cfRule>
    <cfRule type="containsText" dxfId="29022" priority="38637" operator="containsText" text="09.00 – 13:00">
      <formula>NOT(ISERROR(SEARCH("09.00 – 13:00",Q111)))</formula>
    </cfRule>
    <cfRule type="containsText" dxfId="29021" priority="38638" operator="containsText" text="08.30 – 16.30">
      <formula>NOT(ISERROR(SEARCH("08.30 – 16.30",Q111)))</formula>
    </cfRule>
    <cfRule type="containsText" dxfId="29020" priority="38639" operator="containsText" text="08:30 – 17.30">
      <formula>NOT(ISERROR(SEARCH("08:30 – 17.30",Q111)))</formula>
    </cfRule>
    <cfRule type="containsText" dxfId="29019" priority="38640" operator="containsText" text="08.30 – 17.30">
      <formula>NOT(ISERROR(SEARCH("08.30 – 17.30",Q111)))</formula>
    </cfRule>
    <cfRule type="containsText" dxfId="29018" priority="38641" operator="containsText" text="09.00 – 18.00">
      <formula>NOT(ISERROR(SEARCH("09.00 – 18.00",Q111)))</formula>
    </cfRule>
    <cfRule type="containsText" dxfId="29017" priority="38642" operator="containsText" text="09.00 – 13.00">
      <formula>NOT(ISERROR(SEARCH("09.00 – 13.00",Q111)))</formula>
    </cfRule>
    <cfRule type="containsText" dxfId="29016" priority="38643" operator="containsText" text="11.30 – 19.30">
      <formula>NOT(ISERROR(SEARCH("11.30 – 19.30",Q111)))</formula>
    </cfRule>
    <cfRule type="containsText" dxfId="29015" priority="38644" operator="containsText" text="10.30 – 19.30">
      <formula>NOT(ISERROR(SEARCH("10.30 – 19.30",Q111)))</formula>
    </cfRule>
    <cfRule type="containsText" dxfId="29014" priority="38645" operator="containsText" text="09.00 – 15.00">
      <formula>NOT(ISERROR(SEARCH("09.00 – 15.00",Q111)))</formula>
    </cfRule>
    <cfRule type="containsText" dxfId="29013" priority="38646" operator="containsText" text="12:30">
      <formula>NOT(ISERROR(SEARCH("12:30",Q111)))</formula>
    </cfRule>
    <cfRule type="containsText" dxfId="29012" priority="38647" operator="containsText" text="13:30">
      <formula>NOT(ISERROR(SEARCH("13:30",Q111)))</formula>
    </cfRule>
    <cfRule type="containsText" dxfId="29011" priority="38648" operator="containsText" text="FESTIVITÁ">
      <formula>NOT(ISERROR(SEARCH("FESTIVITÁ",Q111)))</formula>
    </cfRule>
    <cfRule type="cellIs" dxfId="29010" priority="38649" operator="equal">
      <formula>"DOMENICA"</formula>
    </cfRule>
  </conditionalFormatting>
  <conditionalFormatting sqref="AY113:BH113">
    <cfRule type="containsText" dxfId="29009" priority="38616" operator="containsText" text="08.30 – 14.30">
      <formula>NOT(ISERROR(SEARCH("08.30 – 14.30",AY113)))</formula>
    </cfRule>
    <cfRule type="containsText" dxfId="29008" priority="38617" operator="containsText" text="09:30 – 18.30">
      <formula>NOT(ISERROR(SEARCH("09:30 – 18.30",AY113)))</formula>
    </cfRule>
    <cfRule type="containsText" dxfId="29007" priority="38618" operator="containsText" text="10.30 – 18.30">
      <formula>NOT(ISERROR(SEARCH("10.30 – 18.30",AY113)))</formula>
    </cfRule>
    <cfRule type="containsText" dxfId="29006" priority="38619" operator="containsText" text="09.30 – 18.30">
      <formula>NOT(ISERROR(SEARCH("09.30 – 18.30",AY113)))</formula>
    </cfRule>
    <cfRule type="containsText" dxfId="29005" priority="38620" operator="containsText" text="09.00 – 13:00">
      <formula>NOT(ISERROR(SEARCH("09.00 – 13:00",AY113)))</formula>
    </cfRule>
    <cfRule type="containsText" dxfId="29004" priority="38621" operator="containsText" text="08.30 – 16.30">
      <formula>NOT(ISERROR(SEARCH("08.30 – 16.30",AY113)))</formula>
    </cfRule>
    <cfRule type="containsText" dxfId="29003" priority="38622" operator="containsText" text="08:30 – 17.30">
      <formula>NOT(ISERROR(SEARCH("08:30 – 17.30",AY113)))</formula>
    </cfRule>
    <cfRule type="containsText" dxfId="29002" priority="38623" operator="containsText" text="08.30 – 17.30">
      <formula>NOT(ISERROR(SEARCH("08.30 – 17.30",AY113)))</formula>
    </cfRule>
    <cfRule type="containsText" dxfId="29001" priority="38624" operator="containsText" text="09.00 – 18.00">
      <formula>NOT(ISERROR(SEARCH("09.00 – 18.00",AY113)))</formula>
    </cfRule>
    <cfRule type="containsText" dxfId="29000" priority="38625" operator="containsText" text="09.00 – 13.00">
      <formula>NOT(ISERROR(SEARCH("09.00 – 13.00",AY113)))</formula>
    </cfRule>
    <cfRule type="containsText" dxfId="28999" priority="38626" operator="containsText" text="11.30 – 19.30">
      <formula>NOT(ISERROR(SEARCH("11.30 – 19.30",AY113)))</formula>
    </cfRule>
    <cfRule type="containsText" dxfId="28998" priority="38627" operator="containsText" text="10.30 – 19.30">
      <formula>NOT(ISERROR(SEARCH("10.30 – 19.30",AY113)))</formula>
    </cfRule>
    <cfRule type="containsText" dxfId="28997" priority="38628" operator="containsText" text="09.00 – 15.00">
      <formula>NOT(ISERROR(SEARCH("09.00 – 15.00",AY113)))</formula>
    </cfRule>
    <cfRule type="containsText" dxfId="28996" priority="38629" operator="containsText" text="12:30">
      <formula>NOT(ISERROR(SEARCH("12:30",AY113)))</formula>
    </cfRule>
    <cfRule type="containsText" dxfId="28995" priority="38630" operator="containsText" text="13:30">
      <formula>NOT(ISERROR(SEARCH("13:30",AY113)))</formula>
    </cfRule>
    <cfRule type="containsText" dxfId="28994" priority="38631" operator="containsText" text="FESTIVITÁ">
      <formula>NOT(ISERROR(SEARCH("FESTIVITÁ",AY113)))</formula>
    </cfRule>
    <cfRule type="cellIs" dxfId="28993" priority="38632" operator="equal">
      <formula>"DOMENICA"</formula>
    </cfRule>
  </conditionalFormatting>
  <conditionalFormatting sqref="BI123:AMM123 AS123 A123:S123">
    <cfRule type="containsText" dxfId="28992" priority="38599" operator="containsText" text="08.30 – 14.30">
      <formula>NOT(ISERROR(SEARCH("08.30 – 14.30",A123)))</formula>
    </cfRule>
    <cfRule type="containsText" dxfId="28991" priority="38600" operator="containsText" text="09:30 – 18.30">
      <formula>NOT(ISERROR(SEARCH("09:30 – 18.30",A123)))</formula>
    </cfRule>
    <cfRule type="containsText" dxfId="28990" priority="38601" operator="containsText" text="10.30 – 18.30">
      <formula>NOT(ISERROR(SEARCH("10.30 – 18.30",A123)))</formula>
    </cfRule>
    <cfRule type="containsText" dxfId="28989" priority="38602" operator="containsText" text="09.30 – 18.30">
      <formula>NOT(ISERROR(SEARCH("09.30 – 18.30",A123)))</formula>
    </cfRule>
    <cfRule type="containsText" dxfId="28988" priority="38603" operator="containsText" text="09.00 – 13:00">
      <formula>NOT(ISERROR(SEARCH("09.00 – 13:00",A123)))</formula>
    </cfRule>
    <cfRule type="containsText" dxfId="28987" priority="38604" operator="containsText" text="08.30 – 16.30">
      <formula>NOT(ISERROR(SEARCH("08.30 – 16.30",A123)))</formula>
    </cfRule>
    <cfRule type="containsText" dxfId="28986" priority="38605" operator="containsText" text="08:30 – 17.30">
      <formula>NOT(ISERROR(SEARCH("08:30 – 17.30",A123)))</formula>
    </cfRule>
    <cfRule type="containsText" dxfId="28985" priority="38606" operator="containsText" text="08.30 – 17.30">
      <formula>NOT(ISERROR(SEARCH("08.30 – 17.30",A123)))</formula>
    </cfRule>
    <cfRule type="containsText" dxfId="28984" priority="38607" operator="containsText" text="09.00 – 18.00">
      <formula>NOT(ISERROR(SEARCH("09.00 – 18.00",A123)))</formula>
    </cfRule>
    <cfRule type="containsText" dxfId="28983" priority="38608" operator="containsText" text="09.00 – 13.00">
      <formula>NOT(ISERROR(SEARCH("09.00 – 13.00",A123)))</formula>
    </cfRule>
    <cfRule type="containsText" dxfId="28982" priority="38609" operator="containsText" text="11.30 – 19.30">
      <formula>NOT(ISERROR(SEARCH("11.30 – 19.30",A123)))</formula>
    </cfRule>
    <cfRule type="containsText" dxfId="28981" priority="38610" operator="containsText" text="10.30 – 19.30">
      <formula>NOT(ISERROR(SEARCH("10.30 – 19.30",A123)))</formula>
    </cfRule>
    <cfRule type="containsText" dxfId="28980" priority="38611" operator="containsText" text="09.00 – 15.00">
      <formula>NOT(ISERROR(SEARCH("09.00 – 15.00",A123)))</formula>
    </cfRule>
    <cfRule type="containsText" dxfId="28979" priority="38612" operator="containsText" text="12:30">
      <formula>NOT(ISERROR(SEARCH("12:30",A123)))</formula>
    </cfRule>
    <cfRule type="containsText" dxfId="28978" priority="38613" operator="containsText" text="13:30">
      <formula>NOT(ISERROR(SEARCH("13:30",A123)))</formula>
    </cfRule>
    <cfRule type="containsText" dxfId="28977" priority="38614" operator="containsText" text="FESTIVITÁ">
      <formula>NOT(ISERROR(SEARCH("FESTIVITÁ",A123)))</formula>
    </cfRule>
    <cfRule type="cellIs" dxfId="28976" priority="38615" operator="equal">
      <formula>"DOMENICA"</formula>
    </cfRule>
  </conditionalFormatting>
  <conditionalFormatting sqref="C134:S134">
    <cfRule type="cellIs" dxfId="28975" priority="35368" operator="equal">
      <formula>_FV(13,"3")</formula>
    </cfRule>
  </conditionalFormatting>
  <conditionalFormatting sqref="H134">
    <cfRule type="cellIs" dxfId="28974" priority="35331" operator="equal">
      <formula>"09.00 – 18.00"</formula>
    </cfRule>
  </conditionalFormatting>
  <conditionalFormatting sqref="H134">
    <cfRule type="cellIs" dxfId="28973" priority="35332" operator="equal">
      <formula>"09.30 – 13.00"</formula>
    </cfRule>
  </conditionalFormatting>
  <conditionalFormatting sqref="C134:S134">
    <cfRule type="cellIs" dxfId="28972" priority="35342" operator="equal">
      <formula>_FV(13,"3")</formula>
    </cfRule>
  </conditionalFormatting>
  <conditionalFormatting sqref="C134:S134">
    <cfRule type="cellIs" dxfId="28971" priority="35343" operator="equal">
      <formula>_FV(13,"3")</formula>
    </cfRule>
  </conditionalFormatting>
  <conditionalFormatting sqref="W113:X113 W133:X133 W143:AR143 W153:AR153 AC133:AR133 AC113:AR113">
    <cfRule type="containsText" dxfId="28970" priority="38493" operator="containsText" text="08.30 – 14.30">
      <formula>NOT(ISERROR(SEARCH("08.30 – 14.30",W113)))</formula>
    </cfRule>
    <cfRule type="containsText" dxfId="28969" priority="38494" operator="containsText" text="09:30 – 18.30">
      <formula>NOT(ISERROR(SEARCH("09:30 – 18.30",W113)))</formula>
    </cfRule>
    <cfRule type="containsText" dxfId="28968" priority="38495" operator="containsText" text="10.30 – 18.30">
      <formula>NOT(ISERROR(SEARCH("10.30 – 18.30",W113)))</formula>
    </cfRule>
    <cfRule type="containsText" dxfId="28967" priority="38496" operator="containsText" text="09.30 – 18.30">
      <formula>NOT(ISERROR(SEARCH("09.30 – 18.30",W113)))</formula>
    </cfRule>
    <cfRule type="containsText" dxfId="28966" priority="38497" operator="containsText" text="09.00 – 13:00">
      <formula>NOT(ISERROR(SEARCH("09.00 – 13:00",W113)))</formula>
    </cfRule>
    <cfRule type="containsText" dxfId="28965" priority="38498" operator="containsText" text="08.30 – 16.30">
      <formula>NOT(ISERROR(SEARCH("08.30 – 16.30",W113)))</formula>
    </cfRule>
    <cfRule type="containsText" dxfId="28964" priority="38499" operator="containsText" text="08:30 – 17.30">
      <formula>NOT(ISERROR(SEARCH("08:30 – 17.30",W113)))</formula>
    </cfRule>
    <cfRule type="containsText" dxfId="28963" priority="38500" operator="containsText" text="08.30 – 17.30">
      <formula>NOT(ISERROR(SEARCH("08.30 – 17.30",W113)))</formula>
    </cfRule>
    <cfRule type="containsText" dxfId="28962" priority="38501" operator="containsText" text="09.00 – 18.00">
      <formula>NOT(ISERROR(SEARCH("09.00 – 18.00",W113)))</formula>
    </cfRule>
    <cfRule type="containsText" dxfId="28961" priority="38502" operator="containsText" text="09.00 – 13.00">
      <formula>NOT(ISERROR(SEARCH("09.00 – 13.00",W113)))</formula>
    </cfRule>
    <cfRule type="containsText" dxfId="28960" priority="38503" operator="containsText" text="11.30 – 19.30">
      <formula>NOT(ISERROR(SEARCH("11.30 – 19.30",W113)))</formula>
    </cfRule>
    <cfRule type="containsText" dxfId="28959" priority="38504" operator="containsText" text="10.30 – 19.30">
      <formula>NOT(ISERROR(SEARCH("10.30 – 19.30",W113)))</formula>
    </cfRule>
    <cfRule type="containsText" dxfId="28958" priority="38505" operator="containsText" text="09.00 – 15.00">
      <formula>NOT(ISERROR(SEARCH("09.00 – 15.00",W113)))</formula>
    </cfRule>
    <cfRule type="containsText" dxfId="28957" priority="38506" operator="containsText" text="12:30">
      <formula>NOT(ISERROR(SEARCH("12:30",W113)))</formula>
    </cfRule>
    <cfRule type="containsText" dxfId="28956" priority="38507" operator="containsText" text="13:30">
      <formula>NOT(ISERROR(SEARCH("13:30",W113)))</formula>
    </cfRule>
    <cfRule type="containsText" dxfId="28955" priority="38508" operator="containsText" text="FESTIVITÁ">
      <formula>NOT(ISERROR(SEARCH("FESTIVITÁ",W113)))</formula>
    </cfRule>
    <cfRule type="cellIs" dxfId="28954" priority="38509" operator="equal">
      <formula>"DOMENICA"</formula>
    </cfRule>
  </conditionalFormatting>
  <conditionalFormatting sqref="W124:X124 AC124:AR124">
    <cfRule type="cellIs" dxfId="28953" priority="38485" operator="equal">
      <formula>"09.00 – 15.00"</formula>
    </cfRule>
  </conditionalFormatting>
  <conditionalFormatting sqref="W124:X124 AC124:AR124">
    <cfRule type="cellIs" dxfId="28952" priority="38486" operator="equal">
      <formula>"09.00 – 18.00"</formula>
    </cfRule>
  </conditionalFormatting>
  <conditionalFormatting sqref="W124:X124 AC124:AR124">
    <cfRule type="cellIs" dxfId="28951" priority="38487" operator="equal">
      <formula>"09.30 – 13.00"</formula>
    </cfRule>
  </conditionalFormatting>
  <conditionalFormatting sqref="W124:X124 AC124:AR124">
    <cfRule type="cellIs" dxfId="28950" priority="38488" operator="equal">
      <formula>"10.30 – 19.30"</formula>
    </cfRule>
  </conditionalFormatting>
  <conditionalFormatting sqref="W124:X124 AC124:AR124">
    <cfRule type="cellIs" dxfId="28949" priority="38489" operator="equal">
      <formula>"11.30 – 19.30"</formula>
    </cfRule>
  </conditionalFormatting>
  <conditionalFormatting sqref="W124:X124 AC124:AR124">
    <cfRule type="cellIs" dxfId="28948" priority="38490" operator="equal">
      <formula>_FV(13,"3")</formula>
    </cfRule>
  </conditionalFormatting>
  <conditionalFormatting sqref="W124:X124 AC124:AR124">
    <cfRule type="cellIs" dxfId="28947" priority="38491" operator="equal">
      <formula>_FV(13,"3")</formula>
    </cfRule>
  </conditionalFormatting>
  <conditionalFormatting sqref="W124:X124 AC124:AR124">
    <cfRule type="cellIs" dxfId="28946" priority="38492" operator="equal">
      <formula>_FV(13,"3")</formula>
    </cfRule>
  </conditionalFormatting>
  <conditionalFormatting sqref="W124:X124 AC124:AR124">
    <cfRule type="containsText" dxfId="28945" priority="38475" operator="containsText" text="DOMENICA">
      <formula>NOT(ISERROR(SEARCH("DOMENICA",W124)))</formula>
    </cfRule>
    <cfRule type="containsText" dxfId="28944" priority="38476" operator="containsText" text="08.30 – 14.30">
      <formula>NOT(ISERROR(SEARCH("08.30 – 14.30",W124)))</formula>
    </cfRule>
    <cfRule type="containsText" dxfId="28943" priority="38477" operator="containsText" text="09.30 – 18.30">
      <formula>NOT(ISERROR(SEARCH("09.30 – 18.30",W124)))</formula>
    </cfRule>
    <cfRule type="containsText" dxfId="28942" priority="38478" operator="containsText" text="08.30 – 16.30">
      <formula>NOT(ISERROR(SEARCH("08.30 – 16.30",W124)))</formula>
    </cfRule>
    <cfRule type="containsText" dxfId="28941" priority="38479" operator="containsText" text="08.30 – 17.30">
      <formula>NOT(ISERROR(SEARCH("08.30 – 17.30",W124)))</formula>
    </cfRule>
    <cfRule type="containsText" dxfId="28940" priority="38480" operator="containsText" text="09.00 – 18.00">
      <formula>NOT(ISERROR(SEARCH("09.00 – 18.00",W124)))</formula>
    </cfRule>
    <cfRule type="containsText" dxfId="28939" priority="38481" operator="containsText" text="09.00 – 15.00">
      <formula>NOT(ISERROR(SEARCH("09.00 – 15.00",W124)))</formula>
    </cfRule>
    <cfRule type="containsText" dxfId="28938" priority="38482" operator="containsText" text="10.30 – 19.30">
      <formula>NOT(ISERROR(SEARCH("10.30 – 19.30",W124)))</formula>
    </cfRule>
    <cfRule type="containsText" dxfId="28937" priority="38483" operator="containsText" text="09.00 – 13.00">
      <formula>NOT(ISERROR(SEARCH("09.00 – 13.00",W124)))</formula>
    </cfRule>
    <cfRule type="containsText" dxfId="28936" priority="38484" operator="containsText" text="11.30 – 19.30">
      <formula>NOT(ISERROR(SEARCH("11.30 – 19.30",W124)))</formula>
    </cfRule>
  </conditionalFormatting>
  <conditionalFormatting sqref="W124:X124 AC124:AR124">
    <cfRule type="cellIs" dxfId="28935" priority="38468" operator="equal">
      <formula>"09.00 – 18.00"</formula>
    </cfRule>
  </conditionalFormatting>
  <conditionalFormatting sqref="W124:X124 AC124:AR124">
    <cfRule type="cellIs" dxfId="28934" priority="38469" operator="equal">
      <formula>"09.30 – 13.00"</formula>
    </cfRule>
  </conditionalFormatting>
  <conditionalFormatting sqref="W124:X124 AC124:AR124">
    <cfRule type="cellIs" dxfId="28933" priority="38470" operator="equal">
      <formula>"10.30 – 19.30"</formula>
    </cfRule>
  </conditionalFormatting>
  <conditionalFormatting sqref="W124:X124 AC124:AR124">
    <cfRule type="cellIs" dxfId="28932" priority="38471" operator="equal">
      <formula>"11.30 – 19.30"</formula>
    </cfRule>
  </conditionalFormatting>
  <conditionalFormatting sqref="W124:X124 AC124:AR124">
    <cfRule type="cellIs" dxfId="28931" priority="38472" operator="equal">
      <formula>_FV(13,"3")</formula>
    </cfRule>
  </conditionalFormatting>
  <conditionalFormatting sqref="W124:X124 AC124:AR124">
    <cfRule type="cellIs" dxfId="28930" priority="38473" operator="equal">
      <formula>_FV(13,"3")</formula>
    </cfRule>
  </conditionalFormatting>
  <conditionalFormatting sqref="W124:X124 AC124:AR124">
    <cfRule type="cellIs" dxfId="28929" priority="38474" operator="equal">
      <formula>_FV(13,"3")</formula>
    </cfRule>
  </conditionalFormatting>
  <conditionalFormatting sqref="W124:X124 AC124:AR124">
    <cfRule type="cellIs" dxfId="28928" priority="38461" operator="equal">
      <formula>"09.00 – 18.00"</formula>
    </cfRule>
  </conditionalFormatting>
  <conditionalFormatting sqref="W124:X124 AC124:AR124">
    <cfRule type="cellIs" dxfId="28927" priority="38462" operator="equal">
      <formula>"09.30 – 13.00"</formula>
    </cfRule>
  </conditionalFormatting>
  <conditionalFormatting sqref="W124:X124 AC124:AR124">
    <cfRule type="cellIs" dxfId="28926" priority="38463" operator="equal">
      <formula>"10.30 – 19.30"</formula>
    </cfRule>
  </conditionalFormatting>
  <conditionalFormatting sqref="W124:X124 AC124:AR124">
    <cfRule type="cellIs" dxfId="28925" priority="38464" operator="equal">
      <formula>"11.30 – 19.30"</formula>
    </cfRule>
  </conditionalFormatting>
  <conditionalFormatting sqref="W124:X124 AC124:AR124">
    <cfRule type="cellIs" dxfId="28924" priority="38465" operator="equal">
      <formula>_FV(13,"3")</formula>
    </cfRule>
  </conditionalFormatting>
  <conditionalFormatting sqref="W124:X124 AC124:AR124">
    <cfRule type="cellIs" dxfId="28923" priority="38466" operator="equal">
      <formula>_FV(13,"3")</formula>
    </cfRule>
  </conditionalFormatting>
  <conditionalFormatting sqref="W124:X124 AC124:AR124">
    <cfRule type="cellIs" dxfId="28922" priority="38467" operator="equal">
      <formula>_FV(13,"3")</formula>
    </cfRule>
  </conditionalFormatting>
  <conditionalFormatting sqref="W134:X134 AC134:AR134">
    <cfRule type="cellIs" dxfId="28921" priority="38452" operator="equal">
      <formula>"09.00 – 13.00"</formula>
    </cfRule>
  </conditionalFormatting>
  <conditionalFormatting sqref="W134:X134 AC134:AR134">
    <cfRule type="cellIs" dxfId="28920" priority="38453" operator="equal">
      <formula>"09.00 – 15.00"</formula>
    </cfRule>
  </conditionalFormatting>
  <conditionalFormatting sqref="W134:X134 AC134:AR134">
    <cfRule type="cellIs" dxfId="28919" priority="38454" operator="equal">
      <formula>"09.00 – 18.00"</formula>
    </cfRule>
  </conditionalFormatting>
  <conditionalFormatting sqref="W134:X134 AC134:AR134">
    <cfRule type="cellIs" dxfId="28918" priority="38455" operator="equal">
      <formula>"09.30 – 13.00"</formula>
    </cfRule>
  </conditionalFormatting>
  <conditionalFormatting sqref="W134:X134 AC134:AR134">
    <cfRule type="cellIs" dxfId="28917" priority="38456" operator="equal">
      <formula>"10.30 – 19.30"</formula>
    </cfRule>
  </conditionalFormatting>
  <conditionalFormatting sqref="W134:X134 AC134:AR134">
    <cfRule type="cellIs" dxfId="28916" priority="38457" operator="equal">
      <formula>"11.30 – 19.30"</formula>
    </cfRule>
  </conditionalFormatting>
  <conditionalFormatting sqref="W134:X134 AC134:AR134">
    <cfRule type="cellIs" dxfId="28915" priority="38458" operator="equal">
      <formula>_FV(13,"3")</formula>
    </cfRule>
  </conditionalFormatting>
  <conditionalFormatting sqref="W134:X134 AC134:AR134">
    <cfRule type="cellIs" dxfId="28914" priority="38459" operator="equal">
      <formula>_FV(13,"3")</formula>
    </cfRule>
  </conditionalFormatting>
  <conditionalFormatting sqref="W134:X134 AC134:AR134">
    <cfRule type="cellIs" dxfId="28913" priority="38460" operator="equal">
      <formula>_FV(13,"3")</formula>
    </cfRule>
  </conditionalFormatting>
  <conditionalFormatting sqref="W134:X134 AC134:AR134">
    <cfRule type="containsText" dxfId="28912" priority="38442" operator="containsText" text="DOMENICA">
      <formula>NOT(ISERROR(SEARCH("DOMENICA",W134)))</formula>
    </cfRule>
    <cfRule type="containsText" dxfId="28911" priority="38443" operator="containsText" text="08.30 – 14.30">
      <formula>NOT(ISERROR(SEARCH("08.30 – 14.30",W134)))</formula>
    </cfRule>
    <cfRule type="containsText" dxfId="28910" priority="38444" operator="containsText" text="09.30 – 18.30">
      <formula>NOT(ISERROR(SEARCH("09.30 – 18.30",W134)))</formula>
    </cfRule>
    <cfRule type="containsText" dxfId="28909" priority="38445" operator="containsText" text="08.30 – 16.30">
      <formula>NOT(ISERROR(SEARCH("08.30 – 16.30",W134)))</formula>
    </cfRule>
    <cfRule type="containsText" dxfId="28908" priority="38446" operator="containsText" text="08.30 – 17.30">
      <formula>NOT(ISERROR(SEARCH("08.30 – 17.30",W134)))</formula>
    </cfRule>
    <cfRule type="containsText" dxfId="28907" priority="38447" operator="containsText" text="09.00 – 18.00">
      <formula>NOT(ISERROR(SEARCH("09.00 – 18.00",W134)))</formula>
    </cfRule>
    <cfRule type="containsText" dxfId="28906" priority="38448" operator="containsText" text="09.00 – 15.00">
      <formula>NOT(ISERROR(SEARCH("09.00 – 15.00",W134)))</formula>
    </cfRule>
    <cfRule type="containsText" dxfId="28905" priority="38449" operator="containsText" text="10.30 – 19.30">
      <formula>NOT(ISERROR(SEARCH("10.30 – 19.30",W134)))</formula>
    </cfRule>
    <cfRule type="containsText" dxfId="28904" priority="38450" operator="containsText" text="09.00 – 13.00">
      <formula>NOT(ISERROR(SEARCH("09.00 – 13.00",W134)))</formula>
    </cfRule>
    <cfRule type="containsText" dxfId="28903" priority="38451" operator="containsText" text="11.30 – 19.30">
      <formula>NOT(ISERROR(SEARCH("11.30 – 19.30",W134)))</formula>
    </cfRule>
  </conditionalFormatting>
  <conditionalFormatting sqref="W134:X134 AC134:AR134">
    <cfRule type="cellIs" dxfId="28902" priority="38434" operator="equal">
      <formula>"09.00 – 15.00"</formula>
    </cfRule>
  </conditionalFormatting>
  <conditionalFormatting sqref="W134:X134 AC134:AR134">
    <cfRule type="cellIs" dxfId="28901" priority="38435" operator="equal">
      <formula>"09.00 – 18.00"</formula>
    </cfRule>
  </conditionalFormatting>
  <conditionalFormatting sqref="W134:X134 AC134:AR134">
    <cfRule type="cellIs" dxfId="28900" priority="38436" operator="equal">
      <formula>"09.30 – 13.00"</formula>
    </cfRule>
  </conditionalFormatting>
  <conditionalFormatting sqref="W134:X134 AC134:AR134">
    <cfRule type="cellIs" dxfId="28899" priority="38437" operator="equal">
      <formula>"10.30 – 19.30"</formula>
    </cfRule>
  </conditionalFormatting>
  <conditionalFormatting sqref="W134:X134 AC134:AR134">
    <cfRule type="cellIs" dxfId="28898" priority="38438" operator="equal">
      <formula>"11.30 – 19.30"</formula>
    </cfRule>
  </conditionalFormatting>
  <conditionalFormatting sqref="W134:X134 AC134:AR134">
    <cfRule type="cellIs" dxfId="28897" priority="38439" operator="equal">
      <formula>_FV(13,"3")</formula>
    </cfRule>
  </conditionalFormatting>
  <conditionalFormatting sqref="W134:X134 AC134:AR134">
    <cfRule type="cellIs" dxfId="28896" priority="38440" operator="equal">
      <formula>_FV(13,"3")</formula>
    </cfRule>
  </conditionalFormatting>
  <conditionalFormatting sqref="W134:X134 AC134:AR134">
    <cfRule type="cellIs" dxfId="28895" priority="38441" operator="equal">
      <formula>_FV(13,"3")</formula>
    </cfRule>
  </conditionalFormatting>
  <conditionalFormatting sqref="W134:X134 AC134:AR134">
    <cfRule type="cellIs" dxfId="28894" priority="38426" operator="equal">
      <formula>"09.00 – 15.00"</formula>
    </cfRule>
  </conditionalFormatting>
  <conditionalFormatting sqref="W134:X134 AC134:AR134">
    <cfRule type="cellIs" dxfId="28893" priority="38427" operator="equal">
      <formula>"09.00 – 18.00"</formula>
    </cfRule>
  </conditionalFormatting>
  <conditionalFormatting sqref="W134:X134 AC134:AR134">
    <cfRule type="cellIs" dxfId="28892" priority="38428" operator="equal">
      <formula>"09.30 – 13.00"</formula>
    </cfRule>
  </conditionalFormatting>
  <conditionalFormatting sqref="W134:X134 AC134:AR134">
    <cfRule type="cellIs" dxfId="28891" priority="38429" operator="equal">
      <formula>"10.30 – 19.30"</formula>
    </cfRule>
  </conditionalFormatting>
  <conditionalFormatting sqref="W134:X134 AC134:AR134">
    <cfRule type="cellIs" dxfId="28890" priority="38430" operator="equal">
      <formula>"11.30 – 19.30"</formula>
    </cfRule>
  </conditionalFormatting>
  <conditionalFormatting sqref="W134:X134 AC134:AR134">
    <cfRule type="cellIs" dxfId="28889" priority="38431" operator="equal">
      <formula>_FV(13,"3")</formula>
    </cfRule>
  </conditionalFormatting>
  <conditionalFormatting sqref="W134:X134 AC134:AR134">
    <cfRule type="cellIs" dxfId="28888" priority="38432" operator="equal">
      <formula>_FV(13,"3")</formula>
    </cfRule>
  </conditionalFormatting>
  <conditionalFormatting sqref="W134:X134 AC134:AR134">
    <cfRule type="cellIs" dxfId="28887" priority="38433" operator="equal">
      <formula>_FV(13,"3")</formula>
    </cfRule>
  </conditionalFormatting>
  <conditionalFormatting sqref="W144:X144 AC144:AR144">
    <cfRule type="cellIs" dxfId="28886" priority="38418" operator="equal">
      <formula>"09.00 – 15.00"</formula>
    </cfRule>
  </conditionalFormatting>
  <conditionalFormatting sqref="W144:X144 AC144:AR144">
    <cfRule type="cellIs" dxfId="28885" priority="38419" operator="equal">
      <formula>"09.00 – 18.00"</formula>
    </cfRule>
  </conditionalFormatting>
  <conditionalFormatting sqref="W144:X144 AC144:AR144">
    <cfRule type="cellIs" dxfId="28884" priority="38420" operator="equal">
      <formula>"09.30 – 13.00"</formula>
    </cfRule>
  </conditionalFormatting>
  <conditionalFormatting sqref="W144:X144 AC144:AR144">
    <cfRule type="cellIs" dxfId="28883" priority="38421" operator="equal">
      <formula>"10.30 – 19.30"</formula>
    </cfRule>
  </conditionalFormatting>
  <conditionalFormatting sqref="W144:X144 AC144:AR144">
    <cfRule type="cellIs" dxfId="28882" priority="38422" operator="equal">
      <formula>"11.30 – 19.30"</formula>
    </cfRule>
  </conditionalFormatting>
  <conditionalFormatting sqref="W144:X144 AC144:AR144">
    <cfRule type="cellIs" dxfId="28881" priority="38423" operator="equal">
      <formula>_FV(13,"3")</formula>
    </cfRule>
  </conditionalFormatting>
  <conditionalFormatting sqref="W144:X144 AC144:AR144">
    <cfRule type="cellIs" dxfId="28880" priority="38424" operator="equal">
      <formula>_FV(13,"3")</formula>
    </cfRule>
  </conditionalFormatting>
  <conditionalFormatting sqref="W144:X144 AC144:AR144">
    <cfRule type="cellIs" dxfId="28879" priority="38425" operator="equal">
      <formula>_FV(13,"3")</formula>
    </cfRule>
  </conditionalFormatting>
  <conditionalFormatting sqref="W144:X144 AC144:AR144">
    <cfRule type="containsText" dxfId="28878" priority="38408" operator="containsText" text="DOMENICA">
      <formula>NOT(ISERROR(SEARCH("DOMENICA",W144)))</formula>
    </cfRule>
    <cfRule type="containsText" dxfId="28877" priority="38409" operator="containsText" text="08.30 – 14.30">
      <formula>NOT(ISERROR(SEARCH("08.30 – 14.30",W144)))</formula>
    </cfRule>
    <cfRule type="containsText" dxfId="28876" priority="38410" operator="containsText" text="09.30 – 18.30">
      <formula>NOT(ISERROR(SEARCH("09.30 – 18.30",W144)))</formula>
    </cfRule>
    <cfRule type="containsText" dxfId="28875" priority="38411" operator="containsText" text="08.30 – 16.30">
      <formula>NOT(ISERROR(SEARCH("08.30 – 16.30",W144)))</formula>
    </cfRule>
    <cfRule type="containsText" dxfId="28874" priority="38412" operator="containsText" text="08.30 – 17.30">
      <formula>NOT(ISERROR(SEARCH("08.30 – 17.30",W144)))</formula>
    </cfRule>
    <cfRule type="containsText" dxfId="28873" priority="38413" operator="containsText" text="09.00 – 18.00">
      <formula>NOT(ISERROR(SEARCH("09.00 – 18.00",W144)))</formula>
    </cfRule>
    <cfRule type="containsText" dxfId="28872" priority="38414" operator="containsText" text="09.00 – 15.00">
      <formula>NOT(ISERROR(SEARCH("09.00 – 15.00",W144)))</formula>
    </cfRule>
    <cfRule type="containsText" dxfId="28871" priority="38415" operator="containsText" text="10.30 – 19.30">
      <formula>NOT(ISERROR(SEARCH("10.30 – 19.30",W144)))</formula>
    </cfRule>
    <cfRule type="containsText" dxfId="28870" priority="38416" operator="containsText" text="09.00 – 13.00">
      <formula>NOT(ISERROR(SEARCH("09.00 – 13.00",W144)))</formula>
    </cfRule>
    <cfRule type="containsText" dxfId="28869" priority="38417" operator="containsText" text="11.30 – 19.30">
      <formula>NOT(ISERROR(SEARCH("11.30 – 19.30",W144)))</formula>
    </cfRule>
  </conditionalFormatting>
  <conditionalFormatting sqref="W144:X144 AC144:AR144">
    <cfRule type="cellIs" dxfId="28868" priority="38401" operator="equal">
      <formula>"09.00 – 18.00"</formula>
    </cfRule>
  </conditionalFormatting>
  <conditionalFormatting sqref="W144:X144 AC144:AR144">
    <cfRule type="cellIs" dxfId="28867" priority="38402" operator="equal">
      <formula>"09.30 – 13.00"</formula>
    </cfRule>
  </conditionalFormatting>
  <conditionalFormatting sqref="W144:X144 AC144:AR144">
    <cfRule type="cellIs" dxfId="28866" priority="38403" operator="equal">
      <formula>"10.30 – 19.30"</formula>
    </cfRule>
  </conditionalFormatting>
  <conditionalFormatting sqref="W144:X144 AC144:AR144">
    <cfRule type="cellIs" dxfId="28865" priority="38404" operator="equal">
      <formula>"11.30 – 19.30"</formula>
    </cfRule>
  </conditionalFormatting>
  <conditionalFormatting sqref="W144:X144 AC144:AR144">
    <cfRule type="cellIs" dxfId="28864" priority="38405" operator="equal">
      <formula>_FV(13,"3")</formula>
    </cfRule>
  </conditionalFormatting>
  <conditionalFormatting sqref="W144:X144 AC144:AR144">
    <cfRule type="cellIs" dxfId="28863" priority="38406" operator="equal">
      <formula>_FV(13,"3")</formula>
    </cfRule>
  </conditionalFormatting>
  <conditionalFormatting sqref="W144:X144 AC144:AR144">
    <cfRule type="cellIs" dxfId="28862" priority="38407" operator="equal">
      <formula>_FV(13,"3")</formula>
    </cfRule>
  </conditionalFormatting>
  <conditionalFormatting sqref="W144:X144 AC144:AR144">
    <cfRule type="cellIs" dxfId="28861" priority="38392" operator="equal">
      <formula>"09.00 – 13.00"</formula>
    </cfRule>
  </conditionalFormatting>
  <conditionalFormatting sqref="W144:X144 AC144:AR144">
    <cfRule type="cellIs" dxfId="28860" priority="38393" operator="equal">
      <formula>"09.00 – 15.00"</formula>
    </cfRule>
  </conditionalFormatting>
  <conditionalFormatting sqref="W144:X144 AC144:AR144">
    <cfRule type="cellIs" dxfId="28859" priority="38395" operator="equal">
      <formula>"09.30 – 13.00"</formula>
    </cfRule>
  </conditionalFormatting>
  <conditionalFormatting sqref="W144:X144 AC144:AR144">
    <cfRule type="cellIs" dxfId="28858" priority="38396" operator="equal">
      <formula>"10.30 – 19.30"</formula>
    </cfRule>
  </conditionalFormatting>
  <conditionalFormatting sqref="W144:X144 AC144:AR144">
    <cfRule type="cellIs" dxfId="28857" priority="38397" operator="equal">
      <formula>"11.30 – 19.30"</formula>
    </cfRule>
  </conditionalFormatting>
  <conditionalFormatting sqref="W144:X144 AC144:AR144">
    <cfRule type="cellIs" dxfId="28856" priority="38398" operator="equal">
      <formula>_FV(13,"3")</formula>
    </cfRule>
  </conditionalFormatting>
  <conditionalFormatting sqref="W144:X144 AC144:AR144">
    <cfRule type="cellIs" dxfId="28855" priority="38399" operator="equal">
      <formula>_FV(13,"3")</formula>
    </cfRule>
  </conditionalFormatting>
  <conditionalFormatting sqref="W144:X144 AC144:AR144">
    <cfRule type="cellIs" dxfId="28854" priority="38400" operator="equal">
      <formula>_FV(13,"3")</formula>
    </cfRule>
  </conditionalFormatting>
  <conditionalFormatting sqref="W154:X154 AC154:AR154">
    <cfRule type="cellIs" dxfId="28853" priority="38383" operator="equal">
      <formula>"09.00 – 13.00"</formula>
    </cfRule>
  </conditionalFormatting>
  <conditionalFormatting sqref="W154:X154 AC154:AR154">
    <cfRule type="cellIs" dxfId="28852" priority="38384" operator="equal">
      <formula>"09.00 – 15.00"</formula>
    </cfRule>
  </conditionalFormatting>
  <conditionalFormatting sqref="W154:X154 AC154:AR154">
    <cfRule type="cellIs" dxfId="28851" priority="38385" operator="equal">
      <formula>"09.00 – 18.00"</formula>
    </cfRule>
  </conditionalFormatting>
  <conditionalFormatting sqref="W154:X154 AC154:AR154">
    <cfRule type="cellIs" dxfId="28850" priority="38386" operator="equal">
      <formula>"09.30 – 13.00"</formula>
    </cfRule>
  </conditionalFormatting>
  <conditionalFormatting sqref="W154:X154 AC154:AR154">
    <cfRule type="cellIs" dxfId="28849" priority="38387" operator="equal">
      <formula>"10.30 – 19.30"</formula>
    </cfRule>
  </conditionalFormatting>
  <conditionalFormatting sqref="W154:X154 AC154:AR154">
    <cfRule type="cellIs" dxfId="28848" priority="38388" operator="equal">
      <formula>"11.30 – 19.30"</formula>
    </cfRule>
  </conditionalFormatting>
  <conditionalFormatting sqref="W154:X154 AC154:AR154">
    <cfRule type="cellIs" dxfId="28847" priority="38389" operator="equal">
      <formula>_FV(13,"3")</formula>
    </cfRule>
  </conditionalFormatting>
  <conditionalFormatting sqref="W154:X154 AC154:AR154">
    <cfRule type="cellIs" dxfId="28846" priority="38390" operator="equal">
      <formula>_FV(13,"3")</formula>
    </cfRule>
  </conditionalFormatting>
  <conditionalFormatting sqref="W154:X154 AC154:AR154">
    <cfRule type="cellIs" dxfId="28845" priority="38391" operator="equal">
      <formula>_FV(13,"3")</formula>
    </cfRule>
  </conditionalFormatting>
  <conditionalFormatting sqref="W154:X154 AC154:AR154">
    <cfRule type="containsText" dxfId="28844" priority="38373" operator="containsText" text="DOMENICA">
      <formula>NOT(ISERROR(SEARCH("DOMENICA",W154)))</formula>
    </cfRule>
    <cfRule type="containsText" dxfId="28843" priority="38374" operator="containsText" text="08.30 – 14.30">
      <formula>NOT(ISERROR(SEARCH("08.30 – 14.30",W154)))</formula>
    </cfRule>
    <cfRule type="containsText" dxfId="28842" priority="38375" operator="containsText" text="09.30 – 18.30">
      <formula>NOT(ISERROR(SEARCH("09.30 – 18.30",W154)))</formula>
    </cfRule>
    <cfRule type="containsText" dxfId="28841" priority="38376" operator="containsText" text="08.30 – 16.30">
      <formula>NOT(ISERROR(SEARCH("08.30 – 16.30",W154)))</formula>
    </cfRule>
    <cfRule type="containsText" dxfId="28840" priority="38377" operator="containsText" text="08.30 – 17.30">
      <formula>NOT(ISERROR(SEARCH("08.30 – 17.30",W154)))</formula>
    </cfRule>
    <cfRule type="containsText" dxfId="28839" priority="38378" operator="containsText" text="09.00 – 18.00">
      <formula>NOT(ISERROR(SEARCH("09.00 – 18.00",W154)))</formula>
    </cfRule>
    <cfRule type="containsText" dxfId="28838" priority="38379" operator="containsText" text="09.00 – 15.00">
      <formula>NOT(ISERROR(SEARCH("09.00 – 15.00",W154)))</formula>
    </cfRule>
    <cfRule type="containsText" dxfId="28837" priority="38380" operator="containsText" text="10.30 – 19.30">
      <formula>NOT(ISERROR(SEARCH("10.30 – 19.30",W154)))</formula>
    </cfRule>
    <cfRule type="containsText" dxfId="28836" priority="38381" operator="containsText" text="09.00 – 13.00">
      <formula>NOT(ISERROR(SEARCH("09.00 – 13.00",W154)))</formula>
    </cfRule>
    <cfRule type="containsText" dxfId="28835" priority="38382" operator="containsText" text="11.30 – 19.30">
      <formula>NOT(ISERROR(SEARCH("11.30 – 19.30",W154)))</formula>
    </cfRule>
  </conditionalFormatting>
  <conditionalFormatting sqref="W154:X154 AC154:AR154">
    <cfRule type="cellIs" dxfId="28834" priority="38365" operator="equal">
      <formula>"09.00 – 15.00"</formula>
    </cfRule>
  </conditionalFormatting>
  <conditionalFormatting sqref="W154:X154 AC154:AR154">
    <cfRule type="cellIs" dxfId="28833" priority="38366" operator="equal">
      <formula>"09.00 – 18.00"</formula>
    </cfRule>
  </conditionalFormatting>
  <conditionalFormatting sqref="W154:X154 AC154:AR154">
    <cfRule type="cellIs" dxfId="28832" priority="38367" operator="equal">
      <formula>"09.30 – 13.00"</formula>
    </cfRule>
  </conditionalFormatting>
  <conditionalFormatting sqref="W154:X154 AC154:AR154">
    <cfRule type="cellIs" dxfId="28831" priority="38368" operator="equal">
      <formula>"10.30 – 19.30"</formula>
    </cfRule>
  </conditionalFormatting>
  <conditionalFormatting sqref="W154:X154 AC154:AR154">
    <cfRule type="cellIs" dxfId="28830" priority="38369" operator="equal">
      <formula>"11.30 – 19.30"</formula>
    </cfRule>
  </conditionalFormatting>
  <conditionalFormatting sqref="W154:X154 AC154:AR154">
    <cfRule type="cellIs" dxfId="28829" priority="38370" operator="equal">
      <formula>_FV(13,"3")</formula>
    </cfRule>
  </conditionalFormatting>
  <conditionalFormatting sqref="W154:X154 AC154:AR154">
    <cfRule type="cellIs" dxfId="28828" priority="38371" operator="equal">
      <formula>_FV(13,"3")</formula>
    </cfRule>
  </conditionalFormatting>
  <conditionalFormatting sqref="W154:X154 AC154:AR154">
    <cfRule type="cellIs" dxfId="28827" priority="38372" operator="equal">
      <formula>_FV(13,"3")</formula>
    </cfRule>
  </conditionalFormatting>
  <conditionalFormatting sqref="W154:X154 AC154:AR154">
    <cfRule type="cellIs" dxfId="28826" priority="38357" operator="equal">
      <formula>"09.00 – 15.00"</formula>
    </cfRule>
  </conditionalFormatting>
  <conditionalFormatting sqref="W154:X154 AC154:AR154">
    <cfRule type="cellIs" dxfId="28825" priority="38358" operator="equal">
      <formula>"09.00 – 18.00"</formula>
    </cfRule>
  </conditionalFormatting>
  <conditionalFormatting sqref="W154:X154 AC154:AR154">
    <cfRule type="cellIs" dxfId="28824" priority="38359" operator="equal">
      <formula>"09.30 – 13.00"</formula>
    </cfRule>
  </conditionalFormatting>
  <conditionalFormatting sqref="W154:X154 AC154:AR154">
    <cfRule type="cellIs" dxfId="28823" priority="38360" operator="equal">
      <formula>"10.30 – 19.30"</formula>
    </cfRule>
  </conditionalFormatting>
  <conditionalFormatting sqref="W154:X154 AC154:AR154">
    <cfRule type="cellIs" dxfId="28822" priority="38361" operator="equal">
      <formula>"11.30 – 19.30"</formula>
    </cfRule>
  </conditionalFormatting>
  <conditionalFormatting sqref="W154:X154 AC154:AR154">
    <cfRule type="cellIs" dxfId="28821" priority="38362" operator="equal">
      <formula>_FV(13,"3")</formula>
    </cfRule>
  </conditionalFormatting>
  <conditionalFormatting sqref="W154:X154 AC154:AR154">
    <cfRule type="cellIs" dxfId="28820" priority="38363" operator="equal">
      <formula>_FV(13,"3")</formula>
    </cfRule>
  </conditionalFormatting>
  <conditionalFormatting sqref="W154:X154 AC154:AR154">
    <cfRule type="cellIs" dxfId="28819" priority="38364" operator="equal">
      <formula>_FV(13,"3")</formula>
    </cfRule>
  </conditionalFormatting>
  <conditionalFormatting sqref="W123:X123 AC123:AR123">
    <cfRule type="containsText" dxfId="28818" priority="38340" operator="containsText" text="08.30 – 14.30">
      <formula>NOT(ISERROR(SEARCH("08.30 – 14.30",W123)))</formula>
    </cfRule>
    <cfRule type="containsText" dxfId="28817" priority="38341" operator="containsText" text="09:30 – 18.30">
      <formula>NOT(ISERROR(SEARCH("09:30 – 18.30",W123)))</formula>
    </cfRule>
    <cfRule type="containsText" dxfId="28816" priority="38342" operator="containsText" text="10.30 – 18.30">
      <formula>NOT(ISERROR(SEARCH("10.30 – 18.30",W123)))</formula>
    </cfRule>
    <cfRule type="containsText" dxfId="28815" priority="38343" operator="containsText" text="09.30 – 18.30">
      <formula>NOT(ISERROR(SEARCH("09.30 – 18.30",W123)))</formula>
    </cfRule>
    <cfRule type="containsText" dxfId="28814" priority="38344" operator="containsText" text="09.00 – 13:00">
      <formula>NOT(ISERROR(SEARCH("09.00 – 13:00",W123)))</formula>
    </cfRule>
    <cfRule type="containsText" dxfId="28813" priority="38345" operator="containsText" text="08.30 – 16.30">
      <formula>NOT(ISERROR(SEARCH("08.30 – 16.30",W123)))</formula>
    </cfRule>
    <cfRule type="containsText" dxfId="28812" priority="38346" operator="containsText" text="08:30 – 17.30">
      <formula>NOT(ISERROR(SEARCH("08:30 – 17.30",W123)))</formula>
    </cfRule>
    <cfRule type="containsText" dxfId="28811" priority="38347" operator="containsText" text="08.30 – 17.30">
      <formula>NOT(ISERROR(SEARCH("08.30 – 17.30",W123)))</formula>
    </cfRule>
    <cfRule type="containsText" dxfId="28810" priority="38348" operator="containsText" text="09.00 – 18.00">
      <formula>NOT(ISERROR(SEARCH("09.00 – 18.00",W123)))</formula>
    </cfRule>
    <cfRule type="containsText" dxfId="28809" priority="38349" operator="containsText" text="09.00 – 13.00">
      <formula>NOT(ISERROR(SEARCH("09.00 – 13.00",W123)))</formula>
    </cfRule>
    <cfRule type="containsText" dxfId="28808" priority="38350" operator="containsText" text="11.30 – 19.30">
      <formula>NOT(ISERROR(SEARCH("11.30 – 19.30",W123)))</formula>
    </cfRule>
    <cfRule type="containsText" dxfId="28807" priority="38351" operator="containsText" text="10.30 – 19.30">
      <formula>NOT(ISERROR(SEARCH("10.30 – 19.30",W123)))</formula>
    </cfRule>
    <cfRule type="containsText" dxfId="28806" priority="38352" operator="containsText" text="09.00 – 15.00">
      <formula>NOT(ISERROR(SEARCH("09.00 – 15.00",W123)))</formula>
    </cfRule>
    <cfRule type="containsText" dxfId="28805" priority="38353" operator="containsText" text="12:30">
      <formula>NOT(ISERROR(SEARCH("12:30",W123)))</formula>
    </cfRule>
    <cfRule type="containsText" dxfId="28804" priority="38354" operator="containsText" text="13:30">
      <formula>NOT(ISERROR(SEARCH("13:30",W123)))</formula>
    </cfRule>
    <cfRule type="containsText" dxfId="28803" priority="38355" operator="containsText" text="FESTIVITÁ">
      <formula>NOT(ISERROR(SEARCH("FESTIVITÁ",W123)))</formula>
    </cfRule>
    <cfRule type="cellIs" dxfId="28802" priority="38356" operator="equal">
      <formula>"DOMENICA"</formula>
    </cfRule>
  </conditionalFormatting>
  <conditionalFormatting sqref="AY143:BG143 AY153 AY133 BA133:BH133 BA153:BH153">
    <cfRule type="containsText" dxfId="28801" priority="38306" operator="containsText" text="08.30 – 14.30">
      <formula>NOT(ISERROR(SEARCH("08.30 – 14.30",AY133)))</formula>
    </cfRule>
    <cfRule type="containsText" dxfId="28800" priority="38307" operator="containsText" text="09:30 – 18.30">
      <formula>NOT(ISERROR(SEARCH("09:30 – 18.30",AY133)))</formula>
    </cfRule>
    <cfRule type="containsText" dxfId="28799" priority="38308" operator="containsText" text="10.30 – 18.30">
      <formula>NOT(ISERROR(SEARCH("10.30 – 18.30",AY133)))</formula>
    </cfRule>
    <cfRule type="containsText" dxfId="28798" priority="38309" operator="containsText" text="09.30 – 18.30">
      <formula>NOT(ISERROR(SEARCH("09.30 – 18.30",AY133)))</formula>
    </cfRule>
    <cfRule type="containsText" dxfId="28797" priority="38310" operator="containsText" text="09.00 – 13:00">
      <formula>NOT(ISERROR(SEARCH("09.00 – 13:00",AY133)))</formula>
    </cfRule>
    <cfRule type="containsText" dxfId="28796" priority="38311" operator="containsText" text="08.30 – 16.30">
      <formula>NOT(ISERROR(SEARCH("08.30 – 16.30",AY133)))</formula>
    </cfRule>
    <cfRule type="containsText" dxfId="28795" priority="38312" operator="containsText" text="08:30 – 17.30">
      <formula>NOT(ISERROR(SEARCH("08:30 – 17.30",AY133)))</formula>
    </cfRule>
    <cfRule type="containsText" dxfId="28794" priority="38313" operator="containsText" text="08.30 – 17.30">
      <formula>NOT(ISERROR(SEARCH("08.30 – 17.30",AY133)))</formula>
    </cfRule>
    <cfRule type="containsText" dxfId="28793" priority="38314" operator="containsText" text="09.00 – 18.00">
      <formula>NOT(ISERROR(SEARCH("09.00 – 18.00",AY133)))</formula>
    </cfRule>
    <cfRule type="containsText" dxfId="28792" priority="38315" operator="containsText" text="09.00 – 13.00">
      <formula>NOT(ISERROR(SEARCH("09.00 – 13.00",AY133)))</formula>
    </cfRule>
    <cfRule type="containsText" dxfId="28791" priority="38316" operator="containsText" text="11.30 – 19.30">
      <formula>NOT(ISERROR(SEARCH("11.30 – 19.30",AY133)))</formula>
    </cfRule>
    <cfRule type="containsText" dxfId="28790" priority="38317" operator="containsText" text="10.30 – 19.30">
      <formula>NOT(ISERROR(SEARCH("10.30 – 19.30",AY133)))</formula>
    </cfRule>
    <cfRule type="containsText" dxfId="28789" priority="38318" operator="containsText" text="09.00 – 15.00">
      <formula>NOT(ISERROR(SEARCH("09.00 – 15.00",AY133)))</formula>
    </cfRule>
    <cfRule type="containsText" dxfId="28788" priority="38319" operator="containsText" text="12:30">
      <formula>NOT(ISERROR(SEARCH("12:30",AY133)))</formula>
    </cfRule>
    <cfRule type="containsText" dxfId="28787" priority="38320" operator="containsText" text="13:30">
      <formula>NOT(ISERROR(SEARCH("13:30",AY133)))</formula>
    </cfRule>
    <cfRule type="containsText" dxfId="28786" priority="38321" operator="containsText" text="FESTIVITÁ">
      <formula>NOT(ISERROR(SEARCH("FESTIVITÁ",AY133)))</formula>
    </cfRule>
    <cfRule type="cellIs" dxfId="28785" priority="38322" operator="equal">
      <formula>"DOMENICA"</formula>
    </cfRule>
  </conditionalFormatting>
  <conditionalFormatting sqref="AY124 BA124:BG124">
    <cfRule type="cellIs" dxfId="28784" priority="38298" operator="equal">
      <formula>"09.00 – 15.00"</formula>
    </cfRule>
  </conditionalFormatting>
  <conditionalFormatting sqref="AY124 BA124:BG124">
    <cfRule type="cellIs" dxfId="28783" priority="38299" operator="equal">
      <formula>"09.00 – 18.00"</formula>
    </cfRule>
  </conditionalFormatting>
  <conditionalFormatting sqref="AY124 BA124:BG124">
    <cfRule type="cellIs" dxfId="28782" priority="38300" operator="equal">
      <formula>"09.30 – 13.00"</formula>
    </cfRule>
  </conditionalFormatting>
  <conditionalFormatting sqref="AY124 BA124:BG124">
    <cfRule type="cellIs" dxfId="28781" priority="38301" operator="equal">
      <formula>"10.30 – 19.30"</formula>
    </cfRule>
  </conditionalFormatting>
  <conditionalFormatting sqref="AY124 BA124:BG124">
    <cfRule type="cellIs" dxfId="28780" priority="38302" operator="equal">
      <formula>"11.30 – 19.30"</formula>
    </cfRule>
  </conditionalFormatting>
  <conditionalFormatting sqref="AY124 BA124:BG124">
    <cfRule type="cellIs" dxfId="28779" priority="38303" operator="equal">
      <formula>_FV(13,"3")</formula>
    </cfRule>
  </conditionalFormatting>
  <conditionalFormatting sqref="AY124 BA124:BG124">
    <cfRule type="cellIs" dxfId="28778" priority="38304" operator="equal">
      <formula>_FV(13,"3")</formula>
    </cfRule>
  </conditionalFormatting>
  <conditionalFormatting sqref="AY124 BA124:BG124">
    <cfRule type="cellIs" dxfId="28777" priority="38305" operator="equal">
      <formula>_FV(13,"3")</formula>
    </cfRule>
  </conditionalFormatting>
  <conditionalFormatting sqref="AY124 BA124:BG124">
    <cfRule type="containsText" dxfId="28776" priority="38288" operator="containsText" text="DOMENICA">
      <formula>NOT(ISERROR(SEARCH("DOMENICA",AY124)))</formula>
    </cfRule>
    <cfRule type="containsText" dxfId="28775" priority="38289" operator="containsText" text="08.30 – 14.30">
      <formula>NOT(ISERROR(SEARCH("08.30 – 14.30",AY124)))</formula>
    </cfRule>
    <cfRule type="containsText" dxfId="28774" priority="38290" operator="containsText" text="09.30 – 18.30">
      <formula>NOT(ISERROR(SEARCH("09.30 – 18.30",AY124)))</formula>
    </cfRule>
    <cfRule type="containsText" dxfId="28773" priority="38291" operator="containsText" text="08.30 – 16.30">
      <formula>NOT(ISERROR(SEARCH("08.30 – 16.30",AY124)))</formula>
    </cfRule>
    <cfRule type="containsText" dxfId="28772" priority="38292" operator="containsText" text="08.30 – 17.30">
      <formula>NOT(ISERROR(SEARCH("08.30 – 17.30",AY124)))</formula>
    </cfRule>
    <cfRule type="containsText" dxfId="28771" priority="38293" operator="containsText" text="09.00 – 18.00">
      <formula>NOT(ISERROR(SEARCH("09.00 – 18.00",AY124)))</formula>
    </cfRule>
    <cfRule type="containsText" dxfId="28770" priority="38294" operator="containsText" text="09.00 – 15.00">
      <formula>NOT(ISERROR(SEARCH("09.00 – 15.00",AY124)))</formula>
    </cfRule>
    <cfRule type="containsText" dxfId="28769" priority="38295" operator="containsText" text="10.30 – 19.30">
      <formula>NOT(ISERROR(SEARCH("10.30 – 19.30",AY124)))</formula>
    </cfRule>
    <cfRule type="containsText" dxfId="28768" priority="38296" operator="containsText" text="09.00 – 13.00">
      <formula>NOT(ISERROR(SEARCH("09.00 – 13.00",AY124)))</formula>
    </cfRule>
    <cfRule type="containsText" dxfId="28767" priority="38297" operator="containsText" text="11.30 – 19.30">
      <formula>NOT(ISERROR(SEARCH("11.30 – 19.30",AY124)))</formula>
    </cfRule>
  </conditionalFormatting>
  <conditionalFormatting sqref="AY124 BA124:BG124">
    <cfRule type="cellIs" dxfId="28766" priority="38281" operator="equal">
      <formula>"09.00 – 18.00"</formula>
    </cfRule>
  </conditionalFormatting>
  <conditionalFormatting sqref="AY124 BA124:BG124">
    <cfRule type="cellIs" dxfId="28765" priority="38282" operator="equal">
      <formula>"09.30 – 13.00"</formula>
    </cfRule>
  </conditionalFormatting>
  <conditionalFormatting sqref="AY124 BA124:BG124">
    <cfRule type="cellIs" dxfId="28764" priority="38283" operator="equal">
      <formula>"10.30 – 19.30"</formula>
    </cfRule>
  </conditionalFormatting>
  <conditionalFormatting sqref="AY124 BA124:BG124">
    <cfRule type="cellIs" dxfId="28763" priority="38284" operator="equal">
      <formula>"11.30 – 19.30"</formula>
    </cfRule>
  </conditionalFormatting>
  <conditionalFormatting sqref="AY124 BA124:BG124">
    <cfRule type="cellIs" dxfId="28762" priority="38285" operator="equal">
      <formula>_FV(13,"3")</formula>
    </cfRule>
  </conditionalFormatting>
  <conditionalFormatting sqref="AY124 BA124:BG124">
    <cfRule type="cellIs" dxfId="28761" priority="38286" operator="equal">
      <formula>_FV(13,"3")</formula>
    </cfRule>
  </conditionalFormatting>
  <conditionalFormatting sqref="AY124 BA124:BG124">
    <cfRule type="cellIs" dxfId="28760" priority="38287" operator="equal">
      <formula>_FV(13,"3")</formula>
    </cfRule>
  </conditionalFormatting>
  <conditionalFormatting sqref="AY124 BA124:BG124">
    <cfRule type="cellIs" dxfId="28759" priority="38274" operator="equal">
      <formula>"09.00 – 18.00"</formula>
    </cfRule>
  </conditionalFormatting>
  <conditionalFormatting sqref="AY124 BA124:BG124">
    <cfRule type="cellIs" dxfId="28758" priority="38275" operator="equal">
      <formula>"09.30 – 13.00"</formula>
    </cfRule>
  </conditionalFormatting>
  <conditionalFormatting sqref="AY124 BA124:BG124">
    <cfRule type="cellIs" dxfId="28757" priority="38276" operator="equal">
      <formula>"10.30 – 19.30"</formula>
    </cfRule>
  </conditionalFormatting>
  <conditionalFormatting sqref="AY124 BA124:BG124">
    <cfRule type="cellIs" dxfId="28756" priority="38277" operator="equal">
      <formula>"11.30 – 19.30"</formula>
    </cfRule>
  </conditionalFormatting>
  <conditionalFormatting sqref="AY124 BA124:BG124">
    <cfRule type="cellIs" dxfId="28755" priority="38278" operator="equal">
      <formula>_FV(13,"3")</formula>
    </cfRule>
  </conditionalFormatting>
  <conditionalFormatting sqref="AY124 BA124:BG124">
    <cfRule type="cellIs" dxfId="28754" priority="38279" operator="equal">
      <formula>_FV(13,"3")</formula>
    </cfRule>
  </conditionalFormatting>
  <conditionalFormatting sqref="AY124 BA124:BG124">
    <cfRule type="cellIs" dxfId="28753" priority="38280" operator="equal">
      <formula>_FV(13,"3")</formula>
    </cfRule>
  </conditionalFormatting>
  <conditionalFormatting sqref="AY134 BA134:BG134">
    <cfRule type="cellIs" dxfId="28752" priority="38265" operator="equal">
      <formula>"09.00 – 13.00"</formula>
    </cfRule>
  </conditionalFormatting>
  <conditionalFormatting sqref="AY134 BA134:BG134">
    <cfRule type="cellIs" dxfId="28751" priority="38266" operator="equal">
      <formula>"09.00 – 15.00"</formula>
    </cfRule>
  </conditionalFormatting>
  <conditionalFormatting sqref="AY134 BA134:BG134">
    <cfRule type="cellIs" dxfId="28750" priority="38267" operator="equal">
      <formula>"09.00 – 18.00"</formula>
    </cfRule>
  </conditionalFormatting>
  <conditionalFormatting sqref="AY134 BA134:BG134">
    <cfRule type="cellIs" dxfId="28749" priority="38268" operator="equal">
      <formula>"09.30 – 13.00"</formula>
    </cfRule>
  </conditionalFormatting>
  <conditionalFormatting sqref="AY134 BA134:BG134">
    <cfRule type="cellIs" dxfId="28748" priority="38269" operator="equal">
      <formula>"10.30 – 19.30"</formula>
    </cfRule>
  </conditionalFormatting>
  <conditionalFormatting sqref="AY134 BA134:BG134">
    <cfRule type="cellIs" dxfId="28747" priority="38270" operator="equal">
      <formula>"11.30 – 19.30"</formula>
    </cfRule>
  </conditionalFormatting>
  <conditionalFormatting sqref="AY134 BA134:BG134">
    <cfRule type="cellIs" dxfId="28746" priority="38271" operator="equal">
      <formula>_FV(13,"3")</formula>
    </cfRule>
  </conditionalFormatting>
  <conditionalFormatting sqref="AY134 BA134:BG134">
    <cfRule type="cellIs" dxfId="28745" priority="38272" operator="equal">
      <formula>_FV(13,"3")</formula>
    </cfRule>
  </conditionalFormatting>
  <conditionalFormatting sqref="AY134 BA134:BG134">
    <cfRule type="cellIs" dxfId="28744" priority="38273" operator="equal">
      <formula>_FV(13,"3")</formula>
    </cfRule>
  </conditionalFormatting>
  <conditionalFormatting sqref="AY134 BA134:BG134">
    <cfRule type="containsText" dxfId="28743" priority="38255" operator="containsText" text="DOMENICA">
      <formula>NOT(ISERROR(SEARCH("DOMENICA",AY134)))</formula>
    </cfRule>
    <cfRule type="containsText" dxfId="28742" priority="38256" operator="containsText" text="08.30 – 14.30">
      <formula>NOT(ISERROR(SEARCH("08.30 – 14.30",AY134)))</formula>
    </cfRule>
    <cfRule type="containsText" dxfId="28741" priority="38257" operator="containsText" text="09.30 – 18.30">
      <formula>NOT(ISERROR(SEARCH("09.30 – 18.30",AY134)))</formula>
    </cfRule>
    <cfRule type="containsText" dxfId="28740" priority="38258" operator="containsText" text="08.30 – 16.30">
      <formula>NOT(ISERROR(SEARCH("08.30 – 16.30",AY134)))</formula>
    </cfRule>
    <cfRule type="containsText" dxfId="28739" priority="38259" operator="containsText" text="08.30 – 17.30">
      <formula>NOT(ISERROR(SEARCH("08.30 – 17.30",AY134)))</formula>
    </cfRule>
    <cfRule type="containsText" dxfId="28738" priority="38260" operator="containsText" text="09.00 – 18.00">
      <formula>NOT(ISERROR(SEARCH("09.00 – 18.00",AY134)))</formula>
    </cfRule>
    <cfRule type="containsText" dxfId="28737" priority="38261" operator="containsText" text="09.00 – 15.00">
      <formula>NOT(ISERROR(SEARCH("09.00 – 15.00",AY134)))</formula>
    </cfRule>
    <cfRule type="containsText" dxfId="28736" priority="38262" operator="containsText" text="10.30 – 19.30">
      <formula>NOT(ISERROR(SEARCH("10.30 – 19.30",AY134)))</formula>
    </cfRule>
    <cfRule type="containsText" dxfId="28735" priority="38263" operator="containsText" text="09.00 – 13.00">
      <formula>NOT(ISERROR(SEARCH("09.00 – 13.00",AY134)))</formula>
    </cfRule>
    <cfRule type="containsText" dxfId="28734" priority="38264" operator="containsText" text="11.30 – 19.30">
      <formula>NOT(ISERROR(SEARCH("11.30 – 19.30",AY134)))</formula>
    </cfRule>
  </conditionalFormatting>
  <conditionalFormatting sqref="AY134 BA134:BG134">
    <cfRule type="cellIs" dxfId="28733" priority="38247" operator="equal">
      <formula>"09.00 – 15.00"</formula>
    </cfRule>
  </conditionalFormatting>
  <conditionalFormatting sqref="AY134 BA134:BG134">
    <cfRule type="cellIs" dxfId="28732" priority="38248" operator="equal">
      <formula>"09.00 – 18.00"</formula>
    </cfRule>
  </conditionalFormatting>
  <conditionalFormatting sqref="AY134 BA134:BG134">
    <cfRule type="cellIs" dxfId="28731" priority="38249" operator="equal">
      <formula>"09.30 – 13.00"</formula>
    </cfRule>
  </conditionalFormatting>
  <conditionalFormatting sqref="AY134 BA134:BG134">
    <cfRule type="cellIs" dxfId="28730" priority="38250" operator="equal">
      <formula>"10.30 – 19.30"</formula>
    </cfRule>
  </conditionalFormatting>
  <conditionalFormatting sqref="AY134 BA134:BG134">
    <cfRule type="cellIs" dxfId="28729" priority="38251" operator="equal">
      <formula>"11.30 – 19.30"</formula>
    </cfRule>
  </conditionalFormatting>
  <conditionalFormatting sqref="AY134 BA134:BG134">
    <cfRule type="cellIs" dxfId="28728" priority="38252" operator="equal">
      <formula>_FV(13,"3")</formula>
    </cfRule>
  </conditionalFormatting>
  <conditionalFormatting sqref="AY134 BA134:BG134">
    <cfRule type="cellIs" dxfId="28727" priority="38253" operator="equal">
      <formula>_FV(13,"3")</formula>
    </cfRule>
  </conditionalFormatting>
  <conditionalFormatting sqref="AY134 BA134:BG134">
    <cfRule type="cellIs" dxfId="28726" priority="38254" operator="equal">
      <formula>_FV(13,"3")</formula>
    </cfRule>
  </conditionalFormatting>
  <conditionalFormatting sqref="AY134 BA134:BG134">
    <cfRule type="cellIs" dxfId="28725" priority="38239" operator="equal">
      <formula>"09.00 – 15.00"</formula>
    </cfRule>
  </conditionalFormatting>
  <conditionalFormatting sqref="AY134 BA134:BG134">
    <cfRule type="cellIs" dxfId="28724" priority="38240" operator="equal">
      <formula>"09.00 – 18.00"</formula>
    </cfRule>
  </conditionalFormatting>
  <conditionalFormatting sqref="AY134 BA134:BG134">
    <cfRule type="cellIs" dxfId="28723" priority="38241" operator="equal">
      <formula>"09.30 – 13.00"</formula>
    </cfRule>
  </conditionalFormatting>
  <conditionalFormatting sqref="AY134 BA134:BG134">
    <cfRule type="cellIs" dxfId="28722" priority="38242" operator="equal">
      <formula>"10.30 – 19.30"</formula>
    </cfRule>
  </conditionalFormatting>
  <conditionalFormatting sqref="AY134 BA134:BG134">
    <cfRule type="cellIs" dxfId="28721" priority="38243" operator="equal">
      <formula>"11.30 – 19.30"</formula>
    </cfRule>
  </conditionalFormatting>
  <conditionalFormatting sqref="AY134 BA134:BG134">
    <cfRule type="cellIs" dxfId="28720" priority="38244" operator="equal">
      <formula>_FV(13,"3")</formula>
    </cfRule>
  </conditionalFormatting>
  <conditionalFormatting sqref="AY134 BA134:BG134">
    <cfRule type="cellIs" dxfId="28719" priority="38245" operator="equal">
      <formula>_FV(13,"3")</formula>
    </cfRule>
  </conditionalFormatting>
  <conditionalFormatting sqref="AY134 BA134:BG134">
    <cfRule type="cellIs" dxfId="28718" priority="38246" operator="equal">
      <formula>_FV(13,"3")</formula>
    </cfRule>
  </conditionalFormatting>
  <conditionalFormatting sqref="AY144 BA144:BG144">
    <cfRule type="cellIs" dxfId="28717" priority="38231" operator="equal">
      <formula>"09.00 – 15.00"</formula>
    </cfRule>
  </conditionalFormatting>
  <conditionalFormatting sqref="AY144 BA144:BG144">
    <cfRule type="cellIs" dxfId="28716" priority="38232" operator="equal">
      <formula>"09.00 – 18.00"</formula>
    </cfRule>
  </conditionalFormatting>
  <conditionalFormatting sqref="AY144 BA144:BG144">
    <cfRule type="cellIs" dxfId="28715" priority="38233" operator="equal">
      <formula>"09.30 – 13.00"</formula>
    </cfRule>
  </conditionalFormatting>
  <conditionalFormatting sqref="AY144 BA144:BG144">
    <cfRule type="cellIs" dxfId="28714" priority="38234" operator="equal">
      <formula>"10.30 – 19.30"</formula>
    </cfRule>
  </conditionalFormatting>
  <conditionalFormatting sqref="AY144 BA144:BG144">
    <cfRule type="cellIs" dxfId="28713" priority="38235" operator="equal">
      <formula>"11.30 – 19.30"</formula>
    </cfRule>
  </conditionalFormatting>
  <conditionalFormatting sqref="AY144 BA144:BG144">
    <cfRule type="cellIs" dxfId="28712" priority="38236" operator="equal">
      <formula>_FV(13,"3")</formula>
    </cfRule>
  </conditionalFormatting>
  <conditionalFormatting sqref="AY144 BA144:BG144">
    <cfRule type="cellIs" dxfId="28711" priority="38237" operator="equal">
      <formula>_FV(13,"3")</formula>
    </cfRule>
  </conditionalFormatting>
  <conditionalFormatting sqref="AY144 BA144:BG144">
    <cfRule type="cellIs" dxfId="28710" priority="38238" operator="equal">
      <formula>_FV(13,"3")</formula>
    </cfRule>
  </conditionalFormatting>
  <conditionalFormatting sqref="AY144 BA144:BG144">
    <cfRule type="containsText" dxfId="28709" priority="38221" operator="containsText" text="DOMENICA">
      <formula>NOT(ISERROR(SEARCH("DOMENICA",AY144)))</formula>
    </cfRule>
    <cfRule type="containsText" dxfId="28708" priority="38222" operator="containsText" text="08.30 – 14.30">
      <formula>NOT(ISERROR(SEARCH("08.30 – 14.30",AY144)))</formula>
    </cfRule>
    <cfRule type="containsText" dxfId="28707" priority="38223" operator="containsText" text="09.30 – 18.30">
      <formula>NOT(ISERROR(SEARCH("09.30 – 18.30",AY144)))</formula>
    </cfRule>
    <cfRule type="containsText" dxfId="28706" priority="38224" operator="containsText" text="08.30 – 16.30">
      <formula>NOT(ISERROR(SEARCH("08.30 – 16.30",AY144)))</formula>
    </cfRule>
    <cfRule type="containsText" dxfId="28705" priority="38225" operator="containsText" text="08.30 – 17.30">
      <formula>NOT(ISERROR(SEARCH("08.30 – 17.30",AY144)))</formula>
    </cfRule>
    <cfRule type="containsText" dxfId="28704" priority="38226" operator="containsText" text="09.00 – 18.00">
      <formula>NOT(ISERROR(SEARCH("09.00 – 18.00",AY144)))</formula>
    </cfRule>
    <cfRule type="containsText" dxfId="28703" priority="38227" operator="containsText" text="09.00 – 15.00">
      <formula>NOT(ISERROR(SEARCH("09.00 – 15.00",AY144)))</formula>
    </cfRule>
    <cfRule type="containsText" dxfId="28702" priority="38228" operator="containsText" text="10.30 – 19.30">
      <formula>NOT(ISERROR(SEARCH("10.30 – 19.30",AY144)))</formula>
    </cfRule>
    <cfRule type="containsText" dxfId="28701" priority="38229" operator="containsText" text="09.00 – 13.00">
      <formula>NOT(ISERROR(SEARCH("09.00 – 13.00",AY144)))</formula>
    </cfRule>
    <cfRule type="containsText" dxfId="28700" priority="38230" operator="containsText" text="11.30 – 19.30">
      <formula>NOT(ISERROR(SEARCH("11.30 – 19.30",AY144)))</formula>
    </cfRule>
  </conditionalFormatting>
  <conditionalFormatting sqref="AY144 BA144:BG144">
    <cfRule type="cellIs" dxfId="28699" priority="38214" operator="equal">
      <formula>"09.00 – 18.00"</formula>
    </cfRule>
  </conditionalFormatting>
  <conditionalFormatting sqref="AY144 BA144:BG144">
    <cfRule type="cellIs" dxfId="28698" priority="38215" operator="equal">
      <formula>"09.30 – 13.00"</formula>
    </cfRule>
  </conditionalFormatting>
  <conditionalFormatting sqref="AY144 BA144:BG144">
    <cfRule type="cellIs" dxfId="28697" priority="38216" operator="equal">
      <formula>"10.30 – 19.30"</formula>
    </cfRule>
  </conditionalFormatting>
  <conditionalFormatting sqref="AY144 BA144:BG144">
    <cfRule type="cellIs" dxfId="28696" priority="38217" operator="equal">
      <formula>"11.30 – 19.30"</formula>
    </cfRule>
  </conditionalFormatting>
  <conditionalFormatting sqref="AY144 BA144:BG144">
    <cfRule type="cellIs" dxfId="28695" priority="38218" operator="equal">
      <formula>_FV(13,"3")</formula>
    </cfRule>
  </conditionalFormatting>
  <conditionalFormatting sqref="AY144 BA144:BG144">
    <cfRule type="cellIs" dxfId="28694" priority="38219" operator="equal">
      <formula>_FV(13,"3")</formula>
    </cfRule>
  </conditionalFormatting>
  <conditionalFormatting sqref="AY144 BA144:BG144">
    <cfRule type="cellIs" dxfId="28693" priority="38220" operator="equal">
      <formula>_FV(13,"3")</formula>
    </cfRule>
  </conditionalFormatting>
  <conditionalFormatting sqref="AY144 BA144:BG144">
    <cfRule type="cellIs" dxfId="28692" priority="38205" operator="equal">
      <formula>"09.00 – 13.00"</formula>
    </cfRule>
  </conditionalFormatting>
  <conditionalFormatting sqref="AY144 BA144:BG144">
    <cfRule type="cellIs" dxfId="28691" priority="38206" operator="equal">
      <formula>"09.00 – 15.00"</formula>
    </cfRule>
  </conditionalFormatting>
  <conditionalFormatting sqref="AY144 BA144:BG144">
    <cfRule type="cellIs" dxfId="28690" priority="38207" operator="equal">
      <formula>"09.00 – 18.00"</formula>
    </cfRule>
  </conditionalFormatting>
  <conditionalFormatting sqref="AY144 BA144:BG144">
    <cfRule type="cellIs" dxfId="28689" priority="38208" operator="equal">
      <formula>"09.30 – 13.00"</formula>
    </cfRule>
  </conditionalFormatting>
  <conditionalFormatting sqref="AY144 BA144:BG144">
    <cfRule type="cellIs" dxfId="28688" priority="38209" operator="equal">
      <formula>"10.30 – 19.30"</formula>
    </cfRule>
  </conditionalFormatting>
  <conditionalFormatting sqref="AY144 BA144:BG144">
    <cfRule type="cellIs" dxfId="28687" priority="38210" operator="equal">
      <formula>"11.30 – 19.30"</formula>
    </cfRule>
  </conditionalFormatting>
  <conditionalFormatting sqref="AY144 BA144:BG144">
    <cfRule type="cellIs" dxfId="28686" priority="38211" operator="equal">
      <formula>_FV(13,"3")</formula>
    </cfRule>
  </conditionalFormatting>
  <conditionalFormatting sqref="AY144 BA144:BG144">
    <cfRule type="cellIs" dxfId="28685" priority="38212" operator="equal">
      <formula>_FV(13,"3")</formula>
    </cfRule>
  </conditionalFormatting>
  <conditionalFormatting sqref="AY144 BA144:BG144">
    <cfRule type="cellIs" dxfId="28684" priority="38213" operator="equal">
      <formula>_FV(13,"3")</formula>
    </cfRule>
  </conditionalFormatting>
  <conditionalFormatting sqref="AY154 BA154:BG154">
    <cfRule type="cellIs" dxfId="28683" priority="38196" operator="equal">
      <formula>"09.00 – 13.00"</formula>
    </cfRule>
  </conditionalFormatting>
  <conditionalFormatting sqref="AY154 BA154:BG154">
    <cfRule type="cellIs" dxfId="28682" priority="38197" operator="equal">
      <formula>"09.00 – 15.00"</formula>
    </cfRule>
  </conditionalFormatting>
  <conditionalFormatting sqref="AY154 BA154:BG154">
    <cfRule type="cellIs" dxfId="28681" priority="38198" operator="equal">
      <formula>"09.00 – 18.00"</formula>
    </cfRule>
  </conditionalFormatting>
  <conditionalFormatting sqref="AY154 BA154:BG154">
    <cfRule type="cellIs" dxfId="28680" priority="38199" operator="equal">
      <formula>"09.30 – 13.00"</formula>
    </cfRule>
  </conditionalFormatting>
  <conditionalFormatting sqref="AY154 BA154:BG154">
    <cfRule type="cellIs" dxfId="28679" priority="38200" operator="equal">
      <formula>"10.30 – 19.30"</formula>
    </cfRule>
  </conditionalFormatting>
  <conditionalFormatting sqref="AY154 BA154:BG154">
    <cfRule type="cellIs" dxfId="28678" priority="38201" operator="equal">
      <formula>"11.30 – 19.30"</formula>
    </cfRule>
  </conditionalFormatting>
  <conditionalFormatting sqref="AY154 BA154:BG154">
    <cfRule type="cellIs" dxfId="28677" priority="38202" operator="equal">
      <formula>_FV(13,"3")</formula>
    </cfRule>
  </conditionalFormatting>
  <conditionalFormatting sqref="AY154 BA154:BG154">
    <cfRule type="cellIs" dxfId="28676" priority="38203" operator="equal">
      <formula>_FV(13,"3")</formula>
    </cfRule>
  </conditionalFormatting>
  <conditionalFormatting sqref="AY154 BA154:BG154">
    <cfRule type="cellIs" dxfId="28675" priority="38204" operator="equal">
      <formula>_FV(13,"3")</formula>
    </cfRule>
  </conditionalFormatting>
  <conditionalFormatting sqref="AY154 BA154:BG154">
    <cfRule type="containsText" dxfId="28674" priority="38186" operator="containsText" text="DOMENICA">
      <formula>NOT(ISERROR(SEARCH("DOMENICA",AY154)))</formula>
    </cfRule>
    <cfRule type="containsText" dxfId="28673" priority="38187" operator="containsText" text="08.30 – 14.30">
      <formula>NOT(ISERROR(SEARCH("08.30 – 14.30",AY154)))</formula>
    </cfRule>
    <cfRule type="containsText" dxfId="28672" priority="38188" operator="containsText" text="09.30 – 18.30">
      <formula>NOT(ISERROR(SEARCH("09.30 – 18.30",AY154)))</formula>
    </cfRule>
    <cfRule type="containsText" dxfId="28671" priority="38189" operator="containsText" text="08.30 – 16.30">
      <formula>NOT(ISERROR(SEARCH("08.30 – 16.30",AY154)))</formula>
    </cfRule>
    <cfRule type="containsText" dxfId="28670" priority="38190" operator="containsText" text="08.30 – 17.30">
      <formula>NOT(ISERROR(SEARCH("08.30 – 17.30",AY154)))</formula>
    </cfRule>
    <cfRule type="containsText" dxfId="28669" priority="38191" operator="containsText" text="09.00 – 18.00">
      <formula>NOT(ISERROR(SEARCH("09.00 – 18.00",AY154)))</formula>
    </cfRule>
    <cfRule type="containsText" dxfId="28668" priority="38192" operator="containsText" text="09.00 – 15.00">
      <formula>NOT(ISERROR(SEARCH("09.00 – 15.00",AY154)))</formula>
    </cfRule>
    <cfRule type="containsText" dxfId="28667" priority="38193" operator="containsText" text="10.30 – 19.30">
      <formula>NOT(ISERROR(SEARCH("10.30 – 19.30",AY154)))</formula>
    </cfRule>
    <cfRule type="containsText" dxfId="28666" priority="38194" operator="containsText" text="09.00 – 13.00">
      <formula>NOT(ISERROR(SEARCH("09.00 – 13.00",AY154)))</formula>
    </cfRule>
    <cfRule type="containsText" dxfId="28665" priority="38195" operator="containsText" text="11.30 – 19.30">
      <formula>NOT(ISERROR(SEARCH("11.30 – 19.30",AY154)))</formula>
    </cfRule>
  </conditionalFormatting>
  <conditionalFormatting sqref="AY154 BA154:BG154">
    <cfRule type="cellIs" dxfId="28664" priority="38178" operator="equal">
      <formula>"09.00 – 15.00"</formula>
    </cfRule>
  </conditionalFormatting>
  <conditionalFormatting sqref="AY154 BA154:BG154">
    <cfRule type="cellIs" dxfId="28663" priority="38179" operator="equal">
      <formula>"09.00 – 18.00"</formula>
    </cfRule>
  </conditionalFormatting>
  <conditionalFormatting sqref="AY154 BA154:BG154">
    <cfRule type="cellIs" dxfId="28662" priority="38180" operator="equal">
      <formula>"09.30 – 13.00"</formula>
    </cfRule>
  </conditionalFormatting>
  <conditionalFormatting sqref="AY154 BA154:BG154">
    <cfRule type="cellIs" dxfId="28661" priority="38181" operator="equal">
      <formula>"10.30 – 19.30"</formula>
    </cfRule>
  </conditionalFormatting>
  <conditionalFormatting sqref="AY154 BA154:BG154">
    <cfRule type="cellIs" dxfId="28660" priority="38182" operator="equal">
      <formula>"11.30 – 19.30"</formula>
    </cfRule>
  </conditionalFormatting>
  <conditionalFormatting sqref="AY154 BA154:BG154">
    <cfRule type="cellIs" dxfId="28659" priority="38183" operator="equal">
      <formula>_FV(13,"3")</formula>
    </cfRule>
  </conditionalFormatting>
  <conditionalFormatting sqref="AY154 BA154:BG154">
    <cfRule type="cellIs" dxfId="28658" priority="38184" operator="equal">
      <formula>_FV(13,"3")</formula>
    </cfRule>
  </conditionalFormatting>
  <conditionalFormatting sqref="AY154 BA154:BG154">
    <cfRule type="cellIs" dxfId="28657" priority="38185" operator="equal">
      <formula>_FV(13,"3")</formula>
    </cfRule>
  </conditionalFormatting>
  <conditionalFormatting sqref="AY154 BA154:BG154">
    <cfRule type="cellIs" dxfId="28656" priority="38170" operator="equal">
      <formula>"09.00 – 15.00"</formula>
    </cfRule>
  </conditionalFormatting>
  <conditionalFormatting sqref="AY154 BA154:BG154">
    <cfRule type="cellIs" dxfId="28655" priority="38171" operator="equal">
      <formula>"09.00 – 18.00"</formula>
    </cfRule>
  </conditionalFormatting>
  <conditionalFormatting sqref="AY154 BA154:BG154">
    <cfRule type="cellIs" dxfId="28654" priority="38172" operator="equal">
      <formula>"09.30 – 13.00"</formula>
    </cfRule>
  </conditionalFormatting>
  <conditionalFormatting sqref="AY154 BA154:BG154">
    <cfRule type="cellIs" dxfId="28653" priority="38173" operator="equal">
      <formula>"10.30 – 19.30"</formula>
    </cfRule>
  </conditionalFormatting>
  <conditionalFormatting sqref="AY154 BA154:BG154">
    <cfRule type="cellIs" dxfId="28652" priority="38174" operator="equal">
      <formula>"11.30 – 19.30"</formula>
    </cfRule>
  </conditionalFormatting>
  <conditionalFormatting sqref="AY154 BA154:BG154">
    <cfRule type="cellIs" dxfId="28651" priority="38175" operator="equal">
      <formula>_FV(13,"3")</formula>
    </cfRule>
  </conditionalFormatting>
  <conditionalFormatting sqref="AY154 BA154:BG154">
    <cfRule type="cellIs" dxfId="28650" priority="38176" operator="equal">
      <formula>_FV(13,"3")</formula>
    </cfRule>
  </conditionalFormatting>
  <conditionalFormatting sqref="AY154 BA154:BG154">
    <cfRule type="cellIs" dxfId="28649" priority="38177" operator="equal">
      <formula>_FV(13,"3")</formula>
    </cfRule>
  </conditionalFormatting>
  <conditionalFormatting sqref="AY123 BA123:BH123">
    <cfRule type="containsText" dxfId="28648" priority="38153" operator="containsText" text="08.30 – 14.30">
      <formula>NOT(ISERROR(SEARCH("08.30 – 14.30",AY123)))</formula>
    </cfRule>
    <cfRule type="containsText" dxfId="28647" priority="38154" operator="containsText" text="09:30 – 18.30">
      <formula>NOT(ISERROR(SEARCH("09:30 – 18.30",AY123)))</formula>
    </cfRule>
    <cfRule type="containsText" dxfId="28646" priority="38155" operator="containsText" text="10.30 – 18.30">
      <formula>NOT(ISERROR(SEARCH("10.30 – 18.30",AY123)))</formula>
    </cfRule>
    <cfRule type="containsText" dxfId="28645" priority="38156" operator="containsText" text="09.30 – 18.30">
      <formula>NOT(ISERROR(SEARCH("09.30 – 18.30",AY123)))</formula>
    </cfRule>
    <cfRule type="containsText" dxfId="28644" priority="38157" operator="containsText" text="09.00 – 13:00">
      <formula>NOT(ISERROR(SEARCH("09.00 – 13:00",AY123)))</formula>
    </cfRule>
    <cfRule type="containsText" dxfId="28643" priority="38158" operator="containsText" text="08.30 – 16.30">
      <formula>NOT(ISERROR(SEARCH("08.30 – 16.30",AY123)))</formula>
    </cfRule>
    <cfRule type="containsText" dxfId="28642" priority="38159" operator="containsText" text="08:30 – 17.30">
      <formula>NOT(ISERROR(SEARCH("08:30 – 17.30",AY123)))</formula>
    </cfRule>
    <cfRule type="containsText" dxfId="28641" priority="38160" operator="containsText" text="08.30 – 17.30">
      <formula>NOT(ISERROR(SEARCH("08.30 – 17.30",AY123)))</formula>
    </cfRule>
    <cfRule type="containsText" dxfId="28640" priority="38161" operator="containsText" text="09.00 – 18.00">
      <formula>NOT(ISERROR(SEARCH("09.00 – 18.00",AY123)))</formula>
    </cfRule>
    <cfRule type="containsText" dxfId="28639" priority="38162" operator="containsText" text="09.00 – 13.00">
      <formula>NOT(ISERROR(SEARCH("09.00 – 13.00",AY123)))</formula>
    </cfRule>
    <cfRule type="containsText" dxfId="28638" priority="38163" operator="containsText" text="11.30 – 19.30">
      <formula>NOT(ISERROR(SEARCH("11.30 – 19.30",AY123)))</formula>
    </cfRule>
    <cfRule type="containsText" dxfId="28637" priority="38164" operator="containsText" text="10.30 – 19.30">
      <formula>NOT(ISERROR(SEARCH("10.30 – 19.30",AY123)))</formula>
    </cfRule>
    <cfRule type="containsText" dxfId="28636" priority="38165" operator="containsText" text="09.00 – 15.00">
      <formula>NOT(ISERROR(SEARCH("09.00 – 15.00",AY123)))</formula>
    </cfRule>
    <cfRule type="containsText" dxfId="28635" priority="38166" operator="containsText" text="12:30">
      <formula>NOT(ISERROR(SEARCH("12:30",AY123)))</formula>
    </cfRule>
    <cfRule type="containsText" dxfId="28634" priority="38167" operator="containsText" text="13:30">
      <formula>NOT(ISERROR(SEARCH("13:30",AY123)))</formula>
    </cfRule>
    <cfRule type="containsText" dxfId="28633" priority="38168" operator="containsText" text="FESTIVITÁ">
      <formula>NOT(ISERROR(SEARCH("FESTIVITÁ",AY123)))</formula>
    </cfRule>
    <cfRule type="cellIs" dxfId="28632" priority="38169" operator="equal">
      <formula>"DOMENICA"</formula>
    </cfRule>
  </conditionalFormatting>
  <conditionalFormatting sqref="AT113:AU113 AT133:AU134 AT143:AU144 AT153:AU153">
    <cfRule type="containsText" dxfId="28631" priority="38087" operator="containsText" text="08.30 – 14.30">
      <formula>NOT(ISERROR(SEARCH("08.30 – 14.30",AT113)))</formula>
    </cfRule>
    <cfRule type="containsText" dxfId="28630" priority="38088" operator="containsText" text="09:30 – 18.30">
      <formula>NOT(ISERROR(SEARCH("09:30 – 18.30",AT113)))</formula>
    </cfRule>
    <cfRule type="containsText" dxfId="28629" priority="38089" operator="containsText" text="10.30 – 18.30">
      <formula>NOT(ISERROR(SEARCH("10.30 – 18.30",AT113)))</formula>
    </cfRule>
    <cfRule type="containsText" dxfId="28628" priority="38090" operator="containsText" text="09.30 – 18.30">
      <formula>NOT(ISERROR(SEARCH("09.30 – 18.30",AT113)))</formula>
    </cfRule>
    <cfRule type="containsText" dxfId="28627" priority="38091" operator="containsText" text="09.00 – 13:00">
      <formula>NOT(ISERROR(SEARCH("09.00 – 13:00",AT113)))</formula>
    </cfRule>
    <cfRule type="containsText" dxfId="28626" priority="38092" operator="containsText" text="08.30 – 16.30">
      <formula>NOT(ISERROR(SEARCH("08.30 – 16.30",AT113)))</formula>
    </cfRule>
    <cfRule type="containsText" dxfId="28625" priority="38093" operator="containsText" text="08:30 – 17.30">
      <formula>NOT(ISERROR(SEARCH("08:30 – 17.30",AT113)))</formula>
    </cfRule>
    <cfRule type="containsText" dxfId="28624" priority="38094" operator="containsText" text="08.30 – 17.30">
      <formula>NOT(ISERROR(SEARCH("08.30 – 17.30",AT113)))</formula>
    </cfRule>
    <cfRule type="containsText" dxfId="28623" priority="38095" operator="containsText" text="09.00 – 18.00">
      <formula>NOT(ISERROR(SEARCH("09.00 – 18.00",AT113)))</formula>
    </cfRule>
    <cfRule type="containsText" dxfId="28622" priority="38096" operator="containsText" text="09.00 – 13.00">
      <formula>NOT(ISERROR(SEARCH("09.00 – 13.00",AT113)))</formula>
    </cfRule>
    <cfRule type="containsText" dxfId="28621" priority="38097" operator="containsText" text="11.30 – 19.30">
      <formula>NOT(ISERROR(SEARCH("11.30 – 19.30",AT113)))</formula>
    </cfRule>
    <cfRule type="containsText" dxfId="28620" priority="38098" operator="containsText" text="10.30 – 19.30">
      <formula>NOT(ISERROR(SEARCH("10.30 – 19.30",AT113)))</formula>
    </cfRule>
    <cfRule type="containsText" dxfId="28619" priority="38099" operator="containsText" text="09.00 – 15.00">
      <formula>NOT(ISERROR(SEARCH("09.00 – 15.00",AT113)))</formula>
    </cfRule>
    <cfRule type="containsText" dxfId="28618" priority="38100" operator="containsText" text="12:30">
      <formula>NOT(ISERROR(SEARCH("12:30",AT113)))</formula>
    </cfRule>
    <cfRule type="containsText" dxfId="28617" priority="38101" operator="containsText" text="13:30">
      <formula>NOT(ISERROR(SEARCH("13:30",AT113)))</formula>
    </cfRule>
    <cfRule type="containsText" dxfId="28616" priority="38102" operator="containsText" text="FESTIVITÁ">
      <formula>NOT(ISERROR(SEARCH("FESTIVITÁ",AT113)))</formula>
    </cfRule>
    <cfRule type="cellIs" dxfId="28615" priority="38103" operator="equal">
      <formula>"DOMENICA"</formula>
    </cfRule>
  </conditionalFormatting>
  <conditionalFormatting sqref="AT154:AU154">
    <cfRule type="containsText" dxfId="28614" priority="38070" operator="containsText" text="08.30 – 14.30">
      <formula>NOT(ISERROR(SEARCH("08.30 – 14.30",AT154)))</formula>
    </cfRule>
    <cfRule type="containsText" dxfId="28613" priority="38071" operator="containsText" text="09:30 – 18.30">
      <formula>NOT(ISERROR(SEARCH("09:30 – 18.30",AT154)))</formula>
    </cfRule>
    <cfRule type="containsText" dxfId="28612" priority="38072" operator="containsText" text="10.30 – 18.30">
      <formula>NOT(ISERROR(SEARCH("10.30 – 18.30",AT154)))</formula>
    </cfRule>
    <cfRule type="containsText" dxfId="28611" priority="38073" operator="containsText" text="09.30 – 18.30">
      <formula>NOT(ISERROR(SEARCH("09.30 – 18.30",AT154)))</formula>
    </cfRule>
    <cfRule type="containsText" dxfId="28610" priority="38074" operator="containsText" text="09.00 – 13:00">
      <formula>NOT(ISERROR(SEARCH("09.00 – 13:00",AT154)))</formula>
    </cfRule>
    <cfRule type="containsText" dxfId="28609" priority="38075" operator="containsText" text="08.30 – 16.30">
      <formula>NOT(ISERROR(SEARCH("08.30 – 16.30",AT154)))</formula>
    </cfRule>
    <cfRule type="containsText" dxfId="28608" priority="38076" operator="containsText" text="08:30 – 17.30">
      <formula>NOT(ISERROR(SEARCH("08:30 – 17.30",AT154)))</formula>
    </cfRule>
    <cfRule type="containsText" dxfId="28607" priority="38077" operator="containsText" text="08.30 – 17.30">
      <formula>NOT(ISERROR(SEARCH("08.30 – 17.30",AT154)))</formula>
    </cfRule>
    <cfRule type="containsText" dxfId="28606" priority="38078" operator="containsText" text="09.00 – 18.00">
      <formula>NOT(ISERROR(SEARCH("09.00 – 18.00",AT154)))</formula>
    </cfRule>
    <cfRule type="containsText" dxfId="28605" priority="38079" operator="containsText" text="09.00 – 13.00">
      <formula>NOT(ISERROR(SEARCH("09.00 – 13.00",AT154)))</formula>
    </cfRule>
    <cfRule type="containsText" dxfId="28604" priority="38080" operator="containsText" text="11.30 – 19.30">
      <formula>NOT(ISERROR(SEARCH("11.30 – 19.30",AT154)))</formula>
    </cfRule>
    <cfRule type="containsText" dxfId="28603" priority="38081" operator="containsText" text="10.30 – 19.30">
      <formula>NOT(ISERROR(SEARCH("10.30 – 19.30",AT154)))</formula>
    </cfRule>
    <cfRule type="containsText" dxfId="28602" priority="38082" operator="containsText" text="09.00 – 15.00">
      <formula>NOT(ISERROR(SEARCH("09.00 – 15.00",AT154)))</formula>
    </cfRule>
    <cfRule type="containsText" dxfId="28601" priority="38083" operator="containsText" text="12:30">
      <formula>NOT(ISERROR(SEARCH("12:30",AT154)))</formula>
    </cfRule>
    <cfRule type="containsText" dxfId="28600" priority="38084" operator="containsText" text="13:30">
      <formula>NOT(ISERROR(SEARCH("13:30",AT154)))</formula>
    </cfRule>
    <cfRule type="containsText" dxfId="28599" priority="38085" operator="containsText" text="FESTIVITÁ">
      <formula>NOT(ISERROR(SEARCH("FESTIVITÁ",AT154)))</formula>
    </cfRule>
    <cfRule type="cellIs" dxfId="28598" priority="38086" operator="equal">
      <formula>"DOMENICA"</formula>
    </cfRule>
  </conditionalFormatting>
  <conditionalFormatting sqref="AT123:AU124">
    <cfRule type="containsText" dxfId="28597" priority="38053" operator="containsText" text="08.30 – 14.30">
      <formula>NOT(ISERROR(SEARCH("08.30 – 14.30",AT123)))</formula>
    </cfRule>
    <cfRule type="containsText" dxfId="28596" priority="38054" operator="containsText" text="09:30 – 18.30">
      <formula>NOT(ISERROR(SEARCH("09:30 – 18.30",AT123)))</formula>
    </cfRule>
    <cfRule type="containsText" dxfId="28595" priority="38055" operator="containsText" text="10.30 – 18.30">
      <formula>NOT(ISERROR(SEARCH("10.30 – 18.30",AT123)))</formula>
    </cfRule>
    <cfRule type="containsText" dxfId="28594" priority="38056" operator="containsText" text="09.30 – 18.30">
      <formula>NOT(ISERROR(SEARCH("09.30 – 18.30",AT123)))</formula>
    </cfRule>
    <cfRule type="containsText" dxfId="28593" priority="38057" operator="containsText" text="09.00 – 13:00">
      <formula>NOT(ISERROR(SEARCH("09.00 – 13:00",AT123)))</formula>
    </cfRule>
    <cfRule type="containsText" dxfId="28592" priority="38058" operator="containsText" text="08.30 – 16.30">
      <formula>NOT(ISERROR(SEARCH("08.30 – 16.30",AT123)))</formula>
    </cfRule>
    <cfRule type="containsText" dxfId="28591" priority="38059" operator="containsText" text="08:30 – 17.30">
      <formula>NOT(ISERROR(SEARCH("08:30 – 17.30",AT123)))</formula>
    </cfRule>
    <cfRule type="containsText" dxfId="28590" priority="38060" operator="containsText" text="08.30 – 17.30">
      <formula>NOT(ISERROR(SEARCH("08.30 – 17.30",AT123)))</formula>
    </cfRule>
    <cfRule type="containsText" dxfId="28589" priority="38061" operator="containsText" text="09.00 – 18.00">
      <formula>NOT(ISERROR(SEARCH("09.00 – 18.00",AT123)))</formula>
    </cfRule>
    <cfRule type="containsText" dxfId="28588" priority="38062" operator="containsText" text="09.00 – 13.00">
      <formula>NOT(ISERROR(SEARCH("09.00 – 13.00",AT123)))</formula>
    </cfRule>
    <cfRule type="containsText" dxfId="28587" priority="38063" operator="containsText" text="11.30 – 19.30">
      <formula>NOT(ISERROR(SEARCH("11.30 – 19.30",AT123)))</formula>
    </cfRule>
    <cfRule type="containsText" dxfId="28586" priority="38064" operator="containsText" text="10.30 – 19.30">
      <formula>NOT(ISERROR(SEARCH("10.30 – 19.30",AT123)))</formula>
    </cfRule>
    <cfRule type="containsText" dxfId="28585" priority="38065" operator="containsText" text="09.00 – 15.00">
      <formula>NOT(ISERROR(SEARCH("09.00 – 15.00",AT123)))</formula>
    </cfRule>
    <cfRule type="containsText" dxfId="28584" priority="38066" operator="containsText" text="12:30">
      <formula>NOT(ISERROR(SEARCH("12:30",AT123)))</formula>
    </cfRule>
    <cfRule type="containsText" dxfId="28583" priority="38067" operator="containsText" text="13:30">
      <formula>NOT(ISERROR(SEARCH("13:30",AT123)))</formula>
    </cfRule>
    <cfRule type="containsText" dxfId="28582" priority="38068" operator="containsText" text="FESTIVITÁ">
      <formula>NOT(ISERROR(SEARCH("FESTIVITÁ",AT123)))</formula>
    </cfRule>
    <cfRule type="cellIs" dxfId="28581" priority="38069" operator="equal">
      <formula>"DOMENICA"</formula>
    </cfRule>
  </conditionalFormatting>
  <conditionalFormatting sqref="H124">
    <cfRule type="cellIs" dxfId="28580" priority="37790" operator="equal">
      <formula>"09.00 – 15.00"</formula>
    </cfRule>
  </conditionalFormatting>
  <conditionalFormatting sqref="H124">
    <cfRule type="cellIs" dxfId="28579" priority="37791" operator="equal">
      <formula>"09.00 – 18.00"</formula>
    </cfRule>
  </conditionalFormatting>
  <conditionalFormatting sqref="H124">
    <cfRule type="cellIs" dxfId="28578" priority="37792" operator="equal">
      <formula>"09.30 – 13.00"</formula>
    </cfRule>
  </conditionalFormatting>
  <conditionalFormatting sqref="H124">
    <cfRule type="cellIs" dxfId="28577" priority="37793" operator="equal">
      <formula>"10.30 – 19.30"</formula>
    </cfRule>
  </conditionalFormatting>
  <conditionalFormatting sqref="H124">
    <cfRule type="cellIs" dxfId="28576" priority="37794" operator="equal">
      <formula>"11.30 – 19.30"</formula>
    </cfRule>
  </conditionalFormatting>
  <conditionalFormatting sqref="H124">
    <cfRule type="cellIs" dxfId="28575" priority="37795" operator="equal">
      <formula>_FV(13,"3")</formula>
    </cfRule>
  </conditionalFormatting>
  <conditionalFormatting sqref="H124">
    <cfRule type="cellIs" dxfId="28574" priority="37796" operator="equal">
      <formula>_FV(13,"3")</formula>
    </cfRule>
  </conditionalFormatting>
  <conditionalFormatting sqref="H124">
    <cfRule type="cellIs" dxfId="28573" priority="37797" operator="equal">
      <formula>_FV(13,"3")</formula>
    </cfRule>
  </conditionalFormatting>
  <conditionalFormatting sqref="H124">
    <cfRule type="containsText" dxfId="28572" priority="37780" operator="containsText" text="DOMENICA">
      <formula>NOT(ISERROR(SEARCH("DOMENICA",H124)))</formula>
    </cfRule>
    <cfRule type="containsText" dxfId="28571" priority="37781" operator="containsText" text="08.30 – 14.30">
      <formula>NOT(ISERROR(SEARCH("08.30 – 14.30",H124)))</formula>
    </cfRule>
    <cfRule type="containsText" dxfId="28570" priority="37782" operator="containsText" text="09.30 – 18.30">
      <formula>NOT(ISERROR(SEARCH("09.30 – 18.30",H124)))</formula>
    </cfRule>
    <cfRule type="containsText" dxfId="28569" priority="37783" operator="containsText" text="08.30 – 16.30">
      <formula>NOT(ISERROR(SEARCH("08.30 – 16.30",H124)))</formula>
    </cfRule>
    <cfRule type="containsText" dxfId="28568" priority="37784" operator="containsText" text="08.30 – 17.30">
      <formula>NOT(ISERROR(SEARCH("08.30 – 17.30",H124)))</formula>
    </cfRule>
    <cfRule type="containsText" dxfId="28567" priority="37785" operator="containsText" text="09.00 – 18.00">
      <formula>NOT(ISERROR(SEARCH("09.00 – 18.00",H124)))</formula>
    </cfRule>
    <cfRule type="containsText" dxfId="28566" priority="37786" operator="containsText" text="09.00 – 15.00">
      <formula>NOT(ISERROR(SEARCH("09.00 – 15.00",H124)))</formula>
    </cfRule>
    <cfRule type="containsText" dxfId="28565" priority="37787" operator="containsText" text="10.30 – 19.30">
      <formula>NOT(ISERROR(SEARCH("10.30 – 19.30",H124)))</formula>
    </cfRule>
    <cfRule type="containsText" dxfId="28564" priority="37788" operator="containsText" text="09.00 – 13.00">
      <formula>NOT(ISERROR(SEARCH("09.00 – 13.00",H124)))</formula>
    </cfRule>
    <cfRule type="containsText" dxfId="28563" priority="37789" operator="containsText" text="11.30 – 19.30">
      <formula>NOT(ISERROR(SEARCH("11.30 – 19.30",H124)))</formula>
    </cfRule>
  </conditionalFormatting>
  <conditionalFormatting sqref="H124">
    <cfRule type="cellIs" dxfId="28562" priority="37773" operator="equal">
      <formula>"09.00 – 18.00"</formula>
    </cfRule>
  </conditionalFormatting>
  <conditionalFormatting sqref="H124">
    <cfRule type="cellIs" dxfId="28561" priority="37774" operator="equal">
      <formula>"09.30 – 13.00"</formula>
    </cfRule>
  </conditionalFormatting>
  <conditionalFormatting sqref="H124">
    <cfRule type="cellIs" dxfId="28560" priority="37775" operator="equal">
      <formula>"10.30 – 19.30"</formula>
    </cfRule>
  </conditionalFormatting>
  <conditionalFormatting sqref="H124">
    <cfRule type="cellIs" dxfId="28559" priority="37776" operator="equal">
      <formula>"11.30 – 19.30"</formula>
    </cfRule>
  </conditionalFormatting>
  <conditionalFormatting sqref="H124">
    <cfRule type="cellIs" dxfId="28558" priority="37777" operator="equal">
      <formula>_FV(13,"3")</formula>
    </cfRule>
  </conditionalFormatting>
  <conditionalFormatting sqref="H124">
    <cfRule type="cellIs" dxfId="28557" priority="37778" operator="equal">
      <formula>_FV(13,"3")</formula>
    </cfRule>
  </conditionalFormatting>
  <conditionalFormatting sqref="H124">
    <cfRule type="cellIs" dxfId="28556" priority="37779" operator="equal">
      <formula>_FV(13,"3")</formula>
    </cfRule>
  </conditionalFormatting>
  <conditionalFormatting sqref="H124">
    <cfRule type="cellIs" dxfId="28555" priority="37766" operator="equal">
      <formula>"09.00 – 18.00"</formula>
    </cfRule>
  </conditionalFormatting>
  <conditionalFormatting sqref="H124">
    <cfRule type="cellIs" dxfId="28554" priority="37767" operator="equal">
      <formula>"09.30 – 13.00"</formula>
    </cfRule>
  </conditionalFormatting>
  <conditionalFormatting sqref="H124">
    <cfRule type="cellIs" dxfId="28553" priority="37768" operator="equal">
      <formula>"10.30 – 19.30"</formula>
    </cfRule>
  </conditionalFormatting>
  <conditionalFormatting sqref="H124">
    <cfRule type="cellIs" dxfId="28552" priority="37769" operator="equal">
      <formula>"11.30 – 19.30"</formula>
    </cfRule>
  </conditionalFormatting>
  <conditionalFormatting sqref="H124">
    <cfRule type="cellIs" dxfId="28551" priority="37770" operator="equal">
      <formula>_FV(13,"3")</formula>
    </cfRule>
  </conditionalFormatting>
  <conditionalFormatting sqref="H124">
    <cfRule type="cellIs" dxfId="28550" priority="37771" operator="equal">
      <formula>_FV(13,"3")</formula>
    </cfRule>
  </conditionalFormatting>
  <conditionalFormatting sqref="H124">
    <cfRule type="cellIs" dxfId="28549" priority="37772" operator="equal">
      <formula>_FV(13,"3")</formula>
    </cfRule>
  </conditionalFormatting>
  <conditionalFormatting sqref="H134">
    <cfRule type="cellIs" dxfId="28548" priority="37758" operator="equal">
      <formula>"09.00 – 15.00"</formula>
    </cfRule>
  </conditionalFormatting>
  <conditionalFormatting sqref="H134">
    <cfRule type="cellIs" dxfId="28547" priority="37759" operator="equal">
      <formula>"09.00 – 18.00"</formula>
    </cfRule>
  </conditionalFormatting>
  <conditionalFormatting sqref="H134">
    <cfRule type="cellIs" dxfId="28546" priority="37760" operator="equal">
      <formula>"09.30 – 13.00"</formula>
    </cfRule>
  </conditionalFormatting>
  <conditionalFormatting sqref="H134">
    <cfRule type="cellIs" dxfId="28545" priority="37761" operator="equal">
      <formula>"10.30 – 19.30"</formula>
    </cfRule>
  </conditionalFormatting>
  <conditionalFormatting sqref="H134">
    <cfRule type="cellIs" dxfId="28544" priority="37762" operator="equal">
      <formula>"11.30 – 19.30"</formula>
    </cfRule>
  </conditionalFormatting>
  <conditionalFormatting sqref="H134">
    <cfRule type="cellIs" dxfId="28543" priority="37763" operator="equal">
      <formula>_FV(13,"3")</formula>
    </cfRule>
  </conditionalFormatting>
  <conditionalFormatting sqref="H134">
    <cfRule type="cellIs" dxfId="28542" priority="37764" operator="equal">
      <formula>_FV(13,"3")</formula>
    </cfRule>
  </conditionalFormatting>
  <conditionalFormatting sqref="H134">
    <cfRule type="cellIs" dxfId="28541" priority="37765" operator="equal">
      <formula>_FV(13,"3")</formula>
    </cfRule>
  </conditionalFormatting>
  <conditionalFormatting sqref="H134">
    <cfRule type="containsText" dxfId="28540" priority="37748" operator="containsText" text="DOMENICA">
      <formula>NOT(ISERROR(SEARCH("DOMENICA",H134)))</formula>
    </cfRule>
    <cfRule type="containsText" dxfId="28539" priority="37749" operator="containsText" text="08.30 – 14.30">
      <formula>NOT(ISERROR(SEARCH("08.30 – 14.30",H134)))</formula>
    </cfRule>
    <cfRule type="containsText" dxfId="28538" priority="37750" operator="containsText" text="09.30 – 18.30">
      <formula>NOT(ISERROR(SEARCH("09.30 – 18.30",H134)))</formula>
    </cfRule>
    <cfRule type="containsText" dxfId="28537" priority="37751" operator="containsText" text="08.30 – 16.30">
      <formula>NOT(ISERROR(SEARCH("08.30 – 16.30",H134)))</formula>
    </cfRule>
    <cfRule type="containsText" dxfId="28536" priority="37752" operator="containsText" text="08.30 – 17.30">
      <formula>NOT(ISERROR(SEARCH("08.30 – 17.30",H134)))</formula>
    </cfRule>
    <cfRule type="containsText" dxfId="28535" priority="37753" operator="containsText" text="09.00 – 18.00">
      <formula>NOT(ISERROR(SEARCH("09.00 – 18.00",H134)))</formula>
    </cfRule>
    <cfRule type="containsText" dxfId="28534" priority="37754" operator="containsText" text="09.00 – 15.00">
      <formula>NOT(ISERROR(SEARCH("09.00 – 15.00",H134)))</formula>
    </cfRule>
    <cfRule type="containsText" dxfId="28533" priority="37755" operator="containsText" text="10.30 – 19.30">
      <formula>NOT(ISERROR(SEARCH("10.30 – 19.30",H134)))</formula>
    </cfRule>
    <cfRule type="containsText" dxfId="28532" priority="37756" operator="containsText" text="09.00 – 13.00">
      <formula>NOT(ISERROR(SEARCH("09.00 – 13.00",H134)))</formula>
    </cfRule>
    <cfRule type="containsText" dxfId="28531" priority="37757" operator="containsText" text="11.30 – 19.30">
      <formula>NOT(ISERROR(SEARCH("11.30 – 19.30",H134)))</formula>
    </cfRule>
  </conditionalFormatting>
  <conditionalFormatting sqref="H134">
    <cfRule type="cellIs" dxfId="28530" priority="37741" operator="equal">
      <formula>"09.00 – 18.00"</formula>
    </cfRule>
  </conditionalFormatting>
  <conditionalFormatting sqref="H134">
    <cfRule type="cellIs" dxfId="28529" priority="37742" operator="equal">
      <formula>"09.30 – 13.00"</formula>
    </cfRule>
  </conditionalFormatting>
  <conditionalFormatting sqref="H134">
    <cfRule type="cellIs" dxfId="28528" priority="37743" operator="equal">
      <formula>"10.30 – 19.30"</formula>
    </cfRule>
  </conditionalFormatting>
  <conditionalFormatting sqref="H134">
    <cfRule type="cellIs" dxfId="28527" priority="37744" operator="equal">
      <formula>"11.30 – 19.30"</formula>
    </cfRule>
  </conditionalFormatting>
  <conditionalFormatting sqref="H134">
    <cfRule type="cellIs" dxfId="28526" priority="37745" operator="equal">
      <formula>_FV(13,"3")</formula>
    </cfRule>
  </conditionalFormatting>
  <conditionalFormatting sqref="H134">
    <cfRule type="cellIs" dxfId="28525" priority="37746" operator="equal">
      <formula>_FV(13,"3")</formula>
    </cfRule>
  </conditionalFormatting>
  <conditionalFormatting sqref="H134">
    <cfRule type="cellIs" dxfId="28524" priority="37747" operator="equal">
      <formula>_FV(13,"3")</formula>
    </cfRule>
  </conditionalFormatting>
  <conditionalFormatting sqref="H134">
    <cfRule type="cellIs" dxfId="28523" priority="37734" operator="equal">
      <formula>"09.00 – 18.00"</formula>
    </cfRule>
  </conditionalFormatting>
  <conditionalFormatting sqref="H134">
    <cfRule type="cellIs" dxfId="28522" priority="37735" operator="equal">
      <formula>"09.30 – 13.00"</formula>
    </cfRule>
  </conditionalFormatting>
  <conditionalFormatting sqref="H134">
    <cfRule type="cellIs" dxfId="28521" priority="37736" operator="equal">
      <formula>"10.30 – 19.30"</formula>
    </cfRule>
  </conditionalFormatting>
  <conditionalFormatting sqref="H134">
    <cfRule type="cellIs" dxfId="28520" priority="37737" operator="equal">
      <formula>"11.30 – 19.30"</formula>
    </cfRule>
  </conditionalFormatting>
  <conditionalFormatting sqref="H134">
    <cfRule type="cellIs" dxfId="28519" priority="37738" operator="equal">
      <formula>_FV(13,"3")</formula>
    </cfRule>
  </conditionalFormatting>
  <conditionalFormatting sqref="H134">
    <cfRule type="cellIs" dxfId="28518" priority="37739" operator="equal">
      <formula>_FV(13,"3")</formula>
    </cfRule>
  </conditionalFormatting>
  <conditionalFormatting sqref="H134">
    <cfRule type="cellIs" dxfId="28517" priority="37740" operator="equal">
      <formula>_FV(13,"3")</formula>
    </cfRule>
  </conditionalFormatting>
  <conditionalFormatting sqref="H144">
    <cfRule type="cellIs" dxfId="28516" priority="37726" operator="equal">
      <formula>"09.00 – 15.00"</formula>
    </cfRule>
  </conditionalFormatting>
  <conditionalFormatting sqref="H144">
    <cfRule type="cellIs" dxfId="28515" priority="37727" operator="equal">
      <formula>"09.00 – 18.00"</formula>
    </cfRule>
  </conditionalFormatting>
  <conditionalFormatting sqref="H144">
    <cfRule type="cellIs" dxfId="28514" priority="37728" operator="equal">
      <formula>"09.30 – 13.00"</formula>
    </cfRule>
  </conditionalFormatting>
  <conditionalFormatting sqref="H144">
    <cfRule type="cellIs" dxfId="28513" priority="37729" operator="equal">
      <formula>"10.30 – 19.30"</formula>
    </cfRule>
  </conditionalFormatting>
  <conditionalFormatting sqref="H144">
    <cfRule type="cellIs" dxfId="28512" priority="37730" operator="equal">
      <formula>"11.30 – 19.30"</formula>
    </cfRule>
  </conditionalFormatting>
  <conditionalFormatting sqref="H144">
    <cfRule type="cellIs" dxfId="28511" priority="37731" operator="equal">
      <formula>_FV(13,"3")</formula>
    </cfRule>
  </conditionalFormatting>
  <conditionalFormatting sqref="H144">
    <cfRule type="cellIs" dxfId="28510" priority="37732" operator="equal">
      <formula>_FV(13,"3")</formula>
    </cfRule>
  </conditionalFormatting>
  <conditionalFormatting sqref="H144">
    <cfRule type="cellIs" dxfId="28509" priority="37733" operator="equal">
      <formula>_FV(13,"3")</formula>
    </cfRule>
  </conditionalFormatting>
  <conditionalFormatting sqref="H144">
    <cfRule type="containsText" dxfId="28508" priority="37716" operator="containsText" text="DOMENICA">
      <formula>NOT(ISERROR(SEARCH("DOMENICA",H144)))</formula>
    </cfRule>
    <cfRule type="containsText" dxfId="28507" priority="37717" operator="containsText" text="08.30 – 14.30">
      <formula>NOT(ISERROR(SEARCH("08.30 – 14.30",H144)))</formula>
    </cfRule>
    <cfRule type="containsText" dxfId="28506" priority="37718" operator="containsText" text="09.30 – 18.30">
      <formula>NOT(ISERROR(SEARCH("09.30 – 18.30",H144)))</formula>
    </cfRule>
    <cfRule type="containsText" dxfId="28505" priority="37719" operator="containsText" text="08.30 – 16.30">
      <formula>NOT(ISERROR(SEARCH("08.30 – 16.30",H144)))</formula>
    </cfRule>
    <cfRule type="containsText" dxfId="28504" priority="37720" operator="containsText" text="08.30 – 17.30">
      <formula>NOT(ISERROR(SEARCH("08.30 – 17.30",H144)))</formula>
    </cfRule>
    <cfRule type="containsText" dxfId="28503" priority="37721" operator="containsText" text="09.00 – 18.00">
      <formula>NOT(ISERROR(SEARCH("09.00 – 18.00",H144)))</formula>
    </cfRule>
    <cfRule type="containsText" dxfId="28502" priority="37722" operator="containsText" text="09.00 – 15.00">
      <formula>NOT(ISERROR(SEARCH("09.00 – 15.00",H144)))</formula>
    </cfRule>
    <cfRule type="containsText" dxfId="28501" priority="37723" operator="containsText" text="10.30 – 19.30">
      <formula>NOT(ISERROR(SEARCH("10.30 – 19.30",H144)))</formula>
    </cfRule>
    <cfRule type="containsText" dxfId="28500" priority="37724" operator="containsText" text="09.00 – 13.00">
      <formula>NOT(ISERROR(SEARCH("09.00 – 13.00",H144)))</formula>
    </cfRule>
    <cfRule type="containsText" dxfId="28499" priority="37725" operator="containsText" text="11.30 – 19.30">
      <formula>NOT(ISERROR(SEARCH("11.30 – 19.30",H144)))</formula>
    </cfRule>
  </conditionalFormatting>
  <conditionalFormatting sqref="H144">
    <cfRule type="cellIs" dxfId="28498" priority="37709" operator="equal">
      <formula>"09.00 – 18.00"</formula>
    </cfRule>
  </conditionalFormatting>
  <conditionalFormatting sqref="H144">
    <cfRule type="cellIs" dxfId="28497" priority="37710" operator="equal">
      <formula>"09.30 – 13.00"</formula>
    </cfRule>
  </conditionalFormatting>
  <conditionalFormatting sqref="H144">
    <cfRule type="cellIs" dxfId="28496" priority="37711" operator="equal">
      <formula>"10.30 – 19.30"</formula>
    </cfRule>
  </conditionalFormatting>
  <conditionalFormatting sqref="H144">
    <cfRule type="cellIs" dxfId="28495" priority="37712" operator="equal">
      <formula>"11.30 – 19.30"</formula>
    </cfRule>
  </conditionalFormatting>
  <conditionalFormatting sqref="H144">
    <cfRule type="cellIs" dxfId="28494" priority="37713" operator="equal">
      <formula>_FV(13,"3")</formula>
    </cfRule>
  </conditionalFormatting>
  <conditionalFormatting sqref="H144">
    <cfRule type="cellIs" dxfId="28493" priority="37714" operator="equal">
      <formula>_FV(13,"3")</formula>
    </cfRule>
  </conditionalFormatting>
  <conditionalFormatting sqref="H144">
    <cfRule type="cellIs" dxfId="28492" priority="37715" operator="equal">
      <formula>_FV(13,"3")</formula>
    </cfRule>
  </conditionalFormatting>
  <conditionalFormatting sqref="H144">
    <cfRule type="cellIs" dxfId="28491" priority="37702" operator="equal">
      <formula>"09.00 – 18.00"</formula>
    </cfRule>
  </conditionalFormatting>
  <conditionalFormatting sqref="H144">
    <cfRule type="cellIs" dxfId="28490" priority="37703" operator="equal">
      <formula>"09.30 – 13.00"</formula>
    </cfRule>
  </conditionalFormatting>
  <conditionalFormatting sqref="H144">
    <cfRule type="cellIs" dxfId="28489" priority="37704" operator="equal">
      <formula>"10.30 – 19.30"</formula>
    </cfRule>
  </conditionalFormatting>
  <conditionalFormatting sqref="H144">
    <cfRule type="cellIs" dxfId="28488" priority="37705" operator="equal">
      <formula>"11.30 – 19.30"</formula>
    </cfRule>
  </conditionalFormatting>
  <conditionalFormatting sqref="H144">
    <cfRule type="cellIs" dxfId="28487" priority="37706" operator="equal">
      <formula>_FV(13,"3")</formula>
    </cfRule>
  </conditionalFormatting>
  <conditionalFormatting sqref="H144">
    <cfRule type="cellIs" dxfId="28486" priority="37707" operator="equal">
      <formula>_FV(13,"3")</formula>
    </cfRule>
  </conditionalFormatting>
  <conditionalFormatting sqref="H144">
    <cfRule type="cellIs" dxfId="28485" priority="37708" operator="equal">
      <formula>_FV(13,"3")</formula>
    </cfRule>
  </conditionalFormatting>
  <conditionalFormatting sqref="H154">
    <cfRule type="cellIs" dxfId="28484" priority="37694" operator="equal">
      <formula>"09.00 – 15.00"</formula>
    </cfRule>
  </conditionalFormatting>
  <conditionalFormatting sqref="H154">
    <cfRule type="cellIs" dxfId="28483" priority="37695" operator="equal">
      <formula>"09.00 – 18.00"</formula>
    </cfRule>
  </conditionalFormatting>
  <conditionalFormatting sqref="H154">
    <cfRule type="cellIs" dxfId="28482" priority="37696" operator="equal">
      <formula>"09.30 – 13.00"</formula>
    </cfRule>
  </conditionalFormatting>
  <conditionalFormatting sqref="H154">
    <cfRule type="cellIs" dxfId="28481" priority="37697" operator="equal">
      <formula>"10.30 – 19.30"</formula>
    </cfRule>
  </conditionalFormatting>
  <conditionalFormatting sqref="H154">
    <cfRule type="cellIs" dxfId="28480" priority="37698" operator="equal">
      <formula>"11.30 – 19.30"</formula>
    </cfRule>
  </conditionalFormatting>
  <conditionalFormatting sqref="H154">
    <cfRule type="cellIs" dxfId="28479" priority="37699" operator="equal">
      <formula>_FV(13,"3")</formula>
    </cfRule>
  </conditionalFormatting>
  <conditionalFormatting sqref="H154">
    <cfRule type="cellIs" dxfId="28478" priority="37700" operator="equal">
      <formula>_FV(13,"3")</formula>
    </cfRule>
  </conditionalFormatting>
  <conditionalFormatting sqref="H154">
    <cfRule type="cellIs" dxfId="28477" priority="37701" operator="equal">
      <formula>_FV(13,"3")</formula>
    </cfRule>
  </conditionalFormatting>
  <conditionalFormatting sqref="H154">
    <cfRule type="containsText" dxfId="28476" priority="37684" operator="containsText" text="DOMENICA">
      <formula>NOT(ISERROR(SEARCH("DOMENICA",H154)))</formula>
    </cfRule>
    <cfRule type="containsText" dxfId="28475" priority="37685" operator="containsText" text="08.30 – 14.30">
      <formula>NOT(ISERROR(SEARCH("08.30 – 14.30",H154)))</formula>
    </cfRule>
    <cfRule type="containsText" dxfId="28474" priority="37686" operator="containsText" text="09.30 – 18.30">
      <formula>NOT(ISERROR(SEARCH("09.30 – 18.30",H154)))</formula>
    </cfRule>
    <cfRule type="containsText" dxfId="28473" priority="37687" operator="containsText" text="08.30 – 16.30">
      <formula>NOT(ISERROR(SEARCH("08.30 – 16.30",H154)))</formula>
    </cfRule>
    <cfRule type="containsText" dxfId="28472" priority="37688" operator="containsText" text="08.30 – 17.30">
      <formula>NOT(ISERROR(SEARCH("08.30 – 17.30",H154)))</formula>
    </cfRule>
    <cfRule type="containsText" dxfId="28471" priority="37689" operator="containsText" text="09.00 – 18.00">
      <formula>NOT(ISERROR(SEARCH("09.00 – 18.00",H154)))</formula>
    </cfRule>
    <cfRule type="containsText" dxfId="28470" priority="37690" operator="containsText" text="09.00 – 15.00">
      <formula>NOT(ISERROR(SEARCH("09.00 – 15.00",H154)))</formula>
    </cfRule>
    <cfRule type="containsText" dxfId="28469" priority="37691" operator="containsText" text="10.30 – 19.30">
      <formula>NOT(ISERROR(SEARCH("10.30 – 19.30",H154)))</formula>
    </cfRule>
    <cfRule type="containsText" dxfId="28468" priority="37692" operator="containsText" text="09.00 – 13.00">
      <formula>NOT(ISERROR(SEARCH("09.00 – 13.00",H154)))</formula>
    </cfRule>
    <cfRule type="containsText" dxfId="28467" priority="37693" operator="containsText" text="11.30 – 19.30">
      <formula>NOT(ISERROR(SEARCH("11.30 – 19.30",H154)))</formula>
    </cfRule>
  </conditionalFormatting>
  <conditionalFormatting sqref="H154">
    <cfRule type="cellIs" dxfId="28466" priority="37677" operator="equal">
      <formula>"09.00 – 18.00"</formula>
    </cfRule>
  </conditionalFormatting>
  <conditionalFormatting sqref="H154">
    <cfRule type="cellIs" dxfId="28465" priority="37678" operator="equal">
      <formula>"09.30 – 13.00"</formula>
    </cfRule>
  </conditionalFormatting>
  <conditionalFormatting sqref="H154">
    <cfRule type="cellIs" dxfId="28464" priority="37679" operator="equal">
      <formula>"10.30 – 19.30"</formula>
    </cfRule>
  </conditionalFormatting>
  <conditionalFormatting sqref="H154">
    <cfRule type="cellIs" dxfId="28463" priority="37680" operator="equal">
      <formula>"11.30 – 19.30"</formula>
    </cfRule>
  </conditionalFormatting>
  <conditionalFormatting sqref="H154">
    <cfRule type="cellIs" dxfId="28462" priority="37681" operator="equal">
      <formula>_FV(13,"3")</formula>
    </cfRule>
  </conditionalFormatting>
  <conditionalFormatting sqref="H154">
    <cfRule type="cellIs" dxfId="28461" priority="37682" operator="equal">
      <formula>_FV(13,"3")</formula>
    </cfRule>
  </conditionalFormatting>
  <conditionalFormatting sqref="H154">
    <cfRule type="cellIs" dxfId="28460" priority="37683" operator="equal">
      <formula>_FV(13,"3")</formula>
    </cfRule>
  </conditionalFormatting>
  <conditionalFormatting sqref="H154">
    <cfRule type="cellIs" dxfId="28459" priority="37670" operator="equal">
      <formula>"09.00 – 18.00"</formula>
    </cfRule>
  </conditionalFormatting>
  <conditionalFormatting sqref="H154">
    <cfRule type="cellIs" dxfId="28458" priority="37671" operator="equal">
      <formula>"09.30 – 13.00"</formula>
    </cfRule>
  </conditionalFormatting>
  <conditionalFormatting sqref="H154">
    <cfRule type="cellIs" dxfId="28457" priority="37672" operator="equal">
      <formula>"10.30 – 19.30"</formula>
    </cfRule>
  </conditionalFormatting>
  <conditionalFormatting sqref="H154">
    <cfRule type="cellIs" dxfId="28456" priority="37673" operator="equal">
      <formula>"11.30 – 19.30"</formula>
    </cfRule>
  </conditionalFormatting>
  <conditionalFormatting sqref="H154">
    <cfRule type="cellIs" dxfId="28455" priority="37674" operator="equal">
      <formula>_FV(13,"3")</formula>
    </cfRule>
  </conditionalFormatting>
  <conditionalFormatting sqref="H154">
    <cfRule type="cellIs" dxfId="28454" priority="37675" operator="equal">
      <formula>_FV(13,"3")</formula>
    </cfRule>
  </conditionalFormatting>
  <conditionalFormatting sqref="H154">
    <cfRule type="cellIs" dxfId="28453" priority="37676" operator="equal">
      <formula>_FV(13,"3")</formula>
    </cfRule>
  </conditionalFormatting>
  <conditionalFormatting sqref="V110">
    <cfRule type="cellIs" dxfId="28452" priority="37667" operator="equal">
      <formula>" "</formula>
    </cfRule>
  </conditionalFormatting>
  <conditionalFormatting sqref="U133:V133 U143:V143 U153:V153">
    <cfRule type="containsText" dxfId="28451" priority="37509" operator="containsText" text="08.30 – 14.30">
      <formula>NOT(ISERROR(SEARCH("08.30 – 14.30",U133)))</formula>
    </cfRule>
    <cfRule type="containsText" dxfId="28450" priority="37510" operator="containsText" text="09:30 – 18.30">
      <formula>NOT(ISERROR(SEARCH("09:30 – 18.30",U133)))</formula>
    </cfRule>
    <cfRule type="containsText" dxfId="28449" priority="37511" operator="containsText" text="10.30 – 18.30">
      <formula>NOT(ISERROR(SEARCH("10.30 – 18.30",U133)))</formula>
    </cfRule>
    <cfRule type="containsText" dxfId="28448" priority="37512" operator="containsText" text="09.30 – 18.30">
      <formula>NOT(ISERROR(SEARCH("09.30 – 18.30",U133)))</formula>
    </cfRule>
    <cfRule type="containsText" dxfId="28447" priority="37513" operator="containsText" text="09.00 – 13:00">
      <formula>NOT(ISERROR(SEARCH("09.00 – 13:00",U133)))</formula>
    </cfRule>
    <cfRule type="containsText" dxfId="28446" priority="37514" operator="containsText" text="08.30 – 16.30">
      <formula>NOT(ISERROR(SEARCH("08.30 – 16.30",U133)))</formula>
    </cfRule>
    <cfRule type="containsText" dxfId="28445" priority="37515" operator="containsText" text="08:30 – 17.30">
      <formula>NOT(ISERROR(SEARCH("08:30 – 17.30",U133)))</formula>
    </cfRule>
    <cfRule type="containsText" dxfId="28444" priority="37516" operator="containsText" text="08.30 – 17.30">
      <formula>NOT(ISERROR(SEARCH("08.30 – 17.30",U133)))</formula>
    </cfRule>
    <cfRule type="containsText" dxfId="28443" priority="37517" operator="containsText" text="09.00 – 18.00">
      <formula>NOT(ISERROR(SEARCH("09.00 – 18.00",U133)))</formula>
    </cfRule>
    <cfRule type="containsText" dxfId="28442" priority="37518" operator="containsText" text="09.00 – 13.00">
      <formula>NOT(ISERROR(SEARCH("09.00 – 13.00",U133)))</formula>
    </cfRule>
    <cfRule type="containsText" dxfId="28441" priority="37519" operator="containsText" text="11.30 – 19.30">
      <formula>NOT(ISERROR(SEARCH("11.30 – 19.30",U133)))</formula>
    </cfRule>
    <cfRule type="containsText" dxfId="28440" priority="37520" operator="containsText" text="10.30 – 19.30">
      <formula>NOT(ISERROR(SEARCH("10.30 – 19.30",U133)))</formula>
    </cfRule>
    <cfRule type="containsText" dxfId="28439" priority="37521" operator="containsText" text="09.00 – 15.00">
      <formula>NOT(ISERROR(SEARCH("09.00 – 15.00",U133)))</formula>
    </cfRule>
    <cfRule type="containsText" dxfId="28438" priority="37522" operator="containsText" text="12:30">
      <formula>NOT(ISERROR(SEARCH("12:30",U133)))</formula>
    </cfRule>
    <cfRule type="containsText" dxfId="28437" priority="37523" operator="containsText" text="13:30">
      <formula>NOT(ISERROR(SEARCH("13:30",U133)))</formula>
    </cfRule>
    <cfRule type="containsText" dxfId="28436" priority="37524" operator="containsText" text="FESTIVITÁ">
      <formula>NOT(ISERROR(SEARCH("FESTIVITÁ",U133)))</formula>
    </cfRule>
    <cfRule type="cellIs" dxfId="28435" priority="37525" operator="equal">
      <formula>"DOMENICA"</formula>
    </cfRule>
  </conditionalFormatting>
  <conditionalFormatting sqref="U124:V124">
    <cfRule type="cellIs" dxfId="28434" priority="37501" operator="equal">
      <formula>"09.00 – 15.00"</formula>
    </cfRule>
  </conditionalFormatting>
  <conditionalFormatting sqref="U124:V124">
    <cfRule type="cellIs" dxfId="28433" priority="37502" operator="equal">
      <formula>"09.00 – 18.00"</formula>
    </cfRule>
  </conditionalFormatting>
  <conditionalFormatting sqref="U124:V124">
    <cfRule type="cellIs" dxfId="28432" priority="37503" operator="equal">
      <formula>"09.30 – 13.00"</formula>
    </cfRule>
  </conditionalFormatting>
  <conditionalFormatting sqref="U124:V124">
    <cfRule type="cellIs" dxfId="28431" priority="37504" operator="equal">
      <formula>"10.30 – 19.30"</formula>
    </cfRule>
  </conditionalFormatting>
  <conditionalFormatting sqref="U124:V124">
    <cfRule type="cellIs" dxfId="28430" priority="37505" operator="equal">
      <formula>"11.30 – 19.30"</formula>
    </cfRule>
  </conditionalFormatting>
  <conditionalFormatting sqref="U124:V124">
    <cfRule type="cellIs" dxfId="28429" priority="37506" operator="equal">
      <formula>_FV(13,"3")</formula>
    </cfRule>
  </conditionalFormatting>
  <conditionalFormatting sqref="U124:V124">
    <cfRule type="cellIs" dxfId="28428" priority="37507" operator="equal">
      <formula>_FV(13,"3")</formula>
    </cfRule>
  </conditionalFormatting>
  <conditionalFormatting sqref="U124:V124">
    <cfRule type="cellIs" dxfId="28427" priority="37508" operator="equal">
      <formula>_FV(13,"3")</formula>
    </cfRule>
  </conditionalFormatting>
  <conditionalFormatting sqref="U124:V124">
    <cfRule type="containsText" dxfId="28426" priority="37491" operator="containsText" text="DOMENICA">
      <formula>NOT(ISERROR(SEARCH("DOMENICA",U124)))</formula>
    </cfRule>
    <cfRule type="containsText" dxfId="28425" priority="37492" operator="containsText" text="08.30 – 14.30">
      <formula>NOT(ISERROR(SEARCH("08.30 – 14.30",U124)))</formula>
    </cfRule>
    <cfRule type="containsText" dxfId="28424" priority="37493" operator="containsText" text="09.30 – 18.30">
      <formula>NOT(ISERROR(SEARCH("09.30 – 18.30",U124)))</formula>
    </cfRule>
    <cfRule type="containsText" dxfId="28423" priority="37494" operator="containsText" text="08.30 – 16.30">
      <formula>NOT(ISERROR(SEARCH("08.30 – 16.30",U124)))</formula>
    </cfRule>
    <cfRule type="containsText" dxfId="28422" priority="37495" operator="containsText" text="08.30 – 17.30">
      <formula>NOT(ISERROR(SEARCH("08.30 – 17.30",U124)))</formula>
    </cfRule>
    <cfRule type="containsText" dxfId="28421" priority="37496" operator="containsText" text="09.00 – 18.00">
      <formula>NOT(ISERROR(SEARCH("09.00 – 18.00",U124)))</formula>
    </cfRule>
    <cfRule type="containsText" dxfId="28420" priority="37497" operator="containsText" text="09.00 – 15.00">
      <formula>NOT(ISERROR(SEARCH("09.00 – 15.00",U124)))</formula>
    </cfRule>
    <cfRule type="containsText" dxfId="28419" priority="37498" operator="containsText" text="10.30 – 19.30">
      <formula>NOT(ISERROR(SEARCH("10.30 – 19.30",U124)))</formula>
    </cfRule>
    <cfRule type="containsText" dxfId="28418" priority="37499" operator="containsText" text="09.00 – 13.00">
      <formula>NOT(ISERROR(SEARCH("09.00 – 13.00",U124)))</formula>
    </cfRule>
    <cfRule type="containsText" dxfId="28417" priority="37500" operator="containsText" text="11.30 – 19.30">
      <formula>NOT(ISERROR(SEARCH("11.30 – 19.30",U124)))</formula>
    </cfRule>
  </conditionalFormatting>
  <conditionalFormatting sqref="U124:V124">
    <cfRule type="cellIs" dxfId="28416" priority="37483" operator="equal">
      <formula>"09.00 – 15.00"</formula>
    </cfRule>
  </conditionalFormatting>
  <conditionalFormatting sqref="U124:V124">
    <cfRule type="cellIs" dxfId="28415" priority="37484" operator="equal">
      <formula>"09.00 – 18.00"</formula>
    </cfRule>
  </conditionalFormatting>
  <conditionalFormatting sqref="U124:V124">
    <cfRule type="cellIs" dxfId="28414" priority="37485" operator="equal">
      <formula>"09.30 – 13.00"</formula>
    </cfRule>
  </conditionalFormatting>
  <conditionalFormatting sqref="U124:V124">
    <cfRule type="cellIs" dxfId="28413" priority="37486" operator="equal">
      <formula>"10.30 – 19.30"</formula>
    </cfRule>
  </conditionalFormatting>
  <conditionalFormatting sqref="U124:V124">
    <cfRule type="cellIs" dxfId="28412" priority="37487" operator="equal">
      <formula>"11.30 – 19.30"</formula>
    </cfRule>
  </conditionalFormatting>
  <conditionalFormatting sqref="U124:V124">
    <cfRule type="cellIs" dxfId="28411" priority="37488" operator="equal">
      <formula>_FV(13,"3")</formula>
    </cfRule>
  </conditionalFormatting>
  <conditionalFormatting sqref="U124:V124">
    <cfRule type="cellIs" dxfId="28410" priority="37489" operator="equal">
      <formula>_FV(13,"3")</formula>
    </cfRule>
  </conditionalFormatting>
  <conditionalFormatting sqref="U124:V124">
    <cfRule type="cellIs" dxfId="28409" priority="37490" operator="equal">
      <formula>_FV(13,"3")</formula>
    </cfRule>
  </conditionalFormatting>
  <conditionalFormatting sqref="U124:V124">
    <cfRule type="cellIs" dxfId="28408" priority="37475" operator="equal">
      <formula>"09.00 – 15.00"</formula>
    </cfRule>
  </conditionalFormatting>
  <conditionalFormatting sqref="U124:V124">
    <cfRule type="cellIs" dxfId="28407" priority="37476" operator="equal">
      <formula>"09.00 – 18.00"</formula>
    </cfRule>
  </conditionalFormatting>
  <conditionalFormatting sqref="U124:V124">
    <cfRule type="cellIs" dxfId="28406" priority="37477" operator="equal">
      <formula>"09.30 – 13.00"</formula>
    </cfRule>
  </conditionalFormatting>
  <conditionalFormatting sqref="U124:V124">
    <cfRule type="cellIs" dxfId="28405" priority="37478" operator="equal">
      <formula>"10.30 – 19.30"</formula>
    </cfRule>
  </conditionalFormatting>
  <conditionalFormatting sqref="U124:V124">
    <cfRule type="cellIs" dxfId="28404" priority="37479" operator="equal">
      <formula>"11.30 – 19.30"</formula>
    </cfRule>
  </conditionalFormatting>
  <conditionalFormatting sqref="U124:V124">
    <cfRule type="cellIs" dxfId="28403" priority="37480" operator="equal">
      <formula>_FV(13,"3")</formula>
    </cfRule>
  </conditionalFormatting>
  <conditionalFormatting sqref="U124:V124">
    <cfRule type="cellIs" dxfId="28402" priority="37481" operator="equal">
      <formula>_FV(13,"3")</formula>
    </cfRule>
  </conditionalFormatting>
  <conditionalFormatting sqref="U124:V124">
    <cfRule type="cellIs" dxfId="28401" priority="37482" operator="equal">
      <formula>_FV(13,"3")</formula>
    </cfRule>
  </conditionalFormatting>
  <conditionalFormatting sqref="U134:V134">
    <cfRule type="cellIs" dxfId="28400" priority="37466" stopIfTrue="1" operator="equal">
      <formula>"09.00 – 13.00"</formula>
    </cfRule>
  </conditionalFormatting>
  <conditionalFormatting sqref="U134:V134">
    <cfRule type="cellIs" dxfId="28399" priority="37467" operator="equal">
      <formula>"09.00 – 15.00"</formula>
    </cfRule>
  </conditionalFormatting>
  <conditionalFormatting sqref="U134:V134">
    <cfRule type="cellIs" dxfId="28398" priority="37468" operator="equal">
      <formula>"09.00 – 18.00"</formula>
    </cfRule>
  </conditionalFormatting>
  <conditionalFormatting sqref="U134:V134">
    <cfRule type="cellIs" dxfId="28397" priority="37469" operator="equal">
      <formula>"09.30 – 13.00"</formula>
    </cfRule>
  </conditionalFormatting>
  <conditionalFormatting sqref="U134:V134">
    <cfRule type="cellIs" dxfId="28396" priority="37470" operator="equal">
      <formula>"10.30 – 19.30"</formula>
    </cfRule>
  </conditionalFormatting>
  <conditionalFormatting sqref="U134:V134">
    <cfRule type="cellIs" dxfId="28395" priority="37471" operator="equal">
      <formula>"11.30 – 19.30"</formula>
    </cfRule>
  </conditionalFormatting>
  <conditionalFormatting sqref="U134:V134">
    <cfRule type="cellIs" dxfId="28394" priority="37472" operator="equal">
      <formula>_FV(13,"3")</formula>
    </cfRule>
  </conditionalFormatting>
  <conditionalFormatting sqref="U134:V134">
    <cfRule type="cellIs" dxfId="28393" priority="37473" operator="equal">
      <formula>_FV(13,"3")</formula>
    </cfRule>
  </conditionalFormatting>
  <conditionalFormatting sqref="U134:V134">
    <cfRule type="cellIs" dxfId="28392" priority="37474" operator="equal">
      <formula>_FV(13,"3")</formula>
    </cfRule>
  </conditionalFormatting>
  <conditionalFormatting sqref="U134:V134">
    <cfRule type="containsText" dxfId="28391" priority="37456" operator="containsText" text="DOMENICA">
      <formula>NOT(ISERROR(SEARCH("DOMENICA",U134)))</formula>
    </cfRule>
    <cfRule type="containsText" dxfId="28390" priority="37457" operator="containsText" text="08.30 – 14.30">
      <formula>NOT(ISERROR(SEARCH("08.30 – 14.30",U134)))</formula>
    </cfRule>
    <cfRule type="containsText" dxfId="28389" priority="37458" operator="containsText" text="09.30 – 18.30">
      <formula>NOT(ISERROR(SEARCH("09.30 – 18.30",U134)))</formula>
    </cfRule>
    <cfRule type="containsText" dxfId="28388" priority="37459" operator="containsText" text="08.30 – 16.30">
      <formula>NOT(ISERROR(SEARCH("08.30 – 16.30",U134)))</formula>
    </cfRule>
    <cfRule type="containsText" dxfId="28387" priority="37460" operator="containsText" text="08.30 – 17.30">
      <formula>NOT(ISERROR(SEARCH("08.30 – 17.30",U134)))</formula>
    </cfRule>
    <cfRule type="containsText" dxfId="28386" priority="37461" operator="containsText" text="09.00 – 18.00">
      <formula>NOT(ISERROR(SEARCH("09.00 – 18.00",U134)))</formula>
    </cfRule>
    <cfRule type="containsText" dxfId="28385" priority="37462" operator="containsText" text="09.00 – 15.00">
      <formula>NOT(ISERROR(SEARCH("09.00 – 15.00",U134)))</formula>
    </cfRule>
    <cfRule type="containsText" dxfId="28384" priority="37463" operator="containsText" text="10.30 – 19.30">
      <formula>NOT(ISERROR(SEARCH("10.30 – 19.30",U134)))</formula>
    </cfRule>
    <cfRule type="containsText" dxfId="28383" priority="37464" operator="containsText" text="09.00 – 13.00">
      <formula>NOT(ISERROR(SEARCH("09.00 – 13.00",U134)))</formula>
    </cfRule>
    <cfRule type="containsText" dxfId="28382" priority="37465" operator="containsText" text="11.30 – 19.30">
      <formula>NOT(ISERROR(SEARCH("11.30 – 19.30",U134)))</formula>
    </cfRule>
  </conditionalFormatting>
  <conditionalFormatting sqref="U134:V134">
    <cfRule type="cellIs" dxfId="28381" priority="37448" operator="equal">
      <formula>"09.00 – 15.00"</formula>
    </cfRule>
  </conditionalFormatting>
  <conditionalFormatting sqref="U134:V134">
    <cfRule type="cellIs" dxfId="28380" priority="37449" operator="equal">
      <formula>"09.00 – 18.00"</formula>
    </cfRule>
  </conditionalFormatting>
  <conditionalFormatting sqref="U134:V134">
    <cfRule type="cellIs" dxfId="28379" priority="37450" operator="equal">
      <formula>"09.30 – 13.00"</formula>
    </cfRule>
  </conditionalFormatting>
  <conditionalFormatting sqref="U134:V134">
    <cfRule type="cellIs" dxfId="28378" priority="37451" operator="equal">
      <formula>"10.30 – 19.30"</formula>
    </cfRule>
  </conditionalFormatting>
  <conditionalFormatting sqref="U134:V134">
    <cfRule type="cellIs" dxfId="28377" priority="37452" operator="equal">
      <formula>"11.30 – 19.30"</formula>
    </cfRule>
  </conditionalFormatting>
  <conditionalFormatting sqref="U134:V134">
    <cfRule type="cellIs" dxfId="28376" priority="37453" operator="equal">
      <formula>_FV(13,"3")</formula>
    </cfRule>
  </conditionalFormatting>
  <conditionalFormatting sqref="U134:V134">
    <cfRule type="cellIs" dxfId="28375" priority="37454" operator="equal">
      <formula>_FV(13,"3")</formula>
    </cfRule>
  </conditionalFormatting>
  <conditionalFormatting sqref="U134:V134">
    <cfRule type="cellIs" dxfId="28374" priority="37455" operator="equal">
      <formula>_FV(13,"3")</formula>
    </cfRule>
  </conditionalFormatting>
  <conditionalFormatting sqref="U134:V134">
    <cfRule type="cellIs" dxfId="28373" priority="37440" operator="equal">
      <formula>"09.00 – 15.00"</formula>
    </cfRule>
  </conditionalFormatting>
  <conditionalFormatting sqref="U134:V134">
    <cfRule type="cellIs" dxfId="28372" priority="37441" operator="equal">
      <formula>"09.00 – 18.00"</formula>
    </cfRule>
  </conditionalFormatting>
  <conditionalFormatting sqref="U134:V134">
    <cfRule type="cellIs" dxfId="28371" priority="37442" operator="equal">
      <formula>"09.30 – 13.00"</formula>
    </cfRule>
  </conditionalFormatting>
  <conditionalFormatting sqref="U134:V134">
    <cfRule type="cellIs" dxfId="28370" priority="37443" operator="equal">
      <formula>"10.30 – 19.30"</formula>
    </cfRule>
  </conditionalFormatting>
  <conditionalFormatting sqref="U134:V134">
    <cfRule type="cellIs" dxfId="28369" priority="37444" operator="equal">
      <formula>"11.30 – 19.30"</formula>
    </cfRule>
  </conditionalFormatting>
  <conditionalFormatting sqref="U134:V134">
    <cfRule type="cellIs" dxfId="28368" priority="37445" operator="equal">
      <formula>_FV(13,"3")</formula>
    </cfRule>
  </conditionalFormatting>
  <conditionalFormatting sqref="U134:V134">
    <cfRule type="cellIs" dxfId="28367" priority="37446" operator="equal">
      <formula>_FV(13,"3")</formula>
    </cfRule>
  </conditionalFormatting>
  <conditionalFormatting sqref="U134:V134">
    <cfRule type="cellIs" dxfId="28366" priority="37447" operator="equal">
      <formula>_FV(13,"3")</formula>
    </cfRule>
  </conditionalFormatting>
  <conditionalFormatting sqref="U144:V144">
    <cfRule type="cellIs" dxfId="28365" priority="37432" operator="equal">
      <formula>"09.00 – 15.00"</formula>
    </cfRule>
  </conditionalFormatting>
  <conditionalFormatting sqref="U144:V144">
    <cfRule type="cellIs" dxfId="28364" priority="37433" operator="equal">
      <formula>"09.00 – 18.00"</formula>
    </cfRule>
  </conditionalFormatting>
  <conditionalFormatting sqref="U144:V144">
    <cfRule type="cellIs" dxfId="28363" priority="37434" operator="equal">
      <formula>"09.30 – 13.00"</formula>
    </cfRule>
  </conditionalFormatting>
  <conditionalFormatting sqref="U144:V144">
    <cfRule type="cellIs" dxfId="28362" priority="37435" operator="equal">
      <formula>"10.30 – 19.30"</formula>
    </cfRule>
  </conditionalFormatting>
  <conditionalFormatting sqref="U144:V144">
    <cfRule type="cellIs" dxfId="28361" priority="37436" operator="equal">
      <formula>"11.30 – 19.30"</formula>
    </cfRule>
  </conditionalFormatting>
  <conditionalFormatting sqref="U144:V144">
    <cfRule type="cellIs" dxfId="28360" priority="37437" operator="equal">
      <formula>_FV(13,"3")</formula>
    </cfRule>
  </conditionalFormatting>
  <conditionalFormatting sqref="U144:V144">
    <cfRule type="cellIs" dxfId="28359" priority="37438" operator="equal">
      <formula>_FV(13,"3")</formula>
    </cfRule>
  </conditionalFormatting>
  <conditionalFormatting sqref="U144:V144">
    <cfRule type="cellIs" dxfId="28358" priority="37439" operator="equal">
      <formula>_FV(13,"3")</formula>
    </cfRule>
  </conditionalFormatting>
  <conditionalFormatting sqref="U144:V144">
    <cfRule type="containsText" dxfId="28357" priority="37422" operator="containsText" text="DOMENICA">
      <formula>NOT(ISERROR(SEARCH("DOMENICA",U144)))</formula>
    </cfRule>
    <cfRule type="containsText" dxfId="28356" priority="37423" operator="containsText" text="08.30 – 14.30">
      <formula>NOT(ISERROR(SEARCH("08.30 – 14.30",U144)))</formula>
    </cfRule>
    <cfRule type="containsText" dxfId="28355" priority="37424" operator="containsText" text="09.30 – 18.30">
      <formula>NOT(ISERROR(SEARCH("09.30 – 18.30",U144)))</formula>
    </cfRule>
    <cfRule type="containsText" dxfId="28354" priority="37425" operator="containsText" text="08.30 – 16.30">
      <formula>NOT(ISERROR(SEARCH("08.30 – 16.30",U144)))</formula>
    </cfRule>
    <cfRule type="containsText" dxfId="28353" priority="37426" operator="containsText" text="08.30 – 17.30">
      <formula>NOT(ISERROR(SEARCH("08.30 – 17.30",U144)))</formula>
    </cfRule>
    <cfRule type="containsText" dxfId="28352" priority="37427" operator="containsText" text="09.00 – 18.00">
      <formula>NOT(ISERROR(SEARCH("09.00 – 18.00",U144)))</formula>
    </cfRule>
    <cfRule type="containsText" dxfId="28351" priority="37428" operator="containsText" text="09.00 – 15.00">
      <formula>NOT(ISERROR(SEARCH("09.00 – 15.00",U144)))</formula>
    </cfRule>
    <cfRule type="containsText" dxfId="28350" priority="37429" operator="containsText" text="10.30 – 19.30">
      <formula>NOT(ISERROR(SEARCH("10.30 – 19.30",U144)))</formula>
    </cfRule>
    <cfRule type="containsText" dxfId="28349" priority="37430" operator="containsText" text="09.00 – 13.00">
      <formula>NOT(ISERROR(SEARCH("09.00 – 13.00",U144)))</formula>
    </cfRule>
    <cfRule type="containsText" dxfId="28348" priority="37431" operator="containsText" text="11.30 – 19.30">
      <formula>NOT(ISERROR(SEARCH("11.30 – 19.30",U144)))</formula>
    </cfRule>
  </conditionalFormatting>
  <conditionalFormatting sqref="U144:V144">
    <cfRule type="cellIs" dxfId="28347" priority="37414" operator="equal">
      <formula>"09.00 – 15.00"</formula>
    </cfRule>
  </conditionalFormatting>
  <conditionalFormatting sqref="U144:V144">
    <cfRule type="cellIs" dxfId="28346" priority="37415" operator="equal">
      <formula>"09.00 – 18.00"</formula>
    </cfRule>
  </conditionalFormatting>
  <conditionalFormatting sqref="U144:V144">
    <cfRule type="cellIs" dxfId="28345" priority="37416" operator="equal">
      <formula>"09.30 – 13.00"</formula>
    </cfRule>
  </conditionalFormatting>
  <conditionalFormatting sqref="U144:V144">
    <cfRule type="cellIs" dxfId="28344" priority="37417" operator="equal">
      <formula>"10.30 – 19.30"</formula>
    </cfRule>
  </conditionalFormatting>
  <conditionalFormatting sqref="U144:V144">
    <cfRule type="cellIs" dxfId="28343" priority="37418" operator="equal">
      <formula>"11.30 – 19.30"</formula>
    </cfRule>
  </conditionalFormatting>
  <conditionalFormatting sqref="U144:V144">
    <cfRule type="cellIs" dxfId="28342" priority="37419" operator="equal">
      <formula>_FV(13,"3")</formula>
    </cfRule>
  </conditionalFormatting>
  <conditionalFormatting sqref="U144:V144">
    <cfRule type="cellIs" dxfId="28341" priority="37420" operator="equal">
      <formula>_FV(13,"3")</formula>
    </cfRule>
  </conditionalFormatting>
  <conditionalFormatting sqref="U144:V144">
    <cfRule type="cellIs" dxfId="28340" priority="37421" operator="equal">
      <formula>_FV(13,"3")</formula>
    </cfRule>
  </conditionalFormatting>
  <conditionalFormatting sqref="U144:V144">
    <cfRule type="cellIs" dxfId="28339" priority="37405" stopIfTrue="1" operator="equal">
      <formula>"09.00 – 13.00"</formula>
    </cfRule>
  </conditionalFormatting>
  <conditionalFormatting sqref="U144:V144">
    <cfRule type="cellIs" dxfId="28338" priority="37406" operator="equal">
      <formula>"09.00 – 15.00"</formula>
    </cfRule>
  </conditionalFormatting>
  <conditionalFormatting sqref="U144:V144">
    <cfRule type="cellIs" dxfId="28337" priority="37407" operator="equal">
      <formula>"09.00 – 18.00"</formula>
    </cfRule>
  </conditionalFormatting>
  <conditionalFormatting sqref="U144:V144">
    <cfRule type="cellIs" dxfId="28336" priority="37408" operator="equal">
      <formula>"09.30 – 13.00"</formula>
    </cfRule>
  </conditionalFormatting>
  <conditionalFormatting sqref="U144:V144">
    <cfRule type="cellIs" dxfId="28335" priority="37409" operator="equal">
      <formula>"10.30 – 19.30"</formula>
    </cfRule>
  </conditionalFormatting>
  <conditionalFormatting sqref="U144:V144">
    <cfRule type="cellIs" dxfId="28334" priority="37410" operator="equal">
      <formula>"11.30 – 19.30"</formula>
    </cfRule>
  </conditionalFormatting>
  <conditionalFormatting sqref="U144:V144">
    <cfRule type="cellIs" dxfId="28333" priority="37411" operator="equal">
      <formula>_FV(13,"3")</formula>
    </cfRule>
  </conditionalFormatting>
  <conditionalFormatting sqref="U144:V144">
    <cfRule type="cellIs" dxfId="28332" priority="37412" operator="equal">
      <formula>_FV(13,"3")</formula>
    </cfRule>
  </conditionalFormatting>
  <conditionalFormatting sqref="U144:V144">
    <cfRule type="cellIs" dxfId="28331" priority="37413" operator="equal">
      <formula>_FV(13,"3")</formula>
    </cfRule>
  </conditionalFormatting>
  <conditionalFormatting sqref="U154:V154">
    <cfRule type="cellIs" dxfId="28330" priority="37396" stopIfTrue="1" operator="equal">
      <formula>"09.00 – 13.00"</formula>
    </cfRule>
  </conditionalFormatting>
  <conditionalFormatting sqref="U154:V154">
    <cfRule type="cellIs" dxfId="28329" priority="37397" operator="equal">
      <formula>"09.00 – 15.00"</formula>
    </cfRule>
  </conditionalFormatting>
  <conditionalFormatting sqref="U154:V154">
    <cfRule type="cellIs" dxfId="28328" priority="37398" operator="equal">
      <formula>"09.00 – 18.00"</formula>
    </cfRule>
  </conditionalFormatting>
  <conditionalFormatting sqref="U154:V154">
    <cfRule type="cellIs" dxfId="28327" priority="37399" operator="equal">
      <formula>"09.30 – 13.00"</formula>
    </cfRule>
  </conditionalFormatting>
  <conditionalFormatting sqref="U154:V154">
    <cfRule type="cellIs" dxfId="28326" priority="37400" operator="equal">
      <formula>"10.30 – 19.30"</formula>
    </cfRule>
  </conditionalFormatting>
  <conditionalFormatting sqref="U154:V154">
    <cfRule type="cellIs" dxfId="28325" priority="37401" operator="equal">
      <formula>"11.30 – 19.30"</formula>
    </cfRule>
  </conditionalFormatting>
  <conditionalFormatting sqref="U154:V154">
    <cfRule type="cellIs" dxfId="28324" priority="37402" operator="equal">
      <formula>_FV(13,"3")</formula>
    </cfRule>
  </conditionalFormatting>
  <conditionalFormatting sqref="U154:V154">
    <cfRule type="cellIs" dxfId="28323" priority="37403" operator="equal">
      <formula>_FV(13,"3")</formula>
    </cfRule>
  </conditionalFormatting>
  <conditionalFormatting sqref="U154:V154">
    <cfRule type="cellIs" dxfId="28322" priority="37404" operator="equal">
      <formula>_FV(13,"3")</formula>
    </cfRule>
  </conditionalFormatting>
  <conditionalFormatting sqref="U154:V154">
    <cfRule type="containsText" dxfId="28321" priority="37386" operator="containsText" text="DOMENICA">
      <formula>NOT(ISERROR(SEARCH("DOMENICA",U154)))</formula>
    </cfRule>
    <cfRule type="containsText" dxfId="28320" priority="37387" operator="containsText" text="08.30 – 14.30">
      <formula>NOT(ISERROR(SEARCH("08.30 – 14.30",U154)))</formula>
    </cfRule>
    <cfRule type="containsText" dxfId="28319" priority="37388" operator="containsText" text="09.30 – 18.30">
      <formula>NOT(ISERROR(SEARCH("09.30 – 18.30",U154)))</formula>
    </cfRule>
    <cfRule type="containsText" dxfId="28318" priority="37389" operator="containsText" text="08.30 – 16.30">
      <formula>NOT(ISERROR(SEARCH("08.30 – 16.30",U154)))</formula>
    </cfRule>
    <cfRule type="containsText" dxfId="28317" priority="37390" operator="containsText" text="08.30 – 17.30">
      <formula>NOT(ISERROR(SEARCH("08.30 – 17.30",U154)))</formula>
    </cfRule>
    <cfRule type="containsText" dxfId="28316" priority="37391" operator="containsText" text="09.00 – 18.00">
      <formula>NOT(ISERROR(SEARCH("09.00 – 18.00",U154)))</formula>
    </cfRule>
    <cfRule type="containsText" dxfId="28315" priority="37392" operator="containsText" text="09.00 – 15.00">
      <formula>NOT(ISERROR(SEARCH("09.00 – 15.00",U154)))</formula>
    </cfRule>
    <cfRule type="containsText" dxfId="28314" priority="37393" operator="containsText" text="10.30 – 19.30">
      <formula>NOT(ISERROR(SEARCH("10.30 – 19.30",U154)))</formula>
    </cfRule>
    <cfRule type="containsText" dxfId="28313" priority="37394" operator="containsText" text="09.00 – 13.00">
      <formula>NOT(ISERROR(SEARCH("09.00 – 13.00",U154)))</formula>
    </cfRule>
    <cfRule type="containsText" dxfId="28312" priority="37395" operator="containsText" text="11.30 – 19.30">
      <formula>NOT(ISERROR(SEARCH("11.30 – 19.30",U154)))</formula>
    </cfRule>
  </conditionalFormatting>
  <conditionalFormatting sqref="U154:V154">
    <cfRule type="cellIs" dxfId="28311" priority="37378" operator="equal">
      <formula>"09.00 – 15.00"</formula>
    </cfRule>
  </conditionalFormatting>
  <conditionalFormatting sqref="U154:V154">
    <cfRule type="cellIs" dxfId="28310" priority="37379" operator="equal">
      <formula>"09.00 – 18.00"</formula>
    </cfRule>
  </conditionalFormatting>
  <conditionalFormatting sqref="U154:V154">
    <cfRule type="cellIs" dxfId="28309" priority="37380" operator="equal">
      <formula>"09.30 – 13.00"</formula>
    </cfRule>
  </conditionalFormatting>
  <conditionalFormatting sqref="U154:V154">
    <cfRule type="cellIs" dxfId="28308" priority="37381" operator="equal">
      <formula>"10.30 – 19.30"</formula>
    </cfRule>
  </conditionalFormatting>
  <conditionalFormatting sqref="U154:V154">
    <cfRule type="cellIs" dxfId="28307" priority="37382" operator="equal">
      <formula>"11.30 – 19.30"</formula>
    </cfRule>
  </conditionalFormatting>
  <conditionalFormatting sqref="U154:V154">
    <cfRule type="cellIs" dxfId="28306" priority="37383" operator="equal">
      <formula>_FV(13,"3")</formula>
    </cfRule>
  </conditionalFormatting>
  <conditionalFormatting sqref="U154:V154">
    <cfRule type="cellIs" dxfId="28305" priority="37384" operator="equal">
      <formula>_FV(13,"3")</formula>
    </cfRule>
  </conditionalFormatting>
  <conditionalFormatting sqref="U154:V154">
    <cfRule type="cellIs" dxfId="28304" priority="37385" operator="equal">
      <formula>_FV(13,"3")</formula>
    </cfRule>
  </conditionalFormatting>
  <conditionalFormatting sqref="U154:V154">
    <cfRule type="cellIs" dxfId="28303" priority="37370" operator="equal">
      <formula>"09.00 – 15.00"</formula>
    </cfRule>
  </conditionalFormatting>
  <conditionalFormatting sqref="U154:V154">
    <cfRule type="cellIs" dxfId="28302" priority="37371" operator="equal">
      <formula>"09.00 – 18.00"</formula>
    </cfRule>
  </conditionalFormatting>
  <conditionalFormatting sqref="U154:V154">
    <cfRule type="cellIs" dxfId="28301" priority="37372" operator="equal">
      <formula>"09.30 – 13.00"</formula>
    </cfRule>
  </conditionalFormatting>
  <conditionalFormatting sqref="U154:V154">
    <cfRule type="cellIs" dxfId="28300" priority="37373" operator="equal">
      <formula>"10.30 – 19.30"</formula>
    </cfRule>
  </conditionalFormatting>
  <conditionalFormatting sqref="U154:V154">
    <cfRule type="cellIs" dxfId="28299" priority="37374" operator="equal">
      <formula>"11.30 – 19.30"</formula>
    </cfRule>
  </conditionalFormatting>
  <conditionalFormatting sqref="U154:V154">
    <cfRule type="cellIs" dxfId="28298" priority="37375" operator="equal">
      <formula>_FV(13,"3")</formula>
    </cfRule>
  </conditionalFormatting>
  <conditionalFormatting sqref="U154:V154">
    <cfRule type="cellIs" dxfId="28297" priority="37376" operator="equal">
      <formula>_FV(13,"3")</formula>
    </cfRule>
  </conditionalFormatting>
  <conditionalFormatting sqref="U154:V154">
    <cfRule type="cellIs" dxfId="28296" priority="37377" operator="equal">
      <formula>_FV(13,"3")</formula>
    </cfRule>
  </conditionalFormatting>
  <conditionalFormatting sqref="U123:V123">
    <cfRule type="containsText" dxfId="28295" priority="37353" operator="containsText" text="08.30 – 14.30">
      <formula>NOT(ISERROR(SEARCH("08.30 – 14.30",U123)))</formula>
    </cfRule>
    <cfRule type="containsText" dxfId="28294" priority="37354" operator="containsText" text="09:30 – 18.30">
      <formula>NOT(ISERROR(SEARCH("09:30 – 18.30",U123)))</formula>
    </cfRule>
    <cfRule type="containsText" dxfId="28293" priority="37355" operator="containsText" text="10.30 – 18.30">
      <formula>NOT(ISERROR(SEARCH("10.30 – 18.30",U123)))</formula>
    </cfRule>
    <cfRule type="containsText" dxfId="28292" priority="37356" operator="containsText" text="09.30 – 18.30">
      <formula>NOT(ISERROR(SEARCH("09.30 – 18.30",U123)))</formula>
    </cfRule>
    <cfRule type="containsText" dxfId="28291" priority="37357" operator="containsText" text="09.00 – 13:00">
      <formula>NOT(ISERROR(SEARCH("09.00 – 13:00",U123)))</formula>
    </cfRule>
    <cfRule type="containsText" dxfId="28290" priority="37358" operator="containsText" text="08.30 – 16.30">
      <formula>NOT(ISERROR(SEARCH("08.30 – 16.30",U123)))</formula>
    </cfRule>
    <cfRule type="containsText" dxfId="28289" priority="37359" operator="containsText" text="08:30 – 17.30">
      <formula>NOT(ISERROR(SEARCH("08:30 – 17.30",U123)))</formula>
    </cfRule>
    <cfRule type="containsText" dxfId="28288" priority="37360" operator="containsText" text="08.30 – 17.30">
      <formula>NOT(ISERROR(SEARCH("08.30 – 17.30",U123)))</formula>
    </cfRule>
    <cfRule type="containsText" dxfId="28287" priority="37361" operator="containsText" text="09.00 – 18.00">
      <formula>NOT(ISERROR(SEARCH("09.00 – 18.00",U123)))</formula>
    </cfRule>
    <cfRule type="containsText" dxfId="28286" priority="37362" operator="containsText" text="09.00 – 13.00">
      <formula>NOT(ISERROR(SEARCH("09.00 – 13.00",U123)))</formula>
    </cfRule>
    <cfRule type="containsText" dxfId="28285" priority="37363" operator="containsText" text="11.30 – 19.30">
      <formula>NOT(ISERROR(SEARCH("11.30 – 19.30",U123)))</formula>
    </cfRule>
    <cfRule type="containsText" dxfId="28284" priority="37364" operator="containsText" text="10.30 – 19.30">
      <formula>NOT(ISERROR(SEARCH("10.30 – 19.30",U123)))</formula>
    </cfRule>
    <cfRule type="containsText" dxfId="28283" priority="37365" operator="containsText" text="09.00 – 15.00">
      <formula>NOT(ISERROR(SEARCH("09.00 – 15.00",U123)))</formula>
    </cfRule>
    <cfRule type="containsText" dxfId="28282" priority="37366" operator="containsText" text="12:30">
      <formula>NOT(ISERROR(SEARCH("12:30",U123)))</formula>
    </cfRule>
    <cfRule type="containsText" dxfId="28281" priority="37367" operator="containsText" text="13:30">
      <formula>NOT(ISERROR(SEARCH("13:30",U123)))</formula>
    </cfRule>
    <cfRule type="containsText" dxfId="28280" priority="37368" operator="containsText" text="FESTIVITÁ">
      <formula>NOT(ISERROR(SEARCH("FESTIVITÁ",U123)))</formula>
    </cfRule>
    <cfRule type="cellIs" dxfId="28279" priority="37369" operator="equal">
      <formula>"DOMENICA"</formula>
    </cfRule>
  </conditionalFormatting>
  <conditionalFormatting sqref="BI109:AMM109 AS109 A109:S109">
    <cfRule type="containsText" dxfId="28278" priority="37037" operator="containsText" text="08.30 – 14.30">
      <formula>NOT(ISERROR(SEARCH("08.30 – 14.30",A109)))</formula>
    </cfRule>
    <cfRule type="containsText" dxfId="28277" priority="37038" operator="containsText" text="09:30 – 18.30">
      <formula>NOT(ISERROR(SEARCH("09:30 – 18.30",A109)))</formula>
    </cfRule>
    <cfRule type="containsText" dxfId="28276" priority="37039" operator="containsText" text="10.30 – 18.30">
      <formula>NOT(ISERROR(SEARCH("10.30 – 18.30",A109)))</formula>
    </cfRule>
    <cfRule type="containsText" dxfId="28275" priority="37040" operator="containsText" text="09.30 – 18.30">
      <formula>NOT(ISERROR(SEARCH("09.30 – 18.30",A109)))</formula>
    </cfRule>
    <cfRule type="containsText" dxfId="28274" priority="37041" operator="containsText" text="09.00 – 13:00">
      <formula>NOT(ISERROR(SEARCH("09.00 – 13:00",A109)))</formula>
    </cfRule>
    <cfRule type="containsText" dxfId="28273" priority="37042" operator="containsText" text="08.30 – 16.30">
      <formula>NOT(ISERROR(SEARCH("08.30 – 16.30",A109)))</formula>
    </cfRule>
    <cfRule type="containsText" dxfId="28272" priority="37043" operator="containsText" text="08:30 – 17.30">
      <formula>NOT(ISERROR(SEARCH("08:30 – 17.30",A109)))</formula>
    </cfRule>
    <cfRule type="containsText" dxfId="28271" priority="37044" operator="containsText" text="08.30 – 17.30">
      <formula>NOT(ISERROR(SEARCH("08.30 – 17.30",A109)))</formula>
    </cfRule>
    <cfRule type="containsText" dxfId="28270" priority="37045" operator="containsText" text="09.00 – 18.00">
      <formula>NOT(ISERROR(SEARCH("09.00 – 18.00",A109)))</formula>
    </cfRule>
    <cfRule type="containsText" dxfId="28269" priority="37046" operator="containsText" text="09.00 – 13.00">
      <formula>NOT(ISERROR(SEARCH("09.00 – 13.00",A109)))</formula>
    </cfRule>
    <cfRule type="containsText" dxfId="28268" priority="37047" operator="containsText" text="11.30 – 19.30">
      <formula>NOT(ISERROR(SEARCH("11.30 – 19.30",A109)))</formula>
    </cfRule>
    <cfRule type="containsText" dxfId="28267" priority="37048" operator="containsText" text="10.30 – 19.30">
      <formula>NOT(ISERROR(SEARCH("10.30 – 19.30",A109)))</formula>
    </cfRule>
    <cfRule type="containsText" dxfId="28266" priority="37049" operator="containsText" text="09.00 – 15.00">
      <formula>NOT(ISERROR(SEARCH("09.00 – 15.00",A109)))</formula>
    </cfRule>
    <cfRule type="containsText" dxfId="28265" priority="37050" operator="containsText" text="12:30">
      <formula>NOT(ISERROR(SEARCH("12:30",A109)))</formula>
    </cfRule>
    <cfRule type="containsText" dxfId="28264" priority="37051" operator="containsText" text="13:30">
      <formula>NOT(ISERROR(SEARCH("13:30",A109)))</formula>
    </cfRule>
    <cfRule type="containsText" dxfId="28263" priority="37052" operator="containsText" text="FESTIVITÁ">
      <formula>NOT(ISERROR(SEARCH("FESTIVITÁ",A109)))</formula>
    </cfRule>
    <cfRule type="cellIs" dxfId="28262" priority="37053" operator="equal">
      <formula>"DOMENICA"</formula>
    </cfRule>
  </conditionalFormatting>
  <conditionalFormatting sqref="W109:X109 AC109:AR109">
    <cfRule type="containsText" dxfId="28261" priority="37020" operator="containsText" text="08.30 – 14.30">
      <formula>NOT(ISERROR(SEARCH("08.30 – 14.30",W109)))</formula>
    </cfRule>
    <cfRule type="containsText" dxfId="28260" priority="37021" operator="containsText" text="09:30 – 18.30">
      <formula>NOT(ISERROR(SEARCH("09:30 – 18.30",W109)))</formula>
    </cfRule>
    <cfRule type="containsText" dxfId="28259" priority="37022" operator="containsText" text="10.30 – 18.30">
      <formula>NOT(ISERROR(SEARCH("10.30 – 18.30",W109)))</formula>
    </cfRule>
    <cfRule type="containsText" dxfId="28258" priority="37023" operator="containsText" text="09.30 – 18.30">
      <formula>NOT(ISERROR(SEARCH("09.30 – 18.30",W109)))</formula>
    </cfRule>
    <cfRule type="containsText" dxfId="28257" priority="37024" operator="containsText" text="09.00 – 13:00">
      <formula>NOT(ISERROR(SEARCH("09.00 – 13:00",W109)))</formula>
    </cfRule>
    <cfRule type="containsText" dxfId="28256" priority="37025" operator="containsText" text="08.30 – 16.30">
      <formula>NOT(ISERROR(SEARCH("08.30 – 16.30",W109)))</formula>
    </cfRule>
    <cfRule type="containsText" dxfId="28255" priority="37026" operator="containsText" text="08:30 – 17.30">
      <formula>NOT(ISERROR(SEARCH("08:30 – 17.30",W109)))</formula>
    </cfRule>
    <cfRule type="containsText" dxfId="28254" priority="37027" operator="containsText" text="08.30 – 17.30">
      <formula>NOT(ISERROR(SEARCH("08.30 – 17.30",W109)))</formula>
    </cfRule>
    <cfRule type="containsText" dxfId="28253" priority="37028" operator="containsText" text="09.00 – 18.00">
      <formula>NOT(ISERROR(SEARCH("09.00 – 18.00",W109)))</formula>
    </cfRule>
    <cfRule type="containsText" dxfId="28252" priority="37029" operator="containsText" text="09.00 – 13.00">
      <formula>NOT(ISERROR(SEARCH("09.00 – 13.00",W109)))</formula>
    </cfRule>
    <cfRule type="containsText" dxfId="28251" priority="37030" operator="containsText" text="11.30 – 19.30">
      <formula>NOT(ISERROR(SEARCH("11.30 – 19.30",W109)))</formula>
    </cfRule>
    <cfRule type="containsText" dxfId="28250" priority="37031" operator="containsText" text="10.30 – 19.30">
      <formula>NOT(ISERROR(SEARCH("10.30 – 19.30",W109)))</formula>
    </cfRule>
    <cfRule type="containsText" dxfId="28249" priority="37032" operator="containsText" text="09.00 – 15.00">
      <formula>NOT(ISERROR(SEARCH("09.00 – 15.00",W109)))</formula>
    </cfRule>
    <cfRule type="containsText" dxfId="28248" priority="37033" operator="containsText" text="12:30">
      <formula>NOT(ISERROR(SEARCH("12:30",W109)))</formula>
    </cfRule>
    <cfRule type="containsText" dxfId="28247" priority="37034" operator="containsText" text="13:30">
      <formula>NOT(ISERROR(SEARCH("13:30",W109)))</formula>
    </cfRule>
    <cfRule type="containsText" dxfId="28246" priority="37035" operator="containsText" text="FESTIVITÁ">
      <formula>NOT(ISERROR(SEARCH("FESTIVITÁ",W109)))</formula>
    </cfRule>
    <cfRule type="cellIs" dxfId="28245" priority="37036" operator="equal">
      <formula>"DOMENICA"</formula>
    </cfRule>
  </conditionalFormatting>
  <conditionalFormatting sqref="AY109:BH109">
    <cfRule type="containsText" dxfId="28244" priority="37003" operator="containsText" text="08.30 – 14.30">
      <formula>NOT(ISERROR(SEARCH("08.30 – 14.30",AY109)))</formula>
    </cfRule>
    <cfRule type="containsText" dxfId="28243" priority="37004" operator="containsText" text="09:30 – 18.30">
      <formula>NOT(ISERROR(SEARCH("09:30 – 18.30",AY109)))</formula>
    </cfRule>
    <cfRule type="containsText" dxfId="28242" priority="37005" operator="containsText" text="10.30 – 18.30">
      <formula>NOT(ISERROR(SEARCH("10.30 – 18.30",AY109)))</formula>
    </cfRule>
    <cfRule type="containsText" dxfId="28241" priority="37006" operator="containsText" text="09.30 – 18.30">
      <formula>NOT(ISERROR(SEARCH("09.30 – 18.30",AY109)))</formula>
    </cfRule>
    <cfRule type="containsText" dxfId="28240" priority="37007" operator="containsText" text="09.00 – 13:00">
      <formula>NOT(ISERROR(SEARCH("09.00 – 13:00",AY109)))</formula>
    </cfRule>
    <cfRule type="containsText" dxfId="28239" priority="37008" operator="containsText" text="08.30 – 16.30">
      <formula>NOT(ISERROR(SEARCH("08.30 – 16.30",AY109)))</formula>
    </cfRule>
    <cfRule type="containsText" dxfId="28238" priority="37009" operator="containsText" text="08:30 – 17.30">
      <formula>NOT(ISERROR(SEARCH("08:30 – 17.30",AY109)))</formula>
    </cfRule>
    <cfRule type="containsText" dxfId="28237" priority="37010" operator="containsText" text="08.30 – 17.30">
      <formula>NOT(ISERROR(SEARCH("08.30 – 17.30",AY109)))</formula>
    </cfRule>
    <cfRule type="containsText" dxfId="28236" priority="37011" operator="containsText" text="09.00 – 18.00">
      <formula>NOT(ISERROR(SEARCH("09.00 – 18.00",AY109)))</formula>
    </cfRule>
    <cfRule type="containsText" dxfId="28235" priority="37012" operator="containsText" text="09.00 – 13.00">
      <formula>NOT(ISERROR(SEARCH("09.00 – 13.00",AY109)))</formula>
    </cfRule>
    <cfRule type="containsText" dxfId="28234" priority="37013" operator="containsText" text="11.30 – 19.30">
      <formula>NOT(ISERROR(SEARCH("11.30 – 19.30",AY109)))</formula>
    </cfRule>
    <cfRule type="containsText" dxfId="28233" priority="37014" operator="containsText" text="10.30 – 19.30">
      <formula>NOT(ISERROR(SEARCH("10.30 – 19.30",AY109)))</formula>
    </cfRule>
    <cfRule type="containsText" dxfId="28232" priority="37015" operator="containsText" text="09.00 – 15.00">
      <formula>NOT(ISERROR(SEARCH("09.00 – 15.00",AY109)))</formula>
    </cfRule>
    <cfRule type="containsText" dxfId="28231" priority="37016" operator="containsText" text="12:30">
      <formula>NOT(ISERROR(SEARCH("12:30",AY109)))</formula>
    </cfRule>
    <cfRule type="containsText" dxfId="28230" priority="37017" operator="containsText" text="13:30">
      <formula>NOT(ISERROR(SEARCH("13:30",AY109)))</formula>
    </cfRule>
    <cfRule type="containsText" dxfId="28229" priority="37018" operator="containsText" text="FESTIVITÁ">
      <formula>NOT(ISERROR(SEARCH("FESTIVITÁ",AY109)))</formula>
    </cfRule>
    <cfRule type="cellIs" dxfId="28228" priority="37019" operator="equal">
      <formula>"DOMENICA"</formula>
    </cfRule>
  </conditionalFormatting>
  <conditionalFormatting sqref="AT109:AU109">
    <cfRule type="containsText" dxfId="28227" priority="36986" operator="containsText" text="08.30 – 14.30">
      <formula>NOT(ISERROR(SEARCH("08.30 – 14.30",AT109)))</formula>
    </cfRule>
    <cfRule type="containsText" dxfId="28226" priority="36987" operator="containsText" text="09:30 – 18.30">
      <formula>NOT(ISERROR(SEARCH("09:30 – 18.30",AT109)))</formula>
    </cfRule>
    <cfRule type="containsText" dxfId="28225" priority="36988" operator="containsText" text="10.30 – 18.30">
      <formula>NOT(ISERROR(SEARCH("10.30 – 18.30",AT109)))</formula>
    </cfRule>
    <cfRule type="containsText" dxfId="28224" priority="36989" operator="containsText" text="09.30 – 18.30">
      <formula>NOT(ISERROR(SEARCH("09.30 – 18.30",AT109)))</formula>
    </cfRule>
    <cfRule type="containsText" dxfId="28223" priority="36990" operator="containsText" text="09.00 – 13:00">
      <formula>NOT(ISERROR(SEARCH("09.00 – 13:00",AT109)))</formula>
    </cfRule>
    <cfRule type="containsText" dxfId="28222" priority="36991" operator="containsText" text="08.30 – 16.30">
      <formula>NOT(ISERROR(SEARCH("08.30 – 16.30",AT109)))</formula>
    </cfRule>
    <cfRule type="containsText" dxfId="28221" priority="36992" operator="containsText" text="08:30 – 17.30">
      <formula>NOT(ISERROR(SEARCH("08:30 – 17.30",AT109)))</formula>
    </cfRule>
    <cfRule type="containsText" dxfId="28220" priority="36993" operator="containsText" text="08.30 – 17.30">
      <formula>NOT(ISERROR(SEARCH("08.30 – 17.30",AT109)))</formula>
    </cfRule>
    <cfRule type="containsText" dxfId="28219" priority="36994" operator="containsText" text="09.00 – 18.00">
      <formula>NOT(ISERROR(SEARCH("09.00 – 18.00",AT109)))</formula>
    </cfRule>
    <cfRule type="containsText" dxfId="28218" priority="36995" operator="containsText" text="09.00 – 13.00">
      <formula>NOT(ISERROR(SEARCH("09.00 – 13.00",AT109)))</formula>
    </cfRule>
    <cfRule type="containsText" dxfId="28217" priority="36996" operator="containsText" text="11.30 – 19.30">
      <formula>NOT(ISERROR(SEARCH("11.30 – 19.30",AT109)))</formula>
    </cfRule>
    <cfRule type="containsText" dxfId="28216" priority="36997" operator="containsText" text="10.30 – 19.30">
      <formula>NOT(ISERROR(SEARCH("10.30 – 19.30",AT109)))</formula>
    </cfRule>
    <cfRule type="containsText" dxfId="28215" priority="36998" operator="containsText" text="09.00 – 15.00">
      <formula>NOT(ISERROR(SEARCH("09.00 – 15.00",AT109)))</formula>
    </cfRule>
    <cfRule type="containsText" dxfId="28214" priority="36999" operator="containsText" text="12:30">
      <formula>NOT(ISERROR(SEARCH("12:30",AT109)))</formula>
    </cfRule>
    <cfRule type="containsText" dxfId="28213" priority="37000" operator="containsText" text="13:30">
      <formula>NOT(ISERROR(SEARCH("13:30",AT109)))</formula>
    </cfRule>
    <cfRule type="containsText" dxfId="28212" priority="37001" operator="containsText" text="FESTIVITÁ">
      <formula>NOT(ISERROR(SEARCH("FESTIVITÁ",AT109)))</formula>
    </cfRule>
    <cfRule type="cellIs" dxfId="28211" priority="37002" operator="equal">
      <formula>"DOMENICA"</formula>
    </cfRule>
  </conditionalFormatting>
  <conditionalFormatting sqref="U109">
    <cfRule type="containsText" dxfId="28210" priority="36969" operator="containsText" text="08.30 – 14.30">
      <formula>NOT(ISERROR(SEARCH("08.30 – 14.30",U109)))</formula>
    </cfRule>
    <cfRule type="containsText" dxfId="28209" priority="36970" operator="containsText" text="09:30 – 18.30">
      <formula>NOT(ISERROR(SEARCH("09:30 – 18.30",U109)))</formula>
    </cfRule>
    <cfRule type="containsText" dxfId="28208" priority="36971" operator="containsText" text="10.30 – 18.30">
      <formula>NOT(ISERROR(SEARCH("10.30 – 18.30",U109)))</formula>
    </cfRule>
    <cfRule type="containsText" dxfId="28207" priority="36972" operator="containsText" text="09.30 – 18.30">
      <formula>NOT(ISERROR(SEARCH("09.30 – 18.30",U109)))</formula>
    </cfRule>
    <cfRule type="containsText" dxfId="28206" priority="36973" operator="containsText" text="09.00 – 13:00">
      <formula>NOT(ISERROR(SEARCH("09.00 – 13:00",U109)))</formula>
    </cfRule>
    <cfRule type="containsText" dxfId="28205" priority="36974" operator="containsText" text="08.30 – 16.30">
      <formula>NOT(ISERROR(SEARCH("08.30 – 16.30",U109)))</formula>
    </cfRule>
    <cfRule type="containsText" dxfId="28204" priority="36975" operator="containsText" text="08:30 – 17.30">
      <formula>NOT(ISERROR(SEARCH("08:30 – 17.30",U109)))</formula>
    </cfRule>
    <cfRule type="containsText" dxfId="28203" priority="36976" operator="containsText" text="08.30 – 17.30">
      <formula>NOT(ISERROR(SEARCH("08.30 – 17.30",U109)))</formula>
    </cfRule>
    <cfRule type="containsText" dxfId="28202" priority="36977" operator="containsText" text="09.00 – 18.00">
      <formula>NOT(ISERROR(SEARCH("09.00 – 18.00",U109)))</formula>
    </cfRule>
    <cfRule type="containsText" dxfId="28201" priority="36978" operator="containsText" text="09.00 – 13.00">
      <formula>NOT(ISERROR(SEARCH("09.00 – 13.00",U109)))</formula>
    </cfRule>
    <cfRule type="containsText" dxfId="28200" priority="36979" operator="containsText" text="11.30 – 19.30">
      <formula>NOT(ISERROR(SEARCH("11.30 – 19.30",U109)))</formula>
    </cfRule>
    <cfRule type="containsText" dxfId="28199" priority="36980" operator="containsText" text="10.30 – 19.30">
      <formula>NOT(ISERROR(SEARCH("10.30 – 19.30",U109)))</formula>
    </cfRule>
    <cfRule type="containsText" dxfId="28198" priority="36981" operator="containsText" text="09.00 – 15.00">
      <formula>NOT(ISERROR(SEARCH("09.00 – 15.00",U109)))</formula>
    </cfRule>
    <cfRule type="containsText" dxfId="28197" priority="36982" operator="containsText" text="12:30">
      <formula>NOT(ISERROR(SEARCH("12:30",U109)))</formula>
    </cfRule>
    <cfRule type="containsText" dxfId="28196" priority="36983" operator="containsText" text="13:30">
      <formula>NOT(ISERROR(SEARCH("13:30",U109)))</formula>
    </cfRule>
    <cfRule type="containsText" dxfId="28195" priority="36984" operator="containsText" text="FESTIVITÁ">
      <formula>NOT(ISERROR(SEARCH("FESTIVITÁ",U109)))</formula>
    </cfRule>
    <cfRule type="cellIs" dxfId="28194" priority="36985" operator="equal">
      <formula>"DOMENICA"</formula>
    </cfRule>
  </conditionalFormatting>
  <conditionalFormatting sqref="V109">
    <cfRule type="cellIs" dxfId="28193" priority="36961" operator="equal">
      <formula>"09.00 – 15.00"</formula>
    </cfRule>
  </conditionalFormatting>
  <conditionalFormatting sqref="V109">
    <cfRule type="cellIs" dxfId="28192" priority="36962" operator="equal">
      <formula>"09.00 – 18.00"</formula>
    </cfRule>
  </conditionalFormatting>
  <conditionalFormatting sqref="V109">
    <cfRule type="cellIs" dxfId="28191" priority="36963" operator="equal">
      <formula>"09.30 – 13.00"</formula>
    </cfRule>
  </conditionalFormatting>
  <conditionalFormatting sqref="V109">
    <cfRule type="cellIs" dxfId="28190" priority="36964" operator="equal">
      <formula>"10.30 – 19.30"</formula>
    </cfRule>
  </conditionalFormatting>
  <conditionalFormatting sqref="V109">
    <cfRule type="cellIs" dxfId="28189" priority="36965" operator="equal">
      <formula>"11.30 – 19.30"</formula>
    </cfRule>
  </conditionalFormatting>
  <conditionalFormatting sqref="V109">
    <cfRule type="cellIs" dxfId="28188" priority="36966" operator="equal">
      <formula>_FV(13,"3")</formula>
    </cfRule>
  </conditionalFormatting>
  <conditionalFormatting sqref="V109">
    <cfRule type="cellIs" dxfId="28187" priority="36967" operator="equal">
      <formula>_FV(13,"3")</formula>
    </cfRule>
  </conditionalFormatting>
  <conditionalFormatting sqref="V109">
    <cfRule type="cellIs" dxfId="28186" priority="36968" operator="equal">
      <formula>_FV(13,"3")</formula>
    </cfRule>
  </conditionalFormatting>
  <conditionalFormatting sqref="V109">
    <cfRule type="containsText" dxfId="28185" priority="36951" operator="containsText" text="DOMENICA">
      <formula>NOT(ISERROR(SEARCH("DOMENICA",V109)))</formula>
    </cfRule>
    <cfRule type="containsText" dxfId="28184" priority="36952" operator="containsText" text="08.30 – 14.30">
      <formula>NOT(ISERROR(SEARCH("08.30 – 14.30",V109)))</formula>
    </cfRule>
    <cfRule type="containsText" dxfId="28183" priority="36953" operator="containsText" text="09.30 – 18.30">
      <formula>NOT(ISERROR(SEARCH("09.30 – 18.30",V109)))</formula>
    </cfRule>
    <cfRule type="containsText" dxfId="28182" priority="36954" operator="containsText" text="08.30 – 16.30">
      <formula>NOT(ISERROR(SEARCH("08.30 – 16.30",V109)))</formula>
    </cfRule>
    <cfRule type="containsText" dxfId="28181" priority="36955" operator="containsText" text="08.30 – 17.30">
      <formula>NOT(ISERROR(SEARCH("08.30 – 17.30",V109)))</formula>
    </cfRule>
    <cfRule type="containsText" dxfId="28180" priority="36956" operator="containsText" text="09.00 – 18.00">
      <formula>NOT(ISERROR(SEARCH("09.00 – 18.00",V109)))</formula>
    </cfRule>
    <cfRule type="containsText" dxfId="28179" priority="36957" operator="containsText" text="09.00 – 15.00">
      <formula>NOT(ISERROR(SEARCH("09.00 – 15.00",V109)))</formula>
    </cfRule>
    <cfRule type="containsText" dxfId="28178" priority="36958" operator="containsText" text="10.30 – 19.30">
      <formula>NOT(ISERROR(SEARCH("10.30 – 19.30",V109)))</formula>
    </cfRule>
    <cfRule type="containsText" dxfId="28177" priority="36959" operator="containsText" text="09.00 – 13.00">
      <formula>NOT(ISERROR(SEARCH("09.00 – 13.00",V109)))</formula>
    </cfRule>
    <cfRule type="containsText" dxfId="28176" priority="36960" operator="containsText" text="11.30 – 19.30">
      <formula>NOT(ISERROR(SEARCH("11.30 – 19.30",V109)))</formula>
    </cfRule>
  </conditionalFormatting>
  <conditionalFormatting sqref="V109">
    <cfRule type="cellIs" dxfId="28175" priority="36943" operator="equal">
      <formula>"09.00 – 15.00"</formula>
    </cfRule>
  </conditionalFormatting>
  <conditionalFormatting sqref="V109">
    <cfRule type="cellIs" dxfId="28174" priority="36944" operator="equal">
      <formula>"09.00 – 18.00"</formula>
    </cfRule>
  </conditionalFormatting>
  <conditionalFormatting sqref="V109">
    <cfRule type="cellIs" dxfId="28173" priority="36945" operator="equal">
      <formula>"09.30 – 13.00"</formula>
    </cfRule>
  </conditionalFormatting>
  <conditionalFormatting sqref="V109">
    <cfRule type="cellIs" dxfId="28172" priority="36946" operator="equal">
      <formula>"10.30 – 19.30"</formula>
    </cfRule>
  </conditionalFormatting>
  <conditionalFormatting sqref="V109">
    <cfRule type="cellIs" dxfId="28171" priority="36947" operator="equal">
      <formula>"11.30 – 19.30"</formula>
    </cfRule>
  </conditionalFormatting>
  <conditionalFormatting sqref="V109">
    <cfRule type="cellIs" dxfId="28170" priority="36948" operator="equal">
      <formula>_FV(13,"3")</formula>
    </cfRule>
  </conditionalFormatting>
  <conditionalFormatting sqref="V109">
    <cfRule type="cellIs" dxfId="28169" priority="36949" operator="equal">
      <formula>_FV(13,"3")</formula>
    </cfRule>
  </conditionalFormatting>
  <conditionalFormatting sqref="V109">
    <cfRule type="cellIs" dxfId="28168" priority="36950" operator="equal">
      <formula>_FV(13,"3")</formula>
    </cfRule>
  </conditionalFormatting>
  <conditionalFormatting sqref="V109">
    <cfRule type="cellIs" dxfId="28167" priority="36935" operator="equal">
      <formula>"09.00 – 15.00"</formula>
    </cfRule>
  </conditionalFormatting>
  <conditionalFormatting sqref="V109">
    <cfRule type="cellIs" dxfId="28166" priority="36936" operator="equal">
      <formula>"09.00 – 18.00"</formula>
    </cfRule>
  </conditionalFormatting>
  <conditionalFormatting sqref="V109">
    <cfRule type="cellIs" dxfId="28165" priority="36937" operator="equal">
      <formula>"09.30 – 13.00"</formula>
    </cfRule>
  </conditionalFormatting>
  <conditionalFormatting sqref="V109">
    <cfRule type="cellIs" dxfId="28164" priority="36938" operator="equal">
      <formula>"10.30 – 19.30"</formula>
    </cfRule>
  </conditionalFormatting>
  <conditionalFormatting sqref="V109">
    <cfRule type="cellIs" dxfId="28163" priority="36939" operator="equal">
      <formula>"11.30 – 19.30"</formula>
    </cfRule>
  </conditionalFormatting>
  <conditionalFormatting sqref="V109">
    <cfRule type="cellIs" dxfId="28162" priority="36940" operator="equal">
      <formula>_FV(13,"3")</formula>
    </cfRule>
  </conditionalFormatting>
  <conditionalFormatting sqref="V109">
    <cfRule type="cellIs" dxfId="28161" priority="36941" operator="equal">
      <formula>_FV(13,"3")</formula>
    </cfRule>
  </conditionalFormatting>
  <conditionalFormatting sqref="V109">
    <cfRule type="cellIs" dxfId="28160" priority="36942" operator="equal">
      <formula>_FV(13,"3")</formula>
    </cfRule>
  </conditionalFormatting>
  <conditionalFormatting sqref="BI163:AMM163 AS163 A163:S163">
    <cfRule type="containsText" dxfId="28159" priority="36918" operator="containsText" text="08.30 – 14.30">
      <formula>NOT(ISERROR(SEARCH("08.30 – 14.30",A163)))</formula>
    </cfRule>
    <cfRule type="containsText" dxfId="28158" priority="36919" operator="containsText" text="09:30 – 18.30">
      <formula>NOT(ISERROR(SEARCH("09:30 – 18.30",A163)))</formula>
    </cfRule>
    <cfRule type="containsText" dxfId="28157" priority="36920" operator="containsText" text="10.30 – 18.30">
      <formula>NOT(ISERROR(SEARCH("10.30 – 18.30",A163)))</formula>
    </cfRule>
    <cfRule type="containsText" dxfId="28156" priority="36921" operator="containsText" text="09.30 – 18.30">
      <formula>NOT(ISERROR(SEARCH("09.30 – 18.30",A163)))</formula>
    </cfRule>
    <cfRule type="containsText" dxfId="28155" priority="36922" operator="containsText" text="09.00 – 13:00">
      <formula>NOT(ISERROR(SEARCH("09.00 – 13:00",A163)))</formula>
    </cfRule>
    <cfRule type="containsText" dxfId="28154" priority="36923" operator="containsText" text="08.30 – 16.30">
      <formula>NOT(ISERROR(SEARCH("08.30 – 16.30",A163)))</formula>
    </cfRule>
    <cfRule type="containsText" dxfId="28153" priority="36924" operator="containsText" text="08:30 – 17.30">
      <formula>NOT(ISERROR(SEARCH("08:30 – 17.30",A163)))</formula>
    </cfRule>
    <cfRule type="containsText" dxfId="28152" priority="36925" operator="containsText" text="08.30 – 17.30">
      <formula>NOT(ISERROR(SEARCH("08.30 – 17.30",A163)))</formula>
    </cfRule>
    <cfRule type="containsText" dxfId="28151" priority="36926" operator="containsText" text="09.00 – 18.00">
      <formula>NOT(ISERROR(SEARCH("09.00 – 18.00",A163)))</formula>
    </cfRule>
    <cfRule type="containsText" dxfId="28150" priority="36927" operator="containsText" text="09.00 – 13.00">
      <formula>NOT(ISERROR(SEARCH("09.00 – 13.00",A163)))</formula>
    </cfRule>
    <cfRule type="containsText" dxfId="28149" priority="36928" operator="containsText" text="11.30 – 19.30">
      <formula>NOT(ISERROR(SEARCH("11.30 – 19.30",A163)))</formula>
    </cfRule>
    <cfRule type="containsText" dxfId="28148" priority="36929" operator="containsText" text="10.30 – 19.30">
      <formula>NOT(ISERROR(SEARCH("10.30 – 19.30",A163)))</formula>
    </cfRule>
    <cfRule type="containsText" dxfId="28147" priority="36930" operator="containsText" text="09.00 – 15.00">
      <formula>NOT(ISERROR(SEARCH("09.00 – 15.00",A163)))</formula>
    </cfRule>
    <cfRule type="containsText" dxfId="28146" priority="36931" operator="containsText" text="12:30">
      <formula>NOT(ISERROR(SEARCH("12:30",A163)))</formula>
    </cfRule>
    <cfRule type="containsText" dxfId="28145" priority="36932" operator="containsText" text="13:30">
      <formula>NOT(ISERROR(SEARCH("13:30",A163)))</formula>
    </cfRule>
    <cfRule type="containsText" dxfId="28144" priority="36933" operator="containsText" text="FESTIVITÁ">
      <formula>NOT(ISERROR(SEARCH("FESTIVITÁ",A163)))</formula>
    </cfRule>
    <cfRule type="cellIs" dxfId="28143" priority="36934" operator="equal">
      <formula>"DOMENICA"</formula>
    </cfRule>
  </conditionalFormatting>
  <conditionalFormatting sqref="W163:AR163">
    <cfRule type="containsText" dxfId="28142" priority="36844" operator="containsText" text="08.30 – 14.30">
      <formula>NOT(ISERROR(SEARCH("08.30 – 14.30",W163)))</formula>
    </cfRule>
    <cfRule type="containsText" dxfId="28141" priority="36845" operator="containsText" text="09:30 – 18.30">
      <formula>NOT(ISERROR(SEARCH("09:30 – 18.30",W163)))</formula>
    </cfRule>
    <cfRule type="containsText" dxfId="28140" priority="36846" operator="containsText" text="10.30 – 18.30">
      <formula>NOT(ISERROR(SEARCH("10.30 – 18.30",W163)))</formula>
    </cfRule>
    <cfRule type="containsText" dxfId="28139" priority="36847" operator="containsText" text="09.30 – 18.30">
      <formula>NOT(ISERROR(SEARCH("09.30 – 18.30",W163)))</formula>
    </cfRule>
    <cfRule type="containsText" dxfId="28138" priority="36848" operator="containsText" text="09.00 – 13:00">
      <formula>NOT(ISERROR(SEARCH("09.00 – 13:00",W163)))</formula>
    </cfRule>
    <cfRule type="containsText" dxfId="28137" priority="36849" operator="containsText" text="08.30 – 16.30">
      <formula>NOT(ISERROR(SEARCH("08.30 – 16.30",W163)))</formula>
    </cfRule>
    <cfRule type="containsText" dxfId="28136" priority="36850" operator="containsText" text="08:30 – 17.30">
      <formula>NOT(ISERROR(SEARCH("08:30 – 17.30",W163)))</formula>
    </cfRule>
    <cfRule type="containsText" dxfId="28135" priority="36851" operator="containsText" text="08.30 – 17.30">
      <formula>NOT(ISERROR(SEARCH("08.30 – 17.30",W163)))</formula>
    </cfRule>
    <cfRule type="containsText" dxfId="28134" priority="36852" operator="containsText" text="09.00 – 18.00">
      <formula>NOT(ISERROR(SEARCH("09.00 – 18.00",W163)))</formula>
    </cfRule>
    <cfRule type="containsText" dxfId="28133" priority="36853" operator="containsText" text="09.00 – 13.00">
      <formula>NOT(ISERROR(SEARCH("09.00 – 13.00",W163)))</formula>
    </cfRule>
    <cfRule type="containsText" dxfId="28132" priority="36854" operator="containsText" text="11.30 – 19.30">
      <formula>NOT(ISERROR(SEARCH("11.30 – 19.30",W163)))</formula>
    </cfRule>
    <cfRule type="containsText" dxfId="28131" priority="36855" operator="containsText" text="10.30 – 19.30">
      <formula>NOT(ISERROR(SEARCH("10.30 – 19.30",W163)))</formula>
    </cfRule>
    <cfRule type="containsText" dxfId="28130" priority="36856" operator="containsText" text="09.00 – 15.00">
      <formula>NOT(ISERROR(SEARCH("09.00 – 15.00",W163)))</formula>
    </cfRule>
    <cfRule type="containsText" dxfId="28129" priority="36857" operator="containsText" text="12:30">
      <formula>NOT(ISERROR(SEARCH("12:30",W163)))</formula>
    </cfRule>
    <cfRule type="containsText" dxfId="28128" priority="36858" operator="containsText" text="13:30">
      <formula>NOT(ISERROR(SEARCH("13:30",W163)))</formula>
    </cfRule>
    <cfRule type="containsText" dxfId="28127" priority="36859" operator="containsText" text="FESTIVITÁ">
      <formula>NOT(ISERROR(SEARCH("FESTIVITÁ",W163)))</formula>
    </cfRule>
    <cfRule type="cellIs" dxfId="28126" priority="36860" operator="equal">
      <formula>"DOMENICA"</formula>
    </cfRule>
  </conditionalFormatting>
  <conditionalFormatting sqref="AY163:BH163">
    <cfRule type="containsText" dxfId="28125" priority="36792" operator="containsText" text="08.30 – 14.30">
      <formula>NOT(ISERROR(SEARCH("08.30 – 14.30",AY163)))</formula>
    </cfRule>
    <cfRule type="containsText" dxfId="28124" priority="36793" operator="containsText" text="09:30 – 18.30">
      <formula>NOT(ISERROR(SEARCH("09:30 – 18.30",AY163)))</formula>
    </cfRule>
    <cfRule type="containsText" dxfId="28123" priority="36794" operator="containsText" text="10.30 – 18.30">
      <formula>NOT(ISERROR(SEARCH("10.30 – 18.30",AY163)))</formula>
    </cfRule>
    <cfRule type="containsText" dxfId="28122" priority="36795" operator="containsText" text="09.30 – 18.30">
      <formula>NOT(ISERROR(SEARCH("09.30 – 18.30",AY163)))</formula>
    </cfRule>
    <cfRule type="containsText" dxfId="28121" priority="36796" operator="containsText" text="09.00 – 13:00">
      <formula>NOT(ISERROR(SEARCH("09.00 – 13:00",AY163)))</formula>
    </cfRule>
    <cfRule type="containsText" dxfId="28120" priority="36797" operator="containsText" text="08.30 – 16.30">
      <formula>NOT(ISERROR(SEARCH("08.30 – 16.30",AY163)))</formula>
    </cfRule>
    <cfRule type="containsText" dxfId="28119" priority="36798" operator="containsText" text="08:30 – 17.30">
      <formula>NOT(ISERROR(SEARCH("08:30 – 17.30",AY163)))</formula>
    </cfRule>
    <cfRule type="containsText" dxfId="28118" priority="36799" operator="containsText" text="08.30 – 17.30">
      <formula>NOT(ISERROR(SEARCH("08.30 – 17.30",AY163)))</formula>
    </cfRule>
    <cfRule type="containsText" dxfId="28117" priority="36800" operator="containsText" text="09.00 – 18.00">
      <formula>NOT(ISERROR(SEARCH("09.00 – 18.00",AY163)))</formula>
    </cfRule>
    <cfRule type="containsText" dxfId="28116" priority="36801" operator="containsText" text="09.00 – 13.00">
      <formula>NOT(ISERROR(SEARCH("09.00 – 13.00",AY163)))</formula>
    </cfRule>
    <cfRule type="containsText" dxfId="28115" priority="36802" operator="containsText" text="11.30 – 19.30">
      <formula>NOT(ISERROR(SEARCH("11.30 – 19.30",AY163)))</formula>
    </cfRule>
    <cfRule type="containsText" dxfId="28114" priority="36803" operator="containsText" text="10.30 – 19.30">
      <formula>NOT(ISERROR(SEARCH("10.30 – 19.30",AY163)))</formula>
    </cfRule>
    <cfRule type="containsText" dxfId="28113" priority="36804" operator="containsText" text="09.00 – 15.00">
      <formula>NOT(ISERROR(SEARCH("09.00 – 15.00",AY163)))</formula>
    </cfRule>
    <cfRule type="containsText" dxfId="28112" priority="36805" operator="containsText" text="12:30">
      <formula>NOT(ISERROR(SEARCH("12:30",AY163)))</formula>
    </cfRule>
    <cfRule type="containsText" dxfId="28111" priority="36806" operator="containsText" text="13:30">
      <formula>NOT(ISERROR(SEARCH("13:30",AY163)))</formula>
    </cfRule>
    <cfRule type="containsText" dxfId="28110" priority="36807" operator="containsText" text="FESTIVITÁ">
      <formula>NOT(ISERROR(SEARCH("FESTIVITÁ",AY163)))</formula>
    </cfRule>
    <cfRule type="cellIs" dxfId="28109" priority="36808" operator="equal">
      <formula>"DOMENICA"</formula>
    </cfRule>
  </conditionalFormatting>
  <conditionalFormatting sqref="AT163:AU163">
    <cfRule type="containsText" dxfId="28108" priority="36740" operator="containsText" text="08.30 – 14.30">
      <formula>NOT(ISERROR(SEARCH("08.30 – 14.30",AT163)))</formula>
    </cfRule>
    <cfRule type="containsText" dxfId="28107" priority="36741" operator="containsText" text="09:30 – 18.30">
      <formula>NOT(ISERROR(SEARCH("09:30 – 18.30",AT163)))</formula>
    </cfRule>
    <cfRule type="containsText" dxfId="28106" priority="36742" operator="containsText" text="10.30 – 18.30">
      <formula>NOT(ISERROR(SEARCH("10.30 – 18.30",AT163)))</formula>
    </cfRule>
    <cfRule type="containsText" dxfId="28105" priority="36743" operator="containsText" text="09.30 – 18.30">
      <formula>NOT(ISERROR(SEARCH("09.30 – 18.30",AT163)))</formula>
    </cfRule>
    <cfRule type="containsText" dxfId="28104" priority="36744" operator="containsText" text="09.00 – 13:00">
      <formula>NOT(ISERROR(SEARCH("09.00 – 13:00",AT163)))</formula>
    </cfRule>
    <cfRule type="containsText" dxfId="28103" priority="36745" operator="containsText" text="08.30 – 16.30">
      <formula>NOT(ISERROR(SEARCH("08.30 – 16.30",AT163)))</formula>
    </cfRule>
    <cfRule type="containsText" dxfId="28102" priority="36746" operator="containsText" text="08:30 – 17.30">
      <formula>NOT(ISERROR(SEARCH("08:30 – 17.30",AT163)))</formula>
    </cfRule>
    <cfRule type="containsText" dxfId="28101" priority="36747" operator="containsText" text="08.30 – 17.30">
      <formula>NOT(ISERROR(SEARCH("08.30 – 17.30",AT163)))</formula>
    </cfRule>
    <cfRule type="containsText" dxfId="28100" priority="36748" operator="containsText" text="09.00 – 18.00">
      <formula>NOT(ISERROR(SEARCH("09.00 – 18.00",AT163)))</formula>
    </cfRule>
    <cfRule type="containsText" dxfId="28099" priority="36749" operator="containsText" text="09.00 – 13.00">
      <formula>NOT(ISERROR(SEARCH("09.00 – 13.00",AT163)))</formula>
    </cfRule>
    <cfRule type="containsText" dxfId="28098" priority="36750" operator="containsText" text="11.30 – 19.30">
      <formula>NOT(ISERROR(SEARCH("11.30 – 19.30",AT163)))</formula>
    </cfRule>
    <cfRule type="containsText" dxfId="28097" priority="36751" operator="containsText" text="10.30 – 19.30">
      <formula>NOT(ISERROR(SEARCH("10.30 – 19.30",AT163)))</formula>
    </cfRule>
    <cfRule type="containsText" dxfId="28096" priority="36752" operator="containsText" text="09.00 – 15.00">
      <formula>NOT(ISERROR(SEARCH("09.00 – 15.00",AT163)))</formula>
    </cfRule>
    <cfRule type="containsText" dxfId="28095" priority="36753" operator="containsText" text="12:30">
      <formula>NOT(ISERROR(SEARCH("12:30",AT163)))</formula>
    </cfRule>
    <cfRule type="containsText" dxfId="28094" priority="36754" operator="containsText" text="13:30">
      <formula>NOT(ISERROR(SEARCH("13:30",AT163)))</formula>
    </cfRule>
    <cfRule type="containsText" dxfId="28093" priority="36755" operator="containsText" text="FESTIVITÁ">
      <formula>NOT(ISERROR(SEARCH("FESTIVITÁ",AT163)))</formula>
    </cfRule>
    <cfRule type="cellIs" dxfId="28092" priority="36756" operator="equal">
      <formula>"DOMENICA"</formula>
    </cfRule>
  </conditionalFormatting>
  <conditionalFormatting sqref="U163:V163">
    <cfRule type="containsText" dxfId="28091" priority="36588" operator="containsText" text="08.30 – 14.30">
      <formula>NOT(ISERROR(SEARCH("08.30 – 14.30",U163)))</formula>
    </cfRule>
    <cfRule type="containsText" dxfId="28090" priority="36589" operator="containsText" text="09:30 – 18.30">
      <formula>NOT(ISERROR(SEARCH("09:30 – 18.30",U163)))</formula>
    </cfRule>
    <cfRule type="containsText" dxfId="28089" priority="36590" operator="containsText" text="10.30 – 18.30">
      <formula>NOT(ISERROR(SEARCH("10.30 – 18.30",U163)))</formula>
    </cfRule>
    <cfRule type="containsText" dxfId="28088" priority="36591" operator="containsText" text="09.30 – 18.30">
      <formula>NOT(ISERROR(SEARCH("09.30 – 18.30",U163)))</formula>
    </cfRule>
    <cfRule type="containsText" dxfId="28087" priority="36592" operator="containsText" text="09.00 – 13:00">
      <formula>NOT(ISERROR(SEARCH("09.00 – 13:00",U163)))</formula>
    </cfRule>
    <cfRule type="containsText" dxfId="28086" priority="36593" operator="containsText" text="08.30 – 16.30">
      <formula>NOT(ISERROR(SEARCH("08.30 – 16.30",U163)))</formula>
    </cfRule>
    <cfRule type="containsText" dxfId="28085" priority="36594" operator="containsText" text="08:30 – 17.30">
      <formula>NOT(ISERROR(SEARCH("08:30 – 17.30",U163)))</formula>
    </cfRule>
    <cfRule type="containsText" dxfId="28084" priority="36595" operator="containsText" text="08.30 – 17.30">
      <formula>NOT(ISERROR(SEARCH("08.30 – 17.30",U163)))</formula>
    </cfRule>
    <cfRule type="containsText" dxfId="28083" priority="36596" operator="containsText" text="09.00 – 18.00">
      <formula>NOT(ISERROR(SEARCH("09.00 – 18.00",U163)))</formula>
    </cfRule>
    <cfRule type="containsText" dxfId="28082" priority="36597" operator="containsText" text="09.00 – 13.00">
      <formula>NOT(ISERROR(SEARCH("09.00 – 13.00",U163)))</formula>
    </cfRule>
    <cfRule type="containsText" dxfId="28081" priority="36598" operator="containsText" text="11.30 – 19.30">
      <formula>NOT(ISERROR(SEARCH("11.30 – 19.30",U163)))</formula>
    </cfRule>
    <cfRule type="containsText" dxfId="28080" priority="36599" operator="containsText" text="10.30 – 19.30">
      <formula>NOT(ISERROR(SEARCH("10.30 – 19.30",U163)))</formula>
    </cfRule>
    <cfRule type="containsText" dxfId="28079" priority="36600" operator="containsText" text="09.00 – 15.00">
      <formula>NOT(ISERROR(SEARCH("09.00 – 15.00",U163)))</formula>
    </cfRule>
    <cfRule type="containsText" dxfId="28078" priority="36601" operator="containsText" text="12:30">
      <formula>NOT(ISERROR(SEARCH("12:30",U163)))</formula>
    </cfRule>
    <cfRule type="containsText" dxfId="28077" priority="36602" operator="containsText" text="13:30">
      <formula>NOT(ISERROR(SEARCH("13:30",U163)))</formula>
    </cfRule>
    <cfRule type="containsText" dxfId="28076" priority="36603" operator="containsText" text="FESTIVITÁ">
      <formula>NOT(ISERROR(SEARCH("FESTIVITÁ",U163)))</formula>
    </cfRule>
    <cfRule type="cellIs" dxfId="28075" priority="36604" operator="equal">
      <formula>"DOMENICA"</formula>
    </cfRule>
  </conditionalFormatting>
  <conditionalFormatting sqref="A15:B15">
    <cfRule type="cellIs" dxfId="28074" priority="36498" operator="equal">
      <formula>#REF!</formula>
    </cfRule>
  </conditionalFormatting>
  <conditionalFormatting sqref="A15:B15">
    <cfRule type="cellIs" dxfId="28073" priority="36499" operator="greaterThan">
      <formula>#REF!</formula>
    </cfRule>
  </conditionalFormatting>
  <conditionalFormatting sqref="B15">
    <cfRule type="cellIs" dxfId="28072" priority="36479" operator="equal">
      <formula>" "</formula>
    </cfRule>
  </conditionalFormatting>
  <conditionalFormatting sqref="A15">
    <cfRule type="cellIs" dxfId="28071" priority="36478" operator="equal">
      <formula>" "</formula>
    </cfRule>
  </conditionalFormatting>
  <conditionalFormatting sqref="A25:B25">
    <cfRule type="cellIs" dxfId="28070" priority="36340" operator="equal">
      <formula>#REF!</formula>
    </cfRule>
  </conditionalFormatting>
  <conditionalFormatting sqref="A25:B25">
    <cfRule type="cellIs" dxfId="28069" priority="36341" operator="greaterThan">
      <formula>#REF!</formula>
    </cfRule>
  </conditionalFormatting>
  <conditionalFormatting sqref="A45:B45">
    <cfRule type="cellIs" dxfId="28068" priority="36252" operator="equal">
      <formula>#REF!</formula>
    </cfRule>
  </conditionalFormatting>
  <conditionalFormatting sqref="A45:B45">
    <cfRule type="cellIs" dxfId="28067" priority="36253" operator="greaterThan">
      <formula>#REF!</formula>
    </cfRule>
  </conditionalFormatting>
  <conditionalFormatting sqref="B25">
    <cfRule type="cellIs" dxfId="28066" priority="36339" operator="equal">
      <formula>" "</formula>
    </cfRule>
  </conditionalFormatting>
  <conditionalFormatting sqref="A25">
    <cfRule type="cellIs" dxfId="28065" priority="36338" operator="equal">
      <formula>" "</formula>
    </cfRule>
  </conditionalFormatting>
  <conditionalFormatting sqref="A35:B35">
    <cfRule type="cellIs" dxfId="28064" priority="36278" operator="equal">
      <formula>#REF!</formula>
    </cfRule>
  </conditionalFormatting>
  <conditionalFormatting sqref="A35:B35">
    <cfRule type="cellIs" dxfId="28063" priority="36279" operator="greaterThan">
      <formula>#REF!</formula>
    </cfRule>
  </conditionalFormatting>
  <conditionalFormatting sqref="B35">
    <cfRule type="cellIs" dxfId="28062" priority="36277" operator="equal">
      <formula>" "</formula>
    </cfRule>
  </conditionalFormatting>
  <conditionalFormatting sqref="A35">
    <cfRule type="cellIs" dxfId="28061" priority="36276" operator="equal">
      <formula>" "</formula>
    </cfRule>
  </conditionalFormatting>
  <conditionalFormatting sqref="B45">
    <cfRule type="cellIs" dxfId="28060" priority="36251" operator="equal">
      <formula>" "</formula>
    </cfRule>
  </conditionalFormatting>
  <conditionalFormatting sqref="A45">
    <cfRule type="cellIs" dxfId="28059" priority="36250" operator="equal">
      <formula>" "</formula>
    </cfRule>
  </conditionalFormatting>
  <conditionalFormatting sqref="A70:B70">
    <cfRule type="cellIs" dxfId="28058" priority="25172" operator="equal">
      <formula>_FV(13,"3")</formula>
    </cfRule>
  </conditionalFormatting>
  <conditionalFormatting sqref="A69:B69">
    <cfRule type="cellIs" dxfId="28057" priority="35851" operator="equal">
      <formula>#REF!</formula>
    </cfRule>
  </conditionalFormatting>
  <conditionalFormatting sqref="A69:B69">
    <cfRule type="cellIs" dxfId="28056" priority="35852" operator="greaterThan">
      <formula>#REF!</formula>
    </cfRule>
  </conditionalFormatting>
  <conditionalFormatting sqref="B69">
    <cfRule type="cellIs" dxfId="28055" priority="35850" operator="equal">
      <formula>" "</formula>
    </cfRule>
  </conditionalFormatting>
  <conditionalFormatting sqref="A69">
    <cfRule type="cellIs" dxfId="28054" priority="35849" operator="equal">
      <formula>" "</formula>
    </cfRule>
  </conditionalFormatting>
  <conditionalFormatting sqref="A79:B79">
    <cfRule type="cellIs" dxfId="28053" priority="35778" operator="equal">
      <formula>#REF!</formula>
    </cfRule>
  </conditionalFormatting>
  <conditionalFormatting sqref="A79:B79">
    <cfRule type="cellIs" dxfId="28052" priority="35779" operator="greaterThan">
      <formula>#REF!</formula>
    </cfRule>
  </conditionalFormatting>
  <conditionalFormatting sqref="B79">
    <cfRule type="cellIs" dxfId="28051" priority="35777" operator="equal">
      <formula>" "</formula>
    </cfRule>
  </conditionalFormatting>
  <conditionalFormatting sqref="A79">
    <cfRule type="cellIs" dxfId="28050" priority="35776" operator="equal">
      <formula>" "</formula>
    </cfRule>
  </conditionalFormatting>
  <conditionalFormatting sqref="A89:B89">
    <cfRule type="cellIs" dxfId="28049" priority="35705" operator="equal">
      <formula>#REF!</formula>
    </cfRule>
  </conditionalFormatting>
  <conditionalFormatting sqref="A89:B89">
    <cfRule type="cellIs" dxfId="28048" priority="35706" operator="greaterThan">
      <formula>#REF!</formula>
    </cfRule>
  </conditionalFormatting>
  <conditionalFormatting sqref="B89">
    <cfRule type="cellIs" dxfId="28047" priority="35704" operator="equal">
      <formula>" "</formula>
    </cfRule>
  </conditionalFormatting>
  <conditionalFormatting sqref="A89">
    <cfRule type="cellIs" dxfId="28046" priority="35703" operator="equal">
      <formula>" "</formula>
    </cfRule>
  </conditionalFormatting>
  <conditionalFormatting sqref="A99:B99">
    <cfRule type="cellIs" dxfId="28045" priority="35632" operator="equal">
      <formula>#REF!</formula>
    </cfRule>
  </conditionalFormatting>
  <conditionalFormatting sqref="A99:B99">
    <cfRule type="cellIs" dxfId="28044" priority="35633" operator="greaterThan">
      <formula>#REF!</formula>
    </cfRule>
  </conditionalFormatting>
  <conditionalFormatting sqref="B99">
    <cfRule type="cellIs" dxfId="28043" priority="35631" operator="equal">
      <formula>" "</formula>
    </cfRule>
  </conditionalFormatting>
  <conditionalFormatting sqref="A99">
    <cfRule type="cellIs" dxfId="28042" priority="35630" operator="equal">
      <formula>" "</formula>
    </cfRule>
  </conditionalFormatting>
  <conditionalFormatting sqref="AW48:AW54">
    <cfRule type="containsText" dxfId="28041" priority="35458" operator="containsText" text="08.30 – 14.30">
      <formula>NOT(ISERROR(SEARCH("08.30 – 14.30",AW48)))</formula>
    </cfRule>
    <cfRule type="containsText" dxfId="28040" priority="35459" operator="containsText" text="09:30 – 18.30">
      <formula>NOT(ISERROR(SEARCH("09:30 – 18.30",AW48)))</formula>
    </cfRule>
    <cfRule type="containsText" dxfId="28039" priority="35460" operator="containsText" text="10.30 – 18.30">
      <formula>NOT(ISERROR(SEARCH("10.30 – 18.30",AW48)))</formula>
    </cfRule>
    <cfRule type="containsText" dxfId="28038" priority="35461" operator="containsText" text="09.30 – 18.30">
      <formula>NOT(ISERROR(SEARCH("09.30 – 18.30",AW48)))</formula>
    </cfRule>
    <cfRule type="containsText" dxfId="28037" priority="35462" operator="containsText" text="09.00 – 13:00">
      <formula>NOT(ISERROR(SEARCH("09.00 – 13:00",AW48)))</formula>
    </cfRule>
    <cfRule type="containsText" dxfId="28036" priority="35463" operator="containsText" text="08.30 – 16.30">
      <formula>NOT(ISERROR(SEARCH("08.30 – 16.30",AW48)))</formula>
    </cfRule>
    <cfRule type="containsText" dxfId="28035" priority="35464" operator="containsText" text="08:30 – 17.30">
      <formula>NOT(ISERROR(SEARCH("08:30 – 17.30",AW48)))</formula>
    </cfRule>
    <cfRule type="containsText" dxfId="28034" priority="35465" operator="containsText" text="08.30 – 17.30">
      <formula>NOT(ISERROR(SEARCH("08.30 – 17.30",AW48)))</formula>
    </cfRule>
    <cfRule type="containsText" dxfId="28033" priority="35466" operator="containsText" text="09.00 – 18.00">
      <formula>NOT(ISERROR(SEARCH("09.00 – 18.00",AW48)))</formula>
    </cfRule>
    <cfRule type="containsText" dxfId="28032" priority="35467" operator="containsText" text="09.00 – 13.00">
      <formula>NOT(ISERROR(SEARCH("09.00 – 13.00",AW48)))</formula>
    </cfRule>
    <cfRule type="containsText" dxfId="28031" priority="35468" operator="containsText" text="11.30 – 19.30">
      <formula>NOT(ISERROR(SEARCH("11.30 – 19.30",AW48)))</formula>
    </cfRule>
    <cfRule type="containsText" dxfId="28030" priority="35469" operator="containsText" text="10.30 – 19.30">
      <formula>NOT(ISERROR(SEARCH("10.30 – 19.30",AW48)))</formula>
    </cfRule>
    <cfRule type="containsText" dxfId="28029" priority="35470" operator="containsText" text="09.00 – 15.00">
      <formula>NOT(ISERROR(SEARCH("09.00 – 15.00",AW48)))</formula>
    </cfRule>
    <cfRule type="containsText" dxfId="28028" priority="35471" operator="containsText" text="12:30">
      <formula>NOT(ISERROR(SEARCH("12:30",AW48)))</formula>
    </cfRule>
    <cfRule type="containsText" dxfId="28027" priority="35472" operator="containsText" text="13:30">
      <formula>NOT(ISERROR(SEARCH("13:30",AW48)))</formula>
    </cfRule>
    <cfRule type="containsText" dxfId="28026" priority="35473" operator="containsText" text="FESTIVITÁ">
      <formula>NOT(ISERROR(SEARCH("FESTIVITÁ",AW48)))</formula>
    </cfRule>
    <cfRule type="cellIs" dxfId="28025" priority="35474" operator="equal">
      <formula>"DOMENICA"</formula>
    </cfRule>
  </conditionalFormatting>
  <conditionalFormatting sqref="AX48:AX54">
    <cfRule type="containsText" dxfId="28024" priority="35441" operator="containsText" text="08.30 – 14.30">
      <formula>NOT(ISERROR(SEARCH("08.30 – 14.30",AX48)))</formula>
    </cfRule>
    <cfRule type="containsText" dxfId="28023" priority="35442" operator="containsText" text="09:30 – 18.30">
      <formula>NOT(ISERROR(SEARCH("09:30 – 18.30",AX48)))</formula>
    </cfRule>
    <cfRule type="containsText" dxfId="28022" priority="35443" operator="containsText" text="10.30 – 18.30">
      <formula>NOT(ISERROR(SEARCH("10.30 – 18.30",AX48)))</formula>
    </cfRule>
    <cfRule type="containsText" dxfId="28021" priority="35444" operator="containsText" text="09.30 – 18.30">
      <formula>NOT(ISERROR(SEARCH("09.30 – 18.30",AX48)))</formula>
    </cfRule>
    <cfRule type="containsText" dxfId="28020" priority="35445" operator="containsText" text="09.00 – 13:00">
      <formula>NOT(ISERROR(SEARCH("09.00 – 13:00",AX48)))</formula>
    </cfRule>
    <cfRule type="containsText" dxfId="28019" priority="35446" operator="containsText" text="08.30 – 16.30">
      <formula>NOT(ISERROR(SEARCH("08.30 – 16.30",AX48)))</formula>
    </cfRule>
    <cfRule type="containsText" dxfId="28018" priority="35447" operator="containsText" text="08:30 – 17.30">
      <formula>NOT(ISERROR(SEARCH("08:30 – 17.30",AX48)))</formula>
    </cfRule>
    <cfRule type="containsText" dxfId="28017" priority="35448" operator="containsText" text="08.30 – 17.30">
      <formula>NOT(ISERROR(SEARCH("08.30 – 17.30",AX48)))</formula>
    </cfRule>
    <cfRule type="containsText" dxfId="28016" priority="35449" operator="containsText" text="09.00 – 18.00">
      <formula>NOT(ISERROR(SEARCH("09.00 – 18.00",AX48)))</formula>
    </cfRule>
    <cfRule type="containsText" dxfId="28015" priority="35450" operator="containsText" text="09.00 – 13.00">
      <formula>NOT(ISERROR(SEARCH("09.00 – 13.00",AX48)))</formula>
    </cfRule>
    <cfRule type="containsText" dxfId="28014" priority="35451" operator="containsText" text="11.30 – 19.30">
      <formula>NOT(ISERROR(SEARCH("11.30 – 19.30",AX48)))</formula>
    </cfRule>
    <cfRule type="containsText" dxfId="28013" priority="35452" operator="containsText" text="10.30 – 19.30">
      <formula>NOT(ISERROR(SEARCH("10.30 – 19.30",AX48)))</formula>
    </cfRule>
    <cfRule type="containsText" dxfId="28012" priority="35453" operator="containsText" text="09.00 – 15.00">
      <formula>NOT(ISERROR(SEARCH("09.00 – 15.00",AX48)))</formula>
    </cfRule>
    <cfRule type="containsText" dxfId="28011" priority="35454" operator="containsText" text="12:30">
      <formula>NOT(ISERROR(SEARCH("12:30",AX48)))</formula>
    </cfRule>
    <cfRule type="containsText" dxfId="28010" priority="35455" operator="containsText" text="13:30">
      <formula>NOT(ISERROR(SEARCH("13:30",AX48)))</formula>
    </cfRule>
    <cfRule type="containsText" dxfId="28009" priority="35456" operator="containsText" text="FESTIVITÁ">
      <formula>NOT(ISERROR(SEARCH("FESTIVITÁ",AX48)))</formula>
    </cfRule>
    <cfRule type="cellIs" dxfId="28008" priority="35457" operator="equal">
      <formula>"DOMENICA"</formula>
    </cfRule>
  </conditionalFormatting>
  <conditionalFormatting sqref="AX48:AX54">
    <cfRule type="iconSet" priority="35440">
      <iconSet iconSet="3Symbols2">
        <cfvo type="percent" val="0"/>
        <cfvo type="percent" val="0"/>
        <cfvo type="formula" val="TODAY()" gte="0"/>
      </iconSet>
    </cfRule>
  </conditionalFormatting>
  <conditionalFormatting sqref="A15:S15 A25:S25 A35:S35 A45:S45 A99:S99 A69:B69 Q69:S69 Q46:S54 Q79:S79 A79:B79 A89:B89 Q89:S89 A123:S124 A133:S134 A143:S144 A153:S154 U46:V54 AT3:AU3 AS46:AX54 U153:AY153 U143:BG143 U133:X134 U123:X124 U89:X89 U79:X79 U69:X69 U99:X99 U45:X45 U35:X35 U25:X25 U15:X15 AS36:AX44 AS26:AX34 AS16:AX24 AS6:AX14 AS60:AX68 AS70:AX78 AS80:AX88 AS91:AX98 AS100:AX108 AS114:AX122 AS125:AX132 AS135:AX142 AS145:AX152 AS155:AX162 U55:X55 U109:X109 BA15:BG15 BA35:BG35 AU57:AX58 BA69:BG69 BA89:BG89 AU111:AX112 AC15:AY15 AC25:AY25 AC35:AY35 AC45:BG45 AC99:BG99 AC69:AY69 AC79:AY79 AC89:AY89 AC123:AY124 AC133:AY134 U59:X59 U113:X113 A55:S59 A109:S113 A163:S163 A1:S1 A165:S1048576 A164:I164 U144:X144 BA144:BG144 AV3:AX4 BA124:BG124 BA134:BG134 AS57:AS58 AS111:AS112 AC144:AY144 U154:X154 AC154:AY154 BA154:BG154 BI3:XFD4 BI57:XFD58 BI111:XFD112 U5:XFD5 BA25:XFD25 BA79:XFD79 BA123:BH123 BI123:XFD124 BA133:BH133 BI133:XFD134 AC113:XFD113 AC59:XFD59 AC109:XFD109 AC55:BH55 BI45:XFD55 U163:XFD163 U165:XFD1048576 AF164:XFD164 U1:XFD1 BA153:BH153 BI153:XFD154 BI143:XFD144 AS56:XFD56 AS110:XFD110 BI15:XFD15 BI35:XFD35 BI99:XFD99 BI89:XFD89 BI69:XFD69 AS3:AS4 U56:V58 U110:V112 AS2:XFD2 A5:S5 A2:B4">
    <cfRule type="containsText" dxfId="28007" priority="35434" operator="containsText" text="09.00 - 13.00">
      <formula>NOT(ISERROR(SEARCH("09.00 - 13.00",A1)))</formula>
    </cfRule>
    <cfRule type="containsText" dxfId="28006" priority="35435" operator="containsText" text="09.00 – 15:00">
      <formula>NOT(ISERROR(SEARCH("09.00 – 15:00",A1)))</formula>
    </cfRule>
    <cfRule type="containsText" dxfId="28005" priority="35436" operator="containsText" text="09.00 – 16.00">
      <formula>NOT(ISERROR(SEARCH("09.00 – 16.00",A1)))</formula>
    </cfRule>
    <cfRule type="containsText" dxfId="28004" priority="35437" operator="containsText" text="09.00 - 13:00">
      <formula>NOT(ISERROR(SEARCH("09.00 - 13:00",A1)))</formula>
    </cfRule>
    <cfRule type="containsText" dxfId="28003" priority="35438" operator="containsText" text="08.30 – 16:30 ">
      <formula>NOT(ISERROR(SEARCH("08.30 – 16:30 ",A1)))</formula>
    </cfRule>
    <cfRule type="containsText" dxfId="28002" priority="35439" operator="containsText" text="08.30 – 17:30 ">
      <formula>NOT(ISERROR(SEARCH("08.30 – 17:30 ",A1)))</formula>
    </cfRule>
  </conditionalFormatting>
  <conditionalFormatting sqref="C134:S134">
    <cfRule type="cellIs" dxfId="28001" priority="35362" operator="equal">
      <formula>"09.00 – 15.00"</formula>
    </cfRule>
  </conditionalFormatting>
  <conditionalFormatting sqref="C134:S134">
    <cfRule type="cellIs" dxfId="28000" priority="35363" operator="equal">
      <formula>"09.00 – 18.00"</formula>
    </cfRule>
  </conditionalFormatting>
  <conditionalFormatting sqref="C134:S134">
    <cfRule type="cellIs" dxfId="27999" priority="35364" operator="equal">
      <formula>"09.30 – 13.00"</formula>
    </cfRule>
  </conditionalFormatting>
  <conditionalFormatting sqref="C134:S134">
    <cfRule type="cellIs" dxfId="27998" priority="35365" operator="equal">
      <formula>"10.30 – 19.30"</formula>
    </cfRule>
  </conditionalFormatting>
  <conditionalFormatting sqref="C134:S134">
    <cfRule type="cellIs" dxfId="27997" priority="35366" operator="equal">
      <formula>"11.30 – 19.30"</formula>
    </cfRule>
  </conditionalFormatting>
  <conditionalFormatting sqref="C134:S134">
    <cfRule type="cellIs" dxfId="27996" priority="35367" operator="equal">
      <formula>_FV(13,"3")</formula>
    </cfRule>
  </conditionalFormatting>
  <conditionalFormatting sqref="C134:S134">
    <cfRule type="cellIs" dxfId="27995" priority="35369" operator="equal">
      <formula>_FV(13,"3")</formula>
    </cfRule>
  </conditionalFormatting>
  <conditionalFormatting sqref="C134:S134">
    <cfRule type="containsText" dxfId="27994" priority="35352" operator="containsText" text="DOMENICA">
      <formula>NOT(ISERROR(SEARCH("DOMENICA",C134)))</formula>
    </cfRule>
    <cfRule type="containsText" dxfId="27993" priority="35353" operator="containsText" text="08.30 – 14.30">
      <formula>NOT(ISERROR(SEARCH("08.30 – 14.30",C134)))</formula>
    </cfRule>
    <cfRule type="containsText" dxfId="27992" priority="35354" operator="containsText" text="09.30 – 18.30">
      <formula>NOT(ISERROR(SEARCH("09.30 – 18.30",C134)))</formula>
    </cfRule>
    <cfRule type="containsText" dxfId="27991" priority="35355" operator="containsText" text="08.30 – 16.30">
      <formula>NOT(ISERROR(SEARCH("08.30 – 16.30",C134)))</formula>
    </cfRule>
    <cfRule type="containsText" dxfId="27990" priority="35356" operator="containsText" text="08.30 – 17.30">
      <formula>NOT(ISERROR(SEARCH("08.30 – 17.30",C134)))</formula>
    </cfRule>
    <cfRule type="containsText" dxfId="27989" priority="35357" operator="containsText" text="09.00 – 18.00">
      <formula>NOT(ISERROR(SEARCH("09.00 – 18.00",C134)))</formula>
    </cfRule>
    <cfRule type="containsText" dxfId="27988" priority="35358" operator="containsText" text="09.00 – 15.00">
      <formula>NOT(ISERROR(SEARCH("09.00 – 15.00",C134)))</formula>
    </cfRule>
    <cfRule type="containsText" dxfId="27987" priority="35359" operator="containsText" text="10.30 – 19.30">
      <formula>NOT(ISERROR(SEARCH("10.30 – 19.30",C134)))</formula>
    </cfRule>
    <cfRule type="containsText" dxfId="27986" priority="35360" operator="containsText" text="09.00 – 13.00">
      <formula>NOT(ISERROR(SEARCH("09.00 – 13.00",C134)))</formula>
    </cfRule>
    <cfRule type="containsText" dxfId="27985" priority="35361" operator="containsText" text="11.30 – 19.30">
      <formula>NOT(ISERROR(SEARCH("11.30 – 19.30",C134)))</formula>
    </cfRule>
  </conditionalFormatting>
  <conditionalFormatting sqref="C134:S134">
    <cfRule type="cellIs" dxfId="27984" priority="35345" operator="equal">
      <formula>"09.00 – 18.00"</formula>
    </cfRule>
  </conditionalFormatting>
  <conditionalFormatting sqref="C134:S134">
    <cfRule type="cellIs" dxfId="27983" priority="35346" operator="equal">
      <formula>"09.30 – 13.00"</formula>
    </cfRule>
  </conditionalFormatting>
  <conditionalFormatting sqref="C134:S134">
    <cfRule type="cellIs" dxfId="27982" priority="35347" operator="equal">
      <formula>"10.30 – 19.30"</formula>
    </cfRule>
  </conditionalFormatting>
  <conditionalFormatting sqref="C134:S134">
    <cfRule type="cellIs" dxfId="27981" priority="35348" operator="equal">
      <formula>"11.30 – 19.30"</formula>
    </cfRule>
  </conditionalFormatting>
  <conditionalFormatting sqref="C134:S134">
    <cfRule type="cellIs" dxfId="27980" priority="35349" operator="equal">
      <formula>_FV(13,"3")</formula>
    </cfRule>
  </conditionalFormatting>
  <conditionalFormatting sqref="C134:S134">
    <cfRule type="cellIs" dxfId="27979" priority="35350" operator="equal">
      <formula>_FV(13,"3")</formula>
    </cfRule>
  </conditionalFormatting>
  <conditionalFormatting sqref="C134:S134">
    <cfRule type="cellIs" dxfId="27978" priority="35351" operator="equal">
      <formula>_FV(13,"3")</formula>
    </cfRule>
  </conditionalFormatting>
  <conditionalFormatting sqref="C134:S134">
    <cfRule type="cellIs" dxfId="27977" priority="35338" operator="equal">
      <formula>"09.00 – 18.00"</formula>
    </cfRule>
  </conditionalFormatting>
  <conditionalFormatting sqref="C134:S134">
    <cfRule type="cellIs" dxfId="27976" priority="35339" operator="equal">
      <formula>"09.30 – 13.00"</formula>
    </cfRule>
  </conditionalFormatting>
  <conditionalFormatting sqref="C134:S134">
    <cfRule type="cellIs" dxfId="27975" priority="35340" operator="equal">
      <formula>"10.30 – 19.30"</formula>
    </cfRule>
  </conditionalFormatting>
  <conditionalFormatting sqref="C134:S134">
    <cfRule type="cellIs" dxfId="27974" priority="35341" operator="equal">
      <formula>"11.30 – 19.30"</formula>
    </cfRule>
  </conditionalFormatting>
  <conditionalFormatting sqref="C134:S134">
    <cfRule type="cellIs" dxfId="27973" priority="35344" operator="equal">
      <formula>_FV(13,"3")</formula>
    </cfRule>
  </conditionalFormatting>
  <conditionalFormatting sqref="H134">
    <cfRule type="cellIs" dxfId="27972" priority="35330" operator="equal">
      <formula>"09.00 – 15.00"</formula>
    </cfRule>
  </conditionalFormatting>
  <conditionalFormatting sqref="H134">
    <cfRule type="cellIs" dxfId="27971" priority="35333" operator="equal">
      <formula>"10.30 – 19.30"</formula>
    </cfRule>
  </conditionalFormatting>
  <conditionalFormatting sqref="H134">
    <cfRule type="cellIs" dxfId="27970" priority="35334" operator="equal">
      <formula>"11.30 – 19.30"</formula>
    </cfRule>
  </conditionalFormatting>
  <conditionalFormatting sqref="H134">
    <cfRule type="cellIs" dxfId="27969" priority="35335" operator="equal">
      <formula>_FV(13,"3")</formula>
    </cfRule>
  </conditionalFormatting>
  <conditionalFormatting sqref="H134">
    <cfRule type="cellIs" dxfId="27968" priority="35336" operator="equal">
      <formula>_FV(13,"3")</formula>
    </cfRule>
  </conditionalFormatting>
  <conditionalFormatting sqref="H134">
    <cfRule type="cellIs" dxfId="27967" priority="35337" operator="equal">
      <formula>_FV(13,"3")</formula>
    </cfRule>
  </conditionalFormatting>
  <conditionalFormatting sqref="H134">
    <cfRule type="containsText" dxfId="27966" priority="35320" operator="containsText" text="DOMENICA">
      <formula>NOT(ISERROR(SEARCH("DOMENICA",H134)))</formula>
    </cfRule>
    <cfRule type="containsText" dxfId="27965" priority="35321" operator="containsText" text="08.30 – 14.30">
      <formula>NOT(ISERROR(SEARCH("08.30 – 14.30",H134)))</formula>
    </cfRule>
    <cfRule type="containsText" dxfId="27964" priority="35322" operator="containsText" text="09.30 – 18.30">
      <formula>NOT(ISERROR(SEARCH("09.30 – 18.30",H134)))</formula>
    </cfRule>
    <cfRule type="containsText" dxfId="27963" priority="35323" operator="containsText" text="08.30 – 16.30">
      <formula>NOT(ISERROR(SEARCH("08.30 – 16.30",H134)))</formula>
    </cfRule>
    <cfRule type="containsText" dxfId="27962" priority="35324" operator="containsText" text="08.30 – 17.30">
      <formula>NOT(ISERROR(SEARCH("08.30 – 17.30",H134)))</formula>
    </cfRule>
    <cfRule type="containsText" dxfId="27961" priority="35325" operator="containsText" text="09.00 – 18.00">
      <formula>NOT(ISERROR(SEARCH("09.00 – 18.00",H134)))</formula>
    </cfRule>
    <cfRule type="containsText" dxfId="27960" priority="35326" operator="containsText" text="09.00 – 15.00">
      <formula>NOT(ISERROR(SEARCH("09.00 – 15.00",H134)))</formula>
    </cfRule>
    <cfRule type="containsText" dxfId="27959" priority="35327" operator="containsText" text="10.30 – 19.30">
      <formula>NOT(ISERROR(SEARCH("10.30 – 19.30",H134)))</formula>
    </cfRule>
    <cfRule type="containsText" dxfId="27958" priority="35328" operator="containsText" text="09.00 – 13.00">
      <formula>NOT(ISERROR(SEARCH("09.00 – 13.00",H134)))</formula>
    </cfRule>
    <cfRule type="containsText" dxfId="27957" priority="35329" operator="containsText" text="11.30 – 19.30">
      <formula>NOT(ISERROR(SEARCH("11.30 – 19.30",H134)))</formula>
    </cfRule>
  </conditionalFormatting>
  <conditionalFormatting sqref="H134">
    <cfRule type="cellIs" dxfId="27956" priority="35313" operator="equal">
      <formula>"09.00 – 18.00"</formula>
    </cfRule>
  </conditionalFormatting>
  <conditionalFormatting sqref="H134">
    <cfRule type="cellIs" dxfId="27955" priority="35314" operator="equal">
      <formula>"09.30 – 13.00"</formula>
    </cfRule>
  </conditionalFormatting>
  <conditionalFormatting sqref="H134">
    <cfRule type="cellIs" dxfId="27954" priority="35315" operator="equal">
      <formula>"10.30 – 19.30"</formula>
    </cfRule>
  </conditionalFormatting>
  <conditionalFormatting sqref="H134">
    <cfRule type="cellIs" dxfId="27953" priority="35316" operator="equal">
      <formula>"11.30 – 19.30"</formula>
    </cfRule>
  </conditionalFormatting>
  <conditionalFormatting sqref="H134">
    <cfRule type="cellIs" dxfId="27952" priority="35317" operator="equal">
      <formula>_FV(13,"3")</formula>
    </cfRule>
  </conditionalFormatting>
  <conditionalFormatting sqref="H134">
    <cfRule type="cellIs" dxfId="27951" priority="35318" operator="equal">
      <formula>_FV(13,"3")</formula>
    </cfRule>
  </conditionalFormatting>
  <conditionalFormatting sqref="H134">
    <cfRule type="cellIs" dxfId="27950" priority="35319" operator="equal">
      <formula>_FV(13,"3")</formula>
    </cfRule>
  </conditionalFormatting>
  <conditionalFormatting sqref="H134">
    <cfRule type="cellIs" dxfId="27949" priority="35306" operator="equal">
      <formula>"09.00 – 18.00"</formula>
    </cfRule>
  </conditionalFormatting>
  <conditionalFormatting sqref="H134">
    <cfRule type="cellIs" dxfId="27948" priority="35307" operator="equal">
      <formula>"09.30 – 13.00"</formula>
    </cfRule>
  </conditionalFormatting>
  <conditionalFormatting sqref="H134">
    <cfRule type="cellIs" dxfId="27947" priority="35308" operator="equal">
      <formula>"10.30 – 19.30"</formula>
    </cfRule>
  </conditionalFormatting>
  <conditionalFormatting sqref="H134">
    <cfRule type="cellIs" dxfId="27946" priority="35309" operator="equal">
      <formula>"11.30 – 19.30"</formula>
    </cfRule>
  </conditionalFormatting>
  <conditionalFormatting sqref="H134">
    <cfRule type="cellIs" dxfId="27945" priority="35310" operator="equal">
      <formula>_FV(13,"3")</formula>
    </cfRule>
  </conditionalFormatting>
  <conditionalFormatting sqref="H134">
    <cfRule type="cellIs" dxfId="27944" priority="35311" operator="equal">
      <formula>_FV(13,"3")</formula>
    </cfRule>
  </conditionalFormatting>
  <conditionalFormatting sqref="H134">
    <cfRule type="cellIs" dxfId="27943" priority="35312" operator="equal">
      <formula>_FV(13,"3")</formula>
    </cfRule>
  </conditionalFormatting>
  <conditionalFormatting sqref="C144:S144">
    <cfRule type="cellIs" dxfId="27942" priority="35298" operator="equal">
      <formula>"09.00 – 15.00"</formula>
    </cfRule>
  </conditionalFormatting>
  <conditionalFormatting sqref="C144:S144">
    <cfRule type="cellIs" dxfId="27941" priority="35299" operator="equal">
      <formula>"09.00 – 18.00"</formula>
    </cfRule>
  </conditionalFormatting>
  <conditionalFormatting sqref="C144:S144">
    <cfRule type="cellIs" dxfId="27940" priority="35300" operator="equal">
      <formula>"09.30 – 13.00"</formula>
    </cfRule>
  </conditionalFormatting>
  <conditionalFormatting sqref="C144:S144">
    <cfRule type="cellIs" dxfId="27939" priority="35301" operator="equal">
      <formula>"10.30 – 19.30"</formula>
    </cfRule>
  </conditionalFormatting>
  <conditionalFormatting sqref="C144:S144">
    <cfRule type="cellIs" dxfId="27938" priority="35302" operator="equal">
      <formula>"11.30 – 19.30"</formula>
    </cfRule>
  </conditionalFormatting>
  <conditionalFormatting sqref="C144:S144">
    <cfRule type="cellIs" dxfId="27937" priority="35303" operator="equal">
      <formula>_FV(13,"3")</formula>
    </cfRule>
  </conditionalFormatting>
  <conditionalFormatting sqref="C144:S144">
    <cfRule type="cellIs" dxfId="27936" priority="35304" operator="equal">
      <formula>_FV(13,"3")</formula>
    </cfRule>
  </conditionalFormatting>
  <conditionalFormatting sqref="C144:S144">
    <cfRule type="cellIs" dxfId="27935" priority="35305" operator="equal">
      <formula>_FV(13,"3")</formula>
    </cfRule>
  </conditionalFormatting>
  <conditionalFormatting sqref="C144:S144">
    <cfRule type="containsText" dxfId="27934" priority="35288" operator="containsText" text="DOMENICA">
      <formula>NOT(ISERROR(SEARCH("DOMENICA",C144)))</formula>
    </cfRule>
    <cfRule type="containsText" dxfId="27933" priority="35289" operator="containsText" text="08.30 – 14.30">
      <formula>NOT(ISERROR(SEARCH("08.30 – 14.30",C144)))</formula>
    </cfRule>
    <cfRule type="containsText" dxfId="27932" priority="35290" operator="containsText" text="09.30 – 18.30">
      <formula>NOT(ISERROR(SEARCH("09.30 – 18.30",C144)))</formula>
    </cfRule>
    <cfRule type="containsText" dxfId="27931" priority="35291" operator="containsText" text="08.30 – 16.30">
      <formula>NOT(ISERROR(SEARCH("08.30 – 16.30",C144)))</formula>
    </cfRule>
    <cfRule type="containsText" dxfId="27930" priority="35292" operator="containsText" text="08.30 – 17.30">
      <formula>NOT(ISERROR(SEARCH("08.30 – 17.30",C144)))</formula>
    </cfRule>
    <cfRule type="containsText" dxfId="27929" priority="35293" operator="containsText" text="09.00 – 18.00">
      <formula>NOT(ISERROR(SEARCH("09.00 – 18.00",C144)))</formula>
    </cfRule>
    <cfRule type="containsText" dxfId="27928" priority="35294" operator="containsText" text="09.00 – 15.00">
      <formula>NOT(ISERROR(SEARCH("09.00 – 15.00",C144)))</formula>
    </cfRule>
    <cfRule type="containsText" dxfId="27927" priority="35295" operator="containsText" text="10.30 – 19.30">
      <formula>NOT(ISERROR(SEARCH("10.30 – 19.30",C144)))</formula>
    </cfRule>
    <cfRule type="containsText" dxfId="27926" priority="35296" operator="containsText" text="09.00 – 13.00">
      <formula>NOT(ISERROR(SEARCH("09.00 – 13.00",C144)))</formula>
    </cfRule>
    <cfRule type="containsText" dxfId="27925" priority="35297" operator="containsText" text="11.30 – 19.30">
      <formula>NOT(ISERROR(SEARCH("11.30 – 19.30",C144)))</formula>
    </cfRule>
  </conditionalFormatting>
  <conditionalFormatting sqref="C144:S144">
    <cfRule type="cellIs" dxfId="27924" priority="35281" operator="equal">
      <formula>"09.00 – 18.00"</formula>
    </cfRule>
  </conditionalFormatting>
  <conditionalFormatting sqref="C144:S144">
    <cfRule type="cellIs" dxfId="27923" priority="35282" operator="equal">
      <formula>"09.30 – 13.00"</formula>
    </cfRule>
  </conditionalFormatting>
  <conditionalFormatting sqref="C144:S144">
    <cfRule type="cellIs" dxfId="27922" priority="35283" operator="equal">
      <formula>"10.30 – 19.30"</formula>
    </cfRule>
  </conditionalFormatting>
  <conditionalFormatting sqref="C144:S144">
    <cfRule type="cellIs" dxfId="27921" priority="35284" operator="equal">
      <formula>"11.30 – 19.30"</formula>
    </cfRule>
  </conditionalFormatting>
  <conditionalFormatting sqref="C144:S144">
    <cfRule type="cellIs" dxfId="27920" priority="35285" operator="equal">
      <formula>_FV(13,"3")</formula>
    </cfRule>
  </conditionalFormatting>
  <conditionalFormatting sqref="C144:S144">
    <cfRule type="cellIs" dxfId="27919" priority="35286" operator="equal">
      <formula>_FV(13,"3")</formula>
    </cfRule>
  </conditionalFormatting>
  <conditionalFormatting sqref="C144:S144">
    <cfRule type="cellIs" dxfId="27918" priority="35287" operator="equal">
      <formula>_FV(13,"3")</formula>
    </cfRule>
  </conditionalFormatting>
  <conditionalFormatting sqref="C144:S144">
    <cfRule type="cellIs" dxfId="27917" priority="35274" operator="equal">
      <formula>"09.00 – 18.00"</formula>
    </cfRule>
  </conditionalFormatting>
  <conditionalFormatting sqref="C144:S144">
    <cfRule type="cellIs" dxfId="27916" priority="35275" operator="equal">
      <formula>"09.30 – 13.00"</formula>
    </cfRule>
  </conditionalFormatting>
  <conditionalFormatting sqref="C144:S144">
    <cfRule type="cellIs" dxfId="27915" priority="35276" operator="equal">
      <formula>"10.30 – 19.30"</formula>
    </cfRule>
  </conditionalFormatting>
  <conditionalFormatting sqref="C144:S144">
    <cfRule type="cellIs" dxfId="27914" priority="35277" operator="equal">
      <formula>"11.30 – 19.30"</formula>
    </cfRule>
  </conditionalFormatting>
  <conditionalFormatting sqref="C144:S144">
    <cfRule type="cellIs" dxfId="27913" priority="35278" operator="equal">
      <formula>_FV(13,"3")</formula>
    </cfRule>
  </conditionalFormatting>
  <conditionalFormatting sqref="C144:S144">
    <cfRule type="cellIs" dxfId="27912" priority="35279" operator="equal">
      <formula>_FV(13,"3")</formula>
    </cfRule>
  </conditionalFormatting>
  <conditionalFormatting sqref="C144:S144">
    <cfRule type="cellIs" dxfId="27911" priority="35280" operator="equal">
      <formula>_FV(13,"3")</formula>
    </cfRule>
  </conditionalFormatting>
  <conditionalFormatting sqref="H144">
    <cfRule type="cellIs" dxfId="27910" priority="35266" operator="equal">
      <formula>"09.00 – 15.00"</formula>
    </cfRule>
  </conditionalFormatting>
  <conditionalFormatting sqref="H144">
    <cfRule type="cellIs" dxfId="27909" priority="35270" operator="equal">
      <formula>"11.30 – 19.30"</formula>
    </cfRule>
  </conditionalFormatting>
  <conditionalFormatting sqref="H144">
    <cfRule type="cellIs" dxfId="27908" priority="35271" operator="equal">
      <formula>_FV(13,"3")</formula>
    </cfRule>
  </conditionalFormatting>
  <conditionalFormatting sqref="H144">
    <cfRule type="cellIs" dxfId="27907" priority="35272" operator="equal">
      <formula>_FV(13,"3")</formula>
    </cfRule>
  </conditionalFormatting>
  <conditionalFormatting sqref="H144">
    <cfRule type="cellIs" dxfId="27906" priority="35273" operator="equal">
      <formula>_FV(13,"3")</formula>
    </cfRule>
  </conditionalFormatting>
  <conditionalFormatting sqref="H144">
    <cfRule type="containsText" dxfId="27905" priority="35256" operator="containsText" text="DOMENICA">
      <formula>NOT(ISERROR(SEARCH("DOMENICA",H144)))</formula>
    </cfRule>
    <cfRule type="containsText" dxfId="27904" priority="35257" operator="containsText" text="08.30 – 14.30">
      <formula>NOT(ISERROR(SEARCH("08.30 – 14.30",H144)))</formula>
    </cfRule>
    <cfRule type="containsText" dxfId="27903" priority="35258" operator="containsText" text="09.30 – 18.30">
      <formula>NOT(ISERROR(SEARCH("09.30 – 18.30",H144)))</formula>
    </cfRule>
    <cfRule type="containsText" dxfId="27902" priority="35259" operator="containsText" text="08.30 – 16.30">
      <formula>NOT(ISERROR(SEARCH("08.30 – 16.30",H144)))</formula>
    </cfRule>
    <cfRule type="containsText" dxfId="27901" priority="35260" operator="containsText" text="08.30 – 17.30">
      <formula>NOT(ISERROR(SEARCH("08.30 – 17.30",H144)))</formula>
    </cfRule>
    <cfRule type="containsText" dxfId="27900" priority="35261" operator="containsText" text="09.00 – 18.00">
      <formula>NOT(ISERROR(SEARCH("09.00 – 18.00",H144)))</formula>
    </cfRule>
    <cfRule type="containsText" dxfId="27899" priority="35262" operator="containsText" text="09.00 – 15.00">
      <formula>NOT(ISERROR(SEARCH("09.00 – 15.00",H144)))</formula>
    </cfRule>
    <cfRule type="containsText" dxfId="27898" priority="35263" operator="containsText" text="10.30 – 19.30">
      <formula>NOT(ISERROR(SEARCH("10.30 – 19.30",H144)))</formula>
    </cfRule>
    <cfRule type="containsText" dxfId="27897" priority="35264" operator="containsText" text="09.00 – 13.00">
      <formula>NOT(ISERROR(SEARCH("09.00 – 13.00",H144)))</formula>
    </cfRule>
    <cfRule type="containsText" dxfId="27896" priority="35265" operator="containsText" text="11.30 – 19.30">
      <formula>NOT(ISERROR(SEARCH("11.30 – 19.30",H144)))</formula>
    </cfRule>
  </conditionalFormatting>
  <conditionalFormatting sqref="H144">
    <cfRule type="cellIs" dxfId="27895" priority="35249" operator="equal">
      <formula>"09.00 – 18.00"</formula>
    </cfRule>
  </conditionalFormatting>
  <conditionalFormatting sqref="H144">
    <cfRule type="cellIs" dxfId="27894" priority="35250" operator="equal">
      <formula>"09.30 – 13.00"</formula>
    </cfRule>
  </conditionalFormatting>
  <conditionalFormatting sqref="H144">
    <cfRule type="cellIs" dxfId="27893" priority="35251" operator="equal">
      <formula>"10.30 – 19.30"</formula>
    </cfRule>
  </conditionalFormatting>
  <conditionalFormatting sqref="H144">
    <cfRule type="cellIs" dxfId="27892" priority="35252" operator="equal">
      <formula>"11.30 – 19.30"</formula>
    </cfRule>
  </conditionalFormatting>
  <conditionalFormatting sqref="H144">
    <cfRule type="cellIs" dxfId="27891" priority="35253" operator="equal">
      <formula>_FV(13,"3")</formula>
    </cfRule>
  </conditionalFormatting>
  <conditionalFormatting sqref="H144">
    <cfRule type="cellIs" dxfId="27890" priority="35254" operator="equal">
      <formula>_FV(13,"3")</formula>
    </cfRule>
  </conditionalFormatting>
  <conditionalFormatting sqref="H144">
    <cfRule type="cellIs" dxfId="27889" priority="35255" operator="equal">
      <formula>_FV(13,"3")</formula>
    </cfRule>
  </conditionalFormatting>
  <conditionalFormatting sqref="H144">
    <cfRule type="cellIs" dxfId="27888" priority="35242" operator="equal">
      <formula>"09.00 – 18.00"</formula>
    </cfRule>
  </conditionalFormatting>
  <conditionalFormatting sqref="H144">
    <cfRule type="cellIs" dxfId="27887" priority="35243" operator="equal">
      <formula>"09.30 – 13.00"</formula>
    </cfRule>
  </conditionalFormatting>
  <conditionalFormatting sqref="H144">
    <cfRule type="cellIs" dxfId="27886" priority="35244" operator="equal">
      <formula>"10.30 – 19.30"</formula>
    </cfRule>
  </conditionalFormatting>
  <conditionalFormatting sqref="H144">
    <cfRule type="cellIs" dxfId="27885" priority="35245" operator="equal">
      <formula>"11.30 – 19.30"</formula>
    </cfRule>
  </conditionalFormatting>
  <conditionalFormatting sqref="H144">
    <cfRule type="cellIs" dxfId="27884" priority="35246" operator="equal">
      <formula>_FV(13,"3")</formula>
    </cfRule>
  </conditionalFormatting>
  <conditionalFormatting sqref="H144">
    <cfRule type="cellIs" dxfId="27883" priority="35247" operator="equal">
      <formula>_FV(13,"3")</formula>
    </cfRule>
  </conditionalFormatting>
  <conditionalFormatting sqref="H144">
    <cfRule type="cellIs" dxfId="27882" priority="35248" operator="equal">
      <formula>_FV(13,"3")</formula>
    </cfRule>
  </conditionalFormatting>
  <conditionalFormatting sqref="C154:S154">
    <cfRule type="cellIs" dxfId="27881" priority="35234" operator="equal">
      <formula>"09.00 – 15.00"</formula>
    </cfRule>
  </conditionalFormatting>
  <conditionalFormatting sqref="C154:S154">
    <cfRule type="cellIs" dxfId="27880" priority="35235" operator="equal">
      <formula>"09.00 – 18.00"</formula>
    </cfRule>
  </conditionalFormatting>
  <conditionalFormatting sqref="C154:S154">
    <cfRule type="cellIs" dxfId="27879" priority="35236" operator="equal">
      <formula>"09.30 – 13.00"</formula>
    </cfRule>
  </conditionalFormatting>
  <conditionalFormatting sqref="C154:S154">
    <cfRule type="cellIs" dxfId="27878" priority="35237" operator="equal">
      <formula>"10.30 – 19.30"</formula>
    </cfRule>
  </conditionalFormatting>
  <conditionalFormatting sqref="C154:S154">
    <cfRule type="cellIs" dxfId="27877" priority="35238" operator="equal">
      <formula>"11.30 – 19.30"</formula>
    </cfRule>
  </conditionalFormatting>
  <conditionalFormatting sqref="C154:S154">
    <cfRule type="cellIs" dxfId="27876" priority="35239" operator="equal">
      <formula>_FV(13,"3")</formula>
    </cfRule>
  </conditionalFormatting>
  <conditionalFormatting sqref="C154:S154">
    <cfRule type="cellIs" dxfId="27875" priority="35240" operator="equal">
      <formula>_FV(13,"3")</formula>
    </cfRule>
  </conditionalFormatting>
  <conditionalFormatting sqref="C154:S154">
    <cfRule type="cellIs" dxfId="27874" priority="35241" operator="equal">
      <formula>_FV(13,"3")</formula>
    </cfRule>
  </conditionalFormatting>
  <conditionalFormatting sqref="C154:S154">
    <cfRule type="containsText" dxfId="27873" priority="35224" operator="containsText" text="DOMENICA">
      <formula>NOT(ISERROR(SEARCH("DOMENICA",C154)))</formula>
    </cfRule>
    <cfRule type="containsText" dxfId="27872" priority="35225" operator="containsText" text="08.30 – 14.30">
      <formula>NOT(ISERROR(SEARCH("08.30 – 14.30",C154)))</formula>
    </cfRule>
    <cfRule type="containsText" dxfId="27871" priority="35226" operator="containsText" text="09.30 – 18.30">
      <formula>NOT(ISERROR(SEARCH("09.30 – 18.30",C154)))</formula>
    </cfRule>
    <cfRule type="containsText" dxfId="27870" priority="35227" operator="containsText" text="08.30 – 16.30">
      <formula>NOT(ISERROR(SEARCH("08.30 – 16.30",C154)))</formula>
    </cfRule>
    <cfRule type="containsText" dxfId="27869" priority="35228" operator="containsText" text="08.30 – 17.30">
      <formula>NOT(ISERROR(SEARCH("08.30 – 17.30",C154)))</formula>
    </cfRule>
    <cfRule type="containsText" dxfId="27868" priority="35229" operator="containsText" text="09.00 – 18.00">
      <formula>NOT(ISERROR(SEARCH("09.00 – 18.00",C154)))</formula>
    </cfRule>
    <cfRule type="containsText" dxfId="27867" priority="35230" operator="containsText" text="09.00 – 15.00">
      <formula>NOT(ISERROR(SEARCH("09.00 – 15.00",C154)))</formula>
    </cfRule>
    <cfRule type="containsText" dxfId="27866" priority="35231" operator="containsText" text="10.30 – 19.30">
      <formula>NOT(ISERROR(SEARCH("10.30 – 19.30",C154)))</formula>
    </cfRule>
    <cfRule type="containsText" dxfId="27865" priority="35232" operator="containsText" text="09.00 – 13.00">
      <formula>NOT(ISERROR(SEARCH("09.00 – 13.00",C154)))</formula>
    </cfRule>
    <cfRule type="containsText" dxfId="27864" priority="35233" operator="containsText" text="11.30 – 19.30">
      <formula>NOT(ISERROR(SEARCH("11.30 – 19.30",C154)))</formula>
    </cfRule>
  </conditionalFormatting>
  <conditionalFormatting sqref="C154:S154">
    <cfRule type="cellIs" dxfId="27863" priority="35217" operator="equal">
      <formula>"09.00 – 18.00"</formula>
    </cfRule>
  </conditionalFormatting>
  <conditionalFormatting sqref="C154:S154">
    <cfRule type="cellIs" dxfId="27862" priority="35218" operator="equal">
      <formula>"09.30 – 13.00"</formula>
    </cfRule>
  </conditionalFormatting>
  <conditionalFormatting sqref="C154:S154">
    <cfRule type="cellIs" dxfId="27861" priority="35219" operator="equal">
      <formula>"10.30 – 19.30"</formula>
    </cfRule>
  </conditionalFormatting>
  <conditionalFormatting sqref="C154:S154">
    <cfRule type="cellIs" dxfId="27860" priority="35220" operator="equal">
      <formula>"11.30 – 19.30"</formula>
    </cfRule>
  </conditionalFormatting>
  <conditionalFormatting sqref="C154:S154">
    <cfRule type="cellIs" dxfId="27859" priority="35221" operator="equal">
      <formula>_FV(13,"3")</formula>
    </cfRule>
  </conditionalFormatting>
  <conditionalFormatting sqref="C154:S154">
    <cfRule type="cellIs" dxfId="27858" priority="35222" operator="equal">
      <formula>_FV(13,"3")</formula>
    </cfRule>
  </conditionalFormatting>
  <conditionalFormatting sqref="C154:S154">
    <cfRule type="cellIs" dxfId="27857" priority="35223" operator="equal">
      <formula>_FV(13,"3")</formula>
    </cfRule>
  </conditionalFormatting>
  <conditionalFormatting sqref="C154:S154">
    <cfRule type="cellIs" dxfId="27856" priority="35210" operator="equal">
      <formula>"09.00 – 18.00"</formula>
    </cfRule>
  </conditionalFormatting>
  <conditionalFormatting sqref="C154:S154">
    <cfRule type="cellIs" dxfId="27855" priority="35211" operator="equal">
      <formula>"09.30 – 13.00"</formula>
    </cfRule>
  </conditionalFormatting>
  <conditionalFormatting sqref="C154:S154">
    <cfRule type="cellIs" dxfId="27854" priority="35212" operator="equal">
      <formula>"10.30 – 19.30"</formula>
    </cfRule>
  </conditionalFormatting>
  <conditionalFormatting sqref="C154:S154">
    <cfRule type="cellIs" dxfId="27853" priority="35213" operator="equal">
      <formula>"11.30 – 19.30"</formula>
    </cfRule>
  </conditionalFormatting>
  <conditionalFormatting sqref="C154:S154">
    <cfRule type="cellIs" dxfId="27852" priority="35214" operator="equal">
      <formula>_FV(13,"3")</formula>
    </cfRule>
  </conditionalFormatting>
  <conditionalFormatting sqref="C154:S154">
    <cfRule type="cellIs" dxfId="27851" priority="35215" operator="equal">
      <formula>_FV(13,"3")</formula>
    </cfRule>
  </conditionalFormatting>
  <conditionalFormatting sqref="C154:S154">
    <cfRule type="cellIs" dxfId="27850" priority="35216" operator="equal">
      <formula>_FV(13,"3")</formula>
    </cfRule>
  </conditionalFormatting>
  <conditionalFormatting sqref="H154">
    <cfRule type="cellIs" dxfId="27849" priority="35202" operator="equal">
      <formula>"09.00 – 15.00"</formula>
    </cfRule>
  </conditionalFormatting>
  <conditionalFormatting sqref="H154">
    <cfRule type="cellIs" dxfId="27848" priority="35203" operator="equal">
      <formula>"09.00 – 18.00"</formula>
    </cfRule>
  </conditionalFormatting>
  <conditionalFormatting sqref="H154">
    <cfRule type="cellIs" dxfId="27847" priority="35204" operator="equal">
      <formula>"09.30 – 13.00"</formula>
    </cfRule>
  </conditionalFormatting>
  <conditionalFormatting sqref="H154">
    <cfRule type="cellIs" dxfId="27846" priority="35205" operator="equal">
      <formula>"10.30 – 19.30"</formula>
    </cfRule>
  </conditionalFormatting>
  <conditionalFormatting sqref="H154">
    <cfRule type="cellIs" dxfId="27845" priority="35206" operator="equal">
      <formula>"11.30 – 19.30"</formula>
    </cfRule>
  </conditionalFormatting>
  <conditionalFormatting sqref="H154">
    <cfRule type="cellIs" dxfId="27844" priority="35207" operator="equal">
      <formula>_FV(13,"3")</formula>
    </cfRule>
  </conditionalFormatting>
  <conditionalFormatting sqref="H154">
    <cfRule type="cellIs" dxfId="27843" priority="35208" operator="equal">
      <formula>_FV(13,"3")</formula>
    </cfRule>
  </conditionalFormatting>
  <conditionalFormatting sqref="H154">
    <cfRule type="cellIs" dxfId="27842" priority="35209" operator="equal">
      <formula>_FV(13,"3")</formula>
    </cfRule>
  </conditionalFormatting>
  <conditionalFormatting sqref="H154">
    <cfRule type="containsText" dxfId="27841" priority="35192" operator="containsText" text="DOMENICA">
      <formula>NOT(ISERROR(SEARCH("DOMENICA",H154)))</formula>
    </cfRule>
    <cfRule type="containsText" dxfId="27840" priority="35193" operator="containsText" text="08.30 – 14.30">
      <formula>NOT(ISERROR(SEARCH("08.30 – 14.30",H154)))</formula>
    </cfRule>
    <cfRule type="containsText" dxfId="27839" priority="35194" operator="containsText" text="09.30 – 18.30">
      <formula>NOT(ISERROR(SEARCH("09.30 – 18.30",H154)))</formula>
    </cfRule>
    <cfRule type="containsText" dxfId="27838" priority="35195" operator="containsText" text="08.30 – 16.30">
      <formula>NOT(ISERROR(SEARCH("08.30 – 16.30",H154)))</formula>
    </cfRule>
    <cfRule type="containsText" dxfId="27837" priority="35196" operator="containsText" text="08.30 – 17.30">
      <formula>NOT(ISERROR(SEARCH("08.30 – 17.30",H154)))</formula>
    </cfRule>
    <cfRule type="containsText" dxfId="27836" priority="35197" operator="containsText" text="09.00 – 18.00">
      <formula>NOT(ISERROR(SEARCH("09.00 – 18.00",H154)))</formula>
    </cfRule>
    <cfRule type="containsText" dxfId="27835" priority="35198" operator="containsText" text="09.00 – 15.00">
      <formula>NOT(ISERROR(SEARCH("09.00 – 15.00",H154)))</formula>
    </cfRule>
    <cfRule type="containsText" dxfId="27834" priority="35199" operator="containsText" text="10.30 – 19.30">
      <formula>NOT(ISERROR(SEARCH("10.30 – 19.30",H154)))</formula>
    </cfRule>
    <cfRule type="containsText" dxfId="27833" priority="35200" operator="containsText" text="09.00 – 13.00">
      <formula>NOT(ISERROR(SEARCH("09.00 – 13.00",H154)))</formula>
    </cfRule>
    <cfRule type="containsText" dxfId="27832" priority="35201" operator="containsText" text="11.30 – 19.30">
      <formula>NOT(ISERROR(SEARCH("11.30 – 19.30",H154)))</formula>
    </cfRule>
  </conditionalFormatting>
  <conditionalFormatting sqref="H154">
    <cfRule type="cellIs" dxfId="27831" priority="35185" operator="equal">
      <formula>"09.00 – 18.00"</formula>
    </cfRule>
  </conditionalFormatting>
  <conditionalFormatting sqref="H154">
    <cfRule type="cellIs" dxfId="27830" priority="35186" operator="equal">
      <formula>"09.30 – 13.00"</formula>
    </cfRule>
  </conditionalFormatting>
  <conditionalFormatting sqref="H154">
    <cfRule type="cellIs" dxfId="27829" priority="35187" operator="equal">
      <formula>"10.30 – 19.30"</formula>
    </cfRule>
  </conditionalFormatting>
  <conditionalFormatting sqref="H154">
    <cfRule type="cellIs" dxfId="27828" priority="35188" operator="equal">
      <formula>"11.30 – 19.30"</formula>
    </cfRule>
  </conditionalFormatting>
  <conditionalFormatting sqref="H154">
    <cfRule type="cellIs" dxfId="27827" priority="35189" operator="equal">
      <formula>_FV(13,"3")</formula>
    </cfRule>
  </conditionalFormatting>
  <conditionalFormatting sqref="H154">
    <cfRule type="cellIs" dxfId="27826" priority="35190" operator="equal">
      <formula>_FV(13,"3")</formula>
    </cfRule>
  </conditionalFormatting>
  <conditionalFormatting sqref="H154">
    <cfRule type="cellIs" dxfId="27825" priority="35191" operator="equal">
      <formula>_FV(13,"3")</formula>
    </cfRule>
  </conditionalFormatting>
  <conditionalFormatting sqref="H154">
    <cfRule type="cellIs" dxfId="27824" priority="35178" operator="equal">
      <formula>"09.00 – 18.00"</formula>
    </cfRule>
  </conditionalFormatting>
  <conditionalFormatting sqref="H154">
    <cfRule type="cellIs" dxfId="27823" priority="35179" operator="equal">
      <formula>"09.30 – 13.00"</formula>
    </cfRule>
  </conditionalFormatting>
  <conditionalFormatting sqref="H154">
    <cfRule type="cellIs" dxfId="27822" priority="35180" operator="equal">
      <formula>"10.30 – 19.30"</formula>
    </cfRule>
  </conditionalFormatting>
  <conditionalFormatting sqref="H154">
    <cfRule type="cellIs" dxfId="27821" priority="35181" operator="equal">
      <formula>"11.30 – 19.30"</formula>
    </cfRule>
  </conditionalFormatting>
  <conditionalFormatting sqref="H154">
    <cfRule type="cellIs" dxfId="27820" priority="35182" operator="equal">
      <formula>_FV(13,"3")</formula>
    </cfRule>
  </conditionalFormatting>
  <conditionalFormatting sqref="H154">
    <cfRule type="cellIs" dxfId="27819" priority="35183" operator="equal">
      <formula>_FV(13,"3")</formula>
    </cfRule>
  </conditionalFormatting>
  <conditionalFormatting sqref="H154">
    <cfRule type="cellIs" dxfId="27818" priority="35184" operator="equal">
      <formula>_FV(13,"3")</formula>
    </cfRule>
  </conditionalFormatting>
  <conditionalFormatting sqref="Q46:S46">
    <cfRule type="cellIs" dxfId="27817" priority="34850" operator="equal">
      <formula>"09.00 – 15.00"</formula>
    </cfRule>
  </conditionalFormatting>
  <conditionalFormatting sqref="Q46:S46">
    <cfRule type="cellIs" dxfId="27816" priority="34851" operator="equal">
      <formula>"09.00 – 18.00"</formula>
    </cfRule>
  </conditionalFormatting>
  <conditionalFormatting sqref="Q46:S46">
    <cfRule type="cellIs" dxfId="27815" priority="34852" operator="equal">
      <formula>"09.30 – 13.00"</formula>
    </cfRule>
  </conditionalFormatting>
  <conditionalFormatting sqref="Q46:S46">
    <cfRule type="cellIs" dxfId="27814" priority="34853" operator="equal">
      <formula>"10.30 – 19.30"</formula>
    </cfRule>
  </conditionalFormatting>
  <conditionalFormatting sqref="Q46:S46">
    <cfRule type="cellIs" dxfId="27813" priority="34854" operator="equal">
      <formula>"11.30 – 19.30"</formula>
    </cfRule>
  </conditionalFormatting>
  <conditionalFormatting sqref="Q46:S46">
    <cfRule type="cellIs" dxfId="27812" priority="34855" operator="equal">
      <formula>_FV(13,"3")</formula>
    </cfRule>
  </conditionalFormatting>
  <conditionalFormatting sqref="Q46:S46">
    <cfRule type="cellIs" dxfId="27811" priority="34856" operator="equal">
      <formula>_FV(13,"3")</formula>
    </cfRule>
  </conditionalFormatting>
  <conditionalFormatting sqref="Q46:S46">
    <cfRule type="cellIs" dxfId="27810" priority="34857" operator="equal">
      <formula>_FV(13,"3")</formula>
    </cfRule>
  </conditionalFormatting>
  <conditionalFormatting sqref="Q46:S46">
    <cfRule type="containsText" dxfId="27809" priority="34840" operator="containsText" text="DOMENICA">
      <formula>NOT(ISERROR(SEARCH("DOMENICA",Q46)))</formula>
    </cfRule>
    <cfRule type="containsText" dxfId="27808" priority="34841" operator="containsText" text="08.30 – 14.30">
      <formula>NOT(ISERROR(SEARCH("08.30 – 14.30",Q46)))</formula>
    </cfRule>
    <cfRule type="containsText" dxfId="27807" priority="34842" operator="containsText" text="09.30 – 18.30">
      <formula>NOT(ISERROR(SEARCH("09.30 – 18.30",Q46)))</formula>
    </cfRule>
    <cfRule type="containsText" dxfId="27806" priority="34843" operator="containsText" text="08.30 – 16.30">
      <formula>NOT(ISERROR(SEARCH("08.30 – 16.30",Q46)))</formula>
    </cfRule>
    <cfRule type="containsText" dxfId="27805" priority="34844" operator="containsText" text="08.30 – 17.30">
      <formula>NOT(ISERROR(SEARCH("08.30 – 17.30",Q46)))</formula>
    </cfRule>
    <cfRule type="containsText" dxfId="27804" priority="34845" operator="containsText" text="09.00 – 18.00">
      <formula>NOT(ISERROR(SEARCH("09.00 – 18.00",Q46)))</formula>
    </cfRule>
    <cfRule type="containsText" dxfId="27803" priority="34846" operator="containsText" text="09.00 – 15.00">
      <formula>NOT(ISERROR(SEARCH("09.00 – 15.00",Q46)))</formula>
    </cfRule>
    <cfRule type="containsText" dxfId="27802" priority="34847" operator="containsText" text="10.30 – 19.30">
      <formula>NOT(ISERROR(SEARCH("10.30 – 19.30",Q46)))</formula>
    </cfRule>
    <cfRule type="containsText" dxfId="27801" priority="34848" operator="containsText" text="09.00 – 13.00">
      <formula>NOT(ISERROR(SEARCH("09.00 – 13.00",Q46)))</formula>
    </cfRule>
    <cfRule type="containsText" dxfId="27800" priority="34849" operator="containsText" text="11.30 – 19.30">
      <formula>NOT(ISERROR(SEARCH("11.30 – 19.30",Q46)))</formula>
    </cfRule>
  </conditionalFormatting>
  <conditionalFormatting sqref="Q46:S46">
    <cfRule type="cellIs" dxfId="27799" priority="34833" operator="equal">
      <formula>"09.00 – 18.00"</formula>
    </cfRule>
  </conditionalFormatting>
  <conditionalFormatting sqref="Q46:S46">
    <cfRule type="cellIs" dxfId="27798" priority="34834" operator="equal">
      <formula>"09.30 – 13.00"</formula>
    </cfRule>
  </conditionalFormatting>
  <conditionalFormatting sqref="Q46:S46">
    <cfRule type="cellIs" dxfId="27797" priority="34835" operator="equal">
      <formula>"10.30 – 19.30"</formula>
    </cfRule>
  </conditionalFormatting>
  <conditionalFormatting sqref="Q46:S46">
    <cfRule type="cellIs" dxfId="27796" priority="34836" operator="equal">
      <formula>"11.30 – 19.30"</formula>
    </cfRule>
  </conditionalFormatting>
  <conditionalFormatting sqref="Q46:S46">
    <cfRule type="cellIs" dxfId="27795" priority="34837" operator="equal">
      <formula>_FV(13,"3")</formula>
    </cfRule>
  </conditionalFormatting>
  <conditionalFormatting sqref="Q46:S46">
    <cfRule type="cellIs" dxfId="27794" priority="34838" operator="equal">
      <formula>_FV(13,"3")</formula>
    </cfRule>
  </conditionalFormatting>
  <conditionalFormatting sqref="Q46:S46">
    <cfRule type="cellIs" dxfId="27793" priority="34839" operator="equal">
      <formula>_FV(13,"3")</formula>
    </cfRule>
  </conditionalFormatting>
  <conditionalFormatting sqref="Q46:S46">
    <cfRule type="cellIs" dxfId="27792" priority="34826" operator="equal">
      <formula>"09.00 – 18.00"</formula>
    </cfRule>
  </conditionalFormatting>
  <conditionalFormatting sqref="Q46:S46">
    <cfRule type="cellIs" dxfId="27791" priority="34827" operator="equal">
      <formula>"09.30 – 13.00"</formula>
    </cfRule>
  </conditionalFormatting>
  <conditionalFormatting sqref="Q46:S46">
    <cfRule type="cellIs" dxfId="27790" priority="34828" operator="equal">
      <formula>"10.30 – 19.30"</formula>
    </cfRule>
  </conditionalFormatting>
  <conditionalFormatting sqref="Q46:S46">
    <cfRule type="cellIs" dxfId="27789" priority="34829" operator="equal">
      <formula>"11.30 – 19.30"</formula>
    </cfRule>
  </conditionalFormatting>
  <conditionalFormatting sqref="Q46:S46">
    <cfRule type="cellIs" dxfId="27788" priority="34830" operator="equal">
      <formula>_FV(13,"3")</formula>
    </cfRule>
  </conditionalFormatting>
  <conditionalFormatting sqref="Q46:S46">
    <cfRule type="cellIs" dxfId="27787" priority="34831" operator="equal">
      <formula>_FV(13,"3")</formula>
    </cfRule>
  </conditionalFormatting>
  <conditionalFormatting sqref="Q46:S46">
    <cfRule type="cellIs" dxfId="27786" priority="34832" operator="equal">
      <formula>_FV(13,"3")</formula>
    </cfRule>
  </conditionalFormatting>
  <conditionalFormatting sqref="A70:B70">
    <cfRule type="cellIs" dxfId="27785" priority="25153" operator="equal">
      <formula>_FV(13,"3")</formula>
    </cfRule>
  </conditionalFormatting>
  <conditionalFormatting sqref="C60:P60">
    <cfRule type="cellIs" dxfId="27784" priority="25881" operator="equal">
      <formula>_FV(13,"3")</formula>
    </cfRule>
  </conditionalFormatting>
  <conditionalFormatting sqref="H60">
    <cfRule type="cellIs" dxfId="27783" priority="25849" operator="equal">
      <formula>_FV(13,"3")</formula>
    </cfRule>
  </conditionalFormatting>
  <conditionalFormatting sqref="W6:X6 AC6:AR6">
    <cfRule type="cellIs" dxfId="27782" priority="26514" operator="equal">
      <formula>_FV(13,"3")</formula>
    </cfRule>
  </conditionalFormatting>
  <conditionalFormatting sqref="W6:X6 AC6:AR6">
    <cfRule type="cellIs" dxfId="27781" priority="26495" operator="equal">
      <formula>_FV(13,"3")</formula>
    </cfRule>
  </conditionalFormatting>
  <conditionalFormatting sqref="W6:X6 AC6:AR6">
    <cfRule type="cellIs" dxfId="27780" priority="26496" operator="equal">
      <formula>_FV(13,"3")</formula>
    </cfRule>
  </conditionalFormatting>
  <conditionalFormatting sqref="W6:X6 AC6:AR6">
    <cfRule type="cellIs" dxfId="27779" priority="26488" operator="equal">
      <formula>_FV(13,"3")</formula>
    </cfRule>
  </conditionalFormatting>
  <conditionalFormatting sqref="W6:X6 AC6:AR6">
    <cfRule type="cellIs" dxfId="27778" priority="26489" operator="equal">
      <formula>_FV(13,"3")</formula>
    </cfRule>
  </conditionalFormatting>
  <conditionalFormatting sqref="W124:X124 AC124:AR124">
    <cfRule type="cellIs" dxfId="27777" priority="33826" operator="equal">
      <formula>"09.00 – 15.00"</formula>
    </cfRule>
  </conditionalFormatting>
  <conditionalFormatting sqref="W124:X124 AC124:AR124">
    <cfRule type="cellIs" dxfId="27776" priority="33827" operator="equal">
      <formula>"09.00 – 18.00"</formula>
    </cfRule>
  </conditionalFormatting>
  <conditionalFormatting sqref="W124:X124 AC124:AR124">
    <cfRule type="cellIs" dxfId="27775" priority="33828" operator="equal">
      <formula>"09.30 – 13.00"</formula>
    </cfRule>
  </conditionalFormatting>
  <conditionalFormatting sqref="W124:X124 AC124:AR124">
    <cfRule type="cellIs" dxfId="27774" priority="33829" operator="equal">
      <formula>"10.30 – 19.30"</formula>
    </cfRule>
  </conditionalFormatting>
  <conditionalFormatting sqref="W124:X124 AC124:AR124">
    <cfRule type="cellIs" dxfId="27773" priority="33830" operator="equal">
      <formula>"11.30 – 19.30"</formula>
    </cfRule>
  </conditionalFormatting>
  <conditionalFormatting sqref="W124:X124 AC124:AR124">
    <cfRule type="cellIs" dxfId="27772" priority="33831" operator="equal">
      <formula>_FV(13,"3")</formula>
    </cfRule>
  </conditionalFormatting>
  <conditionalFormatting sqref="W124:X124 AC124:AR124">
    <cfRule type="cellIs" dxfId="27771" priority="33832" operator="equal">
      <formula>_FV(13,"3")</formula>
    </cfRule>
  </conditionalFormatting>
  <conditionalFormatting sqref="W124:X124 AC124:AR124">
    <cfRule type="cellIs" dxfId="27770" priority="33833" operator="equal">
      <formula>_FV(13,"3")</formula>
    </cfRule>
  </conditionalFormatting>
  <conditionalFormatting sqref="W124:X124 AC124:AR124">
    <cfRule type="containsText" dxfId="27769" priority="33816" operator="containsText" text="DOMENICA">
      <formula>NOT(ISERROR(SEARCH("DOMENICA",W124)))</formula>
    </cfRule>
    <cfRule type="containsText" dxfId="27768" priority="33817" operator="containsText" text="08.30 – 14.30">
      <formula>NOT(ISERROR(SEARCH("08.30 – 14.30",W124)))</formula>
    </cfRule>
    <cfRule type="containsText" dxfId="27767" priority="33818" operator="containsText" text="09.30 – 18.30">
      <formula>NOT(ISERROR(SEARCH("09.30 – 18.30",W124)))</formula>
    </cfRule>
    <cfRule type="containsText" dxfId="27766" priority="33819" operator="containsText" text="08.30 – 16.30">
      <formula>NOT(ISERROR(SEARCH("08.30 – 16.30",W124)))</formula>
    </cfRule>
    <cfRule type="containsText" dxfId="27765" priority="33820" operator="containsText" text="08.30 – 17.30">
      <formula>NOT(ISERROR(SEARCH("08.30 – 17.30",W124)))</formula>
    </cfRule>
    <cfRule type="containsText" dxfId="27764" priority="33821" operator="containsText" text="09.00 – 18.00">
      <formula>NOT(ISERROR(SEARCH("09.00 – 18.00",W124)))</formula>
    </cfRule>
    <cfRule type="containsText" dxfId="27763" priority="33822" operator="containsText" text="09.00 – 15.00">
      <formula>NOT(ISERROR(SEARCH("09.00 – 15.00",W124)))</formula>
    </cfRule>
    <cfRule type="containsText" dxfId="27762" priority="33823" operator="containsText" text="10.30 – 19.30">
      <formula>NOT(ISERROR(SEARCH("10.30 – 19.30",W124)))</formula>
    </cfRule>
    <cfRule type="containsText" dxfId="27761" priority="33824" operator="containsText" text="09.00 – 13.00">
      <formula>NOT(ISERROR(SEARCH("09.00 – 13.00",W124)))</formula>
    </cfRule>
    <cfRule type="containsText" dxfId="27760" priority="33825" operator="containsText" text="11.30 – 19.30">
      <formula>NOT(ISERROR(SEARCH("11.30 – 19.30",W124)))</formula>
    </cfRule>
  </conditionalFormatting>
  <conditionalFormatting sqref="W124:X124 AC124:AR124">
    <cfRule type="cellIs" dxfId="27759" priority="33809" operator="equal">
      <formula>"09.00 – 18.00"</formula>
    </cfRule>
  </conditionalFormatting>
  <conditionalFormatting sqref="W124:X124 AC124:AR124">
    <cfRule type="cellIs" dxfId="27758" priority="33810" operator="equal">
      <formula>"09.30 – 13.00"</formula>
    </cfRule>
  </conditionalFormatting>
  <conditionalFormatting sqref="W124:X124 AC124:AR124">
    <cfRule type="cellIs" dxfId="27757" priority="33811" operator="equal">
      <formula>"10.30 – 19.30"</formula>
    </cfRule>
  </conditionalFormatting>
  <conditionalFormatting sqref="W124:X124 AC124:AR124">
    <cfRule type="cellIs" dxfId="27756" priority="33812" operator="equal">
      <formula>"11.30 – 19.30"</formula>
    </cfRule>
  </conditionalFormatting>
  <conditionalFormatting sqref="W124:X124 AC124:AR124">
    <cfRule type="cellIs" dxfId="27755" priority="33813" operator="equal">
      <formula>_FV(13,"3")</formula>
    </cfRule>
  </conditionalFormatting>
  <conditionalFormatting sqref="W124:X124 AC124:AR124">
    <cfRule type="cellIs" dxfId="27754" priority="33814" operator="equal">
      <formula>_FV(13,"3")</formula>
    </cfRule>
  </conditionalFormatting>
  <conditionalFormatting sqref="W124:X124 AC124:AR124">
    <cfRule type="cellIs" dxfId="27753" priority="33815" operator="equal">
      <formula>_FV(13,"3")</formula>
    </cfRule>
  </conditionalFormatting>
  <conditionalFormatting sqref="W124:X124 AC124:AR124">
    <cfRule type="cellIs" dxfId="27752" priority="33802" operator="equal">
      <formula>"09.00 – 18.00"</formula>
    </cfRule>
  </conditionalFormatting>
  <conditionalFormatting sqref="W124:X124 AC124:AR124">
    <cfRule type="cellIs" dxfId="27751" priority="33803" operator="equal">
      <formula>"09.30 – 13.00"</formula>
    </cfRule>
  </conditionalFormatting>
  <conditionalFormatting sqref="W124:X124 AC124:AR124">
    <cfRule type="cellIs" dxfId="27750" priority="33804" operator="equal">
      <formula>"10.30 – 19.30"</formula>
    </cfRule>
  </conditionalFormatting>
  <conditionalFormatting sqref="W124:X124 AC124:AR124">
    <cfRule type="cellIs" dxfId="27749" priority="33805" operator="equal">
      <formula>"11.30 – 19.30"</formula>
    </cfRule>
  </conditionalFormatting>
  <conditionalFormatting sqref="W124:X124 AC124:AR124">
    <cfRule type="cellIs" dxfId="27748" priority="33806" operator="equal">
      <formula>_FV(13,"3")</formula>
    </cfRule>
  </conditionalFormatting>
  <conditionalFormatting sqref="W124:X124 AC124:AR124">
    <cfRule type="cellIs" dxfId="27747" priority="33807" operator="equal">
      <formula>_FV(13,"3")</formula>
    </cfRule>
  </conditionalFormatting>
  <conditionalFormatting sqref="W124:X124 AC124:AR124">
    <cfRule type="cellIs" dxfId="27746" priority="33808" operator="equal">
      <formula>_FV(13,"3")</formula>
    </cfRule>
  </conditionalFormatting>
  <conditionalFormatting sqref="W124:X124 AC124:AR124">
    <cfRule type="cellIs" dxfId="27745" priority="33794" operator="equal">
      <formula>"09.00 – 15.00"</formula>
    </cfRule>
  </conditionalFormatting>
  <conditionalFormatting sqref="W124:X124 AC124:AR124">
    <cfRule type="cellIs" dxfId="27744" priority="33795" operator="equal">
      <formula>"09.00 – 18.00"</formula>
    </cfRule>
  </conditionalFormatting>
  <conditionalFormatting sqref="W124:X124 AC124:AR124">
    <cfRule type="cellIs" dxfId="27743" priority="33796" operator="equal">
      <formula>"09.30 – 13.00"</formula>
    </cfRule>
  </conditionalFormatting>
  <conditionalFormatting sqref="W124:X124 AC124:AR124">
    <cfRule type="cellIs" dxfId="27742" priority="33797" operator="equal">
      <formula>"10.30 – 19.30"</formula>
    </cfRule>
  </conditionalFormatting>
  <conditionalFormatting sqref="W124:X124 AC124:AR124">
    <cfRule type="cellIs" dxfId="27741" priority="33798" operator="equal">
      <formula>"11.30 – 19.30"</formula>
    </cfRule>
  </conditionalFormatting>
  <conditionalFormatting sqref="W124:X124 AC124:AR124">
    <cfRule type="cellIs" dxfId="27740" priority="33799" operator="equal">
      <formula>_FV(13,"3")</formula>
    </cfRule>
  </conditionalFormatting>
  <conditionalFormatting sqref="W124:X124 AC124:AR124">
    <cfRule type="cellIs" dxfId="27739" priority="33800" operator="equal">
      <formula>_FV(13,"3")</formula>
    </cfRule>
  </conditionalFormatting>
  <conditionalFormatting sqref="W124:X124 AC124:AR124">
    <cfRule type="cellIs" dxfId="27738" priority="33801" operator="equal">
      <formula>_FV(13,"3")</formula>
    </cfRule>
  </conditionalFormatting>
  <conditionalFormatting sqref="W124:X124 AC124:AR124">
    <cfRule type="containsText" dxfId="27737" priority="33784" operator="containsText" text="DOMENICA">
      <formula>NOT(ISERROR(SEARCH("DOMENICA",W124)))</formula>
    </cfRule>
    <cfRule type="containsText" dxfId="27736" priority="33785" operator="containsText" text="08.30 – 14.30">
      <formula>NOT(ISERROR(SEARCH("08.30 – 14.30",W124)))</formula>
    </cfRule>
    <cfRule type="containsText" dxfId="27735" priority="33786" operator="containsText" text="09.30 – 18.30">
      <formula>NOT(ISERROR(SEARCH("09.30 – 18.30",W124)))</formula>
    </cfRule>
    <cfRule type="containsText" dxfId="27734" priority="33787" operator="containsText" text="08.30 – 16.30">
      <formula>NOT(ISERROR(SEARCH("08.30 – 16.30",W124)))</formula>
    </cfRule>
    <cfRule type="containsText" dxfId="27733" priority="33788" operator="containsText" text="08.30 – 17.30">
      <formula>NOT(ISERROR(SEARCH("08.30 – 17.30",W124)))</formula>
    </cfRule>
    <cfRule type="containsText" dxfId="27732" priority="33789" operator="containsText" text="09.00 – 18.00">
      <formula>NOT(ISERROR(SEARCH("09.00 – 18.00",W124)))</formula>
    </cfRule>
    <cfRule type="containsText" dxfId="27731" priority="33790" operator="containsText" text="09.00 – 15.00">
      <formula>NOT(ISERROR(SEARCH("09.00 – 15.00",W124)))</formula>
    </cfRule>
    <cfRule type="containsText" dxfId="27730" priority="33791" operator="containsText" text="10.30 – 19.30">
      <formula>NOT(ISERROR(SEARCH("10.30 – 19.30",W124)))</formula>
    </cfRule>
    <cfRule type="containsText" dxfId="27729" priority="33792" operator="containsText" text="09.00 – 13.00">
      <formula>NOT(ISERROR(SEARCH("09.00 – 13.00",W124)))</formula>
    </cfRule>
    <cfRule type="containsText" dxfId="27728" priority="33793" operator="containsText" text="11.30 – 19.30">
      <formula>NOT(ISERROR(SEARCH("11.30 – 19.30",W124)))</formula>
    </cfRule>
  </conditionalFormatting>
  <conditionalFormatting sqref="W124:X124 AC124:AR124">
    <cfRule type="cellIs" dxfId="27727" priority="33777" operator="equal">
      <formula>"09.00 – 18.00"</formula>
    </cfRule>
  </conditionalFormatting>
  <conditionalFormatting sqref="W124:X124 AC124:AR124">
    <cfRule type="cellIs" dxfId="27726" priority="33778" operator="equal">
      <formula>"09.30 – 13.00"</formula>
    </cfRule>
  </conditionalFormatting>
  <conditionalFormatting sqref="W124:X124 AC124:AR124">
    <cfRule type="cellIs" dxfId="27725" priority="33779" operator="equal">
      <formula>"10.30 – 19.30"</formula>
    </cfRule>
  </conditionalFormatting>
  <conditionalFormatting sqref="W124:X124 AC124:AR124">
    <cfRule type="cellIs" dxfId="27724" priority="33780" operator="equal">
      <formula>"11.30 – 19.30"</formula>
    </cfRule>
  </conditionalFormatting>
  <conditionalFormatting sqref="W124:X124 AC124:AR124">
    <cfRule type="cellIs" dxfId="27723" priority="33781" operator="equal">
      <formula>_FV(13,"3")</formula>
    </cfRule>
  </conditionalFormatting>
  <conditionalFormatting sqref="W124:X124 AC124:AR124">
    <cfRule type="cellIs" dxfId="27722" priority="33782" operator="equal">
      <formula>_FV(13,"3")</formula>
    </cfRule>
  </conditionalFormatting>
  <conditionalFormatting sqref="W124:X124 AC124:AR124">
    <cfRule type="cellIs" dxfId="27721" priority="33783" operator="equal">
      <formula>_FV(13,"3")</formula>
    </cfRule>
  </conditionalFormatting>
  <conditionalFormatting sqref="W124:X124 AC124:AR124">
    <cfRule type="cellIs" dxfId="27720" priority="33770" operator="equal">
      <formula>"09.00 – 18.00"</formula>
    </cfRule>
  </conditionalFormatting>
  <conditionalFormatting sqref="W124:X124 AC124:AR124">
    <cfRule type="cellIs" dxfId="27719" priority="33771" operator="equal">
      <formula>"09.30 – 13.00"</formula>
    </cfRule>
  </conditionalFormatting>
  <conditionalFormatting sqref="W124:X124 AC124:AR124">
    <cfRule type="cellIs" dxfId="27718" priority="33772" operator="equal">
      <formula>"10.30 – 19.30"</formula>
    </cfRule>
  </conditionalFormatting>
  <conditionalFormatting sqref="W124:X124 AC124:AR124">
    <cfRule type="cellIs" dxfId="27717" priority="33773" operator="equal">
      <formula>"11.30 – 19.30"</formula>
    </cfRule>
  </conditionalFormatting>
  <conditionalFormatting sqref="W124:X124 AC124:AR124">
    <cfRule type="cellIs" dxfId="27716" priority="33774" operator="equal">
      <formula>_FV(13,"3")</formula>
    </cfRule>
  </conditionalFormatting>
  <conditionalFormatting sqref="W124:X124 AC124:AR124">
    <cfRule type="cellIs" dxfId="27715" priority="33775" operator="equal">
      <formula>_FV(13,"3")</formula>
    </cfRule>
  </conditionalFormatting>
  <conditionalFormatting sqref="W124:X124 AC124:AR124">
    <cfRule type="cellIs" dxfId="27714" priority="33776" operator="equal">
      <formula>_FV(13,"3")</formula>
    </cfRule>
  </conditionalFormatting>
  <conditionalFormatting sqref="W134:X134 AC134:AR134">
    <cfRule type="cellIs" dxfId="27713" priority="33762" operator="equal">
      <formula>"09.00 – 15.00"</formula>
    </cfRule>
  </conditionalFormatting>
  <conditionalFormatting sqref="W134:X134 AC134:AR134">
    <cfRule type="cellIs" dxfId="27712" priority="33763" operator="equal">
      <formula>"09.00 – 18.00"</formula>
    </cfRule>
  </conditionalFormatting>
  <conditionalFormatting sqref="W134:X134 AC134:AR134">
    <cfRule type="cellIs" dxfId="27711" priority="33764" operator="equal">
      <formula>"09.30 – 13.00"</formula>
    </cfRule>
  </conditionalFormatting>
  <conditionalFormatting sqref="W134:X134 AC134:AR134">
    <cfRule type="cellIs" dxfId="27710" priority="33765" operator="equal">
      <formula>"10.30 – 19.30"</formula>
    </cfRule>
  </conditionalFormatting>
  <conditionalFormatting sqref="W134:X134 AC134:AR134">
    <cfRule type="cellIs" dxfId="27709" priority="33766" operator="equal">
      <formula>"11.30 – 19.30"</formula>
    </cfRule>
  </conditionalFormatting>
  <conditionalFormatting sqref="W134:X134 AC134:AR134">
    <cfRule type="cellIs" dxfId="27708" priority="33768" operator="equal">
      <formula>_FV(13,"3")</formula>
    </cfRule>
  </conditionalFormatting>
  <conditionalFormatting sqref="W134:X134 AC134:AR134">
    <cfRule type="cellIs" dxfId="27707" priority="33769" operator="equal">
      <formula>_FV(13,"3")</formula>
    </cfRule>
  </conditionalFormatting>
  <conditionalFormatting sqref="W134:X134 AC134:AR134">
    <cfRule type="containsText" dxfId="27706" priority="33752" operator="containsText" text="DOMENICA">
      <formula>NOT(ISERROR(SEARCH("DOMENICA",W134)))</formula>
    </cfRule>
    <cfRule type="containsText" dxfId="27705" priority="33753" operator="containsText" text="08.30 – 14.30">
      <formula>NOT(ISERROR(SEARCH("08.30 – 14.30",W134)))</formula>
    </cfRule>
    <cfRule type="containsText" dxfId="27704" priority="33754" operator="containsText" text="09.30 – 18.30">
      <formula>NOT(ISERROR(SEARCH("09.30 – 18.30",W134)))</formula>
    </cfRule>
    <cfRule type="containsText" dxfId="27703" priority="33755" operator="containsText" text="08.30 – 16.30">
      <formula>NOT(ISERROR(SEARCH("08.30 – 16.30",W134)))</formula>
    </cfRule>
    <cfRule type="containsText" dxfId="27702" priority="33756" operator="containsText" text="08.30 – 17.30">
      <formula>NOT(ISERROR(SEARCH("08.30 – 17.30",W134)))</formula>
    </cfRule>
    <cfRule type="containsText" dxfId="27701" priority="33757" operator="containsText" text="09.00 – 18.00">
      <formula>NOT(ISERROR(SEARCH("09.00 – 18.00",W134)))</formula>
    </cfRule>
    <cfRule type="containsText" dxfId="27700" priority="33758" operator="containsText" text="09.00 – 15.00">
      <formula>NOT(ISERROR(SEARCH("09.00 – 15.00",W134)))</formula>
    </cfRule>
    <cfRule type="containsText" dxfId="27699" priority="33759" operator="containsText" text="10.30 – 19.30">
      <formula>NOT(ISERROR(SEARCH("10.30 – 19.30",W134)))</formula>
    </cfRule>
    <cfRule type="containsText" dxfId="27698" priority="33760" operator="containsText" text="09.00 – 13.00">
      <formula>NOT(ISERROR(SEARCH("09.00 – 13.00",W134)))</formula>
    </cfRule>
    <cfRule type="containsText" dxfId="27697" priority="33761" operator="containsText" text="11.30 – 19.30">
      <formula>NOT(ISERROR(SEARCH("11.30 – 19.30",W134)))</formula>
    </cfRule>
  </conditionalFormatting>
  <conditionalFormatting sqref="W134:X134 AC134:AR134">
    <cfRule type="cellIs" dxfId="27696" priority="33745" operator="equal">
      <formula>"09.00 – 18.00"</formula>
    </cfRule>
  </conditionalFormatting>
  <conditionalFormatting sqref="W134:X134 AC134:AR134">
    <cfRule type="cellIs" dxfId="27695" priority="33746" operator="equal">
      <formula>"09.30 – 13.00"</formula>
    </cfRule>
  </conditionalFormatting>
  <conditionalFormatting sqref="W134:X134 AC134:AR134">
    <cfRule type="cellIs" dxfId="27694" priority="33747" operator="equal">
      <formula>"10.30 – 19.30"</formula>
    </cfRule>
  </conditionalFormatting>
  <conditionalFormatting sqref="W134:X134 AC134:AR134">
    <cfRule type="cellIs" dxfId="27693" priority="33748" operator="equal">
      <formula>"11.30 – 19.30"</formula>
    </cfRule>
  </conditionalFormatting>
  <conditionalFormatting sqref="W134:X134 AC134:AR134">
    <cfRule type="cellIs" dxfId="27692" priority="33749" operator="equal">
      <formula>_FV(13,"3")</formula>
    </cfRule>
  </conditionalFormatting>
  <conditionalFormatting sqref="W134:X134 AC134:AR134">
    <cfRule type="cellIs" dxfId="27691" priority="33750" operator="equal">
      <formula>_FV(13,"3")</formula>
    </cfRule>
  </conditionalFormatting>
  <conditionalFormatting sqref="W134:X134 AC134:AR134">
    <cfRule type="cellIs" dxfId="27690" priority="33751" operator="equal">
      <formula>_FV(13,"3")</formula>
    </cfRule>
  </conditionalFormatting>
  <conditionalFormatting sqref="W134:X134 AC134:AR134">
    <cfRule type="cellIs" dxfId="27689" priority="33738" operator="equal">
      <formula>"09.00 – 18.00"</formula>
    </cfRule>
  </conditionalFormatting>
  <conditionalFormatting sqref="W134:X134 AC134:AR134">
    <cfRule type="cellIs" dxfId="27688" priority="33739" operator="equal">
      <formula>"09.30 – 13.00"</formula>
    </cfRule>
  </conditionalFormatting>
  <conditionalFormatting sqref="W134:X134 AC134:AR134">
    <cfRule type="cellIs" dxfId="27687" priority="33740" operator="equal">
      <formula>"10.30 – 19.30"</formula>
    </cfRule>
  </conditionalFormatting>
  <conditionalFormatting sqref="W134:X134 AC134:AR134">
    <cfRule type="cellIs" dxfId="27686" priority="33741" operator="equal">
      <formula>"11.30 – 19.30"</formula>
    </cfRule>
  </conditionalFormatting>
  <conditionalFormatting sqref="W134:X134 AC134:AR134">
    <cfRule type="cellIs" dxfId="27685" priority="33742" operator="equal">
      <formula>_FV(13,"3")</formula>
    </cfRule>
  </conditionalFormatting>
  <conditionalFormatting sqref="W134:X134 AC134:AR134">
    <cfRule type="cellIs" dxfId="27684" priority="33743" operator="equal">
      <formula>_FV(13,"3")</formula>
    </cfRule>
  </conditionalFormatting>
  <conditionalFormatting sqref="W134:X134 AC134:AR134">
    <cfRule type="cellIs" dxfId="27683" priority="33744" operator="equal">
      <formula>_FV(13,"3")</formula>
    </cfRule>
  </conditionalFormatting>
  <conditionalFormatting sqref="W134:X134 AC134:AR134">
    <cfRule type="cellIs" dxfId="27682" priority="33730" operator="equal">
      <formula>"09.00 – 15.00"</formula>
    </cfRule>
  </conditionalFormatting>
  <conditionalFormatting sqref="W134:X134 AC134:AR134">
    <cfRule type="cellIs" dxfId="27681" priority="33731" operator="equal">
      <formula>"09.00 – 18.00"</formula>
    </cfRule>
  </conditionalFormatting>
  <conditionalFormatting sqref="W134:X134 AC134:AR134">
    <cfRule type="cellIs" dxfId="27680" priority="33732" operator="equal">
      <formula>"09.30 – 13.00"</formula>
    </cfRule>
  </conditionalFormatting>
  <conditionalFormatting sqref="W134:X134 AC134:AR134">
    <cfRule type="cellIs" dxfId="27679" priority="33733" operator="equal">
      <formula>"10.30 – 19.30"</formula>
    </cfRule>
  </conditionalFormatting>
  <conditionalFormatting sqref="W134:X134 AC134:AR134">
    <cfRule type="cellIs" dxfId="27678" priority="33734" operator="equal">
      <formula>"11.30 – 19.30"</formula>
    </cfRule>
  </conditionalFormatting>
  <conditionalFormatting sqref="W134:X134 AC134:AR134">
    <cfRule type="cellIs" dxfId="27677" priority="33735" operator="equal">
      <formula>_FV(13,"3")</formula>
    </cfRule>
  </conditionalFormatting>
  <conditionalFormatting sqref="W134:X134 AC134:AR134">
    <cfRule type="cellIs" dxfId="27676" priority="33736" operator="equal">
      <formula>_FV(13,"3")</formula>
    </cfRule>
  </conditionalFormatting>
  <conditionalFormatting sqref="W134:X134 AC134:AR134">
    <cfRule type="cellIs" dxfId="27675" priority="33737" operator="equal">
      <formula>_FV(13,"3")</formula>
    </cfRule>
  </conditionalFormatting>
  <conditionalFormatting sqref="W134:X134 AC134:AR134">
    <cfRule type="containsText" dxfId="27674" priority="33720" operator="containsText" text="DOMENICA">
      <formula>NOT(ISERROR(SEARCH("DOMENICA",W134)))</formula>
    </cfRule>
    <cfRule type="containsText" dxfId="27673" priority="33721" operator="containsText" text="08.30 – 14.30">
      <formula>NOT(ISERROR(SEARCH("08.30 – 14.30",W134)))</formula>
    </cfRule>
    <cfRule type="containsText" dxfId="27672" priority="33722" operator="containsText" text="09.30 – 18.30">
      <formula>NOT(ISERROR(SEARCH("09.30 – 18.30",W134)))</formula>
    </cfRule>
    <cfRule type="containsText" dxfId="27671" priority="33723" operator="containsText" text="08.30 – 16.30">
      <formula>NOT(ISERROR(SEARCH("08.30 – 16.30",W134)))</formula>
    </cfRule>
    <cfRule type="containsText" dxfId="27670" priority="33724" operator="containsText" text="08.30 – 17.30">
      <formula>NOT(ISERROR(SEARCH("08.30 – 17.30",W134)))</formula>
    </cfRule>
    <cfRule type="containsText" dxfId="27669" priority="33725" operator="containsText" text="09.00 – 18.00">
      <formula>NOT(ISERROR(SEARCH("09.00 – 18.00",W134)))</formula>
    </cfRule>
    <cfRule type="containsText" dxfId="27668" priority="33726" operator="containsText" text="09.00 – 15.00">
      <formula>NOT(ISERROR(SEARCH("09.00 – 15.00",W134)))</formula>
    </cfRule>
    <cfRule type="containsText" dxfId="27667" priority="33727" operator="containsText" text="10.30 – 19.30">
      <formula>NOT(ISERROR(SEARCH("10.30 – 19.30",W134)))</formula>
    </cfRule>
    <cfRule type="containsText" dxfId="27666" priority="33728" operator="containsText" text="09.00 – 13.00">
      <formula>NOT(ISERROR(SEARCH("09.00 – 13.00",W134)))</formula>
    </cfRule>
    <cfRule type="containsText" dxfId="27665" priority="33729" operator="containsText" text="11.30 – 19.30">
      <formula>NOT(ISERROR(SEARCH("11.30 – 19.30",W134)))</formula>
    </cfRule>
  </conditionalFormatting>
  <conditionalFormatting sqref="W134:X134 AC134:AR134">
    <cfRule type="cellIs" dxfId="27664" priority="33713" operator="equal">
      <formula>"09.00 – 18.00"</formula>
    </cfRule>
  </conditionalFormatting>
  <conditionalFormatting sqref="W134:X134 AC134:AR134">
    <cfRule type="cellIs" dxfId="27663" priority="33714" operator="equal">
      <formula>"09.30 – 13.00"</formula>
    </cfRule>
  </conditionalFormatting>
  <conditionalFormatting sqref="W134:X134 AC134:AR134">
    <cfRule type="cellIs" dxfId="27662" priority="33715" operator="equal">
      <formula>"10.30 – 19.30"</formula>
    </cfRule>
  </conditionalFormatting>
  <conditionalFormatting sqref="W134:X134 AC134:AR134">
    <cfRule type="cellIs" dxfId="27661" priority="33716" operator="equal">
      <formula>"11.30 – 19.30"</formula>
    </cfRule>
  </conditionalFormatting>
  <conditionalFormatting sqref="W134:X134 AC134:AR134">
    <cfRule type="cellIs" dxfId="27660" priority="33717" operator="equal">
      <formula>_FV(13,"3")</formula>
    </cfRule>
  </conditionalFormatting>
  <conditionalFormatting sqref="W134:X134 AC134:AR134">
    <cfRule type="cellIs" dxfId="27659" priority="33718" operator="equal">
      <formula>_FV(13,"3")</formula>
    </cfRule>
  </conditionalFormatting>
  <conditionalFormatting sqref="W134:X134 AC134:AR134">
    <cfRule type="cellIs" dxfId="27658" priority="33719" operator="equal">
      <formula>_FV(13,"3")</formula>
    </cfRule>
  </conditionalFormatting>
  <conditionalFormatting sqref="W134:X134 AC134:AR134">
    <cfRule type="cellIs" dxfId="27657" priority="33706" operator="equal">
      <formula>"09.00 – 18.00"</formula>
    </cfRule>
  </conditionalFormatting>
  <conditionalFormatting sqref="W134:X134 AC134:AR134">
    <cfRule type="cellIs" dxfId="27656" priority="33707" operator="equal">
      <formula>"09.30 – 13.00"</formula>
    </cfRule>
  </conditionalFormatting>
  <conditionalFormatting sqref="W134:X134 AC134:AR134">
    <cfRule type="cellIs" dxfId="27655" priority="33708" operator="equal">
      <formula>"10.30 – 19.30"</formula>
    </cfRule>
  </conditionalFormatting>
  <conditionalFormatting sqref="W134:X134 AC134:AR134">
    <cfRule type="cellIs" dxfId="27654" priority="33709" operator="equal">
      <formula>"11.30 – 19.30"</formula>
    </cfRule>
  </conditionalFormatting>
  <conditionalFormatting sqref="W134:X134 AC134:AR134">
    <cfRule type="cellIs" dxfId="27653" priority="33710" operator="equal">
      <formula>_FV(13,"3")</formula>
    </cfRule>
  </conditionalFormatting>
  <conditionalFormatting sqref="W134:X134 AC134:AR134">
    <cfRule type="cellIs" dxfId="27652" priority="33711" operator="equal">
      <formula>_FV(13,"3")</formula>
    </cfRule>
  </conditionalFormatting>
  <conditionalFormatting sqref="W134:X134 AC134:AR134">
    <cfRule type="cellIs" dxfId="27651" priority="33712" operator="equal">
      <formula>_FV(13,"3")</formula>
    </cfRule>
  </conditionalFormatting>
  <conditionalFormatting sqref="W144:X144 AC144:AR144">
    <cfRule type="cellIs" dxfId="27650" priority="33698" operator="equal">
      <formula>"09.00 – 15.00"</formula>
    </cfRule>
  </conditionalFormatting>
  <conditionalFormatting sqref="W144:X144 AC144:AR144">
    <cfRule type="cellIs" dxfId="27649" priority="33699" operator="equal">
      <formula>"09.00 – 18.00"</formula>
    </cfRule>
  </conditionalFormatting>
  <conditionalFormatting sqref="W144:X144 AC144:AR144">
    <cfRule type="cellIs" dxfId="27648" priority="33700" operator="equal">
      <formula>"09.30 – 13.00"</formula>
    </cfRule>
  </conditionalFormatting>
  <conditionalFormatting sqref="W144:X144 AC144:AR144">
    <cfRule type="cellIs" dxfId="27647" priority="33701" operator="equal">
      <formula>"10.30 – 19.30"</formula>
    </cfRule>
  </conditionalFormatting>
  <conditionalFormatting sqref="W144:X144 AC144:AR144">
    <cfRule type="cellIs" dxfId="27646" priority="33702" operator="equal">
      <formula>"11.30 – 19.30"</formula>
    </cfRule>
  </conditionalFormatting>
  <conditionalFormatting sqref="W144:X144 AC144:AR144">
    <cfRule type="cellIs" dxfId="27645" priority="33703" operator="equal">
      <formula>_FV(13,"3")</formula>
    </cfRule>
  </conditionalFormatting>
  <conditionalFormatting sqref="W144:X144 AC144:AR144">
    <cfRule type="cellIs" dxfId="27644" priority="33704" operator="equal">
      <formula>_FV(13,"3")</formula>
    </cfRule>
  </conditionalFormatting>
  <conditionalFormatting sqref="W144:X144 AC144:AR144">
    <cfRule type="cellIs" dxfId="27643" priority="33705" operator="equal">
      <formula>_FV(13,"3")</formula>
    </cfRule>
  </conditionalFormatting>
  <conditionalFormatting sqref="W144:X144 AC144:AR144">
    <cfRule type="containsText" dxfId="27642" priority="33688" operator="containsText" text="DOMENICA">
      <formula>NOT(ISERROR(SEARCH("DOMENICA",W144)))</formula>
    </cfRule>
    <cfRule type="containsText" dxfId="27641" priority="33689" operator="containsText" text="08.30 – 14.30">
      <formula>NOT(ISERROR(SEARCH("08.30 – 14.30",W144)))</formula>
    </cfRule>
    <cfRule type="containsText" dxfId="27640" priority="33690" operator="containsText" text="09.30 – 18.30">
      <formula>NOT(ISERROR(SEARCH("09.30 – 18.30",W144)))</formula>
    </cfRule>
    <cfRule type="containsText" dxfId="27639" priority="33691" operator="containsText" text="08.30 – 16.30">
      <formula>NOT(ISERROR(SEARCH("08.30 – 16.30",W144)))</formula>
    </cfRule>
    <cfRule type="containsText" dxfId="27638" priority="33692" operator="containsText" text="08.30 – 17.30">
      <formula>NOT(ISERROR(SEARCH("08.30 – 17.30",W144)))</formula>
    </cfRule>
    <cfRule type="containsText" dxfId="27637" priority="33693" operator="containsText" text="09.00 – 18.00">
      <formula>NOT(ISERROR(SEARCH("09.00 – 18.00",W144)))</formula>
    </cfRule>
    <cfRule type="containsText" dxfId="27636" priority="33694" operator="containsText" text="09.00 – 15.00">
      <formula>NOT(ISERROR(SEARCH("09.00 – 15.00",W144)))</formula>
    </cfRule>
    <cfRule type="containsText" dxfId="27635" priority="33695" operator="containsText" text="10.30 – 19.30">
      <formula>NOT(ISERROR(SEARCH("10.30 – 19.30",W144)))</formula>
    </cfRule>
    <cfRule type="containsText" dxfId="27634" priority="33696" operator="containsText" text="09.00 – 13.00">
      <formula>NOT(ISERROR(SEARCH("09.00 – 13.00",W144)))</formula>
    </cfRule>
    <cfRule type="containsText" dxfId="27633" priority="33697" operator="containsText" text="11.30 – 19.30">
      <formula>NOT(ISERROR(SEARCH("11.30 – 19.30",W144)))</formula>
    </cfRule>
  </conditionalFormatting>
  <conditionalFormatting sqref="W144:X144 AC144:AR144">
    <cfRule type="cellIs" dxfId="27632" priority="33681" operator="equal">
      <formula>"09.00 – 18.00"</formula>
    </cfRule>
  </conditionalFormatting>
  <conditionalFormatting sqref="W144:X144 AC144:AR144">
    <cfRule type="cellIs" dxfId="27631" priority="33682" operator="equal">
      <formula>"09.30 – 13.00"</formula>
    </cfRule>
  </conditionalFormatting>
  <conditionalFormatting sqref="W144:X144 AC144:AR144">
    <cfRule type="cellIs" dxfId="27630" priority="33683" operator="equal">
      <formula>"10.30 – 19.30"</formula>
    </cfRule>
  </conditionalFormatting>
  <conditionalFormatting sqref="W144:X144 AC144:AR144">
    <cfRule type="cellIs" dxfId="27629" priority="33684" operator="equal">
      <formula>"11.30 – 19.30"</formula>
    </cfRule>
  </conditionalFormatting>
  <conditionalFormatting sqref="W144:X144 AC144:AR144">
    <cfRule type="cellIs" dxfId="27628" priority="33685" operator="equal">
      <formula>_FV(13,"3")</formula>
    </cfRule>
  </conditionalFormatting>
  <conditionalFormatting sqref="W144:X144 AC144:AR144">
    <cfRule type="cellIs" dxfId="27627" priority="33686" operator="equal">
      <formula>_FV(13,"3")</formula>
    </cfRule>
  </conditionalFormatting>
  <conditionalFormatting sqref="W144:X144 AC144:AR144">
    <cfRule type="cellIs" dxfId="27626" priority="33687" operator="equal">
      <formula>_FV(13,"3")</formula>
    </cfRule>
  </conditionalFormatting>
  <conditionalFormatting sqref="W144:X144 AC144:AR144">
    <cfRule type="cellIs" dxfId="27625" priority="33674" operator="equal">
      <formula>"09.00 – 18.00"</formula>
    </cfRule>
  </conditionalFormatting>
  <conditionalFormatting sqref="W144:X144 AC144:AR144">
    <cfRule type="cellIs" dxfId="27624" priority="33675" operator="equal">
      <formula>"09.30 – 13.00"</formula>
    </cfRule>
  </conditionalFormatting>
  <conditionalFormatting sqref="W144:X144 AC144:AR144">
    <cfRule type="cellIs" dxfId="27623" priority="33676" operator="equal">
      <formula>"10.30 – 19.30"</formula>
    </cfRule>
  </conditionalFormatting>
  <conditionalFormatting sqref="W144:X144 AC144:AR144">
    <cfRule type="cellIs" dxfId="27622" priority="33677" operator="equal">
      <formula>"11.30 – 19.30"</formula>
    </cfRule>
  </conditionalFormatting>
  <conditionalFormatting sqref="W144:X144 AC144:AR144">
    <cfRule type="cellIs" dxfId="27621" priority="33678" operator="equal">
      <formula>_FV(13,"3")</formula>
    </cfRule>
  </conditionalFormatting>
  <conditionalFormatting sqref="W144:X144 AC144:AR144">
    <cfRule type="cellIs" dxfId="27620" priority="33679" operator="equal">
      <formula>_FV(13,"3")</formula>
    </cfRule>
  </conditionalFormatting>
  <conditionalFormatting sqref="W144:X144 AC144:AR144">
    <cfRule type="cellIs" dxfId="27619" priority="33680" operator="equal">
      <formula>_FV(13,"3")</formula>
    </cfRule>
  </conditionalFormatting>
  <conditionalFormatting sqref="W144:X144 AC144:AR144">
    <cfRule type="cellIs" dxfId="27618" priority="33666" operator="equal">
      <formula>"09.00 – 15.00"</formula>
    </cfRule>
  </conditionalFormatting>
  <conditionalFormatting sqref="W144:X144 AC144:AR144">
    <cfRule type="cellIs" dxfId="27617" priority="33667" operator="equal">
      <formula>"09.00 – 18.00"</formula>
    </cfRule>
  </conditionalFormatting>
  <conditionalFormatting sqref="W144:X144 AC144:AR144">
    <cfRule type="cellIs" dxfId="27616" priority="33668" operator="equal">
      <formula>"09.30 – 13.00"</formula>
    </cfRule>
  </conditionalFormatting>
  <conditionalFormatting sqref="W144:X144 AC144:AR144">
    <cfRule type="cellIs" dxfId="27615" priority="33669" operator="equal">
      <formula>"10.30 – 19.30"</formula>
    </cfRule>
  </conditionalFormatting>
  <conditionalFormatting sqref="W144:X144 AC144:AR144">
    <cfRule type="cellIs" dxfId="27614" priority="33670" operator="equal">
      <formula>"11.30 – 19.30"</formula>
    </cfRule>
  </conditionalFormatting>
  <conditionalFormatting sqref="W144:X144 AC144:AR144">
    <cfRule type="cellIs" dxfId="27613" priority="33671" operator="equal">
      <formula>_FV(13,"3")</formula>
    </cfRule>
  </conditionalFormatting>
  <conditionalFormatting sqref="W144:X144 AC144:AR144">
    <cfRule type="cellIs" dxfId="27612" priority="33672" operator="equal">
      <formula>_FV(13,"3")</formula>
    </cfRule>
  </conditionalFormatting>
  <conditionalFormatting sqref="W144:X144 AC144:AR144">
    <cfRule type="cellIs" dxfId="27611" priority="33673" operator="equal">
      <formula>_FV(13,"3")</formula>
    </cfRule>
  </conditionalFormatting>
  <conditionalFormatting sqref="W144:X144 AC144:AR144">
    <cfRule type="containsText" dxfId="27610" priority="33656" operator="containsText" text="DOMENICA">
      <formula>NOT(ISERROR(SEARCH("DOMENICA",W144)))</formula>
    </cfRule>
    <cfRule type="containsText" dxfId="27609" priority="33657" operator="containsText" text="08.30 – 14.30">
      <formula>NOT(ISERROR(SEARCH("08.30 – 14.30",W144)))</formula>
    </cfRule>
    <cfRule type="containsText" dxfId="27608" priority="33658" operator="containsText" text="09.30 – 18.30">
      <formula>NOT(ISERROR(SEARCH("09.30 – 18.30",W144)))</formula>
    </cfRule>
    <cfRule type="containsText" dxfId="27607" priority="33659" operator="containsText" text="08.30 – 16.30">
      <formula>NOT(ISERROR(SEARCH("08.30 – 16.30",W144)))</formula>
    </cfRule>
    <cfRule type="containsText" dxfId="27606" priority="33660" operator="containsText" text="08.30 – 17.30">
      <formula>NOT(ISERROR(SEARCH("08.30 – 17.30",W144)))</formula>
    </cfRule>
    <cfRule type="containsText" dxfId="27605" priority="33661" operator="containsText" text="09.00 – 18.00">
      <formula>NOT(ISERROR(SEARCH("09.00 – 18.00",W144)))</formula>
    </cfRule>
    <cfRule type="containsText" dxfId="27604" priority="33662" operator="containsText" text="09.00 – 15.00">
      <formula>NOT(ISERROR(SEARCH("09.00 – 15.00",W144)))</formula>
    </cfRule>
    <cfRule type="containsText" dxfId="27603" priority="33663" operator="containsText" text="10.30 – 19.30">
      <formula>NOT(ISERROR(SEARCH("10.30 – 19.30",W144)))</formula>
    </cfRule>
    <cfRule type="containsText" dxfId="27602" priority="33664" operator="containsText" text="09.00 – 13.00">
      <formula>NOT(ISERROR(SEARCH("09.00 – 13.00",W144)))</formula>
    </cfRule>
    <cfRule type="containsText" dxfId="27601" priority="33665" operator="containsText" text="11.30 – 19.30">
      <formula>NOT(ISERROR(SEARCH("11.30 – 19.30",W144)))</formula>
    </cfRule>
  </conditionalFormatting>
  <conditionalFormatting sqref="W144:X144 AC144:AR144">
    <cfRule type="cellIs" dxfId="27600" priority="33649" operator="equal">
      <formula>"09.00 – 18.00"</formula>
    </cfRule>
  </conditionalFormatting>
  <conditionalFormatting sqref="W144:X144 AC144:AR144">
    <cfRule type="cellIs" dxfId="27599" priority="33650" operator="equal">
      <formula>"09.30 – 13.00"</formula>
    </cfRule>
  </conditionalFormatting>
  <conditionalFormatting sqref="W144:X144 AC144:AR144">
    <cfRule type="cellIs" dxfId="27598" priority="33651" operator="equal">
      <formula>"10.30 – 19.30"</formula>
    </cfRule>
  </conditionalFormatting>
  <conditionalFormatting sqref="W144:X144 AC144:AR144">
    <cfRule type="cellIs" dxfId="27597" priority="33652" operator="equal">
      <formula>"11.30 – 19.30"</formula>
    </cfRule>
  </conditionalFormatting>
  <conditionalFormatting sqref="W144:X144 AC144:AR144">
    <cfRule type="cellIs" dxfId="27596" priority="33653" operator="equal">
      <formula>_FV(13,"3")</formula>
    </cfRule>
  </conditionalFormatting>
  <conditionalFormatting sqref="W144:X144 AC144:AR144">
    <cfRule type="cellIs" dxfId="27595" priority="33654" operator="equal">
      <formula>_FV(13,"3")</formula>
    </cfRule>
  </conditionalFormatting>
  <conditionalFormatting sqref="W144:X144 AC144:AR144">
    <cfRule type="cellIs" dxfId="27594" priority="33655" operator="equal">
      <formula>_FV(13,"3")</formula>
    </cfRule>
  </conditionalFormatting>
  <conditionalFormatting sqref="W144:X144 AC144:AR144">
    <cfRule type="cellIs" dxfId="27593" priority="33642" operator="equal">
      <formula>"09.00 – 18.00"</formula>
    </cfRule>
  </conditionalFormatting>
  <conditionalFormatting sqref="W144:X144 AC144:AR144">
    <cfRule type="cellIs" dxfId="27592" priority="33643" operator="equal">
      <formula>"09.30 – 13.00"</formula>
    </cfRule>
  </conditionalFormatting>
  <conditionalFormatting sqref="W144:X144 AC144:AR144">
    <cfRule type="cellIs" dxfId="27591" priority="33644" operator="equal">
      <formula>"10.30 – 19.30"</formula>
    </cfRule>
  </conditionalFormatting>
  <conditionalFormatting sqref="W144:X144 AC144:AR144">
    <cfRule type="cellIs" dxfId="27590" priority="33645" operator="equal">
      <formula>"11.30 – 19.30"</formula>
    </cfRule>
  </conditionalFormatting>
  <conditionalFormatting sqref="W144:X144 AC144:AR144">
    <cfRule type="cellIs" dxfId="27589" priority="33646" operator="equal">
      <formula>_FV(13,"3")</formula>
    </cfRule>
  </conditionalFormatting>
  <conditionalFormatting sqref="W144:X144 AC144:AR144">
    <cfRule type="cellIs" dxfId="27588" priority="33647" operator="equal">
      <formula>_FV(13,"3")</formula>
    </cfRule>
  </conditionalFormatting>
  <conditionalFormatting sqref="W144:X144 AC144:AR144">
    <cfRule type="cellIs" dxfId="27587" priority="33648" operator="equal">
      <formula>_FV(13,"3")</formula>
    </cfRule>
  </conditionalFormatting>
  <conditionalFormatting sqref="W154:X154 AC154:AR154">
    <cfRule type="cellIs" dxfId="27586" priority="33634" operator="equal">
      <formula>"09.00 – 15.00"</formula>
    </cfRule>
  </conditionalFormatting>
  <conditionalFormatting sqref="W154:X154 AC154:AR154">
    <cfRule type="cellIs" dxfId="27585" priority="33635" operator="equal">
      <formula>"09.00 – 18.00"</formula>
    </cfRule>
  </conditionalFormatting>
  <conditionalFormatting sqref="W154:X154 AC154:AR154">
    <cfRule type="cellIs" dxfId="27584" priority="33636" operator="equal">
      <formula>"09.30 – 13.00"</formula>
    </cfRule>
  </conditionalFormatting>
  <conditionalFormatting sqref="W154:X154 AC154:AR154">
    <cfRule type="cellIs" dxfId="27583" priority="33637" operator="equal">
      <formula>"10.30 – 19.30"</formula>
    </cfRule>
  </conditionalFormatting>
  <conditionalFormatting sqref="W154:X154 AC154:AR154">
    <cfRule type="cellIs" dxfId="27582" priority="33638" operator="equal">
      <formula>"11.30 – 19.30"</formula>
    </cfRule>
  </conditionalFormatting>
  <conditionalFormatting sqref="W154:X154 AC154:AR154">
    <cfRule type="cellIs" dxfId="27581" priority="33639" operator="equal">
      <formula>_FV(13,"3")</formula>
    </cfRule>
  </conditionalFormatting>
  <conditionalFormatting sqref="W154:X154 AC154:AR154">
    <cfRule type="cellIs" dxfId="27580" priority="33640" operator="equal">
      <formula>_FV(13,"3")</formula>
    </cfRule>
  </conditionalFormatting>
  <conditionalFormatting sqref="W154:X154 AC154:AR154">
    <cfRule type="cellIs" dxfId="27579" priority="33641" operator="equal">
      <formula>_FV(13,"3")</formula>
    </cfRule>
  </conditionalFormatting>
  <conditionalFormatting sqref="W154:X154 AC154:AR154">
    <cfRule type="containsText" dxfId="27578" priority="33624" operator="containsText" text="DOMENICA">
      <formula>NOT(ISERROR(SEARCH("DOMENICA",W154)))</formula>
    </cfRule>
    <cfRule type="containsText" dxfId="27577" priority="33625" operator="containsText" text="08.30 – 14.30">
      <formula>NOT(ISERROR(SEARCH("08.30 – 14.30",W154)))</formula>
    </cfRule>
    <cfRule type="containsText" dxfId="27576" priority="33626" operator="containsText" text="09.30 – 18.30">
      <formula>NOT(ISERROR(SEARCH("09.30 – 18.30",W154)))</formula>
    </cfRule>
    <cfRule type="containsText" dxfId="27575" priority="33627" operator="containsText" text="08.30 – 16.30">
      <formula>NOT(ISERROR(SEARCH("08.30 – 16.30",W154)))</formula>
    </cfRule>
    <cfRule type="containsText" dxfId="27574" priority="33628" operator="containsText" text="08.30 – 17.30">
      <formula>NOT(ISERROR(SEARCH("08.30 – 17.30",W154)))</formula>
    </cfRule>
    <cfRule type="containsText" dxfId="27573" priority="33629" operator="containsText" text="09.00 – 18.00">
      <formula>NOT(ISERROR(SEARCH("09.00 – 18.00",W154)))</formula>
    </cfRule>
    <cfRule type="containsText" dxfId="27572" priority="33630" operator="containsText" text="09.00 – 15.00">
      <formula>NOT(ISERROR(SEARCH("09.00 – 15.00",W154)))</formula>
    </cfRule>
    <cfRule type="containsText" dxfId="27571" priority="33631" operator="containsText" text="10.30 – 19.30">
      <formula>NOT(ISERROR(SEARCH("10.30 – 19.30",W154)))</formula>
    </cfRule>
    <cfRule type="containsText" dxfId="27570" priority="33632" operator="containsText" text="09.00 – 13.00">
      <formula>NOT(ISERROR(SEARCH("09.00 – 13.00",W154)))</formula>
    </cfRule>
    <cfRule type="containsText" dxfId="27569" priority="33633" operator="containsText" text="11.30 – 19.30">
      <formula>NOT(ISERROR(SEARCH("11.30 – 19.30",W154)))</formula>
    </cfRule>
  </conditionalFormatting>
  <conditionalFormatting sqref="W154:X154 AC154:AR154">
    <cfRule type="cellIs" dxfId="27568" priority="33617" operator="equal">
      <formula>"09.00 – 18.00"</formula>
    </cfRule>
  </conditionalFormatting>
  <conditionalFormatting sqref="W154:X154 AC154:AR154">
    <cfRule type="cellIs" dxfId="27567" priority="33618" operator="equal">
      <formula>"09.30 – 13.00"</formula>
    </cfRule>
  </conditionalFormatting>
  <conditionalFormatting sqref="W154:X154 AC154:AR154">
    <cfRule type="cellIs" dxfId="27566" priority="33619" operator="equal">
      <formula>"10.30 – 19.30"</formula>
    </cfRule>
  </conditionalFormatting>
  <conditionalFormatting sqref="W154:X154 AC154:AR154">
    <cfRule type="cellIs" dxfId="27565" priority="33620" operator="equal">
      <formula>"11.30 – 19.30"</formula>
    </cfRule>
  </conditionalFormatting>
  <conditionalFormatting sqref="W154:X154 AC154:AR154">
    <cfRule type="cellIs" dxfId="27564" priority="33621" operator="equal">
      <formula>_FV(13,"3")</formula>
    </cfRule>
  </conditionalFormatting>
  <conditionalFormatting sqref="W154:X154 AC154:AR154">
    <cfRule type="cellIs" dxfId="27563" priority="33622" operator="equal">
      <formula>_FV(13,"3")</formula>
    </cfRule>
  </conditionalFormatting>
  <conditionalFormatting sqref="W154:X154 AC154:AR154">
    <cfRule type="cellIs" dxfId="27562" priority="33623" operator="equal">
      <formula>_FV(13,"3")</formula>
    </cfRule>
  </conditionalFormatting>
  <conditionalFormatting sqref="W154:X154 AC154:AR154">
    <cfRule type="cellIs" dxfId="27561" priority="33610" operator="equal">
      <formula>"09.00 – 18.00"</formula>
    </cfRule>
  </conditionalFormatting>
  <conditionalFormatting sqref="W154:X154 AC154:AR154">
    <cfRule type="cellIs" dxfId="27560" priority="33611" operator="equal">
      <formula>"09.30 – 13.00"</formula>
    </cfRule>
  </conditionalFormatting>
  <conditionalFormatting sqref="W154:X154 AC154:AR154">
    <cfRule type="cellIs" dxfId="27559" priority="33612" operator="equal">
      <formula>"10.30 – 19.30"</formula>
    </cfRule>
  </conditionalFormatting>
  <conditionalFormatting sqref="W154:X154 AC154:AR154">
    <cfRule type="cellIs" dxfId="27558" priority="33613" operator="equal">
      <formula>"11.30 – 19.30"</formula>
    </cfRule>
  </conditionalFormatting>
  <conditionalFormatting sqref="W154:X154 AC154:AR154">
    <cfRule type="cellIs" dxfId="27557" priority="33614" operator="equal">
      <formula>_FV(13,"3")</formula>
    </cfRule>
  </conditionalFormatting>
  <conditionalFormatting sqref="W154:X154 AC154:AR154">
    <cfRule type="cellIs" dxfId="27556" priority="33615" operator="equal">
      <formula>_FV(13,"3")</formula>
    </cfRule>
  </conditionalFormatting>
  <conditionalFormatting sqref="W154:X154 AC154:AR154">
    <cfRule type="cellIs" dxfId="27555" priority="33616" operator="equal">
      <formula>_FV(13,"3")</formula>
    </cfRule>
  </conditionalFormatting>
  <conditionalFormatting sqref="W154:X154 AC154:AR154">
    <cfRule type="cellIs" dxfId="27554" priority="33602" operator="equal">
      <formula>"09.00 – 15.00"</formula>
    </cfRule>
  </conditionalFormatting>
  <conditionalFormatting sqref="W154:X154 AC154:AR154">
    <cfRule type="cellIs" dxfId="27553" priority="33603" operator="equal">
      <formula>"09.00 – 18.00"</formula>
    </cfRule>
  </conditionalFormatting>
  <conditionalFormatting sqref="W154:X154 AC154:AR154">
    <cfRule type="cellIs" dxfId="27552" priority="33604" operator="equal">
      <formula>"09.30 – 13.00"</formula>
    </cfRule>
  </conditionalFormatting>
  <conditionalFormatting sqref="W154:X154 AC154:AR154">
    <cfRule type="cellIs" dxfId="27551" priority="33605" operator="equal">
      <formula>"10.30 – 19.30"</formula>
    </cfRule>
  </conditionalFormatting>
  <conditionalFormatting sqref="W154:X154 AC154:AR154">
    <cfRule type="cellIs" dxfId="27550" priority="33606" operator="equal">
      <formula>"11.30 – 19.30"</formula>
    </cfRule>
  </conditionalFormatting>
  <conditionalFormatting sqref="W154:X154 AC154:AR154">
    <cfRule type="cellIs" dxfId="27549" priority="33607" operator="equal">
      <formula>_FV(13,"3")</formula>
    </cfRule>
  </conditionalFormatting>
  <conditionalFormatting sqref="W154:X154 AC154:AR154">
    <cfRule type="cellIs" dxfId="27548" priority="33608" operator="equal">
      <formula>_FV(13,"3")</formula>
    </cfRule>
  </conditionalFormatting>
  <conditionalFormatting sqref="W154:X154 AC154:AR154">
    <cfRule type="cellIs" dxfId="27547" priority="33609" operator="equal">
      <formula>_FV(13,"3")</formula>
    </cfRule>
  </conditionalFormatting>
  <conditionalFormatting sqref="W154:X154 AC154:AR154">
    <cfRule type="containsText" dxfId="27546" priority="33592" operator="containsText" text="DOMENICA">
      <formula>NOT(ISERROR(SEARCH("DOMENICA",W154)))</formula>
    </cfRule>
    <cfRule type="containsText" dxfId="27545" priority="33593" operator="containsText" text="08.30 – 14.30">
      <formula>NOT(ISERROR(SEARCH("08.30 – 14.30",W154)))</formula>
    </cfRule>
    <cfRule type="containsText" dxfId="27544" priority="33594" operator="containsText" text="09.30 – 18.30">
      <formula>NOT(ISERROR(SEARCH("09.30 – 18.30",W154)))</formula>
    </cfRule>
    <cfRule type="containsText" dxfId="27543" priority="33595" operator="containsText" text="08.30 – 16.30">
      <formula>NOT(ISERROR(SEARCH("08.30 – 16.30",W154)))</formula>
    </cfRule>
    <cfRule type="containsText" dxfId="27542" priority="33596" operator="containsText" text="08.30 – 17.30">
      <formula>NOT(ISERROR(SEARCH("08.30 – 17.30",W154)))</formula>
    </cfRule>
    <cfRule type="containsText" dxfId="27541" priority="33597" operator="containsText" text="09.00 – 18.00">
      <formula>NOT(ISERROR(SEARCH("09.00 – 18.00",W154)))</formula>
    </cfRule>
    <cfRule type="containsText" dxfId="27540" priority="33598" operator="containsText" text="09.00 – 15.00">
      <formula>NOT(ISERROR(SEARCH("09.00 – 15.00",W154)))</formula>
    </cfRule>
    <cfRule type="containsText" dxfId="27539" priority="33599" operator="containsText" text="10.30 – 19.30">
      <formula>NOT(ISERROR(SEARCH("10.30 – 19.30",W154)))</formula>
    </cfRule>
    <cfRule type="containsText" dxfId="27538" priority="33600" operator="containsText" text="09.00 – 13.00">
      <formula>NOT(ISERROR(SEARCH("09.00 – 13.00",W154)))</formula>
    </cfRule>
    <cfRule type="containsText" dxfId="27537" priority="33601" operator="containsText" text="11.30 – 19.30">
      <formula>NOT(ISERROR(SEARCH("11.30 – 19.30",W154)))</formula>
    </cfRule>
  </conditionalFormatting>
  <conditionalFormatting sqref="W154:X154 AC154:AR154">
    <cfRule type="cellIs" dxfId="27536" priority="33585" operator="equal">
      <formula>"09.00 – 18.00"</formula>
    </cfRule>
  </conditionalFormatting>
  <conditionalFormatting sqref="W154:X154 AC154:AR154">
    <cfRule type="cellIs" dxfId="27535" priority="33586" operator="equal">
      <formula>"09.30 – 13.00"</formula>
    </cfRule>
  </conditionalFormatting>
  <conditionalFormatting sqref="W154:X154 AC154:AR154">
    <cfRule type="cellIs" dxfId="27534" priority="33587" operator="equal">
      <formula>"10.30 – 19.30"</formula>
    </cfRule>
  </conditionalFormatting>
  <conditionalFormatting sqref="W154:X154 AC154:AR154">
    <cfRule type="cellIs" dxfId="27533" priority="33588" operator="equal">
      <formula>"11.30 – 19.30"</formula>
    </cfRule>
  </conditionalFormatting>
  <conditionalFormatting sqref="W154:X154 AC154:AR154">
    <cfRule type="cellIs" dxfId="27532" priority="33589" operator="equal">
      <formula>_FV(13,"3")</formula>
    </cfRule>
  </conditionalFormatting>
  <conditionalFormatting sqref="W154:X154 AC154:AR154">
    <cfRule type="cellIs" dxfId="27531" priority="33590" operator="equal">
      <formula>_FV(13,"3")</formula>
    </cfRule>
  </conditionalFormatting>
  <conditionalFormatting sqref="W154:X154 AC154:AR154">
    <cfRule type="cellIs" dxfId="27530" priority="33591" operator="equal">
      <formula>_FV(13,"3")</formula>
    </cfRule>
  </conditionalFormatting>
  <conditionalFormatting sqref="W154:X154 AC154:AR154">
    <cfRule type="cellIs" dxfId="27529" priority="33578" operator="equal">
      <formula>"09.00 – 18.00"</formula>
    </cfRule>
  </conditionalFormatting>
  <conditionalFormatting sqref="W154:X154 AC154:AR154">
    <cfRule type="cellIs" dxfId="27528" priority="33579" operator="equal">
      <formula>"09.30 – 13.00"</formula>
    </cfRule>
  </conditionalFormatting>
  <conditionalFormatting sqref="W154:X154 AC154:AR154">
    <cfRule type="cellIs" dxfId="27527" priority="33580" operator="equal">
      <formula>"10.30 – 19.30"</formula>
    </cfRule>
  </conditionalFormatting>
  <conditionalFormatting sqref="W154:X154 AC154:AR154">
    <cfRule type="cellIs" dxfId="27526" priority="33581" operator="equal">
      <formula>"11.30 – 19.30"</formula>
    </cfRule>
  </conditionalFormatting>
  <conditionalFormatting sqref="W154:X154 AC154:AR154">
    <cfRule type="cellIs" dxfId="27525" priority="33582" operator="equal">
      <formula>_FV(13,"3")</formula>
    </cfRule>
  </conditionalFormatting>
  <conditionalFormatting sqref="W154:X154 AC154:AR154">
    <cfRule type="cellIs" dxfId="27524" priority="33583" operator="equal">
      <formula>_FV(13,"3")</formula>
    </cfRule>
  </conditionalFormatting>
  <conditionalFormatting sqref="W154:X154 AC154:AR154">
    <cfRule type="cellIs" dxfId="27523" priority="33584" operator="equal">
      <formula>_FV(13,"3")</formula>
    </cfRule>
  </conditionalFormatting>
  <conditionalFormatting sqref="Q100:S100">
    <cfRule type="cellIs" dxfId="27522" priority="22972" operator="equal">
      <formula>"09.00 – 18.00"</formula>
    </cfRule>
  </conditionalFormatting>
  <conditionalFormatting sqref="Q100:S100">
    <cfRule type="cellIs" dxfId="27521" priority="22973" operator="equal">
      <formula>"09.30 – 13.00"</formula>
    </cfRule>
  </conditionalFormatting>
  <conditionalFormatting sqref="Q100:S100">
    <cfRule type="cellIs" dxfId="27520" priority="22974" operator="equal">
      <formula>"10.30 – 19.30"</formula>
    </cfRule>
  </conditionalFormatting>
  <conditionalFormatting sqref="Q100:S100">
    <cfRule type="cellIs" dxfId="27519" priority="22947" operator="equal">
      <formula>"09.00 – 18.00"</formula>
    </cfRule>
  </conditionalFormatting>
  <conditionalFormatting sqref="Q100:S100">
    <cfRule type="cellIs" dxfId="27518" priority="22948" operator="equal">
      <formula>"09.30 – 13.00"</formula>
    </cfRule>
  </conditionalFormatting>
  <conditionalFormatting sqref="Q100:S100">
    <cfRule type="cellIs" dxfId="27517" priority="22949" operator="equal">
      <formula>"10.30 – 19.30"</formula>
    </cfRule>
  </conditionalFormatting>
  <conditionalFormatting sqref="Q100:S100">
    <cfRule type="cellIs" dxfId="27516" priority="22950" operator="equal">
      <formula>"11.30 – 19.30"</formula>
    </cfRule>
  </conditionalFormatting>
  <conditionalFormatting sqref="Q100:S100">
    <cfRule type="cellIs" dxfId="27515" priority="22951" operator="equal">
      <formula>_FV(13,"3")</formula>
    </cfRule>
  </conditionalFormatting>
  <conditionalFormatting sqref="Q100:S100">
    <cfRule type="cellIs" dxfId="27514" priority="22952" operator="equal">
      <formula>_FV(13,"3")</formula>
    </cfRule>
  </conditionalFormatting>
  <conditionalFormatting sqref="Q100:S100">
    <cfRule type="cellIs" dxfId="27513" priority="22953" operator="equal">
      <formula>_FV(13,"3")</formula>
    </cfRule>
  </conditionalFormatting>
  <conditionalFormatting sqref="C100:G100 I100:P100">
    <cfRule type="cellIs" dxfId="27512" priority="22940" operator="equal">
      <formula>"09.00 – 18.00"</formula>
    </cfRule>
  </conditionalFormatting>
  <conditionalFormatting sqref="A60:B60">
    <cfRule type="cellIs" dxfId="27511" priority="25916" operator="equal">
      <formula>"09.00 – 18.00"</formula>
    </cfRule>
  </conditionalFormatting>
  <conditionalFormatting sqref="C60:P60">
    <cfRule type="cellIs" dxfId="27510" priority="25884" operator="equal">
      <formula>"09.00 – 18.00"</formula>
    </cfRule>
  </conditionalFormatting>
  <conditionalFormatting sqref="C60:P60">
    <cfRule type="cellIs" dxfId="27509" priority="25885" operator="equal">
      <formula>"09.30 – 13.00"</formula>
    </cfRule>
  </conditionalFormatting>
  <conditionalFormatting sqref="C60:P60">
    <cfRule type="cellIs" dxfId="27508" priority="25886" operator="equal">
      <formula>"10.30 – 19.30"</formula>
    </cfRule>
  </conditionalFormatting>
  <conditionalFormatting sqref="C60:P60">
    <cfRule type="cellIs" dxfId="27507" priority="25887" operator="equal">
      <formula>"11.30 – 19.30"</formula>
    </cfRule>
  </conditionalFormatting>
  <conditionalFormatting sqref="C60:P60">
    <cfRule type="cellIs" dxfId="27506" priority="25888" operator="equal">
      <formula>_FV(13,"3")</formula>
    </cfRule>
  </conditionalFormatting>
  <conditionalFormatting sqref="C60:P60">
    <cfRule type="cellIs" dxfId="27505" priority="25889" operator="equal">
      <formula>_FV(13,"3")</formula>
    </cfRule>
  </conditionalFormatting>
  <conditionalFormatting sqref="C60:P60">
    <cfRule type="cellIs" dxfId="27504" priority="25890" operator="equal">
      <formula>_FV(13,"3")</formula>
    </cfRule>
  </conditionalFormatting>
  <conditionalFormatting sqref="C60:P60">
    <cfRule type="cellIs" dxfId="27503" priority="25877" operator="equal">
      <formula>"09.00 – 18.00"</formula>
    </cfRule>
  </conditionalFormatting>
  <conditionalFormatting sqref="C60:P60">
    <cfRule type="cellIs" dxfId="27502" priority="25878" operator="equal">
      <formula>"09.30 – 13.00"</formula>
    </cfRule>
  </conditionalFormatting>
  <conditionalFormatting sqref="C60:P60">
    <cfRule type="cellIs" dxfId="27501" priority="25879" operator="equal">
      <formula>"10.30 – 19.30"</formula>
    </cfRule>
  </conditionalFormatting>
  <conditionalFormatting sqref="H60">
    <cfRule type="cellIs" dxfId="27500" priority="25852" operator="equal">
      <formula>"09.00 – 18.00"</formula>
    </cfRule>
  </conditionalFormatting>
  <conditionalFormatting sqref="H60">
    <cfRule type="cellIs" dxfId="27499" priority="25853" operator="equal">
      <formula>"09.30 – 13.00"</formula>
    </cfRule>
  </conditionalFormatting>
  <conditionalFormatting sqref="H60">
    <cfRule type="cellIs" dxfId="27498" priority="25854" operator="equal">
      <formula>"10.30 – 19.30"</formula>
    </cfRule>
  </conditionalFormatting>
  <conditionalFormatting sqref="H60">
    <cfRule type="cellIs" dxfId="27497" priority="25855" operator="equal">
      <formula>"11.30 – 19.30"</formula>
    </cfRule>
  </conditionalFormatting>
  <conditionalFormatting sqref="H60">
    <cfRule type="cellIs" dxfId="27496" priority="25856" operator="equal">
      <formula>_FV(13,"3")</formula>
    </cfRule>
  </conditionalFormatting>
  <conditionalFormatting sqref="H60">
    <cfRule type="cellIs" dxfId="27495" priority="25857" operator="equal">
      <formula>_FV(13,"3")</formula>
    </cfRule>
  </conditionalFormatting>
  <conditionalFormatting sqref="H60">
    <cfRule type="cellIs" dxfId="27494" priority="25858" operator="equal">
      <formula>_FV(13,"3")</formula>
    </cfRule>
  </conditionalFormatting>
  <conditionalFormatting sqref="H6">
    <cfRule type="cellIs" dxfId="27493" priority="26621" operator="equal">
      <formula>"09.00 – 18.00"</formula>
    </cfRule>
  </conditionalFormatting>
  <conditionalFormatting sqref="H6">
    <cfRule type="cellIs" dxfId="27492" priority="26622" operator="equal">
      <formula>"09.30 – 13.00"</formula>
    </cfRule>
  </conditionalFormatting>
  <conditionalFormatting sqref="H6">
    <cfRule type="cellIs" dxfId="27491" priority="26623" operator="equal">
      <formula>"10.30 – 19.30"</formula>
    </cfRule>
  </conditionalFormatting>
  <conditionalFormatting sqref="AY26 BA26:BG26">
    <cfRule type="cellIs" dxfId="27490" priority="27963" operator="equal">
      <formula>"09.00 – 18.00"</formula>
    </cfRule>
  </conditionalFormatting>
  <conditionalFormatting sqref="AY26 BA26:BG26">
    <cfRule type="cellIs" dxfId="27489" priority="27903" operator="equal">
      <formula>_FV(13,"3")</formula>
    </cfRule>
  </conditionalFormatting>
  <conditionalFormatting sqref="AY124 BA124:BG124">
    <cfRule type="cellIs" dxfId="27488" priority="32578" operator="equal">
      <formula>"09.00 – 15.00"</formula>
    </cfRule>
  </conditionalFormatting>
  <conditionalFormatting sqref="AY124 BA124:BG124">
    <cfRule type="cellIs" dxfId="27487" priority="32579" operator="equal">
      <formula>"09.00 – 18.00"</formula>
    </cfRule>
  </conditionalFormatting>
  <conditionalFormatting sqref="AY124 BA124:BG124">
    <cfRule type="cellIs" dxfId="27486" priority="32580" operator="equal">
      <formula>"09.30 – 13.00"</formula>
    </cfRule>
  </conditionalFormatting>
  <conditionalFormatting sqref="AY124 BA124:BG124">
    <cfRule type="cellIs" dxfId="27485" priority="32581" operator="equal">
      <formula>"10.30 – 19.30"</formula>
    </cfRule>
  </conditionalFormatting>
  <conditionalFormatting sqref="AY124 BA124:BG124">
    <cfRule type="cellIs" dxfId="27484" priority="32582" operator="equal">
      <formula>"11.30 – 19.30"</formula>
    </cfRule>
  </conditionalFormatting>
  <conditionalFormatting sqref="AY124 BA124:BG124">
    <cfRule type="cellIs" dxfId="27483" priority="32583" operator="equal">
      <formula>_FV(13,"3")</formula>
    </cfRule>
  </conditionalFormatting>
  <conditionalFormatting sqref="AY124 BA124:BG124">
    <cfRule type="cellIs" dxfId="27482" priority="32584" operator="equal">
      <formula>_FV(13,"3")</formula>
    </cfRule>
  </conditionalFormatting>
  <conditionalFormatting sqref="AY124 BA124:BG124">
    <cfRule type="cellIs" dxfId="27481" priority="32585" operator="equal">
      <formula>_FV(13,"3")</formula>
    </cfRule>
  </conditionalFormatting>
  <conditionalFormatting sqref="AY124 BA124:BG124">
    <cfRule type="containsText" dxfId="27480" priority="32568" operator="containsText" text="DOMENICA">
      <formula>NOT(ISERROR(SEARCH("DOMENICA",AY124)))</formula>
    </cfRule>
    <cfRule type="containsText" dxfId="27479" priority="32569" operator="containsText" text="08.30 – 14.30">
      <formula>NOT(ISERROR(SEARCH("08.30 – 14.30",AY124)))</formula>
    </cfRule>
    <cfRule type="containsText" dxfId="27478" priority="32570" operator="containsText" text="09.30 – 18.30">
      <formula>NOT(ISERROR(SEARCH("09.30 – 18.30",AY124)))</formula>
    </cfRule>
    <cfRule type="containsText" dxfId="27477" priority="32571" operator="containsText" text="08.30 – 16.30">
      <formula>NOT(ISERROR(SEARCH("08.30 – 16.30",AY124)))</formula>
    </cfRule>
    <cfRule type="containsText" dxfId="27476" priority="32572" operator="containsText" text="08.30 – 17.30">
      <formula>NOT(ISERROR(SEARCH("08.30 – 17.30",AY124)))</formula>
    </cfRule>
    <cfRule type="containsText" dxfId="27475" priority="32573" operator="containsText" text="09.00 – 18.00">
      <formula>NOT(ISERROR(SEARCH("09.00 – 18.00",AY124)))</formula>
    </cfRule>
    <cfRule type="containsText" dxfId="27474" priority="32574" operator="containsText" text="09.00 – 15.00">
      <formula>NOT(ISERROR(SEARCH("09.00 – 15.00",AY124)))</formula>
    </cfRule>
    <cfRule type="containsText" dxfId="27473" priority="32575" operator="containsText" text="10.30 – 19.30">
      <formula>NOT(ISERROR(SEARCH("10.30 – 19.30",AY124)))</formula>
    </cfRule>
    <cfRule type="containsText" dxfId="27472" priority="32576" operator="containsText" text="09.00 – 13.00">
      <formula>NOT(ISERROR(SEARCH("09.00 – 13.00",AY124)))</formula>
    </cfRule>
    <cfRule type="containsText" dxfId="27471" priority="32577" operator="containsText" text="11.30 – 19.30">
      <formula>NOT(ISERROR(SEARCH("11.30 – 19.30",AY124)))</formula>
    </cfRule>
  </conditionalFormatting>
  <conditionalFormatting sqref="AY124 BA124:BG124">
    <cfRule type="cellIs" dxfId="27470" priority="32561" operator="equal">
      <formula>"09.00 – 18.00"</formula>
    </cfRule>
  </conditionalFormatting>
  <conditionalFormatting sqref="AY124 BA124:BG124">
    <cfRule type="cellIs" dxfId="27469" priority="32562" operator="equal">
      <formula>"09.30 – 13.00"</formula>
    </cfRule>
  </conditionalFormatting>
  <conditionalFormatting sqref="AY124 BA124:BG124">
    <cfRule type="cellIs" dxfId="27468" priority="32563" operator="equal">
      <formula>"10.30 – 19.30"</formula>
    </cfRule>
  </conditionalFormatting>
  <conditionalFormatting sqref="AY124 BA124:BG124">
    <cfRule type="cellIs" dxfId="27467" priority="32564" operator="equal">
      <formula>"11.30 – 19.30"</formula>
    </cfRule>
  </conditionalFormatting>
  <conditionalFormatting sqref="AY124 BA124:BG124">
    <cfRule type="cellIs" dxfId="27466" priority="32565" operator="equal">
      <formula>_FV(13,"3")</formula>
    </cfRule>
  </conditionalFormatting>
  <conditionalFormatting sqref="AY124 BA124:BG124">
    <cfRule type="cellIs" dxfId="27465" priority="32566" operator="equal">
      <formula>_FV(13,"3")</formula>
    </cfRule>
  </conditionalFormatting>
  <conditionalFormatting sqref="AY124 BA124:BG124">
    <cfRule type="cellIs" dxfId="27464" priority="32567" operator="equal">
      <formula>_FV(13,"3")</formula>
    </cfRule>
  </conditionalFormatting>
  <conditionalFormatting sqref="AY124 BA124:BG124">
    <cfRule type="cellIs" dxfId="27463" priority="32554" operator="equal">
      <formula>"09.00 – 18.00"</formula>
    </cfRule>
  </conditionalFormatting>
  <conditionalFormatting sqref="AY124 BA124:BG124">
    <cfRule type="cellIs" dxfId="27462" priority="32555" operator="equal">
      <formula>"09.30 – 13.00"</formula>
    </cfRule>
  </conditionalFormatting>
  <conditionalFormatting sqref="AY124 BA124:BG124">
    <cfRule type="cellIs" dxfId="27461" priority="32556" operator="equal">
      <formula>"10.30 – 19.30"</formula>
    </cfRule>
  </conditionalFormatting>
  <conditionalFormatting sqref="AY124 BA124:BG124">
    <cfRule type="cellIs" dxfId="27460" priority="32557" operator="equal">
      <formula>"11.30 – 19.30"</formula>
    </cfRule>
  </conditionalFormatting>
  <conditionalFormatting sqref="AY124 BA124:BG124">
    <cfRule type="cellIs" dxfId="27459" priority="32558" operator="equal">
      <formula>_FV(13,"3")</formula>
    </cfRule>
  </conditionalFormatting>
  <conditionalFormatting sqref="AY124 BA124:BG124">
    <cfRule type="cellIs" dxfId="27458" priority="32559" operator="equal">
      <formula>_FV(13,"3")</formula>
    </cfRule>
  </conditionalFormatting>
  <conditionalFormatting sqref="AY124 BA124:BG124">
    <cfRule type="cellIs" dxfId="27457" priority="32560" operator="equal">
      <formula>_FV(13,"3")</formula>
    </cfRule>
  </conditionalFormatting>
  <conditionalFormatting sqref="AY124 BA124:BG124">
    <cfRule type="cellIs" dxfId="27456" priority="32546" operator="equal">
      <formula>"09.00 – 15.00"</formula>
    </cfRule>
  </conditionalFormatting>
  <conditionalFormatting sqref="AY124 BA124:BG124">
    <cfRule type="cellIs" dxfId="27455" priority="32547" operator="equal">
      <formula>"09.00 – 18.00"</formula>
    </cfRule>
  </conditionalFormatting>
  <conditionalFormatting sqref="AY124 BA124:BG124">
    <cfRule type="cellIs" dxfId="27454" priority="32548" operator="equal">
      <formula>"09.30 – 13.00"</formula>
    </cfRule>
  </conditionalFormatting>
  <conditionalFormatting sqref="AY124 BA124:BG124">
    <cfRule type="cellIs" dxfId="27453" priority="32549" operator="equal">
      <formula>"10.30 – 19.30"</formula>
    </cfRule>
  </conditionalFormatting>
  <conditionalFormatting sqref="AY124 BA124:BG124">
    <cfRule type="cellIs" dxfId="27452" priority="32550" operator="equal">
      <formula>"11.30 – 19.30"</formula>
    </cfRule>
  </conditionalFormatting>
  <conditionalFormatting sqref="AY124 BA124:BG124">
    <cfRule type="cellIs" dxfId="27451" priority="32551" operator="equal">
      <formula>_FV(13,"3")</formula>
    </cfRule>
  </conditionalFormatting>
  <conditionalFormatting sqref="AY124 BA124:BG124">
    <cfRule type="cellIs" dxfId="27450" priority="32552" operator="equal">
      <formula>_FV(13,"3")</formula>
    </cfRule>
  </conditionalFormatting>
  <conditionalFormatting sqref="AY124 BA124:BG124">
    <cfRule type="cellIs" dxfId="27449" priority="32553" operator="equal">
      <formula>_FV(13,"3")</formula>
    </cfRule>
  </conditionalFormatting>
  <conditionalFormatting sqref="AY124 BA124:BG124">
    <cfRule type="containsText" dxfId="27448" priority="32536" operator="containsText" text="DOMENICA">
      <formula>NOT(ISERROR(SEARCH("DOMENICA",AY124)))</formula>
    </cfRule>
    <cfRule type="containsText" dxfId="27447" priority="32537" operator="containsText" text="08.30 – 14.30">
      <formula>NOT(ISERROR(SEARCH("08.30 – 14.30",AY124)))</formula>
    </cfRule>
    <cfRule type="containsText" dxfId="27446" priority="32538" operator="containsText" text="09.30 – 18.30">
      <formula>NOT(ISERROR(SEARCH("09.30 – 18.30",AY124)))</formula>
    </cfRule>
    <cfRule type="containsText" dxfId="27445" priority="32539" operator="containsText" text="08.30 – 16.30">
      <formula>NOT(ISERROR(SEARCH("08.30 – 16.30",AY124)))</formula>
    </cfRule>
    <cfRule type="containsText" dxfId="27444" priority="32540" operator="containsText" text="08.30 – 17.30">
      <formula>NOT(ISERROR(SEARCH("08.30 – 17.30",AY124)))</formula>
    </cfRule>
    <cfRule type="containsText" dxfId="27443" priority="32541" operator="containsText" text="09.00 – 18.00">
      <formula>NOT(ISERROR(SEARCH("09.00 – 18.00",AY124)))</formula>
    </cfRule>
    <cfRule type="containsText" dxfId="27442" priority="32542" operator="containsText" text="09.00 – 15.00">
      <formula>NOT(ISERROR(SEARCH("09.00 – 15.00",AY124)))</formula>
    </cfRule>
    <cfRule type="containsText" dxfId="27441" priority="32543" operator="containsText" text="10.30 – 19.30">
      <formula>NOT(ISERROR(SEARCH("10.30 – 19.30",AY124)))</formula>
    </cfRule>
    <cfRule type="containsText" dxfId="27440" priority="32544" operator="containsText" text="09.00 – 13.00">
      <formula>NOT(ISERROR(SEARCH("09.00 – 13.00",AY124)))</formula>
    </cfRule>
    <cfRule type="containsText" dxfId="27439" priority="32545" operator="containsText" text="11.30 – 19.30">
      <formula>NOT(ISERROR(SEARCH("11.30 – 19.30",AY124)))</formula>
    </cfRule>
  </conditionalFormatting>
  <conditionalFormatting sqref="AY124 BA124:BG124">
    <cfRule type="cellIs" dxfId="27438" priority="32529" operator="equal">
      <formula>"09.00 – 18.00"</formula>
    </cfRule>
  </conditionalFormatting>
  <conditionalFormatting sqref="AY124 BA124:BG124">
    <cfRule type="cellIs" dxfId="27437" priority="32530" operator="equal">
      <formula>"09.30 – 13.00"</formula>
    </cfRule>
  </conditionalFormatting>
  <conditionalFormatting sqref="AY124 BA124:BG124">
    <cfRule type="cellIs" dxfId="27436" priority="32531" operator="equal">
      <formula>"10.30 – 19.30"</formula>
    </cfRule>
  </conditionalFormatting>
  <conditionalFormatting sqref="AY124 BA124:BG124">
    <cfRule type="cellIs" dxfId="27435" priority="32532" operator="equal">
      <formula>"11.30 – 19.30"</formula>
    </cfRule>
  </conditionalFormatting>
  <conditionalFormatting sqref="AY124 BA124:BG124">
    <cfRule type="cellIs" dxfId="27434" priority="32533" operator="equal">
      <formula>_FV(13,"3")</formula>
    </cfRule>
  </conditionalFormatting>
  <conditionalFormatting sqref="AY124 BA124:BG124">
    <cfRule type="cellIs" dxfId="27433" priority="32534" operator="equal">
      <formula>_FV(13,"3")</formula>
    </cfRule>
  </conditionalFormatting>
  <conditionalFormatting sqref="AY124 BA124:BG124">
    <cfRule type="cellIs" dxfId="27432" priority="32535" operator="equal">
      <formula>_FV(13,"3")</formula>
    </cfRule>
  </conditionalFormatting>
  <conditionalFormatting sqref="AY124 BA124:BG124">
    <cfRule type="cellIs" dxfId="27431" priority="32522" operator="equal">
      <formula>"09.00 – 18.00"</formula>
    </cfRule>
  </conditionalFormatting>
  <conditionalFormatting sqref="AY124 BA124:BG124">
    <cfRule type="cellIs" dxfId="27430" priority="32523" operator="equal">
      <formula>"09.30 – 13.00"</formula>
    </cfRule>
  </conditionalFormatting>
  <conditionalFormatting sqref="AY124 BA124:BG124">
    <cfRule type="cellIs" dxfId="27429" priority="32524" operator="equal">
      <formula>"10.30 – 19.30"</formula>
    </cfRule>
  </conditionalFormatting>
  <conditionalFormatting sqref="AY124 BA124:BG124">
    <cfRule type="cellIs" dxfId="27428" priority="32525" operator="equal">
      <formula>"11.30 – 19.30"</formula>
    </cfRule>
  </conditionalFormatting>
  <conditionalFormatting sqref="AY124 BA124:BG124">
    <cfRule type="cellIs" dxfId="27427" priority="32526" operator="equal">
      <formula>_FV(13,"3")</formula>
    </cfRule>
  </conditionalFormatting>
  <conditionalFormatting sqref="AY124 BA124:BG124">
    <cfRule type="cellIs" dxfId="27426" priority="32527" operator="equal">
      <formula>_FV(13,"3")</formula>
    </cfRule>
  </conditionalFormatting>
  <conditionalFormatting sqref="AY124 BA124:BG124">
    <cfRule type="cellIs" dxfId="27425" priority="32528" operator="equal">
      <formula>_FV(13,"3")</formula>
    </cfRule>
  </conditionalFormatting>
  <conditionalFormatting sqref="AY124 BA124:BG124">
    <cfRule type="cellIs" dxfId="27424" priority="32514" operator="equal">
      <formula>"09.00 – 15.00"</formula>
    </cfRule>
  </conditionalFormatting>
  <conditionalFormatting sqref="AY124 BA124:BG124">
    <cfRule type="cellIs" dxfId="27423" priority="32515" operator="equal">
      <formula>"09.00 – 18.00"</formula>
    </cfRule>
  </conditionalFormatting>
  <conditionalFormatting sqref="AY124 BA124:BG124">
    <cfRule type="cellIs" dxfId="27422" priority="32516" operator="equal">
      <formula>"09.30 – 13.00"</formula>
    </cfRule>
  </conditionalFormatting>
  <conditionalFormatting sqref="AY124 BA124:BG124">
    <cfRule type="cellIs" dxfId="27421" priority="32517" operator="equal">
      <formula>"10.30 – 19.30"</formula>
    </cfRule>
  </conditionalFormatting>
  <conditionalFormatting sqref="AY124 BA124:BG124">
    <cfRule type="cellIs" dxfId="27420" priority="32518" operator="equal">
      <formula>"11.30 – 19.30"</formula>
    </cfRule>
  </conditionalFormatting>
  <conditionalFormatting sqref="AY124 BA124:BG124">
    <cfRule type="cellIs" dxfId="27419" priority="32519" operator="equal">
      <formula>_FV(13,"3")</formula>
    </cfRule>
  </conditionalFormatting>
  <conditionalFormatting sqref="AY124 BA124:BG124">
    <cfRule type="cellIs" dxfId="27418" priority="32520" operator="equal">
      <formula>_FV(13,"3")</formula>
    </cfRule>
  </conditionalFormatting>
  <conditionalFormatting sqref="AY124 BA124:BG124">
    <cfRule type="cellIs" dxfId="27417" priority="32521" operator="equal">
      <formula>_FV(13,"3")</formula>
    </cfRule>
  </conditionalFormatting>
  <conditionalFormatting sqref="AY124 BA124:BG124">
    <cfRule type="containsText" dxfId="27416" priority="32504" operator="containsText" text="DOMENICA">
      <formula>NOT(ISERROR(SEARCH("DOMENICA",AY124)))</formula>
    </cfRule>
    <cfRule type="containsText" dxfId="27415" priority="32505" operator="containsText" text="08.30 – 14.30">
      <formula>NOT(ISERROR(SEARCH("08.30 – 14.30",AY124)))</formula>
    </cfRule>
    <cfRule type="containsText" dxfId="27414" priority="32506" operator="containsText" text="09.30 – 18.30">
      <formula>NOT(ISERROR(SEARCH("09.30 – 18.30",AY124)))</formula>
    </cfRule>
    <cfRule type="containsText" dxfId="27413" priority="32507" operator="containsText" text="08.30 – 16.30">
      <formula>NOT(ISERROR(SEARCH("08.30 – 16.30",AY124)))</formula>
    </cfRule>
    <cfRule type="containsText" dxfId="27412" priority="32508" operator="containsText" text="08.30 – 17.30">
      <formula>NOT(ISERROR(SEARCH("08.30 – 17.30",AY124)))</formula>
    </cfRule>
    <cfRule type="containsText" dxfId="27411" priority="32509" operator="containsText" text="09.00 – 18.00">
      <formula>NOT(ISERROR(SEARCH("09.00 – 18.00",AY124)))</formula>
    </cfRule>
    <cfRule type="containsText" dxfId="27410" priority="32510" operator="containsText" text="09.00 – 15.00">
      <formula>NOT(ISERROR(SEARCH("09.00 – 15.00",AY124)))</formula>
    </cfRule>
    <cfRule type="containsText" dxfId="27409" priority="32511" operator="containsText" text="10.30 – 19.30">
      <formula>NOT(ISERROR(SEARCH("10.30 – 19.30",AY124)))</formula>
    </cfRule>
    <cfRule type="containsText" dxfId="27408" priority="32512" operator="containsText" text="09.00 – 13.00">
      <formula>NOT(ISERROR(SEARCH("09.00 – 13.00",AY124)))</formula>
    </cfRule>
    <cfRule type="containsText" dxfId="27407" priority="32513" operator="containsText" text="11.30 – 19.30">
      <formula>NOT(ISERROR(SEARCH("11.30 – 19.30",AY124)))</formula>
    </cfRule>
  </conditionalFormatting>
  <conditionalFormatting sqref="AY124 BA124:BG124">
    <cfRule type="cellIs" dxfId="27406" priority="32497" operator="equal">
      <formula>"09.00 – 18.00"</formula>
    </cfRule>
  </conditionalFormatting>
  <conditionalFormatting sqref="AY124 BA124:BG124">
    <cfRule type="cellIs" dxfId="27405" priority="32498" operator="equal">
      <formula>"09.30 – 13.00"</formula>
    </cfRule>
  </conditionalFormatting>
  <conditionalFormatting sqref="AY124 BA124:BG124">
    <cfRule type="cellIs" dxfId="27404" priority="32499" operator="equal">
      <formula>"10.30 – 19.30"</formula>
    </cfRule>
  </conditionalFormatting>
  <conditionalFormatting sqref="AY124 BA124:BG124">
    <cfRule type="cellIs" dxfId="27403" priority="32500" operator="equal">
      <formula>"11.30 – 19.30"</formula>
    </cfRule>
  </conditionalFormatting>
  <conditionalFormatting sqref="AY124 BA124:BG124">
    <cfRule type="cellIs" dxfId="27402" priority="32501" operator="equal">
      <formula>_FV(13,"3")</formula>
    </cfRule>
  </conditionalFormatting>
  <conditionalFormatting sqref="AY124 BA124:BG124">
    <cfRule type="cellIs" dxfId="27401" priority="32502" operator="equal">
      <formula>_FV(13,"3")</formula>
    </cfRule>
  </conditionalFormatting>
  <conditionalFormatting sqref="AY124 BA124:BG124">
    <cfRule type="cellIs" dxfId="27400" priority="32503" operator="equal">
      <formula>_FV(13,"3")</formula>
    </cfRule>
  </conditionalFormatting>
  <conditionalFormatting sqref="AY124 BA124:BG124">
    <cfRule type="cellIs" dxfId="27399" priority="32490" operator="equal">
      <formula>"09.00 – 18.00"</formula>
    </cfRule>
  </conditionalFormatting>
  <conditionalFormatting sqref="AY124 BA124:BG124">
    <cfRule type="cellIs" dxfId="27398" priority="32491" operator="equal">
      <formula>"09.30 – 13.00"</formula>
    </cfRule>
  </conditionalFormatting>
  <conditionalFormatting sqref="AY124 BA124:BG124">
    <cfRule type="cellIs" dxfId="27397" priority="32492" operator="equal">
      <formula>"10.30 – 19.30"</formula>
    </cfRule>
  </conditionalFormatting>
  <conditionalFormatting sqref="AY124 BA124:BG124">
    <cfRule type="cellIs" dxfId="27396" priority="32493" operator="equal">
      <formula>"11.30 – 19.30"</formula>
    </cfRule>
  </conditionalFormatting>
  <conditionalFormatting sqref="AY124 BA124:BG124">
    <cfRule type="cellIs" dxfId="27395" priority="32494" operator="equal">
      <formula>_FV(13,"3")</formula>
    </cfRule>
  </conditionalFormatting>
  <conditionalFormatting sqref="AY124 BA124:BG124">
    <cfRule type="cellIs" dxfId="27394" priority="32495" operator="equal">
      <formula>_FV(13,"3")</formula>
    </cfRule>
  </conditionalFormatting>
  <conditionalFormatting sqref="AY124 BA124:BG124">
    <cfRule type="cellIs" dxfId="27393" priority="32496" operator="equal">
      <formula>_FV(13,"3")</formula>
    </cfRule>
  </conditionalFormatting>
  <conditionalFormatting sqref="AY134 BA134:BG134">
    <cfRule type="cellIs" dxfId="27392" priority="32482" operator="equal">
      <formula>"09.00 – 15.00"</formula>
    </cfRule>
  </conditionalFormatting>
  <conditionalFormatting sqref="AY134 BA134:BG134">
    <cfRule type="cellIs" dxfId="27391" priority="32483" operator="equal">
      <formula>"09.00 – 18.00"</formula>
    </cfRule>
  </conditionalFormatting>
  <conditionalFormatting sqref="AY134 BA134:BG134">
    <cfRule type="cellIs" dxfId="27390" priority="32484" operator="equal">
      <formula>"09.30 – 13.00"</formula>
    </cfRule>
  </conditionalFormatting>
  <conditionalFormatting sqref="AY134 BA134:BG134">
    <cfRule type="cellIs" dxfId="27389" priority="32485" operator="equal">
      <formula>"10.30 – 19.30"</formula>
    </cfRule>
  </conditionalFormatting>
  <conditionalFormatting sqref="AY134 BA134:BG134">
    <cfRule type="cellIs" dxfId="27388" priority="32486" operator="equal">
      <formula>"11.30 – 19.30"</formula>
    </cfRule>
  </conditionalFormatting>
  <conditionalFormatting sqref="AY134 BA134:BG134">
    <cfRule type="cellIs" dxfId="27387" priority="32487" operator="equal">
      <formula>_FV(13,"3")</formula>
    </cfRule>
  </conditionalFormatting>
  <conditionalFormatting sqref="AY134 BA134:BG134">
    <cfRule type="cellIs" dxfId="27386" priority="32488" operator="equal">
      <formula>_FV(13,"3")</formula>
    </cfRule>
  </conditionalFormatting>
  <conditionalFormatting sqref="AY134 BA134:BG134">
    <cfRule type="cellIs" dxfId="27385" priority="32489" operator="equal">
      <formula>_FV(13,"3")</formula>
    </cfRule>
  </conditionalFormatting>
  <conditionalFormatting sqref="AY134 BA134:BG134">
    <cfRule type="containsText" dxfId="27384" priority="32472" operator="containsText" text="DOMENICA">
      <formula>NOT(ISERROR(SEARCH("DOMENICA",AY134)))</formula>
    </cfRule>
    <cfRule type="containsText" dxfId="27383" priority="32473" operator="containsText" text="08.30 – 14.30">
      <formula>NOT(ISERROR(SEARCH("08.30 – 14.30",AY134)))</formula>
    </cfRule>
    <cfRule type="containsText" dxfId="27382" priority="32474" operator="containsText" text="09.30 – 18.30">
      <formula>NOT(ISERROR(SEARCH("09.30 – 18.30",AY134)))</formula>
    </cfRule>
    <cfRule type="containsText" dxfId="27381" priority="32475" operator="containsText" text="08.30 – 16.30">
      <formula>NOT(ISERROR(SEARCH("08.30 – 16.30",AY134)))</formula>
    </cfRule>
    <cfRule type="containsText" dxfId="27380" priority="32476" operator="containsText" text="08.30 – 17.30">
      <formula>NOT(ISERROR(SEARCH("08.30 – 17.30",AY134)))</formula>
    </cfRule>
    <cfRule type="containsText" dxfId="27379" priority="32477" operator="containsText" text="09.00 – 18.00">
      <formula>NOT(ISERROR(SEARCH("09.00 – 18.00",AY134)))</formula>
    </cfRule>
    <cfRule type="containsText" dxfId="27378" priority="32478" operator="containsText" text="09.00 – 15.00">
      <formula>NOT(ISERROR(SEARCH("09.00 – 15.00",AY134)))</formula>
    </cfRule>
    <cfRule type="containsText" dxfId="27377" priority="32479" operator="containsText" text="10.30 – 19.30">
      <formula>NOT(ISERROR(SEARCH("10.30 – 19.30",AY134)))</formula>
    </cfRule>
    <cfRule type="containsText" dxfId="27376" priority="32480" operator="containsText" text="09.00 – 13.00">
      <formula>NOT(ISERROR(SEARCH("09.00 – 13.00",AY134)))</formula>
    </cfRule>
    <cfRule type="containsText" dxfId="27375" priority="32481" operator="containsText" text="11.30 – 19.30">
      <formula>NOT(ISERROR(SEARCH("11.30 – 19.30",AY134)))</formula>
    </cfRule>
  </conditionalFormatting>
  <conditionalFormatting sqref="AY134 BA134:BG134">
    <cfRule type="cellIs" dxfId="27374" priority="32465" operator="equal">
      <formula>"09.00 – 18.00"</formula>
    </cfRule>
  </conditionalFormatting>
  <conditionalFormatting sqref="AY134 BA134:BG134">
    <cfRule type="cellIs" dxfId="27373" priority="32466" operator="equal">
      <formula>"09.30 – 13.00"</formula>
    </cfRule>
  </conditionalFormatting>
  <conditionalFormatting sqref="AY134 BA134:BG134">
    <cfRule type="cellIs" dxfId="27372" priority="32467" operator="equal">
      <formula>"10.30 – 19.30"</formula>
    </cfRule>
  </conditionalFormatting>
  <conditionalFormatting sqref="AY134 BA134:BG134">
    <cfRule type="cellIs" dxfId="27371" priority="32468" operator="equal">
      <formula>"11.30 – 19.30"</formula>
    </cfRule>
  </conditionalFormatting>
  <conditionalFormatting sqref="AY134 BA134:BG134">
    <cfRule type="cellIs" dxfId="27370" priority="32469" operator="equal">
      <formula>_FV(13,"3")</formula>
    </cfRule>
  </conditionalFormatting>
  <conditionalFormatting sqref="AY134 BA134:BG134">
    <cfRule type="cellIs" dxfId="27369" priority="32470" operator="equal">
      <formula>_FV(13,"3")</formula>
    </cfRule>
  </conditionalFormatting>
  <conditionalFormatting sqref="AY134 BA134:BG134">
    <cfRule type="cellIs" dxfId="27368" priority="32471" operator="equal">
      <formula>_FV(13,"3")</formula>
    </cfRule>
  </conditionalFormatting>
  <conditionalFormatting sqref="AY134 BA134:BG134">
    <cfRule type="cellIs" dxfId="27367" priority="32458" operator="equal">
      <formula>"09.00 – 18.00"</formula>
    </cfRule>
  </conditionalFormatting>
  <conditionalFormatting sqref="AY134 BA134:BG134">
    <cfRule type="cellIs" dxfId="27366" priority="32459" operator="equal">
      <formula>"09.30 – 13.00"</formula>
    </cfRule>
  </conditionalFormatting>
  <conditionalFormatting sqref="AY134 BA134:BG134">
    <cfRule type="cellIs" dxfId="27365" priority="32460" operator="equal">
      <formula>"10.30 – 19.30"</formula>
    </cfRule>
  </conditionalFormatting>
  <conditionalFormatting sqref="AY134 BA134:BG134">
    <cfRule type="cellIs" dxfId="27364" priority="32461" operator="equal">
      <formula>"11.30 – 19.30"</formula>
    </cfRule>
  </conditionalFormatting>
  <conditionalFormatting sqref="AY134 BA134:BG134">
    <cfRule type="cellIs" dxfId="27363" priority="32462" operator="equal">
      <formula>_FV(13,"3")</formula>
    </cfRule>
  </conditionalFormatting>
  <conditionalFormatting sqref="AY134 BA134:BG134">
    <cfRule type="cellIs" dxfId="27362" priority="32463" operator="equal">
      <formula>_FV(13,"3")</formula>
    </cfRule>
  </conditionalFormatting>
  <conditionalFormatting sqref="AY134 BA134:BG134">
    <cfRule type="cellIs" dxfId="27361" priority="32464" operator="equal">
      <formula>_FV(13,"3")</formula>
    </cfRule>
  </conditionalFormatting>
  <conditionalFormatting sqref="AY134 BA134:BG134">
    <cfRule type="cellIs" dxfId="27360" priority="32450" operator="equal">
      <formula>"09.00 – 15.00"</formula>
    </cfRule>
  </conditionalFormatting>
  <conditionalFormatting sqref="AY134 BA134:BG134">
    <cfRule type="cellIs" dxfId="27359" priority="32451" operator="equal">
      <formula>"09.00 – 18.00"</formula>
    </cfRule>
  </conditionalFormatting>
  <conditionalFormatting sqref="AY134 BA134:BG134">
    <cfRule type="cellIs" dxfId="27358" priority="32452" operator="equal">
      <formula>"09.30 – 13.00"</formula>
    </cfRule>
  </conditionalFormatting>
  <conditionalFormatting sqref="AY134 BA134:BG134">
    <cfRule type="cellIs" dxfId="27357" priority="32453" operator="equal">
      <formula>"10.30 – 19.30"</formula>
    </cfRule>
  </conditionalFormatting>
  <conditionalFormatting sqref="AY134 BA134:BG134">
    <cfRule type="cellIs" dxfId="27356" priority="32454" operator="equal">
      <formula>"11.30 – 19.30"</formula>
    </cfRule>
  </conditionalFormatting>
  <conditionalFormatting sqref="AY134 BA134:BG134">
    <cfRule type="cellIs" dxfId="27355" priority="32455" operator="equal">
      <formula>_FV(13,"3")</formula>
    </cfRule>
  </conditionalFormatting>
  <conditionalFormatting sqref="AY134 BA134:BG134">
    <cfRule type="cellIs" dxfId="27354" priority="32456" operator="equal">
      <formula>_FV(13,"3")</formula>
    </cfRule>
  </conditionalFormatting>
  <conditionalFormatting sqref="AY134 BA134:BG134">
    <cfRule type="cellIs" dxfId="27353" priority="32457" operator="equal">
      <formula>_FV(13,"3")</formula>
    </cfRule>
  </conditionalFormatting>
  <conditionalFormatting sqref="AY134 BA134:BG134">
    <cfRule type="containsText" dxfId="27352" priority="32440" operator="containsText" text="DOMENICA">
      <formula>NOT(ISERROR(SEARCH("DOMENICA",AY134)))</formula>
    </cfRule>
    <cfRule type="containsText" dxfId="27351" priority="32441" operator="containsText" text="08.30 – 14.30">
      <formula>NOT(ISERROR(SEARCH("08.30 – 14.30",AY134)))</formula>
    </cfRule>
    <cfRule type="containsText" dxfId="27350" priority="32442" operator="containsText" text="09.30 – 18.30">
      <formula>NOT(ISERROR(SEARCH("09.30 – 18.30",AY134)))</formula>
    </cfRule>
    <cfRule type="containsText" dxfId="27349" priority="32443" operator="containsText" text="08.30 – 16.30">
      <formula>NOT(ISERROR(SEARCH("08.30 – 16.30",AY134)))</formula>
    </cfRule>
    <cfRule type="containsText" dxfId="27348" priority="32444" operator="containsText" text="08.30 – 17.30">
      <formula>NOT(ISERROR(SEARCH("08.30 – 17.30",AY134)))</formula>
    </cfRule>
    <cfRule type="containsText" dxfId="27347" priority="32445" operator="containsText" text="09.00 – 18.00">
      <formula>NOT(ISERROR(SEARCH("09.00 – 18.00",AY134)))</formula>
    </cfRule>
    <cfRule type="containsText" dxfId="27346" priority="32446" operator="containsText" text="09.00 – 15.00">
      <formula>NOT(ISERROR(SEARCH("09.00 – 15.00",AY134)))</formula>
    </cfRule>
    <cfRule type="containsText" dxfId="27345" priority="32447" operator="containsText" text="10.30 – 19.30">
      <formula>NOT(ISERROR(SEARCH("10.30 – 19.30",AY134)))</formula>
    </cfRule>
    <cfRule type="containsText" dxfId="27344" priority="32448" operator="containsText" text="09.00 – 13.00">
      <formula>NOT(ISERROR(SEARCH("09.00 – 13.00",AY134)))</formula>
    </cfRule>
    <cfRule type="containsText" dxfId="27343" priority="32449" operator="containsText" text="11.30 – 19.30">
      <formula>NOT(ISERROR(SEARCH("11.30 – 19.30",AY134)))</formula>
    </cfRule>
  </conditionalFormatting>
  <conditionalFormatting sqref="AY134 BA134:BG134">
    <cfRule type="cellIs" dxfId="27342" priority="32433" operator="equal">
      <formula>"09.00 – 18.00"</formula>
    </cfRule>
  </conditionalFormatting>
  <conditionalFormatting sqref="AY134 BA134:BG134">
    <cfRule type="cellIs" dxfId="27341" priority="32434" operator="equal">
      <formula>"09.30 – 13.00"</formula>
    </cfRule>
  </conditionalFormatting>
  <conditionalFormatting sqref="AY134 BA134:BG134">
    <cfRule type="cellIs" dxfId="27340" priority="32435" operator="equal">
      <formula>"10.30 – 19.30"</formula>
    </cfRule>
  </conditionalFormatting>
  <conditionalFormatting sqref="AY134 BA134:BG134">
    <cfRule type="cellIs" dxfId="27339" priority="32436" operator="equal">
      <formula>"11.30 – 19.30"</formula>
    </cfRule>
  </conditionalFormatting>
  <conditionalFormatting sqref="AY134 BA134:BG134">
    <cfRule type="cellIs" dxfId="27338" priority="32437" operator="equal">
      <formula>_FV(13,"3")</formula>
    </cfRule>
  </conditionalFormatting>
  <conditionalFormatting sqref="AY134 BA134:BG134">
    <cfRule type="cellIs" dxfId="27337" priority="32438" operator="equal">
      <formula>_FV(13,"3")</formula>
    </cfRule>
  </conditionalFormatting>
  <conditionalFormatting sqref="AY134 BA134:BG134">
    <cfRule type="cellIs" dxfId="27336" priority="32439" operator="equal">
      <formula>_FV(13,"3")</formula>
    </cfRule>
  </conditionalFormatting>
  <conditionalFormatting sqref="AY134 BA134:BG134">
    <cfRule type="cellIs" dxfId="27335" priority="32426" operator="equal">
      <formula>"09.00 – 18.00"</formula>
    </cfRule>
  </conditionalFormatting>
  <conditionalFormatting sqref="AY134 BA134:BG134">
    <cfRule type="cellIs" dxfId="27334" priority="32427" operator="equal">
      <formula>"09.30 – 13.00"</formula>
    </cfRule>
  </conditionalFormatting>
  <conditionalFormatting sqref="AY134 BA134:BG134">
    <cfRule type="cellIs" dxfId="27333" priority="32428" operator="equal">
      <formula>"10.30 – 19.30"</formula>
    </cfRule>
  </conditionalFormatting>
  <conditionalFormatting sqref="AY134 BA134:BG134">
    <cfRule type="cellIs" dxfId="27332" priority="32429" operator="equal">
      <formula>"11.30 – 19.30"</formula>
    </cfRule>
  </conditionalFormatting>
  <conditionalFormatting sqref="AY134 BA134:BG134">
    <cfRule type="cellIs" dxfId="27331" priority="32430" operator="equal">
      <formula>_FV(13,"3")</formula>
    </cfRule>
  </conditionalFormatting>
  <conditionalFormatting sqref="AY134 BA134:BG134">
    <cfRule type="cellIs" dxfId="27330" priority="32431" operator="equal">
      <formula>_FV(13,"3")</formula>
    </cfRule>
  </conditionalFormatting>
  <conditionalFormatting sqref="AY134 BA134:BG134">
    <cfRule type="cellIs" dxfId="27329" priority="32432" operator="equal">
      <formula>_FV(13,"3")</formula>
    </cfRule>
  </conditionalFormatting>
  <conditionalFormatting sqref="AY134 BA134:BG134">
    <cfRule type="cellIs" dxfId="27328" priority="32418" operator="equal">
      <formula>"09.00 – 15.00"</formula>
    </cfRule>
  </conditionalFormatting>
  <conditionalFormatting sqref="AY134 BA134:BG134">
    <cfRule type="cellIs" dxfId="27327" priority="32419" operator="equal">
      <formula>"09.00 – 18.00"</formula>
    </cfRule>
  </conditionalFormatting>
  <conditionalFormatting sqref="AY134 BA134:BG134">
    <cfRule type="cellIs" dxfId="27326" priority="32420" operator="equal">
      <formula>"09.30 – 13.00"</formula>
    </cfRule>
  </conditionalFormatting>
  <conditionalFormatting sqref="AY134 BA134:BG134">
    <cfRule type="cellIs" dxfId="27325" priority="32421" operator="equal">
      <formula>"10.30 – 19.30"</formula>
    </cfRule>
  </conditionalFormatting>
  <conditionalFormatting sqref="AY134 BA134:BG134">
    <cfRule type="cellIs" dxfId="27324" priority="32422" operator="equal">
      <formula>"11.30 – 19.30"</formula>
    </cfRule>
  </conditionalFormatting>
  <conditionalFormatting sqref="AY134 BA134:BG134">
    <cfRule type="cellIs" dxfId="27323" priority="32423" operator="equal">
      <formula>_FV(13,"3")</formula>
    </cfRule>
  </conditionalFormatting>
  <conditionalFormatting sqref="AY134 BA134:BG134">
    <cfRule type="cellIs" dxfId="27322" priority="32424" operator="equal">
      <formula>_FV(13,"3")</formula>
    </cfRule>
  </conditionalFormatting>
  <conditionalFormatting sqref="AY134 BA134:BG134">
    <cfRule type="cellIs" dxfId="27321" priority="32425" operator="equal">
      <formula>_FV(13,"3")</formula>
    </cfRule>
  </conditionalFormatting>
  <conditionalFormatting sqref="AY134 BA134:BG134">
    <cfRule type="containsText" dxfId="27320" priority="32408" operator="containsText" text="DOMENICA">
      <formula>NOT(ISERROR(SEARCH("DOMENICA",AY134)))</formula>
    </cfRule>
    <cfRule type="containsText" dxfId="27319" priority="32409" operator="containsText" text="08.30 – 14.30">
      <formula>NOT(ISERROR(SEARCH("08.30 – 14.30",AY134)))</formula>
    </cfRule>
    <cfRule type="containsText" dxfId="27318" priority="32410" operator="containsText" text="09.30 – 18.30">
      <formula>NOT(ISERROR(SEARCH("09.30 – 18.30",AY134)))</formula>
    </cfRule>
    <cfRule type="containsText" dxfId="27317" priority="32411" operator="containsText" text="08.30 – 16.30">
      <formula>NOT(ISERROR(SEARCH("08.30 – 16.30",AY134)))</formula>
    </cfRule>
    <cfRule type="containsText" dxfId="27316" priority="32412" operator="containsText" text="08.30 – 17.30">
      <formula>NOT(ISERROR(SEARCH("08.30 – 17.30",AY134)))</formula>
    </cfRule>
    <cfRule type="containsText" dxfId="27315" priority="32413" operator="containsText" text="09.00 – 18.00">
      <formula>NOT(ISERROR(SEARCH("09.00 – 18.00",AY134)))</formula>
    </cfRule>
    <cfRule type="containsText" dxfId="27314" priority="32414" operator="containsText" text="09.00 – 15.00">
      <formula>NOT(ISERROR(SEARCH("09.00 – 15.00",AY134)))</formula>
    </cfRule>
    <cfRule type="containsText" dxfId="27313" priority="32415" operator="containsText" text="10.30 – 19.30">
      <formula>NOT(ISERROR(SEARCH("10.30 – 19.30",AY134)))</formula>
    </cfRule>
    <cfRule type="containsText" dxfId="27312" priority="32416" operator="containsText" text="09.00 – 13.00">
      <formula>NOT(ISERROR(SEARCH("09.00 – 13.00",AY134)))</formula>
    </cfRule>
    <cfRule type="containsText" dxfId="27311" priority="32417" operator="containsText" text="11.30 – 19.30">
      <formula>NOT(ISERROR(SEARCH("11.30 – 19.30",AY134)))</formula>
    </cfRule>
  </conditionalFormatting>
  <conditionalFormatting sqref="AY134 BA134:BG134">
    <cfRule type="cellIs" dxfId="27310" priority="32401" operator="equal">
      <formula>"09.00 – 18.00"</formula>
    </cfRule>
  </conditionalFormatting>
  <conditionalFormatting sqref="AY134 BA134:BG134">
    <cfRule type="cellIs" dxfId="27309" priority="32402" operator="equal">
      <formula>"09.30 – 13.00"</formula>
    </cfRule>
  </conditionalFormatting>
  <conditionalFormatting sqref="AY134 BA134:BG134">
    <cfRule type="cellIs" dxfId="27308" priority="32403" operator="equal">
      <formula>"10.30 – 19.30"</formula>
    </cfRule>
  </conditionalFormatting>
  <conditionalFormatting sqref="AY134 BA134:BG134">
    <cfRule type="cellIs" dxfId="27307" priority="32404" operator="equal">
      <formula>"11.30 – 19.30"</formula>
    </cfRule>
  </conditionalFormatting>
  <conditionalFormatting sqref="AY134 BA134:BG134">
    <cfRule type="cellIs" dxfId="27306" priority="32405" operator="equal">
      <formula>_FV(13,"3")</formula>
    </cfRule>
  </conditionalFormatting>
  <conditionalFormatting sqref="AY134 BA134:BG134">
    <cfRule type="cellIs" dxfId="27305" priority="32406" operator="equal">
      <formula>_FV(13,"3")</formula>
    </cfRule>
  </conditionalFormatting>
  <conditionalFormatting sqref="AY134 BA134:BG134">
    <cfRule type="cellIs" dxfId="27304" priority="32407" operator="equal">
      <formula>_FV(13,"3")</formula>
    </cfRule>
  </conditionalFormatting>
  <conditionalFormatting sqref="AY134 BA134:BG134">
    <cfRule type="cellIs" dxfId="27303" priority="32394" operator="equal">
      <formula>"09.00 – 18.00"</formula>
    </cfRule>
  </conditionalFormatting>
  <conditionalFormatting sqref="AY134 BA134:BG134">
    <cfRule type="cellIs" dxfId="27302" priority="32395" operator="equal">
      <formula>"09.30 – 13.00"</formula>
    </cfRule>
  </conditionalFormatting>
  <conditionalFormatting sqref="AY134 BA134:BG134">
    <cfRule type="cellIs" dxfId="27301" priority="32396" operator="equal">
      <formula>"10.30 – 19.30"</formula>
    </cfRule>
  </conditionalFormatting>
  <conditionalFormatting sqref="AY134 BA134:BG134">
    <cfRule type="cellIs" dxfId="27300" priority="32397" operator="equal">
      <formula>"11.30 – 19.30"</formula>
    </cfRule>
  </conditionalFormatting>
  <conditionalFormatting sqref="AY134 BA134:BG134">
    <cfRule type="cellIs" dxfId="27299" priority="32398" operator="equal">
      <formula>_FV(13,"3")</formula>
    </cfRule>
  </conditionalFormatting>
  <conditionalFormatting sqref="AY134 BA134:BG134">
    <cfRule type="cellIs" dxfId="27298" priority="32399" operator="equal">
      <formula>_FV(13,"3")</formula>
    </cfRule>
  </conditionalFormatting>
  <conditionalFormatting sqref="AY134 BA134:BG134">
    <cfRule type="cellIs" dxfId="27297" priority="32400" operator="equal">
      <formula>_FV(13,"3")</formula>
    </cfRule>
  </conditionalFormatting>
  <conditionalFormatting sqref="AY144 BA144:BG144">
    <cfRule type="cellIs" dxfId="27296" priority="32386" operator="equal">
      <formula>"09.00 – 15.00"</formula>
    </cfRule>
  </conditionalFormatting>
  <conditionalFormatting sqref="AY144 BA144:BG144">
    <cfRule type="cellIs" dxfId="27295" priority="32387" operator="equal">
      <formula>"09.00 – 18.00"</formula>
    </cfRule>
  </conditionalFormatting>
  <conditionalFormatting sqref="AY144 BA144:BG144">
    <cfRule type="cellIs" dxfId="27294" priority="32388" operator="equal">
      <formula>"09.30 – 13.00"</formula>
    </cfRule>
  </conditionalFormatting>
  <conditionalFormatting sqref="AY144 BA144:BG144">
    <cfRule type="cellIs" dxfId="27293" priority="32389" operator="equal">
      <formula>"10.30 – 19.30"</formula>
    </cfRule>
  </conditionalFormatting>
  <conditionalFormatting sqref="AY144 BA144:BG144">
    <cfRule type="cellIs" dxfId="27292" priority="32390" operator="equal">
      <formula>"11.30 – 19.30"</formula>
    </cfRule>
  </conditionalFormatting>
  <conditionalFormatting sqref="AY144 BA144:BG144">
    <cfRule type="cellIs" dxfId="27291" priority="32391" operator="equal">
      <formula>_FV(13,"3")</formula>
    </cfRule>
  </conditionalFormatting>
  <conditionalFormatting sqref="AY144 BA144:BG144">
    <cfRule type="cellIs" dxfId="27290" priority="32392" operator="equal">
      <formula>_FV(13,"3")</formula>
    </cfRule>
  </conditionalFormatting>
  <conditionalFormatting sqref="AY144 BA144:BG144">
    <cfRule type="cellIs" dxfId="27289" priority="32393" operator="equal">
      <formula>_FV(13,"3")</formula>
    </cfRule>
  </conditionalFormatting>
  <conditionalFormatting sqref="AY144 BA144:BG144">
    <cfRule type="containsText" dxfId="27288" priority="32376" operator="containsText" text="DOMENICA">
      <formula>NOT(ISERROR(SEARCH("DOMENICA",AY144)))</formula>
    </cfRule>
    <cfRule type="containsText" dxfId="27287" priority="32377" operator="containsText" text="08.30 – 14.30">
      <formula>NOT(ISERROR(SEARCH("08.30 – 14.30",AY144)))</formula>
    </cfRule>
    <cfRule type="containsText" dxfId="27286" priority="32378" operator="containsText" text="09.30 – 18.30">
      <formula>NOT(ISERROR(SEARCH("09.30 – 18.30",AY144)))</formula>
    </cfRule>
    <cfRule type="containsText" dxfId="27285" priority="32379" operator="containsText" text="08.30 – 16.30">
      <formula>NOT(ISERROR(SEARCH("08.30 – 16.30",AY144)))</formula>
    </cfRule>
    <cfRule type="containsText" dxfId="27284" priority="32380" operator="containsText" text="08.30 – 17.30">
      <formula>NOT(ISERROR(SEARCH("08.30 – 17.30",AY144)))</formula>
    </cfRule>
    <cfRule type="containsText" dxfId="27283" priority="32381" operator="containsText" text="09.00 – 18.00">
      <formula>NOT(ISERROR(SEARCH("09.00 – 18.00",AY144)))</formula>
    </cfRule>
    <cfRule type="containsText" dxfId="27282" priority="32382" operator="containsText" text="09.00 – 15.00">
      <formula>NOT(ISERROR(SEARCH("09.00 – 15.00",AY144)))</formula>
    </cfRule>
    <cfRule type="containsText" dxfId="27281" priority="32383" operator="containsText" text="10.30 – 19.30">
      <formula>NOT(ISERROR(SEARCH("10.30 – 19.30",AY144)))</formula>
    </cfRule>
    <cfRule type="containsText" dxfId="27280" priority="32384" operator="containsText" text="09.00 – 13.00">
      <formula>NOT(ISERROR(SEARCH("09.00 – 13.00",AY144)))</formula>
    </cfRule>
    <cfRule type="containsText" dxfId="27279" priority="32385" operator="containsText" text="11.30 – 19.30">
      <formula>NOT(ISERROR(SEARCH("11.30 – 19.30",AY144)))</formula>
    </cfRule>
  </conditionalFormatting>
  <conditionalFormatting sqref="AY144 BA144:BG144">
    <cfRule type="cellIs" dxfId="27278" priority="32369" operator="equal">
      <formula>"09.00 – 18.00"</formula>
    </cfRule>
  </conditionalFormatting>
  <conditionalFormatting sqref="AY144 BA144:BG144">
    <cfRule type="cellIs" dxfId="27277" priority="32370" operator="equal">
      <formula>"09.30 – 13.00"</formula>
    </cfRule>
  </conditionalFormatting>
  <conditionalFormatting sqref="AY144 BA144:BG144">
    <cfRule type="cellIs" dxfId="27276" priority="32371" operator="equal">
      <formula>"10.30 – 19.30"</formula>
    </cfRule>
  </conditionalFormatting>
  <conditionalFormatting sqref="AY144 BA144:BG144">
    <cfRule type="cellIs" dxfId="27275" priority="32372" operator="equal">
      <formula>"11.30 – 19.30"</formula>
    </cfRule>
  </conditionalFormatting>
  <conditionalFormatting sqref="AY144 BA144:BG144">
    <cfRule type="cellIs" dxfId="27274" priority="32373" operator="equal">
      <formula>_FV(13,"3")</formula>
    </cfRule>
  </conditionalFormatting>
  <conditionalFormatting sqref="AY144 BA144:BG144">
    <cfRule type="cellIs" dxfId="27273" priority="32374" operator="equal">
      <formula>_FV(13,"3")</formula>
    </cfRule>
  </conditionalFormatting>
  <conditionalFormatting sqref="AY144 BA144:BG144">
    <cfRule type="cellIs" dxfId="27272" priority="32375" operator="equal">
      <formula>_FV(13,"3")</formula>
    </cfRule>
  </conditionalFormatting>
  <conditionalFormatting sqref="AY144 BA144:BG144">
    <cfRule type="cellIs" dxfId="27271" priority="32362" operator="equal">
      <formula>"09.00 – 18.00"</formula>
    </cfRule>
  </conditionalFormatting>
  <conditionalFormatting sqref="AY144 BA144:BG144">
    <cfRule type="cellIs" dxfId="27270" priority="32363" operator="equal">
      <formula>"09.30 – 13.00"</formula>
    </cfRule>
  </conditionalFormatting>
  <conditionalFormatting sqref="AY144 BA144:BG144">
    <cfRule type="cellIs" dxfId="27269" priority="32364" operator="equal">
      <formula>"10.30 – 19.30"</formula>
    </cfRule>
  </conditionalFormatting>
  <conditionalFormatting sqref="AY144 BA144:BG144">
    <cfRule type="cellIs" dxfId="27268" priority="32365" operator="equal">
      <formula>"11.30 – 19.30"</formula>
    </cfRule>
  </conditionalFormatting>
  <conditionalFormatting sqref="AY144 BA144:BG144">
    <cfRule type="cellIs" dxfId="27267" priority="32366" operator="equal">
      <formula>_FV(13,"3")</formula>
    </cfRule>
  </conditionalFormatting>
  <conditionalFormatting sqref="AY144 BA144:BG144">
    <cfRule type="cellIs" dxfId="27266" priority="32367" operator="equal">
      <formula>_FV(13,"3")</formula>
    </cfRule>
  </conditionalFormatting>
  <conditionalFormatting sqref="AY144 BA144:BG144">
    <cfRule type="cellIs" dxfId="27265" priority="32368" operator="equal">
      <formula>_FV(13,"3")</formula>
    </cfRule>
  </conditionalFormatting>
  <conditionalFormatting sqref="AY144 BA144:BG144">
    <cfRule type="cellIs" dxfId="27264" priority="32354" operator="equal">
      <formula>"09.00 – 15.00"</formula>
    </cfRule>
  </conditionalFormatting>
  <conditionalFormatting sqref="AY144 BA144:BG144">
    <cfRule type="cellIs" dxfId="27263" priority="32355" operator="equal">
      <formula>"09.00 – 18.00"</formula>
    </cfRule>
  </conditionalFormatting>
  <conditionalFormatting sqref="AY144 BA144:BG144">
    <cfRule type="cellIs" dxfId="27262" priority="32356" operator="equal">
      <formula>"09.30 – 13.00"</formula>
    </cfRule>
  </conditionalFormatting>
  <conditionalFormatting sqref="AY144 BA144:BG144">
    <cfRule type="cellIs" dxfId="27261" priority="32357" operator="equal">
      <formula>"10.30 – 19.30"</formula>
    </cfRule>
  </conditionalFormatting>
  <conditionalFormatting sqref="AY144 BA144:BG144">
    <cfRule type="cellIs" dxfId="27260" priority="32358" operator="equal">
      <formula>"11.30 – 19.30"</formula>
    </cfRule>
  </conditionalFormatting>
  <conditionalFormatting sqref="AY144 BA144:BG144">
    <cfRule type="cellIs" dxfId="27259" priority="32359" operator="equal">
      <formula>_FV(13,"3")</formula>
    </cfRule>
  </conditionalFormatting>
  <conditionalFormatting sqref="AY144 BA144:BG144">
    <cfRule type="cellIs" dxfId="27258" priority="32360" operator="equal">
      <formula>_FV(13,"3")</formula>
    </cfRule>
  </conditionalFormatting>
  <conditionalFormatting sqref="AY144 BA144:BG144">
    <cfRule type="cellIs" dxfId="27257" priority="32361" operator="equal">
      <formula>_FV(13,"3")</formula>
    </cfRule>
  </conditionalFormatting>
  <conditionalFormatting sqref="AY144 BA144:BG144">
    <cfRule type="containsText" dxfId="27256" priority="32344" operator="containsText" text="DOMENICA">
      <formula>NOT(ISERROR(SEARCH("DOMENICA",AY144)))</formula>
    </cfRule>
    <cfRule type="containsText" dxfId="27255" priority="32345" operator="containsText" text="08.30 – 14.30">
      <formula>NOT(ISERROR(SEARCH("08.30 – 14.30",AY144)))</formula>
    </cfRule>
    <cfRule type="containsText" dxfId="27254" priority="32346" operator="containsText" text="09.30 – 18.30">
      <formula>NOT(ISERROR(SEARCH("09.30 – 18.30",AY144)))</formula>
    </cfRule>
    <cfRule type="containsText" dxfId="27253" priority="32347" operator="containsText" text="08.30 – 16.30">
      <formula>NOT(ISERROR(SEARCH("08.30 – 16.30",AY144)))</formula>
    </cfRule>
    <cfRule type="containsText" dxfId="27252" priority="32348" operator="containsText" text="08.30 – 17.30">
      <formula>NOT(ISERROR(SEARCH("08.30 – 17.30",AY144)))</formula>
    </cfRule>
    <cfRule type="containsText" dxfId="27251" priority="32349" operator="containsText" text="09.00 – 18.00">
      <formula>NOT(ISERROR(SEARCH("09.00 – 18.00",AY144)))</formula>
    </cfRule>
    <cfRule type="containsText" dxfId="27250" priority="32350" operator="containsText" text="09.00 – 15.00">
      <formula>NOT(ISERROR(SEARCH("09.00 – 15.00",AY144)))</formula>
    </cfRule>
    <cfRule type="containsText" dxfId="27249" priority="32351" operator="containsText" text="10.30 – 19.30">
      <formula>NOT(ISERROR(SEARCH("10.30 – 19.30",AY144)))</formula>
    </cfRule>
    <cfRule type="containsText" dxfId="27248" priority="32352" operator="containsText" text="09.00 – 13.00">
      <formula>NOT(ISERROR(SEARCH("09.00 – 13.00",AY144)))</formula>
    </cfRule>
    <cfRule type="containsText" dxfId="27247" priority="32353" operator="containsText" text="11.30 – 19.30">
      <formula>NOT(ISERROR(SEARCH("11.30 – 19.30",AY144)))</formula>
    </cfRule>
  </conditionalFormatting>
  <conditionalFormatting sqref="AY144 BA144:BG144">
    <cfRule type="cellIs" dxfId="27246" priority="32337" operator="equal">
      <formula>"09.00 – 18.00"</formula>
    </cfRule>
  </conditionalFormatting>
  <conditionalFormatting sqref="AY144 BA144:BG144">
    <cfRule type="cellIs" dxfId="27245" priority="32338" operator="equal">
      <formula>"09.30 – 13.00"</formula>
    </cfRule>
  </conditionalFormatting>
  <conditionalFormatting sqref="AY144 BA144:BG144">
    <cfRule type="cellIs" dxfId="27244" priority="32339" operator="equal">
      <formula>"10.30 – 19.30"</formula>
    </cfRule>
  </conditionalFormatting>
  <conditionalFormatting sqref="AY144 BA144:BG144">
    <cfRule type="cellIs" dxfId="27243" priority="32340" operator="equal">
      <formula>"11.30 – 19.30"</formula>
    </cfRule>
  </conditionalFormatting>
  <conditionalFormatting sqref="AY144 BA144:BG144">
    <cfRule type="cellIs" dxfId="27242" priority="32341" operator="equal">
      <formula>_FV(13,"3")</formula>
    </cfRule>
  </conditionalFormatting>
  <conditionalFormatting sqref="AY144 BA144:BG144">
    <cfRule type="cellIs" dxfId="27241" priority="32342" operator="equal">
      <formula>_FV(13,"3")</formula>
    </cfRule>
  </conditionalFormatting>
  <conditionalFormatting sqref="AY144 BA144:BG144">
    <cfRule type="cellIs" dxfId="27240" priority="32343" operator="equal">
      <formula>_FV(13,"3")</formula>
    </cfRule>
  </conditionalFormatting>
  <conditionalFormatting sqref="AY144 BA144:BG144">
    <cfRule type="cellIs" dxfId="27239" priority="32330" operator="equal">
      <formula>"09.00 – 18.00"</formula>
    </cfRule>
  </conditionalFormatting>
  <conditionalFormatting sqref="AY144 BA144:BG144">
    <cfRule type="cellIs" dxfId="27238" priority="32331" operator="equal">
      <formula>"09.30 – 13.00"</formula>
    </cfRule>
  </conditionalFormatting>
  <conditionalFormatting sqref="AY144 BA144:BG144">
    <cfRule type="cellIs" dxfId="27237" priority="32332" operator="equal">
      <formula>"10.30 – 19.30"</formula>
    </cfRule>
  </conditionalFormatting>
  <conditionalFormatting sqref="AY144 BA144:BG144">
    <cfRule type="cellIs" dxfId="27236" priority="32333" operator="equal">
      <formula>"11.30 – 19.30"</formula>
    </cfRule>
  </conditionalFormatting>
  <conditionalFormatting sqref="AY144 BA144:BG144">
    <cfRule type="cellIs" dxfId="27235" priority="32334" operator="equal">
      <formula>_FV(13,"3")</formula>
    </cfRule>
  </conditionalFormatting>
  <conditionalFormatting sqref="AY144 BA144:BG144">
    <cfRule type="cellIs" dxfId="27234" priority="32335" operator="equal">
      <formula>_FV(13,"3")</formula>
    </cfRule>
  </conditionalFormatting>
  <conditionalFormatting sqref="AY144 BA144:BG144">
    <cfRule type="cellIs" dxfId="27233" priority="32336" operator="equal">
      <formula>_FV(13,"3")</formula>
    </cfRule>
  </conditionalFormatting>
  <conditionalFormatting sqref="AY144 BA144:BG144">
    <cfRule type="cellIs" dxfId="27232" priority="32322" operator="equal">
      <formula>"09.00 – 15.00"</formula>
    </cfRule>
  </conditionalFormatting>
  <conditionalFormatting sqref="AY144 BA144:BG144">
    <cfRule type="cellIs" dxfId="27231" priority="32323" operator="equal">
      <formula>"09.00 – 18.00"</formula>
    </cfRule>
  </conditionalFormatting>
  <conditionalFormatting sqref="AY144 BA144:BG144">
    <cfRule type="cellIs" dxfId="27230" priority="32324" operator="equal">
      <formula>"09.30 – 13.00"</formula>
    </cfRule>
  </conditionalFormatting>
  <conditionalFormatting sqref="AY144 BA144:BG144">
    <cfRule type="cellIs" dxfId="27229" priority="32325" operator="equal">
      <formula>"10.30 – 19.30"</formula>
    </cfRule>
  </conditionalFormatting>
  <conditionalFormatting sqref="AY144 BA144:BG144">
    <cfRule type="cellIs" dxfId="27228" priority="32326" operator="equal">
      <formula>"11.30 – 19.30"</formula>
    </cfRule>
  </conditionalFormatting>
  <conditionalFormatting sqref="AY144 BA144:BG144">
    <cfRule type="cellIs" dxfId="27227" priority="32327" operator="equal">
      <formula>_FV(13,"3")</formula>
    </cfRule>
  </conditionalFormatting>
  <conditionalFormatting sqref="AY144 BA144:BG144">
    <cfRule type="cellIs" dxfId="27226" priority="32328" operator="equal">
      <formula>_FV(13,"3")</formula>
    </cfRule>
  </conditionalFormatting>
  <conditionalFormatting sqref="AY144 BA144:BG144">
    <cfRule type="cellIs" dxfId="27225" priority="32329" operator="equal">
      <formula>_FV(13,"3")</formula>
    </cfRule>
  </conditionalFormatting>
  <conditionalFormatting sqref="AY144 BA144:BG144">
    <cfRule type="containsText" dxfId="27224" priority="32312" operator="containsText" text="DOMENICA">
      <formula>NOT(ISERROR(SEARCH("DOMENICA",AY144)))</formula>
    </cfRule>
    <cfRule type="containsText" dxfId="27223" priority="32313" operator="containsText" text="08.30 – 14.30">
      <formula>NOT(ISERROR(SEARCH("08.30 – 14.30",AY144)))</formula>
    </cfRule>
    <cfRule type="containsText" dxfId="27222" priority="32314" operator="containsText" text="09.30 – 18.30">
      <formula>NOT(ISERROR(SEARCH("09.30 – 18.30",AY144)))</formula>
    </cfRule>
    <cfRule type="containsText" dxfId="27221" priority="32315" operator="containsText" text="08.30 – 16.30">
      <formula>NOT(ISERROR(SEARCH("08.30 – 16.30",AY144)))</formula>
    </cfRule>
    <cfRule type="containsText" dxfId="27220" priority="32316" operator="containsText" text="08.30 – 17.30">
      <formula>NOT(ISERROR(SEARCH("08.30 – 17.30",AY144)))</formula>
    </cfRule>
    <cfRule type="containsText" dxfId="27219" priority="32317" operator="containsText" text="09.00 – 18.00">
      <formula>NOT(ISERROR(SEARCH("09.00 – 18.00",AY144)))</formula>
    </cfRule>
    <cfRule type="containsText" dxfId="27218" priority="32318" operator="containsText" text="09.00 – 15.00">
      <formula>NOT(ISERROR(SEARCH("09.00 – 15.00",AY144)))</formula>
    </cfRule>
    <cfRule type="containsText" dxfId="27217" priority="32319" operator="containsText" text="10.30 – 19.30">
      <formula>NOT(ISERROR(SEARCH("10.30 – 19.30",AY144)))</formula>
    </cfRule>
    <cfRule type="containsText" dxfId="27216" priority="32320" operator="containsText" text="09.00 – 13.00">
      <formula>NOT(ISERROR(SEARCH("09.00 – 13.00",AY144)))</formula>
    </cfRule>
    <cfRule type="containsText" dxfId="27215" priority="32321" operator="containsText" text="11.30 – 19.30">
      <formula>NOT(ISERROR(SEARCH("11.30 – 19.30",AY144)))</formula>
    </cfRule>
  </conditionalFormatting>
  <conditionalFormatting sqref="AY144 BA144:BG144">
    <cfRule type="cellIs" dxfId="27214" priority="32305" operator="equal">
      <formula>"09.00 – 18.00"</formula>
    </cfRule>
  </conditionalFormatting>
  <conditionalFormatting sqref="AY144 BA144:BG144">
    <cfRule type="cellIs" dxfId="27213" priority="32306" operator="equal">
      <formula>"09.30 – 13.00"</formula>
    </cfRule>
  </conditionalFormatting>
  <conditionalFormatting sqref="AY144 BA144:BG144">
    <cfRule type="cellIs" dxfId="27212" priority="32307" operator="equal">
      <formula>"10.30 – 19.30"</formula>
    </cfRule>
  </conditionalFormatting>
  <conditionalFormatting sqref="AY144 BA144:BG144">
    <cfRule type="cellIs" dxfId="27211" priority="32308" operator="equal">
      <formula>"11.30 – 19.30"</formula>
    </cfRule>
  </conditionalFormatting>
  <conditionalFormatting sqref="AY144 BA144:BG144">
    <cfRule type="cellIs" dxfId="27210" priority="32309" operator="equal">
      <formula>_FV(13,"3")</formula>
    </cfRule>
  </conditionalFormatting>
  <conditionalFormatting sqref="AY144 BA144:BG144">
    <cfRule type="cellIs" dxfId="27209" priority="32310" operator="equal">
      <formula>_FV(13,"3")</formula>
    </cfRule>
  </conditionalFormatting>
  <conditionalFormatting sqref="AY144 BA144:BG144">
    <cfRule type="cellIs" dxfId="27208" priority="32311" operator="equal">
      <formula>_FV(13,"3")</formula>
    </cfRule>
  </conditionalFormatting>
  <conditionalFormatting sqref="AY144 BA144:BG144">
    <cfRule type="cellIs" dxfId="27207" priority="32298" operator="equal">
      <formula>"09.00 – 18.00"</formula>
    </cfRule>
  </conditionalFormatting>
  <conditionalFormatting sqref="AY144 BA144:BG144">
    <cfRule type="cellIs" dxfId="27206" priority="32299" operator="equal">
      <formula>"09.30 – 13.00"</formula>
    </cfRule>
  </conditionalFormatting>
  <conditionalFormatting sqref="AY144 BA144:BG144">
    <cfRule type="cellIs" dxfId="27205" priority="32300" operator="equal">
      <formula>"10.30 – 19.30"</formula>
    </cfRule>
  </conditionalFormatting>
  <conditionalFormatting sqref="AY144 BA144:BG144">
    <cfRule type="cellIs" dxfId="27204" priority="32301" operator="equal">
      <formula>"11.30 – 19.30"</formula>
    </cfRule>
  </conditionalFormatting>
  <conditionalFormatting sqref="AY144 BA144:BG144">
    <cfRule type="cellIs" dxfId="27203" priority="32302" operator="equal">
      <formula>_FV(13,"3")</formula>
    </cfRule>
  </conditionalFormatting>
  <conditionalFormatting sqref="AY144 BA144:BG144">
    <cfRule type="cellIs" dxfId="27202" priority="32303" operator="equal">
      <formula>_FV(13,"3")</formula>
    </cfRule>
  </conditionalFormatting>
  <conditionalFormatting sqref="AY144 BA144:BG144">
    <cfRule type="cellIs" dxfId="27201" priority="32304" operator="equal">
      <formula>_FV(13,"3")</formula>
    </cfRule>
  </conditionalFormatting>
  <conditionalFormatting sqref="AY154 BA154:BG154">
    <cfRule type="cellIs" dxfId="27200" priority="32290" operator="equal">
      <formula>"09.00 – 15.00"</formula>
    </cfRule>
  </conditionalFormatting>
  <conditionalFormatting sqref="AY154 BA154:BG154">
    <cfRule type="cellIs" dxfId="27199" priority="32291" operator="equal">
      <formula>"09.00 – 18.00"</formula>
    </cfRule>
  </conditionalFormatting>
  <conditionalFormatting sqref="AY154 BA154:BG154">
    <cfRule type="cellIs" dxfId="27198" priority="32292" operator="equal">
      <formula>"09.30 – 13.00"</formula>
    </cfRule>
  </conditionalFormatting>
  <conditionalFormatting sqref="AY154 BA154:BG154">
    <cfRule type="cellIs" dxfId="27197" priority="32293" operator="equal">
      <formula>"10.30 – 19.30"</formula>
    </cfRule>
  </conditionalFormatting>
  <conditionalFormatting sqref="AY154 BA154:BG154">
    <cfRule type="cellIs" dxfId="27196" priority="32294" operator="equal">
      <formula>"11.30 – 19.30"</formula>
    </cfRule>
  </conditionalFormatting>
  <conditionalFormatting sqref="AY154 BA154:BG154">
    <cfRule type="cellIs" dxfId="27195" priority="32295" operator="equal">
      <formula>_FV(13,"3")</formula>
    </cfRule>
  </conditionalFormatting>
  <conditionalFormatting sqref="AY154 BA154:BG154">
    <cfRule type="cellIs" dxfId="27194" priority="32296" operator="equal">
      <formula>_FV(13,"3")</formula>
    </cfRule>
  </conditionalFormatting>
  <conditionalFormatting sqref="AY154 BA154:BG154">
    <cfRule type="cellIs" dxfId="27193" priority="32297" operator="equal">
      <formula>_FV(13,"3")</formula>
    </cfRule>
  </conditionalFormatting>
  <conditionalFormatting sqref="AY154 BA154:BG154">
    <cfRule type="containsText" dxfId="27192" priority="32280" operator="containsText" text="DOMENICA">
      <formula>NOT(ISERROR(SEARCH("DOMENICA",AY154)))</formula>
    </cfRule>
    <cfRule type="containsText" dxfId="27191" priority="32281" operator="containsText" text="08.30 – 14.30">
      <formula>NOT(ISERROR(SEARCH("08.30 – 14.30",AY154)))</formula>
    </cfRule>
    <cfRule type="containsText" dxfId="27190" priority="32282" operator="containsText" text="09.30 – 18.30">
      <formula>NOT(ISERROR(SEARCH("09.30 – 18.30",AY154)))</formula>
    </cfRule>
    <cfRule type="containsText" dxfId="27189" priority="32283" operator="containsText" text="08.30 – 16.30">
      <formula>NOT(ISERROR(SEARCH("08.30 – 16.30",AY154)))</formula>
    </cfRule>
    <cfRule type="containsText" dxfId="27188" priority="32284" operator="containsText" text="08.30 – 17.30">
      <formula>NOT(ISERROR(SEARCH("08.30 – 17.30",AY154)))</formula>
    </cfRule>
    <cfRule type="containsText" dxfId="27187" priority="32285" operator="containsText" text="09.00 – 18.00">
      <formula>NOT(ISERROR(SEARCH("09.00 – 18.00",AY154)))</formula>
    </cfRule>
    <cfRule type="containsText" dxfId="27186" priority="32286" operator="containsText" text="09.00 – 15.00">
      <formula>NOT(ISERROR(SEARCH("09.00 – 15.00",AY154)))</formula>
    </cfRule>
    <cfRule type="containsText" dxfId="27185" priority="32287" operator="containsText" text="10.30 – 19.30">
      <formula>NOT(ISERROR(SEARCH("10.30 – 19.30",AY154)))</formula>
    </cfRule>
    <cfRule type="containsText" dxfId="27184" priority="32288" operator="containsText" text="09.00 – 13.00">
      <formula>NOT(ISERROR(SEARCH("09.00 – 13.00",AY154)))</formula>
    </cfRule>
    <cfRule type="containsText" dxfId="27183" priority="32289" operator="containsText" text="11.30 – 19.30">
      <formula>NOT(ISERROR(SEARCH("11.30 – 19.30",AY154)))</formula>
    </cfRule>
  </conditionalFormatting>
  <conditionalFormatting sqref="AY154 BA154:BG154">
    <cfRule type="cellIs" dxfId="27182" priority="32273" operator="equal">
      <formula>"09.00 – 18.00"</formula>
    </cfRule>
  </conditionalFormatting>
  <conditionalFormatting sqref="AY154 BA154:BG154">
    <cfRule type="cellIs" dxfId="27181" priority="32274" operator="equal">
      <formula>"09.30 – 13.00"</formula>
    </cfRule>
  </conditionalFormatting>
  <conditionalFormatting sqref="AY154 BA154:BG154">
    <cfRule type="cellIs" dxfId="27180" priority="32275" operator="equal">
      <formula>"10.30 – 19.30"</formula>
    </cfRule>
  </conditionalFormatting>
  <conditionalFormatting sqref="AY154 BA154:BG154">
    <cfRule type="cellIs" dxfId="27179" priority="32276" operator="equal">
      <formula>"11.30 – 19.30"</formula>
    </cfRule>
  </conditionalFormatting>
  <conditionalFormatting sqref="AY154 BA154:BG154">
    <cfRule type="cellIs" dxfId="27178" priority="32277" operator="equal">
      <formula>_FV(13,"3")</formula>
    </cfRule>
  </conditionalFormatting>
  <conditionalFormatting sqref="AY154 BA154:BG154">
    <cfRule type="cellIs" dxfId="27177" priority="32278" operator="equal">
      <formula>_FV(13,"3")</formula>
    </cfRule>
  </conditionalFormatting>
  <conditionalFormatting sqref="AY154 BA154:BG154">
    <cfRule type="cellIs" dxfId="27176" priority="32279" operator="equal">
      <formula>_FV(13,"3")</formula>
    </cfRule>
  </conditionalFormatting>
  <conditionalFormatting sqref="AY154 BA154:BG154">
    <cfRule type="cellIs" dxfId="27175" priority="32266" operator="equal">
      <formula>"09.00 – 18.00"</formula>
    </cfRule>
  </conditionalFormatting>
  <conditionalFormatting sqref="AY154 BA154:BG154">
    <cfRule type="cellIs" dxfId="27174" priority="32267" operator="equal">
      <formula>"09.30 – 13.00"</formula>
    </cfRule>
  </conditionalFormatting>
  <conditionalFormatting sqref="AY154 BA154:BG154">
    <cfRule type="cellIs" dxfId="27173" priority="32268" operator="equal">
      <formula>"10.30 – 19.30"</formula>
    </cfRule>
  </conditionalFormatting>
  <conditionalFormatting sqref="AY154 BA154:BG154">
    <cfRule type="cellIs" dxfId="27172" priority="32269" operator="equal">
      <formula>"11.30 – 19.30"</formula>
    </cfRule>
  </conditionalFormatting>
  <conditionalFormatting sqref="AY154 BA154:BG154">
    <cfRule type="cellIs" dxfId="27171" priority="32270" operator="equal">
      <formula>_FV(13,"3")</formula>
    </cfRule>
  </conditionalFormatting>
  <conditionalFormatting sqref="AY154 BA154:BG154">
    <cfRule type="cellIs" dxfId="27170" priority="32271" operator="equal">
      <formula>_FV(13,"3")</formula>
    </cfRule>
  </conditionalFormatting>
  <conditionalFormatting sqref="AY154 BA154:BG154">
    <cfRule type="cellIs" dxfId="27169" priority="32272" operator="equal">
      <formula>_FV(13,"3")</formula>
    </cfRule>
  </conditionalFormatting>
  <conditionalFormatting sqref="AY154 BA154:BG154">
    <cfRule type="cellIs" dxfId="27168" priority="32258" operator="equal">
      <formula>"09.00 – 15.00"</formula>
    </cfRule>
  </conditionalFormatting>
  <conditionalFormatting sqref="AY154 BA154:BG154">
    <cfRule type="cellIs" dxfId="27167" priority="32259" operator="equal">
      <formula>"09.00 – 18.00"</formula>
    </cfRule>
  </conditionalFormatting>
  <conditionalFormatting sqref="AY154 BA154:BG154">
    <cfRule type="cellIs" dxfId="27166" priority="32260" operator="equal">
      <formula>"09.30 – 13.00"</formula>
    </cfRule>
  </conditionalFormatting>
  <conditionalFormatting sqref="AY154 BA154:BG154">
    <cfRule type="cellIs" dxfId="27165" priority="32261" operator="equal">
      <formula>"10.30 – 19.30"</formula>
    </cfRule>
  </conditionalFormatting>
  <conditionalFormatting sqref="AY154 BA154:BG154">
    <cfRule type="cellIs" dxfId="27164" priority="32262" operator="equal">
      <formula>"11.30 – 19.30"</formula>
    </cfRule>
  </conditionalFormatting>
  <conditionalFormatting sqref="AY154 BA154:BG154">
    <cfRule type="cellIs" dxfId="27163" priority="32263" operator="equal">
      <formula>_FV(13,"3")</formula>
    </cfRule>
  </conditionalFormatting>
  <conditionalFormatting sqref="AY154 BA154:BG154">
    <cfRule type="cellIs" dxfId="27162" priority="32264" operator="equal">
      <formula>_FV(13,"3")</formula>
    </cfRule>
  </conditionalFormatting>
  <conditionalFormatting sqref="AY154 BA154:BG154">
    <cfRule type="cellIs" dxfId="27161" priority="32265" operator="equal">
      <formula>_FV(13,"3")</formula>
    </cfRule>
  </conditionalFormatting>
  <conditionalFormatting sqref="AY154 BA154:BG154">
    <cfRule type="containsText" dxfId="27160" priority="32248" operator="containsText" text="DOMENICA">
      <formula>NOT(ISERROR(SEARCH("DOMENICA",AY154)))</formula>
    </cfRule>
    <cfRule type="containsText" dxfId="27159" priority="32249" operator="containsText" text="08.30 – 14.30">
      <formula>NOT(ISERROR(SEARCH("08.30 – 14.30",AY154)))</formula>
    </cfRule>
    <cfRule type="containsText" dxfId="27158" priority="32250" operator="containsText" text="09.30 – 18.30">
      <formula>NOT(ISERROR(SEARCH("09.30 – 18.30",AY154)))</formula>
    </cfRule>
    <cfRule type="containsText" dxfId="27157" priority="32251" operator="containsText" text="08.30 – 16.30">
      <formula>NOT(ISERROR(SEARCH("08.30 – 16.30",AY154)))</formula>
    </cfRule>
    <cfRule type="containsText" dxfId="27156" priority="32252" operator="containsText" text="08.30 – 17.30">
      <formula>NOT(ISERROR(SEARCH("08.30 – 17.30",AY154)))</formula>
    </cfRule>
    <cfRule type="containsText" dxfId="27155" priority="32253" operator="containsText" text="09.00 – 18.00">
      <formula>NOT(ISERROR(SEARCH("09.00 – 18.00",AY154)))</formula>
    </cfRule>
    <cfRule type="containsText" dxfId="27154" priority="32254" operator="containsText" text="09.00 – 15.00">
      <formula>NOT(ISERROR(SEARCH("09.00 – 15.00",AY154)))</formula>
    </cfRule>
    <cfRule type="containsText" dxfId="27153" priority="32255" operator="containsText" text="10.30 – 19.30">
      <formula>NOT(ISERROR(SEARCH("10.30 – 19.30",AY154)))</formula>
    </cfRule>
    <cfRule type="containsText" dxfId="27152" priority="32256" operator="containsText" text="09.00 – 13.00">
      <formula>NOT(ISERROR(SEARCH("09.00 – 13.00",AY154)))</formula>
    </cfRule>
    <cfRule type="containsText" dxfId="27151" priority="32257" operator="containsText" text="11.30 – 19.30">
      <formula>NOT(ISERROR(SEARCH("11.30 – 19.30",AY154)))</formula>
    </cfRule>
  </conditionalFormatting>
  <conditionalFormatting sqref="AY154 BA154:BG154">
    <cfRule type="cellIs" dxfId="27150" priority="32241" operator="equal">
      <formula>"09.00 – 18.00"</formula>
    </cfRule>
  </conditionalFormatting>
  <conditionalFormatting sqref="AY154 BA154:BG154">
    <cfRule type="cellIs" dxfId="27149" priority="32242" operator="equal">
      <formula>"09.30 – 13.00"</formula>
    </cfRule>
  </conditionalFormatting>
  <conditionalFormatting sqref="AY154 BA154:BG154">
    <cfRule type="cellIs" dxfId="27148" priority="32243" operator="equal">
      <formula>"10.30 – 19.30"</formula>
    </cfRule>
  </conditionalFormatting>
  <conditionalFormatting sqref="AY154 BA154:BG154">
    <cfRule type="cellIs" dxfId="27147" priority="32244" operator="equal">
      <formula>"11.30 – 19.30"</formula>
    </cfRule>
  </conditionalFormatting>
  <conditionalFormatting sqref="AY154 BA154:BG154">
    <cfRule type="cellIs" dxfId="27146" priority="32245" operator="equal">
      <formula>_FV(13,"3")</formula>
    </cfRule>
  </conditionalFormatting>
  <conditionalFormatting sqref="AY154 BA154:BG154">
    <cfRule type="cellIs" dxfId="27145" priority="32246" operator="equal">
      <formula>_FV(13,"3")</formula>
    </cfRule>
  </conditionalFormatting>
  <conditionalFormatting sqref="AY154 BA154:BG154">
    <cfRule type="cellIs" dxfId="27144" priority="32247" operator="equal">
      <formula>_FV(13,"3")</formula>
    </cfRule>
  </conditionalFormatting>
  <conditionalFormatting sqref="AY154 BA154:BG154">
    <cfRule type="cellIs" dxfId="27143" priority="32234" operator="equal">
      <formula>"09.00 – 18.00"</formula>
    </cfRule>
  </conditionalFormatting>
  <conditionalFormatting sqref="AY154 BA154:BG154">
    <cfRule type="cellIs" dxfId="27142" priority="32235" operator="equal">
      <formula>"09.30 – 13.00"</formula>
    </cfRule>
  </conditionalFormatting>
  <conditionalFormatting sqref="AY154 BA154:BG154">
    <cfRule type="cellIs" dxfId="27141" priority="32236" operator="equal">
      <formula>"10.30 – 19.30"</formula>
    </cfRule>
  </conditionalFormatting>
  <conditionalFormatting sqref="AY154 BA154:BG154">
    <cfRule type="cellIs" dxfId="27140" priority="32237" operator="equal">
      <formula>"11.30 – 19.30"</formula>
    </cfRule>
  </conditionalFormatting>
  <conditionalFormatting sqref="AY154 BA154:BG154">
    <cfRule type="cellIs" dxfId="27139" priority="32238" operator="equal">
      <formula>_FV(13,"3")</formula>
    </cfRule>
  </conditionalFormatting>
  <conditionalFormatting sqref="AY154 BA154:BG154">
    <cfRule type="cellIs" dxfId="27138" priority="32239" operator="equal">
      <formula>_FV(13,"3")</formula>
    </cfRule>
  </conditionalFormatting>
  <conditionalFormatting sqref="AY154 BA154:BG154">
    <cfRule type="cellIs" dxfId="27137" priority="32240" operator="equal">
      <formula>_FV(13,"3")</formula>
    </cfRule>
  </conditionalFormatting>
  <conditionalFormatting sqref="AY154 BA154:BG154">
    <cfRule type="cellIs" dxfId="27136" priority="32226" operator="equal">
      <formula>"09.00 – 15.00"</formula>
    </cfRule>
  </conditionalFormatting>
  <conditionalFormatting sqref="AY154 BA154:BG154">
    <cfRule type="cellIs" dxfId="27135" priority="32227" operator="equal">
      <formula>"09.00 – 18.00"</formula>
    </cfRule>
  </conditionalFormatting>
  <conditionalFormatting sqref="AY154 BA154:BG154">
    <cfRule type="cellIs" dxfId="27134" priority="32228" operator="equal">
      <formula>"09.30 – 13.00"</formula>
    </cfRule>
  </conditionalFormatting>
  <conditionalFormatting sqref="AY154 BA154:BG154">
    <cfRule type="cellIs" dxfId="27133" priority="32229" operator="equal">
      <formula>"10.30 – 19.30"</formula>
    </cfRule>
  </conditionalFormatting>
  <conditionalFormatting sqref="AY154 BA154:BG154">
    <cfRule type="cellIs" dxfId="27132" priority="32230" operator="equal">
      <formula>"11.30 – 19.30"</formula>
    </cfRule>
  </conditionalFormatting>
  <conditionalFormatting sqref="AY154 BA154:BG154">
    <cfRule type="cellIs" dxfId="27131" priority="32231" operator="equal">
      <formula>_FV(13,"3")</formula>
    </cfRule>
  </conditionalFormatting>
  <conditionalFormatting sqref="AY154 BA154:BG154">
    <cfRule type="cellIs" dxfId="27130" priority="32232" operator="equal">
      <formula>_FV(13,"3")</formula>
    </cfRule>
  </conditionalFormatting>
  <conditionalFormatting sqref="AY154 BA154:BG154">
    <cfRule type="cellIs" dxfId="27129" priority="32233" operator="equal">
      <formula>_FV(13,"3")</formula>
    </cfRule>
  </conditionalFormatting>
  <conditionalFormatting sqref="AY154 BA154:BG154">
    <cfRule type="containsText" dxfId="27128" priority="32216" operator="containsText" text="DOMENICA">
      <formula>NOT(ISERROR(SEARCH("DOMENICA",AY154)))</formula>
    </cfRule>
    <cfRule type="containsText" dxfId="27127" priority="32217" operator="containsText" text="08.30 – 14.30">
      <formula>NOT(ISERROR(SEARCH("08.30 – 14.30",AY154)))</formula>
    </cfRule>
    <cfRule type="containsText" dxfId="27126" priority="32218" operator="containsText" text="09.30 – 18.30">
      <formula>NOT(ISERROR(SEARCH("09.30 – 18.30",AY154)))</formula>
    </cfRule>
    <cfRule type="containsText" dxfId="27125" priority="32219" operator="containsText" text="08.30 – 16.30">
      <formula>NOT(ISERROR(SEARCH("08.30 – 16.30",AY154)))</formula>
    </cfRule>
    <cfRule type="containsText" dxfId="27124" priority="32220" operator="containsText" text="08.30 – 17.30">
      <formula>NOT(ISERROR(SEARCH("08.30 – 17.30",AY154)))</formula>
    </cfRule>
    <cfRule type="containsText" dxfId="27123" priority="32221" operator="containsText" text="09.00 – 18.00">
      <formula>NOT(ISERROR(SEARCH("09.00 – 18.00",AY154)))</formula>
    </cfRule>
    <cfRule type="containsText" dxfId="27122" priority="32222" operator="containsText" text="09.00 – 15.00">
      <formula>NOT(ISERROR(SEARCH("09.00 – 15.00",AY154)))</formula>
    </cfRule>
    <cfRule type="containsText" dxfId="27121" priority="32223" operator="containsText" text="10.30 – 19.30">
      <formula>NOT(ISERROR(SEARCH("10.30 – 19.30",AY154)))</formula>
    </cfRule>
    <cfRule type="containsText" dxfId="27120" priority="32224" operator="containsText" text="09.00 – 13.00">
      <formula>NOT(ISERROR(SEARCH("09.00 – 13.00",AY154)))</formula>
    </cfRule>
    <cfRule type="containsText" dxfId="27119" priority="32225" operator="containsText" text="11.30 – 19.30">
      <formula>NOT(ISERROR(SEARCH("11.30 – 19.30",AY154)))</formula>
    </cfRule>
  </conditionalFormatting>
  <conditionalFormatting sqref="AY154 BA154:BG154">
    <cfRule type="cellIs" dxfId="27118" priority="32209" operator="equal">
      <formula>"09.00 – 18.00"</formula>
    </cfRule>
  </conditionalFormatting>
  <conditionalFormatting sqref="AY154 BA154:BG154">
    <cfRule type="cellIs" dxfId="27117" priority="32210" operator="equal">
      <formula>"09.30 – 13.00"</formula>
    </cfRule>
  </conditionalFormatting>
  <conditionalFormatting sqref="AY154 BA154:BG154">
    <cfRule type="cellIs" dxfId="27116" priority="32211" operator="equal">
      <formula>"10.30 – 19.30"</formula>
    </cfRule>
  </conditionalFormatting>
  <conditionalFormatting sqref="AY154 BA154:BG154">
    <cfRule type="cellIs" dxfId="27115" priority="32212" operator="equal">
      <formula>"11.30 – 19.30"</formula>
    </cfRule>
  </conditionalFormatting>
  <conditionalFormatting sqref="AY154 BA154:BG154">
    <cfRule type="cellIs" dxfId="27114" priority="32213" operator="equal">
      <formula>_FV(13,"3")</formula>
    </cfRule>
  </conditionalFormatting>
  <conditionalFormatting sqref="AY154 BA154:BG154">
    <cfRule type="cellIs" dxfId="27113" priority="32214" operator="equal">
      <formula>_FV(13,"3")</formula>
    </cfRule>
  </conditionalFormatting>
  <conditionalFormatting sqref="AY154 BA154:BG154">
    <cfRule type="cellIs" dxfId="27112" priority="32215" operator="equal">
      <formula>_FV(13,"3")</formula>
    </cfRule>
  </conditionalFormatting>
  <conditionalFormatting sqref="AY154 BA154:BG154">
    <cfRule type="cellIs" dxfId="27111" priority="32202" operator="equal">
      <formula>"09.00 – 18.00"</formula>
    </cfRule>
  </conditionalFormatting>
  <conditionalFormatting sqref="AY154 BA154:BG154">
    <cfRule type="cellIs" dxfId="27110" priority="32203" operator="equal">
      <formula>"09.30 – 13.00"</formula>
    </cfRule>
  </conditionalFormatting>
  <conditionalFormatting sqref="AY154 BA154:BG154">
    <cfRule type="cellIs" dxfId="27109" priority="32204" operator="equal">
      <formula>"10.30 – 19.30"</formula>
    </cfRule>
  </conditionalFormatting>
  <conditionalFormatting sqref="AY154 BA154:BG154">
    <cfRule type="cellIs" dxfId="27108" priority="32205" operator="equal">
      <formula>"11.30 – 19.30"</formula>
    </cfRule>
  </conditionalFormatting>
  <conditionalFormatting sqref="AY154 BA154:BG154">
    <cfRule type="cellIs" dxfId="27107" priority="32206" operator="equal">
      <formula>_FV(13,"3")</formula>
    </cfRule>
  </conditionalFormatting>
  <conditionalFormatting sqref="AY154 BA154:BG154">
    <cfRule type="cellIs" dxfId="27106" priority="32207" operator="equal">
      <formula>_FV(13,"3")</formula>
    </cfRule>
  </conditionalFormatting>
  <conditionalFormatting sqref="AY154 BA154:BG154">
    <cfRule type="cellIs" dxfId="27105" priority="32208" operator="equal">
      <formula>_FV(13,"3")</formula>
    </cfRule>
  </conditionalFormatting>
  <conditionalFormatting sqref="C137:P142">
    <cfRule type="containsText" dxfId="27104" priority="20120" operator="containsText" text="09.00 -13.00">
      <formula>NOT(ISERROR(SEARCH("09.00 -13.00",C137)))</formula>
    </cfRule>
    <cfRule type="containsText" dxfId="27103" priority="20121" operator="containsText" text="09.00 -15:00">
      <formula>NOT(ISERROR(SEARCH("09.00 -15:00",C137)))</formula>
    </cfRule>
    <cfRule type="containsText" dxfId="27102" priority="20122" operator="containsText" text="09.00 -16.00">
      <formula>NOT(ISERROR(SEARCH("09.00 -16.00",C137)))</formula>
    </cfRule>
  </conditionalFormatting>
  <conditionalFormatting sqref="C135:P135">
    <cfRule type="containsText" dxfId="27101" priority="20117" operator="containsText" text="09.00 -13.00">
      <formula>NOT(ISERROR(SEARCH("09.00 -13.00",C135)))</formula>
    </cfRule>
    <cfRule type="containsText" dxfId="27100" priority="20118" operator="containsText" text="09.00 -15:00">
      <formula>NOT(ISERROR(SEARCH("09.00 -15:00",C135)))</formula>
    </cfRule>
    <cfRule type="containsText" dxfId="27099" priority="20119" operator="containsText" text="09.00 -16.00">
      <formula>NOT(ISERROR(SEARCH("09.00 -16.00",C135)))</formula>
    </cfRule>
  </conditionalFormatting>
  <conditionalFormatting sqref="C137:P142">
    <cfRule type="containsText" dxfId="27098" priority="20108" operator="containsText" text="09.00 -13.00">
      <formula>NOT(ISERROR(SEARCH("09.00 -13.00",C137)))</formula>
    </cfRule>
    <cfRule type="containsText" dxfId="27097" priority="20109" operator="containsText" text="09.00 -15:00">
      <formula>NOT(ISERROR(SEARCH("09.00 -15:00",C137)))</formula>
    </cfRule>
    <cfRule type="containsText" dxfId="27096" priority="20110" operator="containsText" text="09.00 -16.00">
      <formula>NOT(ISERROR(SEARCH("09.00 -16.00",C137)))</formula>
    </cfRule>
  </conditionalFormatting>
  <conditionalFormatting sqref="C136:P136">
    <cfRule type="containsText" dxfId="27095" priority="20123" operator="containsText" text="09.00 -13.00">
      <formula>NOT(ISERROR(SEARCH("09.00 -13.00",C136)))</formula>
    </cfRule>
    <cfRule type="containsText" dxfId="27094" priority="20124" operator="containsText" text="09.00 -15:00">
      <formula>NOT(ISERROR(SEARCH("09.00 -15:00",C136)))</formula>
    </cfRule>
    <cfRule type="containsText" dxfId="27093" priority="20125" operator="containsText" text="09.00 -16.00">
      <formula>NOT(ISERROR(SEARCH("09.00 -16.00",C136)))</formula>
    </cfRule>
  </conditionalFormatting>
  <conditionalFormatting sqref="C136:P136">
    <cfRule type="containsText" dxfId="27092" priority="20111" operator="containsText" text="09.00 -13.00">
      <formula>NOT(ISERROR(SEARCH("09.00 -13.00",C136)))</formula>
    </cfRule>
    <cfRule type="containsText" dxfId="27091" priority="20112" operator="containsText" text="09.00 -15:00">
      <formula>NOT(ISERROR(SEARCH("09.00 -15:00",C136)))</formula>
    </cfRule>
    <cfRule type="containsText" dxfId="27090" priority="20113" operator="containsText" text="09.00 -16.00">
      <formula>NOT(ISERROR(SEARCH("09.00 -16.00",C136)))</formula>
    </cfRule>
  </conditionalFormatting>
  <conditionalFormatting sqref="W135:X135 AC135:AR135">
    <cfRule type="containsText" dxfId="27089" priority="20065" operator="containsText" text="13:00">
      <formula>NOT(ISERROR(SEARCH("13:00",W135)))</formula>
    </cfRule>
  </conditionalFormatting>
  <conditionalFormatting sqref="W137:X142 AC137:AR142">
    <cfRule type="containsText" dxfId="27088" priority="20055" operator="containsText" text="09.00 -13.00">
      <formula>NOT(ISERROR(SEARCH("09.00 -13.00",W137)))</formula>
    </cfRule>
    <cfRule type="containsText" dxfId="27087" priority="20056" operator="containsText" text="09.00 -15:00">
      <formula>NOT(ISERROR(SEARCH("09.00 -15:00",W137)))</formula>
    </cfRule>
    <cfRule type="containsText" dxfId="27086" priority="20057" operator="containsText" text="09.00 -16.00">
      <formula>NOT(ISERROR(SEARCH("09.00 -16.00",W137)))</formula>
    </cfRule>
  </conditionalFormatting>
  <conditionalFormatting sqref="W135:X135 AC135:AR135">
    <cfRule type="containsText" dxfId="27085" priority="20052" operator="containsText" text="09.00 -13.00">
      <formula>NOT(ISERROR(SEARCH("09.00 -13.00",W135)))</formula>
    </cfRule>
    <cfRule type="containsText" dxfId="27084" priority="20053" operator="containsText" text="09.00 -15:00">
      <formula>NOT(ISERROR(SEARCH("09.00 -15:00",W135)))</formula>
    </cfRule>
    <cfRule type="containsText" dxfId="27083" priority="20054" operator="containsText" text="09.00 -16.00">
      <formula>NOT(ISERROR(SEARCH("09.00 -16.00",W135)))</formula>
    </cfRule>
  </conditionalFormatting>
  <conditionalFormatting sqref="W137:X142 AC137:AR142">
    <cfRule type="containsText" dxfId="27082" priority="20043" operator="containsText" text="09.00 -13.00">
      <formula>NOT(ISERROR(SEARCH("09.00 -13.00",W137)))</formula>
    </cfRule>
    <cfRule type="containsText" dxfId="27081" priority="20044" operator="containsText" text="09.00 -15:00">
      <formula>NOT(ISERROR(SEARCH("09.00 -15:00",W137)))</formula>
    </cfRule>
    <cfRule type="containsText" dxfId="27080" priority="20045" operator="containsText" text="09.00 -16.00">
      <formula>NOT(ISERROR(SEARCH("09.00 -16.00",W137)))</formula>
    </cfRule>
  </conditionalFormatting>
  <conditionalFormatting sqref="W135:X135 AC135:AR135">
    <cfRule type="containsText" dxfId="27079" priority="20040" operator="containsText" text="09.00 -13.00">
      <formula>NOT(ISERROR(SEARCH("09.00 -13.00",W135)))</formula>
    </cfRule>
    <cfRule type="containsText" dxfId="27078" priority="20041" operator="containsText" text="09.00 -15:00">
      <formula>NOT(ISERROR(SEARCH("09.00 -15:00",W135)))</formula>
    </cfRule>
    <cfRule type="containsText" dxfId="27077" priority="20042" operator="containsText" text="09.00 -16.00">
      <formula>NOT(ISERROR(SEARCH("09.00 -16.00",W135)))</formula>
    </cfRule>
  </conditionalFormatting>
  <conditionalFormatting sqref="W136:X136 AC136:AR136">
    <cfRule type="containsText" dxfId="27076" priority="20046" operator="containsText" text="09.00 -13.00">
      <formula>NOT(ISERROR(SEARCH("09.00 -13.00",W136)))</formula>
    </cfRule>
    <cfRule type="containsText" dxfId="27075" priority="20047" operator="containsText" text="09.00 -15:00">
      <formula>NOT(ISERROR(SEARCH("09.00 -15:00",W136)))</formula>
    </cfRule>
    <cfRule type="containsText" dxfId="27074" priority="20048" operator="containsText" text="09.00 -16.00">
      <formula>NOT(ISERROR(SEARCH("09.00 -16.00",W136)))</formula>
    </cfRule>
  </conditionalFormatting>
  <conditionalFormatting sqref="W137:X142 AC137:AR142">
    <cfRule type="containsText" dxfId="27073" priority="20034" operator="containsText" text="09.00 -13.00">
      <formula>NOT(ISERROR(SEARCH("09.00 -13.00",W137)))</formula>
    </cfRule>
    <cfRule type="containsText" dxfId="27072" priority="20035" operator="containsText" text="09.00 -15:00">
      <formula>NOT(ISERROR(SEARCH("09.00 -15:00",W137)))</formula>
    </cfRule>
    <cfRule type="containsText" dxfId="27071" priority="20036" operator="containsText" text="09.00 -16.00">
      <formula>NOT(ISERROR(SEARCH("09.00 -16.00",W137)))</formula>
    </cfRule>
  </conditionalFormatting>
  <conditionalFormatting sqref="AY137:AY142 BA137:BG142">
    <cfRule type="containsText" dxfId="27070" priority="19978" operator="containsText" text="09.00 -13.00">
      <formula>NOT(ISERROR(SEARCH("09.00 -13.00",AY137)))</formula>
    </cfRule>
    <cfRule type="containsText" dxfId="27069" priority="19979" operator="containsText" text="09.00 -15:00">
      <formula>NOT(ISERROR(SEARCH("09.00 -15:00",AY137)))</formula>
    </cfRule>
    <cfRule type="containsText" dxfId="27068" priority="19980" operator="containsText" text="09.00 -16.00">
      <formula>NOT(ISERROR(SEARCH("09.00 -16.00",AY137)))</formula>
    </cfRule>
  </conditionalFormatting>
  <conditionalFormatting sqref="AY135 BA135:BG135">
    <cfRule type="containsText" dxfId="27067" priority="19975" operator="containsText" text="09.00 -13.00">
      <formula>NOT(ISERROR(SEARCH("09.00 -13.00",AY135)))</formula>
    </cfRule>
    <cfRule type="containsText" dxfId="27066" priority="19976" operator="containsText" text="09.00 -15:00">
      <formula>NOT(ISERROR(SEARCH("09.00 -15:00",AY135)))</formula>
    </cfRule>
    <cfRule type="containsText" dxfId="27065" priority="19977" operator="containsText" text="09.00 -16.00">
      <formula>NOT(ISERROR(SEARCH("09.00 -16.00",AY135)))</formula>
    </cfRule>
  </conditionalFormatting>
  <conditionalFormatting sqref="AY135 BA135:BG135">
    <cfRule type="containsText" dxfId="27064" priority="19963" operator="containsText" text="09.00 -13.00">
      <formula>NOT(ISERROR(SEARCH("09.00 -13.00",AY135)))</formula>
    </cfRule>
    <cfRule type="containsText" dxfId="27063" priority="19964" operator="containsText" text="09.00 -15:00">
      <formula>NOT(ISERROR(SEARCH("09.00 -15:00",AY135)))</formula>
    </cfRule>
    <cfRule type="containsText" dxfId="27062" priority="19965" operator="containsText" text="09.00 -16.00">
      <formula>NOT(ISERROR(SEARCH("09.00 -16.00",AY135)))</formula>
    </cfRule>
  </conditionalFormatting>
  <conditionalFormatting sqref="AY141:AY142 BA141:BG142">
    <cfRule type="containsText" dxfId="27061" priority="19996" operator="containsText" text="09:00 – 13.00 ">
      <formula>NOT(ISERROR(SEARCH("09:00 – 13.00 ",AY141)))</formula>
    </cfRule>
  </conditionalFormatting>
  <conditionalFormatting sqref="AY137:AY142 BA137:BG142">
    <cfRule type="containsText" dxfId="27060" priority="19969" operator="containsText" text="09.00 -13.00">
      <formula>NOT(ISERROR(SEARCH("09.00 -13.00",AY137)))</formula>
    </cfRule>
    <cfRule type="containsText" dxfId="27059" priority="19970" operator="containsText" text="09.00 -15:00">
      <formula>NOT(ISERROR(SEARCH("09.00 -15:00",AY137)))</formula>
    </cfRule>
    <cfRule type="containsText" dxfId="27058" priority="19971" operator="containsText" text="09.00 -16.00">
      <formula>NOT(ISERROR(SEARCH("09.00 -16.00",AY137)))</formula>
    </cfRule>
  </conditionalFormatting>
  <conditionalFormatting sqref="W145:X152 AC145:AR152">
    <cfRule type="containsText" dxfId="27057" priority="19687" operator="containsText" text="09:00 – 13.00 ">
      <formula>NOT(ISERROR(SEARCH("09:00 – 13.00 ",W145)))</formula>
    </cfRule>
  </conditionalFormatting>
  <conditionalFormatting sqref="W151:X152 AC151:AR152">
    <cfRule type="containsText" dxfId="27056" priority="19686" operator="containsText" text="09:00 – 13.00 ">
      <formula>NOT(ISERROR(SEARCH("09:00 – 13.00 ",W151)))</formula>
    </cfRule>
  </conditionalFormatting>
  <conditionalFormatting sqref="AY151 BA151:BG151">
    <cfRule type="containsText" dxfId="27055" priority="19635" operator="containsText" text="09:00 – 13.00 ">
      <formula>NOT(ISERROR(SEARCH("09:00 – 13.00 ",AY151)))</formula>
    </cfRule>
  </conditionalFormatting>
  <conditionalFormatting sqref="A116:B122">
    <cfRule type="containsText" dxfId="27054" priority="19066" operator="containsText" text="09.00 - 13.00">
      <formula>NOT(ISERROR(SEARCH("09.00 - 13.00",A116)))</formula>
    </cfRule>
    <cfRule type="containsText" dxfId="27053" priority="19067" operator="containsText" text="09.00 – 15:00">
      <formula>NOT(ISERROR(SEARCH("09.00 – 15:00",A116)))</formula>
    </cfRule>
    <cfRule type="containsText" dxfId="27052" priority="19068" operator="containsText" text="09.00 – 16.00">
      <formula>NOT(ISERROR(SEARCH("09.00 – 16.00",A116)))</formula>
    </cfRule>
    <cfRule type="containsText" dxfId="27051" priority="19069" operator="containsText" text="09.00 - 13:00">
      <formula>NOT(ISERROR(SEARCH("09.00 - 13:00",A116)))</formula>
    </cfRule>
    <cfRule type="containsText" dxfId="27050" priority="19070" operator="containsText" text="08.30 – 16:30 ">
      <formula>NOT(ISERROR(SEARCH("08.30 – 16:30 ",A116)))</formula>
    </cfRule>
    <cfRule type="containsText" dxfId="27049" priority="19071" operator="containsText" text="08.30 – 17:30 ">
      <formula>NOT(ISERROR(SEARCH("08.30 – 17:30 ",A116)))</formula>
    </cfRule>
  </conditionalFormatting>
  <conditionalFormatting sqref="Q6:S6">
    <cfRule type="cellIs" dxfId="27048" priority="26852" operator="equal">
      <formula>"09.00 – 18.00"</formula>
    </cfRule>
  </conditionalFormatting>
  <conditionalFormatting sqref="Q6:S6">
    <cfRule type="cellIs" dxfId="27047" priority="26853" operator="equal">
      <formula>"09.30 – 13.00"</formula>
    </cfRule>
  </conditionalFormatting>
  <conditionalFormatting sqref="Q6:S6">
    <cfRule type="cellIs" dxfId="27046" priority="26854" operator="equal">
      <formula>"10.30 – 19.30"</formula>
    </cfRule>
  </conditionalFormatting>
  <conditionalFormatting sqref="C79:P79">
    <cfRule type="containsText" dxfId="27045" priority="30685" operator="containsText" text="08.30 – 14.30">
      <formula>NOT(ISERROR(SEARCH("08.30 – 14.30",C79)))</formula>
    </cfRule>
    <cfRule type="containsText" dxfId="27044" priority="30686" operator="containsText" text="09:30 – 18.30">
      <formula>NOT(ISERROR(SEARCH("09:30 – 18.30",C79)))</formula>
    </cfRule>
    <cfRule type="containsText" dxfId="27043" priority="30687" operator="containsText" text="10.30 – 18.30">
      <formula>NOT(ISERROR(SEARCH("10.30 – 18.30",C79)))</formula>
    </cfRule>
    <cfRule type="containsText" dxfId="27042" priority="30688" operator="containsText" text="09.30 – 18.30">
      <formula>NOT(ISERROR(SEARCH("09.30 – 18.30",C79)))</formula>
    </cfRule>
    <cfRule type="containsText" dxfId="27041" priority="30689" operator="containsText" text="09.00 – 13:00">
      <formula>NOT(ISERROR(SEARCH("09.00 – 13:00",C79)))</formula>
    </cfRule>
    <cfRule type="containsText" dxfId="27040" priority="30690" operator="containsText" text="08.30 – 16.30">
      <formula>NOT(ISERROR(SEARCH("08.30 – 16.30",C79)))</formula>
    </cfRule>
    <cfRule type="containsText" dxfId="27039" priority="30691" operator="containsText" text="08:30 – 17.30">
      <formula>NOT(ISERROR(SEARCH("08:30 – 17.30",C79)))</formula>
    </cfRule>
    <cfRule type="containsText" dxfId="27038" priority="30692" operator="containsText" text="08.30 – 17.30">
      <formula>NOT(ISERROR(SEARCH("08.30 – 17.30",C79)))</formula>
    </cfRule>
    <cfRule type="containsText" dxfId="27037" priority="30693" operator="containsText" text="09.00 – 18.00">
      <formula>NOT(ISERROR(SEARCH("09.00 – 18.00",C79)))</formula>
    </cfRule>
    <cfRule type="containsText" dxfId="27036" priority="30694" operator="containsText" text="09.00 – 13.00">
      <formula>NOT(ISERROR(SEARCH("09.00 – 13.00",C79)))</formula>
    </cfRule>
    <cfRule type="containsText" dxfId="27035" priority="30695" operator="containsText" text="11.30 – 19.30">
      <formula>NOT(ISERROR(SEARCH("11.30 – 19.30",C79)))</formula>
    </cfRule>
    <cfRule type="containsText" dxfId="27034" priority="30696" operator="containsText" text="10.30 – 19.30">
      <formula>NOT(ISERROR(SEARCH("10.30 – 19.30",C79)))</formula>
    </cfRule>
    <cfRule type="containsText" dxfId="27033" priority="30697" operator="containsText" text="09.00 – 15.00">
      <formula>NOT(ISERROR(SEARCH("09.00 – 15.00",C79)))</formula>
    </cfRule>
    <cfRule type="containsText" dxfId="27032" priority="30698" operator="containsText" text="12:30">
      <formula>NOT(ISERROR(SEARCH("12:30",C79)))</formula>
    </cfRule>
    <cfRule type="containsText" dxfId="27031" priority="30699" operator="containsText" text="13:30">
      <formula>NOT(ISERROR(SEARCH("13:30",C79)))</formula>
    </cfRule>
    <cfRule type="containsText" dxfId="27030" priority="30700" operator="containsText" text="FESTIVITÁ">
      <formula>NOT(ISERROR(SEARCH("FESTIVITÁ",C79)))</formula>
    </cfRule>
    <cfRule type="cellIs" dxfId="27029" priority="30701" operator="equal">
      <formula>"DOMENICA"</formula>
    </cfRule>
  </conditionalFormatting>
  <conditionalFormatting sqref="AH70:AK70 AM70 AQ70">
    <cfRule type="cellIs" dxfId="27028" priority="24962" operator="equal">
      <formula>_FV(13,"3")</formula>
    </cfRule>
  </conditionalFormatting>
  <conditionalFormatting sqref="C69:P69">
    <cfRule type="containsText" dxfId="27027" priority="30601" operator="containsText" text="08.30 – 14.30">
      <formula>NOT(ISERROR(SEARCH("08.30 – 14.30",C69)))</formula>
    </cfRule>
    <cfRule type="containsText" dxfId="27026" priority="30602" operator="containsText" text="09:30 – 18.30">
      <formula>NOT(ISERROR(SEARCH("09:30 – 18.30",C69)))</formula>
    </cfRule>
    <cfRule type="containsText" dxfId="27025" priority="30603" operator="containsText" text="10.30 – 18.30">
      <formula>NOT(ISERROR(SEARCH("10.30 – 18.30",C69)))</formula>
    </cfRule>
    <cfRule type="containsText" dxfId="27024" priority="30604" operator="containsText" text="09.30 – 18.30">
      <formula>NOT(ISERROR(SEARCH("09.30 – 18.30",C69)))</formula>
    </cfRule>
    <cfRule type="containsText" dxfId="27023" priority="30605" operator="containsText" text="09.00 – 13:00">
      <formula>NOT(ISERROR(SEARCH("09.00 – 13:00",C69)))</formula>
    </cfRule>
    <cfRule type="containsText" dxfId="27022" priority="30606" operator="containsText" text="08.30 – 16.30">
      <formula>NOT(ISERROR(SEARCH("08.30 – 16.30",C69)))</formula>
    </cfRule>
    <cfRule type="containsText" dxfId="27021" priority="30607" operator="containsText" text="08:30 – 17.30">
      <formula>NOT(ISERROR(SEARCH("08:30 – 17.30",C69)))</formula>
    </cfRule>
    <cfRule type="containsText" dxfId="27020" priority="30608" operator="containsText" text="08.30 – 17.30">
      <formula>NOT(ISERROR(SEARCH("08.30 – 17.30",C69)))</formula>
    </cfRule>
    <cfRule type="containsText" dxfId="27019" priority="30609" operator="containsText" text="09.00 – 18.00">
      <formula>NOT(ISERROR(SEARCH("09.00 – 18.00",C69)))</formula>
    </cfRule>
    <cfRule type="containsText" dxfId="27018" priority="30610" operator="containsText" text="09.00 – 13.00">
      <formula>NOT(ISERROR(SEARCH("09.00 – 13.00",C69)))</formula>
    </cfRule>
    <cfRule type="containsText" dxfId="27017" priority="30611" operator="containsText" text="11.30 – 19.30">
      <formula>NOT(ISERROR(SEARCH("11.30 – 19.30",C69)))</formula>
    </cfRule>
    <cfRule type="containsText" dxfId="27016" priority="30612" operator="containsText" text="10.30 – 19.30">
      <formula>NOT(ISERROR(SEARCH("10.30 – 19.30",C69)))</formula>
    </cfRule>
    <cfRule type="containsText" dxfId="27015" priority="30613" operator="containsText" text="09.00 – 15.00">
      <formula>NOT(ISERROR(SEARCH("09.00 – 15.00",C69)))</formula>
    </cfRule>
    <cfRule type="containsText" dxfId="27014" priority="30614" operator="containsText" text="12:30">
      <formula>NOT(ISERROR(SEARCH("12:30",C69)))</formula>
    </cfRule>
    <cfRule type="containsText" dxfId="27013" priority="30615" operator="containsText" text="13:30">
      <formula>NOT(ISERROR(SEARCH("13:30",C69)))</formula>
    </cfRule>
    <cfRule type="containsText" dxfId="27012" priority="30616" operator="containsText" text="FESTIVITÁ">
      <formula>NOT(ISERROR(SEARCH("FESTIVITÁ",C69)))</formula>
    </cfRule>
    <cfRule type="cellIs" dxfId="27011" priority="30617" operator="equal">
      <formula>"DOMENICA"</formula>
    </cfRule>
  </conditionalFormatting>
  <conditionalFormatting sqref="C89:P89">
    <cfRule type="containsText" dxfId="27010" priority="30520" operator="containsText" text="08.30 – 14.30">
      <formula>NOT(ISERROR(SEARCH("08.30 – 14.30",C89)))</formula>
    </cfRule>
    <cfRule type="containsText" dxfId="27009" priority="30521" operator="containsText" text="09:30 – 18.30">
      <formula>NOT(ISERROR(SEARCH("09:30 – 18.30",C89)))</formula>
    </cfRule>
    <cfRule type="containsText" dxfId="27008" priority="30522" operator="containsText" text="10.30 – 18.30">
      <formula>NOT(ISERROR(SEARCH("10.30 – 18.30",C89)))</formula>
    </cfRule>
    <cfRule type="containsText" dxfId="27007" priority="30523" operator="containsText" text="09.30 – 18.30">
      <formula>NOT(ISERROR(SEARCH("09.30 – 18.30",C89)))</formula>
    </cfRule>
    <cfRule type="containsText" dxfId="27006" priority="30524" operator="containsText" text="09.00 – 13:00">
      <formula>NOT(ISERROR(SEARCH("09.00 – 13:00",C89)))</formula>
    </cfRule>
    <cfRule type="containsText" dxfId="27005" priority="30525" operator="containsText" text="08.30 – 16.30">
      <formula>NOT(ISERROR(SEARCH("08.30 – 16.30",C89)))</formula>
    </cfRule>
    <cfRule type="containsText" dxfId="27004" priority="30526" operator="containsText" text="08:30 – 17.30">
      <formula>NOT(ISERROR(SEARCH("08:30 – 17.30",C89)))</formula>
    </cfRule>
    <cfRule type="containsText" dxfId="27003" priority="30527" operator="containsText" text="08.30 – 17.30">
      <formula>NOT(ISERROR(SEARCH("08.30 – 17.30",C89)))</formula>
    </cfRule>
    <cfRule type="containsText" dxfId="27002" priority="30528" operator="containsText" text="09.00 – 18.00">
      <formula>NOT(ISERROR(SEARCH("09.00 – 18.00",C89)))</formula>
    </cfRule>
    <cfRule type="containsText" dxfId="27001" priority="30529" operator="containsText" text="09.00 – 13.00">
      <formula>NOT(ISERROR(SEARCH("09.00 – 13.00",C89)))</formula>
    </cfRule>
    <cfRule type="containsText" dxfId="27000" priority="30530" operator="containsText" text="11.30 – 19.30">
      <formula>NOT(ISERROR(SEARCH("11.30 – 19.30",C89)))</formula>
    </cfRule>
    <cfRule type="containsText" dxfId="26999" priority="30531" operator="containsText" text="10.30 – 19.30">
      <formula>NOT(ISERROR(SEARCH("10.30 – 19.30",C89)))</formula>
    </cfRule>
    <cfRule type="containsText" dxfId="26998" priority="30532" operator="containsText" text="09.00 – 15.00">
      <formula>NOT(ISERROR(SEARCH("09.00 – 15.00",C89)))</formula>
    </cfRule>
    <cfRule type="containsText" dxfId="26997" priority="30533" operator="containsText" text="12:30">
      <formula>NOT(ISERROR(SEARCH("12:30",C89)))</formula>
    </cfRule>
    <cfRule type="containsText" dxfId="26996" priority="30534" operator="containsText" text="13:30">
      <formula>NOT(ISERROR(SEARCH("13:30",C89)))</formula>
    </cfRule>
    <cfRule type="containsText" dxfId="26995" priority="30535" operator="containsText" text="FESTIVITÁ">
      <formula>NOT(ISERROR(SEARCH("FESTIVITÁ",C89)))</formula>
    </cfRule>
    <cfRule type="cellIs" dxfId="26994" priority="30536" operator="equal">
      <formula>"DOMENICA"</formula>
    </cfRule>
  </conditionalFormatting>
  <conditionalFormatting sqref="AY60 BA60:BG60">
    <cfRule type="cellIs" dxfId="26993" priority="25607" operator="equal">
      <formula>"09.00 – 15.00"</formula>
    </cfRule>
  </conditionalFormatting>
  <conditionalFormatting sqref="AY60 BA60:BG60">
    <cfRule type="cellIs" dxfId="26992" priority="25608" operator="equal">
      <formula>"09.00 – 18.00"</formula>
    </cfRule>
  </conditionalFormatting>
  <conditionalFormatting sqref="AY60 BA60:BG60">
    <cfRule type="cellIs" dxfId="26991" priority="25609" operator="equal">
      <formula>"09.30 – 13.00"</formula>
    </cfRule>
  </conditionalFormatting>
  <conditionalFormatting sqref="AY60 BA60:BG60">
    <cfRule type="cellIs" dxfId="26990" priority="25610" operator="equal">
      <formula>"10.30 – 19.30"</formula>
    </cfRule>
  </conditionalFormatting>
  <conditionalFormatting sqref="AY60 BA60:BG60">
    <cfRule type="cellIs" dxfId="26989" priority="25611" operator="equal">
      <formula>"11.30 – 19.30"</formula>
    </cfRule>
  </conditionalFormatting>
  <conditionalFormatting sqref="AY60 BA60:BG60">
    <cfRule type="cellIs" dxfId="26988" priority="25612" operator="equal">
      <formula>_FV(13,"3")</formula>
    </cfRule>
  </conditionalFormatting>
  <conditionalFormatting sqref="AY60 BA60:BG60">
    <cfRule type="cellIs" dxfId="26987" priority="25613" operator="equal">
      <formula>_FV(13,"3")</formula>
    </cfRule>
  </conditionalFormatting>
  <conditionalFormatting sqref="AY60 BA60:BG60">
    <cfRule type="cellIs" dxfId="26986" priority="25614" operator="equal">
      <formula>_FV(13,"3")</formula>
    </cfRule>
  </conditionalFormatting>
  <conditionalFormatting sqref="AY60 BA60:BG60">
    <cfRule type="cellIs" dxfId="26985" priority="25580" operator="equal">
      <formula>_FV(13,"3")</formula>
    </cfRule>
  </conditionalFormatting>
  <conditionalFormatting sqref="AY60 BA60:BG60">
    <cfRule type="cellIs" dxfId="26984" priority="25573" operator="equal">
      <formula>_FV(13,"3")</formula>
    </cfRule>
  </conditionalFormatting>
  <conditionalFormatting sqref="C69:P69 C79:P79 C89:P89">
    <cfRule type="containsText" dxfId="26983" priority="30447" operator="containsText" text="09.00 - 13.00">
      <formula>NOT(ISERROR(SEARCH("09.00 - 13.00",C69)))</formula>
    </cfRule>
    <cfRule type="containsText" dxfId="26982" priority="30448" operator="containsText" text="09.00 – 15:00">
      <formula>NOT(ISERROR(SEARCH("09.00 – 15:00",C69)))</formula>
    </cfRule>
    <cfRule type="containsText" dxfId="26981" priority="30449" operator="containsText" text="09.00 – 16.00">
      <formula>NOT(ISERROR(SEARCH("09.00 – 16.00",C69)))</formula>
    </cfRule>
    <cfRule type="containsText" dxfId="26980" priority="30450" operator="containsText" text="09.00 - 13:00">
      <formula>NOT(ISERROR(SEARCH("09.00 - 13:00",C69)))</formula>
    </cfRule>
    <cfRule type="containsText" dxfId="26979" priority="30451" operator="containsText" text="08.30 – 16:30 ">
      <formula>NOT(ISERROR(SEARCH("08.30 – 16:30 ",C69)))</formula>
    </cfRule>
    <cfRule type="containsText" dxfId="26978" priority="30452" operator="containsText" text="08.30 – 17:30 ">
      <formula>NOT(ISERROR(SEARCH("08.30 – 17:30 ",C69)))</formula>
    </cfRule>
  </conditionalFormatting>
  <conditionalFormatting sqref="C46:G46 I46:P46">
    <cfRule type="cellIs" dxfId="26977" priority="29922" operator="equal">
      <formula>"09.00 – 13.00"</formula>
    </cfRule>
  </conditionalFormatting>
  <conditionalFormatting sqref="C46:G46 I46:P46">
    <cfRule type="cellIs" dxfId="26976" priority="29923" operator="equal">
      <formula>"09.00 – 15.00"</formula>
    </cfRule>
  </conditionalFormatting>
  <conditionalFormatting sqref="C46:G46 I46:P46">
    <cfRule type="cellIs" dxfId="26975" priority="29924" operator="equal">
      <formula>"09.00 – 18.00"</formula>
    </cfRule>
  </conditionalFormatting>
  <conditionalFormatting sqref="C46:G46 I46:P46">
    <cfRule type="cellIs" dxfId="26974" priority="29925" operator="equal">
      <formula>"09.30 – 13.00"</formula>
    </cfRule>
  </conditionalFormatting>
  <conditionalFormatting sqref="C46:G46 I46:P46">
    <cfRule type="cellIs" dxfId="26973" priority="29926" operator="equal">
      <formula>"10.30 – 19.30"</formula>
    </cfRule>
  </conditionalFormatting>
  <conditionalFormatting sqref="C46:G46 I46:P46">
    <cfRule type="cellIs" dxfId="26972" priority="29927" operator="equal">
      <formula>"11.30 – 19.30"</formula>
    </cfRule>
  </conditionalFormatting>
  <conditionalFormatting sqref="C46:G46 I46:P46">
    <cfRule type="cellIs" dxfId="26971" priority="29928" operator="equal">
      <formula>_FV(13,"3")</formula>
    </cfRule>
  </conditionalFormatting>
  <conditionalFormatting sqref="C46:G46 I46:P46">
    <cfRule type="cellIs" dxfId="26970" priority="29929" operator="equal">
      <formula>_FV(13,"3")</formula>
    </cfRule>
  </conditionalFormatting>
  <conditionalFormatting sqref="C46:G46 I46:P46">
    <cfRule type="cellIs" dxfId="26969" priority="29930" operator="equal">
      <formula>_FV(13,"3")</formula>
    </cfRule>
  </conditionalFormatting>
  <conditionalFormatting sqref="C46:G46 I46:P46">
    <cfRule type="containsText" dxfId="26968" priority="29912" operator="containsText" text="DOMENICA">
      <formula>NOT(ISERROR(SEARCH("DOMENICA",C46)))</formula>
    </cfRule>
    <cfRule type="containsText" dxfId="26967" priority="29913" operator="containsText" text="08.30 – 14.30">
      <formula>NOT(ISERROR(SEARCH("08.30 – 14.30",C46)))</formula>
    </cfRule>
    <cfRule type="containsText" dxfId="26966" priority="29914" operator="containsText" text="09.30 – 18.30">
      <formula>NOT(ISERROR(SEARCH("09.30 – 18.30",C46)))</formula>
    </cfRule>
    <cfRule type="containsText" dxfId="26965" priority="29915" operator="containsText" text="08.30 – 16.30">
      <formula>NOT(ISERROR(SEARCH("08.30 – 16.30",C46)))</formula>
    </cfRule>
    <cfRule type="containsText" dxfId="26964" priority="29916" operator="containsText" text="08.30 – 17.30">
      <formula>NOT(ISERROR(SEARCH("08.30 – 17.30",C46)))</formula>
    </cfRule>
    <cfRule type="containsText" dxfId="26963" priority="29917" operator="containsText" text="09.00 – 18.00">
      <formula>NOT(ISERROR(SEARCH("09.00 – 18.00",C46)))</formula>
    </cfRule>
    <cfRule type="containsText" dxfId="26962" priority="29918" operator="containsText" text="09.00 – 15.00">
      <formula>NOT(ISERROR(SEARCH("09.00 – 15.00",C46)))</formula>
    </cfRule>
    <cfRule type="containsText" dxfId="26961" priority="29919" operator="containsText" text="10.30 – 19.30">
      <formula>NOT(ISERROR(SEARCH("10.30 – 19.30",C46)))</formula>
    </cfRule>
    <cfRule type="containsText" dxfId="26960" priority="29920" operator="containsText" text="09.00 – 13.00">
      <formula>NOT(ISERROR(SEARCH("09.00 – 13.00",C46)))</formula>
    </cfRule>
    <cfRule type="containsText" dxfId="26959" priority="29921" operator="containsText" text="11.30 – 19.30">
      <formula>NOT(ISERROR(SEARCH("11.30 – 19.30",C46)))</formula>
    </cfRule>
  </conditionalFormatting>
  <conditionalFormatting sqref="C46:G46 I46:P46">
    <cfRule type="cellIs" dxfId="26958" priority="29904" operator="equal">
      <formula>"09.00 – 15.00"</formula>
    </cfRule>
  </conditionalFormatting>
  <conditionalFormatting sqref="C46:G46 I46:P46">
    <cfRule type="cellIs" dxfId="26957" priority="29905" operator="equal">
      <formula>"09.00 – 18.00"</formula>
    </cfRule>
  </conditionalFormatting>
  <conditionalFormatting sqref="C46:G46 I46:P46">
    <cfRule type="cellIs" dxfId="26956" priority="29906" operator="equal">
      <formula>"09.30 – 13.00"</formula>
    </cfRule>
  </conditionalFormatting>
  <conditionalFormatting sqref="C46:G46 I46:P46">
    <cfRule type="cellIs" dxfId="26955" priority="29907" operator="equal">
      <formula>"10.30 – 19.30"</formula>
    </cfRule>
  </conditionalFormatting>
  <conditionalFormatting sqref="C46:G46 I46:P46">
    <cfRule type="cellIs" dxfId="26954" priority="29908" operator="equal">
      <formula>"11.30 – 19.30"</formula>
    </cfRule>
  </conditionalFormatting>
  <conditionalFormatting sqref="C46:G46 I46:P46">
    <cfRule type="cellIs" dxfId="26953" priority="29909" operator="equal">
      <formula>_FV(13,"3")</formula>
    </cfRule>
  </conditionalFormatting>
  <conditionalFormatting sqref="C46:G46 I46:P46">
    <cfRule type="cellIs" dxfId="26952" priority="29910" operator="equal">
      <formula>_FV(13,"3")</formula>
    </cfRule>
  </conditionalFormatting>
  <conditionalFormatting sqref="C46:G46 I46:P46">
    <cfRule type="cellIs" dxfId="26951" priority="29911" operator="equal">
      <formula>_FV(13,"3")</formula>
    </cfRule>
  </conditionalFormatting>
  <conditionalFormatting sqref="C46:G46 I46:P46">
    <cfRule type="cellIs" dxfId="26950" priority="29896" operator="equal">
      <formula>"09.00 – 15.00"</formula>
    </cfRule>
  </conditionalFormatting>
  <conditionalFormatting sqref="C46:G46 I46:P46">
    <cfRule type="cellIs" dxfId="26949" priority="29897" operator="equal">
      <formula>"09.00 – 18.00"</formula>
    </cfRule>
  </conditionalFormatting>
  <conditionalFormatting sqref="C46:G46 I46:P46">
    <cfRule type="cellIs" dxfId="26948" priority="29898" operator="equal">
      <formula>"09.30 – 13.00"</formula>
    </cfRule>
  </conditionalFormatting>
  <conditionalFormatting sqref="C46:G46 I46:P46">
    <cfRule type="cellIs" dxfId="26947" priority="29899" operator="equal">
      <formula>"10.30 – 19.30"</formula>
    </cfRule>
  </conditionalFormatting>
  <conditionalFormatting sqref="C46:G46 I46:P46">
    <cfRule type="cellIs" dxfId="26946" priority="29900" operator="equal">
      <formula>"11.30 – 19.30"</formula>
    </cfRule>
  </conditionalFormatting>
  <conditionalFormatting sqref="C46:G46 I46:P46">
    <cfRule type="cellIs" dxfId="26945" priority="29901" operator="equal">
      <formula>_FV(13,"3")</formula>
    </cfRule>
  </conditionalFormatting>
  <conditionalFormatting sqref="C46:G46 I46:P46">
    <cfRule type="cellIs" dxfId="26944" priority="29902" operator="equal">
      <formula>_FV(13,"3")</formula>
    </cfRule>
  </conditionalFormatting>
  <conditionalFormatting sqref="C46:G46 I46:P46">
    <cfRule type="cellIs" dxfId="26943" priority="29903" operator="equal">
      <formula>_FV(13,"3")</formula>
    </cfRule>
  </conditionalFormatting>
  <conditionalFormatting sqref="H46">
    <cfRule type="cellIs" dxfId="26942" priority="29888" operator="equal">
      <formula>"09.00 – 15.00"</formula>
    </cfRule>
  </conditionalFormatting>
  <conditionalFormatting sqref="H46">
    <cfRule type="cellIs" dxfId="26941" priority="29889" operator="equal">
      <formula>"09.00 – 18.00"</formula>
    </cfRule>
  </conditionalFormatting>
  <conditionalFormatting sqref="H46">
    <cfRule type="cellIs" dxfId="26940" priority="29890" operator="equal">
      <formula>"09.30 – 13.00"</formula>
    </cfRule>
  </conditionalFormatting>
  <conditionalFormatting sqref="H46">
    <cfRule type="cellIs" dxfId="26939" priority="29891" operator="equal">
      <formula>"10.30 – 19.30"</formula>
    </cfRule>
  </conditionalFormatting>
  <conditionalFormatting sqref="H46">
    <cfRule type="cellIs" dxfId="26938" priority="29892" operator="equal">
      <formula>"11.30 – 19.30"</formula>
    </cfRule>
  </conditionalFormatting>
  <conditionalFormatting sqref="H46">
    <cfRule type="cellIs" dxfId="26937" priority="29893" operator="equal">
      <formula>_FV(13,"3")</formula>
    </cfRule>
  </conditionalFormatting>
  <conditionalFormatting sqref="H46">
    <cfRule type="cellIs" dxfId="26936" priority="29894" operator="equal">
      <formula>_FV(13,"3")</formula>
    </cfRule>
  </conditionalFormatting>
  <conditionalFormatting sqref="H46">
    <cfRule type="cellIs" dxfId="26935" priority="29895" operator="equal">
      <formula>_FV(13,"3")</formula>
    </cfRule>
  </conditionalFormatting>
  <conditionalFormatting sqref="H46">
    <cfRule type="containsText" dxfId="26934" priority="29878" operator="containsText" text="DOMENICA">
      <formula>NOT(ISERROR(SEARCH("DOMENICA",H46)))</formula>
    </cfRule>
    <cfRule type="containsText" dxfId="26933" priority="29879" operator="containsText" text="08.30 – 14.30">
      <formula>NOT(ISERROR(SEARCH("08.30 – 14.30",H46)))</formula>
    </cfRule>
    <cfRule type="containsText" dxfId="26932" priority="29880" operator="containsText" text="09.30 – 18.30">
      <formula>NOT(ISERROR(SEARCH("09.30 – 18.30",H46)))</formula>
    </cfRule>
    <cfRule type="containsText" dxfId="26931" priority="29881" operator="containsText" text="08.30 – 16.30">
      <formula>NOT(ISERROR(SEARCH("08.30 – 16.30",H46)))</formula>
    </cfRule>
    <cfRule type="containsText" dxfId="26930" priority="29882" operator="containsText" text="08.30 – 17.30">
      <formula>NOT(ISERROR(SEARCH("08.30 – 17.30",H46)))</formula>
    </cfRule>
    <cfRule type="containsText" dxfId="26929" priority="29883" operator="containsText" text="09.00 – 18.00">
      <formula>NOT(ISERROR(SEARCH("09.00 – 18.00",H46)))</formula>
    </cfRule>
    <cfRule type="containsText" dxfId="26928" priority="29884" operator="containsText" text="09.00 – 15.00">
      <formula>NOT(ISERROR(SEARCH("09.00 – 15.00",H46)))</formula>
    </cfRule>
    <cfRule type="containsText" dxfId="26927" priority="29885" operator="containsText" text="10.30 – 19.30">
      <formula>NOT(ISERROR(SEARCH("10.30 – 19.30",H46)))</formula>
    </cfRule>
    <cfRule type="containsText" dxfId="26926" priority="29886" operator="containsText" text="09.00 – 13.00">
      <formula>NOT(ISERROR(SEARCH("09.00 – 13.00",H46)))</formula>
    </cfRule>
    <cfRule type="containsText" dxfId="26925" priority="29887" operator="containsText" text="11.30 – 19.30">
      <formula>NOT(ISERROR(SEARCH("11.30 – 19.30",H46)))</formula>
    </cfRule>
  </conditionalFormatting>
  <conditionalFormatting sqref="H46">
    <cfRule type="cellIs" dxfId="26924" priority="29871" operator="equal">
      <formula>"09.00 – 18.00"</formula>
    </cfRule>
  </conditionalFormatting>
  <conditionalFormatting sqref="H46">
    <cfRule type="cellIs" dxfId="26923" priority="29872" operator="equal">
      <formula>"09.30 – 13.00"</formula>
    </cfRule>
  </conditionalFormatting>
  <conditionalFormatting sqref="H46">
    <cfRule type="cellIs" dxfId="26922" priority="29873" operator="equal">
      <formula>"10.30 – 19.30"</formula>
    </cfRule>
  </conditionalFormatting>
  <conditionalFormatting sqref="H46">
    <cfRule type="cellIs" dxfId="26921" priority="29874" operator="equal">
      <formula>"11.30 – 19.30"</formula>
    </cfRule>
  </conditionalFormatting>
  <conditionalFormatting sqref="H46">
    <cfRule type="cellIs" dxfId="26920" priority="29875" operator="equal">
      <formula>_FV(13,"3")</formula>
    </cfRule>
  </conditionalFormatting>
  <conditionalFormatting sqref="H46">
    <cfRule type="cellIs" dxfId="26919" priority="29876" operator="equal">
      <formula>_FV(13,"3")</formula>
    </cfRule>
  </conditionalFormatting>
  <conditionalFormatting sqref="H46">
    <cfRule type="cellIs" dxfId="26918" priority="29877" operator="equal">
      <formula>_FV(13,"3")</formula>
    </cfRule>
  </conditionalFormatting>
  <conditionalFormatting sqref="H46">
    <cfRule type="cellIs" dxfId="26917" priority="29864" operator="equal">
      <formula>"09.00 – 18.00"</formula>
    </cfRule>
  </conditionalFormatting>
  <conditionalFormatting sqref="H46">
    <cfRule type="cellIs" dxfId="26916" priority="29865" operator="equal">
      <formula>"09.30 – 13.00"</formula>
    </cfRule>
  </conditionalFormatting>
  <conditionalFormatting sqref="H46">
    <cfRule type="cellIs" dxfId="26915" priority="29866" operator="equal">
      <formula>"10.30 – 19.30"</formula>
    </cfRule>
  </conditionalFormatting>
  <conditionalFormatting sqref="H46">
    <cfRule type="cellIs" dxfId="26914" priority="29867" operator="equal">
      <formula>"11.30 – 19.30"</formula>
    </cfRule>
  </conditionalFormatting>
  <conditionalFormatting sqref="H46">
    <cfRule type="cellIs" dxfId="26913" priority="29868" operator="equal">
      <formula>_FV(13,"3")</formula>
    </cfRule>
  </conditionalFormatting>
  <conditionalFormatting sqref="H46">
    <cfRule type="cellIs" dxfId="26912" priority="29869" operator="equal">
      <formula>_FV(13,"3")</formula>
    </cfRule>
  </conditionalFormatting>
  <conditionalFormatting sqref="H46">
    <cfRule type="cellIs" dxfId="26911" priority="29870" operator="equal">
      <formula>_FV(13,"3")</formula>
    </cfRule>
  </conditionalFormatting>
  <conditionalFormatting sqref="A48:B54">
    <cfRule type="containsText" dxfId="26910" priority="29847" operator="containsText" text="08.30 – 14.30">
      <formula>NOT(ISERROR(SEARCH("08.30 – 14.30",A48)))</formula>
    </cfRule>
    <cfRule type="containsText" dxfId="26909" priority="29848" operator="containsText" text="09:30 – 18.30">
      <formula>NOT(ISERROR(SEARCH("09:30 – 18.30",A48)))</formula>
    </cfRule>
    <cfRule type="containsText" dxfId="26908" priority="29849" operator="containsText" text="10.30 – 18.30">
      <formula>NOT(ISERROR(SEARCH("10.30 – 18.30",A48)))</formula>
    </cfRule>
    <cfRule type="containsText" dxfId="26907" priority="29850" operator="containsText" text="09.30 – 18.30">
      <formula>NOT(ISERROR(SEARCH("09.30 – 18.30",A48)))</formula>
    </cfRule>
    <cfRule type="containsText" dxfId="26906" priority="29851" operator="containsText" text="09.00 – 13:00">
      <formula>NOT(ISERROR(SEARCH("09.00 – 13:00",A48)))</formula>
    </cfRule>
    <cfRule type="containsText" dxfId="26905" priority="29852" operator="containsText" text="08.30 – 16.30">
      <formula>NOT(ISERROR(SEARCH("08.30 – 16.30",A48)))</formula>
    </cfRule>
    <cfRule type="containsText" dxfId="26904" priority="29853" operator="containsText" text="08:30 – 17.30">
      <formula>NOT(ISERROR(SEARCH("08:30 – 17.30",A48)))</formula>
    </cfRule>
    <cfRule type="containsText" dxfId="26903" priority="29854" operator="containsText" text="08.30 – 17.30">
      <formula>NOT(ISERROR(SEARCH("08.30 – 17.30",A48)))</formula>
    </cfRule>
    <cfRule type="containsText" dxfId="26902" priority="29855" operator="containsText" text="09.00 – 18.00">
      <formula>NOT(ISERROR(SEARCH("09.00 – 18.00",A48)))</formula>
    </cfRule>
    <cfRule type="containsText" dxfId="26901" priority="29856" operator="containsText" text="09.00 – 13.00">
      <formula>NOT(ISERROR(SEARCH("09.00 – 13.00",A48)))</formula>
    </cfRule>
    <cfRule type="containsText" dxfId="26900" priority="29857" operator="containsText" text="11.30 – 19.30">
      <formula>NOT(ISERROR(SEARCH("11.30 – 19.30",A48)))</formula>
    </cfRule>
    <cfRule type="containsText" dxfId="26899" priority="29858" operator="containsText" text="10.30 – 19.30">
      <formula>NOT(ISERROR(SEARCH("10.30 – 19.30",A48)))</formula>
    </cfRule>
    <cfRule type="containsText" dxfId="26898" priority="29859" operator="containsText" text="09.00 – 15.00">
      <formula>NOT(ISERROR(SEARCH("09.00 – 15.00",A48)))</formula>
    </cfRule>
    <cfRule type="containsText" dxfId="26897" priority="29860" operator="containsText" text="12:30">
      <formula>NOT(ISERROR(SEARCH("12:30",A48)))</formula>
    </cfRule>
    <cfRule type="containsText" dxfId="26896" priority="29861" operator="containsText" text="13:30">
      <formula>NOT(ISERROR(SEARCH("13:30",A48)))</formula>
    </cfRule>
    <cfRule type="containsText" dxfId="26895" priority="29862" operator="containsText" text="FESTIVITÁ">
      <formula>NOT(ISERROR(SEARCH("FESTIVITÁ",A48)))</formula>
    </cfRule>
    <cfRule type="cellIs" dxfId="26894" priority="29863" operator="equal">
      <formula>"DOMENICA"</formula>
    </cfRule>
  </conditionalFormatting>
  <conditionalFormatting sqref="B48:B54">
    <cfRule type="iconSet" priority="29846">
      <iconSet iconSet="3Symbols2">
        <cfvo type="percent" val="0"/>
        <cfvo type="percent" val="0"/>
        <cfvo type="formula" val="TODAY()" gte="0"/>
      </iconSet>
    </cfRule>
  </conditionalFormatting>
  <conditionalFormatting sqref="A47:B47">
    <cfRule type="containsText" dxfId="26893" priority="29829" operator="containsText" text="08.30 – 14.30">
      <formula>NOT(ISERROR(SEARCH("08.30 – 14.30",A47)))</formula>
    </cfRule>
    <cfRule type="containsText" dxfId="26892" priority="29830" operator="containsText" text="09:30 – 18.30">
      <formula>NOT(ISERROR(SEARCH("09:30 – 18.30",A47)))</formula>
    </cfRule>
    <cfRule type="containsText" dxfId="26891" priority="29831" operator="containsText" text="10.30 – 18.30">
      <formula>NOT(ISERROR(SEARCH("10.30 – 18.30",A47)))</formula>
    </cfRule>
    <cfRule type="containsText" dxfId="26890" priority="29832" operator="containsText" text="09.30 – 18.30">
      <formula>NOT(ISERROR(SEARCH("09.30 – 18.30",A47)))</formula>
    </cfRule>
    <cfRule type="containsText" dxfId="26889" priority="29833" operator="containsText" text="09.00 – 13:00">
      <formula>NOT(ISERROR(SEARCH("09.00 – 13:00",A47)))</formula>
    </cfRule>
    <cfRule type="containsText" dxfId="26888" priority="29834" operator="containsText" text="08.30 – 16.30">
      <formula>NOT(ISERROR(SEARCH("08.30 – 16.30",A47)))</formula>
    </cfRule>
    <cfRule type="containsText" dxfId="26887" priority="29835" operator="containsText" text="08:30 – 17.30">
      <formula>NOT(ISERROR(SEARCH("08:30 – 17.30",A47)))</formula>
    </cfRule>
    <cfRule type="containsText" dxfId="26886" priority="29836" operator="containsText" text="08.30 – 17.30">
      <formula>NOT(ISERROR(SEARCH("08.30 – 17.30",A47)))</formula>
    </cfRule>
    <cfRule type="containsText" dxfId="26885" priority="29837" operator="containsText" text="09.00 – 18.00">
      <formula>NOT(ISERROR(SEARCH("09.00 – 18.00",A47)))</formula>
    </cfRule>
    <cfRule type="containsText" dxfId="26884" priority="29838" operator="containsText" text="09.00 – 13.00">
      <formula>NOT(ISERROR(SEARCH("09.00 – 13.00",A47)))</formula>
    </cfRule>
    <cfRule type="containsText" dxfId="26883" priority="29839" operator="containsText" text="11.30 – 19.30">
      <formula>NOT(ISERROR(SEARCH("11.30 – 19.30",A47)))</formula>
    </cfRule>
    <cfRule type="containsText" dxfId="26882" priority="29840" operator="containsText" text="10.30 – 19.30">
      <formula>NOT(ISERROR(SEARCH("10.30 – 19.30",A47)))</formula>
    </cfRule>
    <cfRule type="containsText" dxfId="26881" priority="29841" operator="containsText" text="09.00 – 15.00">
      <formula>NOT(ISERROR(SEARCH("09.00 – 15.00",A47)))</formula>
    </cfRule>
    <cfRule type="containsText" dxfId="26880" priority="29842" operator="containsText" text="12:30">
      <formula>NOT(ISERROR(SEARCH("12:30",A47)))</formula>
    </cfRule>
    <cfRule type="containsText" dxfId="26879" priority="29843" operator="containsText" text="13:30">
      <formula>NOT(ISERROR(SEARCH("13:30",A47)))</formula>
    </cfRule>
    <cfRule type="containsText" dxfId="26878" priority="29844" operator="containsText" text="FESTIVITÁ">
      <formula>NOT(ISERROR(SEARCH("FESTIVITÁ",A47)))</formula>
    </cfRule>
    <cfRule type="cellIs" dxfId="26877" priority="29845" operator="equal">
      <formula>"DOMENICA"</formula>
    </cfRule>
  </conditionalFormatting>
  <conditionalFormatting sqref="A46:B46">
    <cfRule type="cellIs" dxfId="26876" priority="29821" operator="equal">
      <formula>"09.00 – 15.00"</formula>
    </cfRule>
  </conditionalFormatting>
  <conditionalFormatting sqref="A46:B46">
    <cfRule type="cellIs" dxfId="26875" priority="29822" operator="equal">
      <formula>"09.00 – 18.00"</formula>
    </cfRule>
  </conditionalFormatting>
  <conditionalFormatting sqref="A46:B46">
    <cfRule type="cellIs" dxfId="26874" priority="29823" operator="equal">
      <formula>"09.30 – 13.00"</formula>
    </cfRule>
  </conditionalFormatting>
  <conditionalFormatting sqref="A46:B46">
    <cfRule type="cellIs" dxfId="26873" priority="29824" operator="equal">
      <formula>"10.30 – 19.30"</formula>
    </cfRule>
  </conditionalFormatting>
  <conditionalFormatting sqref="A46:B46">
    <cfRule type="cellIs" dxfId="26872" priority="29825" operator="equal">
      <formula>"11.30 – 19.30"</formula>
    </cfRule>
  </conditionalFormatting>
  <conditionalFormatting sqref="A46:B46">
    <cfRule type="cellIs" dxfId="26871" priority="29826" operator="equal">
      <formula>_FV(13,"3")</formula>
    </cfRule>
  </conditionalFormatting>
  <conditionalFormatting sqref="A46:B46">
    <cfRule type="cellIs" dxfId="26870" priority="29827" operator="equal">
      <formula>_FV(13,"3")</formula>
    </cfRule>
  </conditionalFormatting>
  <conditionalFormatting sqref="A46:B46">
    <cfRule type="cellIs" dxfId="26869" priority="29828" operator="equal">
      <formula>_FV(13,"3")</formula>
    </cfRule>
  </conditionalFormatting>
  <conditionalFormatting sqref="A46:B46">
    <cfRule type="containsText" dxfId="26868" priority="29811" operator="containsText" text="DOMENICA">
      <formula>NOT(ISERROR(SEARCH("DOMENICA",A46)))</formula>
    </cfRule>
    <cfRule type="containsText" dxfId="26867" priority="29812" operator="containsText" text="08.30 – 14.30">
      <formula>NOT(ISERROR(SEARCH("08.30 – 14.30",A46)))</formula>
    </cfRule>
    <cfRule type="containsText" dxfId="26866" priority="29813" operator="containsText" text="09.30 – 18.30">
      <formula>NOT(ISERROR(SEARCH("09.30 – 18.30",A46)))</formula>
    </cfRule>
    <cfRule type="containsText" dxfId="26865" priority="29814" operator="containsText" text="08.30 – 16.30">
      <formula>NOT(ISERROR(SEARCH("08.30 – 16.30",A46)))</formula>
    </cfRule>
    <cfRule type="containsText" dxfId="26864" priority="29815" operator="containsText" text="08.30 – 17.30">
      <formula>NOT(ISERROR(SEARCH("08.30 – 17.30",A46)))</formula>
    </cfRule>
    <cfRule type="containsText" dxfId="26863" priority="29816" operator="containsText" text="09.00 – 18.00">
      <formula>NOT(ISERROR(SEARCH("09.00 – 18.00",A46)))</formula>
    </cfRule>
    <cfRule type="containsText" dxfId="26862" priority="29817" operator="containsText" text="09.00 – 15.00">
      <formula>NOT(ISERROR(SEARCH("09.00 – 15.00",A46)))</formula>
    </cfRule>
    <cfRule type="containsText" dxfId="26861" priority="29818" operator="containsText" text="10.30 – 19.30">
      <formula>NOT(ISERROR(SEARCH("10.30 – 19.30",A46)))</formula>
    </cfRule>
    <cfRule type="containsText" dxfId="26860" priority="29819" operator="containsText" text="09.00 – 13.00">
      <formula>NOT(ISERROR(SEARCH("09.00 – 13.00",A46)))</formula>
    </cfRule>
    <cfRule type="containsText" dxfId="26859" priority="29820" operator="containsText" text="11.30 – 19.30">
      <formula>NOT(ISERROR(SEARCH("11.30 – 19.30",A46)))</formula>
    </cfRule>
  </conditionalFormatting>
  <conditionalFormatting sqref="A46:B46">
    <cfRule type="cellIs" dxfId="26858" priority="29803" operator="equal">
      <formula>"09.00 – 15.00"</formula>
    </cfRule>
  </conditionalFormatting>
  <conditionalFormatting sqref="A46:B46">
    <cfRule type="cellIs" dxfId="26857" priority="29804" operator="equal">
      <formula>"09.00 – 18.00"</formula>
    </cfRule>
  </conditionalFormatting>
  <conditionalFormatting sqref="A46:B46">
    <cfRule type="cellIs" dxfId="26856" priority="29805" operator="equal">
      <formula>"09.30 – 13.00"</formula>
    </cfRule>
  </conditionalFormatting>
  <conditionalFormatting sqref="A46:B46">
    <cfRule type="cellIs" dxfId="26855" priority="29806" operator="equal">
      <formula>"10.30 – 19.30"</formula>
    </cfRule>
  </conditionalFormatting>
  <conditionalFormatting sqref="A46:B46">
    <cfRule type="cellIs" dxfId="26854" priority="29807" operator="equal">
      <formula>"11.30 – 19.30"</formula>
    </cfRule>
  </conditionalFormatting>
  <conditionalFormatting sqref="A46:B46">
    <cfRule type="cellIs" dxfId="26853" priority="29808" operator="equal">
      <formula>_FV(13,"3")</formula>
    </cfRule>
  </conditionalFormatting>
  <conditionalFormatting sqref="A46:B46">
    <cfRule type="cellIs" dxfId="26852" priority="29809" operator="equal">
      <formula>_FV(13,"3")</formula>
    </cfRule>
  </conditionalFormatting>
  <conditionalFormatting sqref="A46:B46">
    <cfRule type="cellIs" dxfId="26851" priority="29810" operator="equal">
      <formula>_FV(13,"3")</formula>
    </cfRule>
  </conditionalFormatting>
  <conditionalFormatting sqref="A46:B46">
    <cfRule type="cellIs" dxfId="26850" priority="29795" operator="equal">
      <formula>"09.00 – 15.00"</formula>
    </cfRule>
  </conditionalFormatting>
  <conditionalFormatting sqref="A46:B46">
    <cfRule type="cellIs" dxfId="26849" priority="29796" operator="equal">
      <formula>"09.00 – 18.00"</formula>
    </cfRule>
  </conditionalFormatting>
  <conditionalFormatting sqref="A46:B46">
    <cfRule type="cellIs" dxfId="26848" priority="29797" operator="equal">
      <formula>"09.30 – 13.00"</formula>
    </cfRule>
  </conditionalFormatting>
  <conditionalFormatting sqref="A46:B46">
    <cfRule type="cellIs" dxfId="26847" priority="29798" operator="equal">
      <formula>"10.30 – 19.30"</formula>
    </cfRule>
  </conditionalFormatting>
  <conditionalFormatting sqref="A46:B46">
    <cfRule type="cellIs" dxfId="26846" priority="29799" operator="equal">
      <formula>"11.30 – 19.30"</formula>
    </cfRule>
  </conditionalFormatting>
  <conditionalFormatting sqref="A46:B46">
    <cfRule type="cellIs" dxfId="26845" priority="29800" operator="equal">
      <formula>_FV(13,"3")</formula>
    </cfRule>
  </conditionalFormatting>
  <conditionalFormatting sqref="A46:B46">
    <cfRule type="cellIs" dxfId="26844" priority="29801" operator="equal">
      <formula>_FV(13,"3")</formula>
    </cfRule>
  </conditionalFormatting>
  <conditionalFormatting sqref="A46:B46">
    <cfRule type="cellIs" dxfId="26843" priority="29802" operator="equal">
      <formula>_FV(13,"3")</formula>
    </cfRule>
  </conditionalFormatting>
  <conditionalFormatting sqref="A46:P46 A47:B54">
    <cfRule type="containsText" dxfId="26842" priority="29789" operator="containsText" text="09.00 - 13.00">
      <formula>NOT(ISERROR(SEARCH("09.00 - 13.00",A46)))</formula>
    </cfRule>
    <cfRule type="containsText" dxfId="26841" priority="29790" operator="containsText" text="09.00 – 15:00">
      <formula>NOT(ISERROR(SEARCH("09.00 – 15:00",A46)))</formula>
    </cfRule>
    <cfRule type="containsText" dxfId="26840" priority="29791" operator="containsText" text="09.00 – 16.00">
      <formula>NOT(ISERROR(SEARCH("09.00 – 16.00",A46)))</formula>
    </cfRule>
    <cfRule type="containsText" dxfId="26839" priority="29792" operator="containsText" text="09.00 - 13:00">
      <formula>NOT(ISERROR(SEARCH("09.00 - 13:00",A46)))</formula>
    </cfRule>
    <cfRule type="containsText" dxfId="26838" priority="29793" operator="containsText" text="08.30 – 16:30 ">
      <formula>NOT(ISERROR(SEARCH("08.30 – 16:30 ",A46)))</formula>
    </cfRule>
    <cfRule type="containsText" dxfId="26837" priority="29794" operator="containsText" text="08.30 – 17:30 ">
      <formula>NOT(ISERROR(SEARCH("08.30 – 17:30 ",A46)))</formula>
    </cfRule>
  </conditionalFormatting>
  <conditionalFormatting sqref="C46:P46">
    <cfRule type="cellIs" dxfId="26836" priority="29781" operator="equal">
      <formula>"09.00 – 15.00"</formula>
    </cfRule>
  </conditionalFormatting>
  <conditionalFormatting sqref="C46:P46">
    <cfRule type="cellIs" dxfId="26835" priority="29782" operator="equal">
      <formula>"09.00 – 18.00"</formula>
    </cfRule>
  </conditionalFormatting>
  <conditionalFormatting sqref="C46:P46">
    <cfRule type="cellIs" dxfId="26834" priority="29783" operator="equal">
      <formula>"09.30 – 13.00"</formula>
    </cfRule>
  </conditionalFormatting>
  <conditionalFormatting sqref="C46:P46">
    <cfRule type="cellIs" dxfId="26833" priority="29784" operator="equal">
      <formula>"10.30 – 19.30"</formula>
    </cfRule>
  </conditionalFormatting>
  <conditionalFormatting sqref="C46:P46">
    <cfRule type="cellIs" dxfId="26832" priority="29785" operator="equal">
      <formula>"11.30 – 19.30"</formula>
    </cfRule>
  </conditionalFormatting>
  <conditionalFormatting sqref="C46:P46">
    <cfRule type="cellIs" dxfId="26831" priority="29786" operator="equal">
      <formula>_FV(13,"3")</formula>
    </cfRule>
  </conditionalFormatting>
  <conditionalFormatting sqref="C46:P46">
    <cfRule type="cellIs" dxfId="26830" priority="29787" operator="equal">
      <formula>_FV(13,"3")</formula>
    </cfRule>
  </conditionalFormatting>
  <conditionalFormatting sqref="C46:P46">
    <cfRule type="cellIs" dxfId="26829" priority="29788" operator="equal">
      <formula>_FV(13,"3")</formula>
    </cfRule>
  </conditionalFormatting>
  <conditionalFormatting sqref="C46:P46">
    <cfRule type="containsText" dxfId="26828" priority="29771" operator="containsText" text="DOMENICA">
      <formula>NOT(ISERROR(SEARCH("DOMENICA",C46)))</formula>
    </cfRule>
    <cfRule type="containsText" dxfId="26827" priority="29772" operator="containsText" text="08.30 – 14.30">
      <formula>NOT(ISERROR(SEARCH("08.30 – 14.30",C46)))</formula>
    </cfRule>
    <cfRule type="containsText" dxfId="26826" priority="29773" operator="containsText" text="09.30 – 18.30">
      <formula>NOT(ISERROR(SEARCH("09.30 – 18.30",C46)))</formula>
    </cfRule>
    <cfRule type="containsText" dxfId="26825" priority="29774" operator="containsText" text="08.30 – 16.30">
      <formula>NOT(ISERROR(SEARCH("08.30 – 16.30",C46)))</formula>
    </cfRule>
    <cfRule type="containsText" dxfId="26824" priority="29775" operator="containsText" text="08.30 – 17.30">
      <formula>NOT(ISERROR(SEARCH("08.30 – 17.30",C46)))</formula>
    </cfRule>
    <cfRule type="containsText" dxfId="26823" priority="29776" operator="containsText" text="09.00 – 18.00">
      <formula>NOT(ISERROR(SEARCH("09.00 – 18.00",C46)))</formula>
    </cfRule>
    <cfRule type="containsText" dxfId="26822" priority="29777" operator="containsText" text="09.00 – 15.00">
      <formula>NOT(ISERROR(SEARCH("09.00 – 15.00",C46)))</formula>
    </cfRule>
    <cfRule type="containsText" dxfId="26821" priority="29778" operator="containsText" text="10.30 – 19.30">
      <formula>NOT(ISERROR(SEARCH("10.30 – 19.30",C46)))</formula>
    </cfRule>
    <cfRule type="containsText" dxfId="26820" priority="29779" operator="containsText" text="09.00 – 13.00">
      <formula>NOT(ISERROR(SEARCH("09.00 – 13.00",C46)))</formula>
    </cfRule>
    <cfRule type="containsText" dxfId="26819" priority="29780" operator="containsText" text="11.30 – 19.30">
      <formula>NOT(ISERROR(SEARCH("11.30 – 19.30",C46)))</formula>
    </cfRule>
  </conditionalFormatting>
  <conditionalFormatting sqref="C46:P46">
    <cfRule type="cellIs" dxfId="26818" priority="29764" operator="equal">
      <formula>"09.00 – 18.00"</formula>
    </cfRule>
  </conditionalFormatting>
  <conditionalFormatting sqref="C46:P46">
    <cfRule type="cellIs" dxfId="26817" priority="29765" operator="equal">
      <formula>"09.30 – 13.00"</formula>
    </cfRule>
  </conditionalFormatting>
  <conditionalFormatting sqref="C46:P46">
    <cfRule type="cellIs" dxfId="26816" priority="29766" operator="equal">
      <formula>"10.30 – 19.30"</formula>
    </cfRule>
  </conditionalFormatting>
  <conditionalFormatting sqref="C46:P46">
    <cfRule type="cellIs" dxfId="26815" priority="29767" operator="equal">
      <formula>"11.30 – 19.30"</formula>
    </cfRule>
  </conditionalFormatting>
  <conditionalFormatting sqref="C46:P46">
    <cfRule type="cellIs" dxfId="26814" priority="29768" operator="equal">
      <formula>_FV(13,"3")</formula>
    </cfRule>
  </conditionalFormatting>
  <conditionalFormatting sqref="C46:P46">
    <cfRule type="cellIs" dxfId="26813" priority="29769" operator="equal">
      <formula>_FV(13,"3")</formula>
    </cfRule>
  </conditionalFormatting>
  <conditionalFormatting sqref="C46:P46">
    <cfRule type="cellIs" dxfId="26812" priority="29770" operator="equal">
      <formula>_FV(13,"3")</formula>
    </cfRule>
  </conditionalFormatting>
  <conditionalFormatting sqref="C46:P46">
    <cfRule type="cellIs" dxfId="26811" priority="29757" operator="equal">
      <formula>"09.00 – 18.00"</formula>
    </cfRule>
  </conditionalFormatting>
  <conditionalFormatting sqref="C46:P46">
    <cfRule type="cellIs" dxfId="26810" priority="29758" operator="equal">
      <formula>"09.30 – 13.00"</formula>
    </cfRule>
  </conditionalFormatting>
  <conditionalFormatting sqref="C46:P46">
    <cfRule type="cellIs" dxfId="26809" priority="29759" operator="equal">
      <formula>"10.30 – 19.30"</formula>
    </cfRule>
  </conditionalFormatting>
  <conditionalFormatting sqref="C46:P46">
    <cfRule type="cellIs" dxfId="26808" priority="29760" operator="equal">
      <formula>"11.30 – 19.30"</formula>
    </cfRule>
  </conditionalFormatting>
  <conditionalFormatting sqref="C46:P46">
    <cfRule type="cellIs" dxfId="26807" priority="29761" operator="equal">
      <formula>_FV(13,"3")</formula>
    </cfRule>
  </conditionalFormatting>
  <conditionalFormatting sqref="C46:P46">
    <cfRule type="cellIs" dxfId="26806" priority="29762" operator="equal">
      <formula>_FV(13,"3")</formula>
    </cfRule>
  </conditionalFormatting>
  <conditionalFormatting sqref="C46:P46">
    <cfRule type="cellIs" dxfId="26805" priority="29763" operator="equal">
      <formula>_FV(13,"3")</formula>
    </cfRule>
  </conditionalFormatting>
  <conditionalFormatting sqref="H46">
    <cfRule type="cellIs" dxfId="26804" priority="29749" operator="equal">
      <formula>"09.00 – 15.00"</formula>
    </cfRule>
  </conditionalFormatting>
  <conditionalFormatting sqref="H46">
    <cfRule type="cellIs" dxfId="26803" priority="29750" operator="equal">
      <formula>"09.00 – 18.00"</formula>
    </cfRule>
  </conditionalFormatting>
  <conditionalFormatting sqref="H46">
    <cfRule type="cellIs" dxfId="26802" priority="29751" operator="equal">
      <formula>"09.30 – 13.00"</formula>
    </cfRule>
  </conditionalFormatting>
  <conditionalFormatting sqref="H46">
    <cfRule type="cellIs" dxfId="26801" priority="29752" operator="equal">
      <formula>"10.30 – 19.30"</formula>
    </cfRule>
  </conditionalFormatting>
  <conditionalFormatting sqref="H46">
    <cfRule type="cellIs" dxfId="26800" priority="29753" operator="equal">
      <formula>"11.30 – 19.30"</formula>
    </cfRule>
  </conditionalFormatting>
  <conditionalFormatting sqref="H46">
    <cfRule type="cellIs" dxfId="26799" priority="29754" operator="equal">
      <formula>_FV(13,"3")</formula>
    </cfRule>
  </conditionalFormatting>
  <conditionalFormatting sqref="H46">
    <cfRule type="cellIs" dxfId="26798" priority="29755" operator="equal">
      <formula>_FV(13,"3")</formula>
    </cfRule>
  </conditionalFormatting>
  <conditionalFormatting sqref="H46">
    <cfRule type="cellIs" dxfId="26797" priority="29756" operator="equal">
      <formula>_FV(13,"3")</formula>
    </cfRule>
  </conditionalFormatting>
  <conditionalFormatting sqref="H46">
    <cfRule type="containsText" dxfId="26796" priority="29739" operator="containsText" text="DOMENICA">
      <formula>NOT(ISERROR(SEARCH("DOMENICA",H46)))</formula>
    </cfRule>
    <cfRule type="containsText" dxfId="26795" priority="29740" operator="containsText" text="08.30 – 14.30">
      <formula>NOT(ISERROR(SEARCH("08.30 – 14.30",H46)))</formula>
    </cfRule>
    <cfRule type="containsText" dxfId="26794" priority="29741" operator="containsText" text="09.30 – 18.30">
      <formula>NOT(ISERROR(SEARCH("09.30 – 18.30",H46)))</formula>
    </cfRule>
    <cfRule type="containsText" dxfId="26793" priority="29742" operator="containsText" text="08.30 – 16.30">
      <formula>NOT(ISERROR(SEARCH("08.30 – 16.30",H46)))</formula>
    </cfRule>
    <cfRule type="containsText" dxfId="26792" priority="29743" operator="containsText" text="08.30 – 17.30">
      <formula>NOT(ISERROR(SEARCH("08.30 – 17.30",H46)))</formula>
    </cfRule>
    <cfRule type="containsText" dxfId="26791" priority="29744" operator="containsText" text="09.00 – 18.00">
      <formula>NOT(ISERROR(SEARCH("09.00 – 18.00",H46)))</formula>
    </cfRule>
    <cfRule type="containsText" dxfId="26790" priority="29745" operator="containsText" text="09.00 – 15.00">
      <formula>NOT(ISERROR(SEARCH("09.00 – 15.00",H46)))</formula>
    </cfRule>
    <cfRule type="containsText" dxfId="26789" priority="29746" operator="containsText" text="10.30 – 19.30">
      <formula>NOT(ISERROR(SEARCH("10.30 – 19.30",H46)))</formula>
    </cfRule>
    <cfRule type="containsText" dxfId="26788" priority="29747" operator="containsText" text="09.00 – 13.00">
      <formula>NOT(ISERROR(SEARCH("09.00 – 13.00",H46)))</formula>
    </cfRule>
    <cfRule type="containsText" dxfId="26787" priority="29748" operator="containsText" text="11.30 – 19.30">
      <formula>NOT(ISERROR(SEARCH("11.30 – 19.30",H46)))</formula>
    </cfRule>
  </conditionalFormatting>
  <conditionalFormatting sqref="H46">
    <cfRule type="cellIs" dxfId="26786" priority="29732" operator="equal">
      <formula>"09.00 – 18.00"</formula>
    </cfRule>
  </conditionalFormatting>
  <conditionalFormatting sqref="H46">
    <cfRule type="cellIs" dxfId="26785" priority="29733" operator="equal">
      <formula>"09.30 – 13.00"</formula>
    </cfRule>
  </conditionalFormatting>
  <conditionalFormatting sqref="H46">
    <cfRule type="cellIs" dxfId="26784" priority="29734" operator="equal">
      <formula>"10.30 – 19.30"</formula>
    </cfRule>
  </conditionalFormatting>
  <conditionalFormatting sqref="H46">
    <cfRule type="cellIs" dxfId="26783" priority="29735" operator="equal">
      <formula>"11.30 – 19.30"</formula>
    </cfRule>
  </conditionalFormatting>
  <conditionalFormatting sqref="H46">
    <cfRule type="cellIs" dxfId="26782" priority="29736" operator="equal">
      <formula>_FV(13,"3")</formula>
    </cfRule>
  </conditionalFormatting>
  <conditionalFormatting sqref="H46">
    <cfRule type="cellIs" dxfId="26781" priority="29737" operator="equal">
      <formula>_FV(13,"3")</formula>
    </cfRule>
  </conditionalFormatting>
  <conditionalFormatting sqref="H46">
    <cfRule type="cellIs" dxfId="26780" priority="29738" operator="equal">
      <formula>_FV(13,"3")</formula>
    </cfRule>
  </conditionalFormatting>
  <conditionalFormatting sqref="H46">
    <cfRule type="cellIs" dxfId="26779" priority="29725" operator="equal">
      <formula>"09.00 – 18.00"</formula>
    </cfRule>
  </conditionalFormatting>
  <conditionalFormatting sqref="H46">
    <cfRule type="cellIs" dxfId="26778" priority="29726" operator="equal">
      <formula>"09.30 – 13.00"</formula>
    </cfRule>
  </conditionalFormatting>
  <conditionalFormatting sqref="H46">
    <cfRule type="cellIs" dxfId="26777" priority="29727" operator="equal">
      <formula>"10.30 – 19.30"</formula>
    </cfRule>
  </conditionalFormatting>
  <conditionalFormatting sqref="H46">
    <cfRule type="cellIs" dxfId="26776" priority="29728" operator="equal">
      <formula>"11.30 – 19.30"</formula>
    </cfRule>
  </conditionalFormatting>
  <conditionalFormatting sqref="H46">
    <cfRule type="cellIs" dxfId="26775" priority="29729" operator="equal">
      <formula>_FV(13,"3")</formula>
    </cfRule>
  </conditionalFormatting>
  <conditionalFormatting sqref="H46">
    <cfRule type="cellIs" dxfId="26774" priority="29730" operator="equal">
      <formula>_FV(13,"3")</formula>
    </cfRule>
  </conditionalFormatting>
  <conditionalFormatting sqref="H46">
    <cfRule type="cellIs" dxfId="26773" priority="29731" operator="equal">
      <formula>_FV(13,"3")</formula>
    </cfRule>
  </conditionalFormatting>
  <conditionalFormatting sqref="C47:P54">
    <cfRule type="containsText" dxfId="26772" priority="29707" operator="containsText" text="08.30 – 14.30">
      <formula>NOT(ISERROR(SEARCH("08.30 – 14.30",C47)))</formula>
    </cfRule>
    <cfRule type="containsText" dxfId="26771" priority="29708" operator="containsText" text="09:30 – 18.30">
      <formula>NOT(ISERROR(SEARCH("09:30 – 18.30",C47)))</formula>
    </cfRule>
    <cfRule type="containsText" dxfId="26770" priority="29709" operator="containsText" text="10.30 – 18.30">
      <formula>NOT(ISERROR(SEARCH("10.30 – 18.30",C47)))</formula>
    </cfRule>
    <cfRule type="containsText" dxfId="26769" priority="29710" operator="containsText" text="09.30 – 18.30">
      <formula>NOT(ISERROR(SEARCH("09.30 – 18.30",C47)))</formula>
    </cfRule>
    <cfRule type="containsText" dxfId="26768" priority="29712" operator="containsText" text="09.00 – 13:00">
      <formula>NOT(ISERROR(SEARCH("09.00 – 13:00",C47)))</formula>
    </cfRule>
    <cfRule type="containsText" dxfId="26767" priority="29713" operator="containsText" text="08.30 – 16.30">
      <formula>NOT(ISERROR(SEARCH("08.30 – 16.30",C47)))</formula>
    </cfRule>
    <cfRule type="containsText" dxfId="26766" priority="29714" operator="containsText" text="08:30 – 17.30">
      <formula>NOT(ISERROR(SEARCH("08:30 – 17.30",C47)))</formula>
    </cfRule>
    <cfRule type="containsText" dxfId="26765" priority="29715" operator="containsText" text="08.30 – 17.30">
      <formula>NOT(ISERROR(SEARCH("08.30 – 17.30",C47)))</formula>
    </cfRule>
    <cfRule type="containsText" dxfId="26764" priority="29716" operator="containsText" text="09.00 – 18.00">
      <formula>NOT(ISERROR(SEARCH("09.00 – 18.00",C47)))</formula>
    </cfRule>
    <cfRule type="containsText" dxfId="26763" priority="29717" operator="containsText" text="09.00 – 13.00">
      <formula>NOT(ISERROR(SEARCH("09.00 – 13.00",C47)))</formula>
    </cfRule>
    <cfRule type="containsText" dxfId="26762" priority="29718" operator="containsText" text="11.30 – 19.30">
      <formula>NOT(ISERROR(SEARCH("11.30 – 19.30",C47)))</formula>
    </cfRule>
    <cfRule type="containsText" dxfId="26761" priority="29719" operator="containsText" text="10.30 – 19.30">
      <formula>NOT(ISERROR(SEARCH("10.30 – 19.30",C47)))</formula>
    </cfRule>
    <cfRule type="containsText" dxfId="26760" priority="29720" operator="containsText" text="09.00 – 15.00">
      <formula>NOT(ISERROR(SEARCH("09.00 – 15.00",C47)))</formula>
    </cfRule>
    <cfRule type="containsText" dxfId="26759" priority="29721" operator="containsText" text="1 2 : 3 0">
      <formula>NOT(ISERROR(SEARCH("1 2 : 3 0",C47)))</formula>
    </cfRule>
    <cfRule type="containsText" dxfId="26758" priority="29722" operator="containsText" text="1 3 : 3 0">
      <formula>NOT(ISERROR(SEARCH("1 3 : 3 0",C47)))</formula>
    </cfRule>
    <cfRule type="containsText" dxfId="26757" priority="29723" operator="containsText" text="FESTIVITÁ">
      <formula>NOT(ISERROR(SEARCH("FESTIVITÁ",C47)))</formula>
    </cfRule>
    <cfRule type="cellIs" dxfId="26756" priority="29724" operator="equal">
      <formula>"DOMENICA"</formula>
    </cfRule>
  </conditionalFormatting>
  <conditionalFormatting sqref="C47:P54">
    <cfRule type="containsText" dxfId="26755" priority="29699" operator="containsText" text="09.00 - 13.00">
      <formula>NOT(ISERROR(SEARCH("09.00 - 13.00",C47)))</formula>
    </cfRule>
    <cfRule type="containsText" dxfId="26754" priority="29702" operator="containsText" text="09.00 – 15:00">
      <formula>NOT(ISERROR(SEARCH("09.00 – 15:00",C47)))</formula>
    </cfRule>
    <cfRule type="containsText" dxfId="26753" priority="29703" operator="containsText" text="09.00 – 16.00">
      <formula>NOT(ISERROR(SEARCH("09.00 – 16.00",C47)))</formula>
    </cfRule>
    <cfRule type="containsText" dxfId="26752" priority="29704" operator="containsText" text="09.00 - 13:00">
      <formula>NOT(ISERROR(SEARCH("09.00 - 13:00",C47)))</formula>
    </cfRule>
    <cfRule type="containsText" dxfId="26751" priority="29705" operator="containsText" text="08.30 – 16:30 ">
      <formula>NOT(ISERROR(SEARCH("08.30 – 16:30 ",C47)))</formula>
    </cfRule>
    <cfRule type="containsText" dxfId="26750" priority="29706" operator="containsText" text="08.30 – 17:30 ">
      <formula>NOT(ISERROR(SEARCH("08.30 – 17:30 ",C47)))</formula>
    </cfRule>
  </conditionalFormatting>
  <conditionalFormatting sqref="C47:P54">
    <cfRule type="containsText" dxfId="26749" priority="29701" operator="containsText" text="1 3 : 0 0">
      <formula>NOT(ISERROR(SEARCH("1 3 : 0 0",C47)))</formula>
    </cfRule>
  </conditionalFormatting>
  <conditionalFormatting sqref="C47:P47">
    <cfRule type="containsText" dxfId="26748" priority="29700" operator="containsText" text="13:00">
      <formula>NOT(ISERROR(SEARCH("13:00",C47)))</formula>
    </cfRule>
  </conditionalFormatting>
  <conditionalFormatting sqref="C47:P54">
    <cfRule type="containsText" dxfId="26747" priority="29711" operator="containsText" text="09:00 – 13.00 ">
      <formula>NOT(ISERROR(SEARCH("09:00 – 13.00 ",C47)))</formula>
    </cfRule>
  </conditionalFormatting>
  <conditionalFormatting sqref="C53:P53">
    <cfRule type="containsText" dxfId="26746" priority="29698" operator="containsText" text="09:00 – 13.00 ">
      <formula>NOT(ISERROR(SEARCH("09:00 – 13.00 ",C53)))</formula>
    </cfRule>
  </conditionalFormatting>
  <conditionalFormatting sqref="C47:P54">
    <cfRule type="containsText" dxfId="26745" priority="29697" operator="containsText" text="09:00 – 13.00 ">
      <formula>NOT(ISERROR(SEARCH("09:00 – 13.00 ",C47)))</formula>
    </cfRule>
  </conditionalFormatting>
  <conditionalFormatting sqref="C53:P54">
    <cfRule type="containsText" dxfId="26744" priority="29696" operator="containsText" text="09:00 – 13.00 ">
      <formula>NOT(ISERROR(SEARCH("09:00 – 13.00 ",C53)))</formula>
    </cfRule>
  </conditionalFormatting>
  <conditionalFormatting sqref="C48:P48">
    <cfRule type="containsText" dxfId="26743" priority="29693" operator="containsText" text="09.00 -13.00">
      <formula>NOT(ISERROR(SEARCH("09.00 -13.00",C48)))</formula>
    </cfRule>
    <cfRule type="containsText" dxfId="26742" priority="29694" operator="containsText" text="09.00 -15:00">
      <formula>NOT(ISERROR(SEARCH("09.00 -15:00",C48)))</formula>
    </cfRule>
    <cfRule type="containsText" dxfId="26741" priority="29695" operator="containsText" text="09.00 -16.00">
      <formula>NOT(ISERROR(SEARCH("09.00 -16.00",C48)))</formula>
    </cfRule>
  </conditionalFormatting>
  <conditionalFormatting sqref="C49:P54">
    <cfRule type="containsText" dxfId="26740" priority="29690" operator="containsText" text="09.00 -13.00">
      <formula>NOT(ISERROR(SEARCH("09.00 -13.00",C49)))</formula>
    </cfRule>
    <cfRule type="containsText" dxfId="26739" priority="29691" operator="containsText" text="09.00 -15:00">
      <formula>NOT(ISERROR(SEARCH("09.00 -15:00",C49)))</formula>
    </cfRule>
    <cfRule type="containsText" dxfId="26738" priority="29692" operator="containsText" text="09.00 -16.00">
      <formula>NOT(ISERROR(SEARCH("09.00 -16.00",C49)))</formula>
    </cfRule>
  </conditionalFormatting>
  <conditionalFormatting sqref="C47:P47">
    <cfRule type="containsText" dxfId="26737" priority="29687" operator="containsText" text="09.00 -13.00">
      <formula>NOT(ISERROR(SEARCH("09.00 -13.00",C47)))</formula>
    </cfRule>
    <cfRule type="containsText" dxfId="26736" priority="29688" operator="containsText" text="09.00 -15:00">
      <formula>NOT(ISERROR(SEARCH("09.00 -15:00",C47)))</formula>
    </cfRule>
    <cfRule type="containsText" dxfId="26735" priority="29689" operator="containsText" text="09.00 -16.00">
      <formula>NOT(ISERROR(SEARCH("09.00 -16.00",C47)))</formula>
    </cfRule>
  </conditionalFormatting>
  <conditionalFormatting sqref="C53:P53">
    <cfRule type="containsText" dxfId="26734" priority="29686" operator="containsText" text="09:00 – 13.00 ">
      <formula>NOT(ISERROR(SEARCH("09:00 – 13.00 ",C53)))</formula>
    </cfRule>
  </conditionalFormatting>
  <conditionalFormatting sqref="C47:P54">
    <cfRule type="containsText" dxfId="26733" priority="29685" operator="containsText" text="09:00 – 13.00 ">
      <formula>NOT(ISERROR(SEARCH("09:00 – 13.00 ",C47)))</formula>
    </cfRule>
  </conditionalFormatting>
  <conditionalFormatting sqref="C53:P54">
    <cfRule type="containsText" dxfId="26732" priority="29684" operator="containsText" text="09:00 – 13.00 ">
      <formula>NOT(ISERROR(SEARCH("09:00 – 13.00 ",C53)))</formula>
    </cfRule>
  </conditionalFormatting>
  <conditionalFormatting sqref="C48:P48">
    <cfRule type="containsText" dxfId="26731" priority="29681" operator="containsText" text="09.00 -13.00">
      <formula>NOT(ISERROR(SEARCH("09.00 -13.00",C48)))</formula>
    </cfRule>
    <cfRule type="containsText" dxfId="26730" priority="29682" operator="containsText" text="09.00 -15:00">
      <formula>NOT(ISERROR(SEARCH("09.00 -15:00",C48)))</formula>
    </cfRule>
    <cfRule type="containsText" dxfId="26729" priority="29683" operator="containsText" text="09.00 -16.00">
      <formula>NOT(ISERROR(SEARCH("09.00 -16.00",C48)))</formula>
    </cfRule>
  </conditionalFormatting>
  <conditionalFormatting sqref="C49:P54">
    <cfRule type="containsText" dxfId="26728" priority="29678" operator="containsText" text="09.00 -13.00">
      <formula>NOT(ISERROR(SEARCH("09.00 -13.00",C49)))</formula>
    </cfRule>
    <cfRule type="containsText" dxfId="26727" priority="29679" operator="containsText" text="09.00 -15:00">
      <formula>NOT(ISERROR(SEARCH("09.00 -15:00",C49)))</formula>
    </cfRule>
    <cfRule type="containsText" dxfId="26726" priority="29680" operator="containsText" text="09.00 -16.00">
      <formula>NOT(ISERROR(SEARCH("09.00 -16.00",C49)))</formula>
    </cfRule>
  </conditionalFormatting>
  <conditionalFormatting sqref="C47:P47">
    <cfRule type="containsText" dxfId="26725" priority="29675" operator="containsText" text="09.00 -13.00">
      <formula>NOT(ISERROR(SEARCH("09.00 -13.00",C47)))</formula>
    </cfRule>
    <cfRule type="containsText" dxfId="26724" priority="29676" operator="containsText" text="09.00 -15:00">
      <formula>NOT(ISERROR(SEARCH("09.00 -15:00",C47)))</formula>
    </cfRule>
    <cfRule type="containsText" dxfId="26723" priority="29677" operator="containsText" text="09.00 -16.00">
      <formula>NOT(ISERROR(SEARCH("09.00 -16.00",C47)))</formula>
    </cfRule>
  </conditionalFormatting>
  <conditionalFormatting sqref="C48:P48">
    <cfRule type="containsText" dxfId="26722" priority="29672" operator="containsText" text="09.00 -13:00">
      <formula>NOT(ISERROR(SEARCH("09.00 -13:00",C48)))</formula>
    </cfRule>
    <cfRule type="containsText" dxfId="26721" priority="29673" operator="containsText" text="08.30 -17.30">
      <formula>NOT(ISERROR(SEARCH("08.30 -17.30",C48)))</formula>
    </cfRule>
    <cfRule type="containsText" dxfId="26720" priority="29674" operator="containsText" text="08.30 -15:30">
      <formula>NOT(ISERROR(SEARCH("08.30 -15:30",C48)))</formula>
    </cfRule>
  </conditionalFormatting>
  <conditionalFormatting sqref="C49:P54">
    <cfRule type="containsText" dxfId="26719" priority="29669" operator="containsText" text="09.00 -13.00">
      <formula>NOT(ISERROR(SEARCH("09.00 -13.00",C49)))</formula>
    </cfRule>
    <cfRule type="containsText" dxfId="26718" priority="29670" operator="containsText" text="09.00 -15:00">
      <formula>NOT(ISERROR(SEARCH("09.00 -15:00",C49)))</formula>
    </cfRule>
    <cfRule type="containsText" dxfId="26717" priority="29671" operator="containsText" text="09.00 -16.00">
      <formula>NOT(ISERROR(SEARCH("09.00 -16.00",C49)))</formula>
    </cfRule>
  </conditionalFormatting>
  <conditionalFormatting sqref="C49:P54">
    <cfRule type="containsText" dxfId="26716" priority="29666" operator="containsText" text="09.00 -13:00">
      <formula>NOT(ISERROR(SEARCH("09.00 -13:00",C49)))</formula>
    </cfRule>
    <cfRule type="containsText" dxfId="26715" priority="29667" operator="containsText" text="08.30 -17.30">
      <formula>NOT(ISERROR(SEARCH("08.30 -17.30",C49)))</formula>
    </cfRule>
    <cfRule type="containsText" dxfId="26714" priority="29668" operator="containsText" text="08.30 -15:30">
      <formula>NOT(ISERROR(SEARCH("08.30 -15:30",C49)))</formula>
    </cfRule>
  </conditionalFormatting>
  <conditionalFormatting sqref="C47:P47">
    <cfRule type="containsText" dxfId="26713" priority="29663" operator="containsText" text="09.00 -13.00">
      <formula>NOT(ISERROR(SEARCH("09.00 -13.00",C47)))</formula>
    </cfRule>
    <cfRule type="containsText" dxfId="26712" priority="29664" operator="containsText" text="09.00 -15:00">
      <formula>NOT(ISERROR(SEARCH("09.00 -15:00",C47)))</formula>
    </cfRule>
    <cfRule type="containsText" dxfId="26711" priority="29665" operator="containsText" text="09.00 -16.00">
      <formula>NOT(ISERROR(SEARCH("09.00 -16.00",C47)))</formula>
    </cfRule>
  </conditionalFormatting>
  <conditionalFormatting sqref="C47:P47">
    <cfRule type="containsText" dxfId="26710" priority="29660" operator="containsText" text="09.00 -13:00">
      <formula>NOT(ISERROR(SEARCH("09.00 -13:00",C47)))</formula>
    </cfRule>
    <cfRule type="containsText" dxfId="26709" priority="29661" operator="containsText" text="08.30 -17.30">
      <formula>NOT(ISERROR(SEARCH("08.30 -17.30",C47)))</formula>
    </cfRule>
    <cfRule type="containsText" dxfId="26708" priority="29662" operator="containsText" text="08.30 -15:30">
      <formula>NOT(ISERROR(SEARCH("08.30 -15:30",C47)))</formula>
    </cfRule>
  </conditionalFormatting>
  <conditionalFormatting sqref="W46:X46 AC46:AR46">
    <cfRule type="cellIs" dxfId="26707" priority="29651" operator="equal">
      <formula>"09.00 – 13.00"</formula>
    </cfRule>
  </conditionalFormatting>
  <conditionalFormatting sqref="W46:X46 AC46:AR46">
    <cfRule type="cellIs" dxfId="26706" priority="29652" operator="equal">
      <formula>"09.00 – 15.00"</formula>
    </cfRule>
  </conditionalFormatting>
  <conditionalFormatting sqref="W46:X46 AC46:AR46">
    <cfRule type="cellIs" dxfId="26705" priority="29653" operator="equal">
      <formula>"09.00 – 18.00"</formula>
    </cfRule>
  </conditionalFormatting>
  <conditionalFormatting sqref="W46:X46 AC46:AR46">
    <cfRule type="cellIs" dxfId="26704" priority="29654" operator="equal">
      <formula>"09.30 – 13.00"</formula>
    </cfRule>
  </conditionalFormatting>
  <conditionalFormatting sqref="W46:X46 AC46:AR46">
    <cfRule type="cellIs" dxfId="26703" priority="29655" operator="equal">
      <formula>"10.30 – 19.30"</formula>
    </cfRule>
  </conditionalFormatting>
  <conditionalFormatting sqref="W46:X46 AC46:AR46">
    <cfRule type="cellIs" dxfId="26702" priority="29656" operator="equal">
      <formula>"11.30 – 19.30"</formula>
    </cfRule>
  </conditionalFormatting>
  <conditionalFormatting sqref="W46:X46 AC46:AR46">
    <cfRule type="cellIs" dxfId="26701" priority="29657" operator="equal">
      <formula>_FV(13,"3")</formula>
    </cfRule>
  </conditionalFormatting>
  <conditionalFormatting sqref="W46:X46 AC46:AR46">
    <cfRule type="cellIs" dxfId="26700" priority="29658" operator="equal">
      <formula>_FV(13,"3")</formula>
    </cfRule>
  </conditionalFormatting>
  <conditionalFormatting sqref="W46:X46 AC46:AR46">
    <cfRule type="cellIs" dxfId="26699" priority="29659" operator="equal">
      <formula>_FV(13,"3")</formula>
    </cfRule>
  </conditionalFormatting>
  <conditionalFormatting sqref="W46:X46 AC46:AR46">
    <cfRule type="containsText" dxfId="26698" priority="29641" operator="containsText" text="DOMENICA">
      <formula>NOT(ISERROR(SEARCH("DOMENICA",W46)))</formula>
    </cfRule>
    <cfRule type="containsText" dxfId="26697" priority="29642" operator="containsText" text="08.30 – 14.30">
      <formula>NOT(ISERROR(SEARCH("08.30 – 14.30",W46)))</formula>
    </cfRule>
    <cfRule type="containsText" dxfId="26696" priority="29643" operator="containsText" text="09.30 – 18.30">
      <formula>NOT(ISERROR(SEARCH("09.30 – 18.30",W46)))</formula>
    </cfRule>
    <cfRule type="containsText" dxfId="26695" priority="29644" operator="containsText" text="08.30 – 16.30">
      <formula>NOT(ISERROR(SEARCH("08.30 – 16.30",W46)))</formula>
    </cfRule>
    <cfRule type="containsText" dxfId="26694" priority="29645" operator="containsText" text="08.30 – 17.30">
      <formula>NOT(ISERROR(SEARCH("08.30 – 17.30",W46)))</formula>
    </cfRule>
    <cfRule type="containsText" dxfId="26693" priority="29646" operator="containsText" text="09.00 – 18.00">
      <formula>NOT(ISERROR(SEARCH("09.00 – 18.00",W46)))</formula>
    </cfRule>
    <cfRule type="containsText" dxfId="26692" priority="29647" operator="containsText" text="09.00 – 15.00">
      <formula>NOT(ISERROR(SEARCH("09.00 – 15.00",W46)))</formula>
    </cfRule>
    <cfRule type="containsText" dxfId="26691" priority="29648" operator="containsText" text="10.30 – 19.30">
      <formula>NOT(ISERROR(SEARCH("10.30 – 19.30",W46)))</formula>
    </cfRule>
    <cfRule type="containsText" dxfId="26690" priority="29649" operator="containsText" text="09.00 – 13.00">
      <formula>NOT(ISERROR(SEARCH("09.00 – 13.00",W46)))</formula>
    </cfRule>
    <cfRule type="containsText" dxfId="26689" priority="29650" operator="containsText" text="11.30 – 19.30">
      <formula>NOT(ISERROR(SEARCH("11.30 – 19.30",W46)))</formula>
    </cfRule>
  </conditionalFormatting>
  <conditionalFormatting sqref="W46:X46 AC46:AR46">
    <cfRule type="cellIs" dxfId="26688" priority="29633" operator="equal">
      <formula>"09.00 – 15.00"</formula>
    </cfRule>
  </conditionalFormatting>
  <conditionalFormatting sqref="W46:X46 AC46:AR46">
    <cfRule type="cellIs" dxfId="26687" priority="29634" operator="equal">
      <formula>"09.00 – 18.00"</formula>
    </cfRule>
  </conditionalFormatting>
  <conditionalFormatting sqref="W46:X46 AC46:AR46">
    <cfRule type="cellIs" dxfId="26686" priority="29635" operator="equal">
      <formula>"09.30 – 13.00"</formula>
    </cfRule>
  </conditionalFormatting>
  <conditionalFormatting sqref="W46:X46 AC46:AR46">
    <cfRule type="cellIs" dxfId="26685" priority="29636" operator="equal">
      <formula>"10.30 – 19.30"</formula>
    </cfRule>
  </conditionalFormatting>
  <conditionalFormatting sqref="W46:X46 AC46:AR46">
    <cfRule type="cellIs" dxfId="26684" priority="29637" operator="equal">
      <formula>"11.30 – 19.30"</formula>
    </cfRule>
  </conditionalFormatting>
  <conditionalFormatting sqref="W46:X46 AC46:AR46">
    <cfRule type="cellIs" dxfId="26683" priority="29638" operator="equal">
      <formula>_FV(13,"3")</formula>
    </cfRule>
  </conditionalFormatting>
  <conditionalFormatting sqref="W46:X46 AC46:AR46">
    <cfRule type="cellIs" dxfId="26682" priority="29639" operator="equal">
      <formula>_FV(13,"3")</formula>
    </cfRule>
  </conditionalFormatting>
  <conditionalFormatting sqref="W46:X46 AC46:AR46">
    <cfRule type="cellIs" dxfId="26681" priority="29640" operator="equal">
      <formula>_FV(13,"3")</formula>
    </cfRule>
  </conditionalFormatting>
  <conditionalFormatting sqref="W46:X46 AC46:AR46">
    <cfRule type="cellIs" dxfId="26680" priority="29625" operator="equal">
      <formula>"09.00 – 15.00"</formula>
    </cfRule>
  </conditionalFormatting>
  <conditionalFormatting sqref="W46:X46 AC46:AR46">
    <cfRule type="cellIs" dxfId="26679" priority="29626" operator="equal">
      <formula>"09.00 – 18.00"</formula>
    </cfRule>
  </conditionalFormatting>
  <conditionalFormatting sqref="W46:X46 AC46:AR46">
    <cfRule type="cellIs" dxfId="26678" priority="29627" operator="equal">
      <formula>"09.30 – 13.00"</formula>
    </cfRule>
  </conditionalFormatting>
  <conditionalFormatting sqref="W46:X46 AC46:AR46">
    <cfRule type="cellIs" dxfId="26677" priority="29628" operator="equal">
      <formula>"10.30 – 19.30"</formula>
    </cfRule>
  </conditionalFormatting>
  <conditionalFormatting sqref="W46:X46 AC46:AR46">
    <cfRule type="cellIs" dxfId="26676" priority="29629" operator="equal">
      <formula>"11.30 – 19.30"</formula>
    </cfRule>
  </conditionalFormatting>
  <conditionalFormatting sqref="W46:X46 AC46:AR46">
    <cfRule type="cellIs" dxfId="26675" priority="29630" operator="equal">
      <formula>_FV(13,"3")</formula>
    </cfRule>
  </conditionalFormatting>
  <conditionalFormatting sqref="W46:X46 AC46:AR46">
    <cfRule type="cellIs" dxfId="26674" priority="29631" operator="equal">
      <formula>_FV(13,"3")</formula>
    </cfRule>
  </conditionalFormatting>
  <conditionalFormatting sqref="W46:X46 AC46:AR46">
    <cfRule type="cellIs" dxfId="26673" priority="29632" operator="equal">
      <formula>_FV(13,"3")</formula>
    </cfRule>
  </conditionalFormatting>
  <conditionalFormatting sqref="W46:X46 AC46:AR46">
    <cfRule type="containsText" dxfId="26672" priority="29619" operator="containsText" text="09.00 - 13.00">
      <formula>NOT(ISERROR(SEARCH("09.00 - 13.00",W46)))</formula>
    </cfRule>
    <cfRule type="containsText" dxfId="26671" priority="29620" operator="containsText" text="09.00 – 15:00">
      <formula>NOT(ISERROR(SEARCH("09.00 – 15:00",W46)))</formula>
    </cfRule>
    <cfRule type="containsText" dxfId="26670" priority="29621" operator="containsText" text="09.00 – 16.00">
      <formula>NOT(ISERROR(SEARCH("09.00 – 16.00",W46)))</formula>
    </cfRule>
    <cfRule type="containsText" dxfId="26669" priority="29622" operator="containsText" text="09.00 - 13:00">
      <formula>NOT(ISERROR(SEARCH("09.00 - 13:00",W46)))</formula>
    </cfRule>
    <cfRule type="containsText" dxfId="26668" priority="29623" operator="containsText" text="08.30 – 16:30 ">
      <formula>NOT(ISERROR(SEARCH("08.30 – 16:30 ",W46)))</formula>
    </cfRule>
    <cfRule type="containsText" dxfId="26667" priority="29624" operator="containsText" text="08.30 – 17:30 ">
      <formula>NOT(ISERROR(SEARCH("08.30 – 17:30 ",W46)))</formula>
    </cfRule>
  </conditionalFormatting>
  <conditionalFormatting sqref="W46:X46 AC46:AR46">
    <cfRule type="cellIs" dxfId="26666" priority="29611" operator="equal">
      <formula>"09.00 – 15.00"</formula>
    </cfRule>
  </conditionalFormatting>
  <conditionalFormatting sqref="W46:X46 AC46:AR46">
    <cfRule type="cellIs" dxfId="26665" priority="29612" operator="equal">
      <formula>"09.00 – 18.00"</formula>
    </cfRule>
  </conditionalFormatting>
  <conditionalFormatting sqref="W46:X46 AC46:AR46">
    <cfRule type="cellIs" dxfId="26664" priority="29613" operator="equal">
      <formula>"09.30 – 13.00"</formula>
    </cfRule>
  </conditionalFormatting>
  <conditionalFormatting sqref="W46:X46 AC46:AR46">
    <cfRule type="cellIs" dxfId="26663" priority="29614" operator="equal">
      <formula>"10.30 – 19.30"</formula>
    </cfRule>
  </conditionalFormatting>
  <conditionalFormatting sqref="W46:X46 AC46:AR46">
    <cfRule type="cellIs" dxfId="26662" priority="29615" operator="equal">
      <formula>"11.30 – 19.30"</formula>
    </cfRule>
  </conditionalFormatting>
  <conditionalFormatting sqref="W46:X46 AC46:AR46">
    <cfRule type="cellIs" dxfId="26661" priority="29616" operator="equal">
      <formula>_FV(13,"3")</formula>
    </cfRule>
  </conditionalFormatting>
  <conditionalFormatting sqref="W46:X46 AC46:AR46">
    <cfRule type="cellIs" dxfId="26660" priority="29617" operator="equal">
      <formula>_FV(13,"3")</formula>
    </cfRule>
  </conditionalFormatting>
  <conditionalFormatting sqref="W46:X46 AC46:AR46">
    <cfRule type="cellIs" dxfId="26659" priority="29618" operator="equal">
      <formula>_FV(13,"3")</formula>
    </cfRule>
  </conditionalFormatting>
  <conditionalFormatting sqref="W46:X46 AC46:AR46">
    <cfRule type="containsText" dxfId="26658" priority="29601" operator="containsText" text="DOMENICA">
      <formula>NOT(ISERROR(SEARCH("DOMENICA",W46)))</formula>
    </cfRule>
    <cfRule type="containsText" dxfId="26657" priority="29602" operator="containsText" text="08.30 – 14.30">
      <formula>NOT(ISERROR(SEARCH("08.30 – 14.30",W46)))</formula>
    </cfRule>
    <cfRule type="containsText" dxfId="26656" priority="29603" operator="containsText" text="09.30 – 18.30">
      <formula>NOT(ISERROR(SEARCH("09.30 – 18.30",W46)))</formula>
    </cfRule>
    <cfRule type="containsText" dxfId="26655" priority="29604" operator="containsText" text="08.30 – 16.30">
      <formula>NOT(ISERROR(SEARCH("08.30 – 16.30",W46)))</formula>
    </cfRule>
    <cfRule type="containsText" dxfId="26654" priority="29605" operator="containsText" text="08.30 – 17.30">
      <formula>NOT(ISERROR(SEARCH("08.30 – 17.30",W46)))</formula>
    </cfRule>
    <cfRule type="containsText" dxfId="26653" priority="29606" operator="containsText" text="09.00 – 18.00">
      <formula>NOT(ISERROR(SEARCH("09.00 – 18.00",W46)))</formula>
    </cfRule>
    <cfRule type="containsText" dxfId="26652" priority="29607" operator="containsText" text="09.00 – 15.00">
      <formula>NOT(ISERROR(SEARCH("09.00 – 15.00",W46)))</formula>
    </cfRule>
    <cfRule type="containsText" dxfId="26651" priority="29608" operator="containsText" text="10.30 – 19.30">
      <formula>NOT(ISERROR(SEARCH("10.30 – 19.30",W46)))</formula>
    </cfRule>
    <cfRule type="containsText" dxfId="26650" priority="29609" operator="containsText" text="09.00 – 13.00">
      <formula>NOT(ISERROR(SEARCH("09.00 – 13.00",W46)))</formula>
    </cfRule>
    <cfRule type="containsText" dxfId="26649" priority="29610" operator="containsText" text="11.30 – 19.30">
      <formula>NOT(ISERROR(SEARCH("11.30 – 19.30",W46)))</formula>
    </cfRule>
  </conditionalFormatting>
  <conditionalFormatting sqref="W46:X46 AC46:AR46">
    <cfRule type="cellIs" dxfId="26648" priority="29594" operator="equal">
      <formula>"09.00 – 18.00"</formula>
    </cfRule>
  </conditionalFormatting>
  <conditionalFormatting sqref="W46:X46 AC46:AR46">
    <cfRule type="cellIs" dxfId="26647" priority="29595" operator="equal">
      <formula>"09.30 – 13.00"</formula>
    </cfRule>
  </conditionalFormatting>
  <conditionalFormatting sqref="W46:X46 AC46:AR46">
    <cfRule type="cellIs" dxfId="26646" priority="29596" operator="equal">
      <formula>"10.30 – 19.30"</formula>
    </cfRule>
  </conditionalFormatting>
  <conditionalFormatting sqref="W46:X46 AC46:AR46">
    <cfRule type="cellIs" dxfId="26645" priority="29597" operator="equal">
      <formula>"11.30 – 19.30"</formula>
    </cfRule>
  </conditionalFormatting>
  <conditionalFormatting sqref="W46:X46 AC46:AR46">
    <cfRule type="cellIs" dxfId="26644" priority="29598" operator="equal">
      <formula>_FV(13,"3")</formula>
    </cfRule>
  </conditionalFormatting>
  <conditionalFormatting sqref="W46:X46 AC46:AR46">
    <cfRule type="cellIs" dxfId="26643" priority="29599" operator="equal">
      <formula>_FV(13,"3")</formula>
    </cfRule>
  </conditionalFormatting>
  <conditionalFormatting sqref="W46:X46 AC46:AR46">
    <cfRule type="cellIs" dxfId="26642" priority="29600" operator="equal">
      <formula>_FV(13,"3")</formula>
    </cfRule>
  </conditionalFormatting>
  <conditionalFormatting sqref="W46:X46 AC46:AR46">
    <cfRule type="cellIs" dxfId="26641" priority="29587" operator="equal">
      <formula>"09.00 – 18.00"</formula>
    </cfRule>
  </conditionalFormatting>
  <conditionalFormatting sqref="W46:X46 AC46:AR46">
    <cfRule type="cellIs" dxfId="26640" priority="29588" operator="equal">
      <formula>"09.30 – 13.00"</formula>
    </cfRule>
  </conditionalFormatting>
  <conditionalFormatting sqref="W46:X46 AC46:AR46">
    <cfRule type="cellIs" dxfId="26639" priority="29589" operator="equal">
      <formula>"10.30 – 19.30"</formula>
    </cfRule>
  </conditionalFormatting>
  <conditionalFormatting sqref="W46:X46 AC46:AR46">
    <cfRule type="cellIs" dxfId="26638" priority="29590" operator="equal">
      <formula>"11.30 – 19.30"</formula>
    </cfRule>
  </conditionalFormatting>
  <conditionalFormatting sqref="W46:X46 AC46:AR46">
    <cfRule type="cellIs" dxfId="26637" priority="29591" operator="equal">
      <formula>_FV(13,"3")</formula>
    </cfRule>
  </conditionalFormatting>
  <conditionalFormatting sqref="W46:X46 AC46:AR46">
    <cfRule type="cellIs" dxfId="26636" priority="29592" operator="equal">
      <formula>_FV(13,"3")</formula>
    </cfRule>
  </conditionalFormatting>
  <conditionalFormatting sqref="W46:X46 AC46:AR46">
    <cfRule type="cellIs" dxfId="26635" priority="29593" operator="equal">
      <formula>_FV(13,"3")</formula>
    </cfRule>
  </conditionalFormatting>
  <conditionalFormatting sqref="W47:X54 AC47:AR54">
    <cfRule type="containsText" dxfId="26634" priority="29569" operator="containsText" text="08.30 – 14.30">
      <formula>NOT(ISERROR(SEARCH("08.30 – 14.30",W47)))</formula>
    </cfRule>
    <cfRule type="containsText" dxfId="26633" priority="29570" operator="containsText" text="09:30 – 18.30">
      <formula>NOT(ISERROR(SEARCH("09:30 – 18.30",W47)))</formula>
    </cfRule>
    <cfRule type="containsText" dxfId="26632" priority="29571" operator="containsText" text="10.30 – 18.30">
      <formula>NOT(ISERROR(SEARCH("10.30 – 18.30",W47)))</formula>
    </cfRule>
    <cfRule type="containsText" dxfId="26631" priority="29572" operator="containsText" text="09.30 – 18.30">
      <formula>NOT(ISERROR(SEARCH("09.30 – 18.30",W47)))</formula>
    </cfRule>
    <cfRule type="containsText" dxfId="26630" priority="29574" operator="containsText" text="09.00 – 13:00">
      <formula>NOT(ISERROR(SEARCH("09.00 – 13:00",W47)))</formula>
    </cfRule>
    <cfRule type="containsText" dxfId="26629" priority="29575" operator="containsText" text="08.30 – 16.30">
      <formula>NOT(ISERROR(SEARCH("08.30 – 16.30",W47)))</formula>
    </cfRule>
    <cfRule type="containsText" dxfId="26628" priority="29576" operator="containsText" text="08:30 – 17.30">
      <formula>NOT(ISERROR(SEARCH("08:30 – 17.30",W47)))</formula>
    </cfRule>
    <cfRule type="containsText" dxfId="26627" priority="29577" operator="containsText" text="08.30 – 17.30">
      <formula>NOT(ISERROR(SEARCH("08.30 – 17.30",W47)))</formula>
    </cfRule>
    <cfRule type="containsText" dxfId="26626" priority="29578" operator="containsText" text="09.00 – 18.00">
      <formula>NOT(ISERROR(SEARCH("09.00 – 18.00",W47)))</formula>
    </cfRule>
    <cfRule type="containsText" dxfId="26625" priority="29579" operator="containsText" text="09.00 – 13.00">
      <formula>NOT(ISERROR(SEARCH("09.00 – 13.00",W47)))</formula>
    </cfRule>
    <cfRule type="containsText" dxfId="26624" priority="29580" operator="containsText" text="11.30 – 19.30">
      <formula>NOT(ISERROR(SEARCH("11.30 – 19.30",W47)))</formula>
    </cfRule>
    <cfRule type="containsText" dxfId="26623" priority="29581" operator="containsText" text="10.30 – 19.30">
      <formula>NOT(ISERROR(SEARCH("10.30 – 19.30",W47)))</formula>
    </cfRule>
    <cfRule type="containsText" dxfId="26622" priority="29582" operator="containsText" text="09.00 – 15.00">
      <formula>NOT(ISERROR(SEARCH("09.00 – 15.00",W47)))</formula>
    </cfRule>
    <cfRule type="containsText" dxfId="26621" priority="29583" operator="containsText" text="1 2 : 3 0">
      <formula>NOT(ISERROR(SEARCH("1 2 : 3 0",W47)))</formula>
    </cfRule>
    <cfRule type="containsText" dxfId="26620" priority="29584" operator="containsText" text="1 3 : 3 0">
      <formula>NOT(ISERROR(SEARCH("1 3 : 3 0",W47)))</formula>
    </cfRule>
    <cfRule type="containsText" dxfId="26619" priority="29585" operator="containsText" text="FESTIVITÁ">
      <formula>NOT(ISERROR(SEARCH("FESTIVITÁ",W47)))</formula>
    </cfRule>
    <cfRule type="cellIs" dxfId="26618" priority="29586" operator="equal">
      <formula>"DOMENICA"</formula>
    </cfRule>
  </conditionalFormatting>
  <conditionalFormatting sqref="W47:X54 AC47:AR54">
    <cfRule type="containsText" dxfId="26617" priority="29561" operator="containsText" text="09.00 - 13.00">
      <formula>NOT(ISERROR(SEARCH("09.00 - 13.00",W47)))</formula>
    </cfRule>
    <cfRule type="containsText" dxfId="26616" priority="29564" operator="containsText" text="09.00 – 15:00">
      <formula>NOT(ISERROR(SEARCH("09.00 – 15:00",W47)))</formula>
    </cfRule>
    <cfRule type="containsText" dxfId="26615" priority="29565" operator="containsText" text="09.00 – 16.00">
      <formula>NOT(ISERROR(SEARCH("09.00 – 16.00",W47)))</formula>
    </cfRule>
    <cfRule type="containsText" dxfId="26614" priority="29566" operator="containsText" text="09.00 - 13:00">
      <formula>NOT(ISERROR(SEARCH("09.00 - 13:00",W47)))</formula>
    </cfRule>
    <cfRule type="containsText" dxfId="26613" priority="29567" operator="containsText" text="08.30 – 16:30 ">
      <formula>NOT(ISERROR(SEARCH("08.30 – 16:30 ",W47)))</formula>
    </cfRule>
    <cfRule type="containsText" dxfId="26612" priority="29568" operator="containsText" text="08.30 – 17:30 ">
      <formula>NOT(ISERROR(SEARCH("08.30 – 17:30 ",W47)))</formula>
    </cfRule>
  </conditionalFormatting>
  <conditionalFormatting sqref="W47:X54 AC47:AR54">
    <cfRule type="containsText" dxfId="26611" priority="29563" operator="containsText" text="1 3 : 0 0">
      <formula>NOT(ISERROR(SEARCH("1 3 : 0 0",W47)))</formula>
    </cfRule>
  </conditionalFormatting>
  <conditionalFormatting sqref="W47:X47 AC47:AR47">
    <cfRule type="containsText" dxfId="26610" priority="29562" operator="containsText" text="13:00">
      <formula>NOT(ISERROR(SEARCH("13:00",W47)))</formula>
    </cfRule>
  </conditionalFormatting>
  <conditionalFormatting sqref="W47:X54 AC47:AR54">
    <cfRule type="containsText" dxfId="26609" priority="29573" operator="containsText" text="09:00 – 13.00 ">
      <formula>NOT(ISERROR(SEARCH("09:00 – 13.00 ",W47)))</formula>
    </cfRule>
  </conditionalFormatting>
  <conditionalFormatting sqref="W53:X53 AC53:AR53">
    <cfRule type="containsText" dxfId="26608" priority="29560" operator="containsText" text="09:00 – 13.00 ">
      <formula>NOT(ISERROR(SEARCH("09:00 – 13.00 ",W53)))</formula>
    </cfRule>
  </conditionalFormatting>
  <conditionalFormatting sqref="W47:X54 AC47:AR54">
    <cfRule type="containsText" dxfId="26607" priority="29559" operator="containsText" text="09:00 – 13.00 ">
      <formula>NOT(ISERROR(SEARCH("09:00 – 13.00 ",W47)))</formula>
    </cfRule>
  </conditionalFormatting>
  <conditionalFormatting sqref="W53:X54 AC53:AR54">
    <cfRule type="containsText" dxfId="26606" priority="29558" operator="containsText" text="09:00 – 13.00 ">
      <formula>NOT(ISERROR(SEARCH("09:00 – 13.00 ",W53)))</formula>
    </cfRule>
  </conditionalFormatting>
  <conditionalFormatting sqref="W48:X48 AC48:AR48">
    <cfRule type="containsText" dxfId="26605" priority="29555" operator="containsText" text="09.00 -13.00">
      <formula>NOT(ISERROR(SEARCH("09.00 -13.00",W48)))</formula>
    </cfRule>
    <cfRule type="containsText" dxfId="26604" priority="29556" operator="containsText" text="09.00 -15:00">
      <formula>NOT(ISERROR(SEARCH("09.00 -15:00",W48)))</formula>
    </cfRule>
    <cfRule type="containsText" dxfId="26603" priority="29557" operator="containsText" text="09.00 -16.00">
      <formula>NOT(ISERROR(SEARCH("09.00 -16.00",W48)))</formula>
    </cfRule>
  </conditionalFormatting>
  <conditionalFormatting sqref="W49:X54 AC49:AR54">
    <cfRule type="containsText" dxfId="26602" priority="29552" operator="containsText" text="09.00 -13.00">
      <formula>NOT(ISERROR(SEARCH("09.00 -13.00",W49)))</formula>
    </cfRule>
    <cfRule type="containsText" dxfId="26601" priority="29553" operator="containsText" text="09.00 -15:00">
      <formula>NOT(ISERROR(SEARCH("09.00 -15:00",W49)))</formula>
    </cfRule>
    <cfRule type="containsText" dxfId="26600" priority="29554" operator="containsText" text="09.00 -16.00">
      <formula>NOT(ISERROR(SEARCH("09.00 -16.00",W49)))</formula>
    </cfRule>
  </conditionalFormatting>
  <conditionalFormatting sqref="W47:X47 AC47:AR47">
    <cfRule type="containsText" dxfId="26599" priority="29549" operator="containsText" text="09.00 -13.00">
      <formula>NOT(ISERROR(SEARCH("09.00 -13.00",W47)))</formula>
    </cfRule>
    <cfRule type="containsText" dxfId="26598" priority="29550" operator="containsText" text="09.00 -15:00">
      <formula>NOT(ISERROR(SEARCH("09.00 -15:00",W47)))</formula>
    </cfRule>
    <cfRule type="containsText" dxfId="26597" priority="29551" operator="containsText" text="09.00 -16.00">
      <formula>NOT(ISERROR(SEARCH("09.00 -16.00",W47)))</formula>
    </cfRule>
  </conditionalFormatting>
  <conditionalFormatting sqref="W53:X53 AC53:AR53">
    <cfRule type="containsText" dxfId="26596" priority="29548" operator="containsText" text="09:00 – 13.00 ">
      <formula>NOT(ISERROR(SEARCH("09:00 – 13.00 ",W53)))</formula>
    </cfRule>
  </conditionalFormatting>
  <conditionalFormatting sqref="W47:X54 AC47:AR54">
    <cfRule type="containsText" dxfId="26595" priority="29547" operator="containsText" text="09:00 – 13.00 ">
      <formula>NOT(ISERROR(SEARCH("09:00 – 13.00 ",W47)))</formula>
    </cfRule>
  </conditionalFormatting>
  <conditionalFormatting sqref="W53:X54 AC53:AR54">
    <cfRule type="containsText" dxfId="26594" priority="29546" operator="containsText" text="09:00 – 13.00 ">
      <formula>NOT(ISERROR(SEARCH("09:00 – 13.00 ",W53)))</formula>
    </cfRule>
  </conditionalFormatting>
  <conditionalFormatting sqref="W48:X48 AC48:AR48">
    <cfRule type="containsText" dxfId="26593" priority="29543" operator="containsText" text="09.00 -13.00">
      <formula>NOT(ISERROR(SEARCH("09.00 -13.00",W48)))</formula>
    </cfRule>
    <cfRule type="containsText" dxfId="26592" priority="29544" operator="containsText" text="09.00 -15:00">
      <formula>NOT(ISERROR(SEARCH("09.00 -15:00",W48)))</formula>
    </cfRule>
    <cfRule type="containsText" dxfId="26591" priority="29545" operator="containsText" text="09.00 -16.00">
      <formula>NOT(ISERROR(SEARCH("09.00 -16.00",W48)))</formula>
    </cfRule>
  </conditionalFormatting>
  <conditionalFormatting sqref="W49:X54 AC49:AR54">
    <cfRule type="containsText" dxfId="26590" priority="29540" operator="containsText" text="09.00 -13.00">
      <formula>NOT(ISERROR(SEARCH("09.00 -13.00",W49)))</formula>
    </cfRule>
    <cfRule type="containsText" dxfId="26589" priority="29541" operator="containsText" text="09.00 -15:00">
      <formula>NOT(ISERROR(SEARCH("09.00 -15:00",W49)))</formula>
    </cfRule>
    <cfRule type="containsText" dxfId="26588" priority="29542" operator="containsText" text="09.00 -16.00">
      <formula>NOT(ISERROR(SEARCH("09.00 -16.00",W49)))</formula>
    </cfRule>
  </conditionalFormatting>
  <conditionalFormatting sqref="W47:X47 AC47:AR47">
    <cfRule type="containsText" dxfId="26587" priority="29537" operator="containsText" text="09.00 -13.00">
      <formula>NOT(ISERROR(SEARCH("09.00 -13.00",W47)))</formula>
    </cfRule>
    <cfRule type="containsText" dxfId="26586" priority="29538" operator="containsText" text="09.00 -15:00">
      <formula>NOT(ISERROR(SEARCH("09.00 -15:00",W47)))</formula>
    </cfRule>
    <cfRule type="containsText" dxfId="26585" priority="29539" operator="containsText" text="09.00 -16.00">
      <formula>NOT(ISERROR(SEARCH("09.00 -16.00",W47)))</formula>
    </cfRule>
  </conditionalFormatting>
  <conditionalFormatting sqref="W48:X48 AC48:AR48">
    <cfRule type="containsText" dxfId="26584" priority="29534" operator="containsText" text="09.00 -13:00">
      <formula>NOT(ISERROR(SEARCH("09.00 -13:00",W48)))</formula>
    </cfRule>
    <cfRule type="containsText" dxfId="26583" priority="29535" operator="containsText" text="08.30 -17.30">
      <formula>NOT(ISERROR(SEARCH("08.30 -17.30",W48)))</formula>
    </cfRule>
    <cfRule type="containsText" dxfId="26582" priority="29536" operator="containsText" text="08.30 -15:30">
      <formula>NOT(ISERROR(SEARCH("08.30 -15:30",W48)))</formula>
    </cfRule>
  </conditionalFormatting>
  <conditionalFormatting sqref="W49:X54 AC49:AR54">
    <cfRule type="containsText" dxfId="26581" priority="29531" operator="containsText" text="09.00 -13.00">
      <formula>NOT(ISERROR(SEARCH("09.00 -13.00",W49)))</formula>
    </cfRule>
    <cfRule type="containsText" dxfId="26580" priority="29532" operator="containsText" text="09.00 -15:00">
      <formula>NOT(ISERROR(SEARCH("09.00 -15:00",W49)))</formula>
    </cfRule>
    <cfRule type="containsText" dxfId="26579" priority="29533" operator="containsText" text="09.00 -16.00">
      <formula>NOT(ISERROR(SEARCH("09.00 -16.00",W49)))</formula>
    </cfRule>
  </conditionalFormatting>
  <conditionalFormatting sqref="W49:X54 AC49:AR54">
    <cfRule type="containsText" dxfId="26578" priority="29528" operator="containsText" text="09.00 -13:00">
      <formula>NOT(ISERROR(SEARCH("09.00 -13:00",W49)))</formula>
    </cfRule>
    <cfRule type="containsText" dxfId="26577" priority="29529" operator="containsText" text="08.30 -17.30">
      <formula>NOT(ISERROR(SEARCH("08.30 -17.30",W49)))</formula>
    </cfRule>
    <cfRule type="containsText" dxfId="26576" priority="29530" operator="containsText" text="08.30 -15:30">
      <formula>NOT(ISERROR(SEARCH("08.30 -15:30",W49)))</formula>
    </cfRule>
  </conditionalFormatting>
  <conditionalFormatting sqref="W47:X47 AC47:AR47">
    <cfRule type="containsText" dxfId="26575" priority="29525" operator="containsText" text="09.00 -13.00">
      <formula>NOT(ISERROR(SEARCH("09.00 -13.00",W47)))</formula>
    </cfRule>
    <cfRule type="containsText" dxfId="26574" priority="29526" operator="containsText" text="09.00 -15:00">
      <formula>NOT(ISERROR(SEARCH("09.00 -15:00",W47)))</formula>
    </cfRule>
    <cfRule type="containsText" dxfId="26573" priority="29527" operator="containsText" text="09.00 -16.00">
      <formula>NOT(ISERROR(SEARCH("09.00 -16.00",W47)))</formula>
    </cfRule>
  </conditionalFormatting>
  <conditionalFormatting sqref="W47:X47 AC47:AR47">
    <cfRule type="containsText" dxfId="26572" priority="29522" operator="containsText" text="09.00 -13:00">
      <formula>NOT(ISERROR(SEARCH("09.00 -13:00",W47)))</formula>
    </cfRule>
    <cfRule type="containsText" dxfId="26571" priority="29523" operator="containsText" text="08.30 -17.30">
      <formula>NOT(ISERROR(SEARCH("08.30 -17.30",W47)))</formula>
    </cfRule>
    <cfRule type="containsText" dxfId="26570" priority="29524" operator="containsText" text="08.30 -15:30">
      <formula>NOT(ISERROR(SEARCH("08.30 -15:30",W47)))</formula>
    </cfRule>
  </conditionalFormatting>
  <conditionalFormatting sqref="AY46 BA46:BG46">
    <cfRule type="cellIs" dxfId="26569" priority="29513" operator="equal">
      <formula>"09.00 – 13.00"</formula>
    </cfRule>
  </conditionalFormatting>
  <conditionalFormatting sqref="AY46 BA46:BG46">
    <cfRule type="cellIs" dxfId="26568" priority="29514" operator="equal">
      <formula>"09.00 – 15.00"</formula>
    </cfRule>
  </conditionalFormatting>
  <conditionalFormatting sqref="AY46 BA46:BG46">
    <cfRule type="cellIs" dxfId="26567" priority="29515" operator="equal">
      <formula>"09.00 – 18.00"</formula>
    </cfRule>
  </conditionalFormatting>
  <conditionalFormatting sqref="AY46 BA46:BG46">
    <cfRule type="cellIs" dxfId="26566" priority="29516" operator="equal">
      <formula>"09.30 – 13.00"</formula>
    </cfRule>
  </conditionalFormatting>
  <conditionalFormatting sqref="AY46 BA46:BG46">
    <cfRule type="cellIs" dxfId="26565" priority="29517" operator="equal">
      <formula>"10.30 – 19.30"</formula>
    </cfRule>
  </conditionalFormatting>
  <conditionalFormatting sqref="AY46 BA46:BG46">
    <cfRule type="cellIs" dxfId="26564" priority="29518" operator="equal">
      <formula>"11.30 – 19.30"</formula>
    </cfRule>
  </conditionalFormatting>
  <conditionalFormatting sqref="AY46 BA46:BG46">
    <cfRule type="cellIs" dxfId="26563" priority="29519" operator="equal">
      <formula>_FV(13,"3")</formula>
    </cfRule>
  </conditionalFormatting>
  <conditionalFormatting sqref="AY46 BA46:BG46">
    <cfRule type="cellIs" dxfId="26562" priority="29520" operator="equal">
      <formula>_FV(13,"3")</formula>
    </cfRule>
  </conditionalFormatting>
  <conditionalFormatting sqref="AY46 BA46:BG46">
    <cfRule type="cellIs" dxfId="26561" priority="29521" operator="equal">
      <formula>_FV(13,"3")</formula>
    </cfRule>
  </conditionalFormatting>
  <conditionalFormatting sqref="AY46 BA46:BG46">
    <cfRule type="containsText" dxfId="26560" priority="29503" operator="containsText" text="DOMENICA">
      <formula>NOT(ISERROR(SEARCH("DOMENICA",AY46)))</formula>
    </cfRule>
    <cfRule type="containsText" dxfId="26559" priority="29504" operator="containsText" text="08.30 – 14.30">
      <formula>NOT(ISERROR(SEARCH("08.30 – 14.30",AY46)))</formula>
    </cfRule>
    <cfRule type="containsText" dxfId="26558" priority="29505" operator="containsText" text="09.30 – 18.30">
      <formula>NOT(ISERROR(SEARCH("09.30 – 18.30",AY46)))</formula>
    </cfRule>
    <cfRule type="containsText" dxfId="26557" priority="29506" operator="containsText" text="08.30 – 16.30">
      <formula>NOT(ISERROR(SEARCH("08.30 – 16.30",AY46)))</formula>
    </cfRule>
    <cfRule type="containsText" dxfId="26556" priority="29507" operator="containsText" text="08.30 – 17.30">
      <formula>NOT(ISERROR(SEARCH("08.30 – 17.30",AY46)))</formula>
    </cfRule>
    <cfRule type="containsText" dxfId="26555" priority="29508" operator="containsText" text="09.00 – 18.00">
      <formula>NOT(ISERROR(SEARCH("09.00 – 18.00",AY46)))</formula>
    </cfRule>
    <cfRule type="containsText" dxfId="26554" priority="29509" operator="containsText" text="09.00 – 15.00">
      <formula>NOT(ISERROR(SEARCH("09.00 – 15.00",AY46)))</formula>
    </cfRule>
    <cfRule type="containsText" dxfId="26553" priority="29510" operator="containsText" text="10.30 – 19.30">
      <formula>NOT(ISERROR(SEARCH("10.30 – 19.30",AY46)))</formula>
    </cfRule>
    <cfRule type="containsText" dxfId="26552" priority="29511" operator="containsText" text="09.00 – 13.00">
      <formula>NOT(ISERROR(SEARCH("09.00 – 13.00",AY46)))</formula>
    </cfRule>
    <cfRule type="containsText" dxfId="26551" priority="29512" operator="containsText" text="11.30 – 19.30">
      <formula>NOT(ISERROR(SEARCH("11.30 – 19.30",AY46)))</formula>
    </cfRule>
  </conditionalFormatting>
  <conditionalFormatting sqref="AY46 BA46:BG46">
    <cfRule type="cellIs" dxfId="26550" priority="29495" operator="equal">
      <formula>"09.00 – 15.00"</formula>
    </cfRule>
  </conditionalFormatting>
  <conditionalFormatting sqref="AY46 BA46:BG46">
    <cfRule type="cellIs" dxfId="26549" priority="29496" operator="equal">
      <formula>"09.00 – 18.00"</formula>
    </cfRule>
  </conditionalFormatting>
  <conditionalFormatting sqref="AY46 BA46:BG46">
    <cfRule type="cellIs" dxfId="26548" priority="29497" operator="equal">
      <formula>"09.30 – 13.00"</formula>
    </cfRule>
  </conditionalFormatting>
  <conditionalFormatting sqref="AY46 BA46:BG46">
    <cfRule type="cellIs" dxfId="26547" priority="29498" operator="equal">
      <formula>"10.30 – 19.30"</formula>
    </cfRule>
  </conditionalFormatting>
  <conditionalFormatting sqref="AY46 BA46:BG46">
    <cfRule type="cellIs" dxfId="26546" priority="29499" operator="equal">
      <formula>"11.30 – 19.30"</formula>
    </cfRule>
  </conditionalFormatting>
  <conditionalFormatting sqref="AY46 BA46:BG46">
    <cfRule type="cellIs" dxfId="26545" priority="29500" operator="equal">
      <formula>_FV(13,"3")</formula>
    </cfRule>
  </conditionalFormatting>
  <conditionalFormatting sqref="AY46 BA46:BG46">
    <cfRule type="cellIs" dxfId="26544" priority="29501" operator="equal">
      <formula>_FV(13,"3")</formula>
    </cfRule>
  </conditionalFormatting>
  <conditionalFormatting sqref="AY46 BA46:BG46">
    <cfRule type="cellIs" dxfId="26543" priority="29502" operator="equal">
      <formula>_FV(13,"3")</formula>
    </cfRule>
  </conditionalFormatting>
  <conditionalFormatting sqref="AY46 BA46:BG46">
    <cfRule type="cellIs" dxfId="26542" priority="29487" operator="equal">
      <formula>"09.00 – 15.00"</formula>
    </cfRule>
  </conditionalFormatting>
  <conditionalFormatting sqref="AY46 BA46:BG46">
    <cfRule type="cellIs" dxfId="26541" priority="29488" operator="equal">
      <formula>"09.00 – 18.00"</formula>
    </cfRule>
  </conditionalFormatting>
  <conditionalFormatting sqref="AY46 BA46:BG46">
    <cfRule type="cellIs" dxfId="26540" priority="29489" operator="equal">
      <formula>"09.30 – 13.00"</formula>
    </cfRule>
  </conditionalFormatting>
  <conditionalFormatting sqref="AY46 BA46:BG46">
    <cfRule type="cellIs" dxfId="26539" priority="29490" operator="equal">
      <formula>"10.30 – 19.30"</formula>
    </cfRule>
  </conditionalFormatting>
  <conditionalFormatting sqref="AY46 BA46:BG46">
    <cfRule type="cellIs" dxfId="26538" priority="29491" operator="equal">
      <formula>"11.30 – 19.30"</formula>
    </cfRule>
  </conditionalFormatting>
  <conditionalFormatting sqref="AY46 BA46:BG46">
    <cfRule type="cellIs" dxfId="26537" priority="29492" operator="equal">
      <formula>_FV(13,"3")</formula>
    </cfRule>
  </conditionalFormatting>
  <conditionalFormatting sqref="AY46 BA46:BG46">
    <cfRule type="cellIs" dxfId="26536" priority="29493" operator="equal">
      <formula>_FV(13,"3")</formula>
    </cfRule>
  </conditionalFormatting>
  <conditionalFormatting sqref="AY46 BA46:BG46">
    <cfRule type="cellIs" dxfId="26535" priority="29494" operator="equal">
      <formula>_FV(13,"3")</formula>
    </cfRule>
  </conditionalFormatting>
  <conditionalFormatting sqref="AY46 BA46:BG46">
    <cfRule type="containsText" dxfId="26534" priority="29481" operator="containsText" text="09.00 - 13.00">
      <formula>NOT(ISERROR(SEARCH("09.00 - 13.00",AY46)))</formula>
    </cfRule>
    <cfRule type="containsText" dxfId="26533" priority="29482" operator="containsText" text="09.00 – 15:00">
      <formula>NOT(ISERROR(SEARCH("09.00 – 15:00",AY46)))</formula>
    </cfRule>
    <cfRule type="containsText" dxfId="26532" priority="29483" operator="containsText" text="09.00 – 16.00">
      <formula>NOT(ISERROR(SEARCH("09.00 – 16.00",AY46)))</formula>
    </cfRule>
    <cfRule type="containsText" dxfId="26531" priority="29484" operator="containsText" text="09.00 - 13:00">
      <formula>NOT(ISERROR(SEARCH("09.00 - 13:00",AY46)))</formula>
    </cfRule>
    <cfRule type="containsText" dxfId="26530" priority="29485" operator="containsText" text="08.30 – 16:30 ">
      <formula>NOT(ISERROR(SEARCH("08.30 – 16:30 ",AY46)))</formula>
    </cfRule>
    <cfRule type="containsText" dxfId="26529" priority="29486" operator="containsText" text="08.30 – 17:30 ">
      <formula>NOT(ISERROR(SEARCH("08.30 – 17:30 ",AY46)))</formula>
    </cfRule>
  </conditionalFormatting>
  <conditionalFormatting sqref="AY46 BA46:BG46">
    <cfRule type="cellIs" dxfId="26528" priority="29473" operator="equal">
      <formula>"09.00 – 15.00"</formula>
    </cfRule>
  </conditionalFormatting>
  <conditionalFormatting sqref="AY46 BA46:BG46">
    <cfRule type="cellIs" dxfId="26527" priority="29474" operator="equal">
      <formula>"09.00 – 18.00"</formula>
    </cfRule>
  </conditionalFormatting>
  <conditionalFormatting sqref="AY46 BA46:BG46">
    <cfRule type="cellIs" dxfId="26526" priority="29475" operator="equal">
      <formula>"09.30 – 13.00"</formula>
    </cfRule>
  </conditionalFormatting>
  <conditionalFormatting sqref="AY46 BA46:BG46">
    <cfRule type="cellIs" dxfId="26525" priority="29476" operator="equal">
      <formula>"10.30 – 19.30"</formula>
    </cfRule>
  </conditionalFormatting>
  <conditionalFormatting sqref="AY46 BA46:BG46">
    <cfRule type="cellIs" dxfId="26524" priority="29477" operator="equal">
      <formula>"11.30 – 19.30"</formula>
    </cfRule>
  </conditionalFormatting>
  <conditionalFormatting sqref="AY46 BA46:BG46">
    <cfRule type="cellIs" dxfId="26523" priority="29478" operator="equal">
      <formula>_FV(13,"3")</formula>
    </cfRule>
  </conditionalFormatting>
  <conditionalFormatting sqref="AY46 BA46:BG46">
    <cfRule type="cellIs" dxfId="26522" priority="29479" operator="equal">
      <formula>_FV(13,"3")</formula>
    </cfRule>
  </conditionalFormatting>
  <conditionalFormatting sqref="AY46 BA46:BG46">
    <cfRule type="cellIs" dxfId="26521" priority="29480" operator="equal">
      <formula>_FV(13,"3")</formula>
    </cfRule>
  </conditionalFormatting>
  <conditionalFormatting sqref="AY46 BA46:BG46">
    <cfRule type="containsText" dxfId="26520" priority="29463" operator="containsText" text="DOMENICA">
      <formula>NOT(ISERROR(SEARCH("DOMENICA",AY46)))</formula>
    </cfRule>
    <cfRule type="containsText" dxfId="26519" priority="29464" operator="containsText" text="08.30 – 14.30">
      <formula>NOT(ISERROR(SEARCH("08.30 – 14.30",AY46)))</formula>
    </cfRule>
    <cfRule type="containsText" dxfId="26518" priority="29465" operator="containsText" text="09.30 – 18.30">
      <formula>NOT(ISERROR(SEARCH("09.30 – 18.30",AY46)))</formula>
    </cfRule>
    <cfRule type="containsText" dxfId="26517" priority="29466" operator="containsText" text="08.30 – 16.30">
      <formula>NOT(ISERROR(SEARCH("08.30 – 16.30",AY46)))</formula>
    </cfRule>
    <cfRule type="containsText" dxfId="26516" priority="29467" operator="containsText" text="08.30 – 17.30">
      <formula>NOT(ISERROR(SEARCH("08.30 – 17.30",AY46)))</formula>
    </cfRule>
    <cfRule type="containsText" dxfId="26515" priority="29468" operator="containsText" text="09.00 – 18.00">
      <formula>NOT(ISERROR(SEARCH("09.00 – 18.00",AY46)))</formula>
    </cfRule>
    <cfRule type="containsText" dxfId="26514" priority="29469" operator="containsText" text="09.00 – 15.00">
      <formula>NOT(ISERROR(SEARCH("09.00 – 15.00",AY46)))</formula>
    </cfRule>
    <cfRule type="containsText" dxfId="26513" priority="29470" operator="containsText" text="10.30 – 19.30">
      <formula>NOT(ISERROR(SEARCH("10.30 – 19.30",AY46)))</formula>
    </cfRule>
    <cfRule type="containsText" dxfId="26512" priority="29471" operator="containsText" text="09.00 – 13.00">
      <formula>NOT(ISERROR(SEARCH("09.00 – 13.00",AY46)))</formula>
    </cfRule>
    <cfRule type="containsText" dxfId="26511" priority="29472" operator="containsText" text="11.30 – 19.30">
      <formula>NOT(ISERROR(SEARCH("11.30 – 19.30",AY46)))</formula>
    </cfRule>
  </conditionalFormatting>
  <conditionalFormatting sqref="AY46 BA46:BG46">
    <cfRule type="cellIs" dxfId="26510" priority="29456" operator="equal">
      <formula>"09.00 – 18.00"</formula>
    </cfRule>
  </conditionalFormatting>
  <conditionalFormatting sqref="AY46 BA46:BG46">
    <cfRule type="cellIs" dxfId="26509" priority="29457" operator="equal">
      <formula>"09.30 – 13.00"</formula>
    </cfRule>
  </conditionalFormatting>
  <conditionalFormatting sqref="AY46 BA46:BG46">
    <cfRule type="cellIs" dxfId="26508" priority="29458" operator="equal">
      <formula>"10.30 – 19.30"</formula>
    </cfRule>
  </conditionalFormatting>
  <conditionalFormatting sqref="AY46 BA46:BG46">
    <cfRule type="cellIs" dxfId="26507" priority="29459" operator="equal">
      <formula>"11.30 – 19.30"</formula>
    </cfRule>
  </conditionalFormatting>
  <conditionalFormatting sqref="AY46 BA46:BG46">
    <cfRule type="cellIs" dxfId="26506" priority="29460" operator="equal">
      <formula>_FV(13,"3")</formula>
    </cfRule>
  </conditionalFormatting>
  <conditionalFormatting sqref="AY46 BA46:BG46">
    <cfRule type="cellIs" dxfId="26505" priority="29461" operator="equal">
      <formula>_FV(13,"3")</formula>
    </cfRule>
  </conditionalFormatting>
  <conditionalFormatting sqref="AY46 BA46:BG46">
    <cfRule type="cellIs" dxfId="26504" priority="29462" operator="equal">
      <formula>_FV(13,"3")</formula>
    </cfRule>
  </conditionalFormatting>
  <conditionalFormatting sqref="AY46 BA46:BG46">
    <cfRule type="cellIs" dxfId="26503" priority="29449" operator="equal">
      <formula>"09.00 – 18.00"</formula>
    </cfRule>
  </conditionalFormatting>
  <conditionalFormatting sqref="AY46 BA46:BG46">
    <cfRule type="cellIs" dxfId="26502" priority="29450" operator="equal">
      <formula>"09.30 – 13.00"</formula>
    </cfRule>
  </conditionalFormatting>
  <conditionalFormatting sqref="AY46 BA46:BG46">
    <cfRule type="cellIs" dxfId="26501" priority="29451" operator="equal">
      <formula>"10.30 – 19.30"</formula>
    </cfRule>
  </conditionalFormatting>
  <conditionalFormatting sqref="AY46 BA46:BG46">
    <cfRule type="cellIs" dxfId="26500" priority="29452" operator="equal">
      <formula>"11.30 – 19.30"</formula>
    </cfRule>
  </conditionalFormatting>
  <conditionalFormatting sqref="AY46 BA46:BG46">
    <cfRule type="cellIs" dxfId="26499" priority="29453" operator="equal">
      <formula>_FV(13,"3")</formula>
    </cfRule>
  </conditionalFormatting>
  <conditionalFormatting sqref="AY46 BA46:BG46">
    <cfRule type="cellIs" dxfId="26498" priority="29454" operator="equal">
      <formula>_FV(13,"3")</formula>
    </cfRule>
  </conditionalFormatting>
  <conditionalFormatting sqref="AY46 BA46:BG46">
    <cfRule type="cellIs" dxfId="26497" priority="29455" operator="equal">
      <formula>_FV(13,"3")</formula>
    </cfRule>
  </conditionalFormatting>
  <conditionalFormatting sqref="AY47:AY54 BA47:BG54">
    <cfRule type="containsText" dxfId="26496" priority="29431" operator="containsText" text="08.30 – 14.30">
      <formula>NOT(ISERROR(SEARCH("08.30 – 14.30",AY47)))</formula>
    </cfRule>
    <cfRule type="containsText" dxfId="26495" priority="29432" operator="containsText" text="09:30 – 18.30">
      <formula>NOT(ISERROR(SEARCH("09:30 – 18.30",AY47)))</formula>
    </cfRule>
    <cfRule type="containsText" dxfId="26494" priority="29433" operator="containsText" text="10.30 – 18.30">
      <formula>NOT(ISERROR(SEARCH("10.30 – 18.30",AY47)))</formula>
    </cfRule>
    <cfRule type="containsText" dxfId="26493" priority="29434" operator="containsText" text="09.30 – 18.30">
      <formula>NOT(ISERROR(SEARCH("09.30 – 18.30",AY47)))</formula>
    </cfRule>
    <cfRule type="containsText" dxfId="26492" priority="29436" operator="containsText" text="09.00 – 13:00">
      <formula>NOT(ISERROR(SEARCH("09.00 – 13:00",AY47)))</formula>
    </cfRule>
    <cfRule type="containsText" dxfId="26491" priority="29437" operator="containsText" text="08.30 – 16.30">
      <formula>NOT(ISERROR(SEARCH("08.30 – 16.30",AY47)))</formula>
    </cfRule>
    <cfRule type="containsText" dxfId="26490" priority="29438" operator="containsText" text="08:30 – 17.30">
      <formula>NOT(ISERROR(SEARCH("08:30 – 17.30",AY47)))</formula>
    </cfRule>
    <cfRule type="containsText" dxfId="26489" priority="29439" operator="containsText" text="08.30 – 17.30">
      <formula>NOT(ISERROR(SEARCH("08.30 – 17.30",AY47)))</formula>
    </cfRule>
    <cfRule type="containsText" dxfId="26488" priority="29440" operator="containsText" text="09.00 – 18.00">
      <formula>NOT(ISERROR(SEARCH("09.00 – 18.00",AY47)))</formula>
    </cfRule>
    <cfRule type="containsText" dxfId="26487" priority="29441" operator="containsText" text="09.00 – 13.00">
      <formula>NOT(ISERROR(SEARCH("09.00 – 13.00",AY47)))</formula>
    </cfRule>
    <cfRule type="containsText" dxfId="26486" priority="29442" operator="containsText" text="11.30 – 19.30">
      <formula>NOT(ISERROR(SEARCH("11.30 – 19.30",AY47)))</formula>
    </cfRule>
    <cfRule type="containsText" dxfId="26485" priority="29443" operator="containsText" text="10.30 – 19.30">
      <formula>NOT(ISERROR(SEARCH("10.30 – 19.30",AY47)))</formula>
    </cfRule>
    <cfRule type="containsText" dxfId="26484" priority="29444" operator="containsText" text="09.00 – 15.00">
      <formula>NOT(ISERROR(SEARCH("09.00 – 15.00",AY47)))</formula>
    </cfRule>
    <cfRule type="containsText" dxfId="26483" priority="29445" operator="containsText" text="1 2 : 3 0">
      <formula>NOT(ISERROR(SEARCH("1 2 : 3 0",AY47)))</formula>
    </cfRule>
    <cfRule type="containsText" dxfId="26482" priority="29446" operator="containsText" text="1 3 : 3 0">
      <formula>NOT(ISERROR(SEARCH("1 3 : 3 0",AY47)))</formula>
    </cfRule>
    <cfRule type="containsText" dxfId="26481" priority="29447" operator="containsText" text="FESTIVITÁ">
      <formula>NOT(ISERROR(SEARCH("FESTIVITÁ",AY47)))</formula>
    </cfRule>
    <cfRule type="cellIs" dxfId="26480" priority="29448" operator="equal">
      <formula>"DOMENICA"</formula>
    </cfRule>
  </conditionalFormatting>
  <conditionalFormatting sqref="AY47:AY54 BA47:BG54">
    <cfRule type="containsText" dxfId="26479" priority="29423" operator="containsText" text="09.00 - 13.00">
      <formula>NOT(ISERROR(SEARCH("09.00 - 13.00",AY47)))</formula>
    </cfRule>
    <cfRule type="containsText" dxfId="26478" priority="29426" operator="containsText" text="09.00 – 15:00">
      <formula>NOT(ISERROR(SEARCH("09.00 – 15:00",AY47)))</formula>
    </cfRule>
    <cfRule type="containsText" dxfId="26477" priority="29427" operator="containsText" text="09.00 – 16.00">
      <formula>NOT(ISERROR(SEARCH("09.00 – 16.00",AY47)))</formula>
    </cfRule>
    <cfRule type="containsText" dxfId="26476" priority="29428" operator="containsText" text="09.00 - 13:00">
      <formula>NOT(ISERROR(SEARCH("09.00 - 13:00",AY47)))</formula>
    </cfRule>
    <cfRule type="containsText" dxfId="26475" priority="29429" operator="containsText" text="08.30 – 16:30 ">
      <formula>NOT(ISERROR(SEARCH("08.30 – 16:30 ",AY47)))</formula>
    </cfRule>
    <cfRule type="containsText" dxfId="26474" priority="29430" operator="containsText" text="08.30 – 17:30 ">
      <formula>NOT(ISERROR(SEARCH("08.30 – 17:30 ",AY47)))</formula>
    </cfRule>
  </conditionalFormatting>
  <conditionalFormatting sqref="AY47:AY54 BA47:BG54">
    <cfRule type="containsText" dxfId="26473" priority="29425" operator="containsText" text="1 3 : 0 0">
      <formula>NOT(ISERROR(SEARCH("1 3 : 0 0",AY47)))</formula>
    </cfRule>
  </conditionalFormatting>
  <conditionalFormatting sqref="AY47 BA47:BG47">
    <cfRule type="containsText" dxfId="26472" priority="29424" operator="containsText" text="13:00">
      <formula>NOT(ISERROR(SEARCH("13:00",AY47)))</formula>
    </cfRule>
  </conditionalFormatting>
  <conditionalFormatting sqref="AY47:AY54 BA47:BG54">
    <cfRule type="containsText" dxfId="26471" priority="29435" operator="containsText" text="09:00 – 13.00 ">
      <formula>NOT(ISERROR(SEARCH("09:00 – 13.00 ",AY47)))</formula>
    </cfRule>
  </conditionalFormatting>
  <conditionalFormatting sqref="AY53 BA53:BG53">
    <cfRule type="containsText" dxfId="26470" priority="29422" operator="containsText" text="09:00 – 13.00 ">
      <formula>NOT(ISERROR(SEARCH("09:00 – 13.00 ",AY53)))</formula>
    </cfRule>
  </conditionalFormatting>
  <conditionalFormatting sqref="AY47:AY54 BA47:BG54">
    <cfRule type="containsText" dxfId="26469" priority="29421" operator="containsText" text="09:00 – 13.00 ">
      <formula>NOT(ISERROR(SEARCH("09:00 – 13.00 ",AY47)))</formula>
    </cfRule>
  </conditionalFormatting>
  <conditionalFormatting sqref="AY53:AY54 BA53:BG54">
    <cfRule type="containsText" dxfId="26468" priority="29420" operator="containsText" text="09:00 – 13.00 ">
      <formula>NOT(ISERROR(SEARCH("09:00 – 13.00 ",AY53)))</formula>
    </cfRule>
  </conditionalFormatting>
  <conditionalFormatting sqref="AY48 BA48:BG48">
    <cfRule type="containsText" dxfId="26467" priority="29417" operator="containsText" text="09.00 -13.00">
      <formula>NOT(ISERROR(SEARCH("09.00 -13.00",AY48)))</formula>
    </cfRule>
    <cfRule type="containsText" dxfId="26466" priority="29418" operator="containsText" text="09.00 -15:00">
      <formula>NOT(ISERROR(SEARCH("09.00 -15:00",AY48)))</formula>
    </cfRule>
    <cfRule type="containsText" dxfId="26465" priority="29419" operator="containsText" text="09.00 -16.00">
      <formula>NOT(ISERROR(SEARCH("09.00 -16.00",AY48)))</formula>
    </cfRule>
  </conditionalFormatting>
  <conditionalFormatting sqref="AY49:AY54 BA49:BG54">
    <cfRule type="containsText" dxfId="26464" priority="29414" operator="containsText" text="09.00 -13.00">
      <formula>NOT(ISERROR(SEARCH("09.00 -13.00",AY49)))</formula>
    </cfRule>
    <cfRule type="containsText" dxfId="26463" priority="29415" operator="containsText" text="09.00 -15:00">
      <formula>NOT(ISERROR(SEARCH("09.00 -15:00",AY49)))</formula>
    </cfRule>
    <cfRule type="containsText" dxfId="26462" priority="29416" operator="containsText" text="09.00 -16.00">
      <formula>NOT(ISERROR(SEARCH("09.00 -16.00",AY49)))</formula>
    </cfRule>
  </conditionalFormatting>
  <conditionalFormatting sqref="AY47 BA47:BG47">
    <cfRule type="containsText" dxfId="26461" priority="29411" operator="containsText" text="09.00 -13.00">
      <formula>NOT(ISERROR(SEARCH("09.00 -13.00",AY47)))</formula>
    </cfRule>
    <cfRule type="containsText" dxfId="26460" priority="29412" operator="containsText" text="09.00 -15:00">
      <formula>NOT(ISERROR(SEARCH("09.00 -15:00",AY47)))</formula>
    </cfRule>
    <cfRule type="containsText" dxfId="26459" priority="29413" operator="containsText" text="09.00 -16.00">
      <formula>NOT(ISERROR(SEARCH("09.00 -16.00",AY47)))</formula>
    </cfRule>
  </conditionalFormatting>
  <conditionalFormatting sqref="AY53 BA53:BG53">
    <cfRule type="containsText" dxfId="26458" priority="29410" operator="containsText" text="09:00 – 13.00 ">
      <formula>NOT(ISERROR(SEARCH("09:00 – 13.00 ",AY53)))</formula>
    </cfRule>
  </conditionalFormatting>
  <conditionalFormatting sqref="AY47:AY54 BA47:BG54">
    <cfRule type="containsText" dxfId="26457" priority="29409" operator="containsText" text="09:00 – 13.00 ">
      <formula>NOT(ISERROR(SEARCH("09:00 – 13.00 ",AY47)))</formula>
    </cfRule>
  </conditionalFormatting>
  <conditionalFormatting sqref="AY53:AY54 BA53:BG54">
    <cfRule type="containsText" dxfId="26456" priority="29408" operator="containsText" text="09:00 – 13.00 ">
      <formula>NOT(ISERROR(SEARCH("09:00 – 13.00 ",AY53)))</formula>
    </cfRule>
  </conditionalFormatting>
  <conditionalFormatting sqref="AY48 BA48:BG48">
    <cfRule type="containsText" dxfId="26455" priority="29405" operator="containsText" text="09.00 -13.00">
      <formula>NOT(ISERROR(SEARCH("09.00 -13.00",AY48)))</formula>
    </cfRule>
    <cfRule type="containsText" dxfId="26454" priority="29406" operator="containsText" text="09.00 -15:00">
      <formula>NOT(ISERROR(SEARCH("09.00 -15:00",AY48)))</formula>
    </cfRule>
    <cfRule type="containsText" dxfId="26453" priority="29407" operator="containsText" text="09.00 -16.00">
      <formula>NOT(ISERROR(SEARCH("09.00 -16.00",AY48)))</formula>
    </cfRule>
  </conditionalFormatting>
  <conditionalFormatting sqref="AY49:AY54 BA49:BG54">
    <cfRule type="containsText" dxfId="26452" priority="29402" operator="containsText" text="09.00 -13.00">
      <formula>NOT(ISERROR(SEARCH("09.00 -13.00",AY49)))</formula>
    </cfRule>
    <cfRule type="containsText" dxfId="26451" priority="29403" operator="containsText" text="09.00 -15:00">
      <formula>NOT(ISERROR(SEARCH("09.00 -15:00",AY49)))</formula>
    </cfRule>
    <cfRule type="containsText" dxfId="26450" priority="29404" operator="containsText" text="09.00 -16.00">
      <formula>NOT(ISERROR(SEARCH("09.00 -16.00",AY49)))</formula>
    </cfRule>
  </conditionalFormatting>
  <conditionalFormatting sqref="AY47 BA47:BG47">
    <cfRule type="containsText" dxfId="26449" priority="29399" operator="containsText" text="09.00 -13.00">
      <formula>NOT(ISERROR(SEARCH("09.00 -13.00",AY47)))</formula>
    </cfRule>
    <cfRule type="containsText" dxfId="26448" priority="29400" operator="containsText" text="09.00 -15:00">
      <formula>NOT(ISERROR(SEARCH("09.00 -15:00",AY47)))</formula>
    </cfRule>
    <cfRule type="containsText" dxfId="26447" priority="29401" operator="containsText" text="09.00 -16.00">
      <formula>NOT(ISERROR(SEARCH("09.00 -16.00",AY47)))</formula>
    </cfRule>
  </conditionalFormatting>
  <conditionalFormatting sqref="AY48 BA48:BG48">
    <cfRule type="containsText" dxfId="26446" priority="29396" operator="containsText" text="09.00 -13:00">
      <formula>NOT(ISERROR(SEARCH("09.00 -13:00",AY48)))</formula>
    </cfRule>
    <cfRule type="containsText" dxfId="26445" priority="29397" operator="containsText" text="08.30 -17.30">
      <formula>NOT(ISERROR(SEARCH("08.30 -17.30",AY48)))</formula>
    </cfRule>
    <cfRule type="containsText" dxfId="26444" priority="29398" operator="containsText" text="08.30 -15:30">
      <formula>NOT(ISERROR(SEARCH("08.30 -15:30",AY48)))</formula>
    </cfRule>
  </conditionalFormatting>
  <conditionalFormatting sqref="AY49:AY54 BA49:BG54">
    <cfRule type="containsText" dxfId="26443" priority="29393" operator="containsText" text="09.00 -13.00">
      <formula>NOT(ISERROR(SEARCH("09.00 -13.00",AY49)))</formula>
    </cfRule>
    <cfRule type="containsText" dxfId="26442" priority="29394" operator="containsText" text="09.00 -15:00">
      <formula>NOT(ISERROR(SEARCH("09.00 -15:00",AY49)))</formula>
    </cfRule>
    <cfRule type="containsText" dxfId="26441" priority="29395" operator="containsText" text="09.00 -16.00">
      <formula>NOT(ISERROR(SEARCH("09.00 -16.00",AY49)))</formula>
    </cfRule>
  </conditionalFormatting>
  <conditionalFormatting sqref="AY49:AY54 BA49:BG54">
    <cfRule type="containsText" dxfId="26440" priority="29390" operator="containsText" text="09.00 -13:00">
      <formula>NOT(ISERROR(SEARCH("09.00 -13:00",AY49)))</formula>
    </cfRule>
    <cfRule type="containsText" dxfId="26439" priority="29391" operator="containsText" text="08.30 -17.30">
      <formula>NOT(ISERROR(SEARCH("08.30 -17.30",AY49)))</formula>
    </cfRule>
    <cfRule type="containsText" dxfId="26438" priority="29392" operator="containsText" text="08.30 -15:30">
      <formula>NOT(ISERROR(SEARCH("08.30 -15:30",AY49)))</formula>
    </cfRule>
  </conditionalFormatting>
  <conditionalFormatting sqref="AY47 BA47:BG47">
    <cfRule type="containsText" dxfId="26437" priority="29387" operator="containsText" text="09.00 -13.00">
      <formula>NOT(ISERROR(SEARCH("09.00 -13.00",AY47)))</formula>
    </cfRule>
    <cfRule type="containsText" dxfId="26436" priority="29388" operator="containsText" text="09.00 -15:00">
      <formula>NOT(ISERROR(SEARCH("09.00 -15:00",AY47)))</formula>
    </cfRule>
    <cfRule type="containsText" dxfId="26435" priority="29389" operator="containsText" text="09.00 -16.00">
      <formula>NOT(ISERROR(SEARCH("09.00 -16.00",AY47)))</formula>
    </cfRule>
  </conditionalFormatting>
  <conditionalFormatting sqref="AY47 BA47:BG47">
    <cfRule type="containsText" dxfId="26434" priority="29384" operator="containsText" text="09.00 -13:00">
      <formula>NOT(ISERROR(SEARCH("09.00 -13:00",AY47)))</formula>
    </cfRule>
    <cfRule type="containsText" dxfId="26433" priority="29385" operator="containsText" text="08.30 -17.30">
      <formula>NOT(ISERROR(SEARCH("08.30 -17.30",AY47)))</formula>
    </cfRule>
    <cfRule type="containsText" dxfId="26432" priority="29386" operator="containsText" text="08.30 -15:30">
      <formula>NOT(ISERROR(SEARCH("08.30 -15:30",AY47)))</formula>
    </cfRule>
  </conditionalFormatting>
  <conditionalFormatting sqref="BI37:AMM44 AS37:AS44 Q37:S37">
    <cfRule type="containsText" dxfId="26431" priority="29367" operator="containsText" text="08.30 – 14.30">
      <formula>NOT(ISERROR(SEARCH("08.30 – 14.30",Q37)))</formula>
    </cfRule>
    <cfRule type="containsText" dxfId="26430" priority="29368" operator="containsText" text="09:30 – 18.30">
      <formula>NOT(ISERROR(SEARCH("09:30 – 18.30",Q37)))</formula>
    </cfRule>
    <cfRule type="containsText" dxfId="26429" priority="29369" operator="containsText" text="10.30 – 18.30">
      <formula>NOT(ISERROR(SEARCH("10.30 – 18.30",Q37)))</formula>
    </cfRule>
    <cfRule type="containsText" dxfId="26428" priority="29370" operator="containsText" text="09.30 – 18.30">
      <formula>NOT(ISERROR(SEARCH("09.30 – 18.30",Q37)))</formula>
    </cfRule>
    <cfRule type="containsText" dxfId="26427" priority="29371" operator="containsText" text="09.00 – 13:00">
      <formula>NOT(ISERROR(SEARCH("09.00 – 13:00",Q37)))</formula>
    </cfRule>
    <cfRule type="containsText" dxfId="26426" priority="29372" operator="containsText" text="08.30 – 16.30">
      <formula>NOT(ISERROR(SEARCH("08.30 – 16.30",Q37)))</formula>
    </cfRule>
    <cfRule type="containsText" dxfId="26425" priority="29373" operator="containsText" text="08:30 – 17.30">
      <formula>NOT(ISERROR(SEARCH("08:30 – 17.30",Q37)))</formula>
    </cfRule>
    <cfRule type="containsText" dxfId="26424" priority="29374" operator="containsText" text="08.30 – 17.30">
      <formula>NOT(ISERROR(SEARCH("08.30 – 17.30",Q37)))</formula>
    </cfRule>
    <cfRule type="containsText" dxfId="26423" priority="29375" operator="containsText" text="09.00 – 18.00">
      <formula>NOT(ISERROR(SEARCH("09.00 – 18.00",Q37)))</formula>
    </cfRule>
    <cfRule type="containsText" dxfId="26422" priority="29376" operator="containsText" text="09.00 – 13.00">
      <formula>NOT(ISERROR(SEARCH("09.00 – 13.00",Q37)))</formula>
    </cfRule>
    <cfRule type="containsText" dxfId="26421" priority="29377" operator="containsText" text="11.30 – 19.30">
      <formula>NOT(ISERROR(SEARCH("11.30 – 19.30",Q37)))</formula>
    </cfRule>
    <cfRule type="containsText" dxfId="26420" priority="29378" operator="containsText" text="10.30 – 19.30">
      <formula>NOT(ISERROR(SEARCH("10.30 – 19.30",Q37)))</formula>
    </cfRule>
    <cfRule type="containsText" dxfId="26419" priority="29379" operator="containsText" text="09.00 – 15.00">
      <formula>NOT(ISERROR(SEARCH("09.00 – 15.00",Q37)))</formula>
    </cfRule>
    <cfRule type="containsText" dxfId="26418" priority="29380" operator="containsText" text="12:30">
      <formula>NOT(ISERROR(SEARCH("12:30",Q37)))</formula>
    </cfRule>
    <cfRule type="containsText" dxfId="26417" priority="29381" operator="containsText" text="13:30">
      <formula>NOT(ISERROR(SEARCH("13:30",Q37)))</formula>
    </cfRule>
    <cfRule type="containsText" dxfId="26416" priority="29382" operator="containsText" text="FESTIVITÁ">
      <formula>NOT(ISERROR(SEARCH("FESTIVITÁ",Q37)))</formula>
    </cfRule>
    <cfRule type="cellIs" dxfId="26415" priority="29383" operator="equal">
      <formula>"DOMENICA"</formula>
    </cfRule>
  </conditionalFormatting>
  <conditionalFormatting sqref="Q36:S36">
    <cfRule type="cellIs" dxfId="26414" priority="29358" operator="equal">
      <formula>"09.00 – 13.00"</formula>
    </cfRule>
  </conditionalFormatting>
  <conditionalFormatting sqref="U36:V36">
    <cfRule type="cellIs" dxfId="26413" priority="29273" operator="equal">
      <formula>"09.00 – 15.00"</formula>
    </cfRule>
  </conditionalFormatting>
  <conditionalFormatting sqref="Q36:S36">
    <cfRule type="cellIs" dxfId="26412" priority="29359" operator="equal">
      <formula>"09.00 – 15.00"</formula>
    </cfRule>
  </conditionalFormatting>
  <conditionalFormatting sqref="Q36:S36">
    <cfRule type="cellIs" dxfId="26411" priority="29360" operator="equal">
      <formula>"09.00 – 18.00"</formula>
    </cfRule>
  </conditionalFormatting>
  <conditionalFormatting sqref="Q36:S36">
    <cfRule type="cellIs" dxfId="26410" priority="29361" operator="equal">
      <formula>"09.30 – 13.00"</formula>
    </cfRule>
  </conditionalFormatting>
  <conditionalFormatting sqref="Q36:S36">
    <cfRule type="cellIs" dxfId="26409" priority="29362" operator="equal">
      <formula>"10.30 – 19.30"</formula>
    </cfRule>
  </conditionalFormatting>
  <conditionalFormatting sqref="Q36:S36">
    <cfRule type="cellIs" dxfId="26408" priority="29363" operator="equal">
      <formula>"11.30 – 19.30"</formula>
    </cfRule>
  </conditionalFormatting>
  <conditionalFormatting sqref="Q36:S36">
    <cfRule type="cellIs" dxfId="26407" priority="29364" operator="equal">
      <formula>_FV(13,"3")</formula>
    </cfRule>
  </conditionalFormatting>
  <conditionalFormatting sqref="Q36:S36">
    <cfRule type="cellIs" dxfId="26406" priority="29365" operator="equal">
      <formula>_FV(13,"3")</formula>
    </cfRule>
  </conditionalFormatting>
  <conditionalFormatting sqref="Q36:S36">
    <cfRule type="cellIs" dxfId="26405" priority="29366" operator="equal">
      <formula>_FV(13,"3")</formula>
    </cfRule>
  </conditionalFormatting>
  <conditionalFormatting sqref="BI36:XFD36 AS36 Q36:S36">
    <cfRule type="containsText" dxfId="26404" priority="29348" operator="containsText" text="DOMENICA">
      <formula>NOT(ISERROR(SEARCH("DOMENICA",Q36)))</formula>
    </cfRule>
    <cfRule type="containsText" dxfId="26403" priority="29349" operator="containsText" text="08.30 – 14.30">
      <formula>NOT(ISERROR(SEARCH("08.30 – 14.30",Q36)))</formula>
    </cfRule>
    <cfRule type="containsText" dxfId="26402" priority="29350" operator="containsText" text="09.30 – 18.30">
      <formula>NOT(ISERROR(SEARCH("09.30 – 18.30",Q36)))</formula>
    </cfRule>
    <cfRule type="containsText" dxfId="26401" priority="29351" operator="containsText" text="08.30 – 16.30">
      <formula>NOT(ISERROR(SEARCH("08.30 – 16.30",Q36)))</formula>
    </cfRule>
    <cfRule type="containsText" dxfId="26400" priority="29352" operator="containsText" text="08.30 – 17.30">
      <formula>NOT(ISERROR(SEARCH("08.30 – 17.30",Q36)))</formula>
    </cfRule>
    <cfRule type="containsText" dxfId="26399" priority="29353" operator="containsText" text="09.00 – 18.00">
      <formula>NOT(ISERROR(SEARCH("09.00 – 18.00",Q36)))</formula>
    </cfRule>
    <cfRule type="containsText" dxfId="26398" priority="29354" operator="containsText" text="09.00 – 15.00">
      <formula>NOT(ISERROR(SEARCH("09.00 – 15.00",Q36)))</formula>
    </cfRule>
    <cfRule type="containsText" dxfId="26397" priority="29355" operator="containsText" text="10.30 – 19.30">
      <formula>NOT(ISERROR(SEARCH("10.30 – 19.30",Q36)))</formula>
    </cfRule>
    <cfRule type="containsText" dxfId="26396" priority="29356" operator="containsText" text="09.00 – 13.00">
      <formula>NOT(ISERROR(SEARCH("09.00 – 13.00",Q36)))</formula>
    </cfRule>
    <cfRule type="containsText" dxfId="26395" priority="29357" operator="containsText" text="11.30 – 19.30">
      <formula>NOT(ISERROR(SEARCH("11.30 – 19.30",Q36)))</formula>
    </cfRule>
  </conditionalFormatting>
  <conditionalFormatting sqref="Q36:S36">
    <cfRule type="cellIs" dxfId="26394" priority="29340" operator="equal">
      <formula>"09.00 – 15.00"</formula>
    </cfRule>
  </conditionalFormatting>
  <conditionalFormatting sqref="Q36:S36">
    <cfRule type="cellIs" dxfId="26393" priority="29341" operator="equal">
      <formula>"09.00 – 18.00"</formula>
    </cfRule>
  </conditionalFormatting>
  <conditionalFormatting sqref="Q36:S36">
    <cfRule type="cellIs" dxfId="26392" priority="29342" operator="equal">
      <formula>"09.30 – 13.00"</formula>
    </cfRule>
  </conditionalFormatting>
  <conditionalFormatting sqref="Q36:S36">
    <cfRule type="cellIs" dxfId="26391" priority="29343" operator="equal">
      <formula>"10.30 – 19.30"</formula>
    </cfRule>
  </conditionalFormatting>
  <conditionalFormatting sqref="Q36:S36">
    <cfRule type="cellIs" dxfId="26390" priority="29344" operator="equal">
      <formula>"11.30 – 19.30"</formula>
    </cfRule>
  </conditionalFormatting>
  <conditionalFormatting sqref="Q36:S36">
    <cfRule type="cellIs" dxfId="26389" priority="29345" operator="equal">
      <formula>_FV(13,"3")</formula>
    </cfRule>
  </conditionalFormatting>
  <conditionalFormatting sqref="Q36:S36">
    <cfRule type="cellIs" dxfId="26388" priority="29346" operator="equal">
      <formula>_FV(13,"3")</formula>
    </cfRule>
  </conditionalFormatting>
  <conditionalFormatting sqref="Q36:S36">
    <cfRule type="cellIs" dxfId="26387" priority="29347" operator="equal">
      <formula>_FV(13,"3")</formula>
    </cfRule>
  </conditionalFormatting>
  <conditionalFormatting sqref="Q36:S36">
    <cfRule type="cellIs" dxfId="26386" priority="29332" operator="equal">
      <formula>"09.00 – 15.00"</formula>
    </cfRule>
  </conditionalFormatting>
  <conditionalFormatting sqref="Q36:S36">
    <cfRule type="cellIs" dxfId="26385" priority="29333" operator="equal">
      <formula>"09.00 – 18.00"</formula>
    </cfRule>
  </conditionalFormatting>
  <conditionalFormatting sqref="Q36:S36">
    <cfRule type="cellIs" dxfId="26384" priority="29334" operator="equal">
      <formula>"09.30 – 13.00"</formula>
    </cfRule>
  </conditionalFormatting>
  <conditionalFormatting sqref="Q36:S36">
    <cfRule type="cellIs" dxfId="26383" priority="29335" operator="equal">
      <formula>"10.30 – 19.30"</formula>
    </cfRule>
  </conditionalFormatting>
  <conditionalFormatting sqref="Q36:S36">
    <cfRule type="cellIs" dxfId="26382" priority="29336" operator="equal">
      <formula>"11.30 – 19.30"</formula>
    </cfRule>
  </conditionalFormatting>
  <conditionalFormatting sqref="Q36:S36">
    <cfRule type="cellIs" dxfId="26381" priority="29337" operator="equal">
      <formula>_FV(13,"3")</formula>
    </cfRule>
  </conditionalFormatting>
  <conditionalFormatting sqref="Q36:S36">
    <cfRule type="cellIs" dxfId="26380" priority="29338" operator="equal">
      <formula>_FV(13,"3")</formula>
    </cfRule>
  </conditionalFormatting>
  <conditionalFormatting sqref="Q36:S36">
    <cfRule type="cellIs" dxfId="26379" priority="29339" operator="equal">
      <formula>_FV(13,"3")</formula>
    </cfRule>
  </conditionalFormatting>
  <conditionalFormatting sqref="AT36:AU44">
    <cfRule type="containsText" dxfId="26378" priority="29315" operator="containsText" text="08.30 – 14.30">
      <formula>NOT(ISERROR(SEARCH("08.30 – 14.30",AT36)))</formula>
    </cfRule>
    <cfRule type="containsText" dxfId="26377" priority="29316" operator="containsText" text="09:30 – 18.30">
      <formula>NOT(ISERROR(SEARCH("09:30 – 18.30",AT36)))</formula>
    </cfRule>
    <cfRule type="containsText" dxfId="26376" priority="29317" operator="containsText" text="10.30 – 18.30">
      <formula>NOT(ISERROR(SEARCH("10.30 – 18.30",AT36)))</formula>
    </cfRule>
    <cfRule type="containsText" dxfId="26375" priority="29318" operator="containsText" text="09.30 – 18.30">
      <formula>NOT(ISERROR(SEARCH("09.30 – 18.30",AT36)))</formula>
    </cfRule>
    <cfRule type="containsText" dxfId="26374" priority="29319" operator="containsText" text="09.00 – 13:00">
      <formula>NOT(ISERROR(SEARCH("09.00 – 13:00",AT36)))</formula>
    </cfRule>
    <cfRule type="containsText" dxfId="26373" priority="29320" operator="containsText" text="08.30 – 16.30">
      <formula>NOT(ISERROR(SEARCH("08.30 – 16.30",AT36)))</formula>
    </cfRule>
    <cfRule type="containsText" dxfId="26372" priority="29321" operator="containsText" text="08:30 – 17.30">
      <formula>NOT(ISERROR(SEARCH("08:30 – 17.30",AT36)))</formula>
    </cfRule>
    <cfRule type="containsText" dxfId="26371" priority="29322" operator="containsText" text="08.30 – 17.30">
      <formula>NOT(ISERROR(SEARCH("08.30 – 17.30",AT36)))</formula>
    </cfRule>
    <cfRule type="containsText" dxfId="26370" priority="29323" operator="containsText" text="09.00 – 18.00">
      <formula>NOT(ISERROR(SEARCH("09.00 – 18.00",AT36)))</formula>
    </cfRule>
    <cfRule type="containsText" dxfId="26369" priority="29324" operator="containsText" text="09.00 – 13.00">
      <formula>NOT(ISERROR(SEARCH("09.00 – 13.00",AT36)))</formula>
    </cfRule>
    <cfRule type="containsText" dxfId="26368" priority="29325" operator="containsText" text="11.30 – 19.30">
      <formula>NOT(ISERROR(SEARCH("11.30 – 19.30",AT36)))</formula>
    </cfRule>
    <cfRule type="containsText" dxfId="26367" priority="29326" operator="containsText" text="10.30 – 19.30">
      <formula>NOT(ISERROR(SEARCH("10.30 – 19.30",AT36)))</formula>
    </cfRule>
    <cfRule type="containsText" dxfId="26366" priority="29327" operator="containsText" text="09.00 – 15.00">
      <formula>NOT(ISERROR(SEARCH("09.00 – 15.00",AT36)))</formula>
    </cfRule>
    <cfRule type="containsText" dxfId="26365" priority="29328" operator="containsText" text="12:30">
      <formula>NOT(ISERROR(SEARCH("12:30",AT36)))</formula>
    </cfRule>
    <cfRule type="containsText" dxfId="26364" priority="29329" operator="containsText" text="13:30">
      <formula>NOT(ISERROR(SEARCH("13:30",AT36)))</formula>
    </cfRule>
    <cfRule type="containsText" dxfId="26363" priority="29330" operator="containsText" text="FESTIVITÁ">
      <formula>NOT(ISERROR(SEARCH("FESTIVITÁ",AT36)))</formula>
    </cfRule>
    <cfRule type="cellIs" dxfId="26362" priority="29331" operator="equal">
      <formula>"DOMENICA"</formula>
    </cfRule>
  </conditionalFormatting>
  <conditionalFormatting sqref="Q38:S44">
    <cfRule type="containsText" dxfId="26361" priority="29298" operator="containsText" text="08.30 – 14.30">
      <formula>NOT(ISERROR(SEARCH("08.30 – 14.30",Q38)))</formula>
    </cfRule>
    <cfRule type="containsText" dxfId="26360" priority="29299" operator="containsText" text="09:30 – 18.30">
      <formula>NOT(ISERROR(SEARCH("09:30 – 18.30",Q38)))</formula>
    </cfRule>
    <cfRule type="containsText" dxfId="26359" priority="29300" operator="containsText" text="10.30 – 18.30">
      <formula>NOT(ISERROR(SEARCH("10.30 – 18.30",Q38)))</formula>
    </cfRule>
    <cfRule type="containsText" dxfId="26358" priority="29301" operator="containsText" text="09.30 – 18.30">
      <formula>NOT(ISERROR(SEARCH("09.30 – 18.30",Q38)))</formula>
    </cfRule>
    <cfRule type="containsText" dxfId="26357" priority="29302" operator="containsText" text="09.00 – 13:00">
      <formula>NOT(ISERROR(SEARCH("09.00 – 13:00",Q38)))</formula>
    </cfRule>
    <cfRule type="containsText" dxfId="26356" priority="29303" operator="containsText" text="08.30 – 16.30">
      <formula>NOT(ISERROR(SEARCH("08.30 – 16.30",Q38)))</formula>
    </cfRule>
    <cfRule type="containsText" dxfId="26355" priority="29304" operator="containsText" text="08:30 – 17.30">
      <formula>NOT(ISERROR(SEARCH("08:30 – 17.30",Q38)))</formula>
    </cfRule>
    <cfRule type="containsText" dxfId="26354" priority="29305" operator="containsText" text="08.30 – 17.30">
      <formula>NOT(ISERROR(SEARCH("08.30 – 17.30",Q38)))</formula>
    </cfRule>
    <cfRule type="containsText" dxfId="26353" priority="29306" operator="containsText" text="09.00 – 18.00">
      <formula>NOT(ISERROR(SEARCH("09.00 – 18.00",Q38)))</formula>
    </cfRule>
    <cfRule type="containsText" dxfId="26352" priority="29307" operator="containsText" text="09.00 – 13.00">
      <formula>NOT(ISERROR(SEARCH("09.00 – 13.00",Q38)))</formula>
    </cfRule>
    <cfRule type="containsText" dxfId="26351" priority="29308" operator="containsText" text="11.30 – 19.30">
      <formula>NOT(ISERROR(SEARCH("11.30 – 19.30",Q38)))</formula>
    </cfRule>
    <cfRule type="containsText" dxfId="26350" priority="29309" operator="containsText" text="10.30 – 19.30">
      <formula>NOT(ISERROR(SEARCH("10.30 – 19.30",Q38)))</formula>
    </cfRule>
    <cfRule type="containsText" dxfId="26349" priority="29310" operator="containsText" text="09.00 – 15.00">
      <formula>NOT(ISERROR(SEARCH("09.00 – 15.00",Q38)))</formula>
    </cfRule>
    <cfRule type="containsText" dxfId="26348" priority="29311" operator="containsText" text="12:30">
      <formula>NOT(ISERROR(SEARCH("12:30",Q38)))</formula>
    </cfRule>
    <cfRule type="containsText" dxfId="26347" priority="29312" operator="containsText" text="13:30">
      <formula>NOT(ISERROR(SEARCH("13:30",Q38)))</formula>
    </cfRule>
    <cfRule type="containsText" dxfId="26346" priority="29313" operator="containsText" text="FESTIVITÁ">
      <formula>NOT(ISERROR(SEARCH("FESTIVITÁ",Q38)))</formula>
    </cfRule>
    <cfRule type="cellIs" dxfId="26345" priority="29314" operator="equal">
      <formula>"DOMENICA"</formula>
    </cfRule>
  </conditionalFormatting>
  <conditionalFormatting sqref="U37:V37 U38:U44">
    <cfRule type="containsText" dxfId="26344" priority="29281" operator="containsText" text="08.30 – 14.30">
      <formula>NOT(ISERROR(SEARCH("08.30 – 14.30",U37)))</formula>
    </cfRule>
    <cfRule type="containsText" dxfId="26343" priority="29282" operator="containsText" text="09:30 – 18.30">
      <formula>NOT(ISERROR(SEARCH("09:30 – 18.30",U37)))</formula>
    </cfRule>
    <cfRule type="containsText" dxfId="26342" priority="29283" operator="containsText" text="10.30 – 18.30">
      <formula>NOT(ISERROR(SEARCH("10.30 – 18.30",U37)))</formula>
    </cfRule>
    <cfRule type="containsText" dxfId="26341" priority="29284" operator="containsText" text="09.30 – 18.30">
      <formula>NOT(ISERROR(SEARCH("09.30 – 18.30",U37)))</formula>
    </cfRule>
    <cfRule type="containsText" dxfId="26340" priority="29285" operator="containsText" text="09.00 – 13:00">
      <formula>NOT(ISERROR(SEARCH("09.00 – 13:00",U37)))</formula>
    </cfRule>
    <cfRule type="containsText" dxfId="26339" priority="29286" operator="containsText" text="08.30 – 16.30">
      <formula>NOT(ISERROR(SEARCH("08.30 – 16.30",U37)))</formula>
    </cfRule>
    <cfRule type="containsText" dxfId="26338" priority="29287" operator="containsText" text="08:30 – 17.30">
      <formula>NOT(ISERROR(SEARCH("08:30 – 17.30",U37)))</formula>
    </cfRule>
    <cfRule type="containsText" dxfId="26337" priority="29288" operator="containsText" text="08.30 – 17.30">
      <formula>NOT(ISERROR(SEARCH("08.30 – 17.30",U37)))</formula>
    </cfRule>
    <cfRule type="containsText" dxfId="26336" priority="29289" operator="containsText" text="09.00 – 18.00">
      <formula>NOT(ISERROR(SEARCH("09.00 – 18.00",U37)))</formula>
    </cfRule>
    <cfRule type="containsText" dxfId="26335" priority="29290" operator="containsText" text="09.00 – 13.00">
      <formula>NOT(ISERROR(SEARCH("09.00 – 13.00",U37)))</formula>
    </cfRule>
    <cfRule type="containsText" dxfId="26334" priority="29291" operator="containsText" text="11.30 – 19.30">
      <formula>NOT(ISERROR(SEARCH("11.30 – 19.30",U37)))</formula>
    </cfRule>
    <cfRule type="containsText" dxfId="26333" priority="29292" operator="containsText" text="10.30 – 19.30">
      <formula>NOT(ISERROR(SEARCH("10.30 – 19.30",U37)))</formula>
    </cfRule>
    <cfRule type="containsText" dxfId="26332" priority="29293" operator="containsText" text="09.00 – 15.00">
      <formula>NOT(ISERROR(SEARCH("09.00 – 15.00",U37)))</formula>
    </cfRule>
    <cfRule type="containsText" dxfId="26331" priority="29294" operator="containsText" text="12:30">
      <formula>NOT(ISERROR(SEARCH("12:30",U37)))</formula>
    </cfRule>
    <cfRule type="containsText" dxfId="26330" priority="29295" operator="containsText" text="13:30">
      <formula>NOT(ISERROR(SEARCH("13:30",U37)))</formula>
    </cfRule>
    <cfRule type="containsText" dxfId="26329" priority="29296" operator="containsText" text="FESTIVITÁ">
      <formula>NOT(ISERROR(SEARCH("FESTIVITÁ",U37)))</formula>
    </cfRule>
    <cfRule type="cellIs" dxfId="26328" priority="29297" operator="equal">
      <formula>"DOMENICA"</formula>
    </cfRule>
  </conditionalFormatting>
  <conditionalFormatting sqref="U36:V36">
    <cfRule type="cellIs" dxfId="26327" priority="29272" stopIfTrue="1" operator="equal">
      <formula>"09.00 – 13.00"</formula>
    </cfRule>
  </conditionalFormatting>
  <conditionalFormatting sqref="U36:V36">
    <cfRule type="cellIs" dxfId="26326" priority="29274" operator="equal">
      <formula>"09.00 – 18.00"</formula>
    </cfRule>
  </conditionalFormatting>
  <conditionalFormatting sqref="U36:V36">
    <cfRule type="cellIs" dxfId="26325" priority="29275" operator="equal">
      <formula>"09.30 – 13.00"</formula>
    </cfRule>
  </conditionalFormatting>
  <conditionalFormatting sqref="U36:V36">
    <cfRule type="cellIs" dxfId="26324" priority="29276" operator="equal">
      <formula>"10.30 – 19.30"</formula>
    </cfRule>
  </conditionalFormatting>
  <conditionalFormatting sqref="U36:V36">
    <cfRule type="cellIs" dxfId="26323" priority="29277" operator="equal">
      <formula>"11.30 – 19.30"</formula>
    </cfRule>
  </conditionalFormatting>
  <conditionalFormatting sqref="U36:V36">
    <cfRule type="cellIs" dxfId="26322" priority="29278" operator="equal">
      <formula>_FV(13,"3")</formula>
    </cfRule>
  </conditionalFormatting>
  <conditionalFormatting sqref="U36:V36">
    <cfRule type="cellIs" dxfId="26321" priority="29279" operator="equal">
      <formula>_FV(13,"3")</formula>
    </cfRule>
  </conditionalFormatting>
  <conditionalFormatting sqref="U36:V36">
    <cfRule type="cellIs" dxfId="26320" priority="29280" operator="equal">
      <formula>_FV(13,"3")</formula>
    </cfRule>
  </conditionalFormatting>
  <conditionalFormatting sqref="U36:V36">
    <cfRule type="containsText" dxfId="26319" priority="29262" operator="containsText" text="DOMENICA">
      <formula>NOT(ISERROR(SEARCH("DOMENICA",U36)))</formula>
    </cfRule>
    <cfRule type="containsText" dxfId="26318" priority="29263" operator="containsText" text="08.30 – 14.30">
      <formula>NOT(ISERROR(SEARCH("08.30 – 14.30",U36)))</formula>
    </cfRule>
    <cfRule type="containsText" dxfId="26317" priority="29264" operator="containsText" text="09.30 – 18.30">
      <formula>NOT(ISERROR(SEARCH("09.30 – 18.30",U36)))</formula>
    </cfRule>
    <cfRule type="containsText" dxfId="26316" priority="29265" operator="containsText" text="08.30 – 16.30">
      <formula>NOT(ISERROR(SEARCH("08.30 – 16.30",U36)))</formula>
    </cfRule>
    <cfRule type="containsText" dxfId="26315" priority="29266" operator="containsText" text="08.30 – 17.30">
      <formula>NOT(ISERROR(SEARCH("08.30 – 17.30",U36)))</formula>
    </cfRule>
    <cfRule type="containsText" dxfId="26314" priority="29267" operator="containsText" text="09.00 – 18.00">
      <formula>NOT(ISERROR(SEARCH("09.00 – 18.00",U36)))</formula>
    </cfRule>
    <cfRule type="containsText" dxfId="26313" priority="29268" operator="containsText" text="09.00 – 15.00">
      <formula>NOT(ISERROR(SEARCH("09.00 – 15.00",U36)))</formula>
    </cfRule>
    <cfRule type="containsText" dxfId="26312" priority="29269" operator="containsText" text="10.30 – 19.30">
      <formula>NOT(ISERROR(SEARCH("10.30 – 19.30",U36)))</formula>
    </cfRule>
    <cfRule type="containsText" dxfId="26311" priority="29270" operator="containsText" text="09.00 – 13.00">
      <formula>NOT(ISERROR(SEARCH("09.00 – 13.00",U36)))</formula>
    </cfRule>
    <cfRule type="containsText" dxfId="26310" priority="29271" operator="containsText" text="11.30 – 19.30">
      <formula>NOT(ISERROR(SEARCH("11.30 – 19.30",U36)))</formula>
    </cfRule>
  </conditionalFormatting>
  <conditionalFormatting sqref="U36:V36">
    <cfRule type="cellIs" dxfId="26309" priority="29254" operator="equal">
      <formula>"09.00 – 15.00"</formula>
    </cfRule>
  </conditionalFormatting>
  <conditionalFormatting sqref="U36:V36">
    <cfRule type="cellIs" dxfId="26308" priority="29255" operator="equal">
      <formula>"09.00 – 18.00"</formula>
    </cfRule>
  </conditionalFormatting>
  <conditionalFormatting sqref="U36:V36">
    <cfRule type="cellIs" dxfId="26307" priority="29256" operator="equal">
      <formula>"09.30 – 13.00"</formula>
    </cfRule>
  </conditionalFormatting>
  <conditionalFormatting sqref="U36:V36">
    <cfRule type="cellIs" dxfId="26306" priority="29257" operator="equal">
      <formula>"10.30 – 19.30"</formula>
    </cfRule>
  </conditionalFormatting>
  <conditionalFormatting sqref="U36:V36">
    <cfRule type="cellIs" dxfId="26305" priority="29258" operator="equal">
      <formula>"11.30 – 19.30"</formula>
    </cfRule>
  </conditionalFormatting>
  <conditionalFormatting sqref="U36:V36">
    <cfRule type="cellIs" dxfId="26304" priority="29259" operator="equal">
      <formula>_FV(13,"3")</formula>
    </cfRule>
  </conditionalFormatting>
  <conditionalFormatting sqref="U36:V36">
    <cfRule type="cellIs" dxfId="26303" priority="29260" operator="equal">
      <formula>_FV(13,"3")</formula>
    </cfRule>
  </conditionalFormatting>
  <conditionalFormatting sqref="U36:V36">
    <cfRule type="cellIs" dxfId="26302" priority="29261" operator="equal">
      <formula>_FV(13,"3")</formula>
    </cfRule>
  </conditionalFormatting>
  <conditionalFormatting sqref="U36:V36">
    <cfRule type="cellIs" dxfId="26301" priority="29246" operator="equal">
      <formula>"09.00 – 15.00"</formula>
    </cfRule>
  </conditionalFormatting>
  <conditionalFormatting sqref="U36:V36">
    <cfRule type="cellIs" dxfId="26300" priority="29247" operator="equal">
      <formula>"09.00 – 18.00"</formula>
    </cfRule>
  </conditionalFormatting>
  <conditionalFormatting sqref="U36:V36">
    <cfRule type="cellIs" dxfId="26299" priority="29248" operator="equal">
      <formula>"09.30 – 13.00"</formula>
    </cfRule>
  </conditionalFormatting>
  <conditionalFormatting sqref="U36:V36">
    <cfRule type="cellIs" dxfId="26298" priority="29249" operator="equal">
      <formula>"10.30 – 19.30"</formula>
    </cfRule>
  </conditionalFormatting>
  <conditionalFormatting sqref="U36:V36">
    <cfRule type="cellIs" dxfId="26297" priority="29250" operator="equal">
      <formula>"11.30 – 19.30"</formula>
    </cfRule>
  </conditionalFormatting>
  <conditionalFormatting sqref="U36:V36">
    <cfRule type="cellIs" dxfId="26296" priority="29251" operator="equal">
      <formula>_FV(13,"3")</formula>
    </cfRule>
  </conditionalFormatting>
  <conditionalFormatting sqref="U36:V36">
    <cfRule type="cellIs" dxfId="26295" priority="29252" operator="equal">
      <formula>_FV(13,"3")</formula>
    </cfRule>
  </conditionalFormatting>
  <conditionalFormatting sqref="U36:V36">
    <cfRule type="cellIs" dxfId="26294" priority="29253" operator="equal">
      <formula>_FV(13,"3")</formula>
    </cfRule>
  </conditionalFormatting>
  <conditionalFormatting sqref="V38:V44">
    <cfRule type="containsText" dxfId="26293" priority="29229" operator="containsText" text="08.30 – 14.30">
      <formula>NOT(ISERROR(SEARCH("08.30 – 14.30",V38)))</formula>
    </cfRule>
    <cfRule type="containsText" dxfId="26292" priority="29230" operator="containsText" text="09:30 – 18.30">
      <formula>NOT(ISERROR(SEARCH("09:30 – 18.30",V38)))</formula>
    </cfRule>
    <cfRule type="containsText" dxfId="26291" priority="29231" operator="containsText" text="10.30 – 18.30">
      <formula>NOT(ISERROR(SEARCH("10.30 – 18.30",V38)))</formula>
    </cfRule>
    <cfRule type="containsText" dxfId="26290" priority="29232" operator="containsText" text="09.30 – 18.30">
      <formula>NOT(ISERROR(SEARCH("09.30 – 18.30",V38)))</formula>
    </cfRule>
    <cfRule type="containsText" dxfId="26289" priority="29233" operator="containsText" text="09.00 – 13:00">
      <formula>NOT(ISERROR(SEARCH("09.00 – 13:00",V38)))</formula>
    </cfRule>
    <cfRule type="containsText" dxfId="26288" priority="29234" operator="containsText" text="08.30 – 16.30">
      <formula>NOT(ISERROR(SEARCH("08.30 – 16.30",V38)))</formula>
    </cfRule>
    <cfRule type="containsText" dxfId="26287" priority="29235" operator="containsText" text="08:30 – 17.30">
      <formula>NOT(ISERROR(SEARCH("08:30 – 17.30",V38)))</formula>
    </cfRule>
    <cfRule type="containsText" dxfId="26286" priority="29236" operator="containsText" text="08.30 – 17.30">
      <formula>NOT(ISERROR(SEARCH("08.30 – 17.30",V38)))</formula>
    </cfRule>
    <cfRule type="containsText" dxfId="26285" priority="29237" operator="containsText" text="09.00 – 18.00">
      <formula>NOT(ISERROR(SEARCH("09.00 – 18.00",V38)))</formula>
    </cfRule>
    <cfRule type="containsText" dxfId="26284" priority="29238" operator="containsText" text="09.00 – 13.00">
      <formula>NOT(ISERROR(SEARCH("09.00 – 13.00",V38)))</formula>
    </cfRule>
    <cfRule type="containsText" dxfId="26283" priority="29239" operator="containsText" text="11.30 – 19.30">
      <formula>NOT(ISERROR(SEARCH("11.30 – 19.30",V38)))</formula>
    </cfRule>
    <cfRule type="containsText" dxfId="26282" priority="29240" operator="containsText" text="10.30 – 19.30">
      <formula>NOT(ISERROR(SEARCH("10.30 – 19.30",V38)))</formula>
    </cfRule>
    <cfRule type="containsText" dxfId="26281" priority="29241" operator="containsText" text="09.00 – 15.00">
      <formula>NOT(ISERROR(SEARCH("09.00 – 15.00",V38)))</formula>
    </cfRule>
    <cfRule type="containsText" dxfId="26280" priority="29242" operator="containsText" text="12:30">
      <formula>NOT(ISERROR(SEARCH("12:30",V38)))</formula>
    </cfRule>
    <cfRule type="containsText" dxfId="26279" priority="29243" operator="containsText" text="13:30">
      <formula>NOT(ISERROR(SEARCH("13:30",V38)))</formula>
    </cfRule>
    <cfRule type="containsText" dxfId="26278" priority="29244" operator="containsText" text="FESTIVITÁ">
      <formula>NOT(ISERROR(SEARCH("FESTIVITÁ",V38)))</formula>
    </cfRule>
    <cfRule type="cellIs" dxfId="26277" priority="29245" operator="equal">
      <formula>"DOMENICA"</formula>
    </cfRule>
  </conditionalFormatting>
  <conditionalFormatting sqref="V38:V44">
    <cfRule type="iconSet" priority="29228">
      <iconSet iconSet="3Symbols2">
        <cfvo type="percent" val="0"/>
        <cfvo type="percent" val="0"/>
        <cfvo type="formula" val="TODAY()" gte="0"/>
      </iconSet>
    </cfRule>
  </conditionalFormatting>
  <conditionalFormatting sqref="AW38:AW44">
    <cfRule type="containsText" dxfId="26276" priority="29211" operator="containsText" text="08.30 – 14.30">
      <formula>NOT(ISERROR(SEARCH("08.30 – 14.30",AW38)))</formula>
    </cfRule>
    <cfRule type="containsText" dxfId="26275" priority="29212" operator="containsText" text="09:30 – 18.30">
      <formula>NOT(ISERROR(SEARCH("09:30 – 18.30",AW38)))</formula>
    </cfRule>
    <cfRule type="containsText" dxfId="26274" priority="29213" operator="containsText" text="10.30 – 18.30">
      <formula>NOT(ISERROR(SEARCH("10.30 – 18.30",AW38)))</formula>
    </cfRule>
    <cfRule type="containsText" dxfId="26273" priority="29214" operator="containsText" text="09.30 – 18.30">
      <formula>NOT(ISERROR(SEARCH("09.30 – 18.30",AW38)))</formula>
    </cfRule>
    <cfRule type="containsText" dxfId="26272" priority="29215" operator="containsText" text="09.00 – 13:00">
      <formula>NOT(ISERROR(SEARCH("09.00 – 13:00",AW38)))</formula>
    </cfRule>
    <cfRule type="containsText" dxfId="26271" priority="29216" operator="containsText" text="08.30 – 16.30">
      <formula>NOT(ISERROR(SEARCH("08.30 – 16.30",AW38)))</formula>
    </cfRule>
    <cfRule type="containsText" dxfId="26270" priority="29217" operator="containsText" text="08:30 – 17.30">
      <formula>NOT(ISERROR(SEARCH("08:30 – 17.30",AW38)))</formula>
    </cfRule>
    <cfRule type="containsText" dxfId="26269" priority="29218" operator="containsText" text="08.30 – 17.30">
      <formula>NOT(ISERROR(SEARCH("08.30 – 17.30",AW38)))</formula>
    </cfRule>
    <cfRule type="containsText" dxfId="26268" priority="29219" operator="containsText" text="09.00 – 18.00">
      <formula>NOT(ISERROR(SEARCH("09.00 – 18.00",AW38)))</formula>
    </cfRule>
    <cfRule type="containsText" dxfId="26267" priority="29220" operator="containsText" text="09.00 – 13.00">
      <formula>NOT(ISERROR(SEARCH("09.00 – 13.00",AW38)))</formula>
    </cfRule>
    <cfRule type="containsText" dxfId="26266" priority="29221" operator="containsText" text="11.30 – 19.30">
      <formula>NOT(ISERROR(SEARCH("11.30 – 19.30",AW38)))</formula>
    </cfRule>
    <cfRule type="containsText" dxfId="26265" priority="29222" operator="containsText" text="10.30 – 19.30">
      <formula>NOT(ISERROR(SEARCH("10.30 – 19.30",AW38)))</formula>
    </cfRule>
    <cfRule type="containsText" dxfId="26264" priority="29223" operator="containsText" text="09.00 – 15.00">
      <formula>NOT(ISERROR(SEARCH("09.00 – 15.00",AW38)))</formula>
    </cfRule>
    <cfRule type="containsText" dxfId="26263" priority="29224" operator="containsText" text="12:30">
      <formula>NOT(ISERROR(SEARCH("12:30",AW38)))</formula>
    </cfRule>
    <cfRule type="containsText" dxfId="26262" priority="29225" operator="containsText" text="13:30">
      <formula>NOT(ISERROR(SEARCH("13:30",AW38)))</formula>
    </cfRule>
    <cfRule type="containsText" dxfId="26261" priority="29226" operator="containsText" text="FESTIVITÁ">
      <formula>NOT(ISERROR(SEARCH("FESTIVITÁ",AW38)))</formula>
    </cfRule>
    <cfRule type="cellIs" dxfId="26260" priority="29227" operator="equal">
      <formula>"DOMENICA"</formula>
    </cfRule>
  </conditionalFormatting>
  <conditionalFormatting sqref="AX38:AX44">
    <cfRule type="containsText" dxfId="26259" priority="29194" operator="containsText" text="08.30 – 14.30">
      <formula>NOT(ISERROR(SEARCH("08.30 – 14.30",AX38)))</formula>
    </cfRule>
    <cfRule type="containsText" dxfId="26258" priority="29195" operator="containsText" text="09:30 – 18.30">
      <formula>NOT(ISERROR(SEARCH("09:30 – 18.30",AX38)))</formula>
    </cfRule>
    <cfRule type="containsText" dxfId="26257" priority="29196" operator="containsText" text="10.30 – 18.30">
      <formula>NOT(ISERROR(SEARCH("10.30 – 18.30",AX38)))</formula>
    </cfRule>
    <cfRule type="containsText" dxfId="26256" priority="29197" operator="containsText" text="09.30 – 18.30">
      <formula>NOT(ISERROR(SEARCH("09.30 – 18.30",AX38)))</formula>
    </cfRule>
    <cfRule type="containsText" dxfId="26255" priority="29198" operator="containsText" text="09.00 – 13:00">
      <formula>NOT(ISERROR(SEARCH("09.00 – 13:00",AX38)))</formula>
    </cfRule>
    <cfRule type="containsText" dxfId="26254" priority="29199" operator="containsText" text="08.30 – 16.30">
      <formula>NOT(ISERROR(SEARCH("08.30 – 16.30",AX38)))</formula>
    </cfRule>
    <cfRule type="containsText" dxfId="26253" priority="29200" operator="containsText" text="08:30 – 17.30">
      <formula>NOT(ISERROR(SEARCH("08:30 – 17.30",AX38)))</formula>
    </cfRule>
    <cfRule type="containsText" dxfId="26252" priority="29201" operator="containsText" text="08.30 – 17.30">
      <formula>NOT(ISERROR(SEARCH("08.30 – 17.30",AX38)))</formula>
    </cfRule>
    <cfRule type="containsText" dxfId="26251" priority="29202" operator="containsText" text="09.00 – 18.00">
      <formula>NOT(ISERROR(SEARCH("09.00 – 18.00",AX38)))</formula>
    </cfRule>
    <cfRule type="containsText" dxfId="26250" priority="29203" operator="containsText" text="09.00 – 13.00">
      <formula>NOT(ISERROR(SEARCH("09.00 – 13.00",AX38)))</formula>
    </cfRule>
    <cfRule type="containsText" dxfId="26249" priority="29204" operator="containsText" text="11.30 – 19.30">
      <formula>NOT(ISERROR(SEARCH("11.30 – 19.30",AX38)))</formula>
    </cfRule>
    <cfRule type="containsText" dxfId="26248" priority="29205" operator="containsText" text="10.30 – 19.30">
      <formula>NOT(ISERROR(SEARCH("10.30 – 19.30",AX38)))</formula>
    </cfRule>
    <cfRule type="containsText" dxfId="26247" priority="29206" operator="containsText" text="09.00 – 15.00">
      <formula>NOT(ISERROR(SEARCH("09.00 – 15.00",AX38)))</formula>
    </cfRule>
    <cfRule type="containsText" dxfId="26246" priority="29207" operator="containsText" text="12:30">
      <formula>NOT(ISERROR(SEARCH("12:30",AX38)))</formula>
    </cfRule>
    <cfRule type="containsText" dxfId="26245" priority="29208" operator="containsText" text="13:30">
      <formula>NOT(ISERROR(SEARCH("13:30",AX38)))</formula>
    </cfRule>
    <cfRule type="containsText" dxfId="26244" priority="29209" operator="containsText" text="FESTIVITÁ">
      <formula>NOT(ISERROR(SEARCH("FESTIVITÁ",AX38)))</formula>
    </cfRule>
    <cfRule type="cellIs" dxfId="26243" priority="29210" operator="equal">
      <formula>"DOMENICA"</formula>
    </cfRule>
  </conditionalFormatting>
  <conditionalFormatting sqref="AX38:AX44">
    <cfRule type="iconSet" priority="29193">
      <iconSet iconSet="3Symbols2">
        <cfvo type="percent" val="0"/>
        <cfvo type="percent" val="0"/>
        <cfvo type="formula" val="TODAY()" gte="0"/>
      </iconSet>
    </cfRule>
  </conditionalFormatting>
  <conditionalFormatting sqref="Q36:S44 BI36:XFD44 U36:V44">
    <cfRule type="containsText" dxfId="26242" priority="29187" operator="containsText" text="09.00 - 13.00">
      <formula>NOT(ISERROR(SEARCH("09.00 - 13.00",Q36)))</formula>
    </cfRule>
    <cfRule type="containsText" dxfId="26241" priority="29188" operator="containsText" text="09.00 – 15:00">
      <formula>NOT(ISERROR(SEARCH("09.00 – 15:00",Q36)))</formula>
    </cfRule>
    <cfRule type="containsText" dxfId="26240" priority="29189" operator="containsText" text="09.00 – 16.00">
      <formula>NOT(ISERROR(SEARCH("09.00 – 16.00",Q36)))</formula>
    </cfRule>
    <cfRule type="containsText" dxfId="26239" priority="29190" operator="containsText" text="09.00 - 13:00">
      <formula>NOT(ISERROR(SEARCH("09.00 - 13:00",Q36)))</formula>
    </cfRule>
    <cfRule type="containsText" dxfId="26238" priority="29191" operator="containsText" text="08.30 – 16:30 ">
      <formula>NOT(ISERROR(SEARCH("08.30 – 16:30 ",Q36)))</formula>
    </cfRule>
    <cfRule type="containsText" dxfId="26237" priority="29192" operator="containsText" text="08.30 – 17:30 ">
      <formula>NOT(ISERROR(SEARCH("08.30 – 17:30 ",Q36)))</formula>
    </cfRule>
  </conditionalFormatting>
  <conditionalFormatting sqref="Q36:S36">
    <cfRule type="cellIs" dxfId="26236" priority="29179" operator="equal">
      <formula>"09.00 – 15.00"</formula>
    </cfRule>
  </conditionalFormatting>
  <conditionalFormatting sqref="Q36:S36">
    <cfRule type="cellIs" dxfId="26235" priority="29180" operator="equal">
      <formula>"09.00 – 18.00"</formula>
    </cfRule>
  </conditionalFormatting>
  <conditionalFormatting sqref="Q36:S36">
    <cfRule type="cellIs" dxfId="26234" priority="29181" operator="equal">
      <formula>"09.30 – 13.00"</formula>
    </cfRule>
  </conditionalFormatting>
  <conditionalFormatting sqref="Q36:S36">
    <cfRule type="cellIs" dxfId="26233" priority="29182" operator="equal">
      <formula>"10.30 – 19.30"</formula>
    </cfRule>
  </conditionalFormatting>
  <conditionalFormatting sqref="Q36:S36">
    <cfRule type="cellIs" dxfId="26232" priority="29183" operator="equal">
      <formula>"11.30 – 19.30"</formula>
    </cfRule>
  </conditionalFormatting>
  <conditionalFormatting sqref="Q36:S36">
    <cfRule type="cellIs" dxfId="26231" priority="29184" operator="equal">
      <formula>_FV(13,"3")</formula>
    </cfRule>
  </conditionalFormatting>
  <conditionalFormatting sqref="Q36:S36">
    <cfRule type="cellIs" dxfId="26230" priority="29185" operator="equal">
      <formula>_FV(13,"3")</formula>
    </cfRule>
  </conditionalFormatting>
  <conditionalFormatting sqref="Q36:S36">
    <cfRule type="cellIs" dxfId="26229" priority="29186" operator="equal">
      <formula>_FV(13,"3")</formula>
    </cfRule>
  </conditionalFormatting>
  <conditionalFormatting sqref="Q36:S36">
    <cfRule type="containsText" dxfId="26228" priority="29169" operator="containsText" text="DOMENICA">
      <formula>NOT(ISERROR(SEARCH("DOMENICA",Q36)))</formula>
    </cfRule>
    <cfRule type="containsText" dxfId="26227" priority="29170" operator="containsText" text="08.30 – 14.30">
      <formula>NOT(ISERROR(SEARCH("08.30 – 14.30",Q36)))</formula>
    </cfRule>
    <cfRule type="containsText" dxfId="26226" priority="29171" operator="containsText" text="09.30 – 18.30">
      <formula>NOT(ISERROR(SEARCH("09.30 – 18.30",Q36)))</formula>
    </cfRule>
    <cfRule type="containsText" dxfId="26225" priority="29172" operator="containsText" text="08.30 – 16.30">
      <formula>NOT(ISERROR(SEARCH("08.30 – 16.30",Q36)))</formula>
    </cfRule>
    <cfRule type="containsText" dxfId="26224" priority="29173" operator="containsText" text="08.30 – 17.30">
      <formula>NOT(ISERROR(SEARCH("08.30 – 17.30",Q36)))</formula>
    </cfRule>
    <cfRule type="containsText" dxfId="26223" priority="29174" operator="containsText" text="09.00 – 18.00">
      <formula>NOT(ISERROR(SEARCH("09.00 – 18.00",Q36)))</formula>
    </cfRule>
    <cfRule type="containsText" dxfId="26222" priority="29175" operator="containsText" text="09.00 – 15.00">
      <formula>NOT(ISERROR(SEARCH("09.00 – 15.00",Q36)))</formula>
    </cfRule>
    <cfRule type="containsText" dxfId="26221" priority="29176" operator="containsText" text="10.30 – 19.30">
      <formula>NOT(ISERROR(SEARCH("10.30 – 19.30",Q36)))</formula>
    </cfRule>
    <cfRule type="containsText" dxfId="26220" priority="29177" operator="containsText" text="09.00 – 13.00">
      <formula>NOT(ISERROR(SEARCH("09.00 – 13.00",Q36)))</formula>
    </cfRule>
    <cfRule type="containsText" dxfId="26219" priority="29178" operator="containsText" text="11.30 – 19.30">
      <formula>NOT(ISERROR(SEARCH("11.30 – 19.30",Q36)))</formula>
    </cfRule>
  </conditionalFormatting>
  <conditionalFormatting sqref="Q36:S36">
    <cfRule type="cellIs" dxfId="26218" priority="29162" operator="equal">
      <formula>"09.00 – 18.00"</formula>
    </cfRule>
  </conditionalFormatting>
  <conditionalFormatting sqref="Q36:S36">
    <cfRule type="cellIs" dxfId="26217" priority="29163" operator="equal">
      <formula>"09.30 – 13.00"</formula>
    </cfRule>
  </conditionalFormatting>
  <conditionalFormatting sqref="Q36:S36">
    <cfRule type="cellIs" dxfId="26216" priority="29164" operator="equal">
      <formula>"10.30 – 19.30"</formula>
    </cfRule>
  </conditionalFormatting>
  <conditionalFormatting sqref="Q36:S36">
    <cfRule type="cellIs" dxfId="26215" priority="29165" operator="equal">
      <formula>"11.30 – 19.30"</formula>
    </cfRule>
  </conditionalFormatting>
  <conditionalFormatting sqref="Q36:S36">
    <cfRule type="cellIs" dxfId="26214" priority="29166" operator="equal">
      <formula>_FV(13,"3")</formula>
    </cfRule>
  </conditionalFormatting>
  <conditionalFormatting sqref="Q36:S36">
    <cfRule type="cellIs" dxfId="26213" priority="29167" operator="equal">
      <formula>_FV(13,"3")</formula>
    </cfRule>
  </conditionalFormatting>
  <conditionalFormatting sqref="Q36:S36">
    <cfRule type="cellIs" dxfId="26212" priority="29168" operator="equal">
      <formula>_FV(13,"3")</formula>
    </cfRule>
  </conditionalFormatting>
  <conditionalFormatting sqref="Q36:S36">
    <cfRule type="cellIs" dxfId="26211" priority="29155" operator="equal">
      <formula>"09.00 – 18.00"</formula>
    </cfRule>
  </conditionalFormatting>
  <conditionalFormatting sqref="Q36:S36">
    <cfRule type="cellIs" dxfId="26210" priority="29156" operator="equal">
      <formula>"09.30 – 13.00"</formula>
    </cfRule>
  </conditionalFormatting>
  <conditionalFormatting sqref="Q36:S36">
    <cfRule type="cellIs" dxfId="26209" priority="29157" operator="equal">
      <formula>"10.30 – 19.30"</formula>
    </cfRule>
  </conditionalFormatting>
  <conditionalFormatting sqref="Q36:S36">
    <cfRule type="cellIs" dxfId="26208" priority="29158" operator="equal">
      <formula>"11.30 – 19.30"</formula>
    </cfRule>
  </conditionalFormatting>
  <conditionalFormatting sqref="Q36:S36">
    <cfRule type="cellIs" dxfId="26207" priority="29159" operator="equal">
      <formula>_FV(13,"3")</formula>
    </cfRule>
  </conditionalFormatting>
  <conditionalFormatting sqref="Q36:S36">
    <cfRule type="cellIs" dxfId="26206" priority="29160" operator="equal">
      <formula>_FV(13,"3")</formula>
    </cfRule>
  </conditionalFormatting>
  <conditionalFormatting sqref="Q36:S36">
    <cfRule type="cellIs" dxfId="26205" priority="29161" operator="equal">
      <formula>_FV(13,"3")</formula>
    </cfRule>
  </conditionalFormatting>
  <conditionalFormatting sqref="C36:G36 I36:P36">
    <cfRule type="cellIs" dxfId="26204" priority="29146" operator="equal">
      <formula>"09.00 – 13.00"</formula>
    </cfRule>
  </conditionalFormatting>
  <conditionalFormatting sqref="C36:G36 I36:P36">
    <cfRule type="cellIs" dxfId="26203" priority="29147" operator="equal">
      <formula>"09.00 – 15.00"</formula>
    </cfRule>
  </conditionalFormatting>
  <conditionalFormatting sqref="C36:G36 I36:P36">
    <cfRule type="cellIs" dxfId="26202" priority="29148" operator="equal">
      <formula>"09.00 – 18.00"</formula>
    </cfRule>
  </conditionalFormatting>
  <conditionalFormatting sqref="C36:G36 I36:P36">
    <cfRule type="cellIs" dxfId="26201" priority="29149" operator="equal">
      <formula>"09.30 – 13.00"</formula>
    </cfRule>
  </conditionalFormatting>
  <conditionalFormatting sqref="C36:G36 I36:P36">
    <cfRule type="cellIs" dxfId="26200" priority="29150" operator="equal">
      <formula>"10.30 – 19.30"</formula>
    </cfRule>
  </conditionalFormatting>
  <conditionalFormatting sqref="C36:G36 I36:P36">
    <cfRule type="cellIs" dxfId="26199" priority="29151" operator="equal">
      <formula>"11.30 – 19.30"</formula>
    </cfRule>
  </conditionalFormatting>
  <conditionalFormatting sqref="C36:G36 I36:P36">
    <cfRule type="cellIs" dxfId="26198" priority="29152" operator="equal">
      <formula>_FV(13,"3")</formula>
    </cfRule>
  </conditionalFormatting>
  <conditionalFormatting sqref="C36:G36 I36:P36">
    <cfRule type="cellIs" dxfId="26197" priority="29153" operator="equal">
      <formula>_FV(13,"3")</formula>
    </cfRule>
  </conditionalFormatting>
  <conditionalFormatting sqref="C36:G36 I36:P36">
    <cfRule type="cellIs" dxfId="26196" priority="29154" operator="equal">
      <formula>_FV(13,"3")</formula>
    </cfRule>
  </conditionalFormatting>
  <conditionalFormatting sqref="C36:G36 I36:P36">
    <cfRule type="containsText" dxfId="26195" priority="29136" operator="containsText" text="DOMENICA">
      <formula>NOT(ISERROR(SEARCH("DOMENICA",C36)))</formula>
    </cfRule>
    <cfRule type="containsText" dxfId="26194" priority="29137" operator="containsText" text="08.30 – 14.30">
      <formula>NOT(ISERROR(SEARCH("08.30 – 14.30",C36)))</formula>
    </cfRule>
    <cfRule type="containsText" dxfId="26193" priority="29138" operator="containsText" text="09.30 – 18.30">
      <formula>NOT(ISERROR(SEARCH("09.30 – 18.30",C36)))</formula>
    </cfRule>
    <cfRule type="containsText" dxfId="26192" priority="29139" operator="containsText" text="08.30 – 16.30">
      <formula>NOT(ISERROR(SEARCH("08.30 – 16.30",C36)))</formula>
    </cfRule>
    <cfRule type="containsText" dxfId="26191" priority="29140" operator="containsText" text="08.30 – 17.30">
      <formula>NOT(ISERROR(SEARCH("08.30 – 17.30",C36)))</formula>
    </cfRule>
    <cfRule type="containsText" dxfId="26190" priority="29141" operator="containsText" text="09.00 – 18.00">
      <formula>NOT(ISERROR(SEARCH("09.00 – 18.00",C36)))</formula>
    </cfRule>
    <cfRule type="containsText" dxfId="26189" priority="29142" operator="containsText" text="09.00 – 15.00">
      <formula>NOT(ISERROR(SEARCH("09.00 – 15.00",C36)))</formula>
    </cfRule>
    <cfRule type="containsText" dxfId="26188" priority="29143" operator="containsText" text="10.30 – 19.30">
      <formula>NOT(ISERROR(SEARCH("10.30 – 19.30",C36)))</formula>
    </cfRule>
    <cfRule type="containsText" dxfId="26187" priority="29144" operator="containsText" text="09.00 – 13.00">
      <formula>NOT(ISERROR(SEARCH("09.00 – 13.00",C36)))</formula>
    </cfRule>
    <cfRule type="containsText" dxfId="26186" priority="29145" operator="containsText" text="11.30 – 19.30">
      <formula>NOT(ISERROR(SEARCH("11.30 – 19.30",C36)))</formula>
    </cfRule>
  </conditionalFormatting>
  <conditionalFormatting sqref="C36:G36 I36:P36">
    <cfRule type="cellIs" dxfId="26185" priority="29128" operator="equal">
      <formula>"09.00 – 15.00"</formula>
    </cfRule>
  </conditionalFormatting>
  <conditionalFormatting sqref="C36:G36 I36:P36">
    <cfRule type="cellIs" dxfId="26184" priority="29129" operator="equal">
      <formula>"09.00 – 18.00"</formula>
    </cfRule>
  </conditionalFormatting>
  <conditionalFormatting sqref="C36:G36 I36:P36">
    <cfRule type="cellIs" dxfId="26183" priority="29130" operator="equal">
      <formula>"09.30 – 13.00"</formula>
    </cfRule>
  </conditionalFormatting>
  <conditionalFormatting sqref="C36:G36 I36:P36">
    <cfRule type="cellIs" dxfId="26182" priority="29131" operator="equal">
      <formula>"10.30 – 19.30"</formula>
    </cfRule>
  </conditionalFormatting>
  <conditionalFormatting sqref="C36:G36 I36:P36">
    <cfRule type="cellIs" dxfId="26181" priority="29132" operator="equal">
      <formula>"11.30 – 19.30"</formula>
    </cfRule>
  </conditionalFormatting>
  <conditionalFormatting sqref="C36:G36 I36:P36">
    <cfRule type="cellIs" dxfId="26180" priority="29133" operator="equal">
      <formula>_FV(13,"3")</formula>
    </cfRule>
  </conditionalFormatting>
  <conditionalFormatting sqref="C36:G36 I36:P36">
    <cfRule type="cellIs" dxfId="26179" priority="29134" operator="equal">
      <formula>_FV(13,"3")</formula>
    </cfRule>
  </conditionalFormatting>
  <conditionalFormatting sqref="C36:G36 I36:P36">
    <cfRule type="cellIs" dxfId="26178" priority="29135" operator="equal">
      <formula>_FV(13,"3")</formula>
    </cfRule>
  </conditionalFormatting>
  <conditionalFormatting sqref="C36:G36 I36:P36">
    <cfRule type="cellIs" dxfId="26177" priority="29120" operator="equal">
      <formula>"09.00 – 15.00"</formula>
    </cfRule>
  </conditionalFormatting>
  <conditionalFormatting sqref="C36:G36 I36:P36">
    <cfRule type="cellIs" dxfId="26176" priority="29121" operator="equal">
      <formula>"09.00 – 18.00"</formula>
    </cfRule>
  </conditionalFormatting>
  <conditionalFormatting sqref="C36:G36 I36:P36">
    <cfRule type="cellIs" dxfId="26175" priority="29122" operator="equal">
      <formula>"09.30 – 13.00"</formula>
    </cfRule>
  </conditionalFormatting>
  <conditionalFormatting sqref="C36:G36 I36:P36">
    <cfRule type="cellIs" dxfId="26174" priority="29123" operator="equal">
      <formula>"10.30 – 19.30"</formula>
    </cfRule>
  </conditionalFormatting>
  <conditionalFormatting sqref="C36:G36 I36:P36">
    <cfRule type="cellIs" dxfId="26173" priority="29124" operator="equal">
      <formula>"11.30 – 19.30"</formula>
    </cfRule>
  </conditionalFormatting>
  <conditionalFormatting sqref="C36:G36 I36:P36">
    <cfRule type="cellIs" dxfId="26172" priority="29125" operator="equal">
      <formula>_FV(13,"3")</formula>
    </cfRule>
  </conditionalFormatting>
  <conditionalFormatting sqref="C36:G36 I36:P36">
    <cfRule type="cellIs" dxfId="26171" priority="29126" operator="equal">
      <formula>_FV(13,"3")</formula>
    </cfRule>
  </conditionalFormatting>
  <conditionalFormatting sqref="C36:G36 I36:P36">
    <cfRule type="cellIs" dxfId="26170" priority="29127" operator="equal">
      <formula>_FV(13,"3")</formula>
    </cfRule>
  </conditionalFormatting>
  <conditionalFormatting sqref="H36">
    <cfRule type="cellIs" dxfId="26169" priority="29112" operator="equal">
      <formula>"09.00 – 15.00"</formula>
    </cfRule>
  </conditionalFormatting>
  <conditionalFormatting sqref="H36">
    <cfRule type="cellIs" dxfId="26168" priority="29113" operator="equal">
      <formula>"09.00 – 18.00"</formula>
    </cfRule>
  </conditionalFormatting>
  <conditionalFormatting sqref="H36">
    <cfRule type="cellIs" dxfId="26167" priority="29114" operator="equal">
      <formula>"09.30 – 13.00"</formula>
    </cfRule>
  </conditionalFormatting>
  <conditionalFormatting sqref="H36">
    <cfRule type="cellIs" dxfId="26166" priority="29115" operator="equal">
      <formula>"10.30 – 19.30"</formula>
    </cfRule>
  </conditionalFormatting>
  <conditionalFormatting sqref="H36">
    <cfRule type="cellIs" dxfId="26165" priority="29116" operator="equal">
      <formula>"11.30 – 19.30"</formula>
    </cfRule>
  </conditionalFormatting>
  <conditionalFormatting sqref="H36">
    <cfRule type="cellIs" dxfId="26164" priority="29117" operator="equal">
      <formula>_FV(13,"3")</formula>
    </cfRule>
  </conditionalFormatting>
  <conditionalFormatting sqref="H36">
    <cfRule type="cellIs" dxfId="26163" priority="29118" operator="equal">
      <formula>_FV(13,"3")</formula>
    </cfRule>
  </conditionalFormatting>
  <conditionalFormatting sqref="H36">
    <cfRule type="cellIs" dxfId="26162" priority="29119" operator="equal">
      <formula>_FV(13,"3")</formula>
    </cfRule>
  </conditionalFormatting>
  <conditionalFormatting sqref="H36">
    <cfRule type="containsText" dxfId="26161" priority="29102" operator="containsText" text="DOMENICA">
      <formula>NOT(ISERROR(SEARCH("DOMENICA",H36)))</formula>
    </cfRule>
    <cfRule type="containsText" dxfId="26160" priority="29103" operator="containsText" text="08.30 – 14.30">
      <formula>NOT(ISERROR(SEARCH("08.30 – 14.30",H36)))</formula>
    </cfRule>
    <cfRule type="containsText" dxfId="26159" priority="29104" operator="containsText" text="09.30 – 18.30">
      <formula>NOT(ISERROR(SEARCH("09.30 – 18.30",H36)))</formula>
    </cfRule>
    <cfRule type="containsText" dxfId="26158" priority="29105" operator="containsText" text="08.30 – 16.30">
      <formula>NOT(ISERROR(SEARCH("08.30 – 16.30",H36)))</formula>
    </cfRule>
    <cfRule type="containsText" dxfId="26157" priority="29106" operator="containsText" text="08.30 – 17.30">
      <formula>NOT(ISERROR(SEARCH("08.30 – 17.30",H36)))</formula>
    </cfRule>
    <cfRule type="containsText" dxfId="26156" priority="29107" operator="containsText" text="09.00 – 18.00">
      <formula>NOT(ISERROR(SEARCH("09.00 – 18.00",H36)))</formula>
    </cfRule>
    <cfRule type="containsText" dxfId="26155" priority="29108" operator="containsText" text="09.00 – 15.00">
      <formula>NOT(ISERROR(SEARCH("09.00 – 15.00",H36)))</formula>
    </cfRule>
    <cfRule type="containsText" dxfId="26154" priority="29109" operator="containsText" text="10.30 – 19.30">
      <formula>NOT(ISERROR(SEARCH("10.30 – 19.30",H36)))</formula>
    </cfRule>
    <cfRule type="containsText" dxfId="26153" priority="29110" operator="containsText" text="09.00 – 13.00">
      <formula>NOT(ISERROR(SEARCH("09.00 – 13.00",H36)))</formula>
    </cfRule>
    <cfRule type="containsText" dxfId="26152" priority="29111" operator="containsText" text="11.30 – 19.30">
      <formula>NOT(ISERROR(SEARCH("11.30 – 19.30",H36)))</formula>
    </cfRule>
  </conditionalFormatting>
  <conditionalFormatting sqref="H36">
    <cfRule type="cellIs" dxfId="26151" priority="29095" operator="equal">
      <formula>"09.00 – 18.00"</formula>
    </cfRule>
  </conditionalFormatting>
  <conditionalFormatting sqref="H36">
    <cfRule type="cellIs" dxfId="26150" priority="29096" operator="equal">
      <formula>"09.30 – 13.00"</formula>
    </cfRule>
  </conditionalFormatting>
  <conditionalFormatting sqref="H36">
    <cfRule type="cellIs" dxfId="26149" priority="29097" operator="equal">
      <formula>"10.30 – 19.30"</formula>
    </cfRule>
  </conditionalFormatting>
  <conditionalFormatting sqref="H36">
    <cfRule type="cellIs" dxfId="26148" priority="29098" operator="equal">
      <formula>"11.30 – 19.30"</formula>
    </cfRule>
  </conditionalFormatting>
  <conditionalFormatting sqref="H36">
    <cfRule type="cellIs" dxfId="26147" priority="29099" operator="equal">
      <formula>_FV(13,"3")</formula>
    </cfRule>
  </conditionalFormatting>
  <conditionalFormatting sqref="H36">
    <cfRule type="cellIs" dxfId="26146" priority="29100" operator="equal">
      <formula>_FV(13,"3")</formula>
    </cfRule>
  </conditionalFormatting>
  <conditionalFormatting sqref="H36">
    <cfRule type="cellIs" dxfId="26145" priority="29101" operator="equal">
      <formula>_FV(13,"3")</formula>
    </cfRule>
  </conditionalFormatting>
  <conditionalFormatting sqref="H36">
    <cfRule type="cellIs" dxfId="26144" priority="29088" operator="equal">
      <formula>"09.00 – 18.00"</formula>
    </cfRule>
  </conditionalFormatting>
  <conditionalFormatting sqref="H36">
    <cfRule type="cellIs" dxfId="26143" priority="29089" operator="equal">
      <formula>"09.30 – 13.00"</formula>
    </cfRule>
  </conditionalFormatting>
  <conditionalFormatting sqref="H36">
    <cfRule type="cellIs" dxfId="26142" priority="29090" operator="equal">
      <formula>"10.30 – 19.30"</formula>
    </cfRule>
  </conditionalFormatting>
  <conditionalFormatting sqref="H36">
    <cfRule type="cellIs" dxfId="26141" priority="29091" operator="equal">
      <formula>"11.30 – 19.30"</formula>
    </cfRule>
  </conditionalFormatting>
  <conditionalFormatting sqref="H36">
    <cfRule type="cellIs" dxfId="26140" priority="29092" operator="equal">
      <formula>_FV(13,"3")</formula>
    </cfRule>
  </conditionalFormatting>
  <conditionalFormatting sqref="H36">
    <cfRule type="cellIs" dxfId="26139" priority="29093" operator="equal">
      <formula>_FV(13,"3")</formula>
    </cfRule>
  </conditionalFormatting>
  <conditionalFormatting sqref="H36">
    <cfRule type="cellIs" dxfId="26138" priority="29094" operator="equal">
      <formula>_FV(13,"3")</formula>
    </cfRule>
  </conditionalFormatting>
  <conditionalFormatting sqref="A38:B44">
    <cfRule type="containsText" dxfId="26137" priority="29071" operator="containsText" text="08.30 – 14.30">
      <formula>NOT(ISERROR(SEARCH("08.30 – 14.30",A38)))</formula>
    </cfRule>
    <cfRule type="containsText" dxfId="26136" priority="29072" operator="containsText" text="09:30 – 18.30">
      <formula>NOT(ISERROR(SEARCH("09:30 – 18.30",A38)))</formula>
    </cfRule>
    <cfRule type="containsText" dxfId="26135" priority="29073" operator="containsText" text="10.30 – 18.30">
      <formula>NOT(ISERROR(SEARCH("10.30 – 18.30",A38)))</formula>
    </cfRule>
    <cfRule type="containsText" dxfId="26134" priority="29074" operator="containsText" text="09.30 – 18.30">
      <formula>NOT(ISERROR(SEARCH("09.30 – 18.30",A38)))</formula>
    </cfRule>
    <cfRule type="containsText" dxfId="26133" priority="29075" operator="containsText" text="09.00 – 13:00">
      <formula>NOT(ISERROR(SEARCH("09.00 – 13:00",A38)))</formula>
    </cfRule>
    <cfRule type="containsText" dxfId="26132" priority="29076" operator="containsText" text="08.30 – 16.30">
      <formula>NOT(ISERROR(SEARCH("08.30 – 16.30",A38)))</formula>
    </cfRule>
    <cfRule type="containsText" dxfId="26131" priority="29077" operator="containsText" text="08:30 – 17.30">
      <formula>NOT(ISERROR(SEARCH("08:30 – 17.30",A38)))</formula>
    </cfRule>
    <cfRule type="containsText" dxfId="26130" priority="29078" operator="containsText" text="08.30 – 17.30">
      <formula>NOT(ISERROR(SEARCH("08.30 – 17.30",A38)))</formula>
    </cfRule>
    <cfRule type="containsText" dxfId="26129" priority="29079" operator="containsText" text="09.00 – 18.00">
      <formula>NOT(ISERROR(SEARCH("09.00 – 18.00",A38)))</formula>
    </cfRule>
    <cfRule type="containsText" dxfId="26128" priority="29080" operator="containsText" text="09.00 – 13.00">
      <formula>NOT(ISERROR(SEARCH("09.00 – 13.00",A38)))</formula>
    </cfRule>
    <cfRule type="containsText" dxfId="26127" priority="29081" operator="containsText" text="11.30 – 19.30">
      <formula>NOT(ISERROR(SEARCH("11.30 – 19.30",A38)))</formula>
    </cfRule>
    <cfRule type="containsText" dxfId="26126" priority="29082" operator="containsText" text="10.30 – 19.30">
      <formula>NOT(ISERROR(SEARCH("10.30 – 19.30",A38)))</formula>
    </cfRule>
    <cfRule type="containsText" dxfId="26125" priority="29083" operator="containsText" text="09.00 – 15.00">
      <formula>NOT(ISERROR(SEARCH("09.00 – 15.00",A38)))</formula>
    </cfRule>
    <cfRule type="containsText" dxfId="26124" priority="29084" operator="containsText" text="12:30">
      <formula>NOT(ISERROR(SEARCH("12:30",A38)))</formula>
    </cfRule>
    <cfRule type="containsText" dxfId="26123" priority="29085" operator="containsText" text="13:30">
      <formula>NOT(ISERROR(SEARCH("13:30",A38)))</formula>
    </cfRule>
    <cfRule type="containsText" dxfId="26122" priority="29086" operator="containsText" text="FESTIVITÁ">
      <formula>NOT(ISERROR(SEARCH("FESTIVITÁ",A38)))</formula>
    </cfRule>
    <cfRule type="cellIs" dxfId="26121" priority="29087" operator="equal">
      <formula>"DOMENICA"</formula>
    </cfRule>
  </conditionalFormatting>
  <conditionalFormatting sqref="B38:B44">
    <cfRule type="iconSet" priority="29070">
      <iconSet iconSet="3Symbols2">
        <cfvo type="percent" val="0"/>
        <cfvo type="percent" val="0"/>
        <cfvo type="formula" val="TODAY()" gte="0"/>
      </iconSet>
    </cfRule>
  </conditionalFormatting>
  <conditionalFormatting sqref="A37:B37">
    <cfRule type="containsText" dxfId="26120" priority="29053" operator="containsText" text="08.30 – 14.30">
      <formula>NOT(ISERROR(SEARCH("08.30 – 14.30",A37)))</formula>
    </cfRule>
    <cfRule type="containsText" dxfId="26119" priority="29054" operator="containsText" text="09:30 – 18.30">
      <formula>NOT(ISERROR(SEARCH("09:30 – 18.30",A37)))</formula>
    </cfRule>
    <cfRule type="containsText" dxfId="26118" priority="29055" operator="containsText" text="10.30 – 18.30">
      <formula>NOT(ISERROR(SEARCH("10.30 – 18.30",A37)))</formula>
    </cfRule>
    <cfRule type="containsText" dxfId="26117" priority="29056" operator="containsText" text="09.30 – 18.30">
      <formula>NOT(ISERROR(SEARCH("09.30 – 18.30",A37)))</formula>
    </cfRule>
    <cfRule type="containsText" dxfId="26116" priority="29057" operator="containsText" text="09.00 – 13:00">
      <formula>NOT(ISERROR(SEARCH("09.00 – 13:00",A37)))</formula>
    </cfRule>
    <cfRule type="containsText" dxfId="26115" priority="29058" operator="containsText" text="08.30 – 16.30">
      <formula>NOT(ISERROR(SEARCH("08.30 – 16.30",A37)))</formula>
    </cfRule>
    <cfRule type="containsText" dxfId="26114" priority="29059" operator="containsText" text="08:30 – 17.30">
      <formula>NOT(ISERROR(SEARCH("08:30 – 17.30",A37)))</formula>
    </cfRule>
    <cfRule type="containsText" dxfId="26113" priority="29060" operator="containsText" text="08.30 – 17.30">
      <formula>NOT(ISERROR(SEARCH("08.30 – 17.30",A37)))</formula>
    </cfRule>
    <cfRule type="containsText" dxfId="26112" priority="29061" operator="containsText" text="09.00 – 18.00">
      <formula>NOT(ISERROR(SEARCH("09.00 – 18.00",A37)))</formula>
    </cfRule>
    <cfRule type="containsText" dxfId="26111" priority="29062" operator="containsText" text="09.00 – 13.00">
      <formula>NOT(ISERROR(SEARCH("09.00 – 13.00",A37)))</formula>
    </cfRule>
    <cfRule type="containsText" dxfId="26110" priority="29063" operator="containsText" text="11.30 – 19.30">
      <formula>NOT(ISERROR(SEARCH("11.30 – 19.30",A37)))</formula>
    </cfRule>
    <cfRule type="containsText" dxfId="26109" priority="29064" operator="containsText" text="10.30 – 19.30">
      <formula>NOT(ISERROR(SEARCH("10.30 – 19.30",A37)))</formula>
    </cfRule>
    <cfRule type="containsText" dxfId="26108" priority="29065" operator="containsText" text="09.00 – 15.00">
      <formula>NOT(ISERROR(SEARCH("09.00 – 15.00",A37)))</formula>
    </cfRule>
    <cfRule type="containsText" dxfId="26107" priority="29066" operator="containsText" text="12:30">
      <formula>NOT(ISERROR(SEARCH("12:30",A37)))</formula>
    </cfRule>
    <cfRule type="containsText" dxfId="26106" priority="29067" operator="containsText" text="13:30">
      <formula>NOT(ISERROR(SEARCH("13:30",A37)))</formula>
    </cfRule>
    <cfRule type="containsText" dxfId="26105" priority="29068" operator="containsText" text="FESTIVITÁ">
      <formula>NOT(ISERROR(SEARCH("FESTIVITÁ",A37)))</formula>
    </cfRule>
    <cfRule type="cellIs" dxfId="26104" priority="29069" operator="equal">
      <formula>"DOMENICA"</formula>
    </cfRule>
  </conditionalFormatting>
  <conditionalFormatting sqref="A36:B36">
    <cfRule type="cellIs" dxfId="26103" priority="29045" operator="equal">
      <formula>"09.00 – 15.00"</formula>
    </cfRule>
  </conditionalFormatting>
  <conditionalFormatting sqref="A36:B36">
    <cfRule type="cellIs" dxfId="26102" priority="29046" operator="equal">
      <formula>"09.00 – 18.00"</formula>
    </cfRule>
  </conditionalFormatting>
  <conditionalFormatting sqref="A36:B36">
    <cfRule type="cellIs" dxfId="26101" priority="29047" operator="equal">
      <formula>"09.30 – 13.00"</formula>
    </cfRule>
  </conditionalFormatting>
  <conditionalFormatting sqref="A36:B36">
    <cfRule type="cellIs" dxfId="26100" priority="29048" operator="equal">
      <formula>"10.30 – 19.30"</formula>
    </cfRule>
  </conditionalFormatting>
  <conditionalFormatting sqref="A36:B36">
    <cfRule type="cellIs" dxfId="26099" priority="29049" operator="equal">
      <formula>"11.30 – 19.30"</formula>
    </cfRule>
  </conditionalFormatting>
  <conditionalFormatting sqref="A36:B36">
    <cfRule type="cellIs" dxfId="26098" priority="29050" operator="equal">
      <formula>_FV(13,"3")</formula>
    </cfRule>
  </conditionalFormatting>
  <conditionalFormatting sqref="A36:B36">
    <cfRule type="cellIs" dxfId="26097" priority="29051" operator="equal">
      <formula>_FV(13,"3")</formula>
    </cfRule>
  </conditionalFormatting>
  <conditionalFormatting sqref="A36:B36">
    <cfRule type="cellIs" dxfId="26096" priority="29052" operator="equal">
      <formula>_FV(13,"3")</formula>
    </cfRule>
  </conditionalFormatting>
  <conditionalFormatting sqref="A36:B36">
    <cfRule type="containsText" dxfId="26095" priority="29035" operator="containsText" text="DOMENICA">
      <formula>NOT(ISERROR(SEARCH("DOMENICA",A36)))</formula>
    </cfRule>
    <cfRule type="containsText" dxfId="26094" priority="29036" operator="containsText" text="08.30 – 14.30">
      <formula>NOT(ISERROR(SEARCH("08.30 – 14.30",A36)))</formula>
    </cfRule>
    <cfRule type="containsText" dxfId="26093" priority="29037" operator="containsText" text="09.30 – 18.30">
      <formula>NOT(ISERROR(SEARCH("09.30 – 18.30",A36)))</formula>
    </cfRule>
    <cfRule type="containsText" dxfId="26092" priority="29038" operator="containsText" text="08.30 – 16.30">
      <formula>NOT(ISERROR(SEARCH("08.30 – 16.30",A36)))</formula>
    </cfRule>
    <cfRule type="containsText" dxfId="26091" priority="29039" operator="containsText" text="08.30 – 17.30">
      <formula>NOT(ISERROR(SEARCH("08.30 – 17.30",A36)))</formula>
    </cfRule>
    <cfRule type="containsText" dxfId="26090" priority="29040" operator="containsText" text="09.00 – 18.00">
      <formula>NOT(ISERROR(SEARCH("09.00 – 18.00",A36)))</formula>
    </cfRule>
    <cfRule type="containsText" dxfId="26089" priority="29041" operator="containsText" text="09.00 – 15.00">
      <formula>NOT(ISERROR(SEARCH("09.00 – 15.00",A36)))</formula>
    </cfRule>
    <cfRule type="containsText" dxfId="26088" priority="29042" operator="containsText" text="10.30 – 19.30">
      <formula>NOT(ISERROR(SEARCH("10.30 – 19.30",A36)))</formula>
    </cfRule>
    <cfRule type="containsText" dxfId="26087" priority="29043" operator="containsText" text="09.00 – 13.00">
      <formula>NOT(ISERROR(SEARCH("09.00 – 13.00",A36)))</formula>
    </cfRule>
    <cfRule type="containsText" dxfId="26086" priority="29044" operator="containsText" text="11.30 – 19.30">
      <formula>NOT(ISERROR(SEARCH("11.30 – 19.30",A36)))</formula>
    </cfRule>
  </conditionalFormatting>
  <conditionalFormatting sqref="A36:B36">
    <cfRule type="cellIs" dxfId="26085" priority="29027" operator="equal">
      <formula>"09.00 – 15.00"</formula>
    </cfRule>
  </conditionalFormatting>
  <conditionalFormatting sqref="A36:B36">
    <cfRule type="cellIs" dxfId="26084" priority="29028" operator="equal">
      <formula>"09.00 – 18.00"</formula>
    </cfRule>
  </conditionalFormatting>
  <conditionalFormatting sqref="A36:B36">
    <cfRule type="cellIs" dxfId="26083" priority="29029" operator="equal">
      <formula>"09.30 – 13.00"</formula>
    </cfRule>
  </conditionalFormatting>
  <conditionalFormatting sqref="A36:B36">
    <cfRule type="cellIs" dxfId="26082" priority="29030" operator="equal">
      <formula>"10.30 – 19.30"</formula>
    </cfRule>
  </conditionalFormatting>
  <conditionalFormatting sqref="A36:B36">
    <cfRule type="cellIs" dxfId="26081" priority="29031" operator="equal">
      <formula>"11.30 – 19.30"</formula>
    </cfRule>
  </conditionalFormatting>
  <conditionalFormatting sqref="A36:B36">
    <cfRule type="cellIs" dxfId="26080" priority="29032" operator="equal">
      <formula>_FV(13,"3")</formula>
    </cfRule>
  </conditionalFormatting>
  <conditionalFormatting sqref="A36:B36">
    <cfRule type="cellIs" dxfId="26079" priority="29033" operator="equal">
      <formula>_FV(13,"3")</formula>
    </cfRule>
  </conditionalFormatting>
  <conditionalFormatting sqref="A36:B36">
    <cfRule type="cellIs" dxfId="26078" priority="29034" operator="equal">
      <formula>_FV(13,"3")</formula>
    </cfRule>
  </conditionalFormatting>
  <conditionalFormatting sqref="A36:B36">
    <cfRule type="cellIs" dxfId="26077" priority="29019" operator="equal">
      <formula>"09.00 – 15.00"</formula>
    </cfRule>
  </conditionalFormatting>
  <conditionalFormatting sqref="A36:B36">
    <cfRule type="cellIs" dxfId="26076" priority="29020" operator="equal">
      <formula>"09.00 – 18.00"</formula>
    </cfRule>
  </conditionalFormatting>
  <conditionalFormatting sqref="A36:B36">
    <cfRule type="cellIs" dxfId="26075" priority="29021" operator="equal">
      <formula>"09.30 – 13.00"</formula>
    </cfRule>
  </conditionalFormatting>
  <conditionalFormatting sqref="A36:B36">
    <cfRule type="cellIs" dxfId="26074" priority="29022" operator="equal">
      <formula>"10.30 – 19.30"</formula>
    </cfRule>
  </conditionalFormatting>
  <conditionalFormatting sqref="A36:B36">
    <cfRule type="cellIs" dxfId="26073" priority="29023" operator="equal">
      <formula>"11.30 – 19.30"</formula>
    </cfRule>
  </conditionalFormatting>
  <conditionalFormatting sqref="A36:B36">
    <cfRule type="cellIs" dxfId="26072" priority="29024" operator="equal">
      <formula>_FV(13,"3")</formula>
    </cfRule>
  </conditionalFormatting>
  <conditionalFormatting sqref="A36:B36">
    <cfRule type="cellIs" dxfId="26071" priority="29025" operator="equal">
      <formula>_FV(13,"3")</formula>
    </cfRule>
  </conditionalFormatting>
  <conditionalFormatting sqref="A36:B36">
    <cfRule type="cellIs" dxfId="26070" priority="29026" operator="equal">
      <formula>_FV(13,"3")</formula>
    </cfRule>
  </conditionalFormatting>
  <conditionalFormatting sqref="A36:P36 A37:B44">
    <cfRule type="containsText" dxfId="26069" priority="29013" operator="containsText" text="09.00 - 13.00">
      <formula>NOT(ISERROR(SEARCH("09.00 - 13.00",A36)))</formula>
    </cfRule>
    <cfRule type="containsText" dxfId="26068" priority="29014" operator="containsText" text="09.00 – 15:00">
      <formula>NOT(ISERROR(SEARCH("09.00 – 15:00",A36)))</formula>
    </cfRule>
    <cfRule type="containsText" dxfId="26067" priority="29015" operator="containsText" text="09.00 – 16.00">
      <formula>NOT(ISERROR(SEARCH("09.00 – 16.00",A36)))</formula>
    </cfRule>
    <cfRule type="containsText" dxfId="26066" priority="29016" operator="containsText" text="09.00 - 13:00">
      <formula>NOT(ISERROR(SEARCH("09.00 - 13:00",A36)))</formula>
    </cfRule>
    <cfRule type="containsText" dxfId="26065" priority="29017" operator="containsText" text="08.30 – 16:30 ">
      <formula>NOT(ISERROR(SEARCH("08.30 – 16:30 ",A36)))</formula>
    </cfRule>
    <cfRule type="containsText" dxfId="26064" priority="29018" operator="containsText" text="08.30 – 17:30 ">
      <formula>NOT(ISERROR(SEARCH("08.30 – 17:30 ",A36)))</formula>
    </cfRule>
  </conditionalFormatting>
  <conditionalFormatting sqref="C36:P36">
    <cfRule type="cellIs" dxfId="26063" priority="29005" operator="equal">
      <formula>"09.00 – 15.00"</formula>
    </cfRule>
  </conditionalFormatting>
  <conditionalFormatting sqref="C36:P36">
    <cfRule type="cellIs" dxfId="26062" priority="29006" operator="equal">
      <formula>"09.00 – 18.00"</formula>
    </cfRule>
  </conditionalFormatting>
  <conditionalFormatting sqref="C36:P36">
    <cfRule type="cellIs" dxfId="26061" priority="29007" operator="equal">
      <formula>"09.30 – 13.00"</formula>
    </cfRule>
  </conditionalFormatting>
  <conditionalFormatting sqref="C36:P36">
    <cfRule type="cellIs" dxfId="26060" priority="29008" operator="equal">
      <formula>"10.30 – 19.30"</formula>
    </cfRule>
  </conditionalFormatting>
  <conditionalFormatting sqref="C36:P36">
    <cfRule type="cellIs" dxfId="26059" priority="29009" operator="equal">
      <formula>"11.30 – 19.30"</formula>
    </cfRule>
  </conditionalFormatting>
  <conditionalFormatting sqref="C36:P36">
    <cfRule type="cellIs" dxfId="26058" priority="29010" operator="equal">
      <formula>_FV(13,"3")</formula>
    </cfRule>
  </conditionalFormatting>
  <conditionalFormatting sqref="C36:P36">
    <cfRule type="cellIs" dxfId="26057" priority="29011" operator="equal">
      <formula>_FV(13,"3")</formula>
    </cfRule>
  </conditionalFormatting>
  <conditionalFormatting sqref="C36:P36">
    <cfRule type="cellIs" dxfId="26056" priority="29012" operator="equal">
      <formula>_FV(13,"3")</formula>
    </cfRule>
  </conditionalFormatting>
  <conditionalFormatting sqref="C36:P36">
    <cfRule type="containsText" dxfId="26055" priority="28995" operator="containsText" text="DOMENICA">
      <formula>NOT(ISERROR(SEARCH("DOMENICA",C36)))</formula>
    </cfRule>
    <cfRule type="containsText" dxfId="26054" priority="28996" operator="containsText" text="08.30 – 14.30">
      <formula>NOT(ISERROR(SEARCH("08.30 – 14.30",C36)))</formula>
    </cfRule>
    <cfRule type="containsText" dxfId="26053" priority="28997" operator="containsText" text="09.30 – 18.30">
      <formula>NOT(ISERROR(SEARCH("09.30 – 18.30",C36)))</formula>
    </cfRule>
    <cfRule type="containsText" dxfId="26052" priority="28998" operator="containsText" text="08.30 – 16.30">
      <formula>NOT(ISERROR(SEARCH("08.30 – 16.30",C36)))</formula>
    </cfRule>
    <cfRule type="containsText" dxfId="26051" priority="28999" operator="containsText" text="08.30 – 17.30">
      <formula>NOT(ISERROR(SEARCH("08.30 – 17.30",C36)))</formula>
    </cfRule>
    <cfRule type="containsText" dxfId="26050" priority="29000" operator="containsText" text="09.00 – 18.00">
      <formula>NOT(ISERROR(SEARCH("09.00 – 18.00",C36)))</formula>
    </cfRule>
    <cfRule type="containsText" dxfId="26049" priority="29001" operator="containsText" text="09.00 – 15.00">
      <formula>NOT(ISERROR(SEARCH("09.00 – 15.00",C36)))</formula>
    </cfRule>
    <cfRule type="containsText" dxfId="26048" priority="29002" operator="containsText" text="10.30 – 19.30">
      <formula>NOT(ISERROR(SEARCH("10.30 – 19.30",C36)))</formula>
    </cfRule>
    <cfRule type="containsText" dxfId="26047" priority="29003" operator="containsText" text="09.00 – 13.00">
      <formula>NOT(ISERROR(SEARCH("09.00 – 13.00",C36)))</formula>
    </cfRule>
    <cfRule type="containsText" dxfId="26046" priority="29004" operator="containsText" text="11.30 – 19.30">
      <formula>NOT(ISERROR(SEARCH("11.30 – 19.30",C36)))</formula>
    </cfRule>
  </conditionalFormatting>
  <conditionalFormatting sqref="C36:P36">
    <cfRule type="cellIs" dxfId="26045" priority="28988" operator="equal">
      <formula>"09.00 – 18.00"</formula>
    </cfRule>
  </conditionalFormatting>
  <conditionalFormatting sqref="C36:P36">
    <cfRule type="cellIs" dxfId="26044" priority="28989" operator="equal">
      <formula>"09.30 – 13.00"</formula>
    </cfRule>
  </conditionalFormatting>
  <conditionalFormatting sqref="C36:P36">
    <cfRule type="cellIs" dxfId="26043" priority="28990" operator="equal">
      <formula>"10.30 – 19.30"</formula>
    </cfRule>
  </conditionalFormatting>
  <conditionalFormatting sqref="C36:P36">
    <cfRule type="cellIs" dxfId="26042" priority="28991" operator="equal">
      <formula>"11.30 – 19.30"</formula>
    </cfRule>
  </conditionalFormatting>
  <conditionalFormatting sqref="C36:P36">
    <cfRule type="cellIs" dxfId="26041" priority="28992" operator="equal">
      <formula>_FV(13,"3")</formula>
    </cfRule>
  </conditionalFormatting>
  <conditionalFormatting sqref="C36:P36">
    <cfRule type="cellIs" dxfId="26040" priority="28993" operator="equal">
      <formula>_FV(13,"3")</formula>
    </cfRule>
  </conditionalFormatting>
  <conditionalFormatting sqref="C36:P36">
    <cfRule type="cellIs" dxfId="26039" priority="28994" operator="equal">
      <formula>_FV(13,"3")</formula>
    </cfRule>
  </conditionalFormatting>
  <conditionalFormatting sqref="C36:P36">
    <cfRule type="cellIs" dxfId="26038" priority="28981" operator="equal">
      <formula>"09.00 – 18.00"</formula>
    </cfRule>
  </conditionalFormatting>
  <conditionalFormatting sqref="C36:P36">
    <cfRule type="cellIs" dxfId="26037" priority="28982" operator="equal">
      <formula>"09.30 – 13.00"</formula>
    </cfRule>
  </conditionalFormatting>
  <conditionalFormatting sqref="C36:P36">
    <cfRule type="cellIs" dxfId="26036" priority="28983" operator="equal">
      <formula>"10.30 – 19.30"</formula>
    </cfRule>
  </conditionalFormatting>
  <conditionalFormatting sqref="C36:P36">
    <cfRule type="cellIs" dxfId="26035" priority="28984" operator="equal">
      <formula>"11.30 – 19.30"</formula>
    </cfRule>
  </conditionalFormatting>
  <conditionalFormatting sqref="C36:P36">
    <cfRule type="cellIs" dxfId="26034" priority="28985" operator="equal">
      <formula>_FV(13,"3")</formula>
    </cfRule>
  </conditionalFormatting>
  <conditionalFormatting sqref="C36:P36">
    <cfRule type="cellIs" dxfId="26033" priority="28986" operator="equal">
      <formula>_FV(13,"3")</formula>
    </cfRule>
  </conditionalFormatting>
  <conditionalFormatting sqref="C36:P36">
    <cfRule type="cellIs" dxfId="26032" priority="28987" operator="equal">
      <formula>_FV(13,"3")</formula>
    </cfRule>
  </conditionalFormatting>
  <conditionalFormatting sqref="H36">
    <cfRule type="cellIs" dxfId="26031" priority="28973" operator="equal">
      <formula>"09.00 – 15.00"</formula>
    </cfRule>
  </conditionalFormatting>
  <conditionalFormatting sqref="H36">
    <cfRule type="cellIs" dxfId="26030" priority="28974" operator="equal">
      <formula>"09.00 – 18.00"</formula>
    </cfRule>
  </conditionalFormatting>
  <conditionalFormatting sqref="H36">
    <cfRule type="cellIs" dxfId="26029" priority="28975" operator="equal">
      <formula>"09.30 – 13.00"</formula>
    </cfRule>
  </conditionalFormatting>
  <conditionalFormatting sqref="H36">
    <cfRule type="cellIs" dxfId="26028" priority="28976" operator="equal">
      <formula>"10.30 – 19.30"</formula>
    </cfRule>
  </conditionalFormatting>
  <conditionalFormatting sqref="H36">
    <cfRule type="cellIs" dxfId="26027" priority="28977" operator="equal">
      <formula>"11.30 – 19.30"</formula>
    </cfRule>
  </conditionalFormatting>
  <conditionalFormatting sqref="H36">
    <cfRule type="cellIs" dxfId="26026" priority="28978" operator="equal">
      <formula>_FV(13,"3")</formula>
    </cfRule>
  </conditionalFormatting>
  <conditionalFormatting sqref="H36">
    <cfRule type="cellIs" dxfId="26025" priority="28979" operator="equal">
      <formula>_FV(13,"3")</formula>
    </cfRule>
  </conditionalFormatting>
  <conditionalFormatting sqref="H36">
    <cfRule type="cellIs" dxfId="26024" priority="28980" operator="equal">
      <formula>_FV(13,"3")</formula>
    </cfRule>
  </conditionalFormatting>
  <conditionalFormatting sqref="H36">
    <cfRule type="containsText" dxfId="26023" priority="28963" operator="containsText" text="DOMENICA">
      <formula>NOT(ISERROR(SEARCH("DOMENICA",H36)))</formula>
    </cfRule>
    <cfRule type="containsText" dxfId="26022" priority="28964" operator="containsText" text="08.30 – 14.30">
      <formula>NOT(ISERROR(SEARCH("08.30 – 14.30",H36)))</formula>
    </cfRule>
    <cfRule type="containsText" dxfId="26021" priority="28965" operator="containsText" text="09.30 – 18.30">
      <formula>NOT(ISERROR(SEARCH("09.30 – 18.30",H36)))</formula>
    </cfRule>
    <cfRule type="containsText" dxfId="26020" priority="28966" operator="containsText" text="08.30 – 16.30">
      <formula>NOT(ISERROR(SEARCH("08.30 – 16.30",H36)))</formula>
    </cfRule>
    <cfRule type="containsText" dxfId="26019" priority="28967" operator="containsText" text="08.30 – 17.30">
      <formula>NOT(ISERROR(SEARCH("08.30 – 17.30",H36)))</formula>
    </cfRule>
    <cfRule type="containsText" dxfId="26018" priority="28968" operator="containsText" text="09.00 – 18.00">
      <formula>NOT(ISERROR(SEARCH("09.00 – 18.00",H36)))</formula>
    </cfRule>
    <cfRule type="containsText" dxfId="26017" priority="28969" operator="containsText" text="09.00 – 15.00">
      <formula>NOT(ISERROR(SEARCH("09.00 – 15.00",H36)))</formula>
    </cfRule>
    <cfRule type="containsText" dxfId="26016" priority="28970" operator="containsText" text="10.30 – 19.30">
      <formula>NOT(ISERROR(SEARCH("10.30 – 19.30",H36)))</formula>
    </cfRule>
    <cfRule type="containsText" dxfId="26015" priority="28971" operator="containsText" text="09.00 – 13.00">
      <formula>NOT(ISERROR(SEARCH("09.00 – 13.00",H36)))</formula>
    </cfRule>
    <cfRule type="containsText" dxfId="26014" priority="28972" operator="containsText" text="11.30 – 19.30">
      <formula>NOT(ISERROR(SEARCH("11.30 – 19.30",H36)))</formula>
    </cfRule>
  </conditionalFormatting>
  <conditionalFormatting sqref="H36">
    <cfRule type="cellIs" dxfId="26013" priority="28956" operator="equal">
      <formula>"09.00 – 18.00"</formula>
    </cfRule>
  </conditionalFormatting>
  <conditionalFormatting sqref="H36">
    <cfRule type="cellIs" dxfId="26012" priority="28957" operator="equal">
      <formula>"09.30 – 13.00"</formula>
    </cfRule>
  </conditionalFormatting>
  <conditionalFormatting sqref="H36">
    <cfRule type="cellIs" dxfId="26011" priority="28958" operator="equal">
      <formula>"10.30 – 19.30"</formula>
    </cfRule>
  </conditionalFormatting>
  <conditionalFormatting sqref="H36">
    <cfRule type="cellIs" dxfId="26010" priority="28959" operator="equal">
      <formula>"11.30 – 19.30"</formula>
    </cfRule>
  </conditionalFormatting>
  <conditionalFormatting sqref="H36">
    <cfRule type="cellIs" dxfId="26009" priority="28960" operator="equal">
      <formula>_FV(13,"3")</formula>
    </cfRule>
  </conditionalFormatting>
  <conditionalFormatting sqref="H36">
    <cfRule type="cellIs" dxfId="26008" priority="28961" operator="equal">
      <formula>_FV(13,"3")</formula>
    </cfRule>
  </conditionalFormatting>
  <conditionalFormatting sqref="H36">
    <cfRule type="cellIs" dxfId="26007" priority="28962" operator="equal">
      <formula>_FV(13,"3")</formula>
    </cfRule>
  </conditionalFormatting>
  <conditionalFormatting sqref="H36">
    <cfRule type="cellIs" dxfId="26006" priority="28949" operator="equal">
      <formula>"09.00 – 18.00"</formula>
    </cfRule>
  </conditionalFormatting>
  <conditionalFormatting sqref="H36">
    <cfRule type="cellIs" dxfId="26005" priority="28950" operator="equal">
      <formula>"09.30 – 13.00"</formula>
    </cfRule>
  </conditionalFormatting>
  <conditionalFormatting sqref="H36">
    <cfRule type="cellIs" dxfId="26004" priority="28951" operator="equal">
      <formula>"10.30 – 19.30"</formula>
    </cfRule>
  </conditionalFormatting>
  <conditionalFormatting sqref="H36">
    <cfRule type="cellIs" dxfId="26003" priority="28952" operator="equal">
      <formula>"11.30 – 19.30"</formula>
    </cfRule>
  </conditionalFormatting>
  <conditionalFormatting sqref="H36">
    <cfRule type="cellIs" dxfId="26002" priority="28953" operator="equal">
      <formula>_FV(13,"3")</formula>
    </cfRule>
  </conditionalFormatting>
  <conditionalFormatting sqref="H36">
    <cfRule type="cellIs" dxfId="26001" priority="28954" operator="equal">
      <formula>_FV(13,"3")</formula>
    </cfRule>
  </conditionalFormatting>
  <conditionalFormatting sqref="H36">
    <cfRule type="cellIs" dxfId="26000" priority="28955" operator="equal">
      <formula>_FV(13,"3")</formula>
    </cfRule>
  </conditionalFormatting>
  <conditionalFormatting sqref="C37:P44">
    <cfRule type="containsText" dxfId="25999" priority="28931" operator="containsText" text="08.30 – 14.30">
      <formula>NOT(ISERROR(SEARCH("08.30 – 14.30",C37)))</formula>
    </cfRule>
    <cfRule type="containsText" dxfId="25998" priority="28932" operator="containsText" text="09:30 – 18.30">
      <formula>NOT(ISERROR(SEARCH("09:30 – 18.30",C37)))</formula>
    </cfRule>
    <cfRule type="containsText" dxfId="25997" priority="28933" operator="containsText" text="10.30 – 18.30">
      <formula>NOT(ISERROR(SEARCH("10.30 – 18.30",C37)))</formula>
    </cfRule>
    <cfRule type="containsText" dxfId="25996" priority="28934" operator="containsText" text="09.30 – 18.30">
      <formula>NOT(ISERROR(SEARCH("09.30 – 18.30",C37)))</formula>
    </cfRule>
    <cfRule type="containsText" dxfId="25995" priority="28936" operator="containsText" text="09.00 – 13:00">
      <formula>NOT(ISERROR(SEARCH("09.00 – 13:00",C37)))</formula>
    </cfRule>
    <cfRule type="containsText" dxfId="25994" priority="28937" operator="containsText" text="08.30 – 16.30">
      <formula>NOT(ISERROR(SEARCH("08.30 – 16.30",C37)))</formula>
    </cfRule>
    <cfRule type="containsText" dxfId="25993" priority="28938" operator="containsText" text="08:30 – 17.30">
      <formula>NOT(ISERROR(SEARCH("08:30 – 17.30",C37)))</formula>
    </cfRule>
    <cfRule type="containsText" dxfId="25992" priority="28939" operator="containsText" text="08.30 – 17.30">
      <formula>NOT(ISERROR(SEARCH("08.30 – 17.30",C37)))</formula>
    </cfRule>
    <cfRule type="containsText" dxfId="25991" priority="28940" operator="containsText" text="09.00 – 18.00">
      <formula>NOT(ISERROR(SEARCH("09.00 – 18.00",C37)))</formula>
    </cfRule>
    <cfRule type="containsText" dxfId="25990" priority="28941" operator="containsText" text="09.00 – 13.00">
      <formula>NOT(ISERROR(SEARCH("09.00 – 13.00",C37)))</formula>
    </cfRule>
    <cfRule type="containsText" dxfId="25989" priority="28942" operator="containsText" text="11.30 – 19.30">
      <formula>NOT(ISERROR(SEARCH("11.30 – 19.30",C37)))</formula>
    </cfRule>
    <cfRule type="containsText" dxfId="25988" priority="28943" operator="containsText" text="10.30 – 19.30">
      <formula>NOT(ISERROR(SEARCH("10.30 – 19.30",C37)))</formula>
    </cfRule>
    <cfRule type="containsText" dxfId="25987" priority="28944" operator="containsText" text="09.00 – 15.00">
      <formula>NOT(ISERROR(SEARCH("09.00 – 15.00",C37)))</formula>
    </cfRule>
    <cfRule type="containsText" dxfId="25986" priority="28945" operator="containsText" text="1 2 : 3 0">
      <formula>NOT(ISERROR(SEARCH("1 2 : 3 0",C37)))</formula>
    </cfRule>
    <cfRule type="containsText" dxfId="25985" priority="28946" operator="containsText" text="1 3 : 3 0">
      <formula>NOT(ISERROR(SEARCH("1 3 : 3 0",C37)))</formula>
    </cfRule>
    <cfRule type="containsText" dxfId="25984" priority="28947" operator="containsText" text="FESTIVITÁ">
      <formula>NOT(ISERROR(SEARCH("FESTIVITÁ",C37)))</formula>
    </cfRule>
    <cfRule type="cellIs" dxfId="25983" priority="28948" operator="equal">
      <formula>"DOMENICA"</formula>
    </cfRule>
  </conditionalFormatting>
  <conditionalFormatting sqref="C37:P44">
    <cfRule type="containsText" dxfId="25982" priority="28923" operator="containsText" text="09.00 - 13.00">
      <formula>NOT(ISERROR(SEARCH("09.00 - 13.00",C37)))</formula>
    </cfRule>
    <cfRule type="containsText" dxfId="25981" priority="28926" operator="containsText" text="09.00 – 15:00">
      <formula>NOT(ISERROR(SEARCH("09.00 – 15:00",C37)))</formula>
    </cfRule>
    <cfRule type="containsText" dxfId="25980" priority="28927" operator="containsText" text="09.00 – 16.00">
      <formula>NOT(ISERROR(SEARCH("09.00 – 16.00",C37)))</formula>
    </cfRule>
    <cfRule type="containsText" dxfId="25979" priority="28928" operator="containsText" text="09.00 - 13:00">
      <formula>NOT(ISERROR(SEARCH("09.00 - 13:00",C37)))</formula>
    </cfRule>
    <cfRule type="containsText" dxfId="25978" priority="28929" operator="containsText" text="08.30 – 16:30 ">
      <formula>NOT(ISERROR(SEARCH("08.30 – 16:30 ",C37)))</formula>
    </cfRule>
    <cfRule type="containsText" dxfId="25977" priority="28930" operator="containsText" text="08.30 – 17:30 ">
      <formula>NOT(ISERROR(SEARCH("08.30 – 17:30 ",C37)))</formula>
    </cfRule>
  </conditionalFormatting>
  <conditionalFormatting sqref="C37:P44">
    <cfRule type="containsText" dxfId="25976" priority="28925" operator="containsText" text="1 3 : 0 0">
      <formula>NOT(ISERROR(SEARCH("1 3 : 0 0",C37)))</formula>
    </cfRule>
  </conditionalFormatting>
  <conditionalFormatting sqref="C37:P37">
    <cfRule type="containsText" dxfId="25975" priority="28924" operator="containsText" text="13:00">
      <formula>NOT(ISERROR(SEARCH("13:00",C37)))</formula>
    </cfRule>
  </conditionalFormatting>
  <conditionalFormatting sqref="C37:P44">
    <cfRule type="containsText" dxfId="25974" priority="28935" operator="containsText" text="09:00 – 13.00 ">
      <formula>NOT(ISERROR(SEARCH("09:00 – 13.00 ",C37)))</formula>
    </cfRule>
  </conditionalFormatting>
  <conditionalFormatting sqref="C43:P43">
    <cfRule type="containsText" dxfId="25973" priority="28922" operator="containsText" text="09:00 – 13.00 ">
      <formula>NOT(ISERROR(SEARCH("09:00 – 13.00 ",C43)))</formula>
    </cfRule>
  </conditionalFormatting>
  <conditionalFormatting sqref="C37:P44">
    <cfRule type="containsText" dxfId="25972" priority="28921" operator="containsText" text="09:00 – 13.00 ">
      <formula>NOT(ISERROR(SEARCH("09:00 – 13.00 ",C37)))</formula>
    </cfRule>
  </conditionalFormatting>
  <conditionalFormatting sqref="C43:P44">
    <cfRule type="containsText" dxfId="25971" priority="28920" operator="containsText" text="09:00 – 13.00 ">
      <formula>NOT(ISERROR(SEARCH("09:00 – 13.00 ",C43)))</formula>
    </cfRule>
  </conditionalFormatting>
  <conditionalFormatting sqref="C38:P38">
    <cfRule type="containsText" dxfId="25970" priority="28917" operator="containsText" text="09.00 -13.00">
      <formula>NOT(ISERROR(SEARCH("09.00 -13.00",C38)))</formula>
    </cfRule>
    <cfRule type="containsText" dxfId="25969" priority="28918" operator="containsText" text="09.00 -15:00">
      <formula>NOT(ISERROR(SEARCH("09.00 -15:00",C38)))</formula>
    </cfRule>
    <cfRule type="containsText" dxfId="25968" priority="28919" operator="containsText" text="09.00 -16.00">
      <formula>NOT(ISERROR(SEARCH("09.00 -16.00",C38)))</formula>
    </cfRule>
  </conditionalFormatting>
  <conditionalFormatting sqref="C39:P44">
    <cfRule type="containsText" dxfId="25967" priority="28914" operator="containsText" text="09.00 -13.00">
      <formula>NOT(ISERROR(SEARCH("09.00 -13.00",C39)))</formula>
    </cfRule>
    <cfRule type="containsText" dxfId="25966" priority="28915" operator="containsText" text="09.00 -15:00">
      <formula>NOT(ISERROR(SEARCH("09.00 -15:00",C39)))</formula>
    </cfRule>
    <cfRule type="containsText" dxfId="25965" priority="28916" operator="containsText" text="09.00 -16.00">
      <formula>NOT(ISERROR(SEARCH("09.00 -16.00",C39)))</formula>
    </cfRule>
  </conditionalFormatting>
  <conditionalFormatting sqref="C37:P37">
    <cfRule type="containsText" dxfId="25964" priority="28911" operator="containsText" text="09.00 -13.00">
      <formula>NOT(ISERROR(SEARCH("09.00 -13.00",C37)))</formula>
    </cfRule>
    <cfRule type="containsText" dxfId="25963" priority="28912" operator="containsText" text="09.00 -15:00">
      <formula>NOT(ISERROR(SEARCH("09.00 -15:00",C37)))</formula>
    </cfRule>
    <cfRule type="containsText" dxfId="25962" priority="28913" operator="containsText" text="09.00 -16.00">
      <formula>NOT(ISERROR(SEARCH("09.00 -16.00",C37)))</formula>
    </cfRule>
  </conditionalFormatting>
  <conditionalFormatting sqref="C43:P43">
    <cfRule type="containsText" dxfId="25961" priority="28910" operator="containsText" text="09:00 – 13.00 ">
      <formula>NOT(ISERROR(SEARCH("09:00 – 13.00 ",C43)))</formula>
    </cfRule>
  </conditionalFormatting>
  <conditionalFormatting sqref="C37:P44">
    <cfRule type="containsText" dxfId="25960" priority="28909" operator="containsText" text="09:00 – 13.00 ">
      <formula>NOT(ISERROR(SEARCH("09:00 – 13.00 ",C37)))</formula>
    </cfRule>
  </conditionalFormatting>
  <conditionalFormatting sqref="C43:P44">
    <cfRule type="containsText" dxfId="25959" priority="28908" operator="containsText" text="09:00 – 13.00 ">
      <formula>NOT(ISERROR(SEARCH("09:00 – 13.00 ",C43)))</formula>
    </cfRule>
  </conditionalFormatting>
  <conditionalFormatting sqref="C38:P38">
    <cfRule type="containsText" dxfId="25958" priority="28905" operator="containsText" text="09.00 -13.00">
      <formula>NOT(ISERROR(SEARCH("09.00 -13.00",C38)))</formula>
    </cfRule>
    <cfRule type="containsText" dxfId="25957" priority="28906" operator="containsText" text="09.00 -15:00">
      <formula>NOT(ISERROR(SEARCH("09.00 -15:00",C38)))</formula>
    </cfRule>
    <cfRule type="containsText" dxfId="25956" priority="28907" operator="containsText" text="09.00 -16.00">
      <formula>NOT(ISERROR(SEARCH("09.00 -16.00",C38)))</formula>
    </cfRule>
  </conditionalFormatting>
  <conditionalFormatting sqref="C39:P44">
    <cfRule type="containsText" dxfId="25955" priority="28902" operator="containsText" text="09.00 -13.00">
      <formula>NOT(ISERROR(SEARCH("09.00 -13.00",C39)))</formula>
    </cfRule>
    <cfRule type="containsText" dxfId="25954" priority="28903" operator="containsText" text="09.00 -15:00">
      <formula>NOT(ISERROR(SEARCH("09.00 -15:00",C39)))</formula>
    </cfRule>
    <cfRule type="containsText" dxfId="25953" priority="28904" operator="containsText" text="09.00 -16.00">
      <formula>NOT(ISERROR(SEARCH("09.00 -16.00",C39)))</formula>
    </cfRule>
  </conditionalFormatting>
  <conditionalFormatting sqref="C37:P37">
    <cfRule type="containsText" dxfId="25952" priority="28899" operator="containsText" text="09.00 -13.00">
      <formula>NOT(ISERROR(SEARCH("09.00 -13.00",C37)))</formula>
    </cfRule>
    <cfRule type="containsText" dxfId="25951" priority="28900" operator="containsText" text="09.00 -15:00">
      <formula>NOT(ISERROR(SEARCH("09.00 -15:00",C37)))</formula>
    </cfRule>
    <cfRule type="containsText" dxfId="25950" priority="28901" operator="containsText" text="09.00 -16.00">
      <formula>NOT(ISERROR(SEARCH("09.00 -16.00",C37)))</formula>
    </cfRule>
  </conditionalFormatting>
  <conditionalFormatting sqref="C38:P38">
    <cfRule type="containsText" dxfId="25949" priority="28896" operator="containsText" text="09.00 -13:00">
      <formula>NOT(ISERROR(SEARCH("09.00 -13:00",C38)))</formula>
    </cfRule>
    <cfRule type="containsText" dxfId="25948" priority="28897" operator="containsText" text="08.30 -17.30">
      <formula>NOT(ISERROR(SEARCH("08.30 -17.30",C38)))</formula>
    </cfRule>
    <cfRule type="containsText" dxfId="25947" priority="28898" operator="containsText" text="08.30 -15:30">
      <formula>NOT(ISERROR(SEARCH("08.30 -15:30",C38)))</formula>
    </cfRule>
  </conditionalFormatting>
  <conditionalFormatting sqref="C39:P44">
    <cfRule type="containsText" dxfId="25946" priority="28893" operator="containsText" text="09.00 -13.00">
      <formula>NOT(ISERROR(SEARCH("09.00 -13.00",C39)))</formula>
    </cfRule>
    <cfRule type="containsText" dxfId="25945" priority="28894" operator="containsText" text="09.00 -15:00">
      <formula>NOT(ISERROR(SEARCH("09.00 -15:00",C39)))</formula>
    </cfRule>
    <cfRule type="containsText" dxfId="25944" priority="28895" operator="containsText" text="09.00 -16.00">
      <formula>NOT(ISERROR(SEARCH("09.00 -16.00",C39)))</formula>
    </cfRule>
  </conditionalFormatting>
  <conditionalFormatting sqref="C39:P44">
    <cfRule type="containsText" dxfId="25943" priority="28890" operator="containsText" text="09.00 -13:00">
      <formula>NOT(ISERROR(SEARCH("09.00 -13:00",C39)))</formula>
    </cfRule>
    <cfRule type="containsText" dxfId="25942" priority="28891" operator="containsText" text="08.30 -17.30">
      <formula>NOT(ISERROR(SEARCH("08.30 -17.30",C39)))</formula>
    </cfRule>
    <cfRule type="containsText" dxfId="25941" priority="28892" operator="containsText" text="08.30 -15:30">
      <formula>NOT(ISERROR(SEARCH("08.30 -15:30",C39)))</formula>
    </cfRule>
  </conditionalFormatting>
  <conditionalFormatting sqref="C37:P37">
    <cfRule type="containsText" dxfId="25940" priority="28887" operator="containsText" text="09.00 -13.00">
      <formula>NOT(ISERROR(SEARCH("09.00 -13.00",C37)))</formula>
    </cfRule>
    <cfRule type="containsText" dxfId="25939" priority="28888" operator="containsText" text="09.00 -15:00">
      <formula>NOT(ISERROR(SEARCH("09.00 -15:00",C37)))</formula>
    </cfRule>
    <cfRule type="containsText" dxfId="25938" priority="28889" operator="containsText" text="09.00 -16.00">
      <formula>NOT(ISERROR(SEARCH("09.00 -16.00",C37)))</formula>
    </cfRule>
  </conditionalFormatting>
  <conditionalFormatting sqref="C37:P37">
    <cfRule type="containsText" dxfId="25937" priority="28884" operator="containsText" text="09.00 -13:00">
      <formula>NOT(ISERROR(SEARCH("09.00 -13:00",C37)))</formula>
    </cfRule>
    <cfRule type="containsText" dxfId="25936" priority="28885" operator="containsText" text="08.30 -17.30">
      <formula>NOT(ISERROR(SEARCH("08.30 -17.30",C37)))</formula>
    </cfRule>
    <cfRule type="containsText" dxfId="25935" priority="28886" operator="containsText" text="08.30 -15:30">
      <formula>NOT(ISERROR(SEARCH("08.30 -15:30",C37)))</formula>
    </cfRule>
  </conditionalFormatting>
  <conditionalFormatting sqref="W36:X36 AC36:AR36">
    <cfRule type="cellIs" dxfId="25934" priority="28875" operator="equal">
      <formula>"09.00 – 13.00"</formula>
    </cfRule>
  </conditionalFormatting>
  <conditionalFormatting sqref="W36:X36 AC36:AR36">
    <cfRule type="cellIs" dxfId="25933" priority="28876" operator="equal">
      <formula>"09.00 – 15.00"</formula>
    </cfRule>
  </conditionalFormatting>
  <conditionalFormatting sqref="W36:X36 AC36:AR36">
    <cfRule type="cellIs" dxfId="25932" priority="28877" operator="equal">
      <formula>"09.00 – 18.00"</formula>
    </cfRule>
  </conditionalFormatting>
  <conditionalFormatting sqref="W36:X36 AC36:AR36">
    <cfRule type="cellIs" dxfId="25931" priority="28878" operator="equal">
      <formula>"09.30 – 13.00"</formula>
    </cfRule>
  </conditionalFormatting>
  <conditionalFormatting sqref="W36:X36 AC36:AR36">
    <cfRule type="cellIs" dxfId="25930" priority="28879" operator="equal">
      <formula>"10.30 – 19.30"</formula>
    </cfRule>
  </conditionalFormatting>
  <conditionalFormatting sqref="W36:X36 AC36:AR36">
    <cfRule type="cellIs" dxfId="25929" priority="28880" operator="equal">
      <formula>"11.30 – 19.30"</formula>
    </cfRule>
  </conditionalFormatting>
  <conditionalFormatting sqref="W36:X36 AC36:AR36">
    <cfRule type="cellIs" dxfId="25928" priority="28881" operator="equal">
      <formula>_FV(13,"3")</formula>
    </cfRule>
  </conditionalFormatting>
  <conditionalFormatting sqref="W36:X36 AC36:AR36">
    <cfRule type="cellIs" dxfId="25927" priority="28882" operator="equal">
      <formula>_FV(13,"3")</formula>
    </cfRule>
  </conditionalFormatting>
  <conditionalFormatting sqref="W36:X36 AC36:AR36">
    <cfRule type="cellIs" dxfId="25926" priority="28883" operator="equal">
      <formula>_FV(13,"3")</formula>
    </cfRule>
  </conditionalFormatting>
  <conditionalFormatting sqref="W36:X36 AC36:AR36">
    <cfRule type="containsText" dxfId="25925" priority="28865" operator="containsText" text="DOMENICA">
      <formula>NOT(ISERROR(SEARCH("DOMENICA",W36)))</formula>
    </cfRule>
    <cfRule type="containsText" dxfId="25924" priority="28866" operator="containsText" text="08.30 – 14.30">
      <formula>NOT(ISERROR(SEARCH("08.30 – 14.30",W36)))</formula>
    </cfRule>
    <cfRule type="containsText" dxfId="25923" priority="28867" operator="containsText" text="09.30 – 18.30">
      <formula>NOT(ISERROR(SEARCH("09.30 – 18.30",W36)))</formula>
    </cfRule>
    <cfRule type="containsText" dxfId="25922" priority="28868" operator="containsText" text="08.30 – 16.30">
      <formula>NOT(ISERROR(SEARCH("08.30 – 16.30",W36)))</formula>
    </cfRule>
    <cfRule type="containsText" dxfId="25921" priority="28869" operator="containsText" text="08.30 – 17.30">
      <formula>NOT(ISERROR(SEARCH("08.30 – 17.30",W36)))</formula>
    </cfRule>
    <cfRule type="containsText" dxfId="25920" priority="28870" operator="containsText" text="09.00 – 18.00">
      <formula>NOT(ISERROR(SEARCH("09.00 – 18.00",W36)))</formula>
    </cfRule>
    <cfRule type="containsText" dxfId="25919" priority="28871" operator="containsText" text="09.00 – 15.00">
      <formula>NOT(ISERROR(SEARCH("09.00 – 15.00",W36)))</formula>
    </cfRule>
    <cfRule type="containsText" dxfId="25918" priority="28872" operator="containsText" text="10.30 – 19.30">
      <formula>NOT(ISERROR(SEARCH("10.30 – 19.30",W36)))</formula>
    </cfRule>
    <cfRule type="containsText" dxfId="25917" priority="28873" operator="containsText" text="09.00 – 13.00">
      <formula>NOT(ISERROR(SEARCH("09.00 – 13.00",W36)))</formula>
    </cfRule>
    <cfRule type="containsText" dxfId="25916" priority="28874" operator="containsText" text="11.30 – 19.30">
      <formula>NOT(ISERROR(SEARCH("11.30 – 19.30",W36)))</formula>
    </cfRule>
  </conditionalFormatting>
  <conditionalFormatting sqref="W36:X36 AC36:AR36">
    <cfRule type="cellIs" dxfId="25915" priority="28857" operator="equal">
      <formula>"09.00 – 15.00"</formula>
    </cfRule>
  </conditionalFormatting>
  <conditionalFormatting sqref="W36:X36 AC36:AR36">
    <cfRule type="cellIs" dxfId="25914" priority="28858" operator="equal">
      <formula>"09.00 – 18.00"</formula>
    </cfRule>
  </conditionalFormatting>
  <conditionalFormatting sqref="W36:X36 AC36:AR36">
    <cfRule type="cellIs" dxfId="25913" priority="28859" operator="equal">
      <formula>"09.30 – 13.00"</formula>
    </cfRule>
  </conditionalFormatting>
  <conditionalFormatting sqref="W36:X36 AC36:AR36">
    <cfRule type="cellIs" dxfId="25912" priority="28860" operator="equal">
      <formula>"10.30 – 19.30"</formula>
    </cfRule>
  </conditionalFormatting>
  <conditionalFormatting sqref="W36:X36 AC36:AR36">
    <cfRule type="cellIs" dxfId="25911" priority="28861" operator="equal">
      <formula>"11.30 – 19.30"</formula>
    </cfRule>
  </conditionalFormatting>
  <conditionalFormatting sqref="W36:X36 AC36:AR36">
    <cfRule type="cellIs" dxfId="25910" priority="28862" operator="equal">
      <formula>_FV(13,"3")</formula>
    </cfRule>
  </conditionalFormatting>
  <conditionalFormatting sqref="W36:X36 AC36:AR36">
    <cfRule type="cellIs" dxfId="25909" priority="28863" operator="equal">
      <formula>_FV(13,"3")</formula>
    </cfRule>
  </conditionalFormatting>
  <conditionalFormatting sqref="W36:X36 AC36:AR36">
    <cfRule type="cellIs" dxfId="25908" priority="28864" operator="equal">
      <formula>_FV(13,"3")</formula>
    </cfRule>
  </conditionalFormatting>
  <conditionalFormatting sqref="W36:X36 AC36:AR36">
    <cfRule type="cellIs" dxfId="25907" priority="28849" operator="equal">
      <formula>"09.00 – 15.00"</formula>
    </cfRule>
  </conditionalFormatting>
  <conditionalFormatting sqref="W36:X36 AC36:AR36">
    <cfRule type="cellIs" dxfId="25906" priority="28850" operator="equal">
      <formula>"09.00 – 18.00"</formula>
    </cfRule>
  </conditionalFormatting>
  <conditionalFormatting sqref="W36:X36 AC36:AR36">
    <cfRule type="cellIs" dxfId="25905" priority="28851" operator="equal">
      <formula>"09.30 – 13.00"</formula>
    </cfRule>
  </conditionalFormatting>
  <conditionalFormatting sqref="W36:X36 AC36:AR36">
    <cfRule type="cellIs" dxfId="25904" priority="28852" operator="equal">
      <formula>"10.30 – 19.30"</formula>
    </cfRule>
  </conditionalFormatting>
  <conditionalFormatting sqref="W36:X36 AC36:AR36">
    <cfRule type="cellIs" dxfId="25903" priority="28853" operator="equal">
      <formula>"11.30 – 19.30"</formula>
    </cfRule>
  </conditionalFormatting>
  <conditionalFormatting sqref="W36:X36 AC36:AR36">
    <cfRule type="cellIs" dxfId="25902" priority="28854" operator="equal">
      <formula>_FV(13,"3")</formula>
    </cfRule>
  </conditionalFormatting>
  <conditionalFormatting sqref="W36:X36 AC36:AR36">
    <cfRule type="cellIs" dxfId="25901" priority="28855" operator="equal">
      <formula>_FV(13,"3")</formula>
    </cfRule>
  </conditionalFormatting>
  <conditionalFormatting sqref="W36:X36 AC36:AR36">
    <cfRule type="cellIs" dxfId="25900" priority="28856" operator="equal">
      <formula>_FV(13,"3")</formula>
    </cfRule>
  </conditionalFormatting>
  <conditionalFormatting sqref="W36:X36 AC36:AR36">
    <cfRule type="containsText" dxfId="25899" priority="28843" operator="containsText" text="09.00 - 13.00">
      <formula>NOT(ISERROR(SEARCH("09.00 - 13.00",W36)))</formula>
    </cfRule>
    <cfRule type="containsText" dxfId="25898" priority="28844" operator="containsText" text="09.00 – 15:00">
      <formula>NOT(ISERROR(SEARCH("09.00 – 15:00",W36)))</formula>
    </cfRule>
    <cfRule type="containsText" dxfId="25897" priority="28845" operator="containsText" text="09.00 – 16.00">
      <formula>NOT(ISERROR(SEARCH("09.00 – 16.00",W36)))</formula>
    </cfRule>
    <cfRule type="containsText" dxfId="25896" priority="28846" operator="containsText" text="09.00 - 13:00">
      <formula>NOT(ISERROR(SEARCH("09.00 - 13:00",W36)))</formula>
    </cfRule>
    <cfRule type="containsText" dxfId="25895" priority="28847" operator="containsText" text="08.30 – 16:30 ">
      <formula>NOT(ISERROR(SEARCH("08.30 – 16:30 ",W36)))</formula>
    </cfRule>
    <cfRule type="containsText" dxfId="25894" priority="28848" operator="containsText" text="08.30 – 17:30 ">
      <formula>NOT(ISERROR(SEARCH("08.30 – 17:30 ",W36)))</formula>
    </cfRule>
  </conditionalFormatting>
  <conditionalFormatting sqref="W36:X36 AC36:AR36">
    <cfRule type="cellIs" dxfId="25893" priority="28835" operator="equal">
      <formula>"09.00 – 15.00"</formula>
    </cfRule>
  </conditionalFormatting>
  <conditionalFormatting sqref="W36:X36 AC36:AR36">
    <cfRule type="cellIs" dxfId="25892" priority="28836" operator="equal">
      <formula>"09.00 – 18.00"</formula>
    </cfRule>
  </conditionalFormatting>
  <conditionalFormatting sqref="W36:X36 AC36:AR36">
    <cfRule type="cellIs" dxfId="25891" priority="28837" operator="equal">
      <formula>"09.30 – 13.00"</formula>
    </cfRule>
  </conditionalFormatting>
  <conditionalFormatting sqref="W36:X36 AC36:AR36">
    <cfRule type="cellIs" dxfId="25890" priority="28838" operator="equal">
      <formula>"10.30 – 19.30"</formula>
    </cfRule>
  </conditionalFormatting>
  <conditionalFormatting sqref="W36:X36 AC36:AR36">
    <cfRule type="cellIs" dxfId="25889" priority="28839" operator="equal">
      <formula>"11.30 – 19.30"</formula>
    </cfRule>
  </conditionalFormatting>
  <conditionalFormatting sqref="W36:X36 AC36:AR36">
    <cfRule type="cellIs" dxfId="25888" priority="28840" operator="equal">
      <formula>_FV(13,"3")</formula>
    </cfRule>
  </conditionalFormatting>
  <conditionalFormatting sqref="W36:X36 AC36:AR36">
    <cfRule type="cellIs" dxfId="25887" priority="28841" operator="equal">
      <formula>_FV(13,"3")</formula>
    </cfRule>
  </conditionalFormatting>
  <conditionalFormatting sqref="W36:X36 AC36:AR36">
    <cfRule type="cellIs" dxfId="25886" priority="28842" operator="equal">
      <formula>_FV(13,"3")</formula>
    </cfRule>
  </conditionalFormatting>
  <conditionalFormatting sqref="W36:X36 AC36:AR36">
    <cfRule type="containsText" dxfId="25885" priority="28825" operator="containsText" text="DOMENICA">
      <formula>NOT(ISERROR(SEARCH("DOMENICA",W36)))</formula>
    </cfRule>
    <cfRule type="containsText" dxfId="25884" priority="28826" operator="containsText" text="08.30 – 14.30">
      <formula>NOT(ISERROR(SEARCH("08.30 – 14.30",W36)))</formula>
    </cfRule>
    <cfRule type="containsText" dxfId="25883" priority="28827" operator="containsText" text="09.30 – 18.30">
      <formula>NOT(ISERROR(SEARCH("09.30 – 18.30",W36)))</formula>
    </cfRule>
    <cfRule type="containsText" dxfId="25882" priority="28828" operator="containsText" text="08.30 – 16.30">
      <formula>NOT(ISERROR(SEARCH("08.30 – 16.30",W36)))</formula>
    </cfRule>
    <cfRule type="containsText" dxfId="25881" priority="28829" operator="containsText" text="08.30 – 17.30">
      <formula>NOT(ISERROR(SEARCH("08.30 – 17.30",W36)))</formula>
    </cfRule>
    <cfRule type="containsText" dxfId="25880" priority="28830" operator="containsText" text="09.00 – 18.00">
      <formula>NOT(ISERROR(SEARCH("09.00 – 18.00",W36)))</formula>
    </cfRule>
    <cfRule type="containsText" dxfId="25879" priority="28831" operator="containsText" text="09.00 – 15.00">
      <formula>NOT(ISERROR(SEARCH("09.00 – 15.00",W36)))</formula>
    </cfRule>
    <cfRule type="containsText" dxfId="25878" priority="28832" operator="containsText" text="10.30 – 19.30">
      <formula>NOT(ISERROR(SEARCH("10.30 – 19.30",W36)))</formula>
    </cfRule>
    <cfRule type="containsText" dxfId="25877" priority="28833" operator="containsText" text="09.00 – 13.00">
      <formula>NOT(ISERROR(SEARCH("09.00 – 13.00",W36)))</formula>
    </cfRule>
    <cfRule type="containsText" dxfId="25876" priority="28834" operator="containsText" text="11.30 – 19.30">
      <formula>NOT(ISERROR(SEARCH("11.30 – 19.30",W36)))</formula>
    </cfRule>
  </conditionalFormatting>
  <conditionalFormatting sqref="W36:X36 AC36:AR36">
    <cfRule type="cellIs" dxfId="25875" priority="28818" operator="equal">
      <formula>"09.00 – 18.00"</formula>
    </cfRule>
  </conditionalFormatting>
  <conditionalFormatting sqref="W36:X36 AC36:AR36">
    <cfRule type="cellIs" dxfId="25874" priority="28819" operator="equal">
      <formula>"09.30 – 13.00"</formula>
    </cfRule>
  </conditionalFormatting>
  <conditionalFormatting sqref="W36:X36 AC36:AR36">
    <cfRule type="cellIs" dxfId="25873" priority="28820" operator="equal">
      <formula>"10.30 – 19.30"</formula>
    </cfRule>
  </conditionalFormatting>
  <conditionalFormatting sqref="W36:X36 AC36:AR36">
    <cfRule type="cellIs" dxfId="25872" priority="28821" operator="equal">
      <formula>"11.30 – 19.30"</formula>
    </cfRule>
  </conditionalFormatting>
  <conditionalFormatting sqref="W36:X36 AC36:AR36">
    <cfRule type="cellIs" dxfId="25871" priority="28822" operator="equal">
      <formula>_FV(13,"3")</formula>
    </cfRule>
  </conditionalFormatting>
  <conditionalFormatting sqref="W36:X36 AC36:AR36">
    <cfRule type="cellIs" dxfId="25870" priority="28823" operator="equal">
      <formula>_FV(13,"3")</formula>
    </cfRule>
  </conditionalFormatting>
  <conditionalFormatting sqref="W36:X36 AC36:AR36">
    <cfRule type="cellIs" dxfId="25869" priority="28824" operator="equal">
      <formula>_FV(13,"3")</formula>
    </cfRule>
  </conditionalFormatting>
  <conditionalFormatting sqref="W36:X36 AC36:AR36">
    <cfRule type="cellIs" dxfId="25868" priority="28811" operator="equal">
      <formula>"09.00 – 18.00"</formula>
    </cfRule>
  </conditionalFormatting>
  <conditionalFormatting sqref="W36:X36 AC36:AR36">
    <cfRule type="cellIs" dxfId="25867" priority="28812" operator="equal">
      <formula>"09.30 – 13.00"</formula>
    </cfRule>
  </conditionalFormatting>
  <conditionalFormatting sqref="W36:X36 AC36:AR36">
    <cfRule type="cellIs" dxfId="25866" priority="28813" operator="equal">
      <formula>"10.30 – 19.30"</formula>
    </cfRule>
  </conditionalFormatting>
  <conditionalFormatting sqref="W36:X36 AC36:AR36">
    <cfRule type="cellIs" dxfId="25865" priority="28814" operator="equal">
      <formula>"11.30 – 19.30"</formula>
    </cfRule>
  </conditionalFormatting>
  <conditionalFormatting sqref="W36:X36 AC36:AR36">
    <cfRule type="cellIs" dxfId="25864" priority="28815" operator="equal">
      <formula>_FV(13,"3")</formula>
    </cfRule>
  </conditionalFormatting>
  <conditionalFormatting sqref="W36:X36 AC36:AR36">
    <cfRule type="cellIs" dxfId="25863" priority="28816" operator="equal">
      <formula>_FV(13,"3")</formula>
    </cfRule>
  </conditionalFormatting>
  <conditionalFormatting sqref="W36:X36 AC36:AR36">
    <cfRule type="cellIs" dxfId="25862" priority="28817" operator="equal">
      <formula>_FV(13,"3")</formula>
    </cfRule>
  </conditionalFormatting>
  <conditionalFormatting sqref="W37:X44 AC37:AR44">
    <cfRule type="containsText" dxfId="25861" priority="28793" operator="containsText" text="08.30 – 14.30">
      <formula>NOT(ISERROR(SEARCH("08.30 – 14.30",W37)))</formula>
    </cfRule>
    <cfRule type="containsText" dxfId="25860" priority="28794" operator="containsText" text="09:30 – 18.30">
      <formula>NOT(ISERROR(SEARCH("09:30 – 18.30",W37)))</formula>
    </cfRule>
    <cfRule type="containsText" dxfId="25859" priority="28795" operator="containsText" text="10.30 – 18.30">
      <formula>NOT(ISERROR(SEARCH("10.30 – 18.30",W37)))</formula>
    </cfRule>
    <cfRule type="containsText" dxfId="25858" priority="28796" operator="containsText" text="09.30 – 18.30">
      <formula>NOT(ISERROR(SEARCH("09.30 – 18.30",W37)))</formula>
    </cfRule>
    <cfRule type="containsText" dxfId="25857" priority="28798" operator="containsText" text="09.00 – 13:00">
      <formula>NOT(ISERROR(SEARCH("09.00 – 13:00",W37)))</formula>
    </cfRule>
    <cfRule type="containsText" dxfId="25856" priority="28799" operator="containsText" text="08.30 – 16.30">
      <formula>NOT(ISERROR(SEARCH("08.30 – 16.30",W37)))</formula>
    </cfRule>
    <cfRule type="containsText" dxfId="25855" priority="28800" operator="containsText" text="08:30 – 17.30">
      <formula>NOT(ISERROR(SEARCH("08:30 – 17.30",W37)))</formula>
    </cfRule>
    <cfRule type="containsText" dxfId="25854" priority="28801" operator="containsText" text="08.30 – 17.30">
      <formula>NOT(ISERROR(SEARCH("08.30 – 17.30",W37)))</formula>
    </cfRule>
    <cfRule type="containsText" dxfId="25853" priority="28802" operator="containsText" text="09.00 – 18.00">
      <formula>NOT(ISERROR(SEARCH("09.00 – 18.00",W37)))</formula>
    </cfRule>
    <cfRule type="containsText" dxfId="25852" priority="28803" operator="containsText" text="09.00 – 13.00">
      <formula>NOT(ISERROR(SEARCH("09.00 – 13.00",W37)))</formula>
    </cfRule>
    <cfRule type="containsText" dxfId="25851" priority="28804" operator="containsText" text="11.30 – 19.30">
      <formula>NOT(ISERROR(SEARCH("11.30 – 19.30",W37)))</formula>
    </cfRule>
    <cfRule type="containsText" dxfId="25850" priority="28805" operator="containsText" text="10.30 – 19.30">
      <formula>NOT(ISERROR(SEARCH("10.30 – 19.30",W37)))</formula>
    </cfRule>
    <cfRule type="containsText" dxfId="25849" priority="28806" operator="containsText" text="09.00 – 15.00">
      <formula>NOT(ISERROR(SEARCH("09.00 – 15.00",W37)))</formula>
    </cfRule>
    <cfRule type="containsText" dxfId="25848" priority="28807" operator="containsText" text="1 2 : 3 0">
      <formula>NOT(ISERROR(SEARCH("1 2 : 3 0",W37)))</formula>
    </cfRule>
    <cfRule type="containsText" dxfId="25847" priority="28808" operator="containsText" text="1 3 : 3 0">
      <formula>NOT(ISERROR(SEARCH("1 3 : 3 0",W37)))</formula>
    </cfRule>
    <cfRule type="containsText" dxfId="25846" priority="28809" operator="containsText" text="FESTIVITÁ">
      <formula>NOT(ISERROR(SEARCH("FESTIVITÁ",W37)))</formula>
    </cfRule>
    <cfRule type="cellIs" dxfId="25845" priority="28810" operator="equal">
      <formula>"DOMENICA"</formula>
    </cfRule>
  </conditionalFormatting>
  <conditionalFormatting sqref="W37:X44 AC37:AR44">
    <cfRule type="containsText" dxfId="25844" priority="28785" operator="containsText" text="09.00 - 13.00">
      <formula>NOT(ISERROR(SEARCH("09.00 - 13.00",W37)))</formula>
    </cfRule>
    <cfRule type="containsText" dxfId="25843" priority="28788" operator="containsText" text="09.00 – 15:00">
      <formula>NOT(ISERROR(SEARCH("09.00 – 15:00",W37)))</formula>
    </cfRule>
    <cfRule type="containsText" dxfId="25842" priority="28789" operator="containsText" text="09.00 – 16.00">
      <formula>NOT(ISERROR(SEARCH("09.00 – 16.00",W37)))</formula>
    </cfRule>
    <cfRule type="containsText" dxfId="25841" priority="28790" operator="containsText" text="09.00 - 13:00">
      <formula>NOT(ISERROR(SEARCH("09.00 - 13:00",W37)))</formula>
    </cfRule>
    <cfRule type="containsText" dxfId="25840" priority="28791" operator="containsText" text="08.30 – 16:30 ">
      <formula>NOT(ISERROR(SEARCH("08.30 – 16:30 ",W37)))</formula>
    </cfRule>
    <cfRule type="containsText" dxfId="25839" priority="28792" operator="containsText" text="08.30 – 17:30 ">
      <formula>NOT(ISERROR(SEARCH("08.30 – 17:30 ",W37)))</formula>
    </cfRule>
  </conditionalFormatting>
  <conditionalFormatting sqref="W37:X44 AC37:AR44">
    <cfRule type="containsText" dxfId="25838" priority="28787" operator="containsText" text="1 3 : 0 0">
      <formula>NOT(ISERROR(SEARCH("1 3 : 0 0",W37)))</formula>
    </cfRule>
  </conditionalFormatting>
  <conditionalFormatting sqref="W37:X37 AC37:AR37">
    <cfRule type="containsText" dxfId="25837" priority="28786" operator="containsText" text="13:00">
      <formula>NOT(ISERROR(SEARCH("13:00",W37)))</formula>
    </cfRule>
  </conditionalFormatting>
  <conditionalFormatting sqref="W37:X44 AC37:AR44">
    <cfRule type="containsText" dxfId="25836" priority="28797" operator="containsText" text="09:00 – 13.00 ">
      <formula>NOT(ISERROR(SEARCH("09:00 – 13.00 ",W37)))</formula>
    </cfRule>
  </conditionalFormatting>
  <conditionalFormatting sqref="W43:X43 AC43:AR43">
    <cfRule type="containsText" dxfId="25835" priority="28784" operator="containsText" text="09:00 – 13.00 ">
      <formula>NOT(ISERROR(SEARCH("09:00 – 13.00 ",W43)))</formula>
    </cfRule>
  </conditionalFormatting>
  <conditionalFormatting sqref="W37:X44 AC37:AR44">
    <cfRule type="containsText" dxfId="25834" priority="28783" operator="containsText" text="09:00 – 13.00 ">
      <formula>NOT(ISERROR(SEARCH("09:00 – 13.00 ",W37)))</formula>
    </cfRule>
  </conditionalFormatting>
  <conditionalFormatting sqref="W43:X44 AC43:AR44">
    <cfRule type="containsText" dxfId="25833" priority="28782" operator="containsText" text="09:00 – 13.00 ">
      <formula>NOT(ISERROR(SEARCH("09:00 – 13.00 ",W43)))</formula>
    </cfRule>
  </conditionalFormatting>
  <conditionalFormatting sqref="W38:X38 AC38:AR38">
    <cfRule type="containsText" dxfId="25832" priority="28779" operator="containsText" text="09.00 -13.00">
      <formula>NOT(ISERROR(SEARCH("09.00 -13.00",W38)))</formula>
    </cfRule>
    <cfRule type="containsText" dxfId="25831" priority="28780" operator="containsText" text="09.00 -15:00">
      <formula>NOT(ISERROR(SEARCH("09.00 -15:00",W38)))</formula>
    </cfRule>
    <cfRule type="containsText" dxfId="25830" priority="28781" operator="containsText" text="09.00 -16.00">
      <formula>NOT(ISERROR(SEARCH("09.00 -16.00",W38)))</formula>
    </cfRule>
  </conditionalFormatting>
  <conditionalFormatting sqref="W39:X44 AC39:AR44">
    <cfRule type="containsText" dxfId="25829" priority="28776" operator="containsText" text="09.00 -13.00">
      <formula>NOT(ISERROR(SEARCH("09.00 -13.00",W39)))</formula>
    </cfRule>
    <cfRule type="containsText" dxfId="25828" priority="28777" operator="containsText" text="09.00 -15:00">
      <formula>NOT(ISERROR(SEARCH("09.00 -15:00",W39)))</formula>
    </cfRule>
    <cfRule type="containsText" dxfId="25827" priority="28778" operator="containsText" text="09.00 -16.00">
      <formula>NOT(ISERROR(SEARCH("09.00 -16.00",W39)))</formula>
    </cfRule>
  </conditionalFormatting>
  <conditionalFormatting sqref="W37:X37 AC37:AR37">
    <cfRule type="containsText" dxfId="25826" priority="28773" operator="containsText" text="09.00 -13.00">
      <formula>NOT(ISERROR(SEARCH("09.00 -13.00",W37)))</formula>
    </cfRule>
    <cfRule type="containsText" dxfId="25825" priority="28774" operator="containsText" text="09.00 -15:00">
      <formula>NOT(ISERROR(SEARCH("09.00 -15:00",W37)))</formula>
    </cfRule>
    <cfRule type="containsText" dxfId="25824" priority="28775" operator="containsText" text="09.00 -16.00">
      <formula>NOT(ISERROR(SEARCH("09.00 -16.00",W37)))</formula>
    </cfRule>
  </conditionalFormatting>
  <conditionalFormatting sqref="W43:X43 AC43:AR43">
    <cfRule type="containsText" dxfId="25823" priority="28772" operator="containsText" text="09:00 – 13.00 ">
      <formula>NOT(ISERROR(SEARCH("09:00 – 13.00 ",W43)))</formula>
    </cfRule>
  </conditionalFormatting>
  <conditionalFormatting sqref="W37:X44 AC37:AR44">
    <cfRule type="containsText" dxfId="25822" priority="28771" operator="containsText" text="09:00 – 13.00 ">
      <formula>NOT(ISERROR(SEARCH("09:00 – 13.00 ",W37)))</formula>
    </cfRule>
  </conditionalFormatting>
  <conditionalFormatting sqref="W43:X44 AC43:AR44">
    <cfRule type="containsText" dxfId="25821" priority="28770" operator="containsText" text="09:00 – 13.00 ">
      <formula>NOT(ISERROR(SEARCH("09:00 – 13.00 ",W43)))</formula>
    </cfRule>
  </conditionalFormatting>
  <conditionalFormatting sqref="W38:X38 AC38:AR38">
    <cfRule type="containsText" dxfId="25820" priority="28767" operator="containsText" text="09.00 -13.00">
      <formula>NOT(ISERROR(SEARCH("09.00 -13.00",W38)))</formula>
    </cfRule>
    <cfRule type="containsText" dxfId="25819" priority="28768" operator="containsText" text="09.00 -15:00">
      <formula>NOT(ISERROR(SEARCH("09.00 -15:00",W38)))</formula>
    </cfRule>
    <cfRule type="containsText" dxfId="25818" priority="28769" operator="containsText" text="09.00 -16.00">
      <formula>NOT(ISERROR(SEARCH("09.00 -16.00",W38)))</formula>
    </cfRule>
  </conditionalFormatting>
  <conditionalFormatting sqref="W39:X44 AC39:AR44">
    <cfRule type="containsText" dxfId="25817" priority="28764" operator="containsText" text="09.00 -13.00">
      <formula>NOT(ISERROR(SEARCH("09.00 -13.00",W39)))</formula>
    </cfRule>
    <cfRule type="containsText" dxfId="25816" priority="28765" operator="containsText" text="09.00 -15:00">
      <formula>NOT(ISERROR(SEARCH("09.00 -15:00",W39)))</formula>
    </cfRule>
    <cfRule type="containsText" dxfId="25815" priority="28766" operator="containsText" text="09.00 -16.00">
      <formula>NOT(ISERROR(SEARCH("09.00 -16.00",W39)))</formula>
    </cfRule>
  </conditionalFormatting>
  <conditionalFormatting sqref="W37:X37 AC37:AR37">
    <cfRule type="containsText" dxfId="25814" priority="28761" operator="containsText" text="09.00 -13.00">
      <formula>NOT(ISERROR(SEARCH("09.00 -13.00",W37)))</formula>
    </cfRule>
    <cfRule type="containsText" dxfId="25813" priority="28762" operator="containsText" text="09.00 -15:00">
      <formula>NOT(ISERROR(SEARCH("09.00 -15:00",W37)))</formula>
    </cfRule>
    <cfRule type="containsText" dxfId="25812" priority="28763" operator="containsText" text="09.00 -16.00">
      <formula>NOT(ISERROR(SEARCH("09.00 -16.00",W37)))</formula>
    </cfRule>
  </conditionalFormatting>
  <conditionalFormatting sqref="W38:X38 AC38:AR38">
    <cfRule type="containsText" dxfId="25811" priority="28758" operator="containsText" text="09.00 -13:00">
      <formula>NOT(ISERROR(SEARCH("09.00 -13:00",W38)))</formula>
    </cfRule>
    <cfRule type="containsText" dxfId="25810" priority="28759" operator="containsText" text="08.30 -17.30">
      <formula>NOT(ISERROR(SEARCH("08.30 -17.30",W38)))</formula>
    </cfRule>
    <cfRule type="containsText" dxfId="25809" priority="28760" operator="containsText" text="08.30 -15:30">
      <formula>NOT(ISERROR(SEARCH("08.30 -15:30",W38)))</formula>
    </cfRule>
  </conditionalFormatting>
  <conditionalFormatting sqref="W39:X44 AC39:AR44">
    <cfRule type="containsText" dxfId="25808" priority="28755" operator="containsText" text="09.00 -13.00">
      <formula>NOT(ISERROR(SEARCH("09.00 -13.00",W39)))</formula>
    </cfRule>
    <cfRule type="containsText" dxfId="25807" priority="28756" operator="containsText" text="09.00 -15:00">
      <formula>NOT(ISERROR(SEARCH("09.00 -15:00",W39)))</formula>
    </cfRule>
    <cfRule type="containsText" dxfId="25806" priority="28757" operator="containsText" text="09.00 -16.00">
      <formula>NOT(ISERROR(SEARCH("09.00 -16.00",W39)))</formula>
    </cfRule>
  </conditionalFormatting>
  <conditionalFormatting sqref="W39:X44 AC39:AR44">
    <cfRule type="containsText" dxfId="25805" priority="28752" operator="containsText" text="09.00 -13:00">
      <formula>NOT(ISERROR(SEARCH("09.00 -13:00",W39)))</formula>
    </cfRule>
    <cfRule type="containsText" dxfId="25804" priority="28753" operator="containsText" text="08.30 -17.30">
      <formula>NOT(ISERROR(SEARCH("08.30 -17.30",W39)))</formula>
    </cfRule>
    <cfRule type="containsText" dxfId="25803" priority="28754" operator="containsText" text="08.30 -15:30">
      <formula>NOT(ISERROR(SEARCH("08.30 -15:30",W39)))</formula>
    </cfRule>
  </conditionalFormatting>
  <conditionalFormatting sqref="W37:X37 AC37:AR37">
    <cfRule type="containsText" dxfId="25802" priority="28749" operator="containsText" text="09.00 -13.00">
      <formula>NOT(ISERROR(SEARCH("09.00 -13.00",W37)))</formula>
    </cfRule>
    <cfRule type="containsText" dxfId="25801" priority="28750" operator="containsText" text="09.00 -15:00">
      <formula>NOT(ISERROR(SEARCH("09.00 -15:00",W37)))</formula>
    </cfRule>
    <cfRule type="containsText" dxfId="25800" priority="28751" operator="containsText" text="09.00 -16.00">
      <formula>NOT(ISERROR(SEARCH("09.00 -16.00",W37)))</formula>
    </cfRule>
  </conditionalFormatting>
  <conditionalFormatting sqref="W37:X37 AC37:AR37">
    <cfRule type="containsText" dxfId="25799" priority="28746" operator="containsText" text="09.00 -13:00">
      <formula>NOT(ISERROR(SEARCH("09.00 -13:00",W37)))</formula>
    </cfRule>
    <cfRule type="containsText" dxfId="25798" priority="28747" operator="containsText" text="08.30 -17.30">
      <formula>NOT(ISERROR(SEARCH("08.30 -17.30",W37)))</formula>
    </cfRule>
    <cfRule type="containsText" dxfId="25797" priority="28748" operator="containsText" text="08.30 -15:30">
      <formula>NOT(ISERROR(SEARCH("08.30 -15:30",W37)))</formula>
    </cfRule>
  </conditionalFormatting>
  <conditionalFormatting sqref="AY36 BA36:BG36">
    <cfRule type="cellIs" dxfId="25796" priority="28737" operator="equal">
      <formula>"09.00 – 13.00"</formula>
    </cfRule>
  </conditionalFormatting>
  <conditionalFormatting sqref="AY36 BA36:BG36">
    <cfRule type="cellIs" dxfId="25795" priority="28738" operator="equal">
      <formula>"09.00 – 15.00"</formula>
    </cfRule>
  </conditionalFormatting>
  <conditionalFormatting sqref="AY36 BA36:BG36">
    <cfRule type="cellIs" dxfId="25794" priority="28739" operator="equal">
      <formula>"09.00 – 18.00"</formula>
    </cfRule>
  </conditionalFormatting>
  <conditionalFormatting sqref="AY36 BA36:BG36">
    <cfRule type="cellIs" dxfId="25793" priority="28740" operator="equal">
      <formula>"09.30 – 13.00"</formula>
    </cfRule>
  </conditionalFormatting>
  <conditionalFormatting sqref="AY36 BA36:BG36">
    <cfRule type="cellIs" dxfId="25792" priority="28741" operator="equal">
      <formula>"10.30 – 19.30"</formula>
    </cfRule>
  </conditionalFormatting>
  <conditionalFormatting sqref="AY36 BA36:BG36">
    <cfRule type="cellIs" dxfId="25791" priority="28742" operator="equal">
      <formula>"11.30 – 19.30"</formula>
    </cfRule>
  </conditionalFormatting>
  <conditionalFormatting sqref="AY36 BA36:BG36">
    <cfRule type="cellIs" dxfId="25790" priority="28743" operator="equal">
      <formula>_FV(13,"3")</formula>
    </cfRule>
  </conditionalFormatting>
  <conditionalFormatting sqref="AY36 BA36:BG36">
    <cfRule type="cellIs" dxfId="25789" priority="28744" operator="equal">
      <formula>_FV(13,"3")</formula>
    </cfRule>
  </conditionalFormatting>
  <conditionalFormatting sqref="AY36 BA36:BG36">
    <cfRule type="cellIs" dxfId="25788" priority="28745" operator="equal">
      <formula>_FV(13,"3")</formula>
    </cfRule>
  </conditionalFormatting>
  <conditionalFormatting sqref="AY36 BA36:BG36">
    <cfRule type="containsText" dxfId="25787" priority="28727" operator="containsText" text="DOMENICA">
      <formula>NOT(ISERROR(SEARCH("DOMENICA",AY36)))</formula>
    </cfRule>
    <cfRule type="containsText" dxfId="25786" priority="28728" operator="containsText" text="08.30 – 14.30">
      <formula>NOT(ISERROR(SEARCH("08.30 – 14.30",AY36)))</formula>
    </cfRule>
    <cfRule type="containsText" dxfId="25785" priority="28729" operator="containsText" text="09.30 – 18.30">
      <formula>NOT(ISERROR(SEARCH("09.30 – 18.30",AY36)))</formula>
    </cfRule>
    <cfRule type="containsText" dxfId="25784" priority="28730" operator="containsText" text="08.30 – 16.30">
      <formula>NOT(ISERROR(SEARCH("08.30 – 16.30",AY36)))</formula>
    </cfRule>
    <cfRule type="containsText" dxfId="25783" priority="28731" operator="containsText" text="08.30 – 17.30">
      <formula>NOT(ISERROR(SEARCH("08.30 – 17.30",AY36)))</formula>
    </cfRule>
    <cfRule type="containsText" dxfId="25782" priority="28732" operator="containsText" text="09.00 – 18.00">
      <formula>NOT(ISERROR(SEARCH("09.00 – 18.00",AY36)))</formula>
    </cfRule>
    <cfRule type="containsText" dxfId="25781" priority="28733" operator="containsText" text="09.00 – 15.00">
      <formula>NOT(ISERROR(SEARCH("09.00 – 15.00",AY36)))</formula>
    </cfRule>
    <cfRule type="containsText" dxfId="25780" priority="28734" operator="containsText" text="10.30 – 19.30">
      <formula>NOT(ISERROR(SEARCH("10.30 – 19.30",AY36)))</formula>
    </cfRule>
    <cfRule type="containsText" dxfId="25779" priority="28735" operator="containsText" text="09.00 – 13.00">
      <formula>NOT(ISERROR(SEARCH("09.00 – 13.00",AY36)))</formula>
    </cfRule>
    <cfRule type="containsText" dxfId="25778" priority="28736" operator="containsText" text="11.30 – 19.30">
      <formula>NOT(ISERROR(SEARCH("11.30 – 19.30",AY36)))</formula>
    </cfRule>
  </conditionalFormatting>
  <conditionalFormatting sqref="AY36 BA36:BG36">
    <cfRule type="cellIs" dxfId="25777" priority="28719" operator="equal">
      <formula>"09.00 – 15.00"</formula>
    </cfRule>
  </conditionalFormatting>
  <conditionalFormatting sqref="AY36 BA36:BG36">
    <cfRule type="cellIs" dxfId="25776" priority="28720" operator="equal">
      <formula>"09.00 – 18.00"</formula>
    </cfRule>
  </conditionalFormatting>
  <conditionalFormatting sqref="AY36 BA36:BG36">
    <cfRule type="cellIs" dxfId="25775" priority="28721" operator="equal">
      <formula>"09.30 – 13.00"</formula>
    </cfRule>
  </conditionalFormatting>
  <conditionalFormatting sqref="AY36 BA36:BG36">
    <cfRule type="cellIs" dxfId="25774" priority="28722" operator="equal">
      <formula>"10.30 – 19.30"</formula>
    </cfRule>
  </conditionalFormatting>
  <conditionalFormatting sqref="AY36 BA36:BG36">
    <cfRule type="cellIs" dxfId="25773" priority="28723" operator="equal">
      <formula>"11.30 – 19.30"</formula>
    </cfRule>
  </conditionalFormatting>
  <conditionalFormatting sqref="AY36 BA36:BG36">
    <cfRule type="cellIs" dxfId="25772" priority="28724" operator="equal">
      <formula>_FV(13,"3")</formula>
    </cfRule>
  </conditionalFormatting>
  <conditionalFormatting sqref="AY36 BA36:BG36">
    <cfRule type="cellIs" dxfId="25771" priority="28725" operator="equal">
      <formula>_FV(13,"3")</formula>
    </cfRule>
  </conditionalFormatting>
  <conditionalFormatting sqref="AY36 BA36:BG36">
    <cfRule type="cellIs" dxfId="25770" priority="28726" operator="equal">
      <formula>_FV(13,"3")</formula>
    </cfRule>
  </conditionalFormatting>
  <conditionalFormatting sqref="AY36 BA36:BG36">
    <cfRule type="cellIs" dxfId="25769" priority="28711" operator="equal">
      <formula>"09.00 – 15.00"</formula>
    </cfRule>
  </conditionalFormatting>
  <conditionalFormatting sqref="AY36 BA36:BG36">
    <cfRule type="cellIs" dxfId="25768" priority="28712" operator="equal">
      <formula>"09.00 – 18.00"</formula>
    </cfRule>
  </conditionalFormatting>
  <conditionalFormatting sqref="AY36 BA36:BG36">
    <cfRule type="cellIs" dxfId="25767" priority="28713" operator="equal">
      <formula>"09.30 – 13.00"</formula>
    </cfRule>
  </conditionalFormatting>
  <conditionalFormatting sqref="AY36 BA36:BG36">
    <cfRule type="cellIs" dxfId="25766" priority="28714" operator="equal">
      <formula>"10.30 – 19.30"</formula>
    </cfRule>
  </conditionalFormatting>
  <conditionalFormatting sqref="AY36 BA36:BG36">
    <cfRule type="cellIs" dxfId="25765" priority="28715" operator="equal">
      <formula>"11.30 – 19.30"</formula>
    </cfRule>
  </conditionalFormatting>
  <conditionalFormatting sqref="AY36 BA36:BG36">
    <cfRule type="cellIs" dxfId="25764" priority="28716" operator="equal">
      <formula>_FV(13,"3")</formula>
    </cfRule>
  </conditionalFormatting>
  <conditionalFormatting sqref="AY36 BA36:BG36">
    <cfRule type="cellIs" dxfId="25763" priority="28717" operator="equal">
      <formula>_FV(13,"3")</formula>
    </cfRule>
  </conditionalFormatting>
  <conditionalFormatting sqref="AY36 BA36:BG36">
    <cfRule type="cellIs" dxfId="25762" priority="28718" operator="equal">
      <formula>_FV(13,"3")</formula>
    </cfRule>
  </conditionalFormatting>
  <conditionalFormatting sqref="AY36 BA36:BG36">
    <cfRule type="containsText" dxfId="25761" priority="28705" operator="containsText" text="09.00 - 13.00">
      <formula>NOT(ISERROR(SEARCH("09.00 - 13.00",AY36)))</formula>
    </cfRule>
    <cfRule type="containsText" dxfId="25760" priority="28706" operator="containsText" text="09.00 – 15:00">
      <formula>NOT(ISERROR(SEARCH("09.00 – 15:00",AY36)))</formula>
    </cfRule>
    <cfRule type="containsText" dxfId="25759" priority="28707" operator="containsText" text="09.00 – 16.00">
      <formula>NOT(ISERROR(SEARCH("09.00 – 16.00",AY36)))</formula>
    </cfRule>
    <cfRule type="containsText" dxfId="25758" priority="28708" operator="containsText" text="09.00 - 13:00">
      <formula>NOT(ISERROR(SEARCH("09.00 - 13:00",AY36)))</formula>
    </cfRule>
    <cfRule type="containsText" dxfId="25757" priority="28709" operator="containsText" text="08.30 – 16:30 ">
      <formula>NOT(ISERROR(SEARCH("08.30 – 16:30 ",AY36)))</formula>
    </cfRule>
    <cfRule type="containsText" dxfId="25756" priority="28710" operator="containsText" text="08.30 – 17:30 ">
      <formula>NOT(ISERROR(SEARCH("08.30 – 17:30 ",AY36)))</formula>
    </cfRule>
  </conditionalFormatting>
  <conditionalFormatting sqref="AY36 BA36:BG36">
    <cfRule type="cellIs" dxfId="25755" priority="28697" operator="equal">
      <formula>"09.00 – 15.00"</formula>
    </cfRule>
  </conditionalFormatting>
  <conditionalFormatting sqref="AY36 BA36:BG36">
    <cfRule type="cellIs" dxfId="25754" priority="28698" operator="equal">
      <formula>"09.00 – 18.00"</formula>
    </cfRule>
  </conditionalFormatting>
  <conditionalFormatting sqref="AY36 BA36:BG36">
    <cfRule type="cellIs" dxfId="25753" priority="28699" operator="equal">
      <formula>"09.30 – 13.00"</formula>
    </cfRule>
  </conditionalFormatting>
  <conditionalFormatting sqref="AY36 BA36:BG36">
    <cfRule type="cellIs" dxfId="25752" priority="28700" operator="equal">
      <formula>"10.30 – 19.30"</formula>
    </cfRule>
  </conditionalFormatting>
  <conditionalFormatting sqref="AY36 BA36:BG36">
    <cfRule type="cellIs" dxfId="25751" priority="28701" operator="equal">
      <formula>"11.30 – 19.30"</formula>
    </cfRule>
  </conditionalFormatting>
  <conditionalFormatting sqref="AY36 BA36:BG36">
    <cfRule type="cellIs" dxfId="25750" priority="28702" operator="equal">
      <formula>_FV(13,"3")</formula>
    </cfRule>
  </conditionalFormatting>
  <conditionalFormatting sqref="AY36 BA36:BG36">
    <cfRule type="cellIs" dxfId="25749" priority="28703" operator="equal">
      <formula>_FV(13,"3")</formula>
    </cfRule>
  </conditionalFormatting>
  <conditionalFormatting sqref="AY36 BA36:BG36">
    <cfRule type="cellIs" dxfId="25748" priority="28704" operator="equal">
      <formula>_FV(13,"3")</formula>
    </cfRule>
  </conditionalFormatting>
  <conditionalFormatting sqref="AY36 BA36:BG36">
    <cfRule type="containsText" dxfId="25747" priority="28687" operator="containsText" text="DOMENICA">
      <formula>NOT(ISERROR(SEARCH("DOMENICA",AY36)))</formula>
    </cfRule>
    <cfRule type="containsText" dxfId="25746" priority="28688" operator="containsText" text="08.30 – 14.30">
      <formula>NOT(ISERROR(SEARCH("08.30 – 14.30",AY36)))</formula>
    </cfRule>
    <cfRule type="containsText" dxfId="25745" priority="28689" operator="containsText" text="09.30 – 18.30">
      <formula>NOT(ISERROR(SEARCH("09.30 – 18.30",AY36)))</formula>
    </cfRule>
    <cfRule type="containsText" dxfId="25744" priority="28690" operator="containsText" text="08.30 – 16.30">
      <formula>NOT(ISERROR(SEARCH("08.30 – 16.30",AY36)))</formula>
    </cfRule>
    <cfRule type="containsText" dxfId="25743" priority="28691" operator="containsText" text="08.30 – 17.30">
      <formula>NOT(ISERROR(SEARCH("08.30 – 17.30",AY36)))</formula>
    </cfRule>
    <cfRule type="containsText" dxfId="25742" priority="28692" operator="containsText" text="09.00 – 18.00">
      <formula>NOT(ISERROR(SEARCH("09.00 – 18.00",AY36)))</formula>
    </cfRule>
    <cfRule type="containsText" dxfId="25741" priority="28693" operator="containsText" text="09.00 – 15.00">
      <formula>NOT(ISERROR(SEARCH("09.00 – 15.00",AY36)))</formula>
    </cfRule>
    <cfRule type="containsText" dxfId="25740" priority="28694" operator="containsText" text="10.30 – 19.30">
      <formula>NOT(ISERROR(SEARCH("10.30 – 19.30",AY36)))</formula>
    </cfRule>
    <cfRule type="containsText" dxfId="25739" priority="28695" operator="containsText" text="09.00 – 13.00">
      <formula>NOT(ISERROR(SEARCH("09.00 – 13.00",AY36)))</formula>
    </cfRule>
    <cfRule type="containsText" dxfId="25738" priority="28696" operator="containsText" text="11.30 – 19.30">
      <formula>NOT(ISERROR(SEARCH("11.30 – 19.30",AY36)))</formula>
    </cfRule>
  </conditionalFormatting>
  <conditionalFormatting sqref="AY36 BA36:BG36">
    <cfRule type="cellIs" dxfId="25737" priority="28680" operator="equal">
      <formula>"09.00 – 18.00"</formula>
    </cfRule>
  </conditionalFormatting>
  <conditionalFormatting sqref="AY36 BA36:BG36">
    <cfRule type="cellIs" dxfId="25736" priority="28681" operator="equal">
      <formula>"09.30 – 13.00"</formula>
    </cfRule>
  </conditionalFormatting>
  <conditionalFormatting sqref="AY36 BA36:BG36">
    <cfRule type="cellIs" dxfId="25735" priority="28682" operator="equal">
      <formula>"10.30 – 19.30"</formula>
    </cfRule>
  </conditionalFormatting>
  <conditionalFormatting sqref="AY36 BA36:BG36">
    <cfRule type="cellIs" dxfId="25734" priority="28683" operator="equal">
      <formula>"11.30 – 19.30"</formula>
    </cfRule>
  </conditionalFormatting>
  <conditionalFormatting sqref="AY36 BA36:BG36">
    <cfRule type="cellIs" dxfId="25733" priority="28684" operator="equal">
      <formula>_FV(13,"3")</formula>
    </cfRule>
  </conditionalFormatting>
  <conditionalFormatting sqref="AY36 BA36:BG36">
    <cfRule type="cellIs" dxfId="25732" priority="28685" operator="equal">
      <formula>_FV(13,"3")</formula>
    </cfRule>
  </conditionalFormatting>
  <conditionalFormatting sqref="AY36 BA36:BG36">
    <cfRule type="cellIs" dxfId="25731" priority="28686" operator="equal">
      <formula>_FV(13,"3")</formula>
    </cfRule>
  </conditionalFormatting>
  <conditionalFormatting sqref="AY36 BA36:BG36">
    <cfRule type="cellIs" dxfId="25730" priority="28673" operator="equal">
      <formula>"09.00 – 18.00"</formula>
    </cfRule>
  </conditionalFormatting>
  <conditionalFormatting sqref="AY36 BA36:BG36">
    <cfRule type="cellIs" dxfId="25729" priority="28674" operator="equal">
      <formula>"09.30 – 13.00"</formula>
    </cfRule>
  </conditionalFormatting>
  <conditionalFormatting sqref="AY36 BA36:BG36">
    <cfRule type="cellIs" dxfId="25728" priority="28675" operator="equal">
      <formula>"10.30 – 19.30"</formula>
    </cfRule>
  </conditionalFormatting>
  <conditionalFormatting sqref="AY36 BA36:BG36">
    <cfRule type="cellIs" dxfId="25727" priority="28676" operator="equal">
      <formula>"11.30 – 19.30"</formula>
    </cfRule>
  </conditionalFormatting>
  <conditionalFormatting sqref="AY36 BA36:BG36">
    <cfRule type="cellIs" dxfId="25726" priority="28677" operator="equal">
      <formula>_FV(13,"3")</formula>
    </cfRule>
  </conditionalFormatting>
  <conditionalFormatting sqref="AY36 BA36:BG36">
    <cfRule type="cellIs" dxfId="25725" priority="28678" operator="equal">
      <formula>_FV(13,"3")</formula>
    </cfRule>
  </conditionalFormatting>
  <conditionalFormatting sqref="AY36 BA36:BG36">
    <cfRule type="cellIs" dxfId="25724" priority="28679" operator="equal">
      <formula>_FV(13,"3")</formula>
    </cfRule>
  </conditionalFormatting>
  <conditionalFormatting sqref="AY37:AY44 BA37:BG44">
    <cfRule type="containsText" dxfId="25723" priority="28655" operator="containsText" text="08.30 – 14.30">
      <formula>NOT(ISERROR(SEARCH("08.30 – 14.30",AY37)))</formula>
    </cfRule>
    <cfRule type="containsText" dxfId="25722" priority="28656" operator="containsText" text="09:30 – 18.30">
      <formula>NOT(ISERROR(SEARCH("09:30 – 18.30",AY37)))</formula>
    </cfRule>
    <cfRule type="containsText" dxfId="25721" priority="28657" operator="containsText" text="10.30 – 18.30">
      <formula>NOT(ISERROR(SEARCH("10.30 – 18.30",AY37)))</formula>
    </cfRule>
    <cfRule type="containsText" dxfId="25720" priority="28658" operator="containsText" text="09.30 – 18.30">
      <formula>NOT(ISERROR(SEARCH("09.30 – 18.30",AY37)))</formula>
    </cfRule>
    <cfRule type="containsText" dxfId="25719" priority="28660" operator="containsText" text="09.00 – 13:00">
      <formula>NOT(ISERROR(SEARCH("09.00 – 13:00",AY37)))</formula>
    </cfRule>
    <cfRule type="containsText" dxfId="25718" priority="28661" operator="containsText" text="08.30 – 16.30">
      <formula>NOT(ISERROR(SEARCH("08.30 – 16.30",AY37)))</formula>
    </cfRule>
    <cfRule type="containsText" dxfId="25717" priority="28662" operator="containsText" text="08:30 – 17.30">
      <formula>NOT(ISERROR(SEARCH("08:30 – 17.30",AY37)))</formula>
    </cfRule>
    <cfRule type="containsText" dxfId="25716" priority="28663" operator="containsText" text="08.30 – 17.30">
      <formula>NOT(ISERROR(SEARCH("08.30 – 17.30",AY37)))</formula>
    </cfRule>
    <cfRule type="containsText" dxfId="25715" priority="28664" operator="containsText" text="09.00 – 18.00">
      <formula>NOT(ISERROR(SEARCH("09.00 – 18.00",AY37)))</formula>
    </cfRule>
    <cfRule type="containsText" dxfId="25714" priority="28665" operator="containsText" text="09.00 – 13.00">
      <formula>NOT(ISERROR(SEARCH("09.00 – 13.00",AY37)))</formula>
    </cfRule>
    <cfRule type="containsText" dxfId="25713" priority="28666" operator="containsText" text="11.30 – 19.30">
      <formula>NOT(ISERROR(SEARCH("11.30 – 19.30",AY37)))</formula>
    </cfRule>
    <cfRule type="containsText" dxfId="25712" priority="28667" operator="containsText" text="10.30 – 19.30">
      <formula>NOT(ISERROR(SEARCH("10.30 – 19.30",AY37)))</formula>
    </cfRule>
    <cfRule type="containsText" dxfId="25711" priority="28668" operator="containsText" text="09.00 – 15.00">
      <formula>NOT(ISERROR(SEARCH("09.00 – 15.00",AY37)))</formula>
    </cfRule>
    <cfRule type="containsText" dxfId="25710" priority="28669" operator="containsText" text="1 2 : 3 0">
      <formula>NOT(ISERROR(SEARCH("1 2 : 3 0",AY37)))</formula>
    </cfRule>
    <cfRule type="containsText" dxfId="25709" priority="28670" operator="containsText" text="1 3 : 3 0">
      <formula>NOT(ISERROR(SEARCH("1 3 : 3 0",AY37)))</formula>
    </cfRule>
    <cfRule type="containsText" dxfId="25708" priority="28671" operator="containsText" text="FESTIVITÁ">
      <formula>NOT(ISERROR(SEARCH("FESTIVITÁ",AY37)))</formula>
    </cfRule>
    <cfRule type="cellIs" dxfId="25707" priority="28672" operator="equal">
      <formula>"DOMENICA"</formula>
    </cfRule>
  </conditionalFormatting>
  <conditionalFormatting sqref="AY37:AY44 BA37:BG44">
    <cfRule type="containsText" dxfId="25706" priority="28647" operator="containsText" text="09.00 - 13.00">
      <formula>NOT(ISERROR(SEARCH("09.00 - 13.00",AY37)))</formula>
    </cfRule>
    <cfRule type="containsText" dxfId="25705" priority="28650" operator="containsText" text="09.00 – 15:00">
      <formula>NOT(ISERROR(SEARCH("09.00 – 15:00",AY37)))</formula>
    </cfRule>
    <cfRule type="containsText" dxfId="25704" priority="28651" operator="containsText" text="09.00 – 16.00">
      <formula>NOT(ISERROR(SEARCH("09.00 – 16.00",AY37)))</formula>
    </cfRule>
    <cfRule type="containsText" dxfId="25703" priority="28652" operator="containsText" text="09.00 - 13:00">
      <formula>NOT(ISERROR(SEARCH("09.00 - 13:00",AY37)))</formula>
    </cfRule>
    <cfRule type="containsText" dxfId="25702" priority="28653" operator="containsText" text="08.30 – 16:30 ">
      <formula>NOT(ISERROR(SEARCH("08.30 – 16:30 ",AY37)))</formula>
    </cfRule>
    <cfRule type="containsText" dxfId="25701" priority="28654" operator="containsText" text="08.30 – 17:30 ">
      <formula>NOT(ISERROR(SEARCH("08.30 – 17:30 ",AY37)))</formula>
    </cfRule>
  </conditionalFormatting>
  <conditionalFormatting sqref="AY37:AY44 BA37:BG44">
    <cfRule type="containsText" dxfId="25700" priority="28649" operator="containsText" text="1 3 : 0 0">
      <formula>NOT(ISERROR(SEARCH("1 3 : 0 0",AY37)))</formula>
    </cfRule>
  </conditionalFormatting>
  <conditionalFormatting sqref="AY37 BA37:BG37">
    <cfRule type="containsText" dxfId="25699" priority="28648" operator="containsText" text="13:00">
      <formula>NOT(ISERROR(SEARCH("13:00",AY37)))</formula>
    </cfRule>
  </conditionalFormatting>
  <conditionalFormatting sqref="AY37:AY44 BA37:BG44">
    <cfRule type="containsText" dxfId="25698" priority="28659" operator="containsText" text="09:00 – 13.00 ">
      <formula>NOT(ISERROR(SEARCH("09:00 – 13.00 ",AY37)))</formula>
    </cfRule>
  </conditionalFormatting>
  <conditionalFormatting sqref="AY43 BA43:BG43">
    <cfRule type="containsText" dxfId="25697" priority="28646" operator="containsText" text="09:00 – 13.00 ">
      <formula>NOT(ISERROR(SEARCH("09:00 – 13.00 ",AY43)))</formula>
    </cfRule>
  </conditionalFormatting>
  <conditionalFormatting sqref="AY37:AY44 BA37:BG44">
    <cfRule type="containsText" dxfId="25696" priority="28645" operator="containsText" text="09:00 – 13.00 ">
      <formula>NOT(ISERROR(SEARCH("09:00 – 13.00 ",AY37)))</formula>
    </cfRule>
  </conditionalFormatting>
  <conditionalFormatting sqref="AY43:AY44 BA43:BG44">
    <cfRule type="containsText" dxfId="25695" priority="28644" operator="containsText" text="09:00 – 13.00 ">
      <formula>NOT(ISERROR(SEARCH("09:00 – 13.00 ",AY43)))</formula>
    </cfRule>
  </conditionalFormatting>
  <conditionalFormatting sqref="AY38 BA38:BG38">
    <cfRule type="containsText" dxfId="25694" priority="28641" operator="containsText" text="09.00 -13.00">
      <formula>NOT(ISERROR(SEARCH("09.00 -13.00",AY38)))</formula>
    </cfRule>
    <cfRule type="containsText" dxfId="25693" priority="28642" operator="containsText" text="09.00 -15:00">
      <formula>NOT(ISERROR(SEARCH("09.00 -15:00",AY38)))</formula>
    </cfRule>
    <cfRule type="containsText" dxfId="25692" priority="28643" operator="containsText" text="09.00 -16.00">
      <formula>NOT(ISERROR(SEARCH("09.00 -16.00",AY38)))</formula>
    </cfRule>
  </conditionalFormatting>
  <conditionalFormatting sqref="AY39:AY44 BA39:BG44">
    <cfRule type="containsText" dxfId="25691" priority="28638" operator="containsText" text="09.00 -13.00">
      <formula>NOT(ISERROR(SEARCH("09.00 -13.00",AY39)))</formula>
    </cfRule>
    <cfRule type="containsText" dxfId="25690" priority="28639" operator="containsText" text="09.00 -15:00">
      <formula>NOT(ISERROR(SEARCH("09.00 -15:00",AY39)))</formula>
    </cfRule>
    <cfRule type="containsText" dxfId="25689" priority="28640" operator="containsText" text="09.00 -16.00">
      <formula>NOT(ISERROR(SEARCH("09.00 -16.00",AY39)))</formula>
    </cfRule>
  </conditionalFormatting>
  <conditionalFormatting sqref="AY37 BA37:BG37">
    <cfRule type="containsText" dxfId="25688" priority="28635" operator="containsText" text="09.00 -13.00">
      <formula>NOT(ISERROR(SEARCH("09.00 -13.00",AY37)))</formula>
    </cfRule>
    <cfRule type="containsText" dxfId="25687" priority="28636" operator="containsText" text="09.00 -15:00">
      <formula>NOT(ISERROR(SEARCH("09.00 -15:00",AY37)))</formula>
    </cfRule>
    <cfRule type="containsText" dxfId="25686" priority="28637" operator="containsText" text="09.00 -16.00">
      <formula>NOT(ISERROR(SEARCH("09.00 -16.00",AY37)))</formula>
    </cfRule>
  </conditionalFormatting>
  <conditionalFormatting sqref="AY43 BA43:BG43">
    <cfRule type="containsText" dxfId="25685" priority="28634" operator="containsText" text="09:00 – 13.00 ">
      <formula>NOT(ISERROR(SEARCH("09:00 – 13.00 ",AY43)))</formula>
    </cfRule>
  </conditionalFormatting>
  <conditionalFormatting sqref="AY37:AY44 BA37:BG44">
    <cfRule type="containsText" dxfId="25684" priority="28633" operator="containsText" text="09:00 – 13.00 ">
      <formula>NOT(ISERROR(SEARCH("09:00 – 13.00 ",AY37)))</formula>
    </cfRule>
  </conditionalFormatting>
  <conditionalFormatting sqref="AY43:AY44 BA43:BG44">
    <cfRule type="containsText" dxfId="25683" priority="28632" operator="containsText" text="09:00 – 13.00 ">
      <formula>NOT(ISERROR(SEARCH("09:00 – 13.00 ",AY43)))</formula>
    </cfRule>
  </conditionalFormatting>
  <conditionalFormatting sqref="AY38 BA38:BG38">
    <cfRule type="containsText" dxfId="25682" priority="28629" operator="containsText" text="09.00 -13.00">
      <formula>NOT(ISERROR(SEARCH("09.00 -13.00",AY38)))</formula>
    </cfRule>
    <cfRule type="containsText" dxfId="25681" priority="28630" operator="containsText" text="09.00 -15:00">
      <formula>NOT(ISERROR(SEARCH("09.00 -15:00",AY38)))</formula>
    </cfRule>
    <cfRule type="containsText" dxfId="25680" priority="28631" operator="containsText" text="09.00 -16.00">
      <formula>NOT(ISERROR(SEARCH("09.00 -16.00",AY38)))</formula>
    </cfRule>
  </conditionalFormatting>
  <conditionalFormatting sqref="AY39:AY44 BA39:BG44">
    <cfRule type="containsText" dxfId="25679" priority="28626" operator="containsText" text="09.00 -13.00">
      <formula>NOT(ISERROR(SEARCH("09.00 -13.00",AY39)))</formula>
    </cfRule>
    <cfRule type="containsText" dxfId="25678" priority="28627" operator="containsText" text="09.00 -15:00">
      <formula>NOT(ISERROR(SEARCH("09.00 -15:00",AY39)))</formula>
    </cfRule>
    <cfRule type="containsText" dxfId="25677" priority="28628" operator="containsText" text="09.00 -16.00">
      <formula>NOT(ISERROR(SEARCH("09.00 -16.00",AY39)))</formula>
    </cfRule>
  </conditionalFormatting>
  <conditionalFormatting sqref="AY37 BA37:BG37">
    <cfRule type="containsText" dxfId="25676" priority="28623" operator="containsText" text="09.00 -13.00">
      <formula>NOT(ISERROR(SEARCH("09.00 -13.00",AY37)))</formula>
    </cfRule>
    <cfRule type="containsText" dxfId="25675" priority="28624" operator="containsText" text="09.00 -15:00">
      <formula>NOT(ISERROR(SEARCH("09.00 -15:00",AY37)))</formula>
    </cfRule>
    <cfRule type="containsText" dxfId="25674" priority="28625" operator="containsText" text="09.00 -16.00">
      <formula>NOT(ISERROR(SEARCH("09.00 -16.00",AY37)))</formula>
    </cfRule>
  </conditionalFormatting>
  <conditionalFormatting sqref="AY38 BA38:BG38">
    <cfRule type="containsText" dxfId="25673" priority="28620" operator="containsText" text="09.00 -13:00">
      <formula>NOT(ISERROR(SEARCH("09.00 -13:00",AY38)))</formula>
    </cfRule>
    <cfRule type="containsText" dxfId="25672" priority="28621" operator="containsText" text="08.30 -17.30">
      <formula>NOT(ISERROR(SEARCH("08.30 -17.30",AY38)))</formula>
    </cfRule>
    <cfRule type="containsText" dxfId="25671" priority="28622" operator="containsText" text="08.30 -15:30">
      <formula>NOT(ISERROR(SEARCH("08.30 -15:30",AY38)))</formula>
    </cfRule>
  </conditionalFormatting>
  <conditionalFormatting sqref="AY39:AY44 BA39:BG44">
    <cfRule type="containsText" dxfId="25670" priority="28617" operator="containsText" text="09.00 -13.00">
      <formula>NOT(ISERROR(SEARCH("09.00 -13.00",AY39)))</formula>
    </cfRule>
    <cfRule type="containsText" dxfId="25669" priority="28618" operator="containsText" text="09.00 -15:00">
      <formula>NOT(ISERROR(SEARCH("09.00 -15:00",AY39)))</formula>
    </cfRule>
    <cfRule type="containsText" dxfId="25668" priority="28619" operator="containsText" text="09.00 -16.00">
      <formula>NOT(ISERROR(SEARCH("09.00 -16.00",AY39)))</formula>
    </cfRule>
  </conditionalFormatting>
  <conditionalFormatting sqref="AY39:AY44 BA39:BG44">
    <cfRule type="containsText" dxfId="25667" priority="28614" operator="containsText" text="09.00 -13:00">
      <formula>NOT(ISERROR(SEARCH("09.00 -13:00",AY39)))</formula>
    </cfRule>
    <cfRule type="containsText" dxfId="25666" priority="28615" operator="containsText" text="08.30 -17.30">
      <formula>NOT(ISERROR(SEARCH("08.30 -17.30",AY39)))</formula>
    </cfRule>
    <cfRule type="containsText" dxfId="25665" priority="28616" operator="containsText" text="08.30 -15:30">
      <formula>NOT(ISERROR(SEARCH("08.30 -15:30",AY39)))</formula>
    </cfRule>
  </conditionalFormatting>
  <conditionalFormatting sqref="AY37 BA37:BG37">
    <cfRule type="containsText" dxfId="25664" priority="28611" operator="containsText" text="09.00 -13.00">
      <formula>NOT(ISERROR(SEARCH("09.00 -13.00",AY37)))</formula>
    </cfRule>
    <cfRule type="containsText" dxfId="25663" priority="28612" operator="containsText" text="09.00 -15:00">
      <formula>NOT(ISERROR(SEARCH("09.00 -15:00",AY37)))</formula>
    </cfRule>
    <cfRule type="containsText" dxfId="25662" priority="28613" operator="containsText" text="09.00 -16.00">
      <formula>NOT(ISERROR(SEARCH("09.00 -16.00",AY37)))</formula>
    </cfRule>
  </conditionalFormatting>
  <conditionalFormatting sqref="AY37 BA37:BG37">
    <cfRule type="containsText" dxfId="25661" priority="28608" operator="containsText" text="09.00 -13:00">
      <formula>NOT(ISERROR(SEARCH("09.00 -13:00",AY37)))</formula>
    </cfRule>
    <cfRule type="containsText" dxfId="25660" priority="28609" operator="containsText" text="08.30 -17.30">
      <formula>NOT(ISERROR(SEARCH("08.30 -17.30",AY37)))</formula>
    </cfRule>
    <cfRule type="containsText" dxfId="25659" priority="28610" operator="containsText" text="08.30 -15:30">
      <formula>NOT(ISERROR(SEARCH("08.30 -15:30",AY37)))</formula>
    </cfRule>
  </conditionalFormatting>
  <conditionalFormatting sqref="BI27:AMM34 AS27:AS34 Q27:S27">
    <cfRule type="containsText" dxfId="25658" priority="28591" operator="containsText" text="08.30 – 14.30">
      <formula>NOT(ISERROR(SEARCH("08.30 – 14.30",Q27)))</formula>
    </cfRule>
    <cfRule type="containsText" dxfId="25657" priority="28592" operator="containsText" text="09:30 – 18.30">
      <formula>NOT(ISERROR(SEARCH("09:30 – 18.30",Q27)))</formula>
    </cfRule>
    <cfRule type="containsText" dxfId="25656" priority="28593" operator="containsText" text="10.30 – 18.30">
      <formula>NOT(ISERROR(SEARCH("10.30 – 18.30",Q27)))</formula>
    </cfRule>
    <cfRule type="containsText" dxfId="25655" priority="28594" operator="containsText" text="09.30 – 18.30">
      <formula>NOT(ISERROR(SEARCH("09.30 – 18.30",Q27)))</formula>
    </cfRule>
    <cfRule type="containsText" dxfId="25654" priority="28595" operator="containsText" text="09.00 – 13:00">
      <formula>NOT(ISERROR(SEARCH("09.00 – 13:00",Q27)))</formula>
    </cfRule>
    <cfRule type="containsText" dxfId="25653" priority="28596" operator="containsText" text="08.30 – 16.30">
      <formula>NOT(ISERROR(SEARCH("08.30 – 16.30",Q27)))</formula>
    </cfRule>
    <cfRule type="containsText" dxfId="25652" priority="28597" operator="containsText" text="08:30 – 17.30">
      <formula>NOT(ISERROR(SEARCH("08:30 – 17.30",Q27)))</formula>
    </cfRule>
    <cfRule type="containsText" dxfId="25651" priority="28598" operator="containsText" text="08.30 – 17.30">
      <formula>NOT(ISERROR(SEARCH("08.30 – 17.30",Q27)))</formula>
    </cfRule>
    <cfRule type="containsText" dxfId="25650" priority="28599" operator="containsText" text="09.00 – 18.00">
      <formula>NOT(ISERROR(SEARCH("09.00 – 18.00",Q27)))</formula>
    </cfRule>
    <cfRule type="containsText" dxfId="25649" priority="28600" operator="containsText" text="09.00 – 13.00">
      <formula>NOT(ISERROR(SEARCH("09.00 – 13.00",Q27)))</formula>
    </cfRule>
    <cfRule type="containsText" dxfId="25648" priority="28601" operator="containsText" text="11.30 – 19.30">
      <formula>NOT(ISERROR(SEARCH("11.30 – 19.30",Q27)))</formula>
    </cfRule>
    <cfRule type="containsText" dxfId="25647" priority="28602" operator="containsText" text="10.30 – 19.30">
      <formula>NOT(ISERROR(SEARCH("10.30 – 19.30",Q27)))</formula>
    </cfRule>
    <cfRule type="containsText" dxfId="25646" priority="28603" operator="containsText" text="09.00 – 15.00">
      <formula>NOT(ISERROR(SEARCH("09.00 – 15.00",Q27)))</formula>
    </cfRule>
    <cfRule type="containsText" dxfId="25645" priority="28604" operator="containsText" text="12:30">
      <formula>NOT(ISERROR(SEARCH("12:30",Q27)))</formula>
    </cfRule>
    <cfRule type="containsText" dxfId="25644" priority="28605" operator="containsText" text="13:30">
      <formula>NOT(ISERROR(SEARCH("13:30",Q27)))</formula>
    </cfRule>
    <cfRule type="containsText" dxfId="25643" priority="28606" operator="containsText" text="FESTIVITÁ">
      <formula>NOT(ISERROR(SEARCH("FESTIVITÁ",Q27)))</formula>
    </cfRule>
    <cfRule type="cellIs" dxfId="25642" priority="28607" operator="equal">
      <formula>"DOMENICA"</formula>
    </cfRule>
  </conditionalFormatting>
  <conditionalFormatting sqref="Q26:S26">
    <cfRule type="cellIs" dxfId="25641" priority="28582" operator="equal">
      <formula>"09.00 – 13.00"</formula>
    </cfRule>
  </conditionalFormatting>
  <conditionalFormatting sqref="U26:V26">
    <cfRule type="cellIs" dxfId="25640" priority="28497" operator="equal">
      <formula>"09.00 – 15.00"</formula>
    </cfRule>
  </conditionalFormatting>
  <conditionalFormatting sqref="Q26:S26">
    <cfRule type="cellIs" dxfId="25639" priority="28583" operator="equal">
      <formula>"09.00 – 15.00"</formula>
    </cfRule>
  </conditionalFormatting>
  <conditionalFormatting sqref="Q26:S26">
    <cfRule type="cellIs" dxfId="25638" priority="28584" operator="equal">
      <formula>"09.00 – 18.00"</formula>
    </cfRule>
  </conditionalFormatting>
  <conditionalFormatting sqref="Q26:S26">
    <cfRule type="cellIs" dxfId="25637" priority="28585" operator="equal">
      <formula>"09.30 – 13.00"</formula>
    </cfRule>
  </conditionalFormatting>
  <conditionalFormatting sqref="Q26:S26">
    <cfRule type="cellIs" dxfId="25636" priority="28586" operator="equal">
      <formula>"10.30 – 19.30"</formula>
    </cfRule>
  </conditionalFormatting>
  <conditionalFormatting sqref="Q26:S26">
    <cfRule type="cellIs" dxfId="25635" priority="28587" operator="equal">
      <formula>"11.30 – 19.30"</formula>
    </cfRule>
  </conditionalFormatting>
  <conditionalFormatting sqref="Q26:S26">
    <cfRule type="cellIs" dxfId="25634" priority="28588" operator="equal">
      <formula>_FV(13,"3")</formula>
    </cfRule>
  </conditionalFormatting>
  <conditionalFormatting sqref="Q26:S26">
    <cfRule type="cellIs" dxfId="25633" priority="28589" operator="equal">
      <formula>_FV(13,"3")</formula>
    </cfRule>
  </conditionalFormatting>
  <conditionalFormatting sqref="Q26:S26">
    <cfRule type="cellIs" dxfId="25632" priority="28590" operator="equal">
      <formula>_FV(13,"3")</formula>
    </cfRule>
  </conditionalFormatting>
  <conditionalFormatting sqref="BI26:XFD26 AS26 Q26:S26">
    <cfRule type="containsText" dxfId="25631" priority="28572" operator="containsText" text="DOMENICA">
      <formula>NOT(ISERROR(SEARCH("DOMENICA",Q26)))</formula>
    </cfRule>
    <cfRule type="containsText" dxfId="25630" priority="28573" operator="containsText" text="08.30 – 14.30">
      <formula>NOT(ISERROR(SEARCH("08.30 – 14.30",Q26)))</formula>
    </cfRule>
    <cfRule type="containsText" dxfId="25629" priority="28574" operator="containsText" text="09.30 – 18.30">
      <formula>NOT(ISERROR(SEARCH("09.30 – 18.30",Q26)))</formula>
    </cfRule>
    <cfRule type="containsText" dxfId="25628" priority="28575" operator="containsText" text="08.30 – 16.30">
      <formula>NOT(ISERROR(SEARCH("08.30 – 16.30",Q26)))</formula>
    </cfRule>
    <cfRule type="containsText" dxfId="25627" priority="28576" operator="containsText" text="08.30 – 17.30">
      <formula>NOT(ISERROR(SEARCH("08.30 – 17.30",Q26)))</formula>
    </cfRule>
    <cfRule type="containsText" dxfId="25626" priority="28577" operator="containsText" text="09.00 – 18.00">
      <formula>NOT(ISERROR(SEARCH("09.00 – 18.00",Q26)))</formula>
    </cfRule>
    <cfRule type="containsText" dxfId="25625" priority="28578" operator="containsText" text="09.00 – 15.00">
      <formula>NOT(ISERROR(SEARCH("09.00 – 15.00",Q26)))</formula>
    </cfRule>
    <cfRule type="containsText" dxfId="25624" priority="28579" operator="containsText" text="10.30 – 19.30">
      <formula>NOT(ISERROR(SEARCH("10.30 – 19.30",Q26)))</formula>
    </cfRule>
    <cfRule type="containsText" dxfId="25623" priority="28580" operator="containsText" text="09.00 – 13.00">
      <formula>NOT(ISERROR(SEARCH("09.00 – 13.00",Q26)))</formula>
    </cfRule>
    <cfRule type="containsText" dxfId="25622" priority="28581" operator="containsText" text="11.30 – 19.30">
      <formula>NOT(ISERROR(SEARCH("11.30 – 19.30",Q26)))</formula>
    </cfRule>
  </conditionalFormatting>
  <conditionalFormatting sqref="Q26:S26">
    <cfRule type="cellIs" dxfId="25621" priority="28564" operator="equal">
      <formula>"09.00 – 15.00"</formula>
    </cfRule>
  </conditionalFormatting>
  <conditionalFormatting sqref="Q26:S26">
    <cfRule type="cellIs" dxfId="25620" priority="28565" operator="equal">
      <formula>"09.00 – 18.00"</formula>
    </cfRule>
  </conditionalFormatting>
  <conditionalFormatting sqref="Q26:S26">
    <cfRule type="cellIs" dxfId="25619" priority="28566" operator="equal">
      <formula>"09.30 – 13.00"</formula>
    </cfRule>
  </conditionalFormatting>
  <conditionalFormatting sqref="Q26:S26">
    <cfRule type="cellIs" dxfId="25618" priority="28567" operator="equal">
      <formula>"10.30 – 19.30"</formula>
    </cfRule>
  </conditionalFormatting>
  <conditionalFormatting sqref="Q26:S26">
    <cfRule type="cellIs" dxfId="25617" priority="28568" operator="equal">
      <formula>"11.30 – 19.30"</formula>
    </cfRule>
  </conditionalFormatting>
  <conditionalFormatting sqref="Q26:S26">
    <cfRule type="cellIs" dxfId="25616" priority="28569" operator="equal">
      <formula>_FV(13,"3")</formula>
    </cfRule>
  </conditionalFormatting>
  <conditionalFormatting sqref="Q26:S26">
    <cfRule type="cellIs" dxfId="25615" priority="28570" operator="equal">
      <formula>_FV(13,"3")</formula>
    </cfRule>
  </conditionalFormatting>
  <conditionalFormatting sqref="Q26:S26">
    <cfRule type="cellIs" dxfId="25614" priority="28571" operator="equal">
      <formula>_FV(13,"3")</formula>
    </cfRule>
  </conditionalFormatting>
  <conditionalFormatting sqref="Q26:S26">
    <cfRule type="cellIs" dxfId="25613" priority="28556" operator="equal">
      <formula>"09.00 – 15.00"</formula>
    </cfRule>
  </conditionalFormatting>
  <conditionalFormatting sqref="Q26:S26">
    <cfRule type="cellIs" dxfId="25612" priority="28557" operator="equal">
      <formula>"09.00 – 18.00"</formula>
    </cfRule>
  </conditionalFormatting>
  <conditionalFormatting sqref="Q26:S26">
    <cfRule type="cellIs" dxfId="25611" priority="28558" operator="equal">
      <formula>"09.30 – 13.00"</formula>
    </cfRule>
  </conditionalFormatting>
  <conditionalFormatting sqref="Q26:S26">
    <cfRule type="cellIs" dxfId="25610" priority="28559" operator="equal">
      <formula>"10.30 – 19.30"</formula>
    </cfRule>
  </conditionalFormatting>
  <conditionalFormatting sqref="Q26:S26">
    <cfRule type="cellIs" dxfId="25609" priority="28560" operator="equal">
      <formula>"11.30 – 19.30"</formula>
    </cfRule>
  </conditionalFormatting>
  <conditionalFormatting sqref="Q26:S26">
    <cfRule type="cellIs" dxfId="25608" priority="28561" operator="equal">
      <formula>_FV(13,"3")</formula>
    </cfRule>
  </conditionalFormatting>
  <conditionalFormatting sqref="Q26:S26">
    <cfRule type="cellIs" dxfId="25607" priority="28562" operator="equal">
      <formula>_FV(13,"3")</formula>
    </cfRule>
  </conditionalFormatting>
  <conditionalFormatting sqref="Q26:S26">
    <cfRule type="cellIs" dxfId="25606" priority="28563" operator="equal">
      <formula>_FV(13,"3")</formula>
    </cfRule>
  </conditionalFormatting>
  <conditionalFormatting sqref="AT26:AU34">
    <cfRule type="containsText" dxfId="25605" priority="28539" operator="containsText" text="08.30 – 14.30">
      <formula>NOT(ISERROR(SEARCH("08.30 – 14.30",AT26)))</formula>
    </cfRule>
    <cfRule type="containsText" dxfId="25604" priority="28540" operator="containsText" text="09:30 – 18.30">
      <formula>NOT(ISERROR(SEARCH("09:30 – 18.30",AT26)))</formula>
    </cfRule>
    <cfRule type="containsText" dxfId="25603" priority="28541" operator="containsText" text="10.30 – 18.30">
      <formula>NOT(ISERROR(SEARCH("10.30 – 18.30",AT26)))</formula>
    </cfRule>
    <cfRule type="containsText" dxfId="25602" priority="28542" operator="containsText" text="09.30 – 18.30">
      <formula>NOT(ISERROR(SEARCH("09.30 – 18.30",AT26)))</formula>
    </cfRule>
    <cfRule type="containsText" dxfId="25601" priority="28543" operator="containsText" text="09.00 – 13:00">
      <formula>NOT(ISERROR(SEARCH("09.00 – 13:00",AT26)))</formula>
    </cfRule>
    <cfRule type="containsText" dxfId="25600" priority="28544" operator="containsText" text="08.30 – 16.30">
      <formula>NOT(ISERROR(SEARCH("08.30 – 16.30",AT26)))</formula>
    </cfRule>
    <cfRule type="containsText" dxfId="25599" priority="28545" operator="containsText" text="08:30 – 17.30">
      <formula>NOT(ISERROR(SEARCH("08:30 – 17.30",AT26)))</formula>
    </cfRule>
    <cfRule type="containsText" dxfId="25598" priority="28546" operator="containsText" text="08.30 – 17.30">
      <formula>NOT(ISERROR(SEARCH("08.30 – 17.30",AT26)))</formula>
    </cfRule>
    <cfRule type="containsText" dxfId="25597" priority="28547" operator="containsText" text="09.00 – 18.00">
      <formula>NOT(ISERROR(SEARCH("09.00 – 18.00",AT26)))</formula>
    </cfRule>
    <cfRule type="containsText" dxfId="25596" priority="28548" operator="containsText" text="09.00 – 13.00">
      <formula>NOT(ISERROR(SEARCH("09.00 – 13.00",AT26)))</formula>
    </cfRule>
    <cfRule type="containsText" dxfId="25595" priority="28549" operator="containsText" text="11.30 – 19.30">
      <formula>NOT(ISERROR(SEARCH("11.30 – 19.30",AT26)))</formula>
    </cfRule>
    <cfRule type="containsText" dxfId="25594" priority="28550" operator="containsText" text="10.30 – 19.30">
      <formula>NOT(ISERROR(SEARCH("10.30 – 19.30",AT26)))</formula>
    </cfRule>
    <cfRule type="containsText" dxfId="25593" priority="28551" operator="containsText" text="09.00 – 15.00">
      <formula>NOT(ISERROR(SEARCH("09.00 – 15.00",AT26)))</formula>
    </cfRule>
    <cfRule type="containsText" dxfId="25592" priority="28552" operator="containsText" text="12:30">
      <formula>NOT(ISERROR(SEARCH("12:30",AT26)))</formula>
    </cfRule>
    <cfRule type="containsText" dxfId="25591" priority="28553" operator="containsText" text="13:30">
      <formula>NOT(ISERROR(SEARCH("13:30",AT26)))</formula>
    </cfRule>
    <cfRule type="containsText" dxfId="25590" priority="28554" operator="containsText" text="FESTIVITÁ">
      <formula>NOT(ISERROR(SEARCH("FESTIVITÁ",AT26)))</formula>
    </cfRule>
    <cfRule type="cellIs" dxfId="25589" priority="28555" operator="equal">
      <formula>"DOMENICA"</formula>
    </cfRule>
  </conditionalFormatting>
  <conditionalFormatting sqref="Q28:S34">
    <cfRule type="containsText" dxfId="25588" priority="28522" operator="containsText" text="08.30 – 14.30">
      <formula>NOT(ISERROR(SEARCH("08.30 – 14.30",Q28)))</formula>
    </cfRule>
    <cfRule type="containsText" dxfId="25587" priority="28523" operator="containsText" text="09:30 – 18.30">
      <formula>NOT(ISERROR(SEARCH("09:30 – 18.30",Q28)))</formula>
    </cfRule>
    <cfRule type="containsText" dxfId="25586" priority="28524" operator="containsText" text="10.30 – 18.30">
      <formula>NOT(ISERROR(SEARCH("10.30 – 18.30",Q28)))</formula>
    </cfRule>
    <cfRule type="containsText" dxfId="25585" priority="28525" operator="containsText" text="09.30 – 18.30">
      <formula>NOT(ISERROR(SEARCH("09.30 – 18.30",Q28)))</formula>
    </cfRule>
    <cfRule type="containsText" dxfId="25584" priority="28526" operator="containsText" text="09.00 – 13:00">
      <formula>NOT(ISERROR(SEARCH("09.00 – 13:00",Q28)))</formula>
    </cfRule>
    <cfRule type="containsText" dxfId="25583" priority="28527" operator="containsText" text="08.30 – 16.30">
      <formula>NOT(ISERROR(SEARCH("08.30 – 16.30",Q28)))</formula>
    </cfRule>
    <cfRule type="containsText" dxfId="25582" priority="28528" operator="containsText" text="08:30 – 17.30">
      <formula>NOT(ISERROR(SEARCH("08:30 – 17.30",Q28)))</formula>
    </cfRule>
    <cfRule type="containsText" dxfId="25581" priority="28529" operator="containsText" text="08.30 – 17.30">
      <formula>NOT(ISERROR(SEARCH("08.30 – 17.30",Q28)))</formula>
    </cfRule>
    <cfRule type="containsText" dxfId="25580" priority="28530" operator="containsText" text="09.00 – 18.00">
      <formula>NOT(ISERROR(SEARCH("09.00 – 18.00",Q28)))</formula>
    </cfRule>
    <cfRule type="containsText" dxfId="25579" priority="28531" operator="containsText" text="09.00 – 13.00">
      <formula>NOT(ISERROR(SEARCH("09.00 – 13.00",Q28)))</formula>
    </cfRule>
    <cfRule type="containsText" dxfId="25578" priority="28532" operator="containsText" text="11.30 – 19.30">
      <formula>NOT(ISERROR(SEARCH("11.30 – 19.30",Q28)))</formula>
    </cfRule>
    <cfRule type="containsText" dxfId="25577" priority="28533" operator="containsText" text="10.30 – 19.30">
      <formula>NOT(ISERROR(SEARCH("10.30 – 19.30",Q28)))</formula>
    </cfRule>
    <cfRule type="containsText" dxfId="25576" priority="28534" operator="containsText" text="09.00 – 15.00">
      <formula>NOT(ISERROR(SEARCH("09.00 – 15.00",Q28)))</formula>
    </cfRule>
    <cfRule type="containsText" dxfId="25575" priority="28535" operator="containsText" text="12:30">
      <formula>NOT(ISERROR(SEARCH("12:30",Q28)))</formula>
    </cfRule>
    <cfRule type="containsText" dxfId="25574" priority="28536" operator="containsText" text="13:30">
      <formula>NOT(ISERROR(SEARCH("13:30",Q28)))</formula>
    </cfRule>
    <cfRule type="containsText" dxfId="25573" priority="28537" operator="containsText" text="FESTIVITÁ">
      <formula>NOT(ISERROR(SEARCH("FESTIVITÁ",Q28)))</formula>
    </cfRule>
    <cfRule type="cellIs" dxfId="25572" priority="28538" operator="equal">
      <formula>"DOMENICA"</formula>
    </cfRule>
  </conditionalFormatting>
  <conditionalFormatting sqref="U27:V27 U28:U34">
    <cfRule type="containsText" dxfId="25571" priority="28505" operator="containsText" text="08.30 – 14.30">
      <formula>NOT(ISERROR(SEARCH("08.30 – 14.30",U27)))</formula>
    </cfRule>
    <cfRule type="containsText" dxfId="25570" priority="28506" operator="containsText" text="09:30 – 18.30">
      <formula>NOT(ISERROR(SEARCH("09:30 – 18.30",U27)))</formula>
    </cfRule>
    <cfRule type="containsText" dxfId="25569" priority="28507" operator="containsText" text="10.30 – 18.30">
      <formula>NOT(ISERROR(SEARCH("10.30 – 18.30",U27)))</formula>
    </cfRule>
    <cfRule type="containsText" dxfId="25568" priority="28508" operator="containsText" text="09.30 – 18.30">
      <formula>NOT(ISERROR(SEARCH("09.30 – 18.30",U27)))</formula>
    </cfRule>
    <cfRule type="containsText" dxfId="25567" priority="28509" operator="containsText" text="09.00 – 13:00">
      <formula>NOT(ISERROR(SEARCH("09.00 – 13:00",U27)))</formula>
    </cfRule>
    <cfRule type="containsText" dxfId="25566" priority="28510" operator="containsText" text="08.30 – 16.30">
      <formula>NOT(ISERROR(SEARCH("08.30 – 16.30",U27)))</formula>
    </cfRule>
    <cfRule type="containsText" dxfId="25565" priority="28511" operator="containsText" text="08:30 – 17.30">
      <formula>NOT(ISERROR(SEARCH("08:30 – 17.30",U27)))</formula>
    </cfRule>
    <cfRule type="containsText" dxfId="25564" priority="28512" operator="containsText" text="08.30 – 17.30">
      <formula>NOT(ISERROR(SEARCH("08.30 – 17.30",U27)))</formula>
    </cfRule>
    <cfRule type="containsText" dxfId="25563" priority="28513" operator="containsText" text="09.00 – 18.00">
      <formula>NOT(ISERROR(SEARCH("09.00 – 18.00",U27)))</formula>
    </cfRule>
    <cfRule type="containsText" dxfId="25562" priority="28514" operator="containsText" text="09.00 – 13.00">
      <formula>NOT(ISERROR(SEARCH("09.00 – 13.00",U27)))</formula>
    </cfRule>
    <cfRule type="containsText" dxfId="25561" priority="28515" operator="containsText" text="11.30 – 19.30">
      <formula>NOT(ISERROR(SEARCH("11.30 – 19.30",U27)))</formula>
    </cfRule>
    <cfRule type="containsText" dxfId="25560" priority="28516" operator="containsText" text="10.30 – 19.30">
      <formula>NOT(ISERROR(SEARCH("10.30 – 19.30",U27)))</formula>
    </cfRule>
    <cfRule type="containsText" dxfId="25559" priority="28517" operator="containsText" text="09.00 – 15.00">
      <formula>NOT(ISERROR(SEARCH("09.00 – 15.00",U27)))</formula>
    </cfRule>
    <cfRule type="containsText" dxfId="25558" priority="28518" operator="containsText" text="12:30">
      <formula>NOT(ISERROR(SEARCH("12:30",U27)))</formula>
    </cfRule>
    <cfRule type="containsText" dxfId="25557" priority="28519" operator="containsText" text="13:30">
      <formula>NOT(ISERROR(SEARCH("13:30",U27)))</formula>
    </cfRule>
    <cfRule type="containsText" dxfId="25556" priority="28520" operator="containsText" text="FESTIVITÁ">
      <formula>NOT(ISERROR(SEARCH("FESTIVITÁ",U27)))</formula>
    </cfRule>
    <cfRule type="cellIs" dxfId="25555" priority="28521" operator="equal">
      <formula>"DOMENICA"</formula>
    </cfRule>
  </conditionalFormatting>
  <conditionalFormatting sqref="U26:V26">
    <cfRule type="cellIs" dxfId="25554" priority="28496" stopIfTrue="1" operator="equal">
      <formula>"09.00 – 13.00"</formula>
    </cfRule>
  </conditionalFormatting>
  <conditionalFormatting sqref="U26:V26">
    <cfRule type="cellIs" dxfId="25553" priority="28498" operator="equal">
      <formula>"09.00 – 18.00"</formula>
    </cfRule>
  </conditionalFormatting>
  <conditionalFormatting sqref="U26:V26">
    <cfRule type="cellIs" dxfId="25552" priority="28499" operator="equal">
      <formula>"09.30 – 13.00"</formula>
    </cfRule>
  </conditionalFormatting>
  <conditionalFormatting sqref="U26:V26">
    <cfRule type="cellIs" dxfId="25551" priority="28500" operator="equal">
      <formula>"10.30 – 19.30"</formula>
    </cfRule>
  </conditionalFormatting>
  <conditionalFormatting sqref="U26:V26">
    <cfRule type="cellIs" dxfId="25550" priority="28501" operator="equal">
      <formula>"11.30 – 19.30"</formula>
    </cfRule>
  </conditionalFormatting>
  <conditionalFormatting sqref="U26:V26">
    <cfRule type="cellIs" dxfId="25549" priority="28502" operator="equal">
      <formula>_FV(13,"3")</formula>
    </cfRule>
  </conditionalFormatting>
  <conditionalFormatting sqref="U26:V26">
    <cfRule type="cellIs" dxfId="25548" priority="28503" operator="equal">
      <formula>_FV(13,"3")</formula>
    </cfRule>
  </conditionalFormatting>
  <conditionalFormatting sqref="U26:V26">
    <cfRule type="cellIs" dxfId="25547" priority="28504" operator="equal">
      <formula>_FV(13,"3")</formula>
    </cfRule>
  </conditionalFormatting>
  <conditionalFormatting sqref="U26:V26">
    <cfRule type="containsText" dxfId="25546" priority="28486" operator="containsText" text="DOMENICA">
      <formula>NOT(ISERROR(SEARCH("DOMENICA",U26)))</formula>
    </cfRule>
    <cfRule type="containsText" dxfId="25545" priority="28487" operator="containsText" text="08.30 – 14.30">
      <formula>NOT(ISERROR(SEARCH("08.30 – 14.30",U26)))</formula>
    </cfRule>
    <cfRule type="containsText" dxfId="25544" priority="28488" operator="containsText" text="09.30 – 18.30">
      <formula>NOT(ISERROR(SEARCH("09.30 – 18.30",U26)))</formula>
    </cfRule>
    <cfRule type="containsText" dxfId="25543" priority="28489" operator="containsText" text="08.30 – 16.30">
      <formula>NOT(ISERROR(SEARCH("08.30 – 16.30",U26)))</formula>
    </cfRule>
    <cfRule type="containsText" dxfId="25542" priority="28490" operator="containsText" text="08.30 – 17.30">
      <formula>NOT(ISERROR(SEARCH("08.30 – 17.30",U26)))</formula>
    </cfRule>
    <cfRule type="containsText" dxfId="25541" priority="28491" operator="containsText" text="09.00 – 18.00">
      <formula>NOT(ISERROR(SEARCH("09.00 – 18.00",U26)))</formula>
    </cfRule>
    <cfRule type="containsText" dxfId="25540" priority="28492" operator="containsText" text="09.00 – 15.00">
      <formula>NOT(ISERROR(SEARCH("09.00 – 15.00",U26)))</formula>
    </cfRule>
    <cfRule type="containsText" dxfId="25539" priority="28493" operator="containsText" text="10.30 – 19.30">
      <formula>NOT(ISERROR(SEARCH("10.30 – 19.30",U26)))</formula>
    </cfRule>
    <cfRule type="containsText" dxfId="25538" priority="28494" operator="containsText" text="09.00 – 13.00">
      <formula>NOT(ISERROR(SEARCH("09.00 – 13.00",U26)))</formula>
    </cfRule>
    <cfRule type="containsText" dxfId="25537" priority="28495" operator="containsText" text="11.30 – 19.30">
      <formula>NOT(ISERROR(SEARCH("11.30 – 19.30",U26)))</formula>
    </cfRule>
  </conditionalFormatting>
  <conditionalFormatting sqref="U26:V26">
    <cfRule type="cellIs" dxfId="25536" priority="28478" operator="equal">
      <formula>"09.00 – 15.00"</formula>
    </cfRule>
  </conditionalFormatting>
  <conditionalFormatting sqref="U26:V26">
    <cfRule type="cellIs" dxfId="25535" priority="28479" operator="equal">
      <formula>"09.00 – 18.00"</formula>
    </cfRule>
  </conditionalFormatting>
  <conditionalFormatting sqref="U26:V26">
    <cfRule type="cellIs" dxfId="25534" priority="28480" operator="equal">
      <formula>"09.30 – 13.00"</formula>
    </cfRule>
  </conditionalFormatting>
  <conditionalFormatting sqref="U26:V26">
    <cfRule type="cellIs" dxfId="25533" priority="28481" operator="equal">
      <formula>"10.30 – 19.30"</formula>
    </cfRule>
  </conditionalFormatting>
  <conditionalFormatting sqref="U26:V26">
    <cfRule type="cellIs" dxfId="25532" priority="28482" operator="equal">
      <formula>"11.30 – 19.30"</formula>
    </cfRule>
  </conditionalFormatting>
  <conditionalFormatting sqref="U26:V26">
    <cfRule type="cellIs" dxfId="25531" priority="28483" operator="equal">
      <formula>_FV(13,"3")</formula>
    </cfRule>
  </conditionalFormatting>
  <conditionalFormatting sqref="U26:V26">
    <cfRule type="cellIs" dxfId="25530" priority="28484" operator="equal">
      <formula>_FV(13,"3")</formula>
    </cfRule>
  </conditionalFormatting>
  <conditionalFormatting sqref="U26:V26">
    <cfRule type="cellIs" dxfId="25529" priority="28485" operator="equal">
      <formula>_FV(13,"3")</formula>
    </cfRule>
  </conditionalFormatting>
  <conditionalFormatting sqref="U26:V26">
    <cfRule type="cellIs" dxfId="25528" priority="28470" operator="equal">
      <formula>"09.00 – 15.00"</formula>
    </cfRule>
  </conditionalFormatting>
  <conditionalFormatting sqref="U26:V26">
    <cfRule type="cellIs" dxfId="25527" priority="28471" operator="equal">
      <formula>"09.00 – 18.00"</formula>
    </cfRule>
  </conditionalFormatting>
  <conditionalFormatting sqref="U26:V26">
    <cfRule type="cellIs" dxfId="25526" priority="28472" operator="equal">
      <formula>"09.30 – 13.00"</formula>
    </cfRule>
  </conditionalFormatting>
  <conditionalFormatting sqref="U26:V26">
    <cfRule type="cellIs" dxfId="25525" priority="28473" operator="equal">
      <formula>"10.30 – 19.30"</formula>
    </cfRule>
  </conditionalFormatting>
  <conditionalFormatting sqref="U26:V26">
    <cfRule type="cellIs" dxfId="25524" priority="28474" operator="equal">
      <formula>"11.30 – 19.30"</formula>
    </cfRule>
  </conditionalFormatting>
  <conditionalFormatting sqref="U26:V26">
    <cfRule type="cellIs" dxfId="25523" priority="28475" operator="equal">
      <formula>_FV(13,"3")</formula>
    </cfRule>
  </conditionalFormatting>
  <conditionalFormatting sqref="U26:V26">
    <cfRule type="cellIs" dxfId="25522" priority="28476" operator="equal">
      <formula>_FV(13,"3")</formula>
    </cfRule>
  </conditionalFormatting>
  <conditionalFormatting sqref="U26:V26">
    <cfRule type="cellIs" dxfId="25521" priority="28477" operator="equal">
      <formula>_FV(13,"3")</formula>
    </cfRule>
  </conditionalFormatting>
  <conditionalFormatting sqref="V28:V34">
    <cfRule type="containsText" dxfId="25520" priority="28453" operator="containsText" text="08.30 – 14.30">
      <formula>NOT(ISERROR(SEARCH("08.30 – 14.30",V28)))</formula>
    </cfRule>
    <cfRule type="containsText" dxfId="25519" priority="28454" operator="containsText" text="09:30 – 18.30">
      <formula>NOT(ISERROR(SEARCH("09:30 – 18.30",V28)))</formula>
    </cfRule>
    <cfRule type="containsText" dxfId="25518" priority="28455" operator="containsText" text="10.30 – 18.30">
      <formula>NOT(ISERROR(SEARCH("10.30 – 18.30",V28)))</formula>
    </cfRule>
    <cfRule type="containsText" dxfId="25517" priority="28456" operator="containsText" text="09.30 – 18.30">
      <formula>NOT(ISERROR(SEARCH("09.30 – 18.30",V28)))</formula>
    </cfRule>
    <cfRule type="containsText" dxfId="25516" priority="28457" operator="containsText" text="09.00 – 13:00">
      <formula>NOT(ISERROR(SEARCH("09.00 – 13:00",V28)))</formula>
    </cfRule>
    <cfRule type="containsText" dxfId="25515" priority="28458" operator="containsText" text="08.30 – 16.30">
      <formula>NOT(ISERROR(SEARCH("08.30 – 16.30",V28)))</formula>
    </cfRule>
    <cfRule type="containsText" dxfId="25514" priority="28459" operator="containsText" text="08:30 – 17.30">
      <formula>NOT(ISERROR(SEARCH("08:30 – 17.30",V28)))</formula>
    </cfRule>
    <cfRule type="containsText" dxfId="25513" priority="28460" operator="containsText" text="08.30 – 17.30">
      <formula>NOT(ISERROR(SEARCH("08.30 – 17.30",V28)))</formula>
    </cfRule>
    <cfRule type="containsText" dxfId="25512" priority="28461" operator="containsText" text="09.00 – 18.00">
      <formula>NOT(ISERROR(SEARCH("09.00 – 18.00",V28)))</formula>
    </cfRule>
    <cfRule type="containsText" dxfId="25511" priority="28462" operator="containsText" text="09.00 – 13.00">
      <formula>NOT(ISERROR(SEARCH("09.00 – 13.00",V28)))</formula>
    </cfRule>
    <cfRule type="containsText" dxfId="25510" priority="28463" operator="containsText" text="11.30 – 19.30">
      <formula>NOT(ISERROR(SEARCH("11.30 – 19.30",V28)))</formula>
    </cfRule>
    <cfRule type="containsText" dxfId="25509" priority="28464" operator="containsText" text="10.30 – 19.30">
      <formula>NOT(ISERROR(SEARCH("10.30 – 19.30",V28)))</formula>
    </cfRule>
    <cfRule type="containsText" dxfId="25508" priority="28465" operator="containsText" text="09.00 – 15.00">
      <formula>NOT(ISERROR(SEARCH("09.00 – 15.00",V28)))</formula>
    </cfRule>
    <cfRule type="containsText" dxfId="25507" priority="28466" operator="containsText" text="12:30">
      <formula>NOT(ISERROR(SEARCH("12:30",V28)))</formula>
    </cfRule>
    <cfRule type="containsText" dxfId="25506" priority="28467" operator="containsText" text="13:30">
      <formula>NOT(ISERROR(SEARCH("13:30",V28)))</formula>
    </cfRule>
    <cfRule type="containsText" dxfId="25505" priority="28468" operator="containsText" text="FESTIVITÁ">
      <formula>NOT(ISERROR(SEARCH("FESTIVITÁ",V28)))</formula>
    </cfRule>
    <cfRule type="cellIs" dxfId="25504" priority="28469" operator="equal">
      <formula>"DOMENICA"</formula>
    </cfRule>
  </conditionalFormatting>
  <conditionalFormatting sqref="V28:V34">
    <cfRule type="iconSet" priority="28452">
      <iconSet iconSet="3Symbols2">
        <cfvo type="percent" val="0"/>
        <cfvo type="percent" val="0"/>
        <cfvo type="formula" val="TODAY()" gte="0"/>
      </iconSet>
    </cfRule>
  </conditionalFormatting>
  <conditionalFormatting sqref="AW28:AW34">
    <cfRule type="containsText" dxfId="25503" priority="28435" operator="containsText" text="08.30 – 14.30">
      <formula>NOT(ISERROR(SEARCH("08.30 – 14.30",AW28)))</formula>
    </cfRule>
    <cfRule type="containsText" dxfId="25502" priority="28436" operator="containsText" text="09:30 – 18.30">
      <formula>NOT(ISERROR(SEARCH("09:30 – 18.30",AW28)))</formula>
    </cfRule>
    <cfRule type="containsText" dxfId="25501" priority="28437" operator="containsText" text="10.30 – 18.30">
      <formula>NOT(ISERROR(SEARCH("10.30 – 18.30",AW28)))</formula>
    </cfRule>
    <cfRule type="containsText" dxfId="25500" priority="28438" operator="containsText" text="09.30 – 18.30">
      <formula>NOT(ISERROR(SEARCH("09.30 – 18.30",AW28)))</formula>
    </cfRule>
    <cfRule type="containsText" dxfId="25499" priority="28439" operator="containsText" text="09.00 – 13:00">
      <formula>NOT(ISERROR(SEARCH("09.00 – 13:00",AW28)))</formula>
    </cfRule>
    <cfRule type="containsText" dxfId="25498" priority="28440" operator="containsText" text="08.30 – 16.30">
      <formula>NOT(ISERROR(SEARCH("08.30 – 16.30",AW28)))</formula>
    </cfRule>
    <cfRule type="containsText" dxfId="25497" priority="28441" operator="containsText" text="08:30 – 17.30">
      <formula>NOT(ISERROR(SEARCH("08:30 – 17.30",AW28)))</formula>
    </cfRule>
    <cfRule type="containsText" dxfId="25496" priority="28442" operator="containsText" text="08.30 – 17.30">
      <formula>NOT(ISERROR(SEARCH("08.30 – 17.30",AW28)))</formula>
    </cfRule>
    <cfRule type="containsText" dxfId="25495" priority="28443" operator="containsText" text="09.00 – 18.00">
      <formula>NOT(ISERROR(SEARCH("09.00 – 18.00",AW28)))</formula>
    </cfRule>
    <cfRule type="containsText" dxfId="25494" priority="28444" operator="containsText" text="09.00 – 13.00">
      <formula>NOT(ISERROR(SEARCH("09.00 – 13.00",AW28)))</formula>
    </cfRule>
    <cfRule type="containsText" dxfId="25493" priority="28445" operator="containsText" text="11.30 – 19.30">
      <formula>NOT(ISERROR(SEARCH("11.30 – 19.30",AW28)))</formula>
    </cfRule>
    <cfRule type="containsText" dxfId="25492" priority="28446" operator="containsText" text="10.30 – 19.30">
      <formula>NOT(ISERROR(SEARCH("10.30 – 19.30",AW28)))</formula>
    </cfRule>
    <cfRule type="containsText" dxfId="25491" priority="28447" operator="containsText" text="09.00 – 15.00">
      <formula>NOT(ISERROR(SEARCH("09.00 – 15.00",AW28)))</formula>
    </cfRule>
    <cfRule type="containsText" dxfId="25490" priority="28448" operator="containsText" text="12:30">
      <formula>NOT(ISERROR(SEARCH("12:30",AW28)))</formula>
    </cfRule>
    <cfRule type="containsText" dxfId="25489" priority="28449" operator="containsText" text="13:30">
      <formula>NOT(ISERROR(SEARCH("13:30",AW28)))</formula>
    </cfRule>
    <cfRule type="containsText" dxfId="25488" priority="28450" operator="containsText" text="FESTIVITÁ">
      <formula>NOT(ISERROR(SEARCH("FESTIVITÁ",AW28)))</formula>
    </cfRule>
    <cfRule type="cellIs" dxfId="25487" priority="28451" operator="equal">
      <formula>"DOMENICA"</formula>
    </cfRule>
  </conditionalFormatting>
  <conditionalFormatting sqref="AX28:AX34">
    <cfRule type="containsText" dxfId="25486" priority="28418" operator="containsText" text="08.30 – 14.30">
      <formula>NOT(ISERROR(SEARCH("08.30 – 14.30",AX28)))</formula>
    </cfRule>
    <cfRule type="containsText" dxfId="25485" priority="28419" operator="containsText" text="09:30 – 18.30">
      <formula>NOT(ISERROR(SEARCH("09:30 – 18.30",AX28)))</formula>
    </cfRule>
    <cfRule type="containsText" dxfId="25484" priority="28420" operator="containsText" text="10.30 – 18.30">
      <formula>NOT(ISERROR(SEARCH("10.30 – 18.30",AX28)))</formula>
    </cfRule>
    <cfRule type="containsText" dxfId="25483" priority="28421" operator="containsText" text="09.30 – 18.30">
      <formula>NOT(ISERROR(SEARCH("09.30 – 18.30",AX28)))</formula>
    </cfRule>
    <cfRule type="containsText" dxfId="25482" priority="28422" operator="containsText" text="09.00 – 13:00">
      <formula>NOT(ISERROR(SEARCH("09.00 – 13:00",AX28)))</formula>
    </cfRule>
    <cfRule type="containsText" dxfId="25481" priority="28423" operator="containsText" text="08.30 – 16.30">
      <formula>NOT(ISERROR(SEARCH("08.30 – 16.30",AX28)))</formula>
    </cfRule>
    <cfRule type="containsText" dxfId="25480" priority="28424" operator="containsText" text="08:30 – 17.30">
      <formula>NOT(ISERROR(SEARCH("08:30 – 17.30",AX28)))</formula>
    </cfRule>
    <cfRule type="containsText" dxfId="25479" priority="28425" operator="containsText" text="08.30 – 17.30">
      <formula>NOT(ISERROR(SEARCH("08.30 – 17.30",AX28)))</formula>
    </cfRule>
    <cfRule type="containsText" dxfId="25478" priority="28426" operator="containsText" text="09.00 – 18.00">
      <formula>NOT(ISERROR(SEARCH("09.00 – 18.00",AX28)))</formula>
    </cfRule>
    <cfRule type="containsText" dxfId="25477" priority="28427" operator="containsText" text="09.00 – 13.00">
      <formula>NOT(ISERROR(SEARCH("09.00 – 13.00",AX28)))</formula>
    </cfRule>
    <cfRule type="containsText" dxfId="25476" priority="28428" operator="containsText" text="11.30 – 19.30">
      <formula>NOT(ISERROR(SEARCH("11.30 – 19.30",AX28)))</formula>
    </cfRule>
    <cfRule type="containsText" dxfId="25475" priority="28429" operator="containsText" text="10.30 – 19.30">
      <formula>NOT(ISERROR(SEARCH("10.30 – 19.30",AX28)))</formula>
    </cfRule>
    <cfRule type="containsText" dxfId="25474" priority="28430" operator="containsText" text="09.00 – 15.00">
      <formula>NOT(ISERROR(SEARCH("09.00 – 15.00",AX28)))</formula>
    </cfRule>
    <cfRule type="containsText" dxfId="25473" priority="28431" operator="containsText" text="12:30">
      <formula>NOT(ISERROR(SEARCH("12:30",AX28)))</formula>
    </cfRule>
    <cfRule type="containsText" dxfId="25472" priority="28432" operator="containsText" text="13:30">
      <formula>NOT(ISERROR(SEARCH("13:30",AX28)))</formula>
    </cfRule>
    <cfRule type="containsText" dxfId="25471" priority="28433" operator="containsText" text="FESTIVITÁ">
      <formula>NOT(ISERROR(SEARCH("FESTIVITÁ",AX28)))</formula>
    </cfRule>
    <cfRule type="cellIs" dxfId="25470" priority="28434" operator="equal">
      <formula>"DOMENICA"</formula>
    </cfRule>
  </conditionalFormatting>
  <conditionalFormatting sqref="AX28:AX34">
    <cfRule type="iconSet" priority="28417">
      <iconSet iconSet="3Symbols2">
        <cfvo type="percent" val="0"/>
        <cfvo type="percent" val="0"/>
        <cfvo type="formula" val="TODAY()" gte="0"/>
      </iconSet>
    </cfRule>
  </conditionalFormatting>
  <conditionalFormatting sqref="Q26:S34 BI26:XFD34 U26:V34">
    <cfRule type="containsText" dxfId="25469" priority="28411" operator="containsText" text="09.00 - 13.00">
      <formula>NOT(ISERROR(SEARCH("09.00 - 13.00",Q26)))</formula>
    </cfRule>
    <cfRule type="containsText" dxfId="25468" priority="28412" operator="containsText" text="09.00 – 15:00">
      <formula>NOT(ISERROR(SEARCH("09.00 – 15:00",Q26)))</formula>
    </cfRule>
    <cfRule type="containsText" dxfId="25467" priority="28413" operator="containsText" text="09.00 – 16.00">
      <formula>NOT(ISERROR(SEARCH("09.00 – 16.00",Q26)))</formula>
    </cfRule>
    <cfRule type="containsText" dxfId="25466" priority="28414" operator="containsText" text="09.00 - 13:00">
      <formula>NOT(ISERROR(SEARCH("09.00 - 13:00",Q26)))</formula>
    </cfRule>
    <cfRule type="containsText" dxfId="25465" priority="28415" operator="containsText" text="08.30 – 16:30 ">
      <formula>NOT(ISERROR(SEARCH("08.30 – 16:30 ",Q26)))</formula>
    </cfRule>
    <cfRule type="containsText" dxfId="25464" priority="28416" operator="containsText" text="08.30 – 17:30 ">
      <formula>NOT(ISERROR(SEARCH("08.30 – 17:30 ",Q26)))</formula>
    </cfRule>
  </conditionalFormatting>
  <conditionalFormatting sqref="Q26:S26">
    <cfRule type="cellIs" dxfId="25463" priority="28403" operator="equal">
      <formula>"09.00 – 15.00"</formula>
    </cfRule>
  </conditionalFormatting>
  <conditionalFormatting sqref="Q26:S26">
    <cfRule type="cellIs" dxfId="25462" priority="28404" operator="equal">
      <formula>"09.00 – 18.00"</formula>
    </cfRule>
  </conditionalFormatting>
  <conditionalFormatting sqref="Q26:S26">
    <cfRule type="cellIs" dxfId="25461" priority="28405" operator="equal">
      <formula>"09.30 – 13.00"</formula>
    </cfRule>
  </conditionalFormatting>
  <conditionalFormatting sqref="Q26:S26">
    <cfRule type="cellIs" dxfId="25460" priority="28406" operator="equal">
      <formula>"10.30 – 19.30"</formula>
    </cfRule>
  </conditionalFormatting>
  <conditionalFormatting sqref="Q26:S26">
    <cfRule type="cellIs" dxfId="25459" priority="28407" operator="equal">
      <formula>"11.30 – 19.30"</formula>
    </cfRule>
  </conditionalFormatting>
  <conditionalFormatting sqref="Q26:S26">
    <cfRule type="cellIs" dxfId="25458" priority="28408" operator="equal">
      <formula>_FV(13,"3")</formula>
    </cfRule>
  </conditionalFormatting>
  <conditionalFormatting sqref="Q26:S26">
    <cfRule type="cellIs" dxfId="25457" priority="28409" operator="equal">
      <formula>_FV(13,"3")</formula>
    </cfRule>
  </conditionalFormatting>
  <conditionalFormatting sqref="Q26:S26">
    <cfRule type="cellIs" dxfId="25456" priority="28410" operator="equal">
      <formula>_FV(13,"3")</formula>
    </cfRule>
  </conditionalFormatting>
  <conditionalFormatting sqref="Q26:S26">
    <cfRule type="containsText" dxfId="25455" priority="28393" operator="containsText" text="DOMENICA">
      <formula>NOT(ISERROR(SEARCH("DOMENICA",Q26)))</formula>
    </cfRule>
    <cfRule type="containsText" dxfId="25454" priority="28394" operator="containsText" text="08.30 – 14.30">
      <formula>NOT(ISERROR(SEARCH("08.30 – 14.30",Q26)))</formula>
    </cfRule>
    <cfRule type="containsText" dxfId="25453" priority="28395" operator="containsText" text="09.30 – 18.30">
      <formula>NOT(ISERROR(SEARCH("09.30 – 18.30",Q26)))</formula>
    </cfRule>
    <cfRule type="containsText" dxfId="25452" priority="28396" operator="containsText" text="08.30 – 16.30">
      <formula>NOT(ISERROR(SEARCH("08.30 – 16.30",Q26)))</formula>
    </cfRule>
    <cfRule type="containsText" dxfId="25451" priority="28397" operator="containsText" text="08.30 – 17.30">
      <formula>NOT(ISERROR(SEARCH("08.30 – 17.30",Q26)))</formula>
    </cfRule>
    <cfRule type="containsText" dxfId="25450" priority="28398" operator="containsText" text="09.00 – 18.00">
      <formula>NOT(ISERROR(SEARCH("09.00 – 18.00",Q26)))</formula>
    </cfRule>
    <cfRule type="containsText" dxfId="25449" priority="28399" operator="containsText" text="09.00 – 15.00">
      <formula>NOT(ISERROR(SEARCH("09.00 – 15.00",Q26)))</formula>
    </cfRule>
    <cfRule type="containsText" dxfId="25448" priority="28400" operator="containsText" text="10.30 – 19.30">
      <formula>NOT(ISERROR(SEARCH("10.30 – 19.30",Q26)))</formula>
    </cfRule>
    <cfRule type="containsText" dxfId="25447" priority="28401" operator="containsText" text="09.00 – 13.00">
      <formula>NOT(ISERROR(SEARCH("09.00 – 13.00",Q26)))</formula>
    </cfRule>
    <cfRule type="containsText" dxfId="25446" priority="28402" operator="containsText" text="11.30 – 19.30">
      <formula>NOT(ISERROR(SEARCH("11.30 – 19.30",Q26)))</formula>
    </cfRule>
  </conditionalFormatting>
  <conditionalFormatting sqref="Q26:S26">
    <cfRule type="cellIs" dxfId="25445" priority="28386" operator="equal">
      <formula>"09.00 – 18.00"</formula>
    </cfRule>
  </conditionalFormatting>
  <conditionalFormatting sqref="Q26:S26">
    <cfRule type="cellIs" dxfId="25444" priority="28387" operator="equal">
      <formula>"09.30 – 13.00"</formula>
    </cfRule>
  </conditionalFormatting>
  <conditionalFormatting sqref="Q26:S26">
    <cfRule type="cellIs" dxfId="25443" priority="28388" operator="equal">
      <formula>"10.30 – 19.30"</formula>
    </cfRule>
  </conditionalFormatting>
  <conditionalFormatting sqref="Q26:S26">
    <cfRule type="cellIs" dxfId="25442" priority="28389" operator="equal">
      <formula>"11.30 – 19.30"</formula>
    </cfRule>
  </conditionalFormatting>
  <conditionalFormatting sqref="Q26:S26">
    <cfRule type="cellIs" dxfId="25441" priority="28390" operator="equal">
      <formula>_FV(13,"3")</formula>
    </cfRule>
  </conditionalFormatting>
  <conditionalFormatting sqref="Q26:S26">
    <cfRule type="cellIs" dxfId="25440" priority="28391" operator="equal">
      <formula>_FV(13,"3")</formula>
    </cfRule>
  </conditionalFormatting>
  <conditionalFormatting sqref="Q26:S26">
    <cfRule type="cellIs" dxfId="25439" priority="28392" operator="equal">
      <formula>_FV(13,"3")</formula>
    </cfRule>
  </conditionalFormatting>
  <conditionalFormatting sqref="Q26:S26">
    <cfRule type="cellIs" dxfId="25438" priority="28379" operator="equal">
      <formula>"09.00 – 18.00"</formula>
    </cfRule>
  </conditionalFormatting>
  <conditionalFormatting sqref="Q26:S26">
    <cfRule type="cellIs" dxfId="25437" priority="28380" operator="equal">
      <formula>"09.30 – 13.00"</formula>
    </cfRule>
  </conditionalFormatting>
  <conditionalFormatting sqref="Q26:S26">
    <cfRule type="cellIs" dxfId="25436" priority="28381" operator="equal">
      <formula>"10.30 – 19.30"</formula>
    </cfRule>
  </conditionalFormatting>
  <conditionalFormatting sqref="Q26:S26">
    <cfRule type="cellIs" dxfId="25435" priority="28382" operator="equal">
      <formula>"11.30 – 19.30"</formula>
    </cfRule>
  </conditionalFormatting>
  <conditionalFormatting sqref="Q26:S26">
    <cfRule type="cellIs" dxfId="25434" priority="28383" operator="equal">
      <formula>_FV(13,"3")</formula>
    </cfRule>
  </conditionalFormatting>
  <conditionalFormatting sqref="Q26:S26">
    <cfRule type="cellIs" dxfId="25433" priority="28384" operator="equal">
      <formula>_FV(13,"3")</formula>
    </cfRule>
  </conditionalFormatting>
  <conditionalFormatting sqref="Q26:S26">
    <cfRule type="cellIs" dxfId="25432" priority="28385" operator="equal">
      <formula>_FV(13,"3")</formula>
    </cfRule>
  </conditionalFormatting>
  <conditionalFormatting sqref="C26:G26 I26:P26">
    <cfRule type="cellIs" dxfId="25431" priority="28370" operator="equal">
      <formula>"09.00 – 13.00"</formula>
    </cfRule>
  </conditionalFormatting>
  <conditionalFormatting sqref="C26:G26 I26:P26">
    <cfRule type="cellIs" dxfId="25430" priority="28371" operator="equal">
      <formula>"09.00 – 15.00"</formula>
    </cfRule>
  </conditionalFormatting>
  <conditionalFormatting sqref="C26:G26 I26:P26">
    <cfRule type="cellIs" dxfId="25429" priority="28372" operator="equal">
      <formula>"09.00 – 18.00"</formula>
    </cfRule>
  </conditionalFormatting>
  <conditionalFormatting sqref="C26:G26 I26:P26">
    <cfRule type="cellIs" dxfId="25428" priority="28373" operator="equal">
      <formula>"09.30 – 13.00"</formula>
    </cfRule>
  </conditionalFormatting>
  <conditionalFormatting sqref="C26:G26 I26:P26">
    <cfRule type="cellIs" dxfId="25427" priority="28374" operator="equal">
      <formula>"10.30 – 19.30"</formula>
    </cfRule>
  </conditionalFormatting>
  <conditionalFormatting sqref="C26:G26 I26:P26">
    <cfRule type="cellIs" dxfId="25426" priority="28375" operator="equal">
      <formula>"11.30 – 19.30"</formula>
    </cfRule>
  </conditionalFormatting>
  <conditionalFormatting sqref="C26:G26 I26:P26">
    <cfRule type="cellIs" dxfId="25425" priority="28376" operator="equal">
      <formula>_FV(13,"3")</formula>
    </cfRule>
  </conditionalFormatting>
  <conditionalFormatting sqref="C26:G26 I26:P26">
    <cfRule type="cellIs" dxfId="25424" priority="28377" operator="equal">
      <formula>_FV(13,"3")</formula>
    </cfRule>
  </conditionalFormatting>
  <conditionalFormatting sqref="C26:G26 I26:P26">
    <cfRule type="cellIs" dxfId="25423" priority="28378" operator="equal">
      <formula>_FV(13,"3")</formula>
    </cfRule>
  </conditionalFormatting>
  <conditionalFormatting sqref="C26:G26 I26:P26">
    <cfRule type="containsText" dxfId="25422" priority="28360" operator="containsText" text="DOMENICA">
      <formula>NOT(ISERROR(SEARCH("DOMENICA",C26)))</formula>
    </cfRule>
    <cfRule type="containsText" dxfId="25421" priority="28361" operator="containsText" text="08.30 – 14.30">
      <formula>NOT(ISERROR(SEARCH("08.30 – 14.30",C26)))</formula>
    </cfRule>
    <cfRule type="containsText" dxfId="25420" priority="28362" operator="containsText" text="09.30 – 18.30">
      <formula>NOT(ISERROR(SEARCH("09.30 – 18.30",C26)))</formula>
    </cfRule>
    <cfRule type="containsText" dxfId="25419" priority="28363" operator="containsText" text="08.30 – 16.30">
      <formula>NOT(ISERROR(SEARCH("08.30 – 16.30",C26)))</formula>
    </cfRule>
    <cfRule type="containsText" dxfId="25418" priority="28364" operator="containsText" text="08.30 – 17.30">
      <formula>NOT(ISERROR(SEARCH("08.30 – 17.30",C26)))</formula>
    </cfRule>
    <cfRule type="containsText" dxfId="25417" priority="28365" operator="containsText" text="09.00 – 18.00">
      <formula>NOT(ISERROR(SEARCH("09.00 – 18.00",C26)))</formula>
    </cfRule>
    <cfRule type="containsText" dxfId="25416" priority="28366" operator="containsText" text="09.00 – 15.00">
      <formula>NOT(ISERROR(SEARCH("09.00 – 15.00",C26)))</formula>
    </cfRule>
    <cfRule type="containsText" dxfId="25415" priority="28367" operator="containsText" text="10.30 – 19.30">
      <formula>NOT(ISERROR(SEARCH("10.30 – 19.30",C26)))</formula>
    </cfRule>
    <cfRule type="containsText" dxfId="25414" priority="28368" operator="containsText" text="09.00 – 13.00">
      <formula>NOT(ISERROR(SEARCH("09.00 – 13.00",C26)))</formula>
    </cfRule>
    <cfRule type="containsText" dxfId="25413" priority="28369" operator="containsText" text="11.30 – 19.30">
      <formula>NOT(ISERROR(SEARCH("11.30 – 19.30",C26)))</formula>
    </cfRule>
  </conditionalFormatting>
  <conditionalFormatting sqref="C26:G26 I26:P26">
    <cfRule type="cellIs" dxfId="25412" priority="28352" operator="equal">
      <formula>"09.00 – 15.00"</formula>
    </cfRule>
  </conditionalFormatting>
  <conditionalFormatting sqref="C26:G26 I26:P26">
    <cfRule type="cellIs" dxfId="25411" priority="28353" operator="equal">
      <formula>"09.00 – 18.00"</formula>
    </cfRule>
  </conditionalFormatting>
  <conditionalFormatting sqref="C26:G26 I26:P26">
    <cfRule type="cellIs" dxfId="25410" priority="28354" operator="equal">
      <formula>"09.30 – 13.00"</formula>
    </cfRule>
  </conditionalFormatting>
  <conditionalFormatting sqref="C26:G26 I26:P26">
    <cfRule type="cellIs" dxfId="25409" priority="28355" operator="equal">
      <formula>"10.30 – 19.30"</formula>
    </cfRule>
  </conditionalFormatting>
  <conditionalFormatting sqref="C26:G26 I26:P26">
    <cfRule type="cellIs" dxfId="25408" priority="28356" operator="equal">
      <formula>"11.30 – 19.30"</formula>
    </cfRule>
  </conditionalFormatting>
  <conditionalFormatting sqref="C26:G26 I26:P26">
    <cfRule type="cellIs" dxfId="25407" priority="28357" operator="equal">
      <formula>_FV(13,"3")</formula>
    </cfRule>
  </conditionalFormatting>
  <conditionalFormatting sqref="C26:G26 I26:P26">
    <cfRule type="cellIs" dxfId="25406" priority="28358" operator="equal">
      <formula>_FV(13,"3")</formula>
    </cfRule>
  </conditionalFormatting>
  <conditionalFormatting sqref="C26:G26 I26:P26">
    <cfRule type="cellIs" dxfId="25405" priority="28359" operator="equal">
      <formula>_FV(13,"3")</formula>
    </cfRule>
  </conditionalFormatting>
  <conditionalFormatting sqref="C26:G26 I26:P26">
    <cfRule type="cellIs" dxfId="25404" priority="28344" operator="equal">
      <formula>"09.00 – 15.00"</formula>
    </cfRule>
  </conditionalFormatting>
  <conditionalFormatting sqref="C26:G26 I26:P26">
    <cfRule type="cellIs" dxfId="25403" priority="28345" operator="equal">
      <formula>"09.00 – 18.00"</formula>
    </cfRule>
  </conditionalFormatting>
  <conditionalFormatting sqref="C26:G26 I26:P26">
    <cfRule type="cellIs" dxfId="25402" priority="28346" operator="equal">
      <formula>"09.30 – 13.00"</formula>
    </cfRule>
  </conditionalFormatting>
  <conditionalFormatting sqref="C26:G26 I26:P26">
    <cfRule type="cellIs" dxfId="25401" priority="28347" operator="equal">
      <formula>"10.30 – 19.30"</formula>
    </cfRule>
  </conditionalFormatting>
  <conditionalFormatting sqref="C26:G26 I26:P26">
    <cfRule type="cellIs" dxfId="25400" priority="28348" operator="equal">
      <formula>"11.30 – 19.30"</formula>
    </cfRule>
  </conditionalFormatting>
  <conditionalFormatting sqref="C26:G26 I26:P26">
    <cfRule type="cellIs" dxfId="25399" priority="28349" operator="equal">
      <formula>_FV(13,"3")</formula>
    </cfRule>
  </conditionalFormatting>
  <conditionalFormatting sqref="C26:G26 I26:P26">
    <cfRule type="cellIs" dxfId="25398" priority="28350" operator="equal">
      <formula>_FV(13,"3")</formula>
    </cfRule>
  </conditionalFormatting>
  <conditionalFormatting sqref="C26:G26 I26:P26">
    <cfRule type="cellIs" dxfId="25397" priority="28351" operator="equal">
      <formula>_FV(13,"3")</formula>
    </cfRule>
  </conditionalFormatting>
  <conditionalFormatting sqref="H26">
    <cfRule type="cellIs" dxfId="25396" priority="28336" operator="equal">
      <formula>"09.00 – 15.00"</formula>
    </cfRule>
  </conditionalFormatting>
  <conditionalFormatting sqref="H26">
    <cfRule type="cellIs" dxfId="25395" priority="28337" operator="equal">
      <formula>"09.00 – 18.00"</formula>
    </cfRule>
  </conditionalFormatting>
  <conditionalFormatting sqref="H26">
    <cfRule type="cellIs" dxfId="25394" priority="28338" operator="equal">
      <formula>"09.30 – 13.00"</formula>
    </cfRule>
  </conditionalFormatting>
  <conditionalFormatting sqref="H26">
    <cfRule type="cellIs" dxfId="25393" priority="28339" operator="equal">
      <formula>"10.30 – 19.30"</formula>
    </cfRule>
  </conditionalFormatting>
  <conditionalFormatting sqref="H26">
    <cfRule type="cellIs" dxfId="25392" priority="28340" operator="equal">
      <formula>"11.30 – 19.30"</formula>
    </cfRule>
  </conditionalFormatting>
  <conditionalFormatting sqref="H26">
    <cfRule type="cellIs" dxfId="25391" priority="28341" operator="equal">
      <formula>_FV(13,"3")</formula>
    </cfRule>
  </conditionalFormatting>
  <conditionalFormatting sqref="H26">
    <cfRule type="cellIs" dxfId="25390" priority="28342" operator="equal">
      <formula>_FV(13,"3")</formula>
    </cfRule>
  </conditionalFormatting>
  <conditionalFormatting sqref="H26">
    <cfRule type="cellIs" dxfId="25389" priority="28343" operator="equal">
      <formula>_FV(13,"3")</formula>
    </cfRule>
  </conditionalFormatting>
  <conditionalFormatting sqref="H26">
    <cfRule type="containsText" dxfId="25388" priority="28326" operator="containsText" text="DOMENICA">
      <formula>NOT(ISERROR(SEARCH("DOMENICA",H26)))</formula>
    </cfRule>
    <cfRule type="containsText" dxfId="25387" priority="28327" operator="containsText" text="08.30 – 14.30">
      <formula>NOT(ISERROR(SEARCH("08.30 – 14.30",H26)))</formula>
    </cfRule>
    <cfRule type="containsText" dxfId="25386" priority="28328" operator="containsText" text="09.30 – 18.30">
      <formula>NOT(ISERROR(SEARCH("09.30 – 18.30",H26)))</formula>
    </cfRule>
    <cfRule type="containsText" dxfId="25385" priority="28329" operator="containsText" text="08.30 – 16.30">
      <formula>NOT(ISERROR(SEARCH("08.30 – 16.30",H26)))</formula>
    </cfRule>
    <cfRule type="containsText" dxfId="25384" priority="28330" operator="containsText" text="08.30 – 17.30">
      <formula>NOT(ISERROR(SEARCH("08.30 – 17.30",H26)))</formula>
    </cfRule>
    <cfRule type="containsText" dxfId="25383" priority="28331" operator="containsText" text="09.00 – 18.00">
      <formula>NOT(ISERROR(SEARCH("09.00 – 18.00",H26)))</formula>
    </cfRule>
    <cfRule type="containsText" dxfId="25382" priority="28332" operator="containsText" text="09.00 – 15.00">
      <formula>NOT(ISERROR(SEARCH("09.00 – 15.00",H26)))</formula>
    </cfRule>
    <cfRule type="containsText" dxfId="25381" priority="28333" operator="containsText" text="10.30 – 19.30">
      <formula>NOT(ISERROR(SEARCH("10.30 – 19.30",H26)))</formula>
    </cfRule>
    <cfRule type="containsText" dxfId="25380" priority="28334" operator="containsText" text="09.00 – 13.00">
      <formula>NOT(ISERROR(SEARCH("09.00 – 13.00",H26)))</formula>
    </cfRule>
    <cfRule type="containsText" dxfId="25379" priority="28335" operator="containsText" text="11.30 – 19.30">
      <formula>NOT(ISERROR(SEARCH("11.30 – 19.30",H26)))</formula>
    </cfRule>
  </conditionalFormatting>
  <conditionalFormatting sqref="H26">
    <cfRule type="cellIs" dxfId="25378" priority="28319" operator="equal">
      <formula>"09.00 – 18.00"</formula>
    </cfRule>
  </conditionalFormatting>
  <conditionalFormatting sqref="H26">
    <cfRule type="cellIs" dxfId="25377" priority="28320" operator="equal">
      <formula>"09.30 – 13.00"</formula>
    </cfRule>
  </conditionalFormatting>
  <conditionalFormatting sqref="H26">
    <cfRule type="cellIs" dxfId="25376" priority="28321" operator="equal">
      <formula>"10.30 – 19.30"</formula>
    </cfRule>
  </conditionalFormatting>
  <conditionalFormatting sqref="H26">
    <cfRule type="cellIs" dxfId="25375" priority="28322" operator="equal">
      <formula>"11.30 – 19.30"</formula>
    </cfRule>
  </conditionalFormatting>
  <conditionalFormatting sqref="H26">
    <cfRule type="cellIs" dxfId="25374" priority="28323" operator="equal">
      <formula>_FV(13,"3")</formula>
    </cfRule>
  </conditionalFormatting>
  <conditionalFormatting sqref="H26">
    <cfRule type="cellIs" dxfId="25373" priority="28324" operator="equal">
      <formula>_FV(13,"3")</formula>
    </cfRule>
  </conditionalFormatting>
  <conditionalFormatting sqref="H26">
    <cfRule type="cellIs" dxfId="25372" priority="28325" operator="equal">
      <formula>_FV(13,"3")</formula>
    </cfRule>
  </conditionalFormatting>
  <conditionalFormatting sqref="H26">
    <cfRule type="cellIs" dxfId="25371" priority="28312" operator="equal">
      <formula>"09.00 – 18.00"</formula>
    </cfRule>
  </conditionalFormatting>
  <conditionalFormatting sqref="H26">
    <cfRule type="cellIs" dxfId="25370" priority="28313" operator="equal">
      <formula>"09.30 – 13.00"</formula>
    </cfRule>
  </conditionalFormatting>
  <conditionalFormatting sqref="H26">
    <cfRule type="cellIs" dxfId="25369" priority="28314" operator="equal">
      <formula>"10.30 – 19.30"</formula>
    </cfRule>
  </conditionalFormatting>
  <conditionalFormatting sqref="H26">
    <cfRule type="cellIs" dxfId="25368" priority="28315" operator="equal">
      <formula>"11.30 – 19.30"</formula>
    </cfRule>
  </conditionalFormatting>
  <conditionalFormatting sqref="H26">
    <cfRule type="cellIs" dxfId="25367" priority="28316" operator="equal">
      <formula>_FV(13,"3")</formula>
    </cfRule>
  </conditionalFormatting>
  <conditionalFormatting sqref="H26">
    <cfRule type="cellIs" dxfId="25366" priority="28317" operator="equal">
      <formula>_FV(13,"3")</formula>
    </cfRule>
  </conditionalFormatting>
  <conditionalFormatting sqref="H26">
    <cfRule type="cellIs" dxfId="25365" priority="28318" operator="equal">
      <formula>_FV(13,"3")</formula>
    </cfRule>
  </conditionalFormatting>
  <conditionalFormatting sqref="A28:B34">
    <cfRule type="containsText" dxfId="25364" priority="28295" operator="containsText" text="08.30 – 14.30">
      <formula>NOT(ISERROR(SEARCH("08.30 – 14.30",A28)))</formula>
    </cfRule>
    <cfRule type="containsText" dxfId="25363" priority="28296" operator="containsText" text="09:30 – 18.30">
      <formula>NOT(ISERROR(SEARCH("09:30 – 18.30",A28)))</formula>
    </cfRule>
    <cfRule type="containsText" dxfId="25362" priority="28297" operator="containsText" text="10.30 – 18.30">
      <formula>NOT(ISERROR(SEARCH("10.30 – 18.30",A28)))</formula>
    </cfRule>
    <cfRule type="containsText" dxfId="25361" priority="28298" operator="containsText" text="09.30 – 18.30">
      <formula>NOT(ISERROR(SEARCH("09.30 – 18.30",A28)))</formula>
    </cfRule>
    <cfRule type="containsText" dxfId="25360" priority="28299" operator="containsText" text="09.00 – 13:00">
      <formula>NOT(ISERROR(SEARCH("09.00 – 13:00",A28)))</formula>
    </cfRule>
    <cfRule type="containsText" dxfId="25359" priority="28300" operator="containsText" text="08.30 – 16.30">
      <formula>NOT(ISERROR(SEARCH("08.30 – 16.30",A28)))</formula>
    </cfRule>
    <cfRule type="containsText" dxfId="25358" priority="28301" operator="containsText" text="08:30 – 17.30">
      <formula>NOT(ISERROR(SEARCH("08:30 – 17.30",A28)))</formula>
    </cfRule>
    <cfRule type="containsText" dxfId="25357" priority="28302" operator="containsText" text="08.30 – 17.30">
      <formula>NOT(ISERROR(SEARCH("08.30 – 17.30",A28)))</formula>
    </cfRule>
    <cfRule type="containsText" dxfId="25356" priority="28303" operator="containsText" text="09.00 – 18.00">
      <formula>NOT(ISERROR(SEARCH("09.00 – 18.00",A28)))</formula>
    </cfRule>
    <cfRule type="containsText" dxfId="25355" priority="28304" operator="containsText" text="09.00 – 13.00">
      <formula>NOT(ISERROR(SEARCH("09.00 – 13.00",A28)))</formula>
    </cfRule>
    <cfRule type="containsText" dxfId="25354" priority="28305" operator="containsText" text="11.30 – 19.30">
      <formula>NOT(ISERROR(SEARCH("11.30 – 19.30",A28)))</formula>
    </cfRule>
    <cfRule type="containsText" dxfId="25353" priority="28306" operator="containsText" text="10.30 – 19.30">
      <formula>NOT(ISERROR(SEARCH("10.30 – 19.30",A28)))</formula>
    </cfRule>
    <cfRule type="containsText" dxfId="25352" priority="28307" operator="containsText" text="09.00 – 15.00">
      <formula>NOT(ISERROR(SEARCH("09.00 – 15.00",A28)))</formula>
    </cfRule>
    <cfRule type="containsText" dxfId="25351" priority="28308" operator="containsText" text="12:30">
      <formula>NOT(ISERROR(SEARCH("12:30",A28)))</formula>
    </cfRule>
    <cfRule type="containsText" dxfId="25350" priority="28309" operator="containsText" text="13:30">
      <formula>NOT(ISERROR(SEARCH("13:30",A28)))</formula>
    </cfRule>
    <cfRule type="containsText" dxfId="25349" priority="28310" operator="containsText" text="FESTIVITÁ">
      <formula>NOT(ISERROR(SEARCH("FESTIVITÁ",A28)))</formula>
    </cfRule>
    <cfRule type="cellIs" dxfId="25348" priority="28311" operator="equal">
      <formula>"DOMENICA"</formula>
    </cfRule>
  </conditionalFormatting>
  <conditionalFormatting sqref="B28:B34">
    <cfRule type="iconSet" priority="28294">
      <iconSet iconSet="3Symbols2">
        <cfvo type="percent" val="0"/>
        <cfvo type="percent" val="0"/>
        <cfvo type="formula" val="TODAY()" gte="0"/>
      </iconSet>
    </cfRule>
  </conditionalFormatting>
  <conditionalFormatting sqref="A27:B27">
    <cfRule type="containsText" dxfId="25347" priority="28277" operator="containsText" text="08.30 – 14.30">
      <formula>NOT(ISERROR(SEARCH("08.30 – 14.30",A27)))</formula>
    </cfRule>
    <cfRule type="containsText" dxfId="25346" priority="28278" operator="containsText" text="09:30 – 18.30">
      <formula>NOT(ISERROR(SEARCH("09:30 – 18.30",A27)))</formula>
    </cfRule>
    <cfRule type="containsText" dxfId="25345" priority="28279" operator="containsText" text="10.30 – 18.30">
      <formula>NOT(ISERROR(SEARCH("10.30 – 18.30",A27)))</formula>
    </cfRule>
    <cfRule type="containsText" dxfId="25344" priority="28280" operator="containsText" text="09.30 – 18.30">
      <formula>NOT(ISERROR(SEARCH("09.30 – 18.30",A27)))</formula>
    </cfRule>
    <cfRule type="containsText" dxfId="25343" priority="28281" operator="containsText" text="09.00 – 13:00">
      <formula>NOT(ISERROR(SEARCH("09.00 – 13:00",A27)))</formula>
    </cfRule>
    <cfRule type="containsText" dxfId="25342" priority="28282" operator="containsText" text="08.30 – 16.30">
      <formula>NOT(ISERROR(SEARCH("08.30 – 16.30",A27)))</formula>
    </cfRule>
    <cfRule type="containsText" dxfId="25341" priority="28283" operator="containsText" text="08:30 – 17.30">
      <formula>NOT(ISERROR(SEARCH("08:30 – 17.30",A27)))</formula>
    </cfRule>
    <cfRule type="containsText" dxfId="25340" priority="28284" operator="containsText" text="08.30 – 17.30">
      <formula>NOT(ISERROR(SEARCH("08.30 – 17.30",A27)))</formula>
    </cfRule>
    <cfRule type="containsText" dxfId="25339" priority="28285" operator="containsText" text="09.00 – 18.00">
      <formula>NOT(ISERROR(SEARCH("09.00 – 18.00",A27)))</formula>
    </cfRule>
    <cfRule type="containsText" dxfId="25338" priority="28286" operator="containsText" text="09.00 – 13.00">
      <formula>NOT(ISERROR(SEARCH("09.00 – 13.00",A27)))</formula>
    </cfRule>
    <cfRule type="containsText" dxfId="25337" priority="28287" operator="containsText" text="11.30 – 19.30">
      <formula>NOT(ISERROR(SEARCH("11.30 – 19.30",A27)))</formula>
    </cfRule>
    <cfRule type="containsText" dxfId="25336" priority="28288" operator="containsText" text="10.30 – 19.30">
      <formula>NOT(ISERROR(SEARCH("10.30 – 19.30",A27)))</formula>
    </cfRule>
    <cfRule type="containsText" dxfId="25335" priority="28289" operator="containsText" text="09.00 – 15.00">
      <formula>NOT(ISERROR(SEARCH("09.00 – 15.00",A27)))</formula>
    </cfRule>
    <cfRule type="containsText" dxfId="25334" priority="28290" operator="containsText" text="12:30">
      <formula>NOT(ISERROR(SEARCH("12:30",A27)))</formula>
    </cfRule>
    <cfRule type="containsText" dxfId="25333" priority="28291" operator="containsText" text="13:30">
      <formula>NOT(ISERROR(SEARCH("13:30",A27)))</formula>
    </cfRule>
    <cfRule type="containsText" dxfId="25332" priority="28292" operator="containsText" text="FESTIVITÁ">
      <formula>NOT(ISERROR(SEARCH("FESTIVITÁ",A27)))</formula>
    </cfRule>
    <cfRule type="cellIs" dxfId="25331" priority="28293" operator="equal">
      <formula>"DOMENICA"</formula>
    </cfRule>
  </conditionalFormatting>
  <conditionalFormatting sqref="A26:B26">
    <cfRule type="cellIs" dxfId="25330" priority="28269" operator="equal">
      <formula>"09.00 – 15.00"</formula>
    </cfRule>
  </conditionalFormatting>
  <conditionalFormatting sqref="A26:B26">
    <cfRule type="cellIs" dxfId="25329" priority="28270" operator="equal">
      <formula>"09.00 – 18.00"</formula>
    </cfRule>
  </conditionalFormatting>
  <conditionalFormatting sqref="A26:B26">
    <cfRule type="cellIs" dxfId="25328" priority="28271" operator="equal">
      <formula>"09.30 – 13.00"</formula>
    </cfRule>
  </conditionalFormatting>
  <conditionalFormatting sqref="A26:B26">
    <cfRule type="cellIs" dxfId="25327" priority="28272" operator="equal">
      <formula>"10.30 – 19.30"</formula>
    </cfRule>
  </conditionalFormatting>
  <conditionalFormatting sqref="A26:B26">
    <cfRule type="cellIs" dxfId="25326" priority="28273" operator="equal">
      <formula>"11.30 – 19.30"</formula>
    </cfRule>
  </conditionalFormatting>
  <conditionalFormatting sqref="A26:B26">
    <cfRule type="cellIs" dxfId="25325" priority="28274" operator="equal">
      <formula>_FV(13,"3")</formula>
    </cfRule>
  </conditionalFormatting>
  <conditionalFormatting sqref="A26:B26">
    <cfRule type="cellIs" dxfId="25324" priority="28275" operator="equal">
      <formula>_FV(13,"3")</formula>
    </cfRule>
  </conditionalFormatting>
  <conditionalFormatting sqref="A26:B26">
    <cfRule type="cellIs" dxfId="25323" priority="28276" operator="equal">
      <formula>_FV(13,"3")</formula>
    </cfRule>
  </conditionalFormatting>
  <conditionalFormatting sqref="A26:B26">
    <cfRule type="containsText" dxfId="25322" priority="28259" operator="containsText" text="DOMENICA">
      <formula>NOT(ISERROR(SEARCH("DOMENICA",A26)))</formula>
    </cfRule>
    <cfRule type="containsText" dxfId="25321" priority="28260" operator="containsText" text="08.30 – 14.30">
      <formula>NOT(ISERROR(SEARCH("08.30 – 14.30",A26)))</formula>
    </cfRule>
    <cfRule type="containsText" dxfId="25320" priority="28261" operator="containsText" text="09.30 – 18.30">
      <formula>NOT(ISERROR(SEARCH("09.30 – 18.30",A26)))</formula>
    </cfRule>
    <cfRule type="containsText" dxfId="25319" priority="28262" operator="containsText" text="08.30 – 16.30">
      <formula>NOT(ISERROR(SEARCH("08.30 – 16.30",A26)))</formula>
    </cfRule>
    <cfRule type="containsText" dxfId="25318" priority="28263" operator="containsText" text="08.30 – 17.30">
      <formula>NOT(ISERROR(SEARCH("08.30 – 17.30",A26)))</formula>
    </cfRule>
    <cfRule type="containsText" dxfId="25317" priority="28264" operator="containsText" text="09.00 – 18.00">
      <formula>NOT(ISERROR(SEARCH("09.00 – 18.00",A26)))</formula>
    </cfRule>
    <cfRule type="containsText" dxfId="25316" priority="28265" operator="containsText" text="09.00 – 15.00">
      <formula>NOT(ISERROR(SEARCH("09.00 – 15.00",A26)))</formula>
    </cfRule>
    <cfRule type="containsText" dxfId="25315" priority="28266" operator="containsText" text="10.30 – 19.30">
      <formula>NOT(ISERROR(SEARCH("10.30 – 19.30",A26)))</formula>
    </cfRule>
    <cfRule type="containsText" dxfId="25314" priority="28267" operator="containsText" text="09.00 – 13.00">
      <formula>NOT(ISERROR(SEARCH("09.00 – 13.00",A26)))</formula>
    </cfRule>
    <cfRule type="containsText" dxfId="25313" priority="28268" operator="containsText" text="11.30 – 19.30">
      <formula>NOT(ISERROR(SEARCH("11.30 – 19.30",A26)))</formula>
    </cfRule>
  </conditionalFormatting>
  <conditionalFormatting sqref="A26:B26">
    <cfRule type="cellIs" dxfId="25312" priority="28251" operator="equal">
      <formula>"09.00 – 15.00"</formula>
    </cfRule>
  </conditionalFormatting>
  <conditionalFormatting sqref="A26:B26">
    <cfRule type="cellIs" dxfId="25311" priority="28252" operator="equal">
      <formula>"09.00 – 18.00"</formula>
    </cfRule>
  </conditionalFormatting>
  <conditionalFormatting sqref="A26:B26">
    <cfRule type="cellIs" dxfId="25310" priority="28253" operator="equal">
      <formula>"09.30 – 13.00"</formula>
    </cfRule>
  </conditionalFormatting>
  <conditionalFormatting sqref="A26:B26">
    <cfRule type="cellIs" dxfId="25309" priority="28254" operator="equal">
      <formula>"10.30 – 19.30"</formula>
    </cfRule>
  </conditionalFormatting>
  <conditionalFormatting sqref="A26:B26">
    <cfRule type="cellIs" dxfId="25308" priority="28255" operator="equal">
      <formula>"11.30 – 19.30"</formula>
    </cfRule>
  </conditionalFormatting>
  <conditionalFormatting sqref="A26:B26">
    <cfRule type="cellIs" dxfId="25307" priority="28256" operator="equal">
      <formula>_FV(13,"3")</formula>
    </cfRule>
  </conditionalFormatting>
  <conditionalFormatting sqref="A26:B26">
    <cfRule type="cellIs" dxfId="25306" priority="28257" operator="equal">
      <formula>_FV(13,"3")</formula>
    </cfRule>
  </conditionalFormatting>
  <conditionalFormatting sqref="A26:B26">
    <cfRule type="cellIs" dxfId="25305" priority="28258" operator="equal">
      <formula>_FV(13,"3")</formula>
    </cfRule>
  </conditionalFormatting>
  <conditionalFormatting sqref="A26:B26">
    <cfRule type="cellIs" dxfId="25304" priority="28243" operator="equal">
      <formula>"09.00 – 15.00"</formula>
    </cfRule>
  </conditionalFormatting>
  <conditionalFormatting sqref="A26:B26">
    <cfRule type="cellIs" dxfId="25303" priority="28244" operator="equal">
      <formula>"09.00 – 18.00"</formula>
    </cfRule>
  </conditionalFormatting>
  <conditionalFormatting sqref="A26:B26">
    <cfRule type="cellIs" dxfId="25302" priority="28245" operator="equal">
      <formula>"09.30 – 13.00"</formula>
    </cfRule>
  </conditionalFormatting>
  <conditionalFormatting sqref="A26:B26">
    <cfRule type="cellIs" dxfId="25301" priority="28246" operator="equal">
      <formula>"10.30 – 19.30"</formula>
    </cfRule>
  </conditionalFormatting>
  <conditionalFormatting sqref="A26:B26">
    <cfRule type="cellIs" dxfId="25300" priority="28247" operator="equal">
      <formula>"11.30 – 19.30"</formula>
    </cfRule>
  </conditionalFormatting>
  <conditionalFormatting sqref="A26:B26">
    <cfRule type="cellIs" dxfId="25299" priority="28248" operator="equal">
      <formula>_FV(13,"3")</formula>
    </cfRule>
  </conditionalFormatting>
  <conditionalFormatting sqref="A26:B26">
    <cfRule type="cellIs" dxfId="25298" priority="28249" operator="equal">
      <formula>_FV(13,"3")</formula>
    </cfRule>
  </conditionalFormatting>
  <conditionalFormatting sqref="A26:B26">
    <cfRule type="cellIs" dxfId="25297" priority="28250" operator="equal">
      <formula>_FV(13,"3")</formula>
    </cfRule>
  </conditionalFormatting>
  <conditionalFormatting sqref="A26:P26 A27:B34">
    <cfRule type="containsText" dxfId="25296" priority="28237" operator="containsText" text="09.00 - 13.00">
      <formula>NOT(ISERROR(SEARCH("09.00 - 13.00",A26)))</formula>
    </cfRule>
    <cfRule type="containsText" dxfId="25295" priority="28238" operator="containsText" text="09.00 – 15:00">
      <formula>NOT(ISERROR(SEARCH("09.00 – 15:00",A26)))</formula>
    </cfRule>
    <cfRule type="containsText" dxfId="25294" priority="28239" operator="containsText" text="09.00 – 16.00">
      <formula>NOT(ISERROR(SEARCH("09.00 – 16.00",A26)))</formula>
    </cfRule>
    <cfRule type="containsText" dxfId="25293" priority="28240" operator="containsText" text="09.00 - 13:00">
      <formula>NOT(ISERROR(SEARCH("09.00 - 13:00",A26)))</formula>
    </cfRule>
    <cfRule type="containsText" dxfId="25292" priority="28241" operator="containsText" text="08.30 – 16:30 ">
      <formula>NOT(ISERROR(SEARCH("08.30 – 16:30 ",A26)))</formula>
    </cfRule>
    <cfRule type="containsText" dxfId="25291" priority="28242" operator="containsText" text="08.30 – 17:30 ">
      <formula>NOT(ISERROR(SEARCH("08.30 – 17:30 ",A26)))</formula>
    </cfRule>
  </conditionalFormatting>
  <conditionalFormatting sqref="C26:P26">
    <cfRule type="cellIs" dxfId="25290" priority="28229" operator="equal">
      <formula>"09.00 – 15.00"</formula>
    </cfRule>
  </conditionalFormatting>
  <conditionalFormatting sqref="C26:P26">
    <cfRule type="cellIs" dxfId="25289" priority="28230" operator="equal">
      <formula>"09.00 – 18.00"</formula>
    </cfRule>
  </conditionalFormatting>
  <conditionalFormatting sqref="C26:P26">
    <cfRule type="cellIs" dxfId="25288" priority="28231" operator="equal">
      <formula>"09.30 – 13.00"</formula>
    </cfRule>
  </conditionalFormatting>
  <conditionalFormatting sqref="C26:P26">
    <cfRule type="cellIs" dxfId="25287" priority="28232" operator="equal">
      <formula>"10.30 – 19.30"</formula>
    </cfRule>
  </conditionalFormatting>
  <conditionalFormatting sqref="C26:P26">
    <cfRule type="cellIs" dxfId="25286" priority="28233" operator="equal">
      <formula>"11.30 – 19.30"</formula>
    </cfRule>
  </conditionalFormatting>
  <conditionalFormatting sqref="C26:P26">
    <cfRule type="cellIs" dxfId="25285" priority="28234" operator="equal">
      <formula>_FV(13,"3")</formula>
    </cfRule>
  </conditionalFormatting>
  <conditionalFormatting sqref="C26:P26">
    <cfRule type="cellIs" dxfId="25284" priority="28235" operator="equal">
      <formula>_FV(13,"3")</formula>
    </cfRule>
  </conditionalFormatting>
  <conditionalFormatting sqref="C26:P26">
    <cfRule type="cellIs" dxfId="25283" priority="28236" operator="equal">
      <formula>_FV(13,"3")</formula>
    </cfRule>
  </conditionalFormatting>
  <conditionalFormatting sqref="C26:P26">
    <cfRule type="containsText" dxfId="25282" priority="28219" operator="containsText" text="DOMENICA">
      <formula>NOT(ISERROR(SEARCH("DOMENICA",C26)))</formula>
    </cfRule>
    <cfRule type="containsText" dxfId="25281" priority="28220" operator="containsText" text="08.30 – 14.30">
      <formula>NOT(ISERROR(SEARCH("08.30 – 14.30",C26)))</formula>
    </cfRule>
    <cfRule type="containsText" dxfId="25280" priority="28221" operator="containsText" text="09.30 – 18.30">
      <formula>NOT(ISERROR(SEARCH("09.30 – 18.30",C26)))</formula>
    </cfRule>
    <cfRule type="containsText" dxfId="25279" priority="28222" operator="containsText" text="08.30 – 16.30">
      <formula>NOT(ISERROR(SEARCH("08.30 – 16.30",C26)))</formula>
    </cfRule>
    <cfRule type="containsText" dxfId="25278" priority="28223" operator="containsText" text="08.30 – 17.30">
      <formula>NOT(ISERROR(SEARCH("08.30 – 17.30",C26)))</formula>
    </cfRule>
    <cfRule type="containsText" dxfId="25277" priority="28224" operator="containsText" text="09.00 – 18.00">
      <formula>NOT(ISERROR(SEARCH("09.00 – 18.00",C26)))</formula>
    </cfRule>
    <cfRule type="containsText" dxfId="25276" priority="28225" operator="containsText" text="09.00 – 15.00">
      <formula>NOT(ISERROR(SEARCH("09.00 – 15.00",C26)))</formula>
    </cfRule>
    <cfRule type="containsText" dxfId="25275" priority="28226" operator="containsText" text="10.30 – 19.30">
      <formula>NOT(ISERROR(SEARCH("10.30 – 19.30",C26)))</formula>
    </cfRule>
    <cfRule type="containsText" dxfId="25274" priority="28227" operator="containsText" text="09.00 – 13.00">
      <formula>NOT(ISERROR(SEARCH("09.00 – 13.00",C26)))</formula>
    </cfRule>
    <cfRule type="containsText" dxfId="25273" priority="28228" operator="containsText" text="11.30 – 19.30">
      <formula>NOT(ISERROR(SEARCH("11.30 – 19.30",C26)))</formula>
    </cfRule>
  </conditionalFormatting>
  <conditionalFormatting sqref="C26:P26">
    <cfRule type="cellIs" dxfId="25272" priority="28212" operator="equal">
      <formula>"09.00 – 18.00"</formula>
    </cfRule>
  </conditionalFormatting>
  <conditionalFormatting sqref="C26:P26">
    <cfRule type="cellIs" dxfId="25271" priority="28213" operator="equal">
      <formula>"09.30 – 13.00"</formula>
    </cfRule>
  </conditionalFormatting>
  <conditionalFormatting sqref="C26:P26">
    <cfRule type="cellIs" dxfId="25270" priority="28214" operator="equal">
      <formula>"10.30 – 19.30"</formula>
    </cfRule>
  </conditionalFormatting>
  <conditionalFormatting sqref="C26:P26">
    <cfRule type="cellIs" dxfId="25269" priority="28215" operator="equal">
      <formula>"11.30 – 19.30"</formula>
    </cfRule>
  </conditionalFormatting>
  <conditionalFormatting sqref="C26:P26">
    <cfRule type="cellIs" dxfId="25268" priority="28216" operator="equal">
      <formula>_FV(13,"3")</formula>
    </cfRule>
  </conditionalFormatting>
  <conditionalFormatting sqref="C26:P26">
    <cfRule type="cellIs" dxfId="25267" priority="28217" operator="equal">
      <formula>_FV(13,"3")</formula>
    </cfRule>
  </conditionalFormatting>
  <conditionalFormatting sqref="C26:P26">
    <cfRule type="cellIs" dxfId="25266" priority="28218" operator="equal">
      <formula>_FV(13,"3")</formula>
    </cfRule>
  </conditionalFormatting>
  <conditionalFormatting sqref="C26:P26">
    <cfRule type="cellIs" dxfId="25265" priority="28205" operator="equal">
      <formula>"09.00 – 18.00"</formula>
    </cfRule>
  </conditionalFormatting>
  <conditionalFormatting sqref="C26:P26">
    <cfRule type="cellIs" dxfId="25264" priority="28206" operator="equal">
      <formula>"09.30 – 13.00"</formula>
    </cfRule>
  </conditionalFormatting>
  <conditionalFormatting sqref="C26:P26">
    <cfRule type="cellIs" dxfId="25263" priority="28207" operator="equal">
      <formula>"10.30 – 19.30"</formula>
    </cfRule>
  </conditionalFormatting>
  <conditionalFormatting sqref="C26:P26">
    <cfRule type="cellIs" dxfId="25262" priority="28208" operator="equal">
      <formula>"11.30 – 19.30"</formula>
    </cfRule>
  </conditionalFormatting>
  <conditionalFormatting sqref="C26:P26">
    <cfRule type="cellIs" dxfId="25261" priority="28209" operator="equal">
      <formula>_FV(13,"3")</formula>
    </cfRule>
  </conditionalFormatting>
  <conditionalFormatting sqref="C26:P26">
    <cfRule type="cellIs" dxfId="25260" priority="28210" operator="equal">
      <formula>_FV(13,"3")</formula>
    </cfRule>
  </conditionalFormatting>
  <conditionalFormatting sqref="C26:P26">
    <cfRule type="cellIs" dxfId="25259" priority="28211" operator="equal">
      <formula>_FV(13,"3")</formula>
    </cfRule>
  </conditionalFormatting>
  <conditionalFormatting sqref="H26">
    <cfRule type="cellIs" dxfId="25258" priority="28197" operator="equal">
      <formula>"09.00 – 15.00"</formula>
    </cfRule>
  </conditionalFormatting>
  <conditionalFormatting sqref="H26">
    <cfRule type="cellIs" dxfId="25257" priority="28198" operator="equal">
      <formula>"09.00 – 18.00"</formula>
    </cfRule>
  </conditionalFormatting>
  <conditionalFormatting sqref="H26">
    <cfRule type="cellIs" dxfId="25256" priority="28199" operator="equal">
      <formula>"09.30 – 13.00"</formula>
    </cfRule>
  </conditionalFormatting>
  <conditionalFormatting sqref="H26">
    <cfRule type="cellIs" dxfId="25255" priority="28200" operator="equal">
      <formula>"10.30 – 19.30"</formula>
    </cfRule>
  </conditionalFormatting>
  <conditionalFormatting sqref="H26">
    <cfRule type="cellIs" dxfId="25254" priority="28201" operator="equal">
      <formula>"11.30 – 19.30"</formula>
    </cfRule>
  </conditionalFormatting>
  <conditionalFormatting sqref="H26">
    <cfRule type="cellIs" dxfId="25253" priority="28202" operator="equal">
      <formula>_FV(13,"3")</formula>
    </cfRule>
  </conditionalFormatting>
  <conditionalFormatting sqref="H26">
    <cfRule type="cellIs" dxfId="25252" priority="28203" operator="equal">
      <formula>_FV(13,"3")</formula>
    </cfRule>
  </conditionalFormatting>
  <conditionalFormatting sqref="H26">
    <cfRule type="cellIs" dxfId="25251" priority="28204" operator="equal">
      <formula>_FV(13,"3")</formula>
    </cfRule>
  </conditionalFormatting>
  <conditionalFormatting sqref="H26">
    <cfRule type="containsText" dxfId="25250" priority="28187" operator="containsText" text="DOMENICA">
      <formula>NOT(ISERROR(SEARCH("DOMENICA",H26)))</formula>
    </cfRule>
    <cfRule type="containsText" dxfId="25249" priority="28188" operator="containsText" text="08.30 – 14.30">
      <formula>NOT(ISERROR(SEARCH("08.30 – 14.30",H26)))</formula>
    </cfRule>
    <cfRule type="containsText" dxfId="25248" priority="28189" operator="containsText" text="09.30 – 18.30">
      <formula>NOT(ISERROR(SEARCH("09.30 – 18.30",H26)))</formula>
    </cfRule>
    <cfRule type="containsText" dxfId="25247" priority="28190" operator="containsText" text="08.30 – 16.30">
      <formula>NOT(ISERROR(SEARCH("08.30 – 16.30",H26)))</formula>
    </cfRule>
    <cfRule type="containsText" dxfId="25246" priority="28191" operator="containsText" text="08.30 – 17.30">
      <formula>NOT(ISERROR(SEARCH("08.30 – 17.30",H26)))</formula>
    </cfRule>
    <cfRule type="containsText" dxfId="25245" priority="28192" operator="containsText" text="09.00 – 18.00">
      <formula>NOT(ISERROR(SEARCH("09.00 – 18.00",H26)))</formula>
    </cfRule>
    <cfRule type="containsText" dxfId="25244" priority="28193" operator="containsText" text="09.00 – 15.00">
      <formula>NOT(ISERROR(SEARCH("09.00 – 15.00",H26)))</formula>
    </cfRule>
    <cfRule type="containsText" dxfId="25243" priority="28194" operator="containsText" text="10.30 – 19.30">
      <formula>NOT(ISERROR(SEARCH("10.30 – 19.30",H26)))</formula>
    </cfRule>
    <cfRule type="containsText" dxfId="25242" priority="28195" operator="containsText" text="09.00 – 13.00">
      <formula>NOT(ISERROR(SEARCH("09.00 – 13.00",H26)))</formula>
    </cfRule>
    <cfRule type="containsText" dxfId="25241" priority="28196" operator="containsText" text="11.30 – 19.30">
      <formula>NOT(ISERROR(SEARCH("11.30 – 19.30",H26)))</formula>
    </cfRule>
  </conditionalFormatting>
  <conditionalFormatting sqref="H26">
    <cfRule type="cellIs" dxfId="25240" priority="28180" operator="equal">
      <formula>"09.00 – 18.00"</formula>
    </cfRule>
  </conditionalFormatting>
  <conditionalFormatting sqref="H26">
    <cfRule type="cellIs" dxfId="25239" priority="28181" operator="equal">
      <formula>"09.30 – 13.00"</formula>
    </cfRule>
  </conditionalFormatting>
  <conditionalFormatting sqref="H26">
    <cfRule type="cellIs" dxfId="25238" priority="28182" operator="equal">
      <formula>"10.30 – 19.30"</formula>
    </cfRule>
  </conditionalFormatting>
  <conditionalFormatting sqref="H26">
    <cfRule type="cellIs" dxfId="25237" priority="28183" operator="equal">
      <formula>"11.30 – 19.30"</formula>
    </cfRule>
  </conditionalFormatting>
  <conditionalFormatting sqref="H26">
    <cfRule type="cellIs" dxfId="25236" priority="28184" operator="equal">
      <formula>_FV(13,"3")</formula>
    </cfRule>
  </conditionalFormatting>
  <conditionalFormatting sqref="H26">
    <cfRule type="cellIs" dxfId="25235" priority="28185" operator="equal">
      <formula>_FV(13,"3")</formula>
    </cfRule>
  </conditionalFormatting>
  <conditionalFormatting sqref="H26">
    <cfRule type="cellIs" dxfId="25234" priority="28186" operator="equal">
      <formula>_FV(13,"3")</formula>
    </cfRule>
  </conditionalFormatting>
  <conditionalFormatting sqref="H26">
    <cfRule type="cellIs" dxfId="25233" priority="28173" operator="equal">
      <formula>"09.00 – 18.00"</formula>
    </cfRule>
  </conditionalFormatting>
  <conditionalFormatting sqref="H26">
    <cfRule type="cellIs" dxfId="25232" priority="28174" operator="equal">
      <formula>"09.30 – 13.00"</formula>
    </cfRule>
  </conditionalFormatting>
  <conditionalFormatting sqref="H26">
    <cfRule type="cellIs" dxfId="25231" priority="28175" operator="equal">
      <formula>"10.30 – 19.30"</formula>
    </cfRule>
  </conditionalFormatting>
  <conditionalFormatting sqref="H26">
    <cfRule type="cellIs" dxfId="25230" priority="28176" operator="equal">
      <formula>"11.30 – 19.30"</formula>
    </cfRule>
  </conditionalFormatting>
  <conditionalFormatting sqref="H26">
    <cfRule type="cellIs" dxfId="25229" priority="28177" operator="equal">
      <formula>_FV(13,"3")</formula>
    </cfRule>
  </conditionalFormatting>
  <conditionalFormatting sqref="H26">
    <cfRule type="cellIs" dxfId="25228" priority="28178" operator="equal">
      <formula>_FV(13,"3")</formula>
    </cfRule>
  </conditionalFormatting>
  <conditionalFormatting sqref="H26">
    <cfRule type="cellIs" dxfId="25227" priority="28179" operator="equal">
      <formula>_FV(13,"3")</formula>
    </cfRule>
  </conditionalFormatting>
  <conditionalFormatting sqref="C27:P34">
    <cfRule type="containsText" dxfId="25226" priority="28155" operator="containsText" text="08.30 – 14.30">
      <formula>NOT(ISERROR(SEARCH("08.30 – 14.30",C27)))</formula>
    </cfRule>
    <cfRule type="containsText" dxfId="25225" priority="28156" operator="containsText" text="09:30 – 18.30">
      <formula>NOT(ISERROR(SEARCH("09:30 – 18.30",C27)))</formula>
    </cfRule>
    <cfRule type="containsText" dxfId="25224" priority="28157" operator="containsText" text="10.30 – 18.30">
      <formula>NOT(ISERROR(SEARCH("10.30 – 18.30",C27)))</formula>
    </cfRule>
    <cfRule type="containsText" dxfId="25223" priority="28158" operator="containsText" text="09.30 – 18.30">
      <formula>NOT(ISERROR(SEARCH("09.30 – 18.30",C27)))</formula>
    </cfRule>
    <cfRule type="containsText" dxfId="25222" priority="28160" operator="containsText" text="09.00 – 13:00">
      <formula>NOT(ISERROR(SEARCH("09.00 – 13:00",C27)))</formula>
    </cfRule>
    <cfRule type="containsText" dxfId="25221" priority="28161" operator="containsText" text="08.30 – 16.30">
      <formula>NOT(ISERROR(SEARCH("08.30 – 16.30",C27)))</formula>
    </cfRule>
    <cfRule type="containsText" dxfId="25220" priority="28162" operator="containsText" text="08:30 – 17.30">
      <formula>NOT(ISERROR(SEARCH("08:30 – 17.30",C27)))</formula>
    </cfRule>
    <cfRule type="containsText" dxfId="25219" priority="28163" operator="containsText" text="08.30 – 17.30">
      <formula>NOT(ISERROR(SEARCH("08.30 – 17.30",C27)))</formula>
    </cfRule>
    <cfRule type="containsText" dxfId="25218" priority="28164" operator="containsText" text="09.00 – 18.00">
      <formula>NOT(ISERROR(SEARCH("09.00 – 18.00",C27)))</formula>
    </cfRule>
    <cfRule type="containsText" dxfId="25217" priority="28165" operator="containsText" text="09.00 – 13.00">
      <formula>NOT(ISERROR(SEARCH("09.00 – 13.00",C27)))</formula>
    </cfRule>
    <cfRule type="containsText" dxfId="25216" priority="28166" operator="containsText" text="11.30 – 19.30">
      <formula>NOT(ISERROR(SEARCH("11.30 – 19.30",C27)))</formula>
    </cfRule>
    <cfRule type="containsText" dxfId="25215" priority="28167" operator="containsText" text="10.30 – 19.30">
      <formula>NOT(ISERROR(SEARCH("10.30 – 19.30",C27)))</formula>
    </cfRule>
    <cfRule type="containsText" dxfId="25214" priority="28168" operator="containsText" text="09.00 – 15.00">
      <formula>NOT(ISERROR(SEARCH("09.00 – 15.00",C27)))</formula>
    </cfRule>
    <cfRule type="containsText" dxfId="25213" priority="28169" operator="containsText" text="1 2 : 3 0">
      <formula>NOT(ISERROR(SEARCH("1 2 : 3 0",C27)))</formula>
    </cfRule>
    <cfRule type="containsText" dxfId="25212" priority="28170" operator="containsText" text="1 3 : 3 0">
      <formula>NOT(ISERROR(SEARCH("1 3 : 3 0",C27)))</formula>
    </cfRule>
    <cfRule type="containsText" dxfId="25211" priority="28171" operator="containsText" text="FESTIVITÁ">
      <formula>NOT(ISERROR(SEARCH("FESTIVITÁ",C27)))</formula>
    </cfRule>
    <cfRule type="cellIs" dxfId="25210" priority="28172" operator="equal">
      <formula>"DOMENICA"</formula>
    </cfRule>
  </conditionalFormatting>
  <conditionalFormatting sqref="C27:P34">
    <cfRule type="containsText" dxfId="25209" priority="28147" operator="containsText" text="09.00 - 13.00">
      <formula>NOT(ISERROR(SEARCH("09.00 - 13.00",C27)))</formula>
    </cfRule>
    <cfRule type="containsText" dxfId="25208" priority="28150" operator="containsText" text="09.00 – 15:00">
      <formula>NOT(ISERROR(SEARCH("09.00 – 15:00",C27)))</formula>
    </cfRule>
    <cfRule type="containsText" dxfId="25207" priority="28151" operator="containsText" text="09.00 – 16.00">
      <formula>NOT(ISERROR(SEARCH("09.00 – 16.00",C27)))</formula>
    </cfRule>
    <cfRule type="containsText" dxfId="25206" priority="28152" operator="containsText" text="09.00 - 13:00">
      <formula>NOT(ISERROR(SEARCH("09.00 - 13:00",C27)))</formula>
    </cfRule>
    <cfRule type="containsText" dxfId="25205" priority="28153" operator="containsText" text="08.30 – 16:30 ">
      <formula>NOT(ISERROR(SEARCH("08.30 – 16:30 ",C27)))</formula>
    </cfRule>
    <cfRule type="containsText" dxfId="25204" priority="28154" operator="containsText" text="08.30 – 17:30 ">
      <formula>NOT(ISERROR(SEARCH("08.30 – 17:30 ",C27)))</formula>
    </cfRule>
  </conditionalFormatting>
  <conditionalFormatting sqref="C27:P34">
    <cfRule type="containsText" dxfId="25203" priority="28149" operator="containsText" text="1 3 : 0 0">
      <formula>NOT(ISERROR(SEARCH("1 3 : 0 0",C27)))</formula>
    </cfRule>
  </conditionalFormatting>
  <conditionalFormatting sqref="C27:P27">
    <cfRule type="containsText" dxfId="25202" priority="28148" operator="containsText" text="13:00">
      <formula>NOT(ISERROR(SEARCH("13:00",C27)))</formula>
    </cfRule>
  </conditionalFormatting>
  <conditionalFormatting sqref="C27:P34">
    <cfRule type="containsText" dxfId="25201" priority="28159" operator="containsText" text="09:00 – 13.00 ">
      <formula>NOT(ISERROR(SEARCH("09:00 – 13.00 ",C27)))</formula>
    </cfRule>
  </conditionalFormatting>
  <conditionalFormatting sqref="C33:P33">
    <cfRule type="containsText" dxfId="25200" priority="28146" operator="containsText" text="09:00 – 13.00 ">
      <formula>NOT(ISERROR(SEARCH("09:00 – 13.00 ",C33)))</formula>
    </cfRule>
  </conditionalFormatting>
  <conditionalFormatting sqref="C27:P34">
    <cfRule type="containsText" dxfId="25199" priority="28145" operator="containsText" text="09:00 – 13.00 ">
      <formula>NOT(ISERROR(SEARCH("09:00 – 13.00 ",C27)))</formula>
    </cfRule>
  </conditionalFormatting>
  <conditionalFormatting sqref="C33:P34">
    <cfRule type="containsText" dxfId="25198" priority="28144" operator="containsText" text="09:00 – 13.00 ">
      <formula>NOT(ISERROR(SEARCH("09:00 – 13.00 ",C33)))</formula>
    </cfRule>
  </conditionalFormatting>
  <conditionalFormatting sqref="C28:P28">
    <cfRule type="containsText" dxfId="25197" priority="28141" operator="containsText" text="09.00 -13.00">
      <formula>NOT(ISERROR(SEARCH("09.00 -13.00",C28)))</formula>
    </cfRule>
    <cfRule type="containsText" dxfId="25196" priority="28142" operator="containsText" text="09.00 -15:00">
      <formula>NOT(ISERROR(SEARCH("09.00 -15:00",C28)))</formula>
    </cfRule>
    <cfRule type="containsText" dxfId="25195" priority="28143" operator="containsText" text="09.00 -16.00">
      <formula>NOT(ISERROR(SEARCH("09.00 -16.00",C28)))</formula>
    </cfRule>
  </conditionalFormatting>
  <conditionalFormatting sqref="C29:P34">
    <cfRule type="containsText" dxfId="25194" priority="28138" operator="containsText" text="09.00 -13.00">
      <formula>NOT(ISERROR(SEARCH("09.00 -13.00",C29)))</formula>
    </cfRule>
    <cfRule type="containsText" dxfId="25193" priority="28139" operator="containsText" text="09.00 -15:00">
      <formula>NOT(ISERROR(SEARCH("09.00 -15:00",C29)))</formula>
    </cfRule>
    <cfRule type="containsText" dxfId="25192" priority="28140" operator="containsText" text="09.00 -16.00">
      <formula>NOT(ISERROR(SEARCH("09.00 -16.00",C29)))</formula>
    </cfRule>
  </conditionalFormatting>
  <conditionalFormatting sqref="C27:P27">
    <cfRule type="containsText" dxfId="25191" priority="28135" operator="containsText" text="09.00 -13.00">
      <formula>NOT(ISERROR(SEARCH("09.00 -13.00",C27)))</formula>
    </cfRule>
    <cfRule type="containsText" dxfId="25190" priority="28136" operator="containsText" text="09.00 -15:00">
      <formula>NOT(ISERROR(SEARCH("09.00 -15:00",C27)))</formula>
    </cfRule>
    <cfRule type="containsText" dxfId="25189" priority="28137" operator="containsText" text="09.00 -16.00">
      <formula>NOT(ISERROR(SEARCH("09.00 -16.00",C27)))</formula>
    </cfRule>
  </conditionalFormatting>
  <conditionalFormatting sqref="C33:P33">
    <cfRule type="containsText" dxfId="25188" priority="28134" operator="containsText" text="09:00 – 13.00 ">
      <formula>NOT(ISERROR(SEARCH("09:00 – 13.00 ",C33)))</formula>
    </cfRule>
  </conditionalFormatting>
  <conditionalFormatting sqref="C27:P34">
    <cfRule type="containsText" dxfId="25187" priority="28133" operator="containsText" text="09:00 – 13.00 ">
      <formula>NOT(ISERROR(SEARCH("09:00 – 13.00 ",C27)))</formula>
    </cfRule>
  </conditionalFormatting>
  <conditionalFormatting sqref="C33:P34">
    <cfRule type="containsText" dxfId="25186" priority="28132" operator="containsText" text="09:00 – 13.00 ">
      <formula>NOT(ISERROR(SEARCH("09:00 – 13.00 ",C33)))</formula>
    </cfRule>
  </conditionalFormatting>
  <conditionalFormatting sqref="C28:P28">
    <cfRule type="containsText" dxfId="25185" priority="28129" operator="containsText" text="09.00 -13.00">
      <formula>NOT(ISERROR(SEARCH("09.00 -13.00",C28)))</formula>
    </cfRule>
    <cfRule type="containsText" dxfId="25184" priority="28130" operator="containsText" text="09.00 -15:00">
      <formula>NOT(ISERROR(SEARCH("09.00 -15:00",C28)))</formula>
    </cfRule>
    <cfRule type="containsText" dxfId="25183" priority="28131" operator="containsText" text="09.00 -16.00">
      <formula>NOT(ISERROR(SEARCH("09.00 -16.00",C28)))</formula>
    </cfRule>
  </conditionalFormatting>
  <conditionalFormatting sqref="C29:P34">
    <cfRule type="containsText" dxfId="25182" priority="28126" operator="containsText" text="09.00 -13.00">
      <formula>NOT(ISERROR(SEARCH("09.00 -13.00",C29)))</formula>
    </cfRule>
    <cfRule type="containsText" dxfId="25181" priority="28127" operator="containsText" text="09.00 -15:00">
      <formula>NOT(ISERROR(SEARCH("09.00 -15:00",C29)))</formula>
    </cfRule>
    <cfRule type="containsText" dxfId="25180" priority="28128" operator="containsText" text="09.00 -16.00">
      <formula>NOT(ISERROR(SEARCH("09.00 -16.00",C29)))</formula>
    </cfRule>
  </conditionalFormatting>
  <conditionalFormatting sqref="C27:P27">
    <cfRule type="containsText" dxfId="25179" priority="28123" operator="containsText" text="09.00 -13.00">
      <formula>NOT(ISERROR(SEARCH("09.00 -13.00",C27)))</formula>
    </cfRule>
    <cfRule type="containsText" dxfId="25178" priority="28124" operator="containsText" text="09.00 -15:00">
      <formula>NOT(ISERROR(SEARCH("09.00 -15:00",C27)))</formula>
    </cfRule>
    <cfRule type="containsText" dxfId="25177" priority="28125" operator="containsText" text="09.00 -16.00">
      <formula>NOT(ISERROR(SEARCH("09.00 -16.00",C27)))</formula>
    </cfRule>
  </conditionalFormatting>
  <conditionalFormatting sqref="C28:P28">
    <cfRule type="containsText" dxfId="25176" priority="28120" operator="containsText" text="09.00 -13:00">
      <formula>NOT(ISERROR(SEARCH("09.00 -13:00",C28)))</formula>
    </cfRule>
    <cfRule type="containsText" dxfId="25175" priority="28121" operator="containsText" text="08.30 -17.30">
      <formula>NOT(ISERROR(SEARCH("08.30 -17.30",C28)))</formula>
    </cfRule>
    <cfRule type="containsText" dxfId="25174" priority="28122" operator="containsText" text="08.30 -15:30">
      <formula>NOT(ISERROR(SEARCH("08.30 -15:30",C28)))</formula>
    </cfRule>
  </conditionalFormatting>
  <conditionalFormatting sqref="C29:P34">
    <cfRule type="containsText" dxfId="25173" priority="28117" operator="containsText" text="09.00 -13.00">
      <formula>NOT(ISERROR(SEARCH("09.00 -13.00",C29)))</formula>
    </cfRule>
    <cfRule type="containsText" dxfId="25172" priority="28118" operator="containsText" text="09.00 -15:00">
      <formula>NOT(ISERROR(SEARCH("09.00 -15:00",C29)))</formula>
    </cfRule>
    <cfRule type="containsText" dxfId="25171" priority="28119" operator="containsText" text="09.00 -16.00">
      <formula>NOT(ISERROR(SEARCH("09.00 -16.00",C29)))</formula>
    </cfRule>
  </conditionalFormatting>
  <conditionalFormatting sqref="C29:P34">
    <cfRule type="containsText" dxfId="25170" priority="28114" operator="containsText" text="09.00 -13:00">
      <formula>NOT(ISERROR(SEARCH("09.00 -13:00",C29)))</formula>
    </cfRule>
    <cfRule type="containsText" dxfId="25169" priority="28115" operator="containsText" text="08.30 -17.30">
      <formula>NOT(ISERROR(SEARCH("08.30 -17.30",C29)))</formula>
    </cfRule>
    <cfRule type="containsText" dxfId="25168" priority="28116" operator="containsText" text="08.30 -15:30">
      <formula>NOT(ISERROR(SEARCH("08.30 -15:30",C29)))</formula>
    </cfRule>
  </conditionalFormatting>
  <conditionalFormatting sqref="C27:P27">
    <cfRule type="containsText" dxfId="25167" priority="28111" operator="containsText" text="09.00 -13.00">
      <formula>NOT(ISERROR(SEARCH("09.00 -13.00",C27)))</formula>
    </cfRule>
    <cfRule type="containsText" dxfId="25166" priority="28112" operator="containsText" text="09.00 -15:00">
      <formula>NOT(ISERROR(SEARCH("09.00 -15:00",C27)))</formula>
    </cfRule>
    <cfRule type="containsText" dxfId="25165" priority="28113" operator="containsText" text="09.00 -16.00">
      <formula>NOT(ISERROR(SEARCH("09.00 -16.00",C27)))</formula>
    </cfRule>
  </conditionalFormatting>
  <conditionalFormatting sqref="C27:P27">
    <cfRule type="containsText" dxfId="25164" priority="28108" operator="containsText" text="09.00 -13:00">
      <formula>NOT(ISERROR(SEARCH("09.00 -13:00",C27)))</formula>
    </cfRule>
    <cfRule type="containsText" dxfId="25163" priority="28109" operator="containsText" text="08.30 -17.30">
      <formula>NOT(ISERROR(SEARCH("08.30 -17.30",C27)))</formula>
    </cfRule>
    <cfRule type="containsText" dxfId="25162" priority="28110" operator="containsText" text="08.30 -15:30">
      <formula>NOT(ISERROR(SEARCH("08.30 -15:30",C27)))</formula>
    </cfRule>
  </conditionalFormatting>
  <conditionalFormatting sqref="W26:X26 AE26:AR26 AC26">
    <cfRule type="cellIs" dxfId="25161" priority="28099" operator="equal">
      <formula>"09.00 – 13.00"</formula>
    </cfRule>
  </conditionalFormatting>
  <conditionalFormatting sqref="W26:X26 AE26:AR26 AC26">
    <cfRule type="cellIs" dxfId="25160" priority="28100" operator="equal">
      <formula>"09.00 – 15.00"</formula>
    </cfRule>
  </conditionalFormatting>
  <conditionalFormatting sqref="W26:X26 AE26:AR26 AC26">
    <cfRule type="cellIs" dxfId="25159" priority="28101" operator="equal">
      <formula>"09.00 – 18.00"</formula>
    </cfRule>
  </conditionalFormatting>
  <conditionalFormatting sqref="W26:X26 AE26:AR26 AC26">
    <cfRule type="cellIs" dxfId="25158" priority="28102" operator="equal">
      <formula>"09.30 – 13.00"</formula>
    </cfRule>
  </conditionalFormatting>
  <conditionalFormatting sqref="W26:X26 AE26:AR26 AC26">
    <cfRule type="cellIs" dxfId="25157" priority="28103" operator="equal">
      <formula>"10.30 – 19.30"</formula>
    </cfRule>
  </conditionalFormatting>
  <conditionalFormatting sqref="W26:X26 AE26:AR26 AC26">
    <cfRule type="cellIs" dxfId="25156" priority="28104" operator="equal">
      <formula>"11.30 – 19.30"</formula>
    </cfRule>
  </conditionalFormatting>
  <conditionalFormatting sqref="W26:X26 AE26:AR26 AC26">
    <cfRule type="cellIs" dxfId="25155" priority="28105" operator="equal">
      <formula>_FV(13,"3")</formula>
    </cfRule>
  </conditionalFormatting>
  <conditionalFormatting sqref="W26:X26 AE26:AR26 AC26">
    <cfRule type="cellIs" dxfId="25154" priority="28106" operator="equal">
      <formula>_FV(13,"3")</formula>
    </cfRule>
  </conditionalFormatting>
  <conditionalFormatting sqref="W26:X26 AE26:AR26 AC26">
    <cfRule type="cellIs" dxfId="25153" priority="28107" operator="equal">
      <formula>_FV(13,"3")</formula>
    </cfRule>
  </conditionalFormatting>
  <conditionalFormatting sqref="W26:X26 AE26:AR26 AC26">
    <cfRule type="containsText" dxfId="25152" priority="28089" operator="containsText" text="DOMENICA">
      <formula>NOT(ISERROR(SEARCH("DOMENICA",W26)))</formula>
    </cfRule>
    <cfRule type="containsText" dxfId="25151" priority="28090" operator="containsText" text="08.30 – 14.30">
      <formula>NOT(ISERROR(SEARCH("08.30 – 14.30",W26)))</formula>
    </cfRule>
    <cfRule type="containsText" dxfId="25150" priority="28091" operator="containsText" text="09.30 – 18.30">
      <formula>NOT(ISERROR(SEARCH("09.30 – 18.30",W26)))</formula>
    </cfRule>
    <cfRule type="containsText" dxfId="25149" priority="28092" operator="containsText" text="08.30 – 16.30">
      <formula>NOT(ISERROR(SEARCH("08.30 – 16.30",W26)))</formula>
    </cfRule>
    <cfRule type="containsText" dxfId="25148" priority="28093" operator="containsText" text="08.30 – 17.30">
      <formula>NOT(ISERROR(SEARCH("08.30 – 17.30",W26)))</formula>
    </cfRule>
    <cfRule type="containsText" dxfId="25147" priority="28094" operator="containsText" text="09.00 – 18.00">
      <formula>NOT(ISERROR(SEARCH("09.00 – 18.00",W26)))</formula>
    </cfRule>
    <cfRule type="containsText" dxfId="25146" priority="28095" operator="containsText" text="09.00 – 15.00">
      <formula>NOT(ISERROR(SEARCH("09.00 – 15.00",W26)))</formula>
    </cfRule>
    <cfRule type="containsText" dxfId="25145" priority="28096" operator="containsText" text="10.30 – 19.30">
      <formula>NOT(ISERROR(SEARCH("10.30 – 19.30",W26)))</formula>
    </cfRule>
    <cfRule type="containsText" dxfId="25144" priority="28097" operator="containsText" text="09.00 – 13.00">
      <formula>NOT(ISERROR(SEARCH("09.00 – 13.00",W26)))</formula>
    </cfRule>
    <cfRule type="containsText" dxfId="25143" priority="28098" operator="containsText" text="11.30 – 19.30">
      <formula>NOT(ISERROR(SEARCH("11.30 – 19.30",W26)))</formula>
    </cfRule>
  </conditionalFormatting>
  <conditionalFormatting sqref="W26:X26 AE26:AR26 AC26">
    <cfRule type="cellIs" dxfId="25142" priority="28081" operator="equal">
      <formula>"09.00 – 15.00"</formula>
    </cfRule>
  </conditionalFormatting>
  <conditionalFormatting sqref="W26:X26 AE26:AR26 AC26">
    <cfRule type="cellIs" dxfId="25141" priority="28082" operator="equal">
      <formula>"09.00 – 18.00"</formula>
    </cfRule>
  </conditionalFormatting>
  <conditionalFormatting sqref="W26:X26 AE26:AR26 AC26">
    <cfRule type="cellIs" dxfId="25140" priority="28083" operator="equal">
      <formula>"09.30 – 13.00"</formula>
    </cfRule>
  </conditionalFormatting>
  <conditionalFormatting sqref="W26:X26 AE26:AR26 AC26">
    <cfRule type="cellIs" dxfId="25139" priority="28084" operator="equal">
      <formula>"10.30 – 19.30"</formula>
    </cfRule>
  </conditionalFormatting>
  <conditionalFormatting sqref="W26:X26 AE26:AR26 AC26">
    <cfRule type="cellIs" dxfId="25138" priority="28085" operator="equal">
      <formula>"11.30 – 19.30"</formula>
    </cfRule>
  </conditionalFormatting>
  <conditionalFormatting sqref="W26:X26 AE26:AR26 AC26">
    <cfRule type="cellIs" dxfId="25137" priority="28086" operator="equal">
      <formula>_FV(13,"3")</formula>
    </cfRule>
  </conditionalFormatting>
  <conditionalFormatting sqref="W26:X26 AE26:AR26 AC26">
    <cfRule type="cellIs" dxfId="25136" priority="28087" operator="equal">
      <formula>_FV(13,"3")</formula>
    </cfRule>
  </conditionalFormatting>
  <conditionalFormatting sqref="W26:X26 AE26:AR26 AC26">
    <cfRule type="cellIs" dxfId="25135" priority="28088" operator="equal">
      <formula>_FV(13,"3")</formula>
    </cfRule>
  </conditionalFormatting>
  <conditionalFormatting sqref="W26:X26 AE26:AR26 AC26">
    <cfRule type="cellIs" dxfId="25134" priority="28073" operator="equal">
      <formula>"09.00 – 15.00"</formula>
    </cfRule>
  </conditionalFormatting>
  <conditionalFormatting sqref="W26:X26 AE26:AR26 AC26">
    <cfRule type="cellIs" dxfId="25133" priority="28074" operator="equal">
      <formula>"09.00 – 18.00"</formula>
    </cfRule>
  </conditionalFormatting>
  <conditionalFormatting sqref="W26:X26 AE26:AR26 AC26">
    <cfRule type="cellIs" dxfId="25132" priority="28075" operator="equal">
      <formula>"09.30 – 13.00"</formula>
    </cfRule>
  </conditionalFormatting>
  <conditionalFormatting sqref="W26:X26 AE26:AR26 AC26">
    <cfRule type="cellIs" dxfId="25131" priority="28076" operator="equal">
      <formula>"10.30 – 19.30"</formula>
    </cfRule>
  </conditionalFormatting>
  <conditionalFormatting sqref="W26:X26 AE26:AR26 AC26">
    <cfRule type="cellIs" dxfId="25130" priority="28077" operator="equal">
      <formula>"11.30 – 19.30"</formula>
    </cfRule>
  </conditionalFormatting>
  <conditionalFormatting sqref="W26:X26 AE26:AR26 AC26">
    <cfRule type="cellIs" dxfId="25129" priority="28078" operator="equal">
      <formula>_FV(13,"3")</formula>
    </cfRule>
  </conditionalFormatting>
  <conditionalFormatting sqref="W26:X26 AE26:AR26 AC26">
    <cfRule type="cellIs" dxfId="25128" priority="28079" operator="equal">
      <formula>_FV(13,"3")</formula>
    </cfRule>
  </conditionalFormatting>
  <conditionalFormatting sqref="W26:X26 AE26:AR26 AC26">
    <cfRule type="cellIs" dxfId="25127" priority="28080" operator="equal">
      <formula>_FV(13,"3")</formula>
    </cfRule>
  </conditionalFormatting>
  <conditionalFormatting sqref="W26:X26 AE26:AR26 AC26">
    <cfRule type="containsText" dxfId="25126" priority="28067" operator="containsText" text="09.00 - 13.00">
      <formula>NOT(ISERROR(SEARCH("09.00 - 13.00",W26)))</formula>
    </cfRule>
    <cfRule type="containsText" dxfId="25125" priority="28068" operator="containsText" text="09.00 – 15:00">
      <formula>NOT(ISERROR(SEARCH("09.00 – 15:00",W26)))</formula>
    </cfRule>
    <cfRule type="containsText" dxfId="25124" priority="28069" operator="containsText" text="09.00 – 16.00">
      <formula>NOT(ISERROR(SEARCH("09.00 – 16.00",W26)))</formula>
    </cfRule>
    <cfRule type="containsText" dxfId="25123" priority="28070" operator="containsText" text="09.00 - 13:00">
      <formula>NOT(ISERROR(SEARCH("09.00 - 13:00",W26)))</formula>
    </cfRule>
    <cfRule type="containsText" dxfId="25122" priority="28071" operator="containsText" text="08.30 – 16:30 ">
      <formula>NOT(ISERROR(SEARCH("08.30 – 16:30 ",W26)))</formula>
    </cfRule>
    <cfRule type="containsText" dxfId="25121" priority="28072" operator="containsText" text="08.30 – 17:30 ">
      <formula>NOT(ISERROR(SEARCH("08.30 – 17:30 ",W26)))</formula>
    </cfRule>
  </conditionalFormatting>
  <conditionalFormatting sqref="W26:X26 AE26:AR26 AC26">
    <cfRule type="cellIs" dxfId="25120" priority="28059" operator="equal">
      <formula>"09.00 – 15.00"</formula>
    </cfRule>
  </conditionalFormatting>
  <conditionalFormatting sqref="W26:X26 AE26:AR26 AC26">
    <cfRule type="cellIs" dxfId="25119" priority="28060" operator="equal">
      <formula>"09.00 – 18.00"</formula>
    </cfRule>
  </conditionalFormatting>
  <conditionalFormatting sqref="W26:X26 AE26:AR26 AC26">
    <cfRule type="cellIs" dxfId="25118" priority="28061" operator="equal">
      <formula>"09.30 – 13.00"</formula>
    </cfRule>
  </conditionalFormatting>
  <conditionalFormatting sqref="W26:X26 AE26:AR26 AC26">
    <cfRule type="cellIs" dxfId="25117" priority="28062" operator="equal">
      <formula>"10.30 – 19.30"</formula>
    </cfRule>
  </conditionalFormatting>
  <conditionalFormatting sqref="W26:X26 AE26:AR26 AC26">
    <cfRule type="cellIs" dxfId="25116" priority="28063" operator="equal">
      <formula>"11.30 – 19.30"</formula>
    </cfRule>
  </conditionalFormatting>
  <conditionalFormatting sqref="W26:X26 AE26:AR26 AC26">
    <cfRule type="cellIs" dxfId="25115" priority="28064" operator="equal">
      <formula>_FV(13,"3")</formula>
    </cfRule>
  </conditionalFormatting>
  <conditionalFormatting sqref="W26:X26 AE26:AR26 AC26">
    <cfRule type="cellIs" dxfId="25114" priority="28065" operator="equal">
      <formula>_FV(13,"3")</formula>
    </cfRule>
  </conditionalFormatting>
  <conditionalFormatting sqref="W26:X26 AE26:AR26 AC26">
    <cfRule type="cellIs" dxfId="25113" priority="28066" operator="equal">
      <formula>_FV(13,"3")</formula>
    </cfRule>
  </conditionalFormatting>
  <conditionalFormatting sqref="W26:X26 AE26:AR26 AC26">
    <cfRule type="containsText" dxfId="25112" priority="28049" operator="containsText" text="DOMENICA">
      <formula>NOT(ISERROR(SEARCH("DOMENICA",W26)))</formula>
    </cfRule>
    <cfRule type="containsText" dxfId="25111" priority="28050" operator="containsText" text="08.30 – 14.30">
      <formula>NOT(ISERROR(SEARCH("08.30 – 14.30",W26)))</formula>
    </cfRule>
    <cfRule type="containsText" dxfId="25110" priority="28051" operator="containsText" text="09.30 – 18.30">
      <formula>NOT(ISERROR(SEARCH("09.30 – 18.30",W26)))</formula>
    </cfRule>
    <cfRule type="containsText" dxfId="25109" priority="28052" operator="containsText" text="08.30 – 16.30">
      <formula>NOT(ISERROR(SEARCH("08.30 – 16.30",W26)))</formula>
    </cfRule>
    <cfRule type="containsText" dxfId="25108" priority="28053" operator="containsText" text="08.30 – 17.30">
      <formula>NOT(ISERROR(SEARCH("08.30 – 17.30",W26)))</formula>
    </cfRule>
    <cfRule type="containsText" dxfId="25107" priority="28054" operator="containsText" text="09.00 – 18.00">
      <formula>NOT(ISERROR(SEARCH("09.00 – 18.00",W26)))</formula>
    </cfRule>
    <cfRule type="containsText" dxfId="25106" priority="28055" operator="containsText" text="09.00 – 15.00">
      <formula>NOT(ISERROR(SEARCH("09.00 – 15.00",W26)))</formula>
    </cfRule>
    <cfRule type="containsText" dxfId="25105" priority="28056" operator="containsText" text="10.30 – 19.30">
      <formula>NOT(ISERROR(SEARCH("10.30 – 19.30",W26)))</formula>
    </cfRule>
    <cfRule type="containsText" dxfId="25104" priority="28057" operator="containsText" text="09.00 – 13.00">
      <formula>NOT(ISERROR(SEARCH("09.00 – 13.00",W26)))</formula>
    </cfRule>
    <cfRule type="containsText" dxfId="25103" priority="28058" operator="containsText" text="11.30 – 19.30">
      <formula>NOT(ISERROR(SEARCH("11.30 – 19.30",W26)))</formula>
    </cfRule>
  </conditionalFormatting>
  <conditionalFormatting sqref="W26:X26 AE26:AR26 AC26">
    <cfRule type="cellIs" dxfId="25102" priority="28042" operator="equal">
      <formula>"09.00 – 18.00"</formula>
    </cfRule>
  </conditionalFormatting>
  <conditionalFormatting sqref="W26:X26 AE26:AR26 AC26">
    <cfRule type="cellIs" dxfId="25101" priority="28043" operator="equal">
      <formula>"09.30 – 13.00"</formula>
    </cfRule>
  </conditionalFormatting>
  <conditionalFormatting sqref="W26:X26 AE26:AR26 AC26">
    <cfRule type="cellIs" dxfId="25100" priority="28044" operator="equal">
      <formula>"10.30 – 19.30"</formula>
    </cfRule>
  </conditionalFormatting>
  <conditionalFormatting sqref="W26:X26 AE26:AR26 AC26">
    <cfRule type="cellIs" dxfId="25099" priority="28045" operator="equal">
      <formula>"11.30 – 19.30"</formula>
    </cfRule>
  </conditionalFormatting>
  <conditionalFormatting sqref="W26:X26 AE26:AR26 AC26">
    <cfRule type="cellIs" dxfId="25098" priority="28046" operator="equal">
      <formula>_FV(13,"3")</formula>
    </cfRule>
  </conditionalFormatting>
  <conditionalFormatting sqref="W26:X26 AE26:AR26 AC26">
    <cfRule type="cellIs" dxfId="25097" priority="28047" operator="equal">
      <formula>_FV(13,"3")</formula>
    </cfRule>
  </conditionalFormatting>
  <conditionalFormatting sqref="W26:X26 AE26:AR26 AC26">
    <cfRule type="cellIs" dxfId="25096" priority="28048" operator="equal">
      <formula>_FV(13,"3")</formula>
    </cfRule>
  </conditionalFormatting>
  <conditionalFormatting sqref="W26:X26 AE26:AR26 AC26">
    <cfRule type="cellIs" dxfId="25095" priority="28035" operator="equal">
      <formula>"09.00 – 18.00"</formula>
    </cfRule>
  </conditionalFormatting>
  <conditionalFormatting sqref="W26:X26 AE26:AR26 AC26">
    <cfRule type="cellIs" dxfId="25094" priority="28036" operator="equal">
      <formula>"09.30 – 13.00"</formula>
    </cfRule>
  </conditionalFormatting>
  <conditionalFormatting sqref="W26:X26 AE26:AR26 AC26">
    <cfRule type="cellIs" dxfId="25093" priority="28037" operator="equal">
      <formula>"10.30 – 19.30"</formula>
    </cfRule>
  </conditionalFormatting>
  <conditionalFormatting sqref="W26:X26 AE26:AR26 AC26">
    <cfRule type="cellIs" dxfId="25092" priority="28038" operator="equal">
      <formula>"11.30 – 19.30"</formula>
    </cfRule>
  </conditionalFormatting>
  <conditionalFormatting sqref="W26:X26 AE26:AR26 AC26">
    <cfRule type="cellIs" dxfId="25091" priority="28039" operator="equal">
      <formula>_FV(13,"3")</formula>
    </cfRule>
  </conditionalFormatting>
  <conditionalFormatting sqref="W26:X26 AE26:AR26 AC26">
    <cfRule type="cellIs" dxfId="25090" priority="28040" operator="equal">
      <formula>_FV(13,"3")</formula>
    </cfRule>
  </conditionalFormatting>
  <conditionalFormatting sqref="W26:X26 AE26:AR26 AC26">
    <cfRule type="cellIs" dxfId="25089" priority="28041" operator="equal">
      <formula>_FV(13,"3")</formula>
    </cfRule>
  </conditionalFormatting>
  <conditionalFormatting sqref="AE27:AR34 AC27:AC34 X27:X34">
    <cfRule type="containsText" dxfId="25088" priority="28017" operator="containsText" text="08.30 – 14.30">
      <formula>NOT(ISERROR(SEARCH("08.30 – 14.30",X27)))</formula>
    </cfRule>
    <cfRule type="containsText" dxfId="25087" priority="28018" operator="containsText" text="09:30 – 18.30">
      <formula>NOT(ISERROR(SEARCH("09:30 – 18.30",X27)))</formula>
    </cfRule>
    <cfRule type="containsText" dxfId="25086" priority="28019" operator="containsText" text="10.30 – 18.30">
      <formula>NOT(ISERROR(SEARCH("10.30 – 18.30",X27)))</formula>
    </cfRule>
    <cfRule type="containsText" dxfId="25085" priority="28020" operator="containsText" text="09.30 – 18.30">
      <formula>NOT(ISERROR(SEARCH("09.30 – 18.30",X27)))</formula>
    </cfRule>
    <cfRule type="containsText" dxfId="25084" priority="28022" operator="containsText" text="09.00 – 13:00">
      <formula>NOT(ISERROR(SEARCH("09.00 – 13:00",X27)))</formula>
    </cfRule>
    <cfRule type="containsText" dxfId="25083" priority="28023" operator="containsText" text="08.30 – 16.30">
      <formula>NOT(ISERROR(SEARCH("08.30 – 16.30",X27)))</formula>
    </cfRule>
    <cfRule type="containsText" dxfId="25082" priority="28024" operator="containsText" text="08:30 – 17.30">
      <formula>NOT(ISERROR(SEARCH("08:30 – 17.30",X27)))</formula>
    </cfRule>
    <cfRule type="containsText" dxfId="25081" priority="28025" operator="containsText" text="08.30 – 17.30">
      <formula>NOT(ISERROR(SEARCH("08.30 – 17.30",X27)))</formula>
    </cfRule>
    <cfRule type="containsText" dxfId="25080" priority="28026" operator="containsText" text="09.00 – 18.00">
      <formula>NOT(ISERROR(SEARCH("09.00 – 18.00",X27)))</formula>
    </cfRule>
    <cfRule type="containsText" dxfId="25079" priority="28027" operator="containsText" text="09.00 – 13.00">
      <formula>NOT(ISERROR(SEARCH("09.00 – 13.00",X27)))</formula>
    </cfRule>
    <cfRule type="containsText" dxfId="25078" priority="28028" operator="containsText" text="11.30 – 19.30">
      <formula>NOT(ISERROR(SEARCH("11.30 – 19.30",X27)))</formula>
    </cfRule>
    <cfRule type="containsText" dxfId="25077" priority="28029" operator="containsText" text="10.30 – 19.30">
      <formula>NOT(ISERROR(SEARCH("10.30 – 19.30",X27)))</formula>
    </cfRule>
    <cfRule type="containsText" dxfId="25076" priority="28030" operator="containsText" text="09.00 – 15.00">
      <formula>NOT(ISERROR(SEARCH("09.00 – 15.00",X27)))</formula>
    </cfRule>
    <cfRule type="containsText" dxfId="25075" priority="28031" operator="containsText" text="1 2 : 3 0">
      <formula>NOT(ISERROR(SEARCH("1 2 : 3 0",X27)))</formula>
    </cfRule>
    <cfRule type="containsText" dxfId="25074" priority="28032" operator="containsText" text="1 3 : 3 0">
      <formula>NOT(ISERROR(SEARCH("1 3 : 3 0",X27)))</formula>
    </cfRule>
    <cfRule type="containsText" dxfId="25073" priority="28033" operator="containsText" text="FESTIVITÁ">
      <formula>NOT(ISERROR(SEARCH("FESTIVITÁ",X27)))</formula>
    </cfRule>
    <cfRule type="cellIs" dxfId="25072" priority="28034" operator="equal">
      <formula>"DOMENICA"</formula>
    </cfRule>
  </conditionalFormatting>
  <conditionalFormatting sqref="AE27:AR34 AC27:AC34 X27:X34">
    <cfRule type="containsText" dxfId="25071" priority="28009" operator="containsText" text="09.00 - 13.00">
      <formula>NOT(ISERROR(SEARCH("09.00 - 13.00",X27)))</formula>
    </cfRule>
    <cfRule type="containsText" dxfId="25070" priority="28012" operator="containsText" text="09.00 – 15:00">
      <formula>NOT(ISERROR(SEARCH("09.00 – 15:00",X27)))</formula>
    </cfRule>
    <cfRule type="containsText" dxfId="25069" priority="28013" operator="containsText" text="09.00 – 16.00">
      <formula>NOT(ISERROR(SEARCH("09.00 – 16.00",X27)))</formula>
    </cfRule>
    <cfRule type="containsText" dxfId="25068" priority="28014" operator="containsText" text="09.00 - 13:00">
      <formula>NOT(ISERROR(SEARCH("09.00 - 13:00",X27)))</formula>
    </cfRule>
    <cfRule type="containsText" dxfId="25067" priority="28015" operator="containsText" text="08.30 – 16:30 ">
      <formula>NOT(ISERROR(SEARCH("08.30 – 16:30 ",X27)))</formula>
    </cfRule>
    <cfRule type="containsText" dxfId="25066" priority="28016" operator="containsText" text="08.30 – 17:30 ">
      <formula>NOT(ISERROR(SEARCH("08.30 – 17:30 ",X27)))</formula>
    </cfRule>
  </conditionalFormatting>
  <conditionalFormatting sqref="AE27:AR34 AC27:AC34 X27:X34">
    <cfRule type="containsText" dxfId="25065" priority="28011" operator="containsText" text="1 3 : 0 0">
      <formula>NOT(ISERROR(SEARCH("1 3 : 0 0",X27)))</formula>
    </cfRule>
  </conditionalFormatting>
  <conditionalFormatting sqref="X27 AE27:AR27 AC27">
    <cfRule type="containsText" dxfId="25064" priority="28010" operator="containsText" text="13:00">
      <formula>NOT(ISERROR(SEARCH("13:00",X27)))</formula>
    </cfRule>
  </conditionalFormatting>
  <conditionalFormatting sqref="AE27:AR34 AC27:AC34 X27:X34">
    <cfRule type="containsText" dxfId="25063" priority="28021" operator="containsText" text="09:00 – 13.00 ">
      <formula>NOT(ISERROR(SEARCH("09:00 – 13.00 ",X27)))</formula>
    </cfRule>
  </conditionalFormatting>
  <conditionalFormatting sqref="X33 AE33:AR33 AC33">
    <cfRule type="containsText" dxfId="25062" priority="28008" operator="containsText" text="09:00 – 13.00 ">
      <formula>NOT(ISERROR(SEARCH("09:00 – 13.00 ",X33)))</formula>
    </cfRule>
  </conditionalFormatting>
  <conditionalFormatting sqref="AE27:AR34 AC27:AC34 X27:X34">
    <cfRule type="containsText" dxfId="25061" priority="28007" operator="containsText" text="09:00 – 13.00 ">
      <formula>NOT(ISERROR(SEARCH("09:00 – 13.00 ",X27)))</formula>
    </cfRule>
  </conditionalFormatting>
  <conditionalFormatting sqref="AE33:AR34 AC33:AC34 X33:X34">
    <cfRule type="containsText" dxfId="25060" priority="28006" operator="containsText" text="09:00 – 13.00 ">
      <formula>NOT(ISERROR(SEARCH("09:00 – 13.00 ",X33)))</formula>
    </cfRule>
  </conditionalFormatting>
  <conditionalFormatting sqref="X28 AE28:AR28 AC28">
    <cfRule type="containsText" dxfId="25059" priority="28003" operator="containsText" text="09.00 -13.00">
      <formula>NOT(ISERROR(SEARCH("09.00 -13.00",X28)))</formula>
    </cfRule>
    <cfRule type="containsText" dxfId="25058" priority="28004" operator="containsText" text="09.00 -15:00">
      <formula>NOT(ISERROR(SEARCH("09.00 -15:00",X28)))</formula>
    </cfRule>
    <cfRule type="containsText" dxfId="25057" priority="28005" operator="containsText" text="09.00 -16.00">
      <formula>NOT(ISERROR(SEARCH("09.00 -16.00",X28)))</formula>
    </cfRule>
  </conditionalFormatting>
  <conditionalFormatting sqref="AE29:AR34 AC29:AC34 X29:X34">
    <cfRule type="containsText" dxfId="25056" priority="28000" operator="containsText" text="09.00 -13.00">
      <formula>NOT(ISERROR(SEARCH("09.00 -13.00",X29)))</formula>
    </cfRule>
    <cfRule type="containsText" dxfId="25055" priority="28001" operator="containsText" text="09.00 -15:00">
      <formula>NOT(ISERROR(SEARCH("09.00 -15:00",X29)))</formula>
    </cfRule>
    <cfRule type="containsText" dxfId="25054" priority="28002" operator="containsText" text="09.00 -16.00">
      <formula>NOT(ISERROR(SEARCH("09.00 -16.00",X29)))</formula>
    </cfRule>
  </conditionalFormatting>
  <conditionalFormatting sqref="X27 AE27:AR27 AC27">
    <cfRule type="containsText" dxfId="25053" priority="27997" operator="containsText" text="09.00 -13.00">
      <formula>NOT(ISERROR(SEARCH("09.00 -13.00",X27)))</formula>
    </cfRule>
    <cfRule type="containsText" dxfId="25052" priority="27998" operator="containsText" text="09.00 -15:00">
      <formula>NOT(ISERROR(SEARCH("09.00 -15:00",X27)))</formula>
    </cfRule>
    <cfRule type="containsText" dxfId="25051" priority="27999" operator="containsText" text="09.00 -16.00">
      <formula>NOT(ISERROR(SEARCH("09.00 -16.00",X27)))</formula>
    </cfRule>
  </conditionalFormatting>
  <conditionalFormatting sqref="X33 AE33:AR33 AC33">
    <cfRule type="containsText" dxfId="25050" priority="27996" operator="containsText" text="09:00 – 13.00 ">
      <formula>NOT(ISERROR(SEARCH("09:00 – 13.00 ",X33)))</formula>
    </cfRule>
  </conditionalFormatting>
  <conditionalFormatting sqref="AE27:AR34 AC27:AC34 X27:X34">
    <cfRule type="containsText" dxfId="25049" priority="27995" operator="containsText" text="09:00 – 13.00 ">
      <formula>NOT(ISERROR(SEARCH("09:00 – 13.00 ",X27)))</formula>
    </cfRule>
  </conditionalFormatting>
  <conditionalFormatting sqref="AE33:AR34 AC33:AC34 X33:X34">
    <cfRule type="containsText" dxfId="25048" priority="27994" operator="containsText" text="09:00 – 13.00 ">
      <formula>NOT(ISERROR(SEARCH("09:00 – 13.00 ",X33)))</formula>
    </cfRule>
  </conditionalFormatting>
  <conditionalFormatting sqref="X28 AE28:AR28 AC28">
    <cfRule type="containsText" dxfId="25047" priority="27991" operator="containsText" text="09.00 -13.00">
      <formula>NOT(ISERROR(SEARCH("09.00 -13.00",X28)))</formula>
    </cfRule>
    <cfRule type="containsText" dxfId="25046" priority="27992" operator="containsText" text="09.00 -15:00">
      <formula>NOT(ISERROR(SEARCH("09.00 -15:00",X28)))</formula>
    </cfRule>
    <cfRule type="containsText" dxfId="25045" priority="27993" operator="containsText" text="09.00 -16.00">
      <formula>NOT(ISERROR(SEARCH("09.00 -16.00",X28)))</formula>
    </cfRule>
  </conditionalFormatting>
  <conditionalFormatting sqref="AE29:AR34 AC29:AC34 X29:X34">
    <cfRule type="containsText" dxfId="25044" priority="27988" operator="containsText" text="09.00 -13.00">
      <formula>NOT(ISERROR(SEARCH("09.00 -13.00",X29)))</formula>
    </cfRule>
    <cfRule type="containsText" dxfId="25043" priority="27989" operator="containsText" text="09.00 -15:00">
      <formula>NOT(ISERROR(SEARCH("09.00 -15:00",X29)))</formula>
    </cfRule>
    <cfRule type="containsText" dxfId="25042" priority="27990" operator="containsText" text="09.00 -16.00">
      <formula>NOT(ISERROR(SEARCH("09.00 -16.00",X29)))</formula>
    </cfRule>
  </conditionalFormatting>
  <conditionalFormatting sqref="X27 AE27:AR27 AC27">
    <cfRule type="containsText" dxfId="25041" priority="27985" operator="containsText" text="09.00 -13.00">
      <formula>NOT(ISERROR(SEARCH("09.00 -13.00",X27)))</formula>
    </cfRule>
    <cfRule type="containsText" dxfId="25040" priority="27986" operator="containsText" text="09.00 -15:00">
      <formula>NOT(ISERROR(SEARCH("09.00 -15:00",X27)))</formula>
    </cfRule>
    <cfRule type="containsText" dxfId="25039" priority="27987" operator="containsText" text="09.00 -16.00">
      <formula>NOT(ISERROR(SEARCH("09.00 -16.00",X27)))</formula>
    </cfRule>
  </conditionalFormatting>
  <conditionalFormatting sqref="X28 AE28:AR28 AC28">
    <cfRule type="containsText" dxfId="25038" priority="27982" operator="containsText" text="09.00 -13:00">
      <formula>NOT(ISERROR(SEARCH("09.00 -13:00",X28)))</formula>
    </cfRule>
    <cfRule type="containsText" dxfId="25037" priority="27983" operator="containsText" text="08.30 -17.30">
      <formula>NOT(ISERROR(SEARCH("08.30 -17.30",X28)))</formula>
    </cfRule>
    <cfRule type="containsText" dxfId="25036" priority="27984" operator="containsText" text="08.30 -15:30">
      <formula>NOT(ISERROR(SEARCH("08.30 -15:30",X28)))</formula>
    </cfRule>
  </conditionalFormatting>
  <conditionalFormatting sqref="AE29:AR34 AC29:AC34 X29:X34">
    <cfRule type="containsText" dxfId="25035" priority="27979" operator="containsText" text="09.00 -13.00">
      <formula>NOT(ISERROR(SEARCH("09.00 -13.00",X29)))</formula>
    </cfRule>
    <cfRule type="containsText" dxfId="25034" priority="27980" operator="containsText" text="09.00 -15:00">
      <formula>NOT(ISERROR(SEARCH("09.00 -15:00",X29)))</formula>
    </cfRule>
    <cfRule type="containsText" dxfId="25033" priority="27981" operator="containsText" text="09.00 -16.00">
      <formula>NOT(ISERROR(SEARCH("09.00 -16.00",X29)))</formula>
    </cfRule>
  </conditionalFormatting>
  <conditionalFormatting sqref="AE29:AR34 AC29:AC34 X29:X34">
    <cfRule type="containsText" dxfId="25032" priority="27976" operator="containsText" text="09.00 -13:00">
      <formula>NOT(ISERROR(SEARCH("09.00 -13:00",X29)))</formula>
    </cfRule>
    <cfRule type="containsText" dxfId="25031" priority="27977" operator="containsText" text="08.30 -17.30">
      <formula>NOT(ISERROR(SEARCH("08.30 -17.30",X29)))</formula>
    </cfRule>
    <cfRule type="containsText" dxfId="25030" priority="27978" operator="containsText" text="08.30 -15:30">
      <formula>NOT(ISERROR(SEARCH("08.30 -15:30",X29)))</formula>
    </cfRule>
  </conditionalFormatting>
  <conditionalFormatting sqref="X27 AE27:AR27 AC27">
    <cfRule type="containsText" dxfId="25029" priority="27973" operator="containsText" text="09.00 -13.00">
      <formula>NOT(ISERROR(SEARCH("09.00 -13.00",X27)))</formula>
    </cfRule>
    <cfRule type="containsText" dxfId="25028" priority="27974" operator="containsText" text="09.00 -15:00">
      <formula>NOT(ISERROR(SEARCH("09.00 -15:00",X27)))</formula>
    </cfRule>
    <cfRule type="containsText" dxfId="25027" priority="27975" operator="containsText" text="09.00 -16.00">
      <formula>NOT(ISERROR(SEARCH("09.00 -16.00",X27)))</formula>
    </cfRule>
  </conditionalFormatting>
  <conditionalFormatting sqref="X27 AE27:AR27 AC27">
    <cfRule type="containsText" dxfId="25026" priority="27970" operator="containsText" text="09.00 -13:00">
      <formula>NOT(ISERROR(SEARCH("09.00 -13:00",X27)))</formula>
    </cfRule>
    <cfRule type="containsText" dxfId="25025" priority="27971" operator="containsText" text="08.30 -17.30">
      <formula>NOT(ISERROR(SEARCH("08.30 -17.30",X27)))</formula>
    </cfRule>
    <cfRule type="containsText" dxfId="25024" priority="27972" operator="containsText" text="08.30 -15:30">
      <formula>NOT(ISERROR(SEARCH("08.30 -15:30",X27)))</formula>
    </cfRule>
  </conditionalFormatting>
  <conditionalFormatting sqref="AY26 BA26:BG26">
    <cfRule type="cellIs" dxfId="25023" priority="27961" operator="equal">
      <formula>"09.00 – 13.00"</formula>
    </cfRule>
  </conditionalFormatting>
  <conditionalFormatting sqref="AY26 BA26:BG26">
    <cfRule type="cellIs" dxfId="25022" priority="27962" operator="equal">
      <formula>"09.00 – 15.00"</formula>
    </cfRule>
  </conditionalFormatting>
  <conditionalFormatting sqref="AY26 BA26:BG26">
    <cfRule type="cellIs" dxfId="25021" priority="27964" operator="equal">
      <formula>"09.30 – 13.00"</formula>
    </cfRule>
  </conditionalFormatting>
  <conditionalFormatting sqref="AY26 BA26:BG26">
    <cfRule type="cellIs" dxfId="25020" priority="27965" operator="equal">
      <formula>"10.30 – 19.30"</formula>
    </cfRule>
  </conditionalFormatting>
  <conditionalFormatting sqref="AY26 BA26:BG26">
    <cfRule type="cellIs" dxfId="25019" priority="27966" operator="equal">
      <formula>"11.30 – 19.30"</formula>
    </cfRule>
  </conditionalFormatting>
  <conditionalFormatting sqref="AY26 BA26:BG26">
    <cfRule type="cellIs" dxfId="25018" priority="27967" operator="equal">
      <formula>_FV(13,"3")</formula>
    </cfRule>
  </conditionalFormatting>
  <conditionalFormatting sqref="AY26 BA26:BG26">
    <cfRule type="cellIs" dxfId="25017" priority="27968" operator="equal">
      <formula>_FV(13,"3")</formula>
    </cfRule>
  </conditionalFormatting>
  <conditionalFormatting sqref="AY26 BA26:BG26">
    <cfRule type="cellIs" dxfId="25016" priority="27969" operator="equal">
      <formula>_FV(13,"3")</formula>
    </cfRule>
  </conditionalFormatting>
  <conditionalFormatting sqref="AY26 BA26:BG26">
    <cfRule type="containsText" dxfId="25015" priority="27951" operator="containsText" text="DOMENICA">
      <formula>NOT(ISERROR(SEARCH("DOMENICA",AY26)))</formula>
    </cfRule>
    <cfRule type="containsText" dxfId="25014" priority="27952" operator="containsText" text="08.30 – 14.30">
      <formula>NOT(ISERROR(SEARCH("08.30 – 14.30",AY26)))</formula>
    </cfRule>
    <cfRule type="containsText" dxfId="25013" priority="27953" operator="containsText" text="09.30 – 18.30">
      <formula>NOT(ISERROR(SEARCH("09.30 – 18.30",AY26)))</formula>
    </cfRule>
    <cfRule type="containsText" dxfId="25012" priority="27954" operator="containsText" text="08.30 – 16.30">
      <formula>NOT(ISERROR(SEARCH("08.30 – 16.30",AY26)))</formula>
    </cfRule>
    <cfRule type="containsText" dxfId="25011" priority="27955" operator="containsText" text="08.30 – 17.30">
      <formula>NOT(ISERROR(SEARCH("08.30 – 17.30",AY26)))</formula>
    </cfRule>
    <cfRule type="containsText" dxfId="25010" priority="27956" operator="containsText" text="09.00 – 18.00">
      <formula>NOT(ISERROR(SEARCH("09.00 – 18.00",AY26)))</formula>
    </cfRule>
    <cfRule type="containsText" dxfId="25009" priority="27957" operator="containsText" text="09.00 – 15.00">
      <formula>NOT(ISERROR(SEARCH("09.00 – 15.00",AY26)))</formula>
    </cfRule>
    <cfRule type="containsText" dxfId="25008" priority="27958" operator="containsText" text="10.30 – 19.30">
      <formula>NOT(ISERROR(SEARCH("10.30 – 19.30",AY26)))</formula>
    </cfRule>
    <cfRule type="containsText" dxfId="25007" priority="27959" operator="containsText" text="09.00 – 13.00">
      <formula>NOT(ISERROR(SEARCH("09.00 – 13.00",AY26)))</formula>
    </cfRule>
    <cfRule type="containsText" dxfId="25006" priority="27960" operator="containsText" text="11.30 – 19.30">
      <formula>NOT(ISERROR(SEARCH("11.30 – 19.30",AY26)))</formula>
    </cfRule>
  </conditionalFormatting>
  <conditionalFormatting sqref="AY26 BA26:BG26">
    <cfRule type="cellIs" dxfId="25005" priority="27943" operator="equal">
      <formula>"09.00 – 15.00"</formula>
    </cfRule>
  </conditionalFormatting>
  <conditionalFormatting sqref="AY26 BA26:BG26">
    <cfRule type="cellIs" dxfId="25004" priority="27944" operator="equal">
      <formula>"09.00 – 18.00"</formula>
    </cfRule>
  </conditionalFormatting>
  <conditionalFormatting sqref="AY26 BA26:BG26">
    <cfRule type="cellIs" dxfId="25003" priority="27945" operator="equal">
      <formula>"09.30 – 13.00"</formula>
    </cfRule>
  </conditionalFormatting>
  <conditionalFormatting sqref="AY26 BA26:BG26">
    <cfRule type="cellIs" dxfId="25002" priority="27946" operator="equal">
      <formula>"10.30 – 19.30"</formula>
    </cfRule>
  </conditionalFormatting>
  <conditionalFormatting sqref="AY26 BA26:BG26">
    <cfRule type="cellIs" dxfId="25001" priority="27947" operator="equal">
      <formula>"11.30 – 19.30"</formula>
    </cfRule>
  </conditionalFormatting>
  <conditionalFormatting sqref="AY26 BA26:BG26">
    <cfRule type="cellIs" dxfId="25000" priority="27948" operator="equal">
      <formula>_FV(13,"3")</formula>
    </cfRule>
  </conditionalFormatting>
  <conditionalFormatting sqref="AY26 BA26:BG26">
    <cfRule type="cellIs" dxfId="24999" priority="27949" operator="equal">
      <formula>_FV(13,"3")</formula>
    </cfRule>
  </conditionalFormatting>
  <conditionalFormatting sqref="AY26 BA26:BG26">
    <cfRule type="cellIs" dxfId="24998" priority="27950" operator="equal">
      <formula>_FV(13,"3")</formula>
    </cfRule>
  </conditionalFormatting>
  <conditionalFormatting sqref="AY26 BA26:BG26">
    <cfRule type="cellIs" dxfId="24997" priority="27935" operator="equal">
      <formula>"09.00 – 15.00"</formula>
    </cfRule>
  </conditionalFormatting>
  <conditionalFormatting sqref="AY26 BA26:BG26">
    <cfRule type="cellIs" dxfId="24996" priority="27936" operator="equal">
      <formula>"09.00 – 18.00"</formula>
    </cfRule>
  </conditionalFormatting>
  <conditionalFormatting sqref="AY26 BA26:BG26">
    <cfRule type="cellIs" dxfId="24995" priority="27937" operator="equal">
      <formula>"09.30 – 13.00"</formula>
    </cfRule>
  </conditionalFormatting>
  <conditionalFormatting sqref="AY26 BA26:BG26">
    <cfRule type="cellIs" dxfId="24994" priority="27938" operator="equal">
      <formula>"10.30 – 19.30"</formula>
    </cfRule>
  </conditionalFormatting>
  <conditionalFormatting sqref="AY26 BA26:BG26">
    <cfRule type="cellIs" dxfId="24993" priority="27939" operator="equal">
      <formula>"11.30 – 19.30"</formula>
    </cfRule>
  </conditionalFormatting>
  <conditionalFormatting sqref="AY26 BA26:BG26">
    <cfRule type="cellIs" dxfId="24992" priority="27940" operator="equal">
      <formula>_FV(13,"3")</formula>
    </cfRule>
  </conditionalFormatting>
  <conditionalFormatting sqref="AY26 BA26:BG26">
    <cfRule type="cellIs" dxfId="24991" priority="27941" operator="equal">
      <formula>_FV(13,"3")</formula>
    </cfRule>
  </conditionalFormatting>
  <conditionalFormatting sqref="AY26 BA26:BG26">
    <cfRule type="cellIs" dxfId="24990" priority="27942" operator="equal">
      <formula>_FV(13,"3")</formula>
    </cfRule>
  </conditionalFormatting>
  <conditionalFormatting sqref="AY26 BA26:BG26">
    <cfRule type="containsText" dxfId="24989" priority="27929" operator="containsText" text="09.00 - 13.00">
      <formula>NOT(ISERROR(SEARCH("09.00 - 13.00",AY26)))</formula>
    </cfRule>
    <cfRule type="containsText" dxfId="24988" priority="27930" operator="containsText" text="09.00 – 15:00">
      <formula>NOT(ISERROR(SEARCH("09.00 – 15:00",AY26)))</formula>
    </cfRule>
    <cfRule type="containsText" dxfId="24987" priority="27931" operator="containsText" text="09.00 – 16.00">
      <formula>NOT(ISERROR(SEARCH("09.00 – 16.00",AY26)))</formula>
    </cfRule>
    <cfRule type="containsText" dxfId="24986" priority="27932" operator="containsText" text="09.00 - 13:00">
      <formula>NOT(ISERROR(SEARCH("09.00 - 13:00",AY26)))</formula>
    </cfRule>
    <cfRule type="containsText" dxfId="24985" priority="27933" operator="containsText" text="08.30 – 16:30 ">
      <formula>NOT(ISERROR(SEARCH("08.30 – 16:30 ",AY26)))</formula>
    </cfRule>
    <cfRule type="containsText" dxfId="24984" priority="27934" operator="containsText" text="08.30 – 17:30 ">
      <formula>NOT(ISERROR(SEARCH("08.30 – 17:30 ",AY26)))</formula>
    </cfRule>
  </conditionalFormatting>
  <conditionalFormatting sqref="AY26 BA26:BG26">
    <cfRule type="cellIs" dxfId="24983" priority="27921" operator="equal">
      <formula>"09.00 – 15.00"</formula>
    </cfRule>
  </conditionalFormatting>
  <conditionalFormatting sqref="AY26 BA26:BG26">
    <cfRule type="cellIs" dxfId="24982" priority="27922" operator="equal">
      <formula>"09.00 – 18.00"</formula>
    </cfRule>
  </conditionalFormatting>
  <conditionalFormatting sqref="AY26 BA26:BG26">
    <cfRule type="cellIs" dxfId="24981" priority="27923" operator="equal">
      <formula>"09.30 – 13.00"</formula>
    </cfRule>
  </conditionalFormatting>
  <conditionalFormatting sqref="AY26 BA26:BG26">
    <cfRule type="cellIs" dxfId="24980" priority="27924" operator="equal">
      <formula>"10.30 – 19.30"</formula>
    </cfRule>
  </conditionalFormatting>
  <conditionalFormatting sqref="AY26 BA26:BG26">
    <cfRule type="cellIs" dxfId="24979" priority="27925" operator="equal">
      <formula>"11.30 – 19.30"</formula>
    </cfRule>
  </conditionalFormatting>
  <conditionalFormatting sqref="AY26 BA26:BG26">
    <cfRule type="cellIs" dxfId="24978" priority="27926" operator="equal">
      <formula>_FV(13,"3")</formula>
    </cfRule>
  </conditionalFormatting>
  <conditionalFormatting sqref="AY26 BA26:BG26">
    <cfRule type="cellIs" dxfId="24977" priority="27927" operator="equal">
      <formula>_FV(13,"3")</formula>
    </cfRule>
  </conditionalFormatting>
  <conditionalFormatting sqref="AY26 BA26:BG26">
    <cfRule type="cellIs" dxfId="24976" priority="27928" operator="equal">
      <formula>_FV(13,"3")</formula>
    </cfRule>
  </conditionalFormatting>
  <conditionalFormatting sqref="AY26 BA26:BG26">
    <cfRule type="containsText" dxfId="24975" priority="27911" operator="containsText" text="DOMENICA">
      <formula>NOT(ISERROR(SEARCH("DOMENICA",AY26)))</formula>
    </cfRule>
    <cfRule type="containsText" dxfId="24974" priority="27912" operator="containsText" text="08.30 – 14.30">
      <formula>NOT(ISERROR(SEARCH("08.30 – 14.30",AY26)))</formula>
    </cfRule>
    <cfRule type="containsText" dxfId="24973" priority="27913" operator="containsText" text="09.30 – 18.30">
      <formula>NOT(ISERROR(SEARCH("09.30 – 18.30",AY26)))</formula>
    </cfRule>
    <cfRule type="containsText" dxfId="24972" priority="27914" operator="containsText" text="08.30 – 16.30">
      <formula>NOT(ISERROR(SEARCH("08.30 – 16.30",AY26)))</formula>
    </cfRule>
    <cfRule type="containsText" dxfId="24971" priority="27915" operator="containsText" text="08.30 – 17.30">
      <formula>NOT(ISERROR(SEARCH("08.30 – 17.30",AY26)))</formula>
    </cfRule>
    <cfRule type="containsText" dxfId="24970" priority="27916" operator="containsText" text="09.00 – 18.00">
      <formula>NOT(ISERROR(SEARCH("09.00 – 18.00",AY26)))</formula>
    </cfRule>
    <cfRule type="containsText" dxfId="24969" priority="27917" operator="containsText" text="09.00 – 15.00">
      <formula>NOT(ISERROR(SEARCH("09.00 – 15.00",AY26)))</formula>
    </cfRule>
    <cfRule type="containsText" dxfId="24968" priority="27918" operator="containsText" text="10.30 – 19.30">
      <formula>NOT(ISERROR(SEARCH("10.30 – 19.30",AY26)))</formula>
    </cfRule>
    <cfRule type="containsText" dxfId="24967" priority="27919" operator="containsText" text="09.00 – 13.00">
      <formula>NOT(ISERROR(SEARCH("09.00 – 13.00",AY26)))</formula>
    </cfRule>
    <cfRule type="containsText" dxfId="24966" priority="27920" operator="containsText" text="11.30 – 19.30">
      <formula>NOT(ISERROR(SEARCH("11.30 – 19.30",AY26)))</formula>
    </cfRule>
  </conditionalFormatting>
  <conditionalFormatting sqref="AY26 BA26:BG26">
    <cfRule type="cellIs" dxfId="24965" priority="27904" operator="equal">
      <formula>"09.00 – 18.00"</formula>
    </cfRule>
  </conditionalFormatting>
  <conditionalFormatting sqref="AY26 BA26:BG26">
    <cfRule type="cellIs" dxfId="24964" priority="27905" operator="equal">
      <formula>"09.30 – 13.00"</formula>
    </cfRule>
  </conditionalFormatting>
  <conditionalFormatting sqref="AY26 BA26:BG26">
    <cfRule type="cellIs" dxfId="24963" priority="27906" operator="equal">
      <formula>"10.30 – 19.30"</formula>
    </cfRule>
  </conditionalFormatting>
  <conditionalFormatting sqref="AY26 BA26:BG26">
    <cfRule type="cellIs" dxfId="24962" priority="27907" operator="equal">
      <formula>"11.30 – 19.30"</formula>
    </cfRule>
  </conditionalFormatting>
  <conditionalFormatting sqref="AY26 BA26:BG26">
    <cfRule type="cellIs" dxfId="24961" priority="27908" operator="equal">
      <formula>_FV(13,"3")</formula>
    </cfRule>
  </conditionalFormatting>
  <conditionalFormatting sqref="AY26 BA26:BG26">
    <cfRule type="cellIs" dxfId="24960" priority="27909" operator="equal">
      <formula>_FV(13,"3")</formula>
    </cfRule>
  </conditionalFormatting>
  <conditionalFormatting sqref="AY26 BA26:BG26">
    <cfRule type="cellIs" dxfId="24959" priority="27910" operator="equal">
      <formula>_FV(13,"3")</formula>
    </cfRule>
  </conditionalFormatting>
  <conditionalFormatting sqref="AY26 BA26:BG26">
    <cfRule type="cellIs" dxfId="24958" priority="27897" operator="equal">
      <formula>"09.00 – 18.00"</formula>
    </cfRule>
  </conditionalFormatting>
  <conditionalFormatting sqref="AY26 BA26:BG26">
    <cfRule type="cellIs" dxfId="24957" priority="27898" operator="equal">
      <formula>"09.30 – 13.00"</formula>
    </cfRule>
  </conditionalFormatting>
  <conditionalFormatting sqref="AY26 BA26:BG26">
    <cfRule type="cellIs" dxfId="24956" priority="27899" operator="equal">
      <formula>"10.30 – 19.30"</formula>
    </cfRule>
  </conditionalFormatting>
  <conditionalFormatting sqref="AY26 BA26:BG26">
    <cfRule type="cellIs" dxfId="24955" priority="27900" operator="equal">
      <formula>"11.30 – 19.30"</formula>
    </cfRule>
  </conditionalFormatting>
  <conditionalFormatting sqref="AY26 BA26:BG26">
    <cfRule type="cellIs" dxfId="24954" priority="27901" operator="equal">
      <formula>_FV(13,"3")</formula>
    </cfRule>
  </conditionalFormatting>
  <conditionalFormatting sqref="AY26 BA26:BG26">
    <cfRule type="cellIs" dxfId="24953" priority="27902" operator="equal">
      <formula>_FV(13,"3")</formula>
    </cfRule>
  </conditionalFormatting>
  <conditionalFormatting sqref="AY27:AY34 BA27:BG34">
    <cfRule type="containsText" dxfId="24952" priority="27879" operator="containsText" text="08.30 – 14.30">
      <formula>NOT(ISERROR(SEARCH("08.30 – 14.30",AY27)))</formula>
    </cfRule>
    <cfRule type="containsText" dxfId="24951" priority="27880" operator="containsText" text="09:30 – 18.30">
      <formula>NOT(ISERROR(SEARCH("09:30 – 18.30",AY27)))</formula>
    </cfRule>
    <cfRule type="containsText" dxfId="24950" priority="27881" operator="containsText" text="10.30 – 18.30">
      <formula>NOT(ISERROR(SEARCH("10.30 – 18.30",AY27)))</formula>
    </cfRule>
    <cfRule type="containsText" dxfId="24949" priority="27882" operator="containsText" text="09.30 – 18.30">
      <formula>NOT(ISERROR(SEARCH("09.30 – 18.30",AY27)))</formula>
    </cfRule>
    <cfRule type="containsText" dxfId="24948" priority="27884" operator="containsText" text="09.00 – 13:00">
      <formula>NOT(ISERROR(SEARCH("09.00 – 13:00",AY27)))</formula>
    </cfRule>
    <cfRule type="containsText" dxfId="24947" priority="27885" operator="containsText" text="08.30 – 16.30">
      <formula>NOT(ISERROR(SEARCH("08.30 – 16.30",AY27)))</formula>
    </cfRule>
    <cfRule type="containsText" dxfId="24946" priority="27886" operator="containsText" text="08:30 – 17.30">
      <formula>NOT(ISERROR(SEARCH("08:30 – 17.30",AY27)))</formula>
    </cfRule>
    <cfRule type="containsText" dxfId="24945" priority="27887" operator="containsText" text="08.30 – 17.30">
      <formula>NOT(ISERROR(SEARCH("08.30 – 17.30",AY27)))</formula>
    </cfRule>
    <cfRule type="containsText" dxfId="24944" priority="27888" operator="containsText" text="09.00 – 18.00">
      <formula>NOT(ISERROR(SEARCH("09.00 – 18.00",AY27)))</formula>
    </cfRule>
    <cfRule type="containsText" dxfId="24943" priority="27889" operator="containsText" text="09.00 – 13.00">
      <formula>NOT(ISERROR(SEARCH("09.00 – 13.00",AY27)))</formula>
    </cfRule>
    <cfRule type="containsText" dxfId="24942" priority="27890" operator="containsText" text="11.30 – 19.30">
      <formula>NOT(ISERROR(SEARCH("11.30 – 19.30",AY27)))</formula>
    </cfRule>
    <cfRule type="containsText" dxfId="24941" priority="27891" operator="containsText" text="10.30 – 19.30">
      <formula>NOT(ISERROR(SEARCH("10.30 – 19.30",AY27)))</formula>
    </cfRule>
    <cfRule type="containsText" dxfId="24940" priority="27892" operator="containsText" text="09.00 – 15.00">
      <formula>NOT(ISERROR(SEARCH("09.00 – 15.00",AY27)))</formula>
    </cfRule>
    <cfRule type="containsText" dxfId="24939" priority="27893" operator="containsText" text="1 2 : 3 0">
      <formula>NOT(ISERROR(SEARCH("1 2 : 3 0",AY27)))</formula>
    </cfRule>
    <cfRule type="containsText" dxfId="24938" priority="27894" operator="containsText" text="1 3 : 3 0">
      <formula>NOT(ISERROR(SEARCH("1 3 : 3 0",AY27)))</formula>
    </cfRule>
    <cfRule type="containsText" dxfId="24937" priority="27895" operator="containsText" text="FESTIVITÁ">
      <formula>NOT(ISERROR(SEARCH("FESTIVITÁ",AY27)))</formula>
    </cfRule>
    <cfRule type="cellIs" dxfId="24936" priority="27896" operator="equal">
      <formula>"DOMENICA"</formula>
    </cfRule>
  </conditionalFormatting>
  <conditionalFormatting sqref="AY27:AY34 BA27:BG34">
    <cfRule type="containsText" dxfId="24935" priority="27871" operator="containsText" text="09.00 - 13.00">
      <formula>NOT(ISERROR(SEARCH("09.00 - 13.00",AY27)))</formula>
    </cfRule>
    <cfRule type="containsText" dxfId="24934" priority="27874" operator="containsText" text="09.00 – 15:00">
      <formula>NOT(ISERROR(SEARCH("09.00 – 15:00",AY27)))</formula>
    </cfRule>
    <cfRule type="containsText" dxfId="24933" priority="27875" operator="containsText" text="09.00 – 16.00">
      <formula>NOT(ISERROR(SEARCH("09.00 – 16.00",AY27)))</formula>
    </cfRule>
    <cfRule type="containsText" dxfId="24932" priority="27876" operator="containsText" text="09.00 - 13:00">
      <formula>NOT(ISERROR(SEARCH("09.00 - 13:00",AY27)))</formula>
    </cfRule>
    <cfRule type="containsText" dxfId="24931" priority="27877" operator="containsText" text="08.30 – 16:30 ">
      <formula>NOT(ISERROR(SEARCH("08.30 – 16:30 ",AY27)))</formula>
    </cfRule>
    <cfRule type="containsText" dxfId="24930" priority="27878" operator="containsText" text="08.30 – 17:30 ">
      <formula>NOT(ISERROR(SEARCH("08.30 – 17:30 ",AY27)))</formula>
    </cfRule>
  </conditionalFormatting>
  <conditionalFormatting sqref="AY27:AY34 BA27:BG34">
    <cfRule type="containsText" dxfId="24929" priority="27873" operator="containsText" text="1 3 : 0 0">
      <formula>NOT(ISERROR(SEARCH("1 3 : 0 0",AY27)))</formula>
    </cfRule>
  </conditionalFormatting>
  <conditionalFormatting sqref="AY27 BA27:BG27">
    <cfRule type="containsText" dxfId="24928" priority="27872" operator="containsText" text="13:00">
      <formula>NOT(ISERROR(SEARCH("13:00",AY27)))</formula>
    </cfRule>
  </conditionalFormatting>
  <conditionalFormatting sqref="AY27:AY34 BA27:BG34">
    <cfRule type="containsText" dxfId="24927" priority="27883" operator="containsText" text="09:00 – 13.00 ">
      <formula>NOT(ISERROR(SEARCH("09:00 – 13.00 ",AY27)))</formula>
    </cfRule>
  </conditionalFormatting>
  <conditionalFormatting sqref="AY33 BA33:BG33">
    <cfRule type="containsText" dxfId="24926" priority="27870" operator="containsText" text="09:00 – 13.00 ">
      <formula>NOT(ISERROR(SEARCH("09:00 – 13.00 ",AY33)))</formula>
    </cfRule>
  </conditionalFormatting>
  <conditionalFormatting sqref="AY27:AY34 BA27:BG34">
    <cfRule type="containsText" dxfId="24925" priority="27869" operator="containsText" text="09:00 – 13.00 ">
      <formula>NOT(ISERROR(SEARCH("09:00 – 13.00 ",AY27)))</formula>
    </cfRule>
  </conditionalFormatting>
  <conditionalFormatting sqref="AY33:AY34 BA33:BG34">
    <cfRule type="containsText" dxfId="24924" priority="27868" operator="containsText" text="09:00 – 13.00 ">
      <formula>NOT(ISERROR(SEARCH("09:00 – 13.00 ",AY33)))</formula>
    </cfRule>
  </conditionalFormatting>
  <conditionalFormatting sqref="AY28 BA28:BG28">
    <cfRule type="containsText" dxfId="24923" priority="27865" operator="containsText" text="09.00 -13.00">
      <formula>NOT(ISERROR(SEARCH("09.00 -13.00",AY28)))</formula>
    </cfRule>
    <cfRule type="containsText" dxfId="24922" priority="27866" operator="containsText" text="09.00 -15:00">
      <formula>NOT(ISERROR(SEARCH("09.00 -15:00",AY28)))</formula>
    </cfRule>
    <cfRule type="containsText" dxfId="24921" priority="27867" operator="containsText" text="09.00 -16.00">
      <formula>NOT(ISERROR(SEARCH("09.00 -16.00",AY28)))</formula>
    </cfRule>
  </conditionalFormatting>
  <conditionalFormatting sqref="AY29:AY34 BA29:BG34">
    <cfRule type="containsText" dxfId="24920" priority="27862" operator="containsText" text="09.00 -13.00">
      <formula>NOT(ISERROR(SEARCH("09.00 -13.00",AY29)))</formula>
    </cfRule>
    <cfRule type="containsText" dxfId="24919" priority="27863" operator="containsText" text="09.00 -15:00">
      <formula>NOT(ISERROR(SEARCH("09.00 -15:00",AY29)))</formula>
    </cfRule>
    <cfRule type="containsText" dxfId="24918" priority="27864" operator="containsText" text="09.00 -16.00">
      <formula>NOT(ISERROR(SEARCH("09.00 -16.00",AY29)))</formula>
    </cfRule>
  </conditionalFormatting>
  <conditionalFormatting sqref="AY27 BA27:BG27">
    <cfRule type="containsText" dxfId="24917" priority="27859" operator="containsText" text="09.00 -13.00">
      <formula>NOT(ISERROR(SEARCH("09.00 -13.00",AY27)))</formula>
    </cfRule>
    <cfRule type="containsText" dxfId="24916" priority="27860" operator="containsText" text="09.00 -15:00">
      <formula>NOT(ISERROR(SEARCH("09.00 -15:00",AY27)))</formula>
    </cfRule>
    <cfRule type="containsText" dxfId="24915" priority="27861" operator="containsText" text="09.00 -16.00">
      <formula>NOT(ISERROR(SEARCH("09.00 -16.00",AY27)))</formula>
    </cfRule>
  </conditionalFormatting>
  <conditionalFormatting sqref="AY33 BA33:BG33">
    <cfRule type="containsText" dxfId="24914" priority="27858" operator="containsText" text="09:00 – 13.00 ">
      <formula>NOT(ISERROR(SEARCH("09:00 – 13.00 ",AY33)))</formula>
    </cfRule>
  </conditionalFormatting>
  <conditionalFormatting sqref="AY27:AY34 BA27:BG34">
    <cfRule type="containsText" dxfId="24913" priority="27857" operator="containsText" text="09:00 – 13.00 ">
      <formula>NOT(ISERROR(SEARCH("09:00 – 13.00 ",AY27)))</formula>
    </cfRule>
  </conditionalFormatting>
  <conditionalFormatting sqref="AY33:AY34 BA33:BG34">
    <cfRule type="containsText" dxfId="24912" priority="27856" operator="containsText" text="09:00 – 13.00 ">
      <formula>NOT(ISERROR(SEARCH("09:00 – 13.00 ",AY33)))</formula>
    </cfRule>
  </conditionalFormatting>
  <conditionalFormatting sqref="AY28 BA28:BG28">
    <cfRule type="containsText" dxfId="24911" priority="27853" operator="containsText" text="09.00 -13.00">
      <formula>NOT(ISERROR(SEARCH("09.00 -13.00",AY28)))</formula>
    </cfRule>
    <cfRule type="containsText" dxfId="24910" priority="27854" operator="containsText" text="09.00 -15:00">
      <formula>NOT(ISERROR(SEARCH("09.00 -15:00",AY28)))</formula>
    </cfRule>
    <cfRule type="containsText" dxfId="24909" priority="27855" operator="containsText" text="09.00 -16.00">
      <formula>NOT(ISERROR(SEARCH("09.00 -16.00",AY28)))</formula>
    </cfRule>
  </conditionalFormatting>
  <conditionalFormatting sqref="AY29:AY34 BA29:BG34">
    <cfRule type="containsText" dxfId="24908" priority="27850" operator="containsText" text="09.00 -13.00">
      <formula>NOT(ISERROR(SEARCH("09.00 -13.00",AY29)))</formula>
    </cfRule>
    <cfRule type="containsText" dxfId="24907" priority="27851" operator="containsText" text="09.00 -15:00">
      <formula>NOT(ISERROR(SEARCH("09.00 -15:00",AY29)))</formula>
    </cfRule>
    <cfRule type="containsText" dxfId="24906" priority="27852" operator="containsText" text="09.00 -16.00">
      <formula>NOT(ISERROR(SEARCH("09.00 -16.00",AY29)))</formula>
    </cfRule>
  </conditionalFormatting>
  <conditionalFormatting sqref="AY27 BA27:BG27">
    <cfRule type="containsText" dxfId="24905" priority="27847" operator="containsText" text="09.00 -13.00">
      <formula>NOT(ISERROR(SEARCH("09.00 -13.00",AY27)))</formula>
    </cfRule>
    <cfRule type="containsText" dxfId="24904" priority="27848" operator="containsText" text="09.00 -15:00">
      <formula>NOT(ISERROR(SEARCH("09.00 -15:00",AY27)))</formula>
    </cfRule>
    <cfRule type="containsText" dxfId="24903" priority="27849" operator="containsText" text="09.00 -16.00">
      <formula>NOT(ISERROR(SEARCH("09.00 -16.00",AY27)))</formula>
    </cfRule>
  </conditionalFormatting>
  <conditionalFormatting sqref="AY28 BA28:BG28">
    <cfRule type="containsText" dxfId="24902" priority="27844" operator="containsText" text="09.00 -13:00">
      <formula>NOT(ISERROR(SEARCH("09.00 -13:00",AY28)))</formula>
    </cfRule>
    <cfRule type="containsText" dxfId="24901" priority="27845" operator="containsText" text="08.30 -17.30">
      <formula>NOT(ISERROR(SEARCH("08.30 -17.30",AY28)))</formula>
    </cfRule>
    <cfRule type="containsText" dxfId="24900" priority="27846" operator="containsText" text="08.30 -15:30">
      <formula>NOT(ISERROR(SEARCH("08.30 -15:30",AY28)))</formula>
    </cfRule>
  </conditionalFormatting>
  <conditionalFormatting sqref="AY29:AY34 BA29:BG34">
    <cfRule type="containsText" dxfId="24899" priority="27841" operator="containsText" text="09.00 -13.00">
      <formula>NOT(ISERROR(SEARCH("09.00 -13.00",AY29)))</formula>
    </cfRule>
    <cfRule type="containsText" dxfId="24898" priority="27842" operator="containsText" text="09.00 -15:00">
      <formula>NOT(ISERROR(SEARCH("09.00 -15:00",AY29)))</formula>
    </cfRule>
    <cfRule type="containsText" dxfId="24897" priority="27843" operator="containsText" text="09.00 -16.00">
      <formula>NOT(ISERROR(SEARCH("09.00 -16.00",AY29)))</formula>
    </cfRule>
  </conditionalFormatting>
  <conditionalFormatting sqref="AY29:AY34 BA29:BG34">
    <cfRule type="containsText" dxfId="24896" priority="27838" operator="containsText" text="09.00 -13:00">
      <formula>NOT(ISERROR(SEARCH("09.00 -13:00",AY29)))</formula>
    </cfRule>
    <cfRule type="containsText" dxfId="24895" priority="27839" operator="containsText" text="08.30 -17.30">
      <formula>NOT(ISERROR(SEARCH("08.30 -17.30",AY29)))</formula>
    </cfRule>
    <cfRule type="containsText" dxfId="24894" priority="27840" operator="containsText" text="08.30 -15:30">
      <formula>NOT(ISERROR(SEARCH("08.30 -15:30",AY29)))</formula>
    </cfRule>
  </conditionalFormatting>
  <conditionalFormatting sqref="AY27 BA27:BG27">
    <cfRule type="containsText" dxfId="24893" priority="27835" operator="containsText" text="09.00 -13.00">
      <formula>NOT(ISERROR(SEARCH("09.00 -13.00",AY27)))</formula>
    </cfRule>
    <cfRule type="containsText" dxfId="24892" priority="27836" operator="containsText" text="09.00 -15:00">
      <formula>NOT(ISERROR(SEARCH("09.00 -15:00",AY27)))</formula>
    </cfRule>
    <cfRule type="containsText" dxfId="24891" priority="27837" operator="containsText" text="09.00 -16.00">
      <formula>NOT(ISERROR(SEARCH("09.00 -16.00",AY27)))</formula>
    </cfRule>
  </conditionalFormatting>
  <conditionalFormatting sqref="AY27 BA27:BG27">
    <cfRule type="containsText" dxfId="24890" priority="27832" operator="containsText" text="09.00 -13:00">
      <formula>NOT(ISERROR(SEARCH("09.00 -13:00",AY27)))</formula>
    </cfRule>
    <cfRule type="containsText" dxfId="24889" priority="27833" operator="containsText" text="08.30 -17.30">
      <formula>NOT(ISERROR(SEARCH("08.30 -17.30",AY27)))</formula>
    </cfRule>
    <cfRule type="containsText" dxfId="24888" priority="27834" operator="containsText" text="08.30 -15:30">
      <formula>NOT(ISERROR(SEARCH("08.30 -15:30",AY27)))</formula>
    </cfRule>
  </conditionalFormatting>
  <conditionalFormatting sqref="BI17:AMM24 AS17:AS24 Q17:S17">
    <cfRule type="containsText" dxfId="24887" priority="27815" operator="containsText" text="08.30 – 14.30">
      <formula>NOT(ISERROR(SEARCH("08.30 – 14.30",Q17)))</formula>
    </cfRule>
    <cfRule type="containsText" dxfId="24886" priority="27816" operator="containsText" text="09:30 – 18.30">
      <formula>NOT(ISERROR(SEARCH("09:30 – 18.30",Q17)))</formula>
    </cfRule>
    <cfRule type="containsText" dxfId="24885" priority="27817" operator="containsText" text="10.30 – 18.30">
      <formula>NOT(ISERROR(SEARCH("10.30 – 18.30",Q17)))</formula>
    </cfRule>
    <cfRule type="containsText" dxfId="24884" priority="27818" operator="containsText" text="09.30 – 18.30">
      <formula>NOT(ISERROR(SEARCH("09.30 – 18.30",Q17)))</formula>
    </cfRule>
    <cfRule type="containsText" dxfId="24883" priority="27819" operator="containsText" text="09.00 – 13:00">
      <formula>NOT(ISERROR(SEARCH("09.00 – 13:00",Q17)))</formula>
    </cfRule>
    <cfRule type="containsText" dxfId="24882" priority="27820" operator="containsText" text="08.30 – 16.30">
      <formula>NOT(ISERROR(SEARCH("08.30 – 16.30",Q17)))</formula>
    </cfRule>
    <cfRule type="containsText" dxfId="24881" priority="27821" operator="containsText" text="08:30 – 17.30">
      <formula>NOT(ISERROR(SEARCH("08:30 – 17.30",Q17)))</formula>
    </cfRule>
    <cfRule type="containsText" dxfId="24880" priority="27822" operator="containsText" text="08.30 – 17.30">
      <formula>NOT(ISERROR(SEARCH("08.30 – 17.30",Q17)))</formula>
    </cfRule>
    <cfRule type="containsText" dxfId="24879" priority="27823" operator="containsText" text="09.00 – 18.00">
      <formula>NOT(ISERROR(SEARCH("09.00 – 18.00",Q17)))</formula>
    </cfRule>
    <cfRule type="containsText" dxfId="24878" priority="27824" operator="containsText" text="09.00 – 13.00">
      <formula>NOT(ISERROR(SEARCH("09.00 – 13.00",Q17)))</formula>
    </cfRule>
    <cfRule type="containsText" dxfId="24877" priority="27825" operator="containsText" text="11.30 – 19.30">
      <formula>NOT(ISERROR(SEARCH("11.30 – 19.30",Q17)))</formula>
    </cfRule>
    <cfRule type="containsText" dxfId="24876" priority="27826" operator="containsText" text="10.30 – 19.30">
      <formula>NOT(ISERROR(SEARCH("10.30 – 19.30",Q17)))</formula>
    </cfRule>
    <cfRule type="containsText" dxfId="24875" priority="27827" operator="containsText" text="09.00 – 15.00">
      <formula>NOT(ISERROR(SEARCH("09.00 – 15.00",Q17)))</formula>
    </cfRule>
    <cfRule type="containsText" dxfId="24874" priority="27828" operator="containsText" text="12:30">
      <formula>NOT(ISERROR(SEARCH("12:30",Q17)))</formula>
    </cfRule>
    <cfRule type="containsText" dxfId="24873" priority="27829" operator="containsText" text="13:30">
      <formula>NOT(ISERROR(SEARCH("13:30",Q17)))</formula>
    </cfRule>
    <cfRule type="containsText" dxfId="24872" priority="27830" operator="containsText" text="FESTIVITÁ">
      <formula>NOT(ISERROR(SEARCH("FESTIVITÁ",Q17)))</formula>
    </cfRule>
    <cfRule type="cellIs" dxfId="24871" priority="27831" operator="equal">
      <formula>"DOMENICA"</formula>
    </cfRule>
  </conditionalFormatting>
  <conditionalFormatting sqref="Q16:S16">
    <cfRule type="cellIs" dxfId="24870" priority="27806" operator="equal">
      <formula>"09.00 – 13.00"</formula>
    </cfRule>
  </conditionalFormatting>
  <conditionalFormatting sqref="U16:V16">
    <cfRule type="cellIs" dxfId="24869" priority="27721" operator="equal">
      <formula>"09.00 – 15.00"</formula>
    </cfRule>
  </conditionalFormatting>
  <conditionalFormatting sqref="Q16:S16">
    <cfRule type="cellIs" dxfId="24868" priority="27807" operator="equal">
      <formula>"09.00 – 15.00"</formula>
    </cfRule>
  </conditionalFormatting>
  <conditionalFormatting sqref="Q16:S16">
    <cfRule type="cellIs" dxfId="24867" priority="27808" operator="equal">
      <formula>"09.00 – 18.00"</formula>
    </cfRule>
  </conditionalFormatting>
  <conditionalFormatting sqref="Q16:S16">
    <cfRule type="cellIs" dxfId="24866" priority="27809" operator="equal">
      <formula>"09.30 – 13.00"</formula>
    </cfRule>
  </conditionalFormatting>
  <conditionalFormatting sqref="Q16:S16">
    <cfRule type="cellIs" dxfId="24865" priority="27810" operator="equal">
      <formula>"10.30 – 19.30"</formula>
    </cfRule>
  </conditionalFormatting>
  <conditionalFormatting sqref="Q16:S16">
    <cfRule type="cellIs" dxfId="24864" priority="27811" operator="equal">
      <formula>"11.30 – 19.30"</formula>
    </cfRule>
  </conditionalFormatting>
  <conditionalFormatting sqref="Q16:S16">
    <cfRule type="cellIs" dxfId="24863" priority="27812" operator="equal">
      <formula>_FV(13,"3")</formula>
    </cfRule>
  </conditionalFormatting>
  <conditionalFormatting sqref="Q16:S16">
    <cfRule type="cellIs" dxfId="24862" priority="27813" operator="equal">
      <formula>_FV(13,"3")</formula>
    </cfRule>
  </conditionalFormatting>
  <conditionalFormatting sqref="Q16:S16">
    <cfRule type="cellIs" dxfId="24861" priority="27814" operator="equal">
      <formula>_FV(13,"3")</formula>
    </cfRule>
  </conditionalFormatting>
  <conditionalFormatting sqref="BI16:XFD16 AS16 Q16:S16">
    <cfRule type="containsText" dxfId="24860" priority="27796" operator="containsText" text="DOMENICA">
      <formula>NOT(ISERROR(SEARCH("DOMENICA",Q16)))</formula>
    </cfRule>
    <cfRule type="containsText" dxfId="24859" priority="27797" operator="containsText" text="08.30 – 14.30">
      <formula>NOT(ISERROR(SEARCH("08.30 – 14.30",Q16)))</formula>
    </cfRule>
    <cfRule type="containsText" dxfId="24858" priority="27798" operator="containsText" text="09.30 – 18.30">
      <formula>NOT(ISERROR(SEARCH("09.30 – 18.30",Q16)))</formula>
    </cfRule>
    <cfRule type="containsText" dxfId="24857" priority="27799" operator="containsText" text="08.30 – 16.30">
      <formula>NOT(ISERROR(SEARCH("08.30 – 16.30",Q16)))</formula>
    </cfRule>
    <cfRule type="containsText" dxfId="24856" priority="27800" operator="containsText" text="08.30 – 17.30">
      <formula>NOT(ISERROR(SEARCH("08.30 – 17.30",Q16)))</formula>
    </cfRule>
    <cfRule type="containsText" dxfId="24855" priority="27801" operator="containsText" text="09.00 – 18.00">
      <formula>NOT(ISERROR(SEARCH("09.00 – 18.00",Q16)))</formula>
    </cfRule>
    <cfRule type="containsText" dxfId="24854" priority="27802" operator="containsText" text="09.00 – 15.00">
      <formula>NOT(ISERROR(SEARCH("09.00 – 15.00",Q16)))</formula>
    </cfRule>
    <cfRule type="containsText" dxfId="24853" priority="27803" operator="containsText" text="10.30 – 19.30">
      <formula>NOT(ISERROR(SEARCH("10.30 – 19.30",Q16)))</formula>
    </cfRule>
    <cfRule type="containsText" dxfId="24852" priority="27804" operator="containsText" text="09.00 – 13.00">
      <formula>NOT(ISERROR(SEARCH("09.00 – 13.00",Q16)))</formula>
    </cfRule>
    <cfRule type="containsText" dxfId="24851" priority="27805" operator="containsText" text="11.30 – 19.30">
      <formula>NOT(ISERROR(SEARCH("11.30 – 19.30",Q16)))</formula>
    </cfRule>
  </conditionalFormatting>
  <conditionalFormatting sqref="Q16:S16">
    <cfRule type="cellIs" dxfId="24850" priority="27788" operator="equal">
      <formula>"09.00 – 15.00"</formula>
    </cfRule>
  </conditionalFormatting>
  <conditionalFormatting sqref="Q16:S16">
    <cfRule type="cellIs" dxfId="24849" priority="27789" operator="equal">
      <formula>"09.00 – 18.00"</formula>
    </cfRule>
  </conditionalFormatting>
  <conditionalFormatting sqref="Q16:S16">
    <cfRule type="cellIs" dxfId="24848" priority="27790" operator="equal">
      <formula>"09.30 – 13.00"</formula>
    </cfRule>
  </conditionalFormatting>
  <conditionalFormatting sqref="Q16:S16">
    <cfRule type="cellIs" dxfId="24847" priority="27791" operator="equal">
      <formula>"10.30 – 19.30"</formula>
    </cfRule>
  </conditionalFormatting>
  <conditionalFormatting sqref="Q16:S16">
    <cfRule type="cellIs" dxfId="24846" priority="27792" operator="equal">
      <formula>"11.30 – 19.30"</formula>
    </cfRule>
  </conditionalFormatting>
  <conditionalFormatting sqref="Q16:S16">
    <cfRule type="cellIs" dxfId="24845" priority="27793" operator="equal">
      <formula>_FV(13,"3")</formula>
    </cfRule>
  </conditionalFormatting>
  <conditionalFormatting sqref="Q16:S16">
    <cfRule type="cellIs" dxfId="24844" priority="27794" operator="equal">
      <formula>_FV(13,"3")</formula>
    </cfRule>
  </conditionalFormatting>
  <conditionalFormatting sqref="Q16:S16">
    <cfRule type="cellIs" dxfId="24843" priority="27795" operator="equal">
      <formula>_FV(13,"3")</formula>
    </cfRule>
  </conditionalFormatting>
  <conditionalFormatting sqref="Q16:S16">
    <cfRule type="cellIs" dxfId="24842" priority="27780" operator="equal">
      <formula>"09.00 – 15.00"</formula>
    </cfRule>
  </conditionalFormatting>
  <conditionalFormatting sqref="Q16:S16">
    <cfRule type="cellIs" dxfId="24841" priority="27781" operator="equal">
      <formula>"09.00 – 18.00"</formula>
    </cfRule>
  </conditionalFormatting>
  <conditionalFormatting sqref="Q16:S16">
    <cfRule type="cellIs" dxfId="24840" priority="27782" operator="equal">
      <formula>"09.30 – 13.00"</formula>
    </cfRule>
  </conditionalFormatting>
  <conditionalFormatting sqref="Q16:S16">
    <cfRule type="cellIs" dxfId="24839" priority="27783" operator="equal">
      <formula>"10.30 – 19.30"</formula>
    </cfRule>
  </conditionalFormatting>
  <conditionalFormatting sqref="Q16:S16">
    <cfRule type="cellIs" dxfId="24838" priority="27784" operator="equal">
      <formula>"11.30 – 19.30"</formula>
    </cfRule>
  </conditionalFormatting>
  <conditionalFormatting sqref="Q16:S16">
    <cfRule type="cellIs" dxfId="24837" priority="27785" operator="equal">
      <formula>_FV(13,"3")</formula>
    </cfRule>
  </conditionalFormatting>
  <conditionalFormatting sqref="Q16:S16">
    <cfRule type="cellIs" dxfId="24836" priority="27786" operator="equal">
      <formula>_FV(13,"3")</formula>
    </cfRule>
  </conditionalFormatting>
  <conditionalFormatting sqref="Q16:S16">
    <cfRule type="cellIs" dxfId="24835" priority="27787" operator="equal">
      <formula>_FV(13,"3")</formula>
    </cfRule>
  </conditionalFormatting>
  <conditionalFormatting sqref="AT16:AU24">
    <cfRule type="containsText" dxfId="24834" priority="27763" operator="containsText" text="08.30 – 14.30">
      <formula>NOT(ISERROR(SEARCH("08.30 – 14.30",AT16)))</formula>
    </cfRule>
    <cfRule type="containsText" dxfId="24833" priority="27764" operator="containsText" text="09:30 – 18.30">
      <formula>NOT(ISERROR(SEARCH("09:30 – 18.30",AT16)))</formula>
    </cfRule>
    <cfRule type="containsText" dxfId="24832" priority="27765" operator="containsText" text="10.30 – 18.30">
      <formula>NOT(ISERROR(SEARCH("10.30 – 18.30",AT16)))</formula>
    </cfRule>
    <cfRule type="containsText" dxfId="24831" priority="27766" operator="containsText" text="09.30 – 18.30">
      <formula>NOT(ISERROR(SEARCH("09.30 – 18.30",AT16)))</formula>
    </cfRule>
    <cfRule type="containsText" dxfId="24830" priority="27767" operator="containsText" text="09.00 – 13:00">
      <formula>NOT(ISERROR(SEARCH("09.00 – 13:00",AT16)))</formula>
    </cfRule>
    <cfRule type="containsText" dxfId="24829" priority="27768" operator="containsText" text="08.30 – 16.30">
      <formula>NOT(ISERROR(SEARCH("08.30 – 16.30",AT16)))</formula>
    </cfRule>
    <cfRule type="containsText" dxfId="24828" priority="27769" operator="containsText" text="08:30 – 17.30">
      <formula>NOT(ISERROR(SEARCH("08:30 – 17.30",AT16)))</formula>
    </cfRule>
    <cfRule type="containsText" dxfId="24827" priority="27770" operator="containsText" text="08.30 – 17.30">
      <formula>NOT(ISERROR(SEARCH("08.30 – 17.30",AT16)))</formula>
    </cfRule>
    <cfRule type="containsText" dxfId="24826" priority="27771" operator="containsText" text="09.00 – 18.00">
      <formula>NOT(ISERROR(SEARCH("09.00 – 18.00",AT16)))</formula>
    </cfRule>
    <cfRule type="containsText" dxfId="24825" priority="27772" operator="containsText" text="09.00 – 13.00">
      <formula>NOT(ISERROR(SEARCH("09.00 – 13.00",AT16)))</formula>
    </cfRule>
    <cfRule type="containsText" dxfId="24824" priority="27773" operator="containsText" text="11.30 – 19.30">
      <formula>NOT(ISERROR(SEARCH("11.30 – 19.30",AT16)))</formula>
    </cfRule>
    <cfRule type="containsText" dxfId="24823" priority="27774" operator="containsText" text="10.30 – 19.30">
      <formula>NOT(ISERROR(SEARCH("10.30 – 19.30",AT16)))</formula>
    </cfRule>
    <cfRule type="containsText" dxfId="24822" priority="27775" operator="containsText" text="09.00 – 15.00">
      <formula>NOT(ISERROR(SEARCH("09.00 – 15.00",AT16)))</formula>
    </cfRule>
    <cfRule type="containsText" dxfId="24821" priority="27776" operator="containsText" text="12:30">
      <formula>NOT(ISERROR(SEARCH("12:30",AT16)))</formula>
    </cfRule>
    <cfRule type="containsText" dxfId="24820" priority="27777" operator="containsText" text="13:30">
      <formula>NOT(ISERROR(SEARCH("13:30",AT16)))</formula>
    </cfRule>
    <cfRule type="containsText" dxfId="24819" priority="27778" operator="containsText" text="FESTIVITÁ">
      <formula>NOT(ISERROR(SEARCH("FESTIVITÁ",AT16)))</formula>
    </cfRule>
    <cfRule type="cellIs" dxfId="24818" priority="27779" operator="equal">
      <formula>"DOMENICA"</formula>
    </cfRule>
  </conditionalFormatting>
  <conditionalFormatting sqref="Q18:S24">
    <cfRule type="containsText" dxfId="24817" priority="27746" operator="containsText" text="08.30 – 14.30">
      <formula>NOT(ISERROR(SEARCH("08.30 – 14.30",Q18)))</formula>
    </cfRule>
    <cfRule type="containsText" dxfId="24816" priority="27747" operator="containsText" text="09:30 – 18.30">
      <formula>NOT(ISERROR(SEARCH("09:30 – 18.30",Q18)))</formula>
    </cfRule>
    <cfRule type="containsText" dxfId="24815" priority="27748" operator="containsText" text="10.30 – 18.30">
      <formula>NOT(ISERROR(SEARCH("10.30 – 18.30",Q18)))</formula>
    </cfRule>
    <cfRule type="containsText" dxfId="24814" priority="27749" operator="containsText" text="09.30 – 18.30">
      <formula>NOT(ISERROR(SEARCH("09.30 – 18.30",Q18)))</formula>
    </cfRule>
    <cfRule type="containsText" dxfId="24813" priority="27750" operator="containsText" text="09.00 – 13:00">
      <formula>NOT(ISERROR(SEARCH("09.00 – 13:00",Q18)))</formula>
    </cfRule>
    <cfRule type="containsText" dxfId="24812" priority="27751" operator="containsText" text="08.30 – 16.30">
      <formula>NOT(ISERROR(SEARCH("08.30 – 16.30",Q18)))</formula>
    </cfRule>
    <cfRule type="containsText" dxfId="24811" priority="27752" operator="containsText" text="08:30 – 17.30">
      <formula>NOT(ISERROR(SEARCH("08:30 – 17.30",Q18)))</formula>
    </cfRule>
    <cfRule type="containsText" dxfId="24810" priority="27753" operator="containsText" text="08.30 – 17.30">
      <formula>NOT(ISERROR(SEARCH("08.30 – 17.30",Q18)))</formula>
    </cfRule>
    <cfRule type="containsText" dxfId="24809" priority="27754" operator="containsText" text="09.00 – 18.00">
      <formula>NOT(ISERROR(SEARCH("09.00 – 18.00",Q18)))</formula>
    </cfRule>
    <cfRule type="containsText" dxfId="24808" priority="27755" operator="containsText" text="09.00 – 13.00">
      <formula>NOT(ISERROR(SEARCH("09.00 – 13.00",Q18)))</formula>
    </cfRule>
    <cfRule type="containsText" dxfId="24807" priority="27756" operator="containsText" text="11.30 – 19.30">
      <formula>NOT(ISERROR(SEARCH("11.30 – 19.30",Q18)))</formula>
    </cfRule>
    <cfRule type="containsText" dxfId="24806" priority="27757" operator="containsText" text="10.30 – 19.30">
      <formula>NOT(ISERROR(SEARCH("10.30 – 19.30",Q18)))</formula>
    </cfRule>
    <cfRule type="containsText" dxfId="24805" priority="27758" operator="containsText" text="09.00 – 15.00">
      <formula>NOT(ISERROR(SEARCH("09.00 – 15.00",Q18)))</formula>
    </cfRule>
    <cfRule type="containsText" dxfId="24804" priority="27759" operator="containsText" text="12:30">
      <formula>NOT(ISERROR(SEARCH("12:30",Q18)))</formula>
    </cfRule>
    <cfRule type="containsText" dxfId="24803" priority="27760" operator="containsText" text="13:30">
      <formula>NOT(ISERROR(SEARCH("13:30",Q18)))</formula>
    </cfRule>
    <cfRule type="containsText" dxfId="24802" priority="27761" operator="containsText" text="FESTIVITÁ">
      <formula>NOT(ISERROR(SEARCH("FESTIVITÁ",Q18)))</formula>
    </cfRule>
    <cfRule type="cellIs" dxfId="24801" priority="27762" operator="equal">
      <formula>"DOMENICA"</formula>
    </cfRule>
  </conditionalFormatting>
  <conditionalFormatting sqref="U17:V17 U18:U24">
    <cfRule type="containsText" dxfId="24800" priority="27729" operator="containsText" text="08.30 – 14.30">
      <formula>NOT(ISERROR(SEARCH("08.30 – 14.30",U17)))</formula>
    </cfRule>
    <cfRule type="containsText" dxfId="24799" priority="27730" operator="containsText" text="09:30 – 18.30">
      <formula>NOT(ISERROR(SEARCH("09:30 – 18.30",U17)))</formula>
    </cfRule>
    <cfRule type="containsText" dxfId="24798" priority="27731" operator="containsText" text="10.30 – 18.30">
      <formula>NOT(ISERROR(SEARCH("10.30 – 18.30",U17)))</formula>
    </cfRule>
    <cfRule type="containsText" dxfId="24797" priority="27732" operator="containsText" text="09.30 – 18.30">
      <formula>NOT(ISERROR(SEARCH("09.30 – 18.30",U17)))</formula>
    </cfRule>
    <cfRule type="containsText" dxfId="24796" priority="27733" operator="containsText" text="09.00 – 13:00">
      <formula>NOT(ISERROR(SEARCH("09.00 – 13:00",U17)))</formula>
    </cfRule>
    <cfRule type="containsText" dxfId="24795" priority="27734" operator="containsText" text="08.30 – 16.30">
      <formula>NOT(ISERROR(SEARCH("08.30 – 16.30",U17)))</formula>
    </cfRule>
    <cfRule type="containsText" dxfId="24794" priority="27735" operator="containsText" text="08:30 – 17.30">
      <formula>NOT(ISERROR(SEARCH("08:30 – 17.30",U17)))</formula>
    </cfRule>
    <cfRule type="containsText" dxfId="24793" priority="27736" operator="containsText" text="08.30 – 17.30">
      <formula>NOT(ISERROR(SEARCH("08.30 – 17.30",U17)))</formula>
    </cfRule>
    <cfRule type="containsText" dxfId="24792" priority="27737" operator="containsText" text="09.00 – 18.00">
      <formula>NOT(ISERROR(SEARCH("09.00 – 18.00",U17)))</formula>
    </cfRule>
    <cfRule type="containsText" dxfId="24791" priority="27738" operator="containsText" text="09.00 – 13.00">
      <formula>NOT(ISERROR(SEARCH("09.00 – 13.00",U17)))</formula>
    </cfRule>
    <cfRule type="containsText" dxfId="24790" priority="27739" operator="containsText" text="11.30 – 19.30">
      <formula>NOT(ISERROR(SEARCH("11.30 – 19.30",U17)))</formula>
    </cfRule>
    <cfRule type="containsText" dxfId="24789" priority="27740" operator="containsText" text="10.30 – 19.30">
      <formula>NOT(ISERROR(SEARCH("10.30 – 19.30",U17)))</formula>
    </cfRule>
    <cfRule type="containsText" dxfId="24788" priority="27741" operator="containsText" text="09.00 – 15.00">
      <formula>NOT(ISERROR(SEARCH("09.00 – 15.00",U17)))</formula>
    </cfRule>
    <cfRule type="containsText" dxfId="24787" priority="27742" operator="containsText" text="12:30">
      <formula>NOT(ISERROR(SEARCH("12:30",U17)))</formula>
    </cfRule>
    <cfRule type="containsText" dxfId="24786" priority="27743" operator="containsText" text="13:30">
      <formula>NOT(ISERROR(SEARCH("13:30",U17)))</formula>
    </cfRule>
    <cfRule type="containsText" dxfId="24785" priority="27744" operator="containsText" text="FESTIVITÁ">
      <formula>NOT(ISERROR(SEARCH("FESTIVITÁ",U17)))</formula>
    </cfRule>
    <cfRule type="cellIs" dxfId="24784" priority="27745" operator="equal">
      <formula>"DOMENICA"</formula>
    </cfRule>
  </conditionalFormatting>
  <conditionalFormatting sqref="U16:V16">
    <cfRule type="cellIs" dxfId="24783" priority="27720" stopIfTrue="1" operator="equal">
      <formula>"09.00 – 13.00"</formula>
    </cfRule>
  </conditionalFormatting>
  <conditionalFormatting sqref="U16:V16">
    <cfRule type="cellIs" dxfId="24782" priority="27722" operator="equal">
      <formula>"09.00 – 18.00"</formula>
    </cfRule>
  </conditionalFormatting>
  <conditionalFormatting sqref="U16:V16">
    <cfRule type="cellIs" dxfId="24781" priority="27723" operator="equal">
      <formula>"09.30 – 13.00"</formula>
    </cfRule>
  </conditionalFormatting>
  <conditionalFormatting sqref="U16:V16">
    <cfRule type="cellIs" dxfId="24780" priority="27724" operator="equal">
      <formula>"10.30 – 19.30"</formula>
    </cfRule>
  </conditionalFormatting>
  <conditionalFormatting sqref="U16:V16">
    <cfRule type="cellIs" dxfId="24779" priority="27725" operator="equal">
      <formula>"11.30 – 19.30"</formula>
    </cfRule>
  </conditionalFormatting>
  <conditionalFormatting sqref="U16:V16">
    <cfRule type="cellIs" dxfId="24778" priority="27726" operator="equal">
      <formula>_FV(13,"3")</formula>
    </cfRule>
  </conditionalFormatting>
  <conditionalFormatting sqref="U16:V16">
    <cfRule type="cellIs" dxfId="24777" priority="27727" operator="equal">
      <formula>_FV(13,"3")</formula>
    </cfRule>
  </conditionalFormatting>
  <conditionalFormatting sqref="U16:V16">
    <cfRule type="cellIs" dxfId="24776" priority="27728" operator="equal">
      <formula>_FV(13,"3")</formula>
    </cfRule>
  </conditionalFormatting>
  <conditionalFormatting sqref="U16:V16">
    <cfRule type="containsText" dxfId="24775" priority="27710" operator="containsText" text="DOMENICA">
      <formula>NOT(ISERROR(SEARCH("DOMENICA",U16)))</formula>
    </cfRule>
    <cfRule type="containsText" dxfId="24774" priority="27711" operator="containsText" text="08.30 – 14.30">
      <formula>NOT(ISERROR(SEARCH("08.30 – 14.30",U16)))</formula>
    </cfRule>
    <cfRule type="containsText" dxfId="24773" priority="27712" operator="containsText" text="09.30 – 18.30">
      <formula>NOT(ISERROR(SEARCH("09.30 – 18.30",U16)))</formula>
    </cfRule>
    <cfRule type="containsText" dxfId="24772" priority="27713" operator="containsText" text="08.30 – 16.30">
      <formula>NOT(ISERROR(SEARCH("08.30 – 16.30",U16)))</formula>
    </cfRule>
    <cfRule type="containsText" dxfId="24771" priority="27714" operator="containsText" text="08.30 – 17.30">
      <formula>NOT(ISERROR(SEARCH("08.30 – 17.30",U16)))</formula>
    </cfRule>
    <cfRule type="containsText" dxfId="24770" priority="27715" operator="containsText" text="09.00 – 18.00">
      <formula>NOT(ISERROR(SEARCH("09.00 – 18.00",U16)))</formula>
    </cfRule>
    <cfRule type="containsText" dxfId="24769" priority="27716" operator="containsText" text="09.00 – 15.00">
      <formula>NOT(ISERROR(SEARCH("09.00 – 15.00",U16)))</formula>
    </cfRule>
    <cfRule type="containsText" dxfId="24768" priority="27717" operator="containsText" text="10.30 – 19.30">
      <formula>NOT(ISERROR(SEARCH("10.30 – 19.30",U16)))</formula>
    </cfRule>
    <cfRule type="containsText" dxfId="24767" priority="27718" operator="containsText" text="09.00 – 13.00">
      <formula>NOT(ISERROR(SEARCH("09.00 – 13.00",U16)))</formula>
    </cfRule>
    <cfRule type="containsText" dxfId="24766" priority="27719" operator="containsText" text="11.30 – 19.30">
      <formula>NOT(ISERROR(SEARCH("11.30 – 19.30",U16)))</formula>
    </cfRule>
  </conditionalFormatting>
  <conditionalFormatting sqref="U16:V16">
    <cfRule type="cellIs" dxfId="24765" priority="27702" operator="equal">
      <formula>"09.00 – 15.00"</formula>
    </cfRule>
  </conditionalFormatting>
  <conditionalFormatting sqref="U16:V16">
    <cfRule type="cellIs" dxfId="24764" priority="27703" operator="equal">
      <formula>"09.00 – 18.00"</formula>
    </cfRule>
  </conditionalFormatting>
  <conditionalFormatting sqref="U16:V16">
    <cfRule type="cellIs" dxfId="24763" priority="27704" operator="equal">
      <formula>"09.30 – 13.00"</formula>
    </cfRule>
  </conditionalFormatting>
  <conditionalFormatting sqref="U16:V16">
    <cfRule type="cellIs" dxfId="24762" priority="27705" operator="equal">
      <formula>"10.30 – 19.30"</formula>
    </cfRule>
  </conditionalFormatting>
  <conditionalFormatting sqref="U16:V16">
    <cfRule type="cellIs" dxfId="24761" priority="27706" operator="equal">
      <formula>"11.30 – 19.30"</formula>
    </cfRule>
  </conditionalFormatting>
  <conditionalFormatting sqref="U16:V16">
    <cfRule type="cellIs" dxfId="24760" priority="27707" operator="equal">
      <formula>_FV(13,"3")</formula>
    </cfRule>
  </conditionalFormatting>
  <conditionalFormatting sqref="U16:V16">
    <cfRule type="cellIs" dxfId="24759" priority="27708" operator="equal">
      <formula>_FV(13,"3")</formula>
    </cfRule>
  </conditionalFormatting>
  <conditionalFormatting sqref="U16:V16">
    <cfRule type="cellIs" dxfId="24758" priority="27709" operator="equal">
      <formula>_FV(13,"3")</formula>
    </cfRule>
  </conditionalFormatting>
  <conditionalFormatting sqref="U16:V16">
    <cfRule type="cellIs" dxfId="24757" priority="27694" operator="equal">
      <formula>"09.00 – 15.00"</formula>
    </cfRule>
  </conditionalFormatting>
  <conditionalFormatting sqref="U16:V16">
    <cfRule type="cellIs" dxfId="24756" priority="27695" operator="equal">
      <formula>"09.00 – 18.00"</formula>
    </cfRule>
  </conditionalFormatting>
  <conditionalFormatting sqref="U16:V16">
    <cfRule type="cellIs" dxfId="24755" priority="27696" operator="equal">
      <formula>"09.30 – 13.00"</formula>
    </cfRule>
  </conditionalFormatting>
  <conditionalFormatting sqref="U16:V16">
    <cfRule type="cellIs" dxfId="24754" priority="27697" operator="equal">
      <formula>"10.30 – 19.30"</formula>
    </cfRule>
  </conditionalFormatting>
  <conditionalFormatting sqref="U16:V16">
    <cfRule type="cellIs" dxfId="24753" priority="27698" operator="equal">
      <formula>"11.30 – 19.30"</formula>
    </cfRule>
  </conditionalFormatting>
  <conditionalFormatting sqref="U16:V16">
    <cfRule type="cellIs" dxfId="24752" priority="27699" operator="equal">
      <formula>_FV(13,"3")</formula>
    </cfRule>
  </conditionalFormatting>
  <conditionalFormatting sqref="U16:V16">
    <cfRule type="cellIs" dxfId="24751" priority="27700" operator="equal">
      <formula>_FV(13,"3")</formula>
    </cfRule>
  </conditionalFormatting>
  <conditionalFormatting sqref="U16:V16">
    <cfRule type="cellIs" dxfId="24750" priority="27701" operator="equal">
      <formula>_FV(13,"3")</formula>
    </cfRule>
  </conditionalFormatting>
  <conditionalFormatting sqref="V18:V24">
    <cfRule type="containsText" dxfId="24749" priority="27677" operator="containsText" text="08.30 – 14.30">
      <formula>NOT(ISERROR(SEARCH("08.30 – 14.30",V18)))</formula>
    </cfRule>
    <cfRule type="containsText" dxfId="24748" priority="27678" operator="containsText" text="09:30 – 18.30">
      <formula>NOT(ISERROR(SEARCH("09:30 – 18.30",V18)))</formula>
    </cfRule>
    <cfRule type="containsText" dxfId="24747" priority="27679" operator="containsText" text="10.30 – 18.30">
      <formula>NOT(ISERROR(SEARCH("10.30 – 18.30",V18)))</formula>
    </cfRule>
    <cfRule type="containsText" dxfId="24746" priority="27680" operator="containsText" text="09.30 – 18.30">
      <formula>NOT(ISERROR(SEARCH("09.30 – 18.30",V18)))</formula>
    </cfRule>
    <cfRule type="containsText" dxfId="24745" priority="27681" operator="containsText" text="09.00 – 13:00">
      <formula>NOT(ISERROR(SEARCH("09.00 – 13:00",V18)))</formula>
    </cfRule>
    <cfRule type="containsText" dxfId="24744" priority="27682" operator="containsText" text="08.30 – 16.30">
      <formula>NOT(ISERROR(SEARCH("08.30 – 16.30",V18)))</formula>
    </cfRule>
    <cfRule type="containsText" dxfId="24743" priority="27683" operator="containsText" text="08:30 – 17.30">
      <formula>NOT(ISERROR(SEARCH("08:30 – 17.30",V18)))</formula>
    </cfRule>
    <cfRule type="containsText" dxfId="24742" priority="27684" operator="containsText" text="08.30 – 17.30">
      <formula>NOT(ISERROR(SEARCH("08.30 – 17.30",V18)))</formula>
    </cfRule>
    <cfRule type="containsText" dxfId="24741" priority="27685" operator="containsText" text="09.00 – 18.00">
      <formula>NOT(ISERROR(SEARCH("09.00 – 18.00",V18)))</formula>
    </cfRule>
    <cfRule type="containsText" dxfId="24740" priority="27686" operator="containsText" text="09.00 – 13.00">
      <formula>NOT(ISERROR(SEARCH("09.00 – 13.00",V18)))</formula>
    </cfRule>
    <cfRule type="containsText" dxfId="24739" priority="27687" operator="containsText" text="11.30 – 19.30">
      <formula>NOT(ISERROR(SEARCH("11.30 – 19.30",V18)))</formula>
    </cfRule>
    <cfRule type="containsText" dxfId="24738" priority="27688" operator="containsText" text="10.30 – 19.30">
      <formula>NOT(ISERROR(SEARCH("10.30 – 19.30",V18)))</formula>
    </cfRule>
    <cfRule type="containsText" dxfId="24737" priority="27689" operator="containsText" text="09.00 – 15.00">
      <formula>NOT(ISERROR(SEARCH("09.00 – 15.00",V18)))</formula>
    </cfRule>
    <cfRule type="containsText" dxfId="24736" priority="27690" operator="containsText" text="12:30">
      <formula>NOT(ISERROR(SEARCH("12:30",V18)))</formula>
    </cfRule>
    <cfRule type="containsText" dxfId="24735" priority="27691" operator="containsText" text="13:30">
      <formula>NOT(ISERROR(SEARCH("13:30",V18)))</formula>
    </cfRule>
    <cfRule type="containsText" dxfId="24734" priority="27692" operator="containsText" text="FESTIVITÁ">
      <formula>NOT(ISERROR(SEARCH("FESTIVITÁ",V18)))</formula>
    </cfRule>
    <cfRule type="cellIs" dxfId="24733" priority="27693" operator="equal">
      <formula>"DOMENICA"</formula>
    </cfRule>
  </conditionalFormatting>
  <conditionalFormatting sqref="V18:V24">
    <cfRule type="iconSet" priority="27676">
      <iconSet iconSet="3Symbols2">
        <cfvo type="percent" val="0"/>
        <cfvo type="percent" val="0"/>
        <cfvo type="formula" val="TODAY()" gte="0"/>
      </iconSet>
    </cfRule>
  </conditionalFormatting>
  <conditionalFormatting sqref="AW18:AW24">
    <cfRule type="containsText" dxfId="24732" priority="27659" operator="containsText" text="08.30 – 14.30">
      <formula>NOT(ISERROR(SEARCH("08.30 – 14.30",AW18)))</formula>
    </cfRule>
    <cfRule type="containsText" dxfId="24731" priority="27660" operator="containsText" text="09:30 – 18.30">
      <formula>NOT(ISERROR(SEARCH("09:30 – 18.30",AW18)))</formula>
    </cfRule>
    <cfRule type="containsText" dxfId="24730" priority="27661" operator="containsText" text="10.30 – 18.30">
      <formula>NOT(ISERROR(SEARCH("10.30 – 18.30",AW18)))</formula>
    </cfRule>
    <cfRule type="containsText" dxfId="24729" priority="27662" operator="containsText" text="09.30 – 18.30">
      <formula>NOT(ISERROR(SEARCH("09.30 – 18.30",AW18)))</formula>
    </cfRule>
    <cfRule type="containsText" dxfId="24728" priority="27663" operator="containsText" text="09.00 – 13:00">
      <formula>NOT(ISERROR(SEARCH("09.00 – 13:00",AW18)))</formula>
    </cfRule>
    <cfRule type="containsText" dxfId="24727" priority="27664" operator="containsText" text="08.30 – 16.30">
      <formula>NOT(ISERROR(SEARCH("08.30 – 16.30",AW18)))</formula>
    </cfRule>
    <cfRule type="containsText" dxfId="24726" priority="27665" operator="containsText" text="08:30 – 17.30">
      <formula>NOT(ISERROR(SEARCH("08:30 – 17.30",AW18)))</formula>
    </cfRule>
    <cfRule type="containsText" dxfId="24725" priority="27666" operator="containsText" text="08.30 – 17.30">
      <formula>NOT(ISERROR(SEARCH("08.30 – 17.30",AW18)))</formula>
    </cfRule>
    <cfRule type="containsText" dxfId="24724" priority="27667" operator="containsText" text="09.00 – 18.00">
      <formula>NOT(ISERROR(SEARCH("09.00 – 18.00",AW18)))</formula>
    </cfRule>
    <cfRule type="containsText" dxfId="24723" priority="27668" operator="containsText" text="09.00 – 13.00">
      <formula>NOT(ISERROR(SEARCH("09.00 – 13.00",AW18)))</formula>
    </cfRule>
    <cfRule type="containsText" dxfId="24722" priority="27669" operator="containsText" text="11.30 – 19.30">
      <formula>NOT(ISERROR(SEARCH("11.30 – 19.30",AW18)))</formula>
    </cfRule>
    <cfRule type="containsText" dxfId="24721" priority="27670" operator="containsText" text="10.30 – 19.30">
      <formula>NOT(ISERROR(SEARCH("10.30 – 19.30",AW18)))</formula>
    </cfRule>
    <cfRule type="containsText" dxfId="24720" priority="27671" operator="containsText" text="09.00 – 15.00">
      <formula>NOT(ISERROR(SEARCH("09.00 – 15.00",AW18)))</formula>
    </cfRule>
    <cfRule type="containsText" dxfId="24719" priority="27672" operator="containsText" text="12:30">
      <formula>NOT(ISERROR(SEARCH("12:30",AW18)))</formula>
    </cfRule>
    <cfRule type="containsText" dxfId="24718" priority="27673" operator="containsText" text="13:30">
      <formula>NOT(ISERROR(SEARCH("13:30",AW18)))</formula>
    </cfRule>
    <cfRule type="containsText" dxfId="24717" priority="27674" operator="containsText" text="FESTIVITÁ">
      <formula>NOT(ISERROR(SEARCH("FESTIVITÁ",AW18)))</formula>
    </cfRule>
    <cfRule type="cellIs" dxfId="24716" priority="27675" operator="equal">
      <formula>"DOMENICA"</formula>
    </cfRule>
  </conditionalFormatting>
  <conditionalFormatting sqref="AX18:AX24">
    <cfRule type="containsText" dxfId="24715" priority="27642" operator="containsText" text="08.30 – 14.30">
      <formula>NOT(ISERROR(SEARCH("08.30 – 14.30",AX18)))</formula>
    </cfRule>
    <cfRule type="containsText" dxfId="24714" priority="27643" operator="containsText" text="09:30 – 18.30">
      <formula>NOT(ISERROR(SEARCH("09:30 – 18.30",AX18)))</formula>
    </cfRule>
    <cfRule type="containsText" dxfId="24713" priority="27644" operator="containsText" text="10.30 – 18.30">
      <formula>NOT(ISERROR(SEARCH("10.30 – 18.30",AX18)))</formula>
    </cfRule>
    <cfRule type="containsText" dxfId="24712" priority="27645" operator="containsText" text="09.30 – 18.30">
      <formula>NOT(ISERROR(SEARCH("09.30 – 18.30",AX18)))</formula>
    </cfRule>
    <cfRule type="containsText" dxfId="24711" priority="27646" operator="containsText" text="09.00 – 13:00">
      <formula>NOT(ISERROR(SEARCH("09.00 – 13:00",AX18)))</formula>
    </cfRule>
    <cfRule type="containsText" dxfId="24710" priority="27647" operator="containsText" text="08.30 – 16.30">
      <formula>NOT(ISERROR(SEARCH("08.30 – 16.30",AX18)))</formula>
    </cfRule>
    <cfRule type="containsText" dxfId="24709" priority="27648" operator="containsText" text="08:30 – 17.30">
      <formula>NOT(ISERROR(SEARCH("08:30 – 17.30",AX18)))</formula>
    </cfRule>
    <cfRule type="containsText" dxfId="24708" priority="27649" operator="containsText" text="08.30 – 17.30">
      <formula>NOT(ISERROR(SEARCH("08.30 – 17.30",AX18)))</formula>
    </cfRule>
    <cfRule type="containsText" dxfId="24707" priority="27650" operator="containsText" text="09.00 – 18.00">
      <formula>NOT(ISERROR(SEARCH("09.00 – 18.00",AX18)))</formula>
    </cfRule>
    <cfRule type="containsText" dxfId="24706" priority="27651" operator="containsText" text="09.00 – 13.00">
      <formula>NOT(ISERROR(SEARCH("09.00 – 13.00",AX18)))</formula>
    </cfRule>
    <cfRule type="containsText" dxfId="24705" priority="27652" operator="containsText" text="11.30 – 19.30">
      <formula>NOT(ISERROR(SEARCH("11.30 – 19.30",AX18)))</formula>
    </cfRule>
    <cfRule type="containsText" dxfId="24704" priority="27653" operator="containsText" text="10.30 – 19.30">
      <formula>NOT(ISERROR(SEARCH("10.30 – 19.30",AX18)))</formula>
    </cfRule>
    <cfRule type="containsText" dxfId="24703" priority="27654" operator="containsText" text="09.00 – 15.00">
      <formula>NOT(ISERROR(SEARCH("09.00 – 15.00",AX18)))</formula>
    </cfRule>
    <cfRule type="containsText" dxfId="24702" priority="27655" operator="containsText" text="12:30">
      <formula>NOT(ISERROR(SEARCH("12:30",AX18)))</formula>
    </cfRule>
    <cfRule type="containsText" dxfId="24701" priority="27656" operator="containsText" text="13:30">
      <formula>NOT(ISERROR(SEARCH("13:30",AX18)))</formula>
    </cfRule>
    <cfRule type="containsText" dxfId="24700" priority="27657" operator="containsText" text="FESTIVITÁ">
      <formula>NOT(ISERROR(SEARCH("FESTIVITÁ",AX18)))</formula>
    </cfRule>
    <cfRule type="cellIs" dxfId="24699" priority="27658" operator="equal">
      <formula>"DOMENICA"</formula>
    </cfRule>
  </conditionalFormatting>
  <conditionalFormatting sqref="AX18:AX24">
    <cfRule type="iconSet" priority="27641">
      <iconSet iconSet="3Symbols2">
        <cfvo type="percent" val="0"/>
        <cfvo type="percent" val="0"/>
        <cfvo type="formula" val="TODAY()" gte="0"/>
      </iconSet>
    </cfRule>
  </conditionalFormatting>
  <conditionalFormatting sqref="Q16:S24 BI16:XFD24 U16:V24">
    <cfRule type="containsText" dxfId="24698" priority="27635" operator="containsText" text="09.00 - 13.00">
      <formula>NOT(ISERROR(SEARCH("09.00 - 13.00",Q16)))</formula>
    </cfRule>
    <cfRule type="containsText" dxfId="24697" priority="27636" operator="containsText" text="09.00 – 15:00">
      <formula>NOT(ISERROR(SEARCH("09.00 – 15:00",Q16)))</formula>
    </cfRule>
    <cfRule type="containsText" dxfId="24696" priority="27637" operator="containsText" text="09.00 – 16.00">
      <formula>NOT(ISERROR(SEARCH("09.00 – 16.00",Q16)))</formula>
    </cfRule>
    <cfRule type="containsText" dxfId="24695" priority="27638" operator="containsText" text="09.00 - 13:00">
      <formula>NOT(ISERROR(SEARCH("09.00 - 13:00",Q16)))</formula>
    </cfRule>
    <cfRule type="containsText" dxfId="24694" priority="27639" operator="containsText" text="08.30 – 16:30 ">
      <formula>NOT(ISERROR(SEARCH("08.30 – 16:30 ",Q16)))</formula>
    </cfRule>
    <cfRule type="containsText" dxfId="24693" priority="27640" operator="containsText" text="08.30 – 17:30 ">
      <formula>NOT(ISERROR(SEARCH("08.30 – 17:30 ",Q16)))</formula>
    </cfRule>
  </conditionalFormatting>
  <conditionalFormatting sqref="Q16:S16">
    <cfRule type="cellIs" dxfId="24692" priority="27627" operator="equal">
      <formula>"09.00 – 15.00"</formula>
    </cfRule>
  </conditionalFormatting>
  <conditionalFormatting sqref="Q16:S16">
    <cfRule type="cellIs" dxfId="24691" priority="27628" operator="equal">
      <formula>"09.00 – 18.00"</formula>
    </cfRule>
  </conditionalFormatting>
  <conditionalFormatting sqref="Q16:S16">
    <cfRule type="cellIs" dxfId="24690" priority="27629" operator="equal">
      <formula>"09.30 – 13.00"</formula>
    </cfRule>
  </conditionalFormatting>
  <conditionalFormatting sqref="Q16:S16">
    <cfRule type="cellIs" dxfId="24689" priority="27630" operator="equal">
      <formula>"10.30 – 19.30"</formula>
    </cfRule>
  </conditionalFormatting>
  <conditionalFormatting sqref="Q16:S16">
    <cfRule type="cellIs" dxfId="24688" priority="27631" operator="equal">
      <formula>"11.30 – 19.30"</formula>
    </cfRule>
  </conditionalFormatting>
  <conditionalFormatting sqref="Q16:S16">
    <cfRule type="cellIs" dxfId="24687" priority="27632" operator="equal">
      <formula>_FV(13,"3")</formula>
    </cfRule>
  </conditionalFormatting>
  <conditionalFormatting sqref="Q16:S16">
    <cfRule type="cellIs" dxfId="24686" priority="27633" operator="equal">
      <formula>_FV(13,"3")</formula>
    </cfRule>
  </conditionalFormatting>
  <conditionalFormatting sqref="Q16:S16">
    <cfRule type="cellIs" dxfId="24685" priority="27634" operator="equal">
      <formula>_FV(13,"3")</formula>
    </cfRule>
  </conditionalFormatting>
  <conditionalFormatting sqref="Q16:S16">
    <cfRule type="containsText" dxfId="24684" priority="27617" operator="containsText" text="DOMENICA">
      <formula>NOT(ISERROR(SEARCH("DOMENICA",Q16)))</formula>
    </cfRule>
    <cfRule type="containsText" dxfId="24683" priority="27618" operator="containsText" text="08.30 – 14.30">
      <formula>NOT(ISERROR(SEARCH("08.30 – 14.30",Q16)))</formula>
    </cfRule>
    <cfRule type="containsText" dxfId="24682" priority="27619" operator="containsText" text="09.30 – 18.30">
      <formula>NOT(ISERROR(SEARCH("09.30 – 18.30",Q16)))</formula>
    </cfRule>
    <cfRule type="containsText" dxfId="24681" priority="27620" operator="containsText" text="08.30 – 16.30">
      <formula>NOT(ISERROR(SEARCH("08.30 – 16.30",Q16)))</formula>
    </cfRule>
    <cfRule type="containsText" dxfId="24680" priority="27621" operator="containsText" text="08.30 – 17.30">
      <formula>NOT(ISERROR(SEARCH("08.30 – 17.30",Q16)))</formula>
    </cfRule>
    <cfRule type="containsText" dxfId="24679" priority="27622" operator="containsText" text="09.00 – 18.00">
      <formula>NOT(ISERROR(SEARCH("09.00 – 18.00",Q16)))</formula>
    </cfRule>
    <cfRule type="containsText" dxfId="24678" priority="27623" operator="containsText" text="09.00 – 15.00">
      <formula>NOT(ISERROR(SEARCH("09.00 – 15.00",Q16)))</formula>
    </cfRule>
    <cfRule type="containsText" dxfId="24677" priority="27624" operator="containsText" text="10.30 – 19.30">
      <formula>NOT(ISERROR(SEARCH("10.30 – 19.30",Q16)))</formula>
    </cfRule>
    <cfRule type="containsText" dxfId="24676" priority="27625" operator="containsText" text="09.00 – 13.00">
      <formula>NOT(ISERROR(SEARCH("09.00 – 13.00",Q16)))</formula>
    </cfRule>
    <cfRule type="containsText" dxfId="24675" priority="27626" operator="containsText" text="11.30 – 19.30">
      <formula>NOT(ISERROR(SEARCH("11.30 – 19.30",Q16)))</formula>
    </cfRule>
  </conditionalFormatting>
  <conditionalFormatting sqref="Q16:S16">
    <cfRule type="cellIs" dxfId="24674" priority="27610" operator="equal">
      <formula>"09.00 – 18.00"</formula>
    </cfRule>
  </conditionalFormatting>
  <conditionalFormatting sqref="Q16:S16">
    <cfRule type="cellIs" dxfId="24673" priority="27611" operator="equal">
      <formula>"09.30 – 13.00"</formula>
    </cfRule>
  </conditionalFormatting>
  <conditionalFormatting sqref="Q16:S16">
    <cfRule type="cellIs" dxfId="24672" priority="27612" operator="equal">
      <formula>"10.30 – 19.30"</formula>
    </cfRule>
  </conditionalFormatting>
  <conditionalFormatting sqref="Q16:S16">
    <cfRule type="cellIs" dxfId="24671" priority="27613" operator="equal">
      <formula>"11.30 – 19.30"</formula>
    </cfRule>
  </conditionalFormatting>
  <conditionalFormatting sqref="Q16:S16">
    <cfRule type="cellIs" dxfId="24670" priority="27614" operator="equal">
      <formula>_FV(13,"3")</formula>
    </cfRule>
  </conditionalFormatting>
  <conditionalFormatting sqref="Q16:S16">
    <cfRule type="cellIs" dxfId="24669" priority="27615" operator="equal">
      <formula>_FV(13,"3")</formula>
    </cfRule>
  </conditionalFormatting>
  <conditionalFormatting sqref="Q16:S16">
    <cfRule type="cellIs" dxfId="24668" priority="27616" operator="equal">
      <formula>_FV(13,"3")</formula>
    </cfRule>
  </conditionalFormatting>
  <conditionalFormatting sqref="Q16:S16">
    <cfRule type="cellIs" dxfId="24667" priority="27603" operator="equal">
      <formula>"09.00 – 18.00"</formula>
    </cfRule>
  </conditionalFormatting>
  <conditionalFormatting sqref="Q16:S16">
    <cfRule type="cellIs" dxfId="24666" priority="27604" operator="equal">
      <formula>"09.30 – 13.00"</formula>
    </cfRule>
  </conditionalFormatting>
  <conditionalFormatting sqref="Q16:S16">
    <cfRule type="cellIs" dxfId="24665" priority="27605" operator="equal">
      <formula>"10.30 – 19.30"</formula>
    </cfRule>
  </conditionalFormatting>
  <conditionalFormatting sqref="Q16:S16">
    <cfRule type="cellIs" dxfId="24664" priority="27606" operator="equal">
      <formula>"11.30 – 19.30"</formula>
    </cfRule>
  </conditionalFormatting>
  <conditionalFormatting sqref="Q16:S16">
    <cfRule type="cellIs" dxfId="24663" priority="27607" operator="equal">
      <formula>_FV(13,"3")</formula>
    </cfRule>
  </conditionalFormatting>
  <conditionalFormatting sqref="Q16:S16">
    <cfRule type="cellIs" dxfId="24662" priority="27608" operator="equal">
      <formula>_FV(13,"3")</formula>
    </cfRule>
  </conditionalFormatting>
  <conditionalFormatting sqref="Q16:S16">
    <cfRule type="cellIs" dxfId="24661" priority="27609" operator="equal">
      <formula>_FV(13,"3")</formula>
    </cfRule>
  </conditionalFormatting>
  <conditionalFormatting sqref="C16:G16 I16:P16">
    <cfRule type="cellIs" dxfId="24660" priority="27594" operator="equal">
      <formula>"09.00 – 13.00"</formula>
    </cfRule>
  </conditionalFormatting>
  <conditionalFormatting sqref="C16:G16 I16:P16">
    <cfRule type="cellIs" dxfId="24659" priority="27595" operator="equal">
      <formula>"09.00 – 15.00"</formula>
    </cfRule>
  </conditionalFormatting>
  <conditionalFormatting sqref="C16:G16 I16:P16">
    <cfRule type="cellIs" dxfId="24658" priority="27596" operator="equal">
      <formula>"09.00 – 18.00"</formula>
    </cfRule>
  </conditionalFormatting>
  <conditionalFormatting sqref="C16:G16 I16:P16">
    <cfRule type="cellIs" dxfId="24657" priority="27597" operator="equal">
      <formula>"09.30 – 13.00"</formula>
    </cfRule>
  </conditionalFormatting>
  <conditionalFormatting sqref="C16:G16 I16:P16">
    <cfRule type="cellIs" dxfId="24656" priority="27598" operator="equal">
      <formula>"10.30 – 19.30"</formula>
    </cfRule>
  </conditionalFormatting>
  <conditionalFormatting sqref="C16:G16 I16:P16">
    <cfRule type="cellIs" dxfId="24655" priority="27599" operator="equal">
      <formula>"11.30 – 19.30"</formula>
    </cfRule>
  </conditionalFormatting>
  <conditionalFormatting sqref="C16:G16 I16:P16">
    <cfRule type="cellIs" dxfId="24654" priority="27600" operator="equal">
      <formula>_FV(13,"3")</formula>
    </cfRule>
  </conditionalFormatting>
  <conditionalFormatting sqref="C16:G16 I16:P16">
    <cfRule type="cellIs" dxfId="24653" priority="27601" operator="equal">
      <formula>_FV(13,"3")</formula>
    </cfRule>
  </conditionalFormatting>
  <conditionalFormatting sqref="C16:G16 I16:P16">
    <cfRule type="cellIs" dxfId="24652" priority="27602" operator="equal">
      <formula>_FV(13,"3")</formula>
    </cfRule>
  </conditionalFormatting>
  <conditionalFormatting sqref="C16:G16 I16:P16">
    <cfRule type="containsText" dxfId="24651" priority="27584" operator="containsText" text="DOMENICA">
      <formula>NOT(ISERROR(SEARCH("DOMENICA",C16)))</formula>
    </cfRule>
    <cfRule type="containsText" dxfId="24650" priority="27585" operator="containsText" text="08.30 – 14.30">
      <formula>NOT(ISERROR(SEARCH("08.30 – 14.30",C16)))</formula>
    </cfRule>
    <cfRule type="containsText" dxfId="24649" priority="27586" operator="containsText" text="09.30 – 18.30">
      <formula>NOT(ISERROR(SEARCH("09.30 – 18.30",C16)))</formula>
    </cfRule>
    <cfRule type="containsText" dxfId="24648" priority="27587" operator="containsText" text="08.30 – 16.30">
      <formula>NOT(ISERROR(SEARCH("08.30 – 16.30",C16)))</formula>
    </cfRule>
    <cfRule type="containsText" dxfId="24647" priority="27588" operator="containsText" text="08.30 – 17.30">
      <formula>NOT(ISERROR(SEARCH("08.30 – 17.30",C16)))</formula>
    </cfRule>
    <cfRule type="containsText" dxfId="24646" priority="27589" operator="containsText" text="09.00 – 18.00">
      <formula>NOT(ISERROR(SEARCH("09.00 – 18.00",C16)))</formula>
    </cfRule>
    <cfRule type="containsText" dxfId="24645" priority="27590" operator="containsText" text="09.00 – 15.00">
      <formula>NOT(ISERROR(SEARCH("09.00 – 15.00",C16)))</formula>
    </cfRule>
    <cfRule type="containsText" dxfId="24644" priority="27591" operator="containsText" text="10.30 – 19.30">
      <formula>NOT(ISERROR(SEARCH("10.30 – 19.30",C16)))</formula>
    </cfRule>
    <cfRule type="containsText" dxfId="24643" priority="27592" operator="containsText" text="09.00 – 13.00">
      <formula>NOT(ISERROR(SEARCH("09.00 – 13.00",C16)))</formula>
    </cfRule>
    <cfRule type="containsText" dxfId="24642" priority="27593" operator="containsText" text="11.30 – 19.30">
      <formula>NOT(ISERROR(SEARCH("11.30 – 19.30",C16)))</formula>
    </cfRule>
  </conditionalFormatting>
  <conditionalFormatting sqref="C16:G16 I16:P16">
    <cfRule type="cellIs" dxfId="24641" priority="27576" operator="equal">
      <formula>"09.00 – 15.00"</formula>
    </cfRule>
  </conditionalFormatting>
  <conditionalFormatting sqref="C16:G16 I16:P16">
    <cfRule type="cellIs" dxfId="24640" priority="27577" operator="equal">
      <formula>"09.00 – 18.00"</formula>
    </cfRule>
  </conditionalFormatting>
  <conditionalFormatting sqref="C16:G16 I16:P16">
    <cfRule type="cellIs" dxfId="24639" priority="27578" operator="equal">
      <formula>"09.30 – 13.00"</formula>
    </cfRule>
  </conditionalFormatting>
  <conditionalFormatting sqref="C16:G16 I16:P16">
    <cfRule type="cellIs" dxfId="24638" priority="27579" operator="equal">
      <formula>"10.30 – 19.30"</formula>
    </cfRule>
  </conditionalFormatting>
  <conditionalFormatting sqref="C16:G16 I16:P16">
    <cfRule type="cellIs" dxfId="24637" priority="27580" operator="equal">
      <formula>"11.30 – 19.30"</formula>
    </cfRule>
  </conditionalFormatting>
  <conditionalFormatting sqref="C16:G16 I16:P16">
    <cfRule type="cellIs" dxfId="24636" priority="27581" operator="equal">
      <formula>_FV(13,"3")</formula>
    </cfRule>
  </conditionalFormatting>
  <conditionalFormatting sqref="C16:G16 I16:P16">
    <cfRule type="cellIs" dxfId="24635" priority="27582" operator="equal">
      <formula>_FV(13,"3")</formula>
    </cfRule>
  </conditionalFormatting>
  <conditionalFormatting sqref="C16:G16 I16:P16">
    <cfRule type="cellIs" dxfId="24634" priority="27583" operator="equal">
      <formula>_FV(13,"3")</formula>
    </cfRule>
  </conditionalFormatting>
  <conditionalFormatting sqref="C16:G16 I16:P16">
    <cfRule type="cellIs" dxfId="24633" priority="27568" operator="equal">
      <formula>"09.00 – 15.00"</formula>
    </cfRule>
  </conditionalFormatting>
  <conditionalFormatting sqref="C16:G16 I16:P16">
    <cfRule type="cellIs" dxfId="24632" priority="27569" operator="equal">
      <formula>"09.00 – 18.00"</formula>
    </cfRule>
  </conditionalFormatting>
  <conditionalFormatting sqref="C16:G16 I16:P16">
    <cfRule type="cellIs" dxfId="24631" priority="27570" operator="equal">
      <formula>"09.30 – 13.00"</formula>
    </cfRule>
  </conditionalFormatting>
  <conditionalFormatting sqref="C16:G16 I16:P16">
    <cfRule type="cellIs" dxfId="24630" priority="27571" operator="equal">
      <formula>"10.30 – 19.30"</formula>
    </cfRule>
  </conditionalFormatting>
  <conditionalFormatting sqref="C16:G16 I16:P16">
    <cfRule type="cellIs" dxfId="24629" priority="27572" operator="equal">
      <formula>"11.30 – 19.30"</formula>
    </cfRule>
  </conditionalFormatting>
  <conditionalFormatting sqref="C16:G16 I16:P16">
    <cfRule type="cellIs" dxfId="24628" priority="27573" operator="equal">
      <formula>_FV(13,"3")</formula>
    </cfRule>
  </conditionalFormatting>
  <conditionalFormatting sqref="C16:G16 I16:P16">
    <cfRule type="cellIs" dxfId="24627" priority="27574" operator="equal">
      <formula>_FV(13,"3")</formula>
    </cfRule>
  </conditionalFormatting>
  <conditionalFormatting sqref="C16:G16 I16:P16">
    <cfRule type="cellIs" dxfId="24626" priority="27575" operator="equal">
      <formula>_FV(13,"3")</formula>
    </cfRule>
  </conditionalFormatting>
  <conditionalFormatting sqref="H16">
    <cfRule type="cellIs" dxfId="24625" priority="27560" operator="equal">
      <formula>"09.00 – 15.00"</formula>
    </cfRule>
  </conditionalFormatting>
  <conditionalFormatting sqref="H16">
    <cfRule type="cellIs" dxfId="24624" priority="27561" operator="equal">
      <formula>"09.00 – 18.00"</formula>
    </cfRule>
  </conditionalFormatting>
  <conditionalFormatting sqref="H16">
    <cfRule type="cellIs" dxfId="24623" priority="27562" operator="equal">
      <formula>"09.30 – 13.00"</formula>
    </cfRule>
  </conditionalFormatting>
  <conditionalFormatting sqref="H16">
    <cfRule type="cellIs" dxfId="24622" priority="27563" operator="equal">
      <formula>"10.30 – 19.30"</formula>
    </cfRule>
  </conditionalFormatting>
  <conditionalFormatting sqref="H16">
    <cfRule type="cellIs" dxfId="24621" priority="27564" operator="equal">
      <formula>"11.30 – 19.30"</formula>
    </cfRule>
  </conditionalFormatting>
  <conditionalFormatting sqref="H16">
    <cfRule type="cellIs" dxfId="24620" priority="27565" operator="equal">
      <formula>_FV(13,"3")</formula>
    </cfRule>
  </conditionalFormatting>
  <conditionalFormatting sqref="H16">
    <cfRule type="cellIs" dxfId="24619" priority="27566" operator="equal">
      <formula>_FV(13,"3")</formula>
    </cfRule>
  </conditionalFormatting>
  <conditionalFormatting sqref="H16">
    <cfRule type="cellIs" dxfId="24618" priority="27567" operator="equal">
      <formula>_FV(13,"3")</formula>
    </cfRule>
  </conditionalFormatting>
  <conditionalFormatting sqref="H16">
    <cfRule type="containsText" dxfId="24617" priority="27550" operator="containsText" text="DOMENICA">
      <formula>NOT(ISERROR(SEARCH("DOMENICA",H16)))</formula>
    </cfRule>
    <cfRule type="containsText" dxfId="24616" priority="27551" operator="containsText" text="08.30 – 14.30">
      <formula>NOT(ISERROR(SEARCH("08.30 – 14.30",H16)))</formula>
    </cfRule>
    <cfRule type="containsText" dxfId="24615" priority="27552" operator="containsText" text="09.30 – 18.30">
      <formula>NOT(ISERROR(SEARCH("09.30 – 18.30",H16)))</formula>
    </cfRule>
    <cfRule type="containsText" dxfId="24614" priority="27553" operator="containsText" text="08.30 – 16.30">
      <formula>NOT(ISERROR(SEARCH("08.30 – 16.30",H16)))</formula>
    </cfRule>
    <cfRule type="containsText" dxfId="24613" priority="27554" operator="containsText" text="08.30 – 17.30">
      <formula>NOT(ISERROR(SEARCH("08.30 – 17.30",H16)))</formula>
    </cfRule>
    <cfRule type="containsText" dxfId="24612" priority="27555" operator="containsText" text="09.00 – 18.00">
      <formula>NOT(ISERROR(SEARCH("09.00 – 18.00",H16)))</formula>
    </cfRule>
    <cfRule type="containsText" dxfId="24611" priority="27556" operator="containsText" text="09.00 – 15.00">
      <formula>NOT(ISERROR(SEARCH("09.00 – 15.00",H16)))</formula>
    </cfRule>
    <cfRule type="containsText" dxfId="24610" priority="27557" operator="containsText" text="10.30 – 19.30">
      <formula>NOT(ISERROR(SEARCH("10.30 – 19.30",H16)))</formula>
    </cfRule>
    <cfRule type="containsText" dxfId="24609" priority="27558" operator="containsText" text="09.00 – 13.00">
      <formula>NOT(ISERROR(SEARCH("09.00 – 13.00",H16)))</formula>
    </cfRule>
    <cfRule type="containsText" dxfId="24608" priority="27559" operator="containsText" text="11.30 – 19.30">
      <formula>NOT(ISERROR(SEARCH("11.30 – 19.30",H16)))</formula>
    </cfRule>
  </conditionalFormatting>
  <conditionalFormatting sqref="H16">
    <cfRule type="cellIs" dxfId="24607" priority="27543" operator="equal">
      <formula>"09.00 – 18.00"</formula>
    </cfRule>
  </conditionalFormatting>
  <conditionalFormatting sqref="H16">
    <cfRule type="cellIs" dxfId="24606" priority="27544" operator="equal">
      <formula>"09.30 – 13.00"</formula>
    </cfRule>
  </conditionalFormatting>
  <conditionalFormatting sqref="H16">
    <cfRule type="cellIs" dxfId="24605" priority="27545" operator="equal">
      <formula>"10.30 – 19.30"</formula>
    </cfRule>
  </conditionalFormatting>
  <conditionalFormatting sqref="H16">
    <cfRule type="cellIs" dxfId="24604" priority="27546" operator="equal">
      <formula>"11.30 – 19.30"</formula>
    </cfRule>
  </conditionalFormatting>
  <conditionalFormatting sqref="H16">
    <cfRule type="cellIs" dxfId="24603" priority="27547" operator="equal">
      <formula>_FV(13,"3")</formula>
    </cfRule>
  </conditionalFormatting>
  <conditionalFormatting sqref="H16">
    <cfRule type="cellIs" dxfId="24602" priority="27548" operator="equal">
      <formula>_FV(13,"3")</formula>
    </cfRule>
  </conditionalFormatting>
  <conditionalFormatting sqref="H16">
    <cfRule type="cellIs" dxfId="24601" priority="27549" operator="equal">
      <formula>_FV(13,"3")</formula>
    </cfRule>
  </conditionalFormatting>
  <conditionalFormatting sqref="H16">
    <cfRule type="cellIs" dxfId="24600" priority="27536" operator="equal">
      <formula>"09.00 – 18.00"</formula>
    </cfRule>
  </conditionalFormatting>
  <conditionalFormatting sqref="H16">
    <cfRule type="cellIs" dxfId="24599" priority="27537" operator="equal">
      <formula>"09.30 – 13.00"</formula>
    </cfRule>
  </conditionalFormatting>
  <conditionalFormatting sqref="H16">
    <cfRule type="cellIs" dxfId="24598" priority="27538" operator="equal">
      <formula>"10.30 – 19.30"</formula>
    </cfRule>
  </conditionalFormatting>
  <conditionalFormatting sqref="H16">
    <cfRule type="cellIs" dxfId="24597" priority="27539" operator="equal">
      <formula>"11.30 – 19.30"</formula>
    </cfRule>
  </conditionalFormatting>
  <conditionalFormatting sqref="H16">
    <cfRule type="cellIs" dxfId="24596" priority="27540" operator="equal">
      <formula>_FV(13,"3")</formula>
    </cfRule>
  </conditionalFormatting>
  <conditionalFormatting sqref="H16">
    <cfRule type="cellIs" dxfId="24595" priority="27541" operator="equal">
      <formula>_FV(13,"3")</formula>
    </cfRule>
  </conditionalFormatting>
  <conditionalFormatting sqref="H16">
    <cfRule type="cellIs" dxfId="24594" priority="27542" operator="equal">
      <formula>_FV(13,"3")</formula>
    </cfRule>
  </conditionalFormatting>
  <conditionalFormatting sqref="A18:B24">
    <cfRule type="containsText" dxfId="24593" priority="27519" operator="containsText" text="08.30 – 14.30">
      <formula>NOT(ISERROR(SEARCH("08.30 – 14.30",A18)))</formula>
    </cfRule>
    <cfRule type="containsText" dxfId="24592" priority="27520" operator="containsText" text="09:30 – 18.30">
      <formula>NOT(ISERROR(SEARCH("09:30 – 18.30",A18)))</formula>
    </cfRule>
    <cfRule type="containsText" dxfId="24591" priority="27521" operator="containsText" text="10.30 – 18.30">
      <formula>NOT(ISERROR(SEARCH("10.30 – 18.30",A18)))</formula>
    </cfRule>
    <cfRule type="containsText" dxfId="24590" priority="27522" operator="containsText" text="09.30 – 18.30">
      <formula>NOT(ISERROR(SEARCH("09.30 – 18.30",A18)))</formula>
    </cfRule>
    <cfRule type="containsText" dxfId="24589" priority="27523" operator="containsText" text="09.00 – 13:00">
      <formula>NOT(ISERROR(SEARCH("09.00 – 13:00",A18)))</formula>
    </cfRule>
    <cfRule type="containsText" dxfId="24588" priority="27524" operator="containsText" text="08.30 – 16.30">
      <formula>NOT(ISERROR(SEARCH("08.30 – 16.30",A18)))</formula>
    </cfRule>
    <cfRule type="containsText" dxfId="24587" priority="27525" operator="containsText" text="08:30 – 17.30">
      <formula>NOT(ISERROR(SEARCH("08:30 – 17.30",A18)))</formula>
    </cfRule>
    <cfRule type="containsText" dxfId="24586" priority="27526" operator="containsText" text="08.30 – 17.30">
      <formula>NOT(ISERROR(SEARCH("08.30 – 17.30",A18)))</formula>
    </cfRule>
    <cfRule type="containsText" dxfId="24585" priority="27527" operator="containsText" text="09.00 – 18.00">
      <formula>NOT(ISERROR(SEARCH("09.00 – 18.00",A18)))</formula>
    </cfRule>
    <cfRule type="containsText" dxfId="24584" priority="27528" operator="containsText" text="09.00 – 13.00">
      <formula>NOT(ISERROR(SEARCH("09.00 – 13.00",A18)))</formula>
    </cfRule>
    <cfRule type="containsText" dxfId="24583" priority="27529" operator="containsText" text="11.30 – 19.30">
      <formula>NOT(ISERROR(SEARCH("11.30 – 19.30",A18)))</formula>
    </cfRule>
    <cfRule type="containsText" dxfId="24582" priority="27530" operator="containsText" text="10.30 – 19.30">
      <formula>NOT(ISERROR(SEARCH("10.30 – 19.30",A18)))</formula>
    </cfRule>
    <cfRule type="containsText" dxfId="24581" priority="27531" operator="containsText" text="09.00 – 15.00">
      <formula>NOT(ISERROR(SEARCH("09.00 – 15.00",A18)))</formula>
    </cfRule>
    <cfRule type="containsText" dxfId="24580" priority="27532" operator="containsText" text="12:30">
      <formula>NOT(ISERROR(SEARCH("12:30",A18)))</formula>
    </cfRule>
    <cfRule type="containsText" dxfId="24579" priority="27533" operator="containsText" text="13:30">
      <formula>NOT(ISERROR(SEARCH("13:30",A18)))</formula>
    </cfRule>
    <cfRule type="containsText" dxfId="24578" priority="27534" operator="containsText" text="FESTIVITÁ">
      <formula>NOT(ISERROR(SEARCH("FESTIVITÁ",A18)))</formula>
    </cfRule>
    <cfRule type="cellIs" dxfId="24577" priority="27535" operator="equal">
      <formula>"DOMENICA"</formula>
    </cfRule>
  </conditionalFormatting>
  <conditionalFormatting sqref="B18:B24">
    <cfRule type="iconSet" priority="27518">
      <iconSet iconSet="3Symbols2">
        <cfvo type="percent" val="0"/>
        <cfvo type="percent" val="0"/>
        <cfvo type="formula" val="TODAY()" gte="0"/>
      </iconSet>
    </cfRule>
  </conditionalFormatting>
  <conditionalFormatting sqref="A17:B17">
    <cfRule type="containsText" dxfId="24576" priority="27501" operator="containsText" text="08.30 – 14.30">
      <formula>NOT(ISERROR(SEARCH("08.30 – 14.30",A17)))</formula>
    </cfRule>
    <cfRule type="containsText" dxfId="24575" priority="27502" operator="containsText" text="09:30 – 18.30">
      <formula>NOT(ISERROR(SEARCH("09:30 – 18.30",A17)))</formula>
    </cfRule>
    <cfRule type="containsText" dxfId="24574" priority="27503" operator="containsText" text="10.30 – 18.30">
      <formula>NOT(ISERROR(SEARCH("10.30 – 18.30",A17)))</formula>
    </cfRule>
    <cfRule type="containsText" dxfId="24573" priority="27504" operator="containsText" text="09.30 – 18.30">
      <formula>NOT(ISERROR(SEARCH("09.30 – 18.30",A17)))</formula>
    </cfRule>
    <cfRule type="containsText" dxfId="24572" priority="27505" operator="containsText" text="09.00 – 13:00">
      <formula>NOT(ISERROR(SEARCH("09.00 – 13:00",A17)))</formula>
    </cfRule>
    <cfRule type="containsText" dxfId="24571" priority="27506" operator="containsText" text="08.30 – 16.30">
      <formula>NOT(ISERROR(SEARCH("08.30 – 16.30",A17)))</formula>
    </cfRule>
    <cfRule type="containsText" dxfId="24570" priority="27507" operator="containsText" text="08:30 – 17.30">
      <formula>NOT(ISERROR(SEARCH("08:30 – 17.30",A17)))</formula>
    </cfRule>
    <cfRule type="containsText" dxfId="24569" priority="27508" operator="containsText" text="08.30 – 17.30">
      <formula>NOT(ISERROR(SEARCH("08.30 – 17.30",A17)))</formula>
    </cfRule>
    <cfRule type="containsText" dxfId="24568" priority="27509" operator="containsText" text="09.00 – 18.00">
      <formula>NOT(ISERROR(SEARCH("09.00 – 18.00",A17)))</formula>
    </cfRule>
    <cfRule type="containsText" dxfId="24567" priority="27510" operator="containsText" text="09.00 – 13.00">
      <formula>NOT(ISERROR(SEARCH("09.00 – 13.00",A17)))</formula>
    </cfRule>
    <cfRule type="containsText" dxfId="24566" priority="27511" operator="containsText" text="11.30 – 19.30">
      <formula>NOT(ISERROR(SEARCH("11.30 – 19.30",A17)))</formula>
    </cfRule>
    <cfRule type="containsText" dxfId="24565" priority="27512" operator="containsText" text="10.30 – 19.30">
      <formula>NOT(ISERROR(SEARCH("10.30 – 19.30",A17)))</formula>
    </cfRule>
    <cfRule type="containsText" dxfId="24564" priority="27513" operator="containsText" text="09.00 – 15.00">
      <formula>NOT(ISERROR(SEARCH("09.00 – 15.00",A17)))</formula>
    </cfRule>
    <cfRule type="containsText" dxfId="24563" priority="27514" operator="containsText" text="12:30">
      <formula>NOT(ISERROR(SEARCH("12:30",A17)))</formula>
    </cfRule>
    <cfRule type="containsText" dxfId="24562" priority="27515" operator="containsText" text="13:30">
      <formula>NOT(ISERROR(SEARCH("13:30",A17)))</formula>
    </cfRule>
    <cfRule type="containsText" dxfId="24561" priority="27516" operator="containsText" text="FESTIVITÁ">
      <formula>NOT(ISERROR(SEARCH("FESTIVITÁ",A17)))</formula>
    </cfRule>
    <cfRule type="cellIs" dxfId="24560" priority="27517" operator="equal">
      <formula>"DOMENICA"</formula>
    </cfRule>
  </conditionalFormatting>
  <conditionalFormatting sqref="A16:B16">
    <cfRule type="cellIs" dxfId="24559" priority="27493" operator="equal">
      <formula>"09.00 – 15.00"</formula>
    </cfRule>
  </conditionalFormatting>
  <conditionalFormatting sqref="A16:B16">
    <cfRule type="cellIs" dxfId="24558" priority="27494" operator="equal">
      <formula>"09.00 – 18.00"</formula>
    </cfRule>
  </conditionalFormatting>
  <conditionalFormatting sqref="A16:B16">
    <cfRule type="cellIs" dxfId="24557" priority="27495" operator="equal">
      <formula>"09.30 – 13.00"</formula>
    </cfRule>
  </conditionalFormatting>
  <conditionalFormatting sqref="A16:B16">
    <cfRule type="cellIs" dxfId="24556" priority="27496" operator="equal">
      <formula>"10.30 – 19.30"</formula>
    </cfRule>
  </conditionalFormatting>
  <conditionalFormatting sqref="A16:B16">
    <cfRule type="cellIs" dxfId="24555" priority="27497" operator="equal">
      <formula>"11.30 – 19.30"</formula>
    </cfRule>
  </conditionalFormatting>
  <conditionalFormatting sqref="A16:B16">
    <cfRule type="cellIs" dxfId="24554" priority="27498" operator="equal">
      <formula>_FV(13,"3")</formula>
    </cfRule>
  </conditionalFormatting>
  <conditionalFormatting sqref="A16:B16">
    <cfRule type="cellIs" dxfId="24553" priority="27499" operator="equal">
      <formula>_FV(13,"3")</formula>
    </cfRule>
  </conditionalFormatting>
  <conditionalFormatting sqref="A16:B16">
    <cfRule type="cellIs" dxfId="24552" priority="27500" operator="equal">
      <formula>_FV(13,"3")</formula>
    </cfRule>
  </conditionalFormatting>
  <conditionalFormatting sqref="A16:B16">
    <cfRule type="containsText" dxfId="24551" priority="27483" operator="containsText" text="DOMENICA">
      <formula>NOT(ISERROR(SEARCH("DOMENICA",A16)))</formula>
    </cfRule>
    <cfRule type="containsText" dxfId="24550" priority="27484" operator="containsText" text="08.30 – 14.30">
      <formula>NOT(ISERROR(SEARCH("08.30 – 14.30",A16)))</formula>
    </cfRule>
    <cfRule type="containsText" dxfId="24549" priority="27485" operator="containsText" text="09.30 – 18.30">
      <formula>NOT(ISERROR(SEARCH("09.30 – 18.30",A16)))</formula>
    </cfRule>
    <cfRule type="containsText" dxfId="24548" priority="27486" operator="containsText" text="08.30 – 16.30">
      <formula>NOT(ISERROR(SEARCH("08.30 – 16.30",A16)))</formula>
    </cfRule>
    <cfRule type="containsText" dxfId="24547" priority="27487" operator="containsText" text="08.30 – 17.30">
      <formula>NOT(ISERROR(SEARCH("08.30 – 17.30",A16)))</formula>
    </cfRule>
    <cfRule type="containsText" dxfId="24546" priority="27488" operator="containsText" text="09.00 – 18.00">
      <formula>NOT(ISERROR(SEARCH("09.00 – 18.00",A16)))</formula>
    </cfRule>
    <cfRule type="containsText" dxfId="24545" priority="27489" operator="containsText" text="09.00 – 15.00">
      <formula>NOT(ISERROR(SEARCH("09.00 – 15.00",A16)))</formula>
    </cfRule>
    <cfRule type="containsText" dxfId="24544" priority="27490" operator="containsText" text="10.30 – 19.30">
      <formula>NOT(ISERROR(SEARCH("10.30 – 19.30",A16)))</formula>
    </cfRule>
    <cfRule type="containsText" dxfId="24543" priority="27491" operator="containsText" text="09.00 – 13.00">
      <formula>NOT(ISERROR(SEARCH("09.00 – 13.00",A16)))</formula>
    </cfRule>
    <cfRule type="containsText" dxfId="24542" priority="27492" operator="containsText" text="11.30 – 19.30">
      <formula>NOT(ISERROR(SEARCH("11.30 – 19.30",A16)))</formula>
    </cfRule>
  </conditionalFormatting>
  <conditionalFormatting sqref="A16:B16">
    <cfRule type="cellIs" dxfId="24541" priority="27475" operator="equal">
      <formula>"09.00 – 15.00"</formula>
    </cfRule>
  </conditionalFormatting>
  <conditionalFormatting sqref="A16:B16">
    <cfRule type="cellIs" dxfId="24540" priority="27476" operator="equal">
      <formula>"09.00 – 18.00"</formula>
    </cfRule>
  </conditionalFormatting>
  <conditionalFormatting sqref="A16:B16">
    <cfRule type="cellIs" dxfId="24539" priority="27477" operator="equal">
      <formula>"09.30 – 13.00"</formula>
    </cfRule>
  </conditionalFormatting>
  <conditionalFormatting sqref="A16:B16">
    <cfRule type="cellIs" dxfId="24538" priority="27478" operator="equal">
      <formula>"10.30 – 19.30"</formula>
    </cfRule>
  </conditionalFormatting>
  <conditionalFormatting sqref="A16:B16">
    <cfRule type="cellIs" dxfId="24537" priority="27479" operator="equal">
      <formula>"11.30 – 19.30"</formula>
    </cfRule>
  </conditionalFormatting>
  <conditionalFormatting sqref="A16:B16">
    <cfRule type="cellIs" dxfId="24536" priority="27480" operator="equal">
      <formula>_FV(13,"3")</formula>
    </cfRule>
  </conditionalFormatting>
  <conditionalFormatting sqref="A16:B16">
    <cfRule type="cellIs" dxfId="24535" priority="27481" operator="equal">
      <formula>_FV(13,"3")</formula>
    </cfRule>
  </conditionalFormatting>
  <conditionalFormatting sqref="A16:B16">
    <cfRule type="cellIs" dxfId="24534" priority="27482" operator="equal">
      <formula>_FV(13,"3")</formula>
    </cfRule>
  </conditionalFormatting>
  <conditionalFormatting sqref="A16:B16">
    <cfRule type="cellIs" dxfId="24533" priority="27467" operator="equal">
      <formula>"09.00 – 15.00"</formula>
    </cfRule>
  </conditionalFormatting>
  <conditionalFormatting sqref="A16:B16">
    <cfRule type="cellIs" dxfId="24532" priority="27468" operator="equal">
      <formula>"09.00 – 18.00"</formula>
    </cfRule>
  </conditionalFormatting>
  <conditionalFormatting sqref="A16:B16">
    <cfRule type="cellIs" dxfId="24531" priority="27469" operator="equal">
      <formula>"09.30 – 13.00"</formula>
    </cfRule>
  </conditionalFormatting>
  <conditionalFormatting sqref="A16:B16">
    <cfRule type="cellIs" dxfId="24530" priority="27470" operator="equal">
      <formula>"10.30 – 19.30"</formula>
    </cfRule>
  </conditionalFormatting>
  <conditionalFormatting sqref="A16:B16">
    <cfRule type="cellIs" dxfId="24529" priority="27471" operator="equal">
      <formula>"11.30 – 19.30"</formula>
    </cfRule>
  </conditionalFormatting>
  <conditionalFormatting sqref="A16:B16">
    <cfRule type="cellIs" dxfId="24528" priority="27472" operator="equal">
      <formula>_FV(13,"3")</formula>
    </cfRule>
  </conditionalFormatting>
  <conditionalFormatting sqref="A16:B16">
    <cfRule type="cellIs" dxfId="24527" priority="27473" operator="equal">
      <formula>_FV(13,"3")</formula>
    </cfRule>
  </conditionalFormatting>
  <conditionalFormatting sqref="A16:B16">
    <cfRule type="cellIs" dxfId="24526" priority="27474" operator="equal">
      <formula>_FV(13,"3")</formula>
    </cfRule>
  </conditionalFormatting>
  <conditionalFormatting sqref="A16:P16 A17:B24">
    <cfRule type="containsText" dxfId="24525" priority="27461" operator="containsText" text="09.00 - 13.00">
      <formula>NOT(ISERROR(SEARCH("09.00 - 13.00",A16)))</formula>
    </cfRule>
    <cfRule type="containsText" dxfId="24524" priority="27462" operator="containsText" text="09.00 – 15:00">
      <formula>NOT(ISERROR(SEARCH("09.00 – 15:00",A16)))</formula>
    </cfRule>
    <cfRule type="containsText" dxfId="24523" priority="27463" operator="containsText" text="09.00 – 16.00">
      <formula>NOT(ISERROR(SEARCH("09.00 – 16.00",A16)))</formula>
    </cfRule>
    <cfRule type="containsText" dxfId="24522" priority="27464" operator="containsText" text="09.00 - 13:00">
      <formula>NOT(ISERROR(SEARCH("09.00 - 13:00",A16)))</formula>
    </cfRule>
    <cfRule type="containsText" dxfId="24521" priority="27465" operator="containsText" text="08.30 – 16:30 ">
      <formula>NOT(ISERROR(SEARCH("08.30 – 16:30 ",A16)))</formula>
    </cfRule>
    <cfRule type="containsText" dxfId="24520" priority="27466" operator="containsText" text="08.30 – 17:30 ">
      <formula>NOT(ISERROR(SEARCH("08.30 – 17:30 ",A16)))</formula>
    </cfRule>
  </conditionalFormatting>
  <conditionalFormatting sqref="C16:P16">
    <cfRule type="cellIs" dxfId="24519" priority="27453" operator="equal">
      <formula>"09.00 – 15.00"</formula>
    </cfRule>
  </conditionalFormatting>
  <conditionalFormatting sqref="C16:P16">
    <cfRule type="cellIs" dxfId="24518" priority="27454" operator="equal">
      <formula>"09.00 – 18.00"</formula>
    </cfRule>
  </conditionalFormatting>
  <conditionalFormatting sqref="C16:P16">
    <cfRule type="cellIs" dxfId="24517" priority="27455" operator="equal">
      <formula>"09.30 – 13.00"</formula>
    </cfRule>
  </conditionalFormatting>
  <conditionalFormatting sqref="C16:P16">
    <cfRule type="cellIs" dxfId="24516" priority="27456" operator="equal">
      <formula>"10.30 – 19.30"</formula>
    </cfRule>
  </conditionalFormatting>
  <conditionalFormatting sqref="C16:P16">
    <cfRule type="cellIs" dxfId="24515" priority="27457" operator="equal">
      <formula>"11.30 – 19.30"</formula>
    </cfRule>
  </conditionalFormatting>
  <conditionalFormatting sqref="C16:P16">
    <cfRule type="cellIs" dxfId="24514" priority="27458" operator="equal">
      <formula>_FV(13,"3")</formula>
    </cfRule>
  </conditionalFormatting>
  <conditionalFormatting sqref="C16:P16">
    <cfRule type="cellIs" dxfId="24513" priority="27459" operator="equal">
      <formula>_FV(13,"3")</formula>
    </cfRule>
  </conditionalFormatting>
  <conditionalFormatting sqref="C16:P16">
    <cfRule type="cellIs" dxfId="24512" priority="27460" operator="equal">
      <formula>_FV(13,"3")</formula>
    </cfRule>
  </conditionalFormatting>
  <conditionalFormatting sqref="C16:P16">
    <cfRule type="containsText" dxfId="24511" priority="27443" operator="containsText" text="DOMENICA">
      <formula>NOT(ISERROR(SEARCH("DOMENICA",C16)))</formula>
    </cfRule>
    <cfRule type="containsText" dxfId="24510" priority="27444" operator="containsText" text="08.30 – 14.30">
      <formula>NOT(ISERROR(SEARCH("08.30 – 14.30",C16)))</formula>
    </cfRule>
    <cfRule type="containsText" dxfId="24509" priority="27445" operator="containsText" text="09.30 – 18.30">
      <formula>NOT(ISERROR(SEARCH("09.30 – 18.30",C16)))</formula>
    </cfRule>
    <cfRule type="containsText" dxfId="24508" priority="27446" operator="containsText" text="08.30 – 16.30">
      <formula>NOT(ISERROR(SEARCH("08.30 – 16.30",C16)))</formula>
    </cfRule>
    <cfRule type="containsText" dxfId="24507" priority="27447" operator="containsText" text="08.30 – 17.30">
      <formula>NOT(ISERROR(SEARCH("08.30 – 17.30",C16)))</formula>
    </cfRule>
    <cfRule type="containsText" dxfId="24506" priority="27448" operator="containsText" text="09.00 – 18.00">
      <formula>NOT(ISERROR(SEARCH("09.00 – 18.00",C16)))</formula>
    </cfRule>
    <cfRule type="containsText" dxfId="24505" priority="27449" operator="containsText" text="09.00 – 15.00">
      <formula>NOT(ISERROR(SEARCH("09.00 – 15.00",C16)))</formula>
    </cfRule>
    <cfRule type="containsText" dxfId="24504" priority="27450" operator="containsText" text="10.30 – 19.30">
      <formula>NOT(ISERROR(SEARCH("10.30 – 19.30",C16)))</formula>
    </cfRule>
    <cfRule type="containsText" dxfId="24503" priority="27451" operator="containsText" text="09.00 – 13.00">
      <formula>NOT(ISERROR(SEARCH("09.00 – 13.00",C16)))</formula>
    </cfRule>
    <cfRule type="containsText" dxfId="24502" priority="27452" operator="containsText" text="11.30 – 19.30">
      <formula>NOT(ISERROR(SEARCH("11.30 – 19.30",C16)))</formula>
    </cfRule>
  </conditionalFormatting>
  <conditionalFormatting sqref="C16:P16">
    <cfRule type="cellIs" dxfId="24501" priority="27436" operator="equal">
      <formula>"09.00 – 18.00"</formula>
    </cfRule>
  </conditionalFormatting>
  <conditionalFormatting sqref="C16:P16">
    <cfRule type="cellIs" dxfId="24500" priority="27437" operator="equal">
      <formula>"09.30 – 13.00"</formula>
    </cfRule>
  </conditionalFormatting>
  <conditionalFormatting sqref="C16:P16">
    <cfRule type="cellIs" dxfId="24499" priority="27438" operator="equal">
      <formula>"10.30 – 19.30"</formula>
    </cfRule>
  </conditionalFormatting>
  <conditionalFormatting sqref="C16:P16">
    <cfRule type="cellIs" dxfId="24498" priority="27439" operator="equal">
      <formula>"11.30 – 19.30"</formula>
    </cfRule>
  </conditionalFormatting>
  <conditionalFormatting sqref="C16:P16">
    <cfRule type="cellIs" dxfId="24497" priority="27440" operator="equal">
      <formula>_FV(13,"3")</formula>
    </cfRule>
  </conditionalFormatting>
  <conditionalFormatting sqref="C16:P16">
    <cfRule type="cellIs" dxfId="24496" priority="27441" operator="equal">
      <formula>_FV(13,"3")</formula>
    </cfRule>
  </conditionalFormatting>
  <conditionalFormatting sqref="C16:P16">
    <cfRule type="cellIs" dxfId="24495" priority="27442" operator="equal">
      <formula>_FV(13,"3")</formula>
    </cfRule>
  </conditionalFormatting>
  <conditionalFormatting sqref="C16:P16">
    <cfRule type="cellIs" dxfId="24494" priority="27429" operator="equal">
      <formula>"09.00 – 18.00"</formula>
    </cfRule>
  </conditionalFormatting>
  <conditionalFormatting sqref="C16:P16">
    <cfRule type="cellIs" dxfId="24493" priority="27430" operator="equal">
      <formula>"09.30 – 13.00"</formula>
    </cfRule>
  </conditionalFormatting>
  <conditionalFormatting sqref="C16:P16">
    <cfRule type="cellIs" dxfId="24492" priority="27431" operator="equal">
      <formula>"10.30 – 19.30"</formula>
    </cfRule>
  </conditionalFormatting>
  <conditionalFormatting sqref="C16:P16">
    <cfRule type="cellIs" dxfId="24491" priority="27432" operator="equal">
      <formula>"11.30 – 19.30"</formula>
    </cfRule>
  </conditionalFormatting>
  <conditionalFormatting sqref="C16:P16">
    <cfRule type="cellIs" dxfId="24490" priority="27433" operator="equal">
      <formula>_FV(13,"3")</formula>
    </cfRule>
  </conditionalFormatting>
  <conditionalFormatting sqref="C16:P16">
    <cfRule type="cellIs" dxfId="24489" priority="27434" operator="equal">
      <formula>_FV(13,"3")</formula>
    </cfRule>
  </conditionalFormatting>
  <conditionalFormatting sqref="C16:P16">
    <cfRule type="cellIs" dxfId="24488" priority="27435" operator="equal">
      <formula>_FV(13,"3")</formula>
    </cfRule>
  </conditionalFormatting>
  <conditionalFormatting sqref="H16">
    <cfRule type="cellIs" dxfId="24487" priority="27421" operator="equal">
      <formula>"09.00 – 15.00"</formula>
    </cfRule>
  </conditionalFormatting>
  <conditionalFormatting sqref="H16">
    <cfRule type="cellIs" dxfId="24486" priority="27422" operator="equal">
      <formula>"09.00 – 18.00"</formula>
    </cfRule>
  </conditionalFormatting>
  <conditionalFormatting sqref="H16">
    <cfRule type="cellIs" dxfId="24485" priority="27423" operator="equal">
      <formula>"09.30 – 13.00"</formula>
    </cfRule>
  </conditionalFormatting>
  <conditionalFormatting sqref="H16">
    <cfRule type="cellIs" dxfId="24484" priority="27424" operator="equal">
      <formula>"10.30 – 19.30"</formula>
    </cfRule>
  </conditionalFormatting>
  <conditionalFormatting sqref="H16">
    <cfRule type="cellIs" dxfId="24483" priority="27425" operator="equal">
      <formula>"11.30 – 19.30"</formula>
    </cfRule>
  </conditionalFormatting>
  <conditionalFormatting sqref="H16">
    <cfRule type="cellIs" dxfId="24482" priority="27426" operator="equal">
      <formula>_FV(13,"3")</formula>
    </cfRule>
  </conditionalFormatting>
  <conditionalFormatting sqref="H16">
    <cfRule type="cellIs" dxfId="24481" priority="27427" operator="equal">
      <formula>_FV(13,"3")</formula>
    </cfRule>
  </conditionalFormatting>
  <conditionalFormatting sqref="H16">
    <cfRule type="cellIs" dxfId="24480" priority="27428" operator="equal">
      <formula>_FV(13,"3")</formula>
    </cfRule>
  </conditionalFormatting>
  <conditionalFormatting sqref="H16">
    <cfRule type="containsText" dxfId="24479" priority="27411" operator="containsText" text="DOMENICA">
      <formula>NOT(ISERROR(SEARCH("DOMENICA",H16)))</formula>
    </cfRule>
    <cfRule type="containsText" dxfId="24478" priority="27412" operator="containsText" text="08.30 – 14.30">
      <formula>NOT(ISERROR(SEARCH("08.30 – 14.30",H16)))</formula>
    </cfRule>
    <cfRule type="containsText" dxfId="24477" priority="27413" operator="containsText" text="09.30 – 18.30">
      <formula>NOT(ISERROR(SEARCH("09.30 – 18.30",H16)))</formula>
    </cfRule>
    <cfRule type="containsText" dxfId="24476" priority="27414" operator="containsText" text="08.30 – 16.30">
      <formula>NOT(ISERROR(SEARCH("08.30 – 16.30",H16)))</formula>
    </cfRule>
    <cfRule type="containsText" dxfId="24475" priority="27415" operator="containsText" text="08.30 – 17.30">
      <formula>NOT(ISERROR(SEARCH("08.30 – 17.30",H16)))</formula>
    </cfRule>
    <cfRule type="containsText" dxfId="24474" priority="27416" operator="containsText" text="09.00 – 18.00">
      <formula>NOT(ISERROR(SEARCH("09.00 – 18.00",H16)))</formula>
    </cfRule>
    <cfRule type="containsText" dxfId="24473" priority="27417" operator="containsText" text="09.00 – 15.00">
      <formula>NOT(ISERROR(SEARCH("09.00 – 15.00",H16)))</formula>
    </cfRule>
    <cfRule type="containsText" dxfId="24472" priority="27418" operator="containsText" text="10.30 – 19.30">
      <formula>NOT(ISERROR(SEARCH("10.30 – 19.30",H16)))</formula>
    </cfRule>
    <cfRule type="containsText" dxfId="24471" priority="27419" operator="containsText" text="09.00 – 13.00">
      <formula>NOT(ISERROR(SEARCH("09.00 – 13.00",H16)))</formula>
    </cfRule>
    <cfRule type="containsText" dxfId="24470" priority="27420" operator="containsText" text="11.30 – 19.30">
      <formula>NOT(ISERROR(SEARCH("11.30 – 19.30",H16)))</formula>
    </cfRule>
  </conditionalFormatting>
  <conditionalFormatting sqref="H16">
    <cfRule type="cellIs" dxfId="24469" priority="27404" operator="equal">
      <formula>"09.00 – 18.00"</formula>
    </cfRule>
  </conditionalFormatting>
  <conditionalFormatting sqref="H16">
    <cfRule type="cellIs" dxfId="24468" priority="27405" operator="equal">
      <formula>"09.30 – 13.00"</formula>
    </cfRule>
  </conditionalFormatting>
  <conditionalFormatting sqref="H16">
    <cfRule type="cellIs" dxfId="24467" priority="27406" operator="equal">
      <formula>"10.30 – 19.30"</formula>
    </cfRule>
  </conditionalFormatting>
  <conditionalFormatting sqref="H16">
    <cfRule type="cellIs" dxfId="24466" priority="27407" operator="equal">
      <formula>"11.30 – 19.30"</formula>
    </cfRule>
  </conditionalFormatting>
  <conditionalFormatting sqref="H16">
    <cfRule type="cellIs" dxfId="24465" priority="27408" operator="equal">
      <formula>_FV(13,"3")</formula>
    </cfRule>
  </conditionalFormatting>
  <conditionalFormatting sqref="H16">
    <cfRule type="cellIs" dxfId="24464" priority="27409" operator="equal">
      <formula>_FV(13,"3")</formula>
    </cfRule>
  </conditionalFormatting>
  <conditionalFormatting sqref="H16">
    <cfRule type="cellIs" dxfId="24463" priority="27410" operator="equal">
      <formula>_FV(13,"3")</formula>
    </cfRule>
  </conditionalFormatting>
  <conditionalFormatting sqref="H16">
    <cfRule type="cellIs" dxfId="24462" priority="27397" operator="equal">
      <formula>"09.00 – 18.00"</formula>
    </cfRule>
  </conditionalFormatting>
  <conditionalFormatting sqref="H16">
    <cfRule type="cellIs" dxfId="24461" priority="27398" operator="equal">
      <formula>"09.30 – 13.00"</formula>
    </cfRule>
  </conditionalFormatting>
  <conditionalFormatting sqref="H16">
    <cfRule type="cellIs" dxfId="24460" priority="27399" operator="equal">
      <formula>"10.30 – 19.30"</formula>
    </cfRule>
  </conditionalFormatting>
  <conditionalFormatting sqref="H16">
    <cfRule type="cellIs" dxfId="24459" priority="27400" operator="equal">
      <formula>"11.30 – 19.30"</formula>
    </cfRule>
  </conditionalFormatting>
  <conditionalFormatting sqref="H16">
    <cfRule type="cellIs" dxfId="24458" priority="27401" operator="equal">
      <formula>_FV(13,"3")</formula>
    </cfRule>
  </conditionalFormatting>
  <conditionalFormatting sqref="H16">
    <cfRule type="cellIs" dxfId="24457" priority="27402" operator="equal">
      <formula>_FV(13,"3")</formula>
    </cfRule>
  </conditionalFormatting>
  <conditionalFormatting sqref="H16">
    <cfRule type="cellIs" dxfId="24456" priority="27403" operator="equal">
      <formula>_FV(13,"3")</formula>
    </cfRule>
  </conditionalFormatting>
  <conditionalFormatting sqref="C17:P24">
    <cfRule type="containsText" dxfId="24455" priority="27379" operator="containsText" text="08.30 – 14.30">
      <formula>NOT(ISERROR(SEARCH("08.30 – 14.30",C17)))</formula>
    </cfRule>
    <cfRule type="containsText" dxfId="24454" priority="27380" operator="containsText" text="09:30 – 18.30">
      <formula>NOT(ISERROR(SEARCH("09:30 – 18.30",C17)))</formula>
    </cfRule>
    <cfRule type="containsText" dxfId="24453" priority="27381" operator="containsText" text="10.30 – 18.30">
      <formula>NOT(ISERROR(SEARCH("10.30 – 18.30",C17)))</formula>
    </cfRule>
    <cfRule type="containsText" dxfId="24452" priority="27382" operator="containsText" text="09.30 – 18.30">
      <formula>NOT(ISERROR(SEARCH("09.30 – 18.30",C17)))</formula>
    </cfRule>
    <cfRule type="containsText" dxfId="24451" priority="27384" operator="containsText" text="09.00 – 13:00">
      <formula>NOT(ISERROR(SEARCH("09.00 – 13:00",C17)))</formula>
    </cfRule>
    <cfRule type="containsText" dxfId="24450" priority="27385" operator="containsText" text="08.30 – 16.30">
      <formula>NOT(ISERROR(SEARCH("08.30 – 16.30",C17)))</formula>
    </cfRule>
    <cfRule type="containsText" dxfId="24449" priority="27386" operator="containsText" text="08:30 – 17.30">
      <formula>NOT(ISERROR(SEARCH("08:30 – 17.30",C17)))</formula>
    </cfRule>
    <cfRule type="containsText" dxfId="24448" priority="27387" operator="containsText" text="08.30 – 17.30">
      <formula>NOT(ISERROR(SEARCH("08.30 – 17.30",C17)))</formula>
    </cfRule>
    <cfRule type="containsText" dxfId="24447" priority="27388" operator="containsText" text="09.00 – 18.00">
      <formula>NOT(ISERROR(SEARCH("09.00 – 18.00",C17)))</formula>
    </cfRule>
    <cfRule type="containsText" dxfId="24446" priority="27389" operator="containsText" text="09.00 – 13.00">
      <formula>NOT(ISERROR(SEARCH("09.00 – 13.00",C17)))</formula>
    </cfRule>
    <cfRule type="containsText" dxfId="24445" priority="27390" operator="containsText" text="11.30 – 19.30">
      <formula>NOT(ISERROR(SEARCH("11.30 – 19.30",C17)))</formula>
    </cfRule>
    <cfRule type="containsText" dxfId="24444" priority="27391" operator="containsText" text="10.30 – 19.30">
      <formula>NOT(ISERROR(SEARCH("10.30 – 19.30",C17)))</formula>
    </cfRule>
    <cfRule type="containsText" dxfId="24443" priority="27392" operator="containsText" text="09.00 – 15.00">
      <formula>NOT(ISERROR(SEARCH("09.00 – 15.00",C17)))</formula>
    </cfRule>
    <cfRule type="containsText" dxfId="24442" priority="27393" operator="containsText" text="1 2 : 3 0">
      <formula>NOT(ISERROR(SEARCH("1 2 : 3 0",C17)))</formula>
    </cfRule>
    <cfRule type="containsText" dxfId="24441" priority="27394" operator="containsText" text="1 3 : 3 0">
      <formula>NOT(ISERROR(SEARCH("1 3 : 3 0",C17)))</formula>
    </cfRule>
    <cfRule type="containsText" dxfId="24440" priority="27395" operator="containsText" text="FESTIVITÁ">
      <formula>NOT(ISERROR(SEARCH("FESTIVITÁ",C17)))</formula>
    </cfRule>
    <cfRule type="cellIs" dxfId="24439" priority="27396" operator="equal">
      <formula>"DOMENICA"</formula>
    </cfRule>
  </conditionalFormatting>
  <conditionalFormatting sqref="C17:P24">
    <cfRule type="containsText" dxfId="24438" priority="27371" operator="containsText" text="09.00 - 13.00">
      <formula>NOT(ISERROR(SEARCH("09.00 - 13.00",C17)))</formula>
    </cfRule>
    <cfRule type="containsText" dxfId="24437" priority="27374" operator="containsText" text="09.00 – 15:00">
      <formula>NOT(ISERROR(SEARCH("09.00 – 15:00",C17)))</formula>
    </cfRule>
    <cfRule type="containsText" dxfId="24436" priority="27375" operator="containsText" text="09.00 – 16.00">
      <formula>NOT(ISERROR(SEARCH("09.00 – 16.00",C17)))</formula>
    </cfRule>
    <cfRule type="containsText" dxfId="24435" priority="27376" operator="containsText" text="09.00 - 13:00">
      <formula>NOT(ISERROR(SEARCH("09.00 - 13:00",C17)))</formula>
    </cfRule>
    <cfRule type="containsText" dxfId="24434" priority="27377" operator="containsText" text="08.30 – 16:30 ">
      <formula>NOT(ISERROR(SEARCH("08.30 – 16:30 ",C17)))</formula>
    </cfRule>
    <cfRule type="containsText" dxfId="24433" priority="27378" operator="containsText" text="08.30 – 17:30 ">
      <formula>NOT(ISERROR(SEARCH("08.30 – 17:30 ",C17)))</formula>
    </cfRule>
  </conditionalFormatting>
  <conditionalFormatting sqref="C17:P24">
    <cfRule type="containsText" dxfId="24432" priority="27373" operator="containsText" text="1 3 : 0 0">
      <formula>NOT(ISERROR(SEARCH("1 3 : 0 0",C17)))</formula>
    </cfRule>
  </conditionalFormatting>
  <conditionalFormatting sqref="C17:P17">
    <cfRule type="containsText" dxfId="24431" priority="27372" operator="containsText" text="13:00">
      <formula>NOT(ISERROR(SEARCH("13:00",C17)))</formula>
    </cfRule>
  </conditionalFormatting>
  <conditionalFormatting sqref="C17:P24">
    <cfRule type="containsText" dxfId="24430" priority="27383" operator="containsText" text="09:00 – 13.00 ">
      <formula>NOT(ISERROR(SEARCH("09:00 – 13.00 ",C17)))</formula>
    </cfRule>
  </conditionalFormatting>
  <conditionalFormatting sqref="C23:P23">
    <cfRule type="containsText" dxfId="24429" priority="27370" operator="containsText" text="09:00 – 13.00 ">
      <formula>NOT(ISERROR(SEARCH("09:00 – 13.00 ",C23)))</formula>
    </cfRule>
  </conditionalFormatting>
  <conditionalFormatting sqref="C17:P24">
    <cfRule type="containsText" dxfId="24428" priority="27369" operator="containsText" text="09:00 – 13.00 ">
      <formula>NOT(ISERROR(SEARCH("09:00 – 13.00 ",C17)))</formula>
    </cfRule>
  </conditionalFormatting>
  <conditionalFormatting sqref="C23:P24">
    <cfRule type="containsText" dxfId="24427" priority="27368" operator="containsText" text="09:00 – 13.00 ">
      <formula>NOT(ISERROR(SEARCH("09:00 – 13.00 ",C23)))</formula>
    </cfRule>
  </conditionalFormatting>
  <conditionalFormatting sqref="C18:P18">
    <cfRule type="containsText" dxfId="24426" priority="27365" operator="containsText" text="09.00 -13.00">
      <formula>NOT(ISERROR(SEARCH("09.00 -13.00",C18)))</formula>
    </cfRule>
    <cfRule type="containsText" dxfId="24425" priority="27366" operator="containsText" text="09.00 -15:00">
      <formula>NOT(ISERROR(SEARCH("09.00 -15:00",C18)))</formula>
    </cfRule>
    <cfRule type="containsText" dxfId="24424" priority="27367" operator="containsText" text="09.00 -16.00">
      <formula>NOT(ISERROR(SEARCH("09.00 -16.00",C18)))</formula>
    </cfRule>
  </conditionalFormatting>
  <conditionalFormatting sqref="C19:P24">
    <cfRule type="containsText" dxfId="24423" priority="27362" operator="containsText" text="09.00 -13.00">
      <formula>NOT(ISERROR(SEARCH("09.00 -13.00",C19)))</formula>
    </cfRule>
    <cfRule type="containsText" dxfId="24422" priority="27363" operator="containsText" text="09.00 -15:00">
      <formula>NOT(ISERROR(SEARCH("09.00 -15:00",C19)))</formula>
    </cfRule>
    <cfRule type="containsText" dxfId="24421" priority="27364" operator="containsText" text="09.00 -16.00">
      <formula>NOT(ISERROR(SEARCH("09.00 -16.00",C19)))</formula>
    </cfRule>
  </conditionalFormatting>
  <conditionalFormatting sqref="C17:P17">
    <cfRule type="containsText" dxfId="24420" priority="27359" operator="containsText" text="09.00 -13.00">
      <formula>NOT(ISERROR(SEARCH("09.00 -13.00",C17)))</formula>
    </cfRule>
    <cfRule type="containsText" dxfId="24419" priority="27360" operator="containsText" text="09.00 -15:00">
      <formula>NOT(ISERROR(SEARCH("09.00 -15:00",C17)))</formula>
    </cfRule>
    <cfRule type="containsText" dxfId="24418" priority="27361" operator="containsText" text="09.00 -16.00">
      <formula>NOT(ISERROR(SEARCH("09.00 -16.00",C17)))</formula>
    </cfRule>
  </conditionalFormatting>
  <conditionalFormatting sqref="C23:P23">
    <cfRule type="containsText" dxfId="24417" priority="27358" operator="containsText" text="09:00 – 13.00 ">
      <formula>NOT(ISERROR(SEARCH("09:00 – 13.00 ",C23)))</formula>
    </cfRule>
  </conditionalFormatting>
  <conditionalFormatting sqref="C17:P24">
    <cfRule type="containsText" dxfId="24416" priority="27357" operator="containsText" text="09:00 – 13.00 ">
      <formula>NOT(ISERROR(SEARCH("09:00 – 13.00 ",C17)))</formula>
    </cfRule>
  </conditionalFormatting>
  <conditionalFormatting sqref="C23:P24">
    <cfRule type="containsText" dxfId="24415" priority="27356" operator="containsText" text="09:00 – 13.00 ">
      <formula>NOT(ISERROR(SEARCH("09:00 – 13.00 ",C23)))</formula>
    </cfRule>
  </conditionalFormatting>
  <conditionalFormatting sqref="C18:P18">
    <cfRule type="containsText" dxfId="24414" priority="27353" operator="containsText" text="09.00 -13.00">
      <formula>NOT(ISERROR(SEARCH("09.00 -13.00",C18)))</formula>
    </cfRule>
    <cfRule type="containsText" dxfId="24413" priority="27354" operator="containsText" text="09.00 -15:00">
      <formula>NOT(ISERROR(SEARCH("09.00 -15:00",C18)))</formula>
    </cfRule>
    <cfRule type="containsText" dxfId="24412" priority="27355" operator="containsText" text="09.00 -16.00">
      <formula>NOT(ISERROR(SEARCH("09.00 -16.00",C18)))</formula>
    </cfRule>
  </conditionalFormatting>
  <conditionalFormatting sqref="C19:P24">
    <cfRule type="containsText" dxfId="24411" priority="27350" operator="containsText" text="09.00 -13.00">
      <formula>NOT(ISERROR(SEARCH("09.00 -13.00",C19)))</formula>
    </cfRule>
    <cfRule type="containsText" dxfId="24410" priority="27351" operator="containsText" text="09.00 -15:00">
      <formula>NOT(ISERROR(SEARCH("09.00 -15:00",C19)))</formula>
    </cfRule>
    <cfRule type="containsText" dxfId="24409" priority="27352" operator="containsText" text="09.00 -16.00">
      <formula>NOT(ISERROR(SEARCH("09.00 -16.00",C19)))</formula>
    </cfRule>
  </conditionalFormatting>
  <conditionalFormatting sqref="C17:P17">
    <cfRule type="containsText" dxfId="24408" priority="27347" operator="containsText" text="09.00 -13.00">
      <formula>NOT(ISERROR(SEARCH("09.00 -13.00",C17)))</formula>
    </cfRule>
    <cfRule type="containsText" dxfId="24407" priority="27348" operator="containsText" text="09.00 -15:00">
      <formula>NOT(ISERROR(SEARCH("09.00 -15:00",C17)))</formula>
    </cfRule>
    <cfRule type="containsText" dxfId="24406" priority="27349" operator="containsText" text="09.00 -16.00">
      <formula>NOT(ISERROR(SEARCH("09.00 -16.00",C17)))</formula>
    </cfRule>
  </conditionalFormatting>
  <conditionalFormatting sqref="C18:P18">
    <cfRule type="containsText" dxfId="24405" priority="27344" operator="containsText" text="09.00 -13:00">
      <formula>NOT(ISERROR(SEARCH("09.00 -13:00",C18)))</formula>
    </cfRule>
    <cfRule type="containsText" dxfId="24404" priority="27345" operator="containsText" text="08.30 -17.30">
      <formula>NOT(ISERROR(SEARCH("08.30 -17.30",C18)))</formula>
    </cfRule>
    <cfRule type="containsText" dxfId="24403" priority="27346" operator="containsText" text="08.30 -15:30">
      <formula>NOT(ISERROR(SEARCH("08.30 -15:30",C18)))</formula>
    </cfRule>
  </conditionalFormatting>
  <conditionalFormatting sqref="C19:P24">
    <cfRule type="containsText" dxfId="24402" priority="27341" operator="containsText" text="09.00 -13.00">
      <formula>NOT(ISERROR(SEARCH("09.00 -13.00",C19)))</formula>
    </cfRule>
    <cfRule type="containsText" dxfId="24401" priority="27342" operator="containsText" text="09.00 -15:00">
      <formula>NOT(ISERROR(SEARCH("09.00 -15:00",C19)))</formula>
    </cfRule>
    <cfRule type="containsText" dxfId="24400" priority="27343" operator="containsText" text="09.00 -16.00">
      <formula>NOT(ISERROR(SEARCH("09.00 -16.00",C19)))</formula>
    </cfRule>
  </conditionalFormatting>
  <conditionalFormatting sqref="C19:P24">
    <cfRule type="containsText" dxfId="24399" priority="27338" operator="containsText" text="09.00 -13:00">
      <formula>NOT(ISERROR(SEARCH("09.00 -13:00",C19)))</formula>
    </cfRule>
    <cfRule type="containsText" dxfId="24398" priority="27339" operator="containsText" text="08.30 -17.30">
      <formula>NOT(ISERROR(SEARCH("08.30 -17.30",C19)))</formula>
    </cfRule>
    <cfRule type="containsText" dxfId="24397" priority="27340" operator="containsText" text="08.30 -15:30">
      <formula>NOT(ISERROR(SEARCH("08.30 -15:30",C19)))</formula>
    </cfRule>
  </conditionalFormatting>
  <conditionalFormatting sqref="C17:P17">
    <cfRule type="containsText" dxfId="24396" priority="27335" operator="containsText" text="09.00 -13.00">
      <formula>NOT(ISERROR(SEARCH("09.00 -13.00",C17)))</formula>
    </cfRule>
    <cfRule type="containsText" dxfId="24395" priority="27336" operator="containsText" text="09.00 -15:00">
      <formula>NOT(ISERROR(SEARCH("09.00 -15:00",C17)))</formula>
    </cfRule>
    <cfRule type="containsText" dxfId="24394" priority="27337" operator="containsText" text="09.00 -16.00">
      <formula>NOT(ISERROR(SEARCH("09.00 -16.00",C17)))</formula>
    </cfRule>
  </conditionalFormatting>
  <conditionalFormatting sqref="C17:P17">
    <cfRule type="containsText" dxfId="24393" priority="27332" operator="containsText" text="09.00 -13:00">
      <formula>NOT(ISERROR(SEARCH("09.00 -13:00",C17)))</formula>
    </cfRule>
    <cfRule type="containsText" dxfId="24392" priority="27333" operator="containsText" text="08.30 -17.30">
      <formula>NOT(ISERROR(SEARCH("08.30 -17.30",C17)))</formula>
    </cfRule>
    <cfRule type="containsText" dxfId="24391" priority="27334" operator="containsText" text="08.30 -15:30">
      <formula>NOT(ISERROR(SEARCH("08.30 -15:30",C17)))</formula>
    </cfRule>
  </conditionalFormatting>
  <conditionalFormatting sqref="W16:X16 AC16:AR16">
    <cfRule type="cellIs" dxfId="24390" priority="27323" operator="equal">
      <formula>"09.00 – 13.00"</formula>
    </cfRule>
  </conditionalFormatting>
  <conditionalFormatting sqref="W16:X16 AC16:AR16">
    <cfRule type="cellIs" dxfId="24389" priority="27324" operator="equal">
      <formula>"09.00 – 15.00"</formula>
    </cfRule>
  </conditionalFormatting>
  <conditionalFormatting sqref="W16:X16 AC16:AR16">
    <cfRule type="cellIs" dxfId="24388" priority="27325" operator="equal">
      <formula>"09.00 – 18.00"</formula>
    </cfRule>
  </conditionalFormatting>
  <conditionalFormatting sqref="W16:X16 AC16:AR16">
    <cfRule type="cellIs" dxfId="24387" priority="27326" operator="equal">
      <formula>"09.30 – 13.00"</formula>
    </cfRule>
  </conditionalFormatting>
  <conditionalFormatting sqref="W16:X16 AC16:AR16">
    <cfRule type="cellIs" dxfId="24386" priority="27327" operator="equal">
      <formula>"10.30 – 19.30"</formula>
    </cfRule>
  </conditionalFormatting>
  <conditionalFormatting sqref="W16:X16 AC16:AR16">
    <cfRule type="cellIs" dxfId="24385" priority="27328" operator="equal">
      <formula>"11.30 – 19.30"</formula>
    </cfRule>
  </conditionalFormatting>
  <conditionalFormatting sqref="W16:X16 AC16:AR16">
    <cfRule type="cellIs" dxfId="24384" priority="27329" operator="equal">
      <formula>_FV(13,"3")</formula>
    </cfRule>
  </conditionalFormatting>
  <conditionalFormatting sqref="W16:X16 AC16:AR16">
    <cfRule type="cellIs" dxfId="24383" priority="27330" operator="equal">
      <formula>_FV(13,"3")</formula>
    </cfRule>
  </conditionalFormatting>
  <conditionalFormatting sqref="W16:X16 AC16:AR16">
    <cfRule type="cellIs" dxfId="24382" priority="27331" operator="equal">
      <formula>_FV(13,"3")</formula>
    </cfRule>
  </conditionalFormatting>
  <conditionalFormatting sqref="W16:X16 AC16:AR16">
    <cfRule type="containsText" dxfId="24381" priority="27313" operator="containsText" text="DOMENICA">
      <formula>NOT(ISERROR(SEARCH("DOMENICA",W16)))</formula>
    </cfRule>
    <cfRule type="containsText" dxfId="24380" priority="27314" operator="containsText" text="08.30 – 14.30">
      <formula>NOT(ISERROR(SEARCH("08.30 – 14.30",W16)))</formula>
    </cfRule>
    <cfRule type="containsText" dxfId="24379" priority="27315" operator="containsText" text="09.30 – 18.30">
      <formula>NOT(ISERROR(SEARCH("09.30 – 18.30",W16)))</formula>
    </cfRule>
    <cfRule type="containsText" dxfId="24378" priority="27316" operator="containsText" text="08.30 – 16.30">
      <formula>NOT(ISERROR(SEARCH("08.30 – 16.30",W16)))</formula>
    </cfRule>
    <cfRule type="containsText" dxfId="24377" priority="27317" operator="containsText" text="08.30 – 17.30">
      <formula>NOT(ISERROR(SEARCH("08.30 – 17.30",W16)))</formula>
    </cfRule>
    <cfRule type="containsText" dxfId="24376" priority="27318" operator="containsText" text="09.00 – 18.00">
      <formula>NOT(ISERROR(SEARCH("09.00 – 18.00",W16)))</formula>
    </cfRule>
    <cfRule type="containsText" dxfId="24375" priority="27319" operator="containsText" text="09.00 – 15.00">
      <formula>NOT(ISERROR(SEARCH("09.00 – 15.00",W16)))</formula>
    </cfRule>
    <cfRule type="containsText" dxfId="24374" priority="27320" operator="containsText" text="10.30 – 19.30">
      <formula>NOT(ISERROR(SEARCH("10.30 – 19.30",W16)))</formula>
    </cfRule>
    <cfRule type="containsText" dxfId="24373" priority="27321" operator="containsText" text="09.00 – 13.00">
      <formula>NOT(ISERROR(SEARCH("09.00 – 13.00",W16)))</formula>
    </cfRule>
    <cfRule type="containsText" dxfId="24372" priority="27322" operator="containsText" text="11.30 – 19.30">
      <formula>NOT(ISERROR(SEARCH("11.30 – 19.30",W16)))</formula>
    </cfRule>
  </conditionalFormatting>
  <conditionalFormatting sqref="W16:X16 AC16:AR16">
    <cfRule type="cellIs" dxfId="24371" priority="27305" operator="equal">
      <formula>"09.00 – 15.00"</formula>
    </cfRule>
  </conditionalFormatting>
  <conditionalFormatting sqref="W16:X16 AC16:AR16">
    <cfRule type="cellIs" dxfId="24370" priority="27306" operator="equal">
      <formula>"09.00 – 18.00"</formula>
    </cfRule>
  </conditionalFormatting>
  <conditionalFormatting sqref="W16:X16 AC16:AR16">
    <cfRule type="cellIs" dxfId="24369" priority="27307" operator="equal">
      <formula>"09.30 – 13.00"</formula>
    </cfRule>
  </conditionalFormatting>
  <conditionalFormatting sqref="W16:X16 AC16:AR16">
    <cfRule type="cellIs" dxfId="24368" priority="27308" operator="equal">
      <formula>"10.30 – 19.30"</formula>
    </cfRule>
  </conditionalFormatting>
  <conditionalFormatting sqref="W16:X16 AC16:AR16">
    <cfRule type="cellIs" dxfId="24367" priority="27309" operator="equal">
      <formula>"11.30 – 19.30"</formula>
    </cfRule>
  </conditionalFormatting>
  <conditionalFormatting sqref="W16:X16 AC16:AR16">
    <cfRule type="cellIs" dxfId="24366" priority="27310" operator="equal">
      <formula>_FV(13,"3")</formula>
    </cfRule>
  </conditionalFormatting>
  <conditionalFormatting sqref="W16:X16 AC16:AR16">
    <cfRule type="cellIs" dxfId="24365" priority="27311" operator="equal">
      <formula>_FV(13,"3")</formula>
    </cfRule>
  </conditionalFormatting>
  <conditionalFormatting sqref="W16:X16 AC16:AR16">
    <cfRule type="cellIs" dxfId="24364" priority="27312" operator="equal">
      <formula>_FV(13,"3")</formula>
    </cfRule>
  </conditionalFormatting>
  <conditionalFormatting sqref="W16:X16 AC16:AR16">
    <cfRule type="cellIs" dxfId="24363" priority="27297" operator="equal">
      <formula>"09.00 – 15.00"</formula>
    </cfRule>
  </conditionalFormatting>
  <conditionalFormatting sqref="W16:X16 AC16:AR16">
    <cfRule type="cellIs" dxfId="24362" priority="27298" operator="equal">
      <formula>"09.00 – 18.00"</formula>
    </cfRule>
  </conditionalFormatting>
  <conditionalFormatting sqref="W16:X16 AC16:AR16">
    <cfRule type="cellIs" dxfId="24361" priority="27299" operator="equal">
      <formula>"09.30 – 13.00"</formula>
    </cfRule>
  </conditionalFormatting>
  <conditionalFormatting sqref="W16:X16 AC16:AR16">
    <cfRule type="cellIs" dxfId="24360" priority="27300" operator="equal">
      <formula>"10.30 – 19.30"</formula>
    </cfRule>
  </conditionalFormatting>
  <conditionalFormatting sqref="W16:X16 AC16:AR16">
    <cfRule type="cellIs" dxfId="24359" priority="27301" operator="equal">
      <formula>"11.30 – 19.30"</formula>
    </cfRule>
  </conditionalFormatting>
  <conditionalFormatting sqref="W16:X16 AC16:AR16">
    <cfRule type="cellIs" dxfId="24358" priority="27302" operator="equal">
      <formula>_FV(13,"3")</formula>
    </cfRule>
  </conditionalFormatting>
  <conditionalFormatting sqref="W16:X16 AC16:AR16">
    <cfRule type="cellIs" dxfId="24357" priority="27303" operator="equal">
      <formula>_FV(13,"3")</formula>
    </cfRule>
  </conditionalFormatting>
  <conditionalFormatting sqref="W16:X16 AC16:AR16">
    <cfRule type="cellIs" dxfId="24356" priority="27304" operator="equal">
      <formula>_FV(13,"3")</formula>
    </cfRule>
  </conditionalFormatting>
  <conditionalFormatting sqref="W16:X16 AC16:AR16">
    <cfRule type="containsText" dxfId="24355" priority="27291" operator="containsText" text="09.00 - 13.00">
      <formula>NOT(ISERROR(SEARCH("09.00 - 13.00",W16)))</formula>
    </cfRule>
    <cfRule type="containsText" dxfId="24354" priority="27292" operator="containsText" text="09.00 – 15:00">
      <formula>NOT(ISERROR(SEARCH("09.00 – 15:00",W16)))</formula>
    </cfRule>
    <cfRule type="containsText" dxfId="24353" priority="27293" operator="containsText" text="09.00 – 16.00">
      <formula>NOT(ISERROR(SEARCH("09.00 – 16.00",W16)))</formula>
    </cfRule>
    <cfRule type="containsText" dxfId="24352" priority="27294" operator="containsText" text="09.00 - 13:00">
      <formula>NOT(ISERROR(SEARCH("09.00 - 13:00",W16)))</formula>
    </cfRule>
    <cfRule type="containsText" dxfId="24351" priority="27295" operator="containsText" text="08.30 – 16:30 ">
      <formula>NOT(ISERROR(SEARCH("08.30 – 16:30 ",W16)))</formula>
    </cfRule>
    <cfRule type="containsText" dxfId="24350" priority="27296" operator="containsText" text="08.30 – 17:30 ">
      <formula>NOT(ISERROR(SEARCH("08.30 – 17:30 ",W16)))</formula>
    </cfRule>
  </conditionalFormatting>
  <conditionalFormatting sqref="W16:X16 AC16:AR16">
    <cfRule type="cellIs" dxfId="24349" priority="27283" operator="equal">
      <formula>"09.00 – 15.00"</formula>
    </cfRule>
  </conditionalFormatting>
  <conditionalFormatting sqref="W16:X16 AC16:AR16">
    <cfRule type="cellIs" dxfId="24348" priority="27284" operator="equal">
      <formula>"09.00 – 18.00"</formula>
    </cfRule>
  </conditionalFormatting>
  <conditionalFormatting sqref="W16:X16 AC16:AR16">
    <cfRule type="cellIs" dxfId="24347" priority="27285" operator="equal">
      <formula>"09.30 – 13.00"</formula>
    </cfRule>
  </conditionalFormatting>
  <conditionalFormatting sqref="W16:X16 AC16:AR16">
    <cfRule type="cellIs" dxfId="24346" priority="27286" operator="equal">
      <formula>"10.30 – 19.30"</formula>
    </cfRule>
  </conditionalFormatting>
  <conditionalFormatting sqref="W16:X16 AC16:AR16">
    <cfRule type="cellIs" dxfId="24345" priority="27287" operator="equal">
      <formula>"11.30 – 19.30"</formula>
    </cfRule>
  </conditionalFormatting>
  <conditionalFormatting sqref="W16:X16 AC16:AR16">
    <cfRule type="cellIs" dxfId="24344" priority="27288" operator="equal">
      <formula>_FV(13,"3")</formula>
    </cfRule>
  </conditionalFormatting>
  <conditionalFormatting sqref="W16:X16 AC16:AR16">
    <cfRule type="cellIs" dxfId="24343" priority="27289" operator="equal">
      <formula>_FV(13,"3")</formula>
    </cfRule>
  </conditionalFormatting>
  <conditionalFormatting sqref="W16:X16 AC16:AR16">
    <cfRule type="cellIs" dxfId="24342" priority="27290" operator="equal">
      <formula>_FV(13,"3")</formula>
    </cfRule>
  </conditionalFormatting>
  <conditionalFormatting sqref="W16:X16 AC16:AR16">
    <cfRule type="containsText" dxfId="24341" priority="27273" operator="containsText" text="DOMENICA">
      <formula>NOT(ISERROR(SEARCH("DOMENICA",W16)))</formula>
    </cfRule>
    <cfRule type="containsText" dxfId="24340" priority="27274" operator="containsText" text="08.30 – 14.30">
      <formula>NOT(ISERROR(SEARCH("08.30 – 14.30",W16)))</formula>
    </cfRule>
    <cfRule type="containsText" dxfId="24339" priority="27275" operator="containsText" text="09.30 – 18.30">
      <formula>NOT(ISERROR(SEARCH("09.30 – 18.30",W16)))</formula>
    </cfRule>
    <cfRule type="containsText" dxfId="24338" priority="27276" operator="containsText" text="08.30 – 16.30">
      <formula>NOT(ISERROR(SEARCH("08.30 – 16.30",W16)))</formula>
    </cfRule>
    <cfRule type="containsText" dxfId="24337" priority="27277" operator="containsText" text="08.30 – 17.30">
      <formula>NOT(ISERROR(SEARCH("08.30 – 17.30",W16)))</formula>
    </cfRule>
    <cfRule type="containsText" dxfId="24336" priority="27278" operator="containsText" text="09.00 – 18.00">
      <formula>NOT(ISERROR(SEARCH("09.00 – 18.00",W16)))</formula>
    </cfRule>
    <cfRule type="containsText" dxfId="24335" priority="27279" operator="containsText" text="09.00 – 15.00">
      <formula>NOT(ISERROR(SEARCH("09.00 – 15.00",W16)))</formula>
    </cfRule>
    <cfRule type="containsText" dxfId="24334" priority="27280" operator="containsText" text="10.30 – 19.30">
      <formula>NOT(ISERROR(SEARCH("10.30 – 19.30",W16)))</formula>
    </cfRule>
    <cfRule type="containsText" dxfId="24333" priority="27281" operator="containsText" text="09.00 – 13.00">
      <formula>NOT(ISERROR(SEARCH("09.00 – 13.00",W16)))</formula>
    </cfRule>
    <cfRule type="containsText" dxfId="24332" priority="27282" operator="containsText" text="11.30 – 19.30">
      <formula>NOT(ISERROR(SEARCH("11.30 – 19.30",W16)))</formula>
    </cfRule>
  </conditionalFormatting>
  <conditionalFormatting sqref="W16:X16 AC16:AR16">
    <cfRule type="cellIs" dxfId="24331" priority="27266" operator="equal">
      <formula>"09.00 – 18.00"</formula>
    </cfRule>
  </conditionalFormatting>
  <conditionalFormatting sqref="W16:X16 AC16:AR16">
    <cfRule type="cellIs" dxfId="24330" priority="27267" operator="equal">
      <formula>"09.30 – 13.00"</formula>
    </cfRule>
  </conditionalFormatting>
  <conditionalFormatting sqref="W16:X16 AC16:AR16">
    <cfRule type="cellIs" dxfId="24329" priority="27268" operator="equal">
      <formula>"10.30 – 19.30"</formula>
    </cfRule>
  </conditionalFormatting>
  <conditionalFormatting sqref="W16:X16 AC16:AR16">
    <cfRule type="cellIs" dxfId="24328" priority="27269" operator="equal">
      <formula>"11.30 – 19.30"</formula>
    </cfRule>
  </conditionalFormatting>
  <conditionalFormatting sqref="W16:X16 AC16:AR16">
    <cfRule type="cellIs" dxfId="24327" priority="27270" operator="equal">
      <formula>_FV(13,"3")</formula>
    </cfRule>
  </conditionalFormatting>
  <conditionalFormatting sqref="W16:X16 AC16:AR16">
    <cfRule type="cellIs" dxfId="24326" priority="27271" operator="equal">
      <formula>_FV(13,"3")</formula>
    </cfRule>
  </conditionalFormatting>
  <conditionalFormatting sqref="W16:X16 AC16:AR16">
    <cfRule type="cellIs" dxfId="24325" priority="27272" operator="equal">
      <formula>_FV(13,"3")</formula>
    </cfRule>
  </conditionalFormatting>
  <conditionalFormatting sqref="W16:X16 AC16:AR16">
    <cfRule type="cellIs" dxfId="24324" priority="27259" operator="equal">
      <formula>"09.00 – 18.00"</formula>
    </cfRule>
  </conditionalFormatting>
  <conditionalFormatting sqref="W16:X16 AC16:AR16">
    <cfRule type="cellIs" dxfId="24323" priority="27260" operator="equal">
      <formula>"09.30 – 13.00"</formula>
    </cfRule>
  </conditionalFormatting>
  <conditionalFormatting sqref="W16:X16 AC16:AR16">
    <cfRule type="cellIs" dxfId="24322" priority="27261" operator="equal">
      <formula>"10.30 – 19.30"</formula>
    </cfRule>
  </conditionalFormatting>
  <conditionalFormatting sqref="W16:X16 AC16:AR16">
    <cfRule type="cellIs" dxfId="24321" priority="27262" operator="equal">
      <formula>"11.30 – 19.30"</formula>
    </cfRule>
  </conditionalFormatting>
  <conditionalFormatting sqref="W16:X16 AC16:AR16">
    <cfRule type="cellIs" dxfId="24320" priority="27263" operator="equal">
      <formula>_FV(13,"3")</formula>
    </cfRule>
  </conditionalFormatting>
  <conditionalFormatting sqref="W16:X16 AC16:AR16">
    <cfRule type="cellIs" dxfId="24319" priority="27264" operator="equal">
      <formula>_FV(13,"3")</formula>
    </cfRule>
  </conditionalFormatting>
  <conditionalFormatting sqref="W16:X16 AC16:AR16">
    <cfRule type="cellIs" dxfId="24318" priority="27265" operator="equal">
      <formula>_FV(13,"3")</formula>
    </cfRule>
  </conditionalFormatting>
  <conditionalFormatting sqref="W17:X24 AC17:AR24">
    <cfRule type="containsText" dxfId="24317" priority="27241" operator="containsText" text="08.30 – 14.30">
      <formula>NOT(ISERROR(SEARCH("08.30 – 14.30",W17)))</formula>
    </cfRule>
    <cfRule type="containsText" dxfId="24316" priority="27242" operator="containsText" text="09:30 – 18.30">
      <formula>NOT(ISERROR(SEARCH("09:30 – 18.30",W17)))</formula>
    </cfRule>
    <cfRule type="containsText" dxfId="24315" priority="27243" operator="containsText" text="10.30 – 18.30">
      <formula>NOT(ISERROR(SEARCH("10.30 – 18.30",W17)))</formula>
    </cfRule>
    <cfRule type="containsText" dxfId="24314" priority="27244" operator="containsText" text="09.30 – 18.30">
      <formula>NOT(ISERROR(SEARCH("09.30 – 18.30",W17)))</formula>
    </cfRule>
    <cfRule type="containsText" dxfId="24313" priority="27246" operator="containsText" text="09.00 – 13:00">
      <formula>NOT(ISERROR(SEARCH("09.00 – 13:00",W17)))</formula>
    </cfRule>
    <cfRule type="containsText" dxfId="24312" priority="27247" operator="containsText" text="08.30 – 16.30">
      <formula>NOT(ISERROR(SEARCH("08.30 – 16.30",W17)))</formula>
    </cfRule>
    <cfRule type="containsText" dxfId="24311" priority="27248" operator="containsText" text="08:30 – 17.30">
      <formula>NOT(ISERROR(SEARCH("08:30 – 17.30",W17)))</formula>
    </cfRule>
    <cfRule type="containsText" dxfId="24310" priority="27249" operator="containsText" text="08.30 – 17.30">
      <formula>NOT(ISERROR(SEARCH("08.30 – 17.30",W17)))</formula>
    </cfRule>
    <cfRule type="containsText" dxfId="24309" priority="27250" operator="containsText" text="09.00 – 18.00">
      <formula>NOT(ISERROR(SEARCH("09.00 – 18.00",W17)))</formula>
    </cfRule>
    <cfRule type="containsText" dxfId="24308" priority="27251" operator="containsText" text="09.00 – 13.00">
      <formula>NOT(ISERROR(SEARCH("09.00 – 13.00",W17)))</formula>
    </cfRule>
    <cfRule type="containsText" dxfId="24307" priority="27252" operator="containsText" text="11.30 – 19.30">
      <formula>NOT(ISERROR(SEARCH("11.30 – 19.30",W17)))</formula>
    </cfRule>
    <cfRule type="containsText" dxfId="24306" priority="27253" operator="containsText" text="10.30 – 19.30">
      <formula>NOT(ISERROR(SEARCH("10.30 – 19.30",W17)))</formula>
    </cfRule>
    <cfRule type="containsText" dxfId="24305" priority="27254" operator="containsText" text="09.00 – 15.00">
      <formula>NOT(ISERROR(SEARCH("09.00 – 15.00",W17)))</formula>
    </cfRule>
    <cfRule type="containsText" dxfId="24304" priority="27255" operator="containsText" text="1 2 : 3 0">
      <formula>NOT(ISERROR(SEARCH("1 2 : 3 0",W17)))</formula>
    </cfRule>
    <cfRule type="containsText" dxfId="24303" priority="27256" operator="containsText" text="1 3 : 3 0">
      <formula>NOT(ISERROR(SEARCH("1 3 : 3 0",W17)))</formula>
    </cfRule>
    <cfRule type="containsText" dxfId="24302" priority="27257" operator="containsText" text="FESTIVITÁ">
      <formula>NOT(ISERROR(SEARCH("FESTIVITÁ",W17)))</formula>
    </cfRule>
    <cfRule type="cellIs" dxfId="24301" priority="27258" operator="equal">
      <formula>"DOMENICA"</formula>
    </cfRule>
  </conditionalFormatting>
  <conditionalFormatting sqref="W17:X24 AC17:AR24">
    <cfRule type="containsText" dxfId="24300" priority="27233" operator="containsText" text="09.00 - 13.00">
      <formula>NOT(ISERROR(SEARCH("09.00 - 13.00",W17)))</formula>
    </cfRule>
    <cfRule type="containsText" dxfId="24299" priority="27236" operator="containsText" text="09.00 – 15:00">
      <formula>NOT(ISERROR(SEARCH("09.00 – 15:00",W17)))</formula>
    </cfRule>
    <cfRule type="containsText" dxfId="24298" priority="27237" operator="containsText" text="09.00 – 16.00">
      <formula>NOT(ISERROR(SEARCH("09.00 – 16.00",W17)))</formula>
    </cfRule>
    <cfRule type="containsText" dxfId="24297" priority="27238" operator="containsText" text="09.00 - 13:00">
      <formula>NOT(ISERROR(SEARCH("09.00 - 13:00",W17)))</formula>
    </cfRule>
    <cfRule type="containsText" dxfId="24296" priority="27239" operator="containsText" text="08.30 – 16:30 ">
      <formula>NOT(ISERROR(SEARCH("08.30 – 16:30 ",W17)))</formula>
    </cfRule>
    <cfRule type="containsText" dxfId="24295" priority="27240" operator="containsText" text="08.30 – 17:30 ">
      <formula>NOT(ISERROR(SEARCH("08.30 – 17:30 ",W17)))</formula>
    </cfRule>
  </conditionalFormatting>
  <conditionalFormatting sqref="W17:X24 AC17:AR24">
    <cfRule type="containsText" dxfId="24294" priority="27235" operator="containsText" text="1 3 : 0 0">
      <formula>NOT(ISERROR(SEARCH("1 3 : 0 0",W17)))</formula>
    </cfRule>
  </conditionalFormatting>
  <conditionalFormatting sqref="W17:X17 AC17:AR17">
    <cfRule type="containsText" dxfId="24293" priority="27234" operator="containsText" text="13:00">
      <formula>NOT(ISERROR(SEARCH("13:00",W17)))</formula>
    </cfRule>
  </conditionalFormatting>
  <conditionalFormatting sqref="W17:X24 AC17:AR24">
    <cfRule type="containsText" dxfId="24292" priority="27245" operator="containsText" text="09:00 – 13.00 ">
      <formula>NOT(ISERROR(SEARCH("09:00 – 13.00 ",W17)))</formula>
    </cfRule>
  </conditionalFormatting>
  <conditionalFormatting sqref="W23:X23 AC23:AR23">
    <cfRule type="containsText" dxfId="24291" priority="27232" operator="containsText" text="09:00 – 13.00 ">
      <formula>NOT(ISERROR(SEARCH("09:00 – 13.00 ",W23)))</formula>
    </cfRule>
  </conditionalFormatting>
  <conditionalFormatting sqref="W17:X24 AC17:AR24">
    <cfRule type="containsText" dxfId="24290" priority="27231" operator="containsText" text="09:00 – 13.00 ">
      <formula>NOT(ISERROR(SEARCH("09:00 – 13.00 ",W17)))</formula>
    </cfRule>
  </conditionalFormatting>
  <conditionalFormatting sqref="W23:X24 AC23:AR24">
    <cfRule type="containsText" dxfId="24289" priority="27230" operator="containsText" text="09:00 – 13.00 ">
      <formula>NOT(ISERROR(SEARCH("09:00 – 13.00 ",W23)))</formula>
    </cfRule>
  </conditionalFormatting>
  <conditionalFormatting sqref="W18:X18 AD19:AD22 AC18:AR18">
    <cfRule type="containsText" dxfId="24288" priority="27227" operator="containsText" text="09.00 -13.00">
      <formula>NOT(ISERROR(SEARCH("09.00 -13.00",W18)))</formula>
    </cfRule>
    <cfRule type="containsText" dxfId="24287" priority="27228" operator="containsText" text="09.00 -15:00">
      <formula>NOT(ISERROR(SEARCH("09.00 -15:00",W18)))</formula>
    </cfRule>
    <cfRule type="containsText" dxfId="24286" priority="27229" operator="containsText" text="09.00 -16.00">
      <formula>NOT(ISERROR(SEARCH("09.00 -16.00",W18)))</formula>
    </cfRule>
  </conditionalFormatting>
  <conditionalFormatting sqref="W19:X24 AC19:AR24">
    <cfRule type="containsText" dxfId="24285" priority="27224" operator="containsText" text="09.00 -13.00">
      <formula>NOT(ISERROR(SEARCH("09.00 -13.00",W19)))</formula>
    </cfRule>
    <cfRule type="containsText" dxfId="24284" priority="27225" operator="containsText" text="09.00 -15:00">
      <formula>NOT(ISERROR(SEARCH("09.00 -15:00",W19)))</formula>
    </cfRule>
    <cfRule type="containsText" dxfId="24283" priority="27226" operator="containsText" text="09.00 -16.00">
      <formula>NOT(ISERROR(SEARCH("09.00 -16.00",W19)))</formula>
    </cfRule>
  </conditionalFormatting>
  <conditionalFormatting sqref="W17:X17 AC17:AR17">
    <cfRule type="containsText" dxfId="24282" priority="27221" operator="containsText" text="09.00 -13.00">
      <formula>NOT(ISERROR(SEARCH("09.00 -13.00",W17)))</formula>
    </cfRule>
    <cfRule type="containsText" dxfId="24281" priority="27222" operator="containsText" text="09.00 -15:00">
      <formula>NOT(ISERROR(SEARCH("09.00 -15:00",W17)))</formula>
    </cfRule>
    <cfRule type="containsText" dxfId="24280" priority="27223" operator="containsText" text="09.00 -16.00">
      <formula>NOT(ISERROR(SEARCH("09.00 -16.00",W17)))</formula>
    </cfRule>
  </conditionalFormatting>
  <conditionalFormatting sqref="W23:X23 AC23:AR23">
    <cfRule type="containsText" dxfId="24279" priority="27220" operator="containsText" text="09:00 – 13.00 ">
      <formula>NOT(ISERROR(SEARCH("09:00 – 13.00 ",W23)))</formula>
    </cfRule>
  </conditionalFormatting>
  <conditionalFormatting sqref="W17:X24 AC17:AR24">
    <cfRule type="containsText" dxfId="24278" priority="27219" operator="containsText" text="09:00 – 13.00 ">
      <formula>NOT(ISERROR(SEARCH("09:00 – 13.00 ",W17)))</formula>
    </cfRule>
  </conditionalFormatting>
  <conditionalFormatting sqref="W23:X24 AC23:AR24">
    <cfRule type="containsText" dxfId="24277" priority="27218" operator="containsText" text="09:00 – 13.00 ">
      <formula>NOT(ISERROR(SEARCH("09:00 – 13.00 ",W23)))</formula>
    </cfRule>
  </conditionalFormatting>
  <conditionalFormatting sqref="W18:X18 AD19:AD22 AC18:AR18">
    <cfRule type="containsText" dxfId="24276" priority="27215" operator="containsText" text="09.00 -13.00">
      <formula>NOT(ISERROR(SEARCH("09.00 -13.00",W18)))</formula>
    </cfRule>
    <cfRule type="containsText" dxfId="24275" priority="27216" operator="containsText" text="09.00 -15:00">
      <formula>NOT(ISERROR(SEARCH("09.00 -15:00",W18)))</formula>
    </cfRule>
    <cfRule type="containsText" dxfId="24274" priority="27217" operator="containsText" text="09.00 -16.00">
      <formula>NOT(ISERROR(SEARCH("09.00 -16.00",W18)))</formula>
    </cfRule>
  </conditionalFormatting>
  <conditionalFormatting sqref="W19:X24 AC19:AR24">
    <cfRule type="containsText" dxfId="24273" priority="27212" operator="containsText" text="09.00 -13.00">
      <formula>NOT(ISERROR(SEARCH("09.00 -13.00",W19)))</formula>
    </cfRule>
    <cfRule type="containsText" dxfId="24272" priority="27213" operator="containsText" text="09.00 -15:00">
      <formula>NOT(ISERROR(SEARCH("09.00 -15:00",W19)))</formula>
    </cfRule>
    <cfRule type="containsText" dxfId="24271" priority="27214" operator="containsText" text="09.00 -16.00">
      <formula>NOT(ISERROR(SEARCH("09.00 -16.00",W19)))</formula>
    </cfRule>
  </conditionalFormatting>
  <conditionalFormatting sqref="W17:X17 AC17:AR17">
    <cfRule type="containsText" dxfId="24270" priority="27209" operator="containsText" text="09.00 -13.00">
      <formula>NOT(ISERROR(SEARCH("09.00 -13.00",W17)))</formula>
    </cfRule>
    <cfRule type="containsText" dxfId="24269" priority="27210" operator="containsText" text="09.00 -15:00">
      <formula>NOT(ISERROR(SEARCH("09.00 -15:00",W17)))</formula>
    </cfRule>
    <cfRule type="containsText" dxfId="24268" priority="27211" operator="containsText" text="09.00 -16.00">
      <formula>NOT(ISERROR(SEARCH("09.00 -16.00",W17)))</formula>
    </cfRule>
  </conditionalFormatting>
  <conditionalFormatting sqref="W18:X18 AD19:AD22 AC18:AR18">
    <cfRule type="containsText" dxfId="24267" priority="27206" operator="containsText" text="09.00 -13:00">
      <formula>NOT(ISERROR(SEARCH("09.00 -13:00",W18)))</formula>
    </cfRule>
    <cfRule type="containsText" dxfId="24266" priority="27207" operator="containsText" text="08.30 -17.30">
      <formula>NOT(ISERROR(SEARCH("08.30 -17.30",W18)))</formula>
    </cfRule>
    <cfRule type="containsText" dxfId="24265" priority="27208" operator="containsText" text="08.30 -15:30">
      <formula>NOT(ISERROR(SEARCH("08.30 -15:30",W18)))</formula>
    </cfRule>
  </conditionalFormatting>
  <conditionalFormatting sqref="W19:X24 AC19:AR24">
    <cfRule type="containsText" dxfId="24264" priority="27203" operator="containsText" text="09.00 -13.00">
      <formula>NOT(ISERROR(SEARCH("09.00 -13.00",W19)))</formula>
    </cfRule>
    <cfRule type="containsText" dxfId="24263" priority="27204" operator="containsText" text="09.00 -15:00">
      <formula>NOT(ISERROR(SEARCH("09.00 -15:00",W19)))</formula>
    </cfRule>
    <cfRule type="containsText" dxfId="24262" priority="27205" operator="containsText" text="09.00 -16.00">
      <formula>NOT(ISERROR(SEARCH("09.00 -16.00",W19)))</formula>
    </cfRule>
  </conditionalFormatting>
  <conditionalFormatting sqref="W19:X24 AC19:AR24">
    <cfRule type="containsText" dxfId="24261" priority="27200" operator="containsText" text="09.00 -13:00">
      <formula>NOT(ISERROR(SEARCH("09.00 -13:00",W19)))</formula>
    </cfRule>
    <cfRule type="containsText" dxfId="24260" priority="27201" operator="containsText" text="08.30 -17.30">
      <formula>NOT(ISERROR(SEARCH("08.30 -17.30",W19)))</formula>
    </cfRule>
    <cfRule type="containsText" dxfId="24259" priority="27202" operator="containsText" text="08.30 -15:30">
      <formula>NOT(ISERROR(SEARCH("08.30 -15:30",W19)))</formula>
    </cfRule>
  </conditionalFormatting>
  <conditionalFormatting sqref="W17:X17 AC17:AR17">
    <cfRule type="containsText" dxfId="24258" priority="27197" operator="containsText" text="09.00 -13.00">
      <formula>NOT(ISERROR(SEARCH("09.00 -13.00",W17)))</formula>
    </cfRule>
    <cfRule type="containsText" dxfId="24257" priority="27198" operator="containsText" text="09.00 -15:00">
      <formula>NOT(ISERROR(SEARCH("09.00 -15:00",W17)))</formula>
    </cfRule>
    <cfRule type="containsText" dxfId="24256" priority="27199" operator="containsText" text="09.00 -16.00">
      <formula>NOT(ISERROR(SEARCH("09.00 -16.00",W17)))</formula>
    </cfRule>
  </conditionalFormatting>
  <conditionalFormatting sqref="W17:X17 AC17:AR17">
    <cfRule type="containsText" dxfId="24255" priority="27194" operator="containsText" text="09.00 -13:00">
      <formula>NOT(ISERROR(SEARCH("09.00 -13:00",W17)))</formula>
    </cfRule>
    <cfRule type="containsText" dxfId="24254" priority="27195" operator="containsText" text="08.30 -17.30">
      <formula>NOT(ISERROR(SEARCH("08.30 -17.30",W17)))</formula>
    </cfRule>
    <cfRule type="containsText" dxfId="24253" priority="27196" operator="containsText" text="08.30 -15:30">
      <formula>NOT(ISERROR(SEARCH("08.30 -15:30",W17)))</formula>
    </cfRule>
  </conditionalFormatting>
  <conditionalFormatting sqref="AY16 BA16:BG16">
    <cfRule type="cellIs" dxfId="24252" priority="27185" operator="equal">
      <formula>"09.00 – 13.00"</formula>
    </cfRule>
  </conditionalFormatting>
  <conditionalFormatting sqref="AY16 BA16:BG16">
    <cfRule type="cellIs" dxfId="24251" priority="27186" operator="equal">
      <formula>"09.00 – 15.00"</formula>
    </cfRule>
  </conditionalFormatting>
  <conditionalFormatting sqref="AY16 BA16:BG16">
    <cfRule type="cellIs" dxfId="24250" priority="27187" operator="equal">
      <formula>"09.00 – 18.00"</formula>
    </cfRule>
  </conditionalFormatting>
  <conditionalFormatting sqref="AY16 BA16:BG16">
    <cfRule type="cellIs" dxfId="24249" priority="27188" operator="equal">
      <formula>"09.30 – 13.00"</formula>
    </cfRule>
  </conditionalFormatting>
  <conditionalFormatting sqref="AY16 BA16:BG16">
    <cfRule type="cellIs" dxfId="24248" priority="27189" operator="equal">
      <formula>"10.30 – 19.30"</formula>
    </cfRule>
  </conditionalFormatting>
  <conditionalFormatting sqref="AY16 BA16:BG16">
    <cfRule type="cellIs" dxfId="24247" priority="27190" operator="equal">
      <formula>"11.30 – 19.30"</formula>
    </cfRule>
  </conditionalFormatting>
  <conditionalFormatting sqref="AY16 BA16:BG16">
    <cfRule type="cellIs" dxfId="24246" priority="27191" operator="equal">
      <formula>_FV(13,"3")</formula>
    </cfRule>
  </conditionalFormatting>
  <conditionalFormatting sqref="AY16 BA16:BG16">
    <cfRule type="cellIs" dxfId="24245" priority="27192" operator="equal">
      <formula>_FV(13,"3")</formula>
    </cfRule>
  </conditionalFormatting>
  <conditionalFormatting sqref="AY16 BA16:BG16">
    <cfRule type="cellIs" dxfId="24244" priority="27193" operator="equal">
      <formula>_FV(13,"3")</formula>
    </cfRule>
  </conditionalFormatting>
  <conditionalFormatting sqref="AY16 BA16:BG16">
    <cfRule type="containsText" dxfId="24243" priority="27175" operator="containsText" text="DOMENICA">
      <formula>NOT(ISERROR(SEARCH("DOMENICA",AY16)))</formula>
    </cfRule>
    <cfRule type="containsText" dxfId="24242" priority="27176" operator="containsText" text="08.30 – 14.30">
      <formula>NOT(ISERROR(SEARCH("08.30 – 14.30",AY16)))</formula>
    </cfRule>
    <cfRule type="containsText" dxfId="24241" priority="27177" operator="containsText" text="09.30 – 18.30">
      <formula>NOT(ISERROR(SEARCH("09.30 – 18.30",AY16)))</formula>
    </cfRule>
    <cfRule type="containsText" dxfId="24240" priority="27178" operator="containsText" text="08.30 – 16.30">
      <formula>NOT(ISERROR(SEARCH("08.30 – 16.30",AY16)))</formula>
    </cfRule>
    <cfRule type="containsText" dxfId="24239" priority="27179" operator="containsText" text="08.30 – 17.30">
      <formula>NOT(ISERROR(SEARCH("08.30 – 17.30",AY16)))</formula>
    </cfRule>
    <cfRule type="containsText" dxfId="24238" priority="27180" operator="containsText" text="09.00 – 18.00">
      <formula>NOT(ISERROR(SEARCH("09.00 – 18.00",AY16)))</formula>
    </cfRule>
    <cfRule type="containsText" dxfId="24237" priority="27181" operator="containsText" text="09.00 – 15.00">
      <formula>NOT(ISERROR(SEARCH("09.00 – 15.00",AY16)))</formula>
    </cfRule>
    <cfRule type="containsText" dxfId="24236" priority="27182" operator="containsText" text="10.30 – 19.30">
      <formula>NOT(ISERROR(SEARCH("10.30 – 19.30",AY16)))</formula>
    </cfRule>
    <cfRule type="containsText" dxfId="24235" priority="27183" operator="containsText" text="09.00 – 13.00">
      <formula>NOT(ISERROR(SEARCH("09.00 – 13.00",AY16)))</formula>
    </cfRule>
    <cfRule type="containsText" dxfId="24234" priority="27184" operator="containsText" text="11.30 – 19.30">
      <formula>NOT(ISERROR(SEARCH("11.30 – 19.30",AY16)))</formula>
    </cfRule>
  </conditionalFormatting>
  <conditionalFormatting sqref="AY16 BA16:BG16">
    <cfRule type="cellIs" dxfId="24233" priority="27167" operator="equal">
      <formula>"09.00 – 15.00"</formula>
    </cfRule>
  </conditionalFormatting>
  <conditionalFormatting sqref="AY16 BA16:BG16">
    <cfRule type="cellIs" dxfId="24232" priority="27168" operator="equal">
      <formula>"09.00 – 18.00"</formula>
    </cfRule>
  </conditionalFormatting>
  <conditionalFormatting sqref="AY16 BA16:BG16">
    <cfRule type="cellIs" dxfId="24231" priority="27169" operator="equal">
      <formula>"09.30 – 13.00"</formula>
    </cfRule>
  </conditionalFormatting>
  <conditionalFormatting sqref="AY16 BA16:BG16">
    <cfRule type="cellIs" dxfId="24230" priority="27170" operator="equal">
      <formula>"10.30 – 19.30"</formula>
    </cfRule>
  </conditionalFormatting>
  <conditionalFormatting sqref="AY16 BA16:BG16">
    <cfRule type="cellIs" dxfId="24229" priority="27171" operator="equal">
      <formula>"11.30 – 19.30"</formula>
    </cfRule>
  </conditionalFormatting>
  <conditionalFormatting sqref="AY16 BA16:BG16">
    <cfRule type="cellIs" dxfId="24228" priority="27172" operator="equal">
      <formula>_FV(13,"3")</formula>
    </cfRule>
  </conditionalFormatting>
  <conditionalFormatting sqref="AY16 BA16:BG16">
    <cfRule type="cellIs" dxfId="24227" priority="27173" operator="equal">
      <formula>_FV(13,"3")</formula>
    </cfRule>
  </conditionalFormatting>
  <conditionalFormatting sqref="AY16 BA16:BG16">
    <cfRule type="cellIs" dxfId="24226" priority="27174" operator="equal">
      <formula>_FV(13,"3")</formula>
    </cfRule>
  </conditionalFormatting>
  <conditionalFormatting sqref="AY16 BA16:BG16">
    <cfRule type="cellIs" dxfId="24225" priority="27159" operator="equal">
      <formula>"09.00 – 15.00"</formula>
    </cfRule>
  </conditionalFormatting>
  <conditionalFormatting sqref="AY16 BA16:BG16">
    <cfRule type="cellIs" dxfId="24224" priority="27160" operator="equal">
      <formula>"09.00 – 18.00"</formula>
    </cfRule>
  </conditionalFormatting>
  <conditionalFormatting sqref="AY16 BA16:BG16">
    <cfRule type="cellIs" dxfId="24223" priority="27161" operator="equal">
      <formula>"09.30 – 13.00"</formula>
    </cfRule>
  </conditionalFormatting>
  <conditionalFormatting sqref="AY16 BA16:BG16">
    <cfRule type="cellIs" dxfId="24222" priority="27162" operator="equal">
      <formula>"10.30 – 19.30"</formula>
    </cfRule>
  </conditionalFormatting>
  <conditionalFormatting sqref="AY16 BA16:BG16">
    <cfRule type="cellIs" dxfId="24221" priority="27163" operator="equal">
      <formula>"11.30 – 19.30"</formula>
    </cfRule>
  </conditionalFormatting>
  <conditionalFormatting sqref="AY16 BA16:BG16">
    <cfRule type="cellIs" dxfId="24220" priority="27164" operator="equal">
      <formula>_FV(13,"3")</formula>
    </cfRule>
  </conditionalFormatting>
  <conditionalFormatting sqref="AY16 BA16:BG16">
    <cfRule type="cellIs" dxfId="24219" priority="27165" operator="equal">
      <formula>_FV(13,"3")</formula>
    </cfRule>
  </conditionalFormatting>
  <conditionalFormatting sqref="AY16 BA16:BG16">
    <cfRule type="cellIs" dxfId="24218" priority="27166" operator="equal">
      <formula>_FV(13,"3")</formula>
    </cfRule>
  </conditionalFormatting>
  <conditionalFormatting sqref="AY16 BA16:BG16">
    <cfRule type="containsText" dxfId="24217" priority="27153" operator="containsText" text="09.00 - 13.00">
      <formula>NOT(ISERROR(SEARCH("09.00 - 13.00",AY16)))</formula>
    </cfRule>
    <cfRule type="containsText" dxfId="24216" priority="27154" operator="containsText" text="09.00 – 15:00">
      <formula>NOT(ISERROR(SEARCH("09.00 – 15:00",AY16)))</formula>
    </cfRule>
    <cfRule type="containsText" dxfId="24215" priority="27155" operator="containsText" text="09.00 – 16.00">
      <formula>NOT(ISERROR(SEARCH("09.00 – 16.00",AY16)))</formula>
    </cfRule>
    <cfRule type="containsText" dxfId="24214" priority="27156" operator="containsText" text="09.00 - 13:00">
      <formula>NOT(ISERROR(SEARCH("09.00 - 13:00",AY16)))</formula>
    </cfRule>
    <cfRule type="containsText" dxfId="24213" priority="27157" operator="containsText" text="08.30 – 16:30 ">
      <formula>NOT(ISERROR(SEARCH("08.30 – 16:30 ",AY16)))</formula>
    </cfRule>
    <cfRule type="containsText" dxfId="24212" priority="27158" operator="containsText" text="08.30 – 17:30 ">
      <formula>NOT(ISERROR(SEARCH("08.30 – 17:30 ",AY16)))</formula>
    </cfRule>
  </conditionalFormatting>
  <conditionalFormatting sqref="AY16 BA16:BG16">
    <cfRule type="cellIs" dxfId="24211" priority="27145" operator="equal">
      <formula>"09.00 – 15.00"</formula>
    </cfRule>
  </conditionalFormatting>
  <conditionalFormatting sqref="AY16 BA16:BG16">
    <cfRule type="cellIs" dxfId="24210" priority="27146" operator="equal">
      <formula>"09.00 – 18.00"</formula>
    </cfRule>
  </conditionalFormatting>
  <conditionalFormatting sqref="AY16 BA16:BG16">
    <cfRule type="cellIs" dxfId="24209" priority="27147" operator="equal">
      <formula>"09.30 – 13.00"</formula>
    </cfRule>
  </conditionalFormatting>
  <conditionalFormatting sqref="AY16 BA16:BG16">
    <cfRule type="cellIs" dxfId="24208" priority="27148" operator="equal">
      <formula>"10.30 – 19.30"</formula>
    </cfRule>
  </conditionalFormatting>
  <conditionalFormatting sqref="AY16 BA16:BG16">
    <cfRule type="cellIs" dxfId="24207" priority="27149" operator="equal">
      <formula>"11.30 – 19.30"</formula>
    </cfRule>
  </conditionalFormatting>
  <conditionalFormatting sqref="AY16 BA16:BG16">
    <cfRule type="cellIs" dxfId="24206" priority="27150" operator="equal">
      <formula>_FV(13,"3")</formula>
    </cfRule>
  </conditionalFormatting>
  <conditionalFormatting sqref="AY16 BA16:BG16">
    <cfRule type="cellIs" dxfId="24205" priority="27151" operator="equal">
      <formula>_FV(13,"3")</formula>
    </cfRule>
  </conditionalFormatting>
  <conditionalFormatting sqref="AY16 BA16:BG16">
    <cfRule type="cellIs" dxfId="24204" priority="27152" operator="equal">
      <formula>_FV(13,"3")</formula>
    </cfRule>
  </conditionalFormatting>
  <conditionalFormatting sqref="AY16 BA16:BG16">
    <cfRule type="containsText" dxfId="24203" priority="27135" operator="containsText" text="DOMENICA">
      <formula>NOT(ISERROR(SEARCH("DOMENICA",AY16)))</formula>
    </cfRule>
    <cfRule type="containsText" dxfId="24202" priority="27136" operator="containsText" text="08.30 – 14.30">
      <formula>NOT(ISERROR(SEARCH("08.30 – 14.30",AY16)))</formula>
    </cfRule>
    <cfRule type="containsText" dxfId="24201" priority="27137" operator="containsText" text="09.30 – 18.30">
      <formula>NOT(ISERROR(SEARCH("09.30 – 18.30",AY16)))</formula>
    </cfRule>
    <cfRule type="containsText" dxfId="24200" priority="27138" operator="containsText" text="08.30 – 16.30">
      <formula>NOT(ISERROR(SEARCH("08.30 – 16.30",AY16)))</formula>
    </cfRule>
    <cfRule type="containsText" dxfId="24199" priority="27139" operator="containsText" text="08.30 – 17.30">
      <formula>NOT(ISERROR(SEARCH("08.30 – 17.30",AY16)))</formula>
    </cfRule>
    <cfRule type="containsText" dxfId="24198" priority="27140" operator="containsText" text="09.00 – 18.00">
      <formula>NOT(ISERROR(SEARCH("09.00 – 18.00",AY16)))</formula>
    </cfRule>
    <cfRule type="containsText" dxfId="24197" priority="27141" operator="containsText" text="09.00 – 15.00">
      <formula>NOT(ISERROR(SEARCH("09.00 – 15.00",AY16)))</formula>
    </cfRule>
    <cfRule type="containsText" dxfId="24196" priority="27142" operator="containsText" text="10.30 – 19.30">
      <formula>NOT(ISERROR(SEARCH("10.30 – 19.30",AY16)))</formula>
    </cfRule>
    <cfRule type="containsText" dxfId="24195" priority="27143" operator="containsText" text="09.00 – 13.00">
      <formula>NOT(ISERROR(SEARCH("09.00 – 13.00",AY16)))</formula>
    </cfRule>
    <cfRule type="containsText" dxfId="24194" priority="27144" operator="containsText" text="11.30 – 19.30">
      <formula>NOT(ISERROR(SEARCH("11.30 – 19.30",AY16)))</formula>
    </cfRule>
  </conditionalFormatting>
  <conditionalFormatting sqref="AY16 BA16:BG16">
    <cfRule type="cellIs" dxfId="24193" priority="27128" operator="equal">
      <formula>"09.00 – 18.00"</formula>
    </cfRule>
  </conditionalFormatting>
  <conditionalFormatting sqref="AY16 BA16:BG16">
    <cfRule type="cellIs" dxfId="24192" priority="27129" operator="equal">
      <formula>"09.30 – 13.00"</formula>
    </cfRule>
  </conditionalFormatting>
  <conditionalFormatting sqref="AY16 BA16:BG16">
    <cfRule type="cellIs" dxfId="24191" priority="27130" operator="equal">
      <formula>"10.30 – 19.30"</formula>
    </cfRule>
  </conditionalFormatting>
  <conditionalFormatting sqref="AY16 BA16:BG16">
    <cfRule type="cellIs" dxfId="24190" priority="27131" operator="equal">
      <formula>"11.30 – 19.30"</formula>
    </cfRule>
  </conditionalFormatting>
  <conditionalFormatting sqref="AY16 BA16:BG16">
    <cfRule type="cellIs" dxfId="24189" priority="27132" operator="equal">
      <formula>_FV(13,"3")</formula>
    </cfRule>
  </conditionalFormatting>
  <conditionalFormatting sqref="AY16 BA16:BG16">
    <cfRule type="cellIs" dxfId="24188" priority="27133" operator="equal">
      <formula>_FV(13,"3")</formula>
    </cfRule>
  </conditionalFormatting>
  <conditionalFormatting sqref="AY16 BA16:BG16">
    <cfRule type="cellIs" dxfId="24187" priority="27134" operator="equal">
      <formula>_FV(13,"3")</formula>
    </cfRule>
  </conditionalFormatting>
  <conditionalFormatting sqref="AY16 BA16:BG16">
    <cfRule type="cellIs" dxfId="24186" priority="27121" operator="equal">
      <formula>"09.00 – 18.00"</formula>
    </cfRule>
  </conditionalFormatting>
  <conditionalFormatting sqref="AY16 BA16:BG16">
    <cfRule type="cellIs" dxfId="24185" priority="27122" operator="equal">
      <formula>"09.30 – 13.00"</formula>
    </cfRule>
  </conditionalFormatting>
  <conditionalFormatting sqref="AY16 BA16:BG16">
    <cfRule type="cellIs" dxfId="24184" priority="27123" operator="equal">
      <formula>"10.30 – 19.30"</formula>
    </cfRule>
  </conditionalFormatting>
  <conditionalFormatting sqref="AY16 BA16:BG16">
    <cfRule type="cellIs" dxfId="24183" priority="27124" operator="equal">
      <formula>"11.30 – 19.30"</formula>
    </cfRule>
  </conditionalFormatting>
  <conditionalFormatting sqref="AY16 BA16:BG16">
    <cfRule type="cellIs" dxfId="24182" priority="27125" operator="equal">
      <formula>_FV(13,"3")</formula>
    </cfRule>
  </conditionalFormatting>
  <conditionalFormatting sqref="AY16 BA16:BG16">
    <cfRule type="cellIs" dxfId="24181" priority="27126" operator="equal">
      <formula>_FV(13,"3")</formula>
    </cfRule>
  </conditionalFormatting>
  <conditionalFormatting sqref="AY16 BA16:BG16">
    <cfRule type="cellIs" dxfId="24180" priority="27127" operator="equal">
      <formula>_FV(13,"3")</formula>
    </cfRule>
  </conditionalFormatting>
  <conditionalFormatting sqref="AY17:AY24 BA17:BG18 BA20:BG24 BB19:BG19">
    <cfRule type="containsText" dxfId="24179" priority="27103" operator="containsText" text="08.30 – 14.30">
      <formula>NOT(ISERROR(SEARCH("08.30 – 14.30",AY17)))</formula>
    </cfRule>
    <cfRule type="containsText" dxfId="24178" priority="27104" operator="containsText" text="09:30 – 18.30">
      <formula>NOT(ISERROR(SEARCH("09:30 – 18.30",AY17)))</formula>
    </cfRule>
    <cfRule type="containsText" dxfId="24177" priority="27105" operator="containsText" text="10.30 – 18.30">
      <formula>NOT(ISERROR(SEARCH("10.30 – 18.30",AY17)))</formula>
    </cfRule>
    <cfRule type="containsText" dxfId="24176" priority="27106" operator="containsText" text="09.30 – 18.30">
      <formula>NOT(ISERROR(SEARCH("09.30 – 18.30",AY17)))</formula>
    </cfRule>
    <cfRule type="containsText" dxfId="24175" priority="27108" operator="containsText" text="09.00 – 13:00">
      <formula>NOT(ISERROR(SEARCH("09.00 – 13:00",AY17)))</formula>
    </cfRule>
    <cfRule type="containsText" dxfId="24174" priority="27109" operator="containsText" text="08.30 – 16.30">
      <formula>NOT(ISERROR(SEARCH("08.30 – 16.30",AY17)))</formula>
    </cfRule>
    <cfRule type="containsText" dxfId="24173" priority="27110" operator="containsText" text="08:30 – 17.30">
      <formula>NOT(ISERROR(SEARCH("08:30 – 17.30",AY17)))</formula>
    </cfRule>
    <cfRule type="containsText" dxfId="24172" priority="27111" operator="containsText" text="08.30 – 17.30">
      <formula>NOT(ISERROR(SEARCH("08.30 – 17.30",AY17)))</formula>
    </cfRule>
    <cfRule type="containsText" dxfId="24171" priority="27112" operator="containsText" text="09.00 – 18.00">
      <formula>NOT(ISERROR(SEARCH("09.00 – 18.00",AY17)))</formula>
    </cfRule>
    <cfRule type="containsText" dxfId="24170" priority="27113" operator="containsText" text="09.00 – 13.00">
      <formula>NOT(ISERROR(SEARCH("09.00 – 13.00",AY17)))</formula>
    </cfRule>
    <cfRule type="containsText" dxfId="24169" priority="27114" operator="containsText" text="11.30 – 19.30">
      <formula>NOT(ISERROR(SEARCH("11.30 – 19.30",AY17)))</formula>
    </cfRule>
    <cfRule type="containsText" dxfId="24168" priority="27115" operator="containsText" text="10.30 – 19.30">
      <formula>NOT(ISERROR(SEARCH("10.30 – 19.30",AY17)))</formula>
    </cfRule>
    <cfRule type="containsText" dxfId="24167" priority="27116" operator="containsText" text="09.00 – 15.00">
      <formula>NOT(ISERROR(SEARCH("09.00 – 15.00",AY17)))</formula>
    </cfRule>
    <cfRule type="containsText" dxfId="24166" priority="27117" operator="containsText" text="1 2 : 3 0">
      <formula>NOT(ISERROR(SEARCH("1 2 : 3 0",AY17)))</formula>
    </cfRule>
    <cfRule type="containsText" dxfId="24165" priority="27118" operator="containsText" text="1 3 : 3 0">
      <formula>NOT(ISERROR(SEARCH("1 3 : 3 0",AY17)))</formula>
    </cfRule>
    <cfRule type="containsText" dxfId="24164" priority="27119" operator="containsText" text="FESTIVITÁ">
      <formula>NOT(ISERROR(SEARCH("FESTIVITÁ",AY17)))</formula>
    </cfRule>
    <cfRule type="cellIs" dxfId="24163" priority="27120" operator="equal">
      <formula>"DOMENICA"</formula>
    </cfRule>
  </conditionalFormatting>
  <conditionalFormatting sqref="AY17:AY24 BA17:BG18 BA20:BG24 BB19:BG19">
    <cfRule type="containsText" dxfId="24162" priority="27095" operator="containsText" text="09.00 - 13.00">
      <formula>NOT(ISERROR(SEARCH("09.00 - 13.00",AY17)))</formula>
    </cfRule>
    <cfRule type="containsText" dxfId="24161" priority="27098" operator="containsText" text="09.00 – 15:00">
      <formula>NOT(ISERROR(SEARCH("09.00 – 15:00",AY17)))</formula>
    </cfRule>
    <cfRule type="containsText" dxfId="24160" priority="27099" operator="containsText" text="09.00 – 16.00">
      <formula>NOT(ISERROR(SEARCH("09.00 – 16.00",AY17)))</formula>
    </cfRule>
    <cfRule type="containsText" dxfId="24159" priority="27100" operator="containsText" text="09.00 - 13:00">
      <formula>NOT(ISERROR(SEARCH("09.00 - 13:00",AY17)))</formula>
    </cfRule>
    <cfRule type="containsText" dxfId="24158" priority="27101" operator="containsText" text="08.30 – 16:30 ">
      <formula>NOT(ISERROR(SEARCH("08.30 – 16:30 ",AY17)))</formula>
    </cfRule>
    <cfRule type="containsText" dxfId="24157" priority="27102" operator="containsText" text="08.30 – 17:30 ">
      <formula>NOT(ISERROR(SEARCH("08.30 – 17:30 ",AY17)))</formula>
    </cfRule>
  </conditionalFormatting>
  <conditionalFormatting sqref="AY17:AY24 BA17:BG18 BA20:BG24 BB19:BG19">
    <cfRule type="containsText" dxfId="24156" priority="27097" operator="containsText" text="1 3 : 0 0">
      <formula>NOT(ISERROR(SEARCH("1 3 : 0 0",AY17)))</formula>
    </cfRule>
  </conditionalFormatting>
  <conditionalFormatting sqref="AY17 BA17:BG17">
    <cfRule type="containsText" dxfId="24155" priority="27096" operator="containsText" text="13:00">
      <formula>NOT(ISERROR(SEARCH("13:00",AY17)))</formula>
    </cfRule>
  </conditionalFormatting>
  <conditionalFormatting sqref="AY17:AY24 BA17:BG18 BA20:BG24 BB19:BG19">
    <cfRule type="containsText" dxfId="24154" priority="27107" operator="containsText" text="09:00 – 13.00 ">
      <formula>NOT(ISERROR(SEARCH("09:00 – 13.00 ",AY17)))</formula>
    </cfRule>
  </conditionalFormatting>
  <conditionalFormatting sqref="AY23 BA23:BG23">
    <cfRule type="containsText" dxfId="24153" priority="27094" operator="containsText" text="09:00 – 13.00 ">
      <formula>NOT(ISERROR(SEARCH("09:00 – 13.00 ",AY23)))</formula>
    </cfRule>
  </conditionalFormatting>
  <conditionalFormatting sqref="AY17:AY24 BA17:BG18 BA20:BG24 BB19:BG19">
    <cfRule type="containsText" dxfId="24152" priority="27093" operator="containsText" text="09:00 – 13.00 ">
      <formula>NOT(ISERROR(SEARCH("09:00 – 13.00 ",AY17)))</formula>
    </cfRule>
  </conditionalFormatting>
  <conditionalFormatting sqref="AY23:AY24 BA23:BG24">
    <cfRule type="containsText" dxfId="24151" priority="27092" operator="containsText" text="09:00 – 13.00 ">
      <formula>NOT(ISERROR(SEARCH("09:00 – 13.00 ",AY23)))</formula>
    </cfRule>
  </conditionalFormatting>
  <conditionalFormatting sqref="AY18 BA18:BG18">
    <cfRule type="containsText" dxfId="24150" priority="27089" operator="containsText" text="09.00 -13.00">
      <formula>NOT(ISERROR(SEARCH("09.00 -13.00",AY18)))</formula>
    </cfRule>
    <cfRule type="containsText" dxfId="24149" priority="27090" operator="containsText" text="09.00 -15:00">
      <formula>NOT(ISERROR(SEARCH("09.00 -15:00",AY18)))</formula>
    </cfRule>
    <cfRule type="containsText" dxfId="24148" priority="27091" operator="containsText" text="09.00 -16.00">
      <formula>NOT(ISERROR(SEARCH("09.00 -16.00",AY18)))</formula>
    </cfRule>
  </conditionalFormatting>
  <conditionalFormatting sqref="AY19:AY24 BA20:BG24 BB19:BG19">
    <cfRule type="containsText" dxfId="24147" priority="27086" operator="containsText" text="09.00 -13.00">
      <formula>NOT(ISERROR(SEARCH("09.00 -13.00",AY19)))</formula>
    </cfRule>
    <cfRule type="containsText" dxfId="24146" priority="27087" operator="containsText" text="09.00 -15:00">
      <formula>NOT(ISERROR(SEARCH("09.00 -15:00",AY19)))</formula>
    </cfRule>
    <cfRule type="containsText" dxfId="24145" priority="27088" operator="containsText" text="09.00 -16.00">
      <formula>NOT(ISERROR(SEARCH("09.00 -16.00",AY19)))</formula>
    </cfRule>
  </conditionalFormatting>
  <conditionalFormatting sqref="AY17 BA17:BG17">
    <cfRule type="containsText" dxfId="24144" priority="27083" operator="containsText" text="09.00 -13.00">
      <formula>NOT(ISERROR(SEARCH("09.00 -13.00",AY17)))</formula>
    </cfRule>
    <cfRule type="containsText" dxfId="24143" priority="27084" operator="containsText" text="09.00 -15:00">
      <formula>NOT(ISERROR(SEARCH("09.00 -15:00",AY17)))</formula>
    </cfRule>
    <cfRule type="containsText" dxfId="24142" priority="27085" operator="containsText" text="09.00 -16.00">
      <formula>NOT(ISERROR(SEARCH("09.00 -16.00",AY17)))</formula>
    </cfRule>
  </conditionalFormatting>
  <conditionalFormatting sqref="AY23 BA23:BG23">
    <cfRule type="containsText" dxfId="24141" priority="27082" operator="containsText" text="09:00 – 13.00 ">
      <formula>NOT(ISERROR(SEARCH("09:00 – 13.00 ",AY23)))</formula>
    </cfRule>
  </conditionalFormatting>
  <conditionalFormatting sqref="AY17:AY24 BA17:BG18 BA20:BG24 BB19:BG19">
    <cfRule type="containsText" dxfId="24140" priority="27081" operator="containsText" text="09:00 – 13.00 ">
      <formula>NOT(ISERROR(SEARCH("09:00 – 13.00 ",AY17)))</formula>
    </cfRule>
  </conditionalFormatting>
  <conditionalFormatting sqref="AY23:AY24 BA23:BG24">
    <cfRule type="containsText" dxfId="24139" priority="27080" operator="containsText" text="09:00 – 13.00 ">
      <formula>NOT(ISERROR(SEARCH("09:00 – 13.00 ",AY23)))</formula>
    </cfRule>
  </conditionalFormatting>
  <conditionalFormatting sqref="AY18 BA18:BG18">
    <cfRule type="containsText" dxfId="24138" priority="27077" operator="containsText" text="09.00 -13.00">
      <formula>NOT(ISERROR(SEARCH("09.00 -13.00",AY18)))</formula>
    </cfRule>
    <cfRule type="containsText" dxfId="24137" priority="27078" operator="containsText" text="09.00 -15:00">
      <formula>NOT(ISERROR(SEARCH("09.00 -15:00",AY18)))</formula>
    </cfRule>
    <cfRule type="containsText" dxfId="24136" priority="27079" operator="containsText" text="09.00 -16.00">
      <formula>NOT(ISERROR(SEARCH("09.00 -16.00",AY18)))</formula>
    </cfRule>
  </conditionalFormatting>
  <conditionalFormatting sqref="AY19:AY24 BA20:BG24 BB19:BG19">
    <cfRule type="containsText" dxfId="24135" priority="27074" operator="containsText" text="09.00 -13.00">
      <formula>NOT(ISERROR(SEARCH("09.00 -13.00",AY19)))</formula>
    </cfRule>
    <cfRule type="containsText" dxfId="24134" priority="27075" operator="containsText" text="09.00 -15:00">
      <formula>NOT(ISERROR(SEARCH("09.00 -15:00",AY19)))</formula>
    </cfRule>
    <cfRule type="containsText" dxfId="24133" priority="27076" operator="containsText" text="09.00 -16.00">
      <formula>NOT(ISERROR(SEARCH("09.00 -16.00",AY19)))</formula>
    </cfRule>
  </conditionalFormatting>
  <conditionalFormatting sqref="AY17 BA17:BG17">
    <cfRule type="containsText" dxfId="24132" priority="27071" operator="containsText" text="09.00 -13.00">
      <formula>NOT(ISERROR(SEARCH("09.00 -13.00",AY17)))</formula>
    </cfRule>
    <cfRule type="containsText" dxfId="24131" priority="27072" operator="containsText" text="09.00 -15:00">
      <formula>NOT(ISERROR(SEARCH("09.00 -15:00",AY17)))</formula>
    </cfRule>
    <cfRule type="containsText" dxfId="24130" priority="27073" operator="containsText" text="09.00 -16.00">
      <formula>NOT(ISERROR(SEARCH("09.00 -16.00",AY17)))</formula>
    </cfRule>
  </conditionalFormatting>
  <conditionalFormatting sqref="AY18 BA18:BG18">
    <cfRule type="containsText" dxfId="24129" priority="27068" operator="containsText" text="09.00 -13:00">
      <formula>NOT(ISERROR(SEARCH("09.00 -13:00",AY18)))</formula>
    </cfRule>
    <cfRule type="containsText" dxfId="24128" priority="27069" operator="containsText" text="08.30 -17.30">
      <formula>NOT(ISERROR(SEARCH("08.30 -17.30",AY18)))</formula>
    </cfRule>
    <cfRule type="containsText" dxfId="24127" priority="27070" operator="containsText" text="08.30 -15:30">
      <formula>NOT(ISERROR(SEARCH("08.30 -15:30",AY18)))</formula>
    </cfRule>
  </conditionalFormatting>
  <conditionalFormatting sqref="AY19:AY24 BA20:BG24 BB19:BG19">
    <cfRule type="containsText" dxfId="24126" priority="27065" operator="containsText" text="09.00 -13.00">
      <formula>NOT(ISERROR(SEARCH("09.00 -13.00",AY19)))</formula>
    </cfRule>
    <cfRule type="containsText" dxfId="24125" priority="27066" operator="containsText" text="09.00 -15:00">
      <formula>NOT(ISERROR(SEARCH("09.00 -15:00",AY19)))</formula>
    </cfRule>
    <cfRule type="containsText" dxfId="24124" priority="27067" operator="containsText" text="09.00 -16.00">
      <formula>NOT(ISERROR(SEARCH("09.00 -16.00",AY19)))</formula>
    </cfRule>
  </conditionalFormatting>
  <conditionalFormatting sqref="AY19:AY24 BA20:BG24 BB19:BG19">
    <cfRule type="containsText" dxfId="24123" priority="27062" operator="containsText" text="09.00 -13:00">
      <formula>NOT(ISERROR(SEARCH("09.00 -13:00",AY19)))</formula>
    </cfRule>
    <cfRule type="containsText" dxfId="24122" priority="27063" operator="containsText" text="08.30 -17.30">
      <formula>NOT(ISERROR(SEARCH("08.30 -17.30",AY19)))</formula>
    </cfRule>
    <cfRule type="containsText" dxfId="24121" priority="27064" operator="containsText" text="08.30 -15:30">
      <formula>NOT(ISERROR(SEARCH("08.30 -15:30",AY19)))</formula>
    </cfRule>
  </conditionalFormatting>
  <conditionalFormatting sqref="AY17 BA17:BG17">
    <cfRule type="containsText" dxfId="24120" priority="27059" operator="containsText" text="09.00 -13.00">
      <formula>NOT(ISERROR(SEARCH("09.00 -13.00",AY17)))</formula>
    </cfRule>
    <cfRule type="containsText" dxfId="24119" priority="27060" operator="containsText" text="09.00 -15:00">
      <formula>NOT(ISERROR(SEARCH("09.00 -15:00",AY17)))</formula>
    </cfRule>
    <cfRule type="containsText" dxfId="24118" priority="27061" operator="containsText" text="09.00 -16.00">
      <formula>NOT(ISERROR(SEARCH("09.00 -16.00",AY17)))</formula>
    </cfRule>
  </conditionalFormatting>
  <conditionalFormatting sqref="AY17 BA17:BG17">
    <cfRule type="containsText" dxfId="24117" priority="27056" operator="containsText" text="09.00 -13:00">
      <formula>NOT(ISERROR(SEARCH("09.00 -13:00",AY17)))</formula>
    </cfRule>
    <cfRule type="containsText" dxfId="24116" priority="27057" operator="containsText" text="08.30 -17.30">
      <formula>NOT(ISERROR(SEARCH("08.30 -17.30",AY17)))</formula>
    </cfRule>
    <cfRule type="containsText" dxfId="24115" priority="27058" operator="containsText" text="08.30 -15:30">
      <formula>NOT(ISERROR(SEARCH("08.30 -15:30",AY17)))</formula>
    </cfRule>
  </conditionalFormatting>
  <conditionalFormatting sqref="BI7:AMM14 AS7:AS14 Q7:S7">
    <cfRule type="containsText" dxfId="24114" priority="27039" operator="containsText" text="08.30 – 14.30">
      <formula>NOT(ISERROR(SEARCH("08.30 – 14.30",Q7)))</formula>
    </cfRule>
    <cfRule type="containsText" dxfId="24113" priority="27040" operator="containsText" text="09:30 – 18.30">
      <formula>NOT(ISERROR(SEARCH("09:30 – 18.30",Q7)))</formula>
    </cfRule>
    <cfRule type="containsText" dxfId="24112" priority="27041" operator="containsText" text="10.30 – 18.30">
      <formula>NOT(ISERROR(SEARCH("10.30 – 18.30",Q7)))</formula>
    </cfRule>
    <cfRule type="containsText" dxfId="24111" priority="27042" operator="containsText" text="09.30 – 18.30">
      <formula>NOT(ISERROR(SEARCH("09.30 – 18.30",Q7)))</formula>
    </cfRule>
    <cfRule type="containsText" dxfId="24110" priority="27043" operator="containsText" text="09.00 – 13:00">
      <formula>NOT(ISERROR(SEARCH("09.00 – 13:00",Q7)))</formula>
    </cfRule>
    <cfRule type="containsText" dxfId="24109" priority="27044" operator="containsText" text="08.30 – 16.30">
      <formula>NOT(ISERROR(SEARCH("08.30 – 16.30",Q7)))</formula>
    </cfRule>
    <cfRule type="containsText" dxfId="24108" priority="27045" operator="containsText" text="08:30 – 17.30">
      <formula>NOT(ISERROR(SEARCH("08:30 – 17.30",Q7)))</formula>
    </cfRule>
    <cfRule type="containsText" dxfId="24107" priority="27046" operator="containsText" text="08.30 – 17.30">
      <formula>NOT(ISERROR(SEARCH("08.30 – 17.30",Q7)))</formula>
    </cfRule>
    <cfRule type="containsText" dxfId="24106" priority="27047" operator="containsText" text="09.00 – 18.00">
      <formula>NOT(ISERROR(SEARCH("09.00 – 18.00",Q7)))</formula>
    </cfRule>
    <cfRule type="containsText" dxfId="24105" priority="27048" operator="containsText" text="09.00 – 13.00">
      <formula>NOT(ISERROR(SEARCH("09.00 – 13.00",Q7)))</formula>
    </cfRule>
    <cfRule type="containsText" dxfId="24104" priority="27049" operator="containsText" text="11.30 – 19.30">
      <formula>NOT(ISERROR(SEARCH("11.30 – 19.30",Q7)))</formula>
    </cfRule>
    <cfRule type="containsText" dxfId="24103" priority="27050" operator="containsText" text="10.30 – 19.30">
      <formula>NOT(ISERROR(SEARCH("10.30 – 19.30",Q7)))</formula>
    </cfRule>
    <cfRule type="containsText" dxfId="24102" priority="27051" operator="containsText" text="09.00 – 15.00">
      <formula>NOT(ISERROR(SEARCH("09.00 – 15.00",Q7)))</formula>
    </cfRule>
    <cfRule type="containsText" dxfId="24101" priority="27052" operator="containsText" text="12:30">
      <formula>NOT(ISERROR(SEARCH("12:30",Q7)))</formula>
    </cfRule>
    <cfRule type="containsText" dxfId="24100" priority="27053" operator="containsText" text="13:30">
      <formula>NOT(ISERROR(SEARCH("13:30",Q7)))</formula>
    </cfRule>
    <cfRule type="containsText" dxfId="24099" priority="27054" operator="containsText" text="FESTIVITÁ">
      <formula>NOT(ISERROR(SEARCH("FESTIVITÁ",Q7)))</formula>
    </cfRule>
    <cfRule type="cellIs" dxfId="24098" priority="27055" operator="equal">
      <formula>"DOMENICA"</formula>
    </cfRule>
  </conditionalFormatting>
  <conditionalFormatting sqref="Q6:S6">
    <cfRule type="cellIs" dxfId="24097" priority="27030" operator="equal">
      <formula>"09.00 – 13.00"</formula>
    </cfRule>
  </conditionalFormatting>
  <conditionalFormatting sqref="U6:V6">
    <cfRule type="cellIs" dxfId="24096" priority="26945" operator="equal">
      <formula>"09.00 – 15.00"</formula>
    </cfRule>
  </conditionalFormatting>
  <conditionalFormatting sqref="Q6:S6">
    <cfRule type="cellIs" dxfId="24095" priority="27031" operator="equal">
      <formula>"09.00 – 15.00"</formula>
    </cfRule>
  </conditionalFormatting>
  <conditionalFormatting sqref="Q6:S6">
    <cfRule type="cellIs" dxfId="24094" priority="27032" operator="equal">
      <formula>"09.00 – 18.00"</formula>
    </cfRule>
  </conditionalFormatting>
  <conditionalFormatting sqref="Q6:S6">
    <cfRule type="cellIs" dxfId="24093" priority="27033" operator="equal">
      <formula>"09.30 – 13.00"</formula>
    </cfRule>
  </conditionalFormatting>
  <conditionalFormatting sqref="Q6:S6">
    <cfRule type="cellIs" dxfId="24092" priority="27034" operator="equal">
      <formula>"10.30 – 19.30"</formula>
    </cfRule>
  </conditionalFormatting>
  <conditionalFormatting sqref="Q6:S6">
    <cfRule type="cellIs" dxfId="24091" priority="27035" operator="equal">
      <formula>"11.30 – 19.30"</formula>
    </cfRule>
  </conditionalFormatting>
  <conditionalFormatting sqref="Q6:S6">
    <cfRule type="cellIs" dxfId="24090" priority="27036" operator="equal">
      <formula>_FV(13,"3")</formula>
    </cfRule>
  </conditionalFormatting>
  <conditionalFormatting sqref="Q6:S6">
    <cfRule type="cellIs" dxfId="24089" priority="27037" operator="equal">
      <formula>_FV(13,"3")</formula>
    </cfRule>
  </conditionalFormatting>
  <conditionalFormatting sqref="Q6:S6">
    <cfRule type="cellIs" dxfId="24088" priority="27038" operator="equal">
      <formula>_FV(13,"3")</formula>
    </cfRule>
  </conditionalFormatting>
  <conditionalFormatting sqref="BI6:XFD6 AS6 Q6:S6">
    <cfRule type="containsText" dxfId="24087" priority="27020" operator="containsText" text="DOMENICA">
      <formula>NOT(ISERROR(SEARCH("DOMENICA",Q6)))</formula>
    </cfRule>
    <cfRule type="containsText" dxfId="24086" priority="27021" operator="containsText" text="08.30 – 14.30">
      <formula>NOT(ISERROR(SEARCH("08.30 – 14.30",Q6)))</formula>
    </cfRule>
    <cfRule type="containsText" dxfId="24085" priority="27022" operator="containsText" text="09.30 – 18.30">
      <formula>NOT(ISERROR(SEARCH("09.30 – 18.30",Q6)))</formula>
    </cfRule>
    <cfRule type="containsText" dxfId="24084" priority="27023" operator="containsText" text="08.30 – 16.30">
      <formula>NOT(ISERROR(SEARCH("08.30 – 16.30",Q6)))</formula>
    </cfRule>
    <cfRule type="containsText" dxfId="24083" priority="27024" operator="containsText" text="08.30 – 17.30">
      <formula>NOT(ISERROR(SEARCH("08.30 – 17.30",Q6)))</formula>
    </cfRule>
    <cfRule type="containsText" dxfId="24082" priority="27025" operator="containsText" text="09.00 – 18.00">
      <formula>NOT(ISERROR(SEARCH("09.00 – 18.00",Q6)))</formula>
    </cfRule>
    <cfRule type="containsText" dxfId="24081" priority="27026" operator="containsText" text="09.00 – 15.00">
      <formula>NOT(ISERROR(SEARCH("09.00 – 15.00",Q6)))</formula>
    </cfRule>
    <cfRule type="containsText" dxfId="24080" priority="27027" operator="containsText" text="10.30 – 19.30">
      <formula>NOT(ISERROR(SEARCH("10.30 – 19.30",Q6)))</formula>
    </cfRule>
    <cfRule type="containsText" dxfId="24079" priority="27028" operator="containsText" text="09.00 – 13.00">
      <formula>NOT(ISERROR(SEARCH("09.00 – 13.00",Q6)))</formula>
    </cfRule>
    <cfRule type="containsText" dxfId="24078" priority="27029" operator="containsText" text="11.30 – 19.30">
      <formula>NOT(ISERROR(SEARCH("11.30 – 19.30",Q6)))</formula>
    </cfRule>
  </conditionalFormatting>
  <conditionalFormatting sqref="Q6:S6">
    <cfRule type="cellIs" dxfId="24077" priority="27012" operator="equal">
      <formula>"09.00 – 15.00"</formula>
    </cfRule>
  </conditionalFormatting>
  <conditionalFormatting sqref="Q6:S6">
    <cfRule type="cellIs" dxfId="24076" priority="27013" operator="equal">
      <formula>"09.00 – 18.00"</formula>
    </cfRule>
  </conditionalFormatting>
  <conditionalFormatting sqref="Q6:S6">
    <cfRule type="cellIs" dxfId="24075" priority="27014" operator="equal">
      <formula>"09.30 – 13.00"</formula>
    </cfRule>
  </conditionalFormatting>
  <conditionalFormatting sqref="Q6:S6">
    <cfRule type="cellIs" dxfId="24074" priority="27015" operator="equal">
      <formula>"10.30 – 19.30"</formula>
    </cfRule>
  </conditionalFormatting>
  <conditionalFormatting sqref="Q6:S6">
    <cfRule type="cellIs" dxfId="24073" priority="27016" operator="equal">
      <formula>"11.30 – 19.30"</formula>
    </cfRule>
  </conditionalFormatting>
  <conditionalFormatting sqref="Q6:S6">
    <cfRule type="cellIs" dxfId="24072" priority="27017" operator="equal">
      <formula>_FV(13,"3")</formula>
    </cfRule>
  </conditionalFormatting>
  <conditionalFormatting sqref="Q6:S6">
    <cfRule type="cellIs" dxfId="24071" priority="27018" operator="equal">
      <formula>_FV(13,"3")</formula>
    </cfRule>
  </conditionalFormatting>
  <conditionalFormatting sqref="Q6:S6">
    <cfRule type="cellIs" dxfId="24070" priority="27019" operator="equal">
      <formula>_FV(13,"3")</formula>
    </cfRule>
  </conditionalFormatting>
  <conditionalFormatting sqref="Q6:S6">
    <cfRule type="cellIs" dxfId="24069" priority="27004" operator="equal">
      <formula>"09.00 – 15.00"</formula>
    </cfRule>
  </conditionalFormatting>
  <conditionalFormatting sqref="Q6:S6">
    <cfRule type="cellIs" dxfId="24068" priority="27005" operator="equal">
      <formula>"09.00 – 18.00"</formula>
    </cfRule>
  </conditionalFormatting>
  <conditionalFormatting sqref="Q6:S6">
    <cfRule type="cellIs" dxfId="24067" priority="27006" operator="equal">
      <formula>"09.30 – 13.00"</formula>
    </cfRule>
  </conditionalFormatting>
  <conditionalFormatting sqref="Q6:S6">
    <cfRule type="cellIs" dxfId="24066" priority="27007" operator="equal">
      <formula>"10.30 – 19.30"</formula>
    </cfRule>
  </conditionalFormatting>
  <conditionalFormatting sqref="Q6:S6">
    <cfRule type="cellIs" dxfId="24065" priority="27008" operator="equal">
      <formula>"11.30 – 19.30"</formula>
    </cfRule>
  </conditionalFormatting>
  <conditionalFormatting sqref="Q6:S6">
    <cfRule type="cellIs" dxfId="24064" priority="27009" operator="equal">
      <formula>_FV(13,"3")</formula>
    </cfRule>
  </conditionalFormatting>
  <conditionalFormatting sqref="Q6:S6">
    <cfRule type="cellIs" dxfId="24063" priority="27010" operator="equal">
      <formula>_FV(13,"3")</formula>
    </cfRule>
  </conditionalFormatting>
  <conditionalFormatting sqref="Q6:S6">
    <cfRule type="cellIs" dxfId="24062" priority="27011" operator="equal">
      <formula>_FV(13,"3")</formula>
    </cfRule>
  </conditionalFormatting>
  <conditionalFormatting sqref="AT6:AU14">
    <cfRule type="containsText" dxfId="24061" priority="26987" operator="containsText" text="08.30 – 14.30">
      <formula>NOT(ISERROR(SEARCH("08.30 – 14.30",AT6)))</formula>
    </cfRule>
    <cfRule type="containsText" dxfId="24060" priority="26988" operator="containsText" text="09:30 – 18.30">
      <formula>NOT(ISERROR(SEARCH("09:30 – 18.30",AT6)))</formula>
    </cfRule>
    <cfRule type="containsText" dxfId="24059" priority="26989" operator="containsText" text="10.30 – 18.30">
      <formula>NOT(ISERROR(SEARCH("10.30 – 18.30",AT6)))</formula>
    </cfRule>
    <cfRule type="containsText" dxfId="24058" priority="26990" operator="containsText" text="09.30 – 18.30">
      <formula>NOT(ISERROR(SEARCH("09.30 – 18.30",AT6)))</formula>
    </cfRule>
    <cfRule type="containsText" dxfId="24057" priority="26991" operator="containsText" text="09.00 – 13:00">
      <formula>NOT(ISERROR(SEARCH("09.00 – 13:00",AT6)))</formula>
    </cfRule>
    <cfRule type="containsText" dxfId="24056" priority="26992" operator="containsText" text="08.30 – 16.30">
      <formula>NOT(ISERROR(SEARCH("08.30 – 16.30",AT6)))</formula>
    </cfRule>
    <cfRule type="containsText" dxfId="24055" priority="26993" operator="containsText" text="08:30 – 17.30">
      <formula>NOT(ISERROR(SEARCH("08:30 – 17.30",AT6)))</formula>
    </cfRule>
    <cfRule type="containsText" dxfId="24054" priority="26994" operator="containsText" text="08.30 – 17.30">
      <formula>NOT(ISERROR(SEARCH("08.30 – 17.30",AT6)))</formula>
    </cfRule>
    <cfRule type="containsText" dxfId="24053" priority="26995" operator="containsText" text="09.00 – 18.00">
      <formula>NOT(ISERROR(SEARCH("09.00 – 18.00",AT6)))</formula>
    </cfRule>
    <cfRule type="containsText" dxfId="24052" priority="26996" operator="containsText" text="09.00 – 13.00">
      <formula>NOT(ISERROR(SEARCH("09.00 – 13.00",AT6)))</formula>
    </cfRule>
    <cfRule type="containsText" dxfId="24051" priority="26997" operator="containsText" text="11.30 – 19.30">
      <formula>NOT(ISERROR(SEARCH("11.30 – 19.30",AT6)))</formula>
    </cfRule>
    <cfRule type="containsText" dxfId="24050" priority="26998" operator="containsText" text="10.30 – 19.30">
      <formula>NOT(ISERROR(SEARCH("10.30 – 19.30",AT6)))</formula>
    </cfRule>
    <cfRule type="containsText" dxfId="24049" priority="26999" operator="containsText" text="09.00 – 15.00">
      <formula>NOT(ISERROR(SEARCH("09.00 – 15.00",AT6)))</formula>
    </cfRule>
    <cfRule type="containsText" dxfId="24048" priority="27000" operator="containsText" text="12:30">
      <formula>NOT(ISERROR(SEARCH("12:30",AT6)))</formula>
    </cfRule>
    <cfRule type="containsText" dxfId="24047" priority="27001" operator="containsText" text="13:30">
      <formula>NOT(ISERROR(SEARCH("13:30",AT6)))</formula>
    </cfRule>
    <cfRule type="containsText" dxfId="24046" priority="27002" operator="containsText" text="FESTIVITÁ">
      <formula>NOT(ISERROR(SEARCH("FESTIVITÁ",AT6)))</formula>
    </cfRule>
    <cfRule type="cellIs" dxfId="24045" priority="27003" operator="equal">
      <formula>"DOMENICA"</formula>
    </cfRule>
  </conditionalFormatting>
  <conditionalFormatting sqref="Q8:S14">
    <cfRule type="containsText" dxfId="24044" priority="26970" operator="containsText" text="08.30 – 14.30">
      <formula>NOT(ISERROR(SEARCH("08.30 – 14.30",Q8)))</formula>
    </cfRule>
    <cfRule type="containsText" dxfId="24043" priority="26971" operator="containsText" text="09:30 – 18.30">
      <formula>NOT(ISERROR(SEARCH("09:30 – 18.30",Q8)))</formula>
    </cfRule>
    <cfRule type="containsText" dxfId="24042" priority="26972" operator="containsText" text="10.30 – 18.30">
      <formula>NOT(ISERROR(SEARCH("10.30 – 18.30",Q8)))</formula>
    </cfRule>
    <cfRule type="containsText" dxfId="24041" priority="26973" operator="containsText" text="09.30 – 18.30">
      <formula>NOT(ISERROR(SEARCH("09.30 – 18.30",Q8)))</formula>
    </cfRule>
    <cfRule type="containsText" dxfId="24040" priority="26974" operator="containsText" text="09.00 – 13:00">
      <formula>NOT(ISERROR(SEARCH("09.00 – 13:00",Q8)))</formula>
    </cfRule>
    <cfRule type="containsText" dxfId="24039" priority="26975" operator="containsText" text="08.30 – 16.30">
      <formula>NOT(ISERROR(SEARCH("08.30 – 16.30",Q8)))</formula>
    </cfRule>
    <cfRule type="containsText" dxfId="24038" priority="26976" operator="containsText" text="08:30 – 17.30">
      <formula>NOT(ISERROR(SEARCH("08:30 – 17.30",Q8)))</formula>
    </cfRule>
    <cfRule type="containsText" dxfId="24037" priority="26977" operator="containsText" text="08.30 – 17.30">
      <formula>NOT(ISERROR(SEARCH("08.30 – 17.30",Q8)))</formula>
    </cfRule>
    <cfRule type="containsText" dxfId="24036" priority="26978" operator="containsText" text="09.00 – 18.00">
      <formula>NOT(ISERROR(SEARCH("09.00 – 18.00",Q8)))</formula>
    </cfRule>
    <cfRule type="containsText" dxfId="24035" priority="26979" operator="containsText" text="09.00 – 13.00">
      <formula>NOT(ISERROR(SEARCH("09.00 – 13.00",Q8)))</formula>
    </cfRule>
    <cfRule type="containsText" dxfId="24034" priority="26980" operator="containsText" text="11.30 – 19.30">
      <formula>NOT(ISERROR(SEARCH("11.30 – 19.30",Q8)))</formula>
    </cfRule>
    <cfRule type="containsText" dxfId="24033" priority="26981" operator="containsText" text="10.30 – 19.30">
      <formula>NOT(ISERROR(SEARCH("10.30 – 19.30",Q8)))</formula>
    </cfRule>
    <cfRule type="containsText" dxfId="24032" priority="26982" operator="containsText" text="09.00 – 15.00">
      <formula>NOT(ISERROR(SEARCH("09.00 – 15.00",Q8)))</formula>
    </cfRule>
    <cfRule type="containsText" dxfId="24031" priority="26983" operator="containsText" text="12:30">
      <formula>NOT(ISERROR(SEARCH("12:30",Q8)))</formula>
    </cfRule>
    <cfRule type="containsText" dxfId="24030" priority="26984" operator="containsText" text="13:30">
      <formula>NOT(ISERROR(SEARCH("13:30",Q8)))</formula>
    </cfRule>
    <cfRule type="containsText" dxfId="24029" priority="26985" operator="containsText" text="FESTIVITÁ">
      <formula>NOT(ISERROR(SEARCH("FESTIVITÁ",Q8)))</formula>
    </cfRule>
    <cfRule type="cellIs" dxfId="24028" priority="26986" operator="equal">
      <formula>"DOMENICA"</formula>
    </cfRule>
  </conditionalFormatting>
  <conditionalFormatting sqref="U7:V7 U8:U14">
    <cfRule type="containsText" dxfId="24027" priority="26953" operator="containsText" text="08.30 – 14.30">
      <formula>NOT(ISERROR(SEARCH("08.30 – 14.30",U7)))</formula>
    </cfRule>
    <cfRule type="containsText" dxfId="24026" priority="26954" operator="containsText" text="09:30 – 18.30">
      <formula>NOT(ISERROR(SEARCH("09:30 – 18.30",U7)))</formula>
    </cfRule>
    <cfRule type="containsText" dxfId="24025" priority="26955" operator="containsText" text="10.30 – 18.30">
      <formula>NOT(ISERROR(SEARCH("10.30 – 18.30",U7)))</formula>
    </cfRule>
    <cfRule type="containsText" dxfId="24024" priority="26956" operator="containsText" text="09.30 – 18.30">
      <formula>NOT(ISERROR(SEARCH("09.30 – 18.30",U7)))</formula>
    </cfRule>
    <cfRule type="containsText" dxfId="24023" priority="26957" operator="containsText" text="09.00 – 13:00">
      <formula>NOT(ISERROR(SEARCH("09.00 – 13:00",U7)))</formula>
    </cfRule>
    <cfRule type="containsText" dxfId="24022" priority="26958" operator="containsText" text="08.30 – 16.30">
      <formula>NOT(ISERROR(SEARCH("08.30 – 16.30",U7)))</formula>
    </cfRule>
    <cfRule type="containsText" dxfId="24021" priority="26959" operator="containsText" text="08:30 – 17.30">
      <formula>NOT(ISERROR(SEARCH("08:30 – 17.30",U7)))</formula>
    </cfRule>
    <cfRule type="containsText" dxfId="24020" priority="26960" operator="containsText" text="08.30 – 17.30">
      <formula>NOT(ISERROR(SEARCH("08.30 – 17.30",U7)))</formula>
    </cfRule>
    <cfRule type="containsText" dxfId="24019" priority="26961" operator="containsText" text="09.00 – 18.00">
      <formula>NOT(ISERROR(SEARCH("09.00 – 18.00",U7)))</formula>
    </cfRule>
    <cfRule type="containsText" dxfId="24018" priority="26962" operator="containsText" text="09.00 – 13.00">
      <formula>NOT(ISERROR(SEARCH("09.00 – 13.00",U7)))</formula>
    </cfRule>
    <cfRule type="containsText" dxfId="24017" priority="26963" operator="containsText" text="11.30 – 19.30">
      <formula>NOT(ISERROR(SEARCH("11.30 – 19.30",U7)))</formula>
    </cfRule>
    <cfRule type="containsText" dxfId="24016" priority="26964" operator="containsText" text="10.30 – 19.30">
      <formula>NOT(ISERROR(SEARCH("10.30 – 19.30",U7)))</formula>
    </cfRule>
    <cfRule type="containsText" dxfId="24015" priority="26965" operator="containsText" text="09.00 – 15.00">
      <formula>NOT(ISERROR(SEARCH("09.00 – 15.00",U7)))</formula>
    </cfRule>
    <cfRule type="containsText" dxfId="24014" priority="26966" operator="containsText" text="12:30">
      <formula>NOT(ISERROR(SEARCH("12:30",U7)))</formula>
    </cfRule>
    <cfRule type="containsText" dxfId="24013" priority="26967" operator="containsText" text="13:30">
      <formula>NOT(ISERROR(SEARCH("13:30",U7)))</formula>
    </cfRule>
    <cfRule type="containsText" dxfId="24012" priority="26968" operator="containsText" text="FESTIVITÁ">
      <formula>NOT(ISERROR(SEARCH("FESTIVITÁ",U7)))</formula>
    </cfRule>
    <cfRule type="cellIs" dxfId="24011" priority="26969" operator="equal">
      <formula>"DOMENICA"</formula>
    </cfRule>
  </conditionalFormatting>
  <conditionalFormatting sqref="U6:V6">
    <cfRule type="cellIs" dxfId="24010" priority="26944" stopIfTrue="1" operator="equal">
      <formula>"09.00 – 13.00"</formula>
    </cfRule>
  </conditionalFormatting>
  <conditionalFormatting sqref="U6:V6">
    <cfRule type="cellIs" dxfId="24009" priority="26946" operator="equal">
      <formula>"09.00 – 18.00"</formula>
    </cfRule>
  </conditionalFormatting>
  <conditionalFormatting sqref="U6:V6">
    <cfRule type="cellIs" dxfId="24008" priority="26947" operator="equal">
      <formula>"09.30 – 13.00"</formula>
    </cfRule>
  </conditionalFormatting>
  <conditionalFormatting sqref="U6:V6">
    <cfRule type="cellIs" dxfId="24007" priority="26948" operator="equal">
      <formula>"10.30 – 19.30"</formula>
    </cfRule>
  </conditionalFormatting>
  <conditionalFormatting sqref="U6:V6">
    <cfRule type="cellIs" dxfId="24006" priority="26949" operator="equal">
      <formula>"11.30 – 19.30"</formula>
    </cfRule>
  </conditionalFormatting>
  <conditionalFormatting sqref="U6:V6">
    <cfRule type="cellIs" dxfId="24005" priority="26950" operator="equal">
      <formula>_FV(13,"3")</formula>
    </cfRule>
  </conditionalFormatting>
  <conditionalFormatting sqref="U6:V6">
    <cfRule type="cellIs" dxfId="24004" priority="26951" operator="equal">
      <formula>_FV(13,"3")</formula>
    </cfRule>
  </conditionalFormatting>
  <conditionalFormatting sqref="U6:V6">
    <cfRule type="cellIs" dxfId="24003" priority="26952" operator="equal">
      <formula>_FV(13,"3")</formula>
    </cfRule>
  </conditionalFormatting>
  <conditionalFormatting sqref="U6:V6">
    <cfRule type="containsText" dxfId="24002" priority="26934" operator="containsText" text="DOMENICA">
      <formula>NOT(ISERROR(SEARCH("DOMENICA",U6)))</formula>
    </cfRule>
    <cfRule type="containsText" dxfId="24001" priority="26935" operator="containsText" text="08.30 – 14.30">
      <formula>NOT(ISERROR(SEARCH("08.30 – 14.30",U6)))</formula>
    </cfRule>
    <cfRule type="containsText" dxfId="24000" priority="26936" operator="containsText" text="09.30 – 18.30">
      <formula>NOT(ISERROR(SEARCH("09.30 – 18.30",U6)))</formula>
    </cfRule>
    <cfRule type="containsText" dxfId="23999" priority="26937" operator="containsText" text="08.30 – 16.30">
      <formula>NOT(ISERROR(SEARCH("08.30 – 16.30",U6)))</formula>
    </cfRule>
    <cfRule type="containsText" dxfId="23998" priority="26938" operator="containsText" text="08.30 – 17.30">
      <formula>NOT(ISERROR(SEARCH("08.30 – 17.30",U6)))</formula>
    </cfRule>
    <cfRule type="containsText" dxfId="23997" priority="26939" operator="containsText" text="09.00 – 18.00">
      <formula>NOT(ISERROR(SEARCH("09.00 – 18.00",U6)))</formula>
    </cfRule>
    <cfRule type="containsText" dxfId="23996" priority="26940" operator="containsText" text="09.00 – 15.00">
      <formula>NOT(ISERROR(SEARCH("09.00 – 15.00",U6)))</formula>
    </cfRule>
    <cfRule type="containsText" dxfId="23995" priority="26941" operator="containsText" text="10.30 – 19.30">
      <formula>NOT(ISERROR(SEARCH("10.30 – 19.30",U6)))</formula>
    </cfRule>
    <cfRule type="containsText" dxfId="23994" priority="26942" operator="containsText" text="09.00 – 13.00">
      <formula>NOT(ISERROR(SEARCH("09.00 – 13.00",U6)))</formula>
    </cfRule>
    <cfRule type="containsText" dxfId="23993" priority="26943" operator="containsText" text="11.30 – 19.30">
      <formula>NOT(ISERROR(SEARCH("11.30 – 19.30",U6)))</formula>
    </cfRule>
  </conditionalFormatting>
  <conditionalFormatting sqref="U6:V6">
    <cfRule type="cellIs" dxfId="23992" priority="26926" operator="equal">
      <formula>"09.00 – 15.00"</formula>
    </cfRule>
  </conditionalFormatting>
  <conditionalFormatting sqref="U6:V6">
    <cfRule type="cellIs" dxfId="23991" priority="26927" operator="equal">
      <formula>"09.00 – 18.00"</formula>
    </cfRule>
  </conditionalFormatting>
  <conditionalFormatting sqref="U6:V6">
    <cfRule type="cellIs" dxfId="23990" priority="26928" operator="equal">
      <formula>"09.30 – 13.00"</formula>
    </cfRule>
  </conditionalFormatting>
  <conditionalFormatting sqref="U6:V6">
    <cfRule type="cellIs" dxfId="23989" priority="26929" operator="equal">
      <formula>"10.30 – 19.30"</formula>
    </cfRule>
  </conditionalFormatting>
  <conditionalFormatting sqref="U6:V6">
    <cfRule type="cellIs" dxfId="23988" priority="26930" operator="equal">
      <formula>"11.30 – 19.30"</formula>
    </cfRule>
  </conditionalFormatting>
  <conditionalFormatting sqref="U6:V6">
    <cfRule type="cellIs" dxfId="23987" priority="26931" operator="equal">
      <formula>_FV(13,"3")</formula>
    </cfRule>
  </conditionalFormatting>
  <conditionalFormatting sqref="U6:V6">
    <cfRule type="cellIs" dxfId="23986" priority="26932" operator="equal">
      <formula>_FV(13,"3")</formula>
    </cfRule>
  </conditionalFormatting>
  <conditionalFormatting sqref="U6:V6">
    <cfRule type="cellIs" dxfId="23985" priority="26933" operator="equal">
      <formula>_FV(13,"3")</formula>
    </cfRule>
  </conditionalFormatting>
  <conditionalFormatting sqref="U6:V6">
    <cfRule type="cellIs" dxfId="23984" priority="26918" operator="equal">
      <formula>"09.00 – 15.00"</formula>
    </cfRule>
  </conditionalFormatting>
  <conditionalFormatting sqref="U6:V6">
    <cfRule type="cellIs" dxfId="23983" priority="26919" operator="equal">
      <formula>"09.00 – 18.00"</formula>
    </cfRule>
  </conditionalFormatting>
  <conditionalFormatting sqref="U6:V6">
    <cfRule type="cellIs" dxfId="23982" priority="26920" operator="equal">
      <formula>"09.30 – 13.00"</formula>
    </cfRule>
  </conditionalFormatting>
  <conditionalFormatting sqref="U6:V6">
    <cfRule type="cellIs" dxfId="23981" priority="26921" operator="equal">
      <formula>"10.30 – 19.30"</formula>
    </cfRule>
  </conditionalFormatting>
  <conditionalFormatting sqref="U6:V6">
    <cfRule type="cellIs" dxfId="23980" priority="26922" operator="equal">
      <formula>"11.30 – 19.30"</formula>
    </cfRule>
  </conditionalFormatting>
  <conditionalFormatting sqref="U6:V6">
    <cfRule type="cellIs" dxfId="23979" priority="26923" operator="equal">
      <formula>_FV(13,"3")</formula>
    </cfRule>
  </conditionalFormatting>
  <conditionalFormatting sqref="U6:V6">
    <cfRule type="cellIs" dxfId="23978" priority="26924" operator="equal">
      <formula>_FV(13,"3")</formula>
    </cfRule>
  </conditionalFormatting>
  <conditionalFormatting sqref="U6:V6">
    <cfRule type="cellIs" dxfId="23977" priority="26925" operator="equal">
      <formula>_FV(13,"3")</formula>
    </cfRule>
  </conditionalFormatting>
  <conditionalFormatting sqref="V8:V14">
    <cfRule type="containsText" dxfId="23976" priority="26901" operator="containsText" text="08.30 – 14.30">
      <formula>NOT(ISERROR(SEARCH("08.30 – 14.30",V8)))</formula>
    </cfRule>
    <cfRule type="containsText" dxfId="23975" priority="26902" operator="containsText" text="09:30 – 18.30">
      <formula>NOT(ISERROR(SEARCH("09:30 – 18.30",V8)))</formula>
    </cfRule>
    <cfRule type="containsText" dxfId="23974" priority="26903" operator="containsText" text="10.30 – 18.30">
      <formula>NOT(ISERROR(SEARCH("10.30 – 18.30",V8)))</formula>
    </cfRule>
    <cfRule type="containsText" dxfId="23973" priority="26904" operator="containsText" text="09.30 – 18.30">
      <formula>NOT(ISERROR(SEARCH("09.30 – 18.30",V8)))</formula>
    </cfRule>
    <cfRule type="containsText" dxfId="23972" priority="26905" operator="containsText" text="09.00 – 13:00">
      <formula>NOT(ISERROR(SEARCH("09.00 – 13:00",V8)))</formula>
    </cfRule>
    <cfRule type="containsText" dxfId="23971" priority="26906" operator="containsText" text="08.30 – 16.30">
      <formula>NOT(ISERROR(SEARCH("08.30 – 16.30",V8)))</formula>
    </cfRule>
    <cfRule type="containsText" dxfId="23970" priority="26907" operator="containsText" text="08:30 – 17.30">
      <formula>NOT(ISERROR(SEARCH("08:30 – 17.30",V8)))</formula>
    </cfRule>
    <cfRule type="containsText" dxfId="23969" priority="26908" operator="containsText" text="08.30 – 17.30">
      <formula>NOT(ISERROR(SEARCH("08.30 – 17.30",V8)))</formula>
    </cfRule>
    <cfRule type="containsText" dxfId="23968" priority="26909" operator="containsText" text="09.00 – 18.00">
      <formula>NOT(ISERROR(SEARCH("09.00 – 18.00",V8)))</formula>
    </cfRule>
    <cfRule type="containsText" dxfId="23967" priority="26910" operator="containsText" text="09.00 – 13.00">
      <formula>NOT(ISERROR(SEARCH("09.00 – 13.00",V8)))</formula>
    </cfRule>
    <cfRule type="containsText" dxfId="23966" priority="26911" operator="containsText" text="11.30 – 19.30">
      <formula>NOT(ISERROR(SEARCH("11.30 – 19.30",V8)))</formula>
    </cfRule>
    <cfRule type="containsText" dxfId="23965" priority="26912" operator="containsText" text="10.30 – 19.30">
      <formula>NOT(ISERROR(SEARCH("10.30 – 19.30",V8)))</formula>
    </cfRule>
    <cfRule type="containsText" dxfId="23964" priority="26913" operator="containsText" text="09.00 – 15.00">
      <formula>NOT(ISERROR(SEARCH("09.00 – 15.00",V8)))</formula>
    </cfRule>
    <cfRule type="containsText" dxfId="23963" priority="26914" operator="containsText" text="12:30">
      <formula>NOT(ISERROR(SEARCH("12:30",V8)))</formula>
    </cfRule>
    <cfRule type="containsText" dxfId="23962" priority="26915" operator="containsText" text="13:30">
      <formula>NOT(ISERROR(SEARCH("13:30",V8)))</formula>
    </cfRule>
    <cfRule type="containsText" dxfId="23961" priority="26916" operator="containsText" text="FESTIVITÁ">
      <formula>NOT(ISERROR(SEARCH("FESTIVITÁ",V8)))</formula>
    </cfRule>
    <cfRule type="cellIs" dxfId="23960" priority="26917" operator="equal">
      <formula>"DOMENICA"</formula>
    </cfRule>
  </conditionalFormatting>
  <conditionalFormatting sqref="V8:V14">
    <cfRule type="iconSet" priority="26900">
      <iconSet iconSet="3Symbols2">
        <cfvo type="percent" val="0"/>
        <cfvo type="percent" val="0"/>
        <cfvo type="formula" val="TODAY()" gte="0"/>
      </iconSet>
    </cfRule>
  </conditionalFormatting>
  <conditionalFormatting sqref="AW8:AW14">
    <cfRule type="containsText" dxfId="23959" priority="26883" operator="containsText" text="08.30 – 14.30">
      <formula>NOT(ISERROR(SEARCH("08.30 – 14.30",AW8)))</formula>
    </cfRule>
    <cfRule type="containsText" dxfId="23958" priority="26884" operator="containsText" text="09:30 – 18.30">
      <formula>NOT(ISERROR(SEARCH("09:30 – 18.30",AW8)))</formula>
    </cfRule>
    <cfRule type="containsText" dxfId="23957" priority="26885" operator="containsText" text="10.30 – 18.30">
      <formula>NOT(ISERROR(SEARCH("10.30 – 18.30",AW8)))</formula>
    </cfRule>
    <cfRule type="containsText" dxfId="23956" priority="26886" operator="containsText" text="09.30 – 18.30">
      <formula>NOT(ISERROR(SEARCH("09.30 – 18.30",AW8)))</formula>
    </cfRule>
    <cfRule type="containsText" dxfId="23955" priority="26887" operator="containsText" text="09.00 – 13:00">
      <formula>NOT(ISERROR(SEARCH("09.00 – 13:00",AW8)))</formula>
    </cfRule>
    <cfRule type="containsText" dxfId="23954" priority="26888" operator="containsText" text="08.30 – 16.30">
      <formula>NOT(ISERROR(SEARCH("08.30 – 16.30",AW8)))</formula>
    </cfRule>
    <cfRule type="containsText" dxfId="23953" priority="26889" operator="containsText" text="08:30 – 17.30">
      <formula>NOT(ISERROR(SEARCH("08:30 – 17.30",AW8)))</formula>
    </cfRule>
    <cfRule type="containsText" dxfId="23952" priority="26890" operator="containsText" text="08.30 – 17.30">
      <formula>NOT(ISERROR(SEARCH("08.30 – 17.30",AW8)))</formula>
    </cfRule>
    <cfRule type="containsText" dxfId="23951" priority="26891" operator="containsText" text="09.00 – 18.00">
      <formula>NOT(ISERROR(SEARCH("09.00 – 18.00",AW8)))</formula>
    </cfRule>
    <cfRule type="containsText" dxfId="23950" priority="26892" operator="containsText" text="09.00 – 13.00">
      <formula>NOT(ISERROR(SEARCH("09.00 – 13.00",AW8)))</formula>
    </cfRule>
    <cfRule type="containsText" dxfId="23949" priority="26893" operator="containsText" text="11.30 – 19.30">
      <formula>NOT(ISERROR(SEARCH("11.30 – 19.30",AW8)))</formula>
    </cfRule>
    <cfRule type="containsText" dxfId="23948" priority="26894" operator="containsText" text="10.30 – 19.30">
      <formula>NOT(ISERROR(SEARCH("10.30 – 19.30",AW8)))</formula>
    </cfRule>
    <cfRule type="containsText" dxfId="23947" priority="26895" operator="containsText" text="09.00 – 15.00">
      <formula>NOT(ISERROR(SEARCH("09.00 – 15.00",AW8)))</formula>
    </cfRule>
    <cfRule type="containsText" dxfId="23946" priority="26896" operator="containsText" text="12:30">
      <formula>NOT(ISERROR(SEARCH("12:30",AW8)))</formula>
    </cfRule>
    <cfRule type="containsText" dxfId="23945" priority="26897" operator="containsText" text="13:30">
      <formula>NOT(ISERROR(SEARCH("13:30",AW8)))</formula>
    </cfRule>
    <cfRule type="containsText" dxfId="23944" priority="26898" operator="containsText" text="FESTIVITÁ">
      <formula>NOT(ISERROR(SEARCH("FESTIVITÁ",AW8)))</formula>
    </cfRule>
    <cfRule type="cellIs" dxfId="23943" priority="26899" operator="equal">
      <formula>"DOMENICA"</formula>
    </cfRule>
  </conditionalFormatting>
  <conditionalFormatting sqref="AX8:AX14">
    <cfRule type="containsText" dxfId="23942" priority="26866" operator="containsText" text="08.30 – 14.30">
      <formula>NOT(ISERROR(SEARCH("08.30 – 14.30",AX8)))</formula>
    </cfRule>
    <cfRule type="containsText" dxfId="23941" priority="26867" operator="containsText" text="09:30 – 18.30">
      <formula>NOT(ISERROR(SEARCH("09:30 – 18.30",AX8)))</formula>
    </cfRule>
    <cfRule type="containsText" dxfId="23940" priority="26868" operator="containsText" text="10.30 – 18.30">
      <formula>NOT(ISERROR(SEARCH("10.30 – 18.30",AX8)))</formula>
    </cfRule>
    <cfRule type="containsText" dxfId="23939" priority="26869" operator="containsText" text="09.30 – 18.30">
      <formula>NOT(ISERROR(SEARCH("09.30 – 18.30",AX8)))</formula>
    </cfRule>
    <cfRule type="containsText" dxfId="23938" priority="26870" operator="containsText" text="09.00 – 13:00">
      <formula>NOT(ISERROR(SEARCH("09.00 – 13:00",AX8)))</formula>
    </cfRule>
    <cfRule type="containsText" dxfId="23937" priority="26871" operator="containsText" text="08.30 – 16.30">
      <formula>NOT(ISERROR(SEARCH("08.30 – 16.30",AX8)))</formula>
    </cfRule>
    <cfRule type="containsText" dxfId="23936" priority="26872" operator="containsText" text="08:30 – 17.30">
      <formula>NOT(ISERROR(SEARCH("08:30 – 17.30",AX8)))</formula>
    </cfRule>
    <cfRule type="containsText" dxfId="23935" priority="26873" operator="containsText" text="08.30 – 17.30">
      <formula>NOT(ISERROR(SEARCH("08.30 – 17.30",AX8)))</formula>
    </cfRule>
    <cfRule type="containsText" dxfId="23934" priority="26874" operator="containsText" text="09.00 – 18.00">
      <formula>NOT(ISERROR(SEARCH("09.00 – 18.00",AX8)))</formula>
    </cfRule>
    <cfRule type="containsText" dxfId="23933" priority="26875" operator="containsText" text="09.00 – 13.00">
      <formula>NOT(ISERROR(SEARCH("09.00 – 13.00",AX8)))</formula>
    </cfRule>
    <cfRule type="containsText" dxfId="23932" priority="26876" operator="containsText" text="11.30 – 19.30">
      <formula>NOT(ISERROR(SEARCH("11.30 – 19.30",AX8)))</formula>
    </cfRule>
    <cfRule type="containsText" dxfId="23931" priority="26877" operator="containsText" text="10.30 – 19.30">
      <formula>NOT(ISERROR(SEARCH("10.30 – 19.30",AX8)))</formula>
    </cfRule>
    <cfRule type="containsText" dxfId="23930" priority="26878" operator="containsText" text="09.00 – 15.00">
      <formula>NOT(ISERROR(SEARCH("09.00 – 15.00",AX8)))</formula>
    </cfRule>
    <cfRule type="containsText" dxfId="23929" priority="26879" operator="containsText" text="12:30">
      <formula>NOT(ISERROR(SEARCH("12:30",AX8)))</formula>
    </cfRule>
    <cfRule type="containsText" dxfId="23928" priority="26880" operator="containsText" text="13:30">
      <formula>NOT(ISERROR(SEARCH("13:30",AX8)))</formula>
    </cfRule>
    <cfRule type="containsText" dxfId="23927" priority="26881" operator="containsText" text="FESTIVITÁ">
      <formula>NOT(ISERROR(SEARCH("FESTIVITÁ",AX8)))</formula>
    </cfRule>
    <cfRule type="cellIs" dxfId="23926" priority="26882" operator="equal">
      <formula>"DOMENICA"</formula>
    </cfRule>
  </conditionalFormatting>
  <conditionalFormatting sqref="AX8:AX14">
    <cfRule type="iconSet" priority="26865">
      <iconSet iconSet="3Symbols2">
        <cfvo type="percent" val="0"/>
        <cfvo type="percent" val="0"/>
        <cfvo type="formula" val="TODAY()" gte="0"/>
      </iconSet>
    </cfRule>
  </conditionalFormatting>
  <conditionalFormatting sqref="Q6:S14 BI6:XFD14 U6:V14">
    <cfRule type="containsText" dxfId="23925" priority="26859" operator="containsText" text="09.00 - 13.00">
      <formula>NOT(ISERROR(SEARCH("09.00 - 13.00",Q6)))</formula>
    </cfRule>
    <cfRule type="containsText" dxfId="23924" priority="26860" operator="containsText" text="09.00 – 15:00">
      <formula>NOT(ISERROR(SEARCH("09.00 – 15:00",Q6)))</formula>
    </cfRule>
    <cfRule type="containsText" dxfId="23923" priority="26861" operator="containsText" text="09.00 – 16.00">
      <formula>NOT(ISERROR(SEARCH("09.00 – 16.00",Q6)))</formula>
    </cfRule>
    <cfRule type="containsText" dxfId="23922" priority="26862" operator="containsText" text="09.00 - 13:00">
      <formula>NOT(ISERROR(SEARCH("09.00 - 13:00",Q6)))</formula>
    </cfRule>
    <cfRule type="containsText" dxfId="23921" priority="26863" operator="containsText" text="08.30 – 16:30 ">
      <formula>NOT(ISERROR(SEARCH("08.30 – 16:30 ",Q6)))</formula>
    </cfRule>
    <cfRule type="containsText" dxfId="23920" priority="26864" operator="containsText" text="08.30 – 17:30 ">
      <formula>NOT(ISERROR(SEARCH("08.30 – 17:30 ",Q6)))</formula>
    </cfRule>
  </conditionalFormatting>
  <conditionalFormatting sqref="Q6:S6">
    <cfRule type="cellIs" dxfId="23919" priority="26851" operator="equal">
      <formula>"09.00 – 15.00"</formula>
    </cfRule>
  </conditionalFormatting>
  <conditionalFormatting sqref="Q6:S6">
    <cfRule type="cellIs" dxfId="23918" priority="26855" operator="equal">
      <formula>"11.30 – 19.30"</formula>
    </cfRule>
  </conditionalFormatting>
  <conditionalFormatting sqref="Q6:S6">
    <cfRule type="cellIs" dxfId="23917" priority="26856" operator="equal">
      <formula>_FV(13,"3")</formula>
    </cfRule>
  </conditionalFormatting>
  <conditionalFormatting sqref="Q6:S6">
    <cfRule type="cellIs" dxfId="23916" priority="26857" operator="equal">
      <formula>_FV(13,"3")</formula>
    </cfRule>
  </conditionalFormatting>
  <conditionalFormatting sqref="Q6:S6">
    <cfRule type="cellIs" dxfId="23915" priority="26858" operator="equal">
      <formula>_FV(13,"3")</formula>
    </cfRule>
  </conditionalFormatting>
  <conditionalFormatting sqref="Q6:S6">
    <cfRule type="containsText" dxfId="23914" priority="26841" operator="containsText" text="DOMENICA">
      <formula>NOT(ISERROR(SEARCH("DOMENICA",Q6)))</formula>
    </cfRule>
    <cfRule type="containsText" dxfId="23913" priority="26842" operator="containsText" text="08.30 – 14.30">
      <formula>NOT(ISERROR(SEARCH("08.30 – 14.30",Q6)))</formula>
    </cfRule>
    <cfRule type="containsText" dxfId="23912" priority="26843" operator="containsText" text="09.30 – 18.30">
      <formula>NOT(ISERROR(SEARCH("09.30 – 18.30",Q6)))</formula>
    </cfRule>
    <cfRule type="containsText" dxfId="23911" priority="26844" operator="containsText" text="08.30 – 16.30">
      <formula>NOT(ISERROR(SEARCH("08.30 – 16.30",Q6)))</formula>
    </cfRule>
    <cfRule type="containsText" dxfId="23910" priority="26845" operator="containsText" text="08.30 – 17.30">
      <formula>NOT(ISERROR(SEARCH("08.30 – 17.30",Q6)))</formula>
    </cfRule>
    <cfRule type="containsText" dxfId="23909" priority="26846" operator="containsText" text="09.00 – 18.00">
      <formula>NOT(ISERROR(SEARCH("09.00 – 18.00",Q6)))</formula>
    </cfRule>
    <cfRule type="containsText" dxfId="23908" priority="26847" operator="containsText" text="09.00 – 15.00">
      <formula>NOT(ISERROR(SEARCH("09.00 – 15.00",Q6)))</formula>
    </cfRule>
    <cfRule type="containsText" dxfId="23907" priority="26848" operator="containsText" text="10.30 – 19.30">
      <formula>NOT(ISERROR(SEARCH("10.30 – 19.30",Q6)))</formula>
    </cfRule>
    <cfRule type="containsText" dxfId="23906" priority="26849" operator="containsText" text="09.00 – 13.00">
      <formula>NOT(ISERROR(SEARCH("09.00 – 13.00",Q6)))</formula>
    </cfRule>
    <cfRule type="containsText" dxfId="23905" priority="26850" operator="containsText" text="11.30 – 19.30">
      <formula>NOT(ISERROR(SEARCH("11.30 – 19.30",Q6)))</formula>
    </cfRule>
  </conditionalFormatting>
  <conditionalFormatting sqref="Q6:S6">
    <cfRule type="cellIs" dxfId="23904" priority="26834" operator="equal">
      <formula>"09.00 – 18.00"</formula>
    </cfRule>
  </conditionalFormatting>
  <conditionalFormatting sqref="Q6:S6">
    <cfRule type="cellIs" dxfId="23903" priority="26835" operator="equal">
      <formula>"09.30 – 13.00"</formula>
    </cfRule>
  </conditionalFormatting>
  <conditionalFormatting sqref="Q6:S6">
    <cfRule type="cellIs" dxfId="23902" priority="26836" operator="equal">
      <formula>"10.30 – 19.30"</formula>
    </cfRule>
  </conditionalFormatting>
  <conditionalFormatting sqref="Q6:S6">
    <cfRule type="cellIs" dxfId="23901" priority="26837" operator="equal">
      <formula>"11.30 – 19.30"</formula>
    </cfRule>
  </conditionalFormatting>
  <conditionalFormatting sqref="Q6:S6">
    <cfRule type="cellIs" dxfId="23900" priority="26838" operator="equal">
      <formula>_FV(13,"3")</formula>
    </cfRule>
  </conditionalFormatting>
  <conditionalFormatting sqref="Q6:S6">
    <cfRule type="cellIs" dxfId="23899" priority="26839" operator="equal">
      <formula>_FV(13,"3")</formula>
    </cfRule>
  </conditionalFormatting>
  <conditionalFormatting sqref="Q6:S6">
    <cfRule type="cellIs" dxfId="23898" priority="26840" operator="equal">
      <formula>_FV(13,"3")</formula>
    </cfRule>
  </conditionalFormatting>
  <conditionalFormatting sqref="Q6:S6">
    <cfRule type="cellIs" dxfId="23897" priority="26827" operator="equal">
      <formula>"09.00 – 18.00"</formula>
    </cfRule>
  </conditionalFormatting>
  <conditionalFormatting sqref="Q6:S6">
    <cfRule type="cellIs" dxfId="23896" priority="26828" operator="equal">
      <formula>"09.30 – 13.00"</formula>
    </cfRule>
  </conditionalFormatting>
  <conditionalFormatting sqref="Q6:S6">
    <cfRule type="cellIs" dxfId="23895" priority="26829" operator="equal">
      <formula>"10.30 – 19.30"</formula>
    </cfRule>
  </conditionalFormatting>
  <conditionalFormatting sqref="Q6:S6">
    <cfRule type="cellIs" dxfId="23894" priority="26830" operator="equal">
      <formula>"11.30 – 19.30"</formula>
    </cfRule>
  </conditionalFormatting>
  <conditionalFormatting sqref="Q6:S6">
    <cfRule type="cellIs" dxfId="23893" priority="26831" operator="equal">
      <formula>_FV(13,"3")</formula>
    </cfRule>
  </conditionalFormatting>
  <conditionalFormatting sqref="Q6:S6">
    <cfRule type="cellIs" dxfId="23892" priority="26832" operator="equal">
      <formula>_FV(13,"3")</formula>
    </cfRule>
  </conditionalFormatting>
  <conditionalFormatting sqref="Q6:S6">
    <cfRule type="cellIs" dxfId="23891" priority="26833" operator="equal">
      <formula>_FV(13,"3")</formula>
    </cfRule>
  </conditionalFormatting>
  <conditionalFormatting sqref="C6:G6 I6:P6">
    <cfRule type="cellIs" dxfId="23890" priority="26818" operator="equal">
      <formula>"09.00 – 13.00"</formula>
    </cfRule>
  </conditionalFormatting>
  <conditionalFormatting sqref="C6:G6 I6:P6">
    <cfRule type="cellIs" dxfId="23889" priority="26819" operator="equal">
      <formula>"09.00 – 15.00"</formula>
    </cfRule>
  </conditionalFormatting>
  <conditionalFormatting sqref="C6:G6 I6:P6">
    <cfRule type="cellIs" dxfId="23888" priority="26820" operator="equal">
      <formula>"09.00 – 18.00"</formula>
    </cfRule>
  </conditionalFormatting>
  <conditionalFormatting sqref="C6:G6 I6:P6">
    <cfRule type="cellIs" dxfId="23887" priority="26821" operator="equal">
      <formula>"09.30 – 13.00"</formula>
    </cfRule>
  </conditionalFormatting>
  <conditionalFormatting sqref="C6:G6 I6:P6">
    <cfRule type="cellIs" dxfId="23886" priority="26822" operator="equal">
      <formula>"10.30 – 19.30"</formula>
    </cfRule>
  </conditionalFormatting>
  <conditionalFormatting sqref="C6:G6 I6:P6">
    <cfRule type="cellIs" dxfId="23885" priority="26823" operator="equal">
      <formula>"11.30 – 19.30"</formula>
    </cfRule>
  </conditionalFormatting>
  <conditionalFormatting sqref="C6:G6 I6:P6">
    <cfRule type="cellIs" dxfId="23884" priority="26824" operator="equal">
      <formula>_FV(13,"3")</formula>
    </cfRule>
  </conditionalFormatting>
  <conditionalFormatting sqref="C6:G6 I6:P6">
    <cfRule type="cellIs" dxfId="23883" priority="26825" operator="equal">
      <formula>_FV(13,"3")</formula>
    </cfRule>
  </conditionalFormatting>
  <conditionalFormatting sqref="C6:G6 I6:P6">
    <cfRule type="cellIs" dxfId="23882" priority="26826" operator="equal">
      <formula>_FV(13,"3")</formula>
    </cfRule>
  </conditionalFormatting>
  <conditionalFormatting sqref="C6:G6 I6:P6">
    <cfRule type="containsText" dxfId="23881" priority="26808" operator="containsText" text="DOMENICA">
      <formula>NOT(ISERROR(SEARCH("DOMENICA",C6)))</formula>
    </cfRule>
    <cfRule type="containsText" dxfId="23880" priority="26809" operator="containsText" text="08.30 – 14.30">
      <formula>NOT(ISERROR(SEARCH("08.30 – 14.30",C6)))</formula>
    </cfRule>
    <cfRule type="containsText" dxfId="23879" priority="26810" operator="containsText" text="09.30 – 18.30">
      <formula>NOT(ISERROR(SEARCH("09.30 – 18.30",C6)))</formula>
    </cfRule>
    <cfRule type="containsText" dxfId="23878" priority="26811" operator="containsText" text="08.30 – 16.30">
      <formula>NOT(ISERROR(SEARCH("08.30 – 16.30",C6)))</formula>
    </cfRule>
    <cfRule type="containsText" dxfId="23877" priority="26812" operator="containsText" text="08.30 – 17.30">
      <formula>NOT(ISERROR(SEARCH("08.30 – 17.30",C6)))</formula>
    </cfRule>
    <cfRule type="containsText" dxfId="23876" priority="26813" operator="containsText" text="09.00 – 18.00">
      <formula>NOT(ISERROR(SEARCH("09.00 – 18.00",C6)))</formula>
    </cfRule>
    <cfRule type="containsText" dxfId="23875" priority="26814" operator="containsText" text="09.00 – 15.00">
      <formula>NOT(ISERROR(SEARCH("09.00 – 15.00",C6)))</formula>
    </cfRule>
    <cfRule type="containsText" dxfId="23874" priority="26815" operator="containsText" text="10.30 – 19.30">
      <formula>NOT(ISERROR(SEARCH("10.30 – 19.30",C6)))</formula>
    </cfRule>
    <cfRule type="containsText" dxfId="23873" priority="26816" operator="containsText" text="09.00 – 13.00">
      <formula>NOT(ISERROR(SEARCH("09.00 – 13.00",C6)))</formula>
    </cfRule>
    <cfRule type="containsText" dxfId="23872" priority="26817" operator="containsText" text="11.30 – 19.30">
      <formula>NOT(ISERROR(SEARCH("11.30 – 19.30",C6)))</formula>
    </cfRule>
  </conditionalFormatting>
  <conditionalFormatting sqref="C6:G6 I6:P6">
    <cfRule type="cellIs" dxfId="23871" priority="26800" operator="equal">
      <formula>"09.00 – 15.00"</formula>
    </cfRule>
  </conditionalFormatting>
  <conditionalFormatting sqref="C6:G6 I6:P6">
    <cfRule type="cellIs" dxfId="23870" priority="26801" operator="equal">
      <formula>"09.00 – 18.00"</formula>
    </cfRule>
  </conditionalFormatting>
  <conditionalFormatting sqref="C6:G6 I6:P6">
    <cfRule type="cellIs" dxfId="23869" priority="26802" operator="equal">
      <formula>"09.30 – 13.00"</formula>
    </cfRule>
  </conditionalFormatting>
  <conditionalFormatting sqref="C6:G6 I6:P6">
    <cfRule type="cellIs" dxfId="23868" priority="26803" operator="equal">
      <formula>"10.30 – 19.30"</formula>
    </cfRule>
  </conditionalFormatting>
  <conditionalFormatting sqref="C6:G6 I6:P6">
    <cfRule type="cellIs" dxfId="23867" priority="26804" operator="equal">
      <formula>"11.30 – 19.30"</formula>
    </cfRule>
  </conditionalFormatting>
  <conditionalFormatting sqref="C6:G6 I6:P6">
    <cfRule type="cellIs" dxfId="23866" priority="26805" operator="equal">
      <formula>_FV(13,"3")</formula>
    </cfRule>
  </conditionalFormatting>
  <conditionalFormatting sqref="C6:G6 I6:P6">
    <cfRule type="cellIs" dxfId="23865" priority="26806" operator="equal">
      <formula>_FV(13,"3")</formula>
    </cfRule>
  </conditionalFormatting>
  <conditionalFormatting sqref="C6:G6 I6:P6">
    <cfRule type="cellIs" dxfId="23864" priority="26807" operator="equal">
      <formula>_FV(13,"3")</formula>
    </cfRule>
  </conditionalFormatting>
  <conditionalFormatting sqref="C6:G6 I6:P6">
    <cfRule type="cellIs" dxfId="23863" priority="26792" operator="equal">
      <formula>"09.00 – 15.00"</formula>
    </cfRule>
  </conditionalFormatting>
  <conditionalFormatting sqref="C6:G6 I6:P6">
    <cfRule type="cellIs" dxfId="23862" priority="26793" operator="equal">
      <formula>"09.00 – 18.00"</formula>
    </cfRule>
  </conditionalFormatting>
  <conditionalFormatting sqref="C6:G6 I6:P6">
    <cfRule type="cellIs" dxfId="23861" priority="26794" operator="equal">
      <formula>"09.30 – 13.00"</formula>
    </cfRule>
  </conditionalFormatting>
  <conditionalFormatting sqref="C6:G6 I6:P6">
    <cfRule type="cellIs" dxfId="23860" priority="26795" operator="equal">
      <formula>"10.30 – 19.30"</formula>
    </cfRule>
  </conditionalFormatting>
  <conditionalFormatting sqref="C6:G6 I6:P6">
    <cfRule type="cellIs" dxfId="23859" priority="26796" operator="equal">
      <formula>"11.30 – 19.30"</formula>
    </cfRule>
  </conditionalFormatting>
  <conditionalFormatting sqref="C6:G6 I6:P6">
    <cfRule type="cellIs" dxfId="23858" priority="26797" operator="equal">
      <formula>_FV(13,"3")</formula>
    </cfRule>
  </conditionalFormatting>
  <conditionalFormatting sqref="C6:G6 I6:P6">
    <cfRule type="cellIs" dxfId="23857" priority="26798" operator="equal">
      <formula>_FV(13,"3")</formula>
    </cfRule>
  </conditionalFormatting>
  <conditionalFormatting sqref="C6:G6 I6:P6">
    <cfRule type="cellIs" dxfId="23856" priority="26799" operator="equal">
      <formula>_FV(13,"3")</formula>
    </cfRule>
  </conditionalFormatting>
  <conditionalFormatting sqref="H6">
    <cfRule type="cellIs" dxfId="23855" priority="26784" operator="equal">
      <formula>"09.00 – 15.00"</formula>
    </cfRule>
  </conditionalFormatting>
  <conditionalFormatting sqref="H6">
    <cfRule type="cellIs" dxfId="23854" priority="26785" operator="equal">
      <formula>"09.00 – 18.00"</formula>
    </cfRule>
  </conditionalFormatting>
  <conditionalFormatting sqref="H6">
    <cfRule type="cellIs" dxfId="23853" priority="26786" operator="equal">
      <formula>"09.30 – 13.00"</formula>
    </cfRule>
  </conditionalFormatting>
  <conditionalFormatting sqref="H6">
    <cfRule type="cellIs" dxfId="23852" priority="26787" operator="equal">
      <formula>"10.30 – 19.30"</formula>
    </cfRule>
  </conditionalFormatting>
  <conditionalFormatting sqref="H6">
    <cfRule type="cellIs" dxfId="23851" priority="26788" operator="equal">
      <formula>"11.30 – 19.30"</formula>
    </cfRule>
  </conditionalFormatting>
  <conditionalFormatting sqref="H6">
    <cfRule type="cellIs" dxfId="23850" priority="26789" operator="equal">
      <formula>_FV(13,"3")</formula>
    </cfRule>
  </conditionalFormatting>
  <conditionalFormatting sqref="H6">
    <cfRule type="cellIs" dxfId="23849" priority="26790" operator="equal">
      <formula>_FV(13,"3")</formula>
    </cfRule>
  </conditionalFormatting>
  <conditionalFormatting sqref="H6">
    <cfRule type="cellIs" dxfId="23848" priority="26791" operator="equal">
      <formula>_FV(13,"3")</formula>
    </cfRule>
  </conditionalFormatting>
  <conditionalFormatting sqref="H6">
    <cfRule type="containsText" dxfId="23847" priority="26774" operator="containsText" text="DOMENICA">
      <formula>NOT(ISERROR(SEARCH("DOMENICA",H6)))</formula>
    </cfRule>
    <cfRule type="containsText" dxfId="23846" priority="26775" operator="containsText" text="08.30 – 14.30">
      <formula>NOT(ISERROR(SEARCH("08.30 – 14.30",H6)))</formula>
    </cfRule>
    <cfRule type="containsText" dxfId="23845" priority="26776" operator="containsText" text="09.30 – 18.30">
      <formula>NOT(ISERROR(SEARCH("09.30 – 18.30",H6)))</formula>
    </cfRule>
    <cfRule type="containsText" dxfId="23844" priority="26777" operator="containsText" text="08.30 – 16.30">
      <formula>NOT(ISERROR(SEARCH("08.30 – 16.30",H6)))</formula>
    </cfRule>
    <cfRule type="containsText" dxfId="23843" priority="26778" operator="containsText" text="08.30 – 17.30">
      <formula>NOT(ISERROR(SEARCH("08.30 – 17.30",H6)))</formula>
    </cfRule>
    <cfRule type="containsText" dxfId="23842" priority="26779" operator="containsText" text="09.00 – 18.00">
      <formula>NOT(ISERROR(SEARCH("09.00 – 18.00",H6)))</formula>
    </cfRule>
    <cfRule type="containsText" dxfId="23841" priority="26780" operator="containsText" text="09.00 – 15.00">
      <formula>NOT(ISERROR(SEARCH("09.00 – 15.00",H6)))</formula>
    </cfRule>
    <cfRule type="containsText" dxfId="23840" priority="26781" operator="containsText" text="10.30 – 19.30">
      <formula>NOT(ISERROR(SEARCH("10.30 – 19.30",H6)))</formula>
    </cfRule>
    <cfRule type="containsText" dxfId="23839" priority="26782" operator="containsText" text="09.00 – 13.00">
      <formula>NOT(ISERROR(SEARCH("09.00 – 13.00",H6)))</formula>
    </cfRule>
    <cfRule type="containsText" dxfId="23838" priority="26783" operator="containsText" text="11.30 – 19.30">
      <formula>NOT(ISERROR(SEARCH("11.30 – 19.30",H6)))</formula>
    </cfRule>
  </conditionalFormatting>
  <conditionalFormatting sqref="H6">
    <cfRule type="cellIs" dxfId="23837" priority="26767" operator="equal">
      <formula>"09.00 – 18.00"</formula>
    </cfRule>
  </conditionalFormatting>
  <conditionalFormatting sqref="H6">
    <cfRule type="cellIs" dxfId="23836" priority="26768" operator="equal">
      <formula>"09.30 – 13.00"</formula>
    </cfRule>
  </conditionalFormatting>
  <conditionalFormatting sqref="H6">
    <cfRule type="cellIs" dxfId="23835" priority="26769" operator="equal">
      <formula>"10.30 – 19.30"</formula>
    </cfRule>
  </conditionalFormatting>
  <conditionalFormatting sqref="H6">
    <cfRule type="cellIs" dxfId="23834" priority="26770" operator="equal">
      <formula>"11.30 – 19.30"</formula>
    </cfRule>
  </conditionalFormatting>
  <conditionalFormatting sqref="H6">
    <cfRule type="cellIs" dxfId="23833" priority="26771" operator="equal">
      <formula>_FV(13,"3")</formula>
    </cfRule>
  </conditionalFormatting>
  <conditionalFormatting sqref="H6">
    <cfRule type="cellIs" dxfId="23832" priority="26772" operator="equal">
      <formula>_FV(13,"3")</formula>
    </cfRule>
  </conditionalFormatting>
  <conditionalFormatting sqref="H6">
    <cfRule type="cellIs" dxfId="23831" priority="26773" operator="equal">
      <formula>_FV(13,"3")</formula>
    </cfRule>
  </conditionalFormatting>
  <conditionalFormatting sqref="H6">
    <cfRule type="cellIs" dxfId="23830" priority="26760" operator="equal">
      <formula>"09.00 – 18.00"</formula>
    </cfRule>
  </conditionalFormatting>
  <conditionalFormatting sqref="H6">
    <cfRule type="cellIs" dxfId="23829" priority="26761" operator="equal">
      <formula>"09.30 – 13.00"</formula>
    </cfRule>
  </conditionalFormatting>
  <conditionalFormatting sqref="H6">
    <cfRule type="cellIs" dxfId="23828" priority="26762" operator="equal">
      <formula>"10.30 – 19.30"</formula>
    </cfRule>
  </conditionalFormatting>
  <conditionalFormatting sqref="H6">
    <cfRule type="cellIs" dxfId="23827" priority="26763" operator="equal">
      <formula>"11.30 – 19.30"</formula>
    </cfRule>
  </conditionalFormatting>
  <conditionalFormatting sqref="H6">
    <cfRule type="cellIs" dxfId="23826" priority="26764" operator="equal">
      <formula>_FV(13,"3")</formula>
    </cfRule>
  </conditionalFormatting>
  <conditionalFormatting sqref="H6">
    <cfRule type="cellIs" dxfId="23825" priority="26765" operator="equal">
      <formula>_FV(13,"3")</formula>
    </cfRule>
  </conditionalFormatting>
  <conditionalFormatting sqref="H6">
    <cfRule type="cellIs" dxfId="23824" priority="26766" operator="equal">
      <formula>_FV(13,"3")</formula>
    </cfRule>
  </conditionalFormatting>
  <conditionalFormatting sqref="A8:B14">
    <cfRule type="containsText" dxfId="23823" priority="26743" operator="containsText" text="08.30 – 14.30">
      <formula>NOT(ISERROR(SEARCH("08.30 – 14.30",A8)))</formula>
    </cfRule>
    <cfRule type="containsText" dxfId="23822" priority="26744" operator="containsText" text="09:30 – 18.30">
      <formula>NOT(ISERROR(SEARCH("09:30 – 18.30",A8)))</formula>
    </cfRule>
    <cfRule type="containsText" dxfId="23821" priority="26745" operator="containsText" text="10.30 – 18.30">
      <formula>NOT(ISERROR(SEARCH("10.30 – 18.30",A8)))</formula>
    </cfRule>
    <cfRule type="containsText" dxfId="23820" priority="26746" operator="containsText" text="09.30 – 18.30">
      <formula>NOT(ISERROR(SEARCH("09.30 – 18.30",A8)))</formula>
    </cfRule>
    <cfRule type="containsText" dxfId="23819" priority="26747" operator="containsText" text="09.00 – 13:00">
      <formula>NOT(ISERROR(SEARCH("09.00 – 13:00",A8)))</formula>
    </cfRule>
    <cfRule type="containsText" dxfId="23818" priority="26748" operator="containsText" text="08.30 – 16.30">
      <formula>NOT(ISERROR(SEARCH("08.30 – 16.30",A8)))</formula>
    </cfRule>
    <cfRule type="containsText" dxfId="23817" priority="26749" operator="containsText" text="08:30 – 17.30">
      <formula>NOT(ISERROR(SEARCH("08:30 – 17.30",A8)))</formula>
    </cfRule>
    <cfRule type="containsText" dxfId="23816" priority="26750" operator="containsText" text="08.30 – 17.30">
      <formula>NOT(ISERROR(SEARCH("08.30 – 17.30",A8)))</formula>
    </cfRule>
    <cfRule type="containsText" dxfId="23815" priority="26751" operator="containsText" text="09.00 – 18.00">
      <formula>NOT(ISERROR(SEARCH("09.00 – 18.00",A8)))</formula>
    </cfRule>
    <cfRule type="containsText" dxfId="23814" priority="26752" operator="containsText" text="09.00 – 13.00">
      <formula>NOT(ISERROR(SEARCH("09.00 – 13.00",A8)))</formula>
    </cfRule>
    <cfRule type="containsText" dxfId="23813" priority="26753" operator="containsText" text="11.30 – 19.30">
      <formula>NOT(ISERROR(SEARCH("11.30 – 19.30",A8)))</formula>
    </cfRule>
    <cfRule type="containsText" dxfId="23812" priority="26754" operator="containsText" text="10.30 – 19.30">
      <formula>NOT(ISERROR(SEARCH("10.30 – 19.30",A8)))</formula>
    </cfRule>
    <cfRule type="containsText" dxfId="23811" priority="26755" operator="containsText" text="09.00 – 15.00">
      <formula>NOT(ISERROR(SEARCH("09.00 – 15.00",A8)))</formula>
    </cfRule>
    <cfRule type="containsText" dxfId="23810" priority="26756" operator="containsText" text="12:30">
      <formula>NOT(ISERROR(SEARCH("12:30",A8)))</formula>
    </cfRule>
    <cfRule type="containsText" dxfId="23809" priority="26757" operator="containsText" text="13:30">
      <formula>NOT(ISERROR(SEARCH("13:30",A8)))</formula>
    </cfRule>
    <cfRule type="containsText" dxfId="23808" priority="26758" operator="containsText" text="FESTIVITÁ">
      <formula>NOT(ISERROR(SEARCH("FESTIVITÁ",A8)))</formula>
    </cfRule>
    <cfRule type="cellIs" dxfId="23807" priority="26759" operator="equal">
      <formula>"DOMENICA"</formula>
    </cfRule>
  </conditionalFormatting>
  <conditionalFormatting sqref="B8:B14">
    <cfRule type="iconSet" priority="26742">
      <iconSet iconSet="3Symbols2">
        <cfvo type="percent" val="0"/>
        <cfvo type="percent" val="0"/>
        <cfvo type="formula" val="TODAY()" gte="0"/>
      </iconSet>
    </cfRule>
  </conditionalFormatting>
  <conditionalFormatting sqref="A7:B7">
    <cfRule type="containsText" dxfId="23806" priority="26725" operator="containsText" text="08.30 – 14.30">
      <formula>NOT(ISERROR(SEARCH("08.30 – 14.30",A7)))</formula>
    </cfRule>
    <cfRule type="containsText" dxfId="23805" priority="26726" operator="containsText" text="09:30 – 18.30">
      <formula>NOT(ISERROR(SEARCH("09:30 – 18.30",A7)))</formula>
    </cfRule>
    <cfRule type="containsText" dxfId="23804" priority="26727" operator="containsText" text="10.30 – 18.30">
      <formula>NOT(ISERROR(SEARCH("10.30 – 18.30",A7)))</formula>
    </cfRule>
    <cfRule type="containsText" dxfId="23803" priority="26728" operator="containsText" text="09.30 – 18.30">
      <formula>NOT(ISERROR(SEARCH("09.30 – 18.30",A7)))</formula>
    </cfRule>
    <cfRule type="containsText" dxfId="23802" priority="26729" operator="containsText" text="09.00 – 13:00">
      <formula>NOT(ISERROR(SEARCH("09.00 – 13:00",A7)))</formula>
    </cfRule>
    <cfRule type="containsText" dxfId="23801" priority="26730" operator="containsText" text="08.30 – 16.30">
      <formula>NOT(ISERROR(SEARCH("08.30 – 16.30",A7)))</formula>
    </cfRule>
    <cfRule type="containsText" dxfId="23800" priority="26731" operator="containsText" text="08:30 – 17.30">
      <formula>NOT(ISERROR(SEARCH("08:30 – 17.30",A7)))</formula>
    </cfRule>
    <cfRule type="containsText" dxfId="23799" priority="26732" operator="containsText" text="08.30 – 17.30">
      <formula>NOT(ISERROR(SEARCH("08.30 – 17.30",A7)))</formula>
    </cfRule>
    <cfRule type="containsText" dxfId="23798" priority="26733" operator="containsText" text="09.00 – 18.00">
      <formula>NOT(ISERROR(SEARCH("09.00 – 18.00",A7)))</formula>
    </cfRule>
    <cfRule type="containsText" dxfId="23797" priority="26734" operator="containsText" text="09.00 – 13.00">
      <formula>NOT(ISERROR(SEARCH("09.00 – 13.00",A7)))</formula>
    </cfRule>
    <cfRule type="containsText" dxfId="23796" priority="26735" operator="containsText" text="11.30 – 19.30">
      <formula>NOT(ISERROR(SEARCH("11.30 – 19.30",A7)))</formula>
    </cfRule>
    <cfRule type="containsText" dxfId="23795" priority="26736" operator="containsText" text="10.30 – 19.30">
      <formula>NOT(ISERROR(SEARCH("10.30 – 19.30",A7)))</formula>
    </cfRule>
    <cfRule type="containsText" dxfId="23794" priority="26737" operator="containsText" text="09.00 – 15.00">
      <formula>NOT(ISERROR(SEARCH("09.00 – 15.00",A7)))</formula>
    </cfRule>
    <cfRule type="containsText" dxfId="23793" priority="26738" operator="containsText" text="12:30">
      <formula>NOT(ISERROR(SEARCH("12:30",A7)))</formula>
    </cfRule>
    <cfRule type="containsText" dxfId="23792" priority="26739" operator="containsText" text="13:30">
      <formula>NOT(ISERROR(SEARCH("13:30",A7)))</formula>
    </cfRule>
    <cfRule type="containsText" dxfId="23791" priority="26740" operator="containsText" text="FESTIVITÁ">
      <formula>NOT(ISERROR(SEARCH("FESTIVITÁ",A7)))</formula>
    </cfRule>
    <cfRule type="cellIs" dxfId="23790" priority="26741" operator="equal">
      <formula>"DOMENICA"</formula>
    </cfRule>
  </conditionalFormatting>
  <conditionalFormatting sqref="A6:B6">
    <cfRule type="cellIs" dxfId="23789" priority="26717" operator="equal">
      <formula>"09.00 – 15.00"</formula>
    </cfRule>
  </conditionalFormatting>
  <conditionalFormatting sqref="A6:B6">
    <cfRule type="cellIs" dxfId="23788" priority="26718" operator="equal">
      <formula>"09.00 – 18.00"</formula>
    </cfRule>
  </conditionalFormatting>
  <conditionalFormatting sqref="A6:B6">
    <cfRule type="cellIs" dxfId="23787" priority="26719" operator="equal">
      <formula>"09.30 – 13.00"</formula>
    </cfRule>
  </conditionalFormatting>
  <conditionalFormatting sqref="A6:B6">
    <cfRule type="cellIs" dxfId="23786" priority="26720" operator="equal">
      <formula>"10.30 – 19.30"</formula>
    </cfRule>
  </conditionalFormatting>
  <conditionalFormatting sqref="A6:B6">
    <cfRule type="cellIs" dxfId="23785" priority="26721" operator="equal">
      <formula>"11.30 – 19.30"</formula>
    </cfRule>
  </conditionalFormatting>
  <conditionalFormatting sqref="A6:B6">
    <cfRule type="cellIs" dxfId="23784" priority="26722" operator="equal">
      <formula>_FV(13,"3")</formula>
    </cfRule>
  </conditionalFormatting>
  <conditionalFormatting sqref="A6:B6">
    <cfRule type="cellIs" dxfId="23783" priority="26723" operator="equal">
      <formula>_FV(13,"3")</formula>
    </cfRule>
  </conditionalFormatting>
  <conditionalFormatting sqref="A6:B6">
    <cfRule type="cellIs" dxfId="23782" priority="26724" operator="equal">
      <formula>_FV(13,"3")</formula>
    </cfRule>
  </conditionalFormatting>
  <conditionalFormatting sqref="A6:B6">
    <cfRule type="containsText" dxfId="23781" priority="26707" operator="containsText" text="DOMENICA">
      <formula>NOT(ISERROR(SEARCH("DOMENICA",A6)))</formula>
    </cfRule>
    <cfRule type="containsText" dxfId="23780" priority="26708" operator="containsText" text="08.30 – 14.30">
      <formula>NOT(ISERROR(SEARCH("08.30 – 14.30",A6)))</formula>
    </cfRule>
    <cfRule type="containsText" dxfId="23779" priority="26709" operator="containsText" text="09.30 – 18.30">
      <formula>NOT(ISERROR(SEARCH("09.30 – 18.30",A6)))</formula>
    </cfRule>
    <cfRule type="containsText" dxfId="23778" priority="26710" operator="containsText" text="08.30 – 16.30">
      <formula>NOT(ISERROR(SEARCH("08.30 – 16.30",A6)))</formula>
    </cfRule>
    <cfRule type="containsText" dxfId="23777" priority="26711" operator="containsText" text="08.30 – 17.30">
      <formula>NOT(ISERROR(SEARCH("08.30 – 17.30",A6)))</formula>
    </cfRule>
    <cfRule type="containsText" dxfId="23776" priority="26712" operator="containsText" text="09.00 – 18.00">
      <formula>NOT(ISERROR(SEARCH("09.00 – 18.00",A6)))</formula>
    </cfRule>
    <cfRule type="containsText" dxfId="23775" priority="26713" operator="containsText" text="09.00 – 15.00">
      <formula>NOT(ISERROR(SEARCH("09.00 – 15.00",A6)))</formula>
    </cfRule>
    <cfRule type="containsText" dxfId="23774" priority="26714" operator="containsText" text="10.30 – 19.30">
      <formula>NOT(ISERROR(SEARCH("10.30 – 19.30",A6)))</formula>
    </cfRule>
    <cfRule type="containsText" dxfId="23773" priority="26715" operator="containsText" text="09.00 – 13.00">
      <formula>NOT(ISERROR(SEARCH("09.00 – 13.00",A6)))</formula>
    </cfRule>
    <cfRule type="containsText" dxfId="23772" priority="26716" operator="containsText" text="11.30 – 19.30">
      <formula>NOT(ISERROR(SEARCH("11.30 – 19.30",A6)))</formula>
    </cfRule>
  </conditionalFormatting>
  <conditionalFormatting sqref="A6:B6">
    <cfRule type="cellIs" dxfId="23771" priority="26699" operator="equal">
      <formula>"09.00 – 15.00"</formula>
    </cfRule>
  </conditionalFormatting>
  <conditionalFormatting sqref="A6:B6">
    <cfRule type="cellIs" dxfId="23770" priority="26700" operator="equal">
      <formula>"09.00 – 18.00"</formula>
    </cfRule>
  </conditionalFormatting>
  <conditionalFormatting sqref="A6:B6">
    <cfRule type="cellIs" dxfId="23769" priority="26701" operator="equal">
      <formula>"09.30 – 13.00"</formula>
    </cfRule>
  </conditionalFormatting>
  <conditionalFormatting sqref="A6:B6">
    <cfRule type="cellIs" dxfId="23768" priority="26702" operator="equal">
      <formula>"10.30 – 19.30"</formula>
    </cfRule>
  </conditionalFormatting>
  <conditionalFormatting sqref="A6:B6">
    <cfRule type="cellIs" dxfId="23767" priority="26703" operator="equal">
      <formula>"11.30 – 19.30"</formula>
    </cfRule>
  </conditionalFormatting>
  <conditionalFormatting sqref="A6:B6">
    <cfRule type="cellIs" dxfId="23766" priority="26704" operator="equal">
      <formula>_FV(13,"3")</formula>
    </cfRule>
  </conditionalFormatting>
  <conditionalFormatting sqref="A6:B6">
    <cfRule type="cellIs" dxfId="23765" priority="26705" operator="equal">
      <formula>_FV(13,"3")</formula>
    </cfRule>
  </conditionalFormatting>
  <conditionalFormatting sqref="A6:B6">
    <cfRule type="cellIs" dxfId="23764" priority="26706" operator="equal">
      <formula>_FV(13,"3")</formula>
    </cfRule>
  </conditionalFormatting>
  <conditionalFormatting sqref="A6:B6">
    <cfRule type="cellIs" dxfId="23763" priority="26691" operator="equal">
      <formula>"09.00 – 15.00"</formula>
    </cfRule>
  </conditionalFormatting>
  <conditionalFormatting sqref="A6:B6">
    <cfRule type="cellIs" dxfId="23762" priority="26692" operator="equal">
      <formula>"09.00 – 18.00"</formula>
    </cfRule>
  </conditionalFormatting>
  <conditionalFormatting sqref="A6:B6">
    <cfRule type="cellIs" dxfId="23761" priority="26693" operator="equal">
      <formula>"09.30 – 13.00"</formula>
    </cfRule>
  </conditionalFormatting>
  <conditionalFormatting sqref="A6:B6">
    <cfRule type="cellIs" dxfId="23760" priority="26694" operator="equal">
      <formula>"10.30 – 19.30"</formula>
    </cfRule>
  </conditionalFormatting>
  <conditionalFormatting sqref="A6:B6">
    <cfRule type="cellIs" dxfId="23759" priority="26695" operator="equal">
      <formula>"11.30 – 19.30"</formula>
    </cfRule>
  </conditionalFormatting>
  <conditionalFormatting sqref="A6:B6">
    <cfRule type="cellIs" dxfId="23758" priority="26696" operator="equal">
      <formula>_FV(13,"3")</formula>
    </cfRule>
  </conditionalFormatting>
  <conditionalFormatting sqref="A6:B6">
    <cfRule type="cellIs" dxfId="23757" priority="26697" operator="equal">
      <formula>_FV(13,"3")</formula>
    </cfRule>
  </conditionalFormatting>
  <conditionalFormatting sqref="A6:B6">
    <cfRule type="cellIs" dxfId="23756" priority="26698" operator="equal">
      <formula>_FV(13,"3")</formula>
    </cfRule>
  </conditionalFormatting>
  <conditionalFormatting sqref="A6:P6 A7:B14">
    <cfRule type="containsText" dxfId="23755" priority="26685" operator="containsText" text="09.00 - 13.00">
      <formula>NOT(ISERROR(SEARCH("09.00 - 13.00",A6)))</formula>
    </cfRule>
    <cfRule type="containsText" dxfId="23754" priority="26686" operator="containsText" text="09.00 – 15:00">
      <formula>NOT(ISERROR(SEARCH("09.00 – 15:00",A6)))</formula>
    </cfRule>
    <cfRule type="containsText" dxfId="23753" priority="26687" operator="containsText" text="09.00 – 16.00">
      <formula>NOT(ISERROR(SEARCH("09.00 – 16.00",A6)))</formula>
    </cfRule>
    <cfRule type="containsText" dxfId="23752" priority="26688" operator="containsText" text="09.00 - 13:00">
      <formula>NOT(ISERROR(SEARCH("09.00 - 13:00",A6)))</formula>
    </cfRule>
    <cfRule type="containsText" dxfId="23751" priority="26689" operator="containsText" text="08.30 – 16:30 ">
      <formula>NOT(ISERROR(SEARCH("08.30 – 16:30 ",A6)))</formula>
    </cfRule>
    <cfRule type="containsText" dxfId="23750" priority="26690" operator="containsText" text="08.30 – 17:30 ">
      <formula>NOT(ISERROR(SEARCH("08.30 – 17:30 ",A6)))</formula>
    </cfRule>
  </conditionalFormatting>
  <conditionalFormatting sqref="C6:P6">
    <cfRule type="cellIs" dxfId="23749" priority="26677" operator="equal">
      <formula>"09.00 – 15.00"</formula>
    </cfRule>
  </conditionalFormatting>
  <conditionalFormatting sqref="C6:P6">
    <cfRule type="cellIs" dxfId="23748" priority="26678" operator="equal">
      <formula>"09.00 – 18.00"</formula>
    </cfRule>
  </conditionalFormatting>
  <conditionalFormatting sqref="C6:P6">
    <cfRule type="cellIs" dxfId="23747" priority="26679" operator="equal">
      <formula>"09.30 – 13.00"</formula>
    </cfRule>
  </conditionalFormatting>
  <conditionalFormatting sqref="C6:P6">
    <cfRule type="cellIs" dxfId="23746" priority="26680" operator="equal">
      <formula>"10.30 – 19.30"</formula>
    </cfRule>
  </conditionalFormatting>
  <conditionalFormatting sqref="C6:P6">
    <cfRule type="cellIs" dxfId="23745" priority="26681" operator="equal">
      <formula>"11.30 – 19.30"</formula>
    </cfRule>
  </conditionalFormatting>
  <conditionalFormatting sqref="C6:P6">
    <cfRule type="cellIs" dxfId="23744" priority="26682" operator="equal">
      <formula>_FV(13,"3")</formula>
    </cfRule>
  </conditionalFormatting>
  <conditionalFormatting sqref="C6:P6">
    <cfRule type="cellIs" dxfId="23743" priority="26683" operator="equal">
      <formula>_FV(13,"3")</formula>
    </cfRule>
  </conditionalFormatting>
  <conditionalFormatting sqref="C6:P6">
    <cfRule type="cellIs" dxfId="23742" priority="26684" operator="equal">
      <formula>_FV(13,"3")</formula>
    </cfRule>
  </conditionalFormatting>
  <conditionalFormatting sqref="C6:P6">
    <cfRule type="containsText" dxfId="23741" priority="26667" operator="containsText" text="DOMENICA">
      <formula>NOT(ISERROR(SEARCH("DOMENICA",C6)))</formula>
    </cfRule>
    <cfRule type="containsText" dxfId="23740" priority="26668" operator="containsText" text="08.30 – 14.30">
      <formula>NOT(ISERROR(SEARCH("08.30 – 14.30",C6)))</formula>
    </cfRule>
    <cfRule type="containsText" dxfId="23739" priority="26669" operator="containsText" text="09.30 – 18.30">
      <formula>NOT(ISERROR(SEARCH("09.30 – 18.30",C6)))</formula>
    </cfRule>
    <cfRule type="containsText" dxfId="23738" priority="26670" operator="containsText" text="08.30 – 16.30">
      <formula>NOT(ISERROR(SEARCH("08.30 – 16.30",C6)))</formula>
    </cfRule>
    <cfRule type="containsText" dxfId="23737" priority="26671" operator="containsText" text="08.30 – 17.30">
      <formula>NOT(ISERROR(SEARCH("08.30 – 17.30",C6)))</formula>
    </cfRule>
    <cfRule type="containsText" dxfId="23736" priority="26672" operator="containsText" text="09.00 – 18.00">
      <formula>NOT(ISERROR(SEARCH("09.00 – 18.00",C6)))</formula>
    </cfRule>
    <cfRule type="containsText" dxfId="23735" priority="26673" operator="containsText" text="09.00 – 15.00">
      <formula>NOT(ISERROR(SEARCH("09.00 – 15.00",C6)))</formula>
    </cfRule>
    <cfRule type="containsText" dxfId="23734" priority="26674" operator="containsText" text="10.30 – 19.30">
      <formula>NOT(ISERROR(SEARCH("10.30 – 19.30",C6)))</formula>
    </cfRule>
    <cfRule type="containsText" dxfId="23733" priority="26675" operator="containsText" text="09.00 – 13.00">
      <formula>NOT(ISERROR(SEARCH("09.00 – 13.00",C6)))</formula>
    </cfRule>
    <cfRule type="containsText" dxfId="23732" priority="26676" operator="containsText" text="11.30 – 19.30">
      <formula>NOT(ISERROR(SEARCH("11.30 – 19.30",C6)))</formula>
    </cfRule>
  </conditionalFormatting>
  <conditionalFormatting sqref="C6:P6">
    <cfRule type="cellIs" dxfId="23731" priority="26660" operator="equal">
      <formula>"09.00 – 18.00"</formula>
    </cfRule>
  </conditionalFormatting>
  <conditionalFormatting sqref="C6:P6">
    <cfRule type="cellIs" dxfId="23730" priority="26661" operator="equal">
      <formula>"09.30 – 13.00"</formula>
    </cfRule>
  </conditionalFormatting>
  <conditionalFormatting sqref="C6:P6">
    <cfRule type="cellIs" dxfId="23729" priority="26662" operator="equal">
      <formula>"10.30 – 19.30"</formula>
    </cfRule>
  </conditionalFormatting>
  <conditionalFormatting sqref="C6:P6">
    <cfRule type="cellIs" dxfId="23728" priority="26663" operator="equal">
      <formula>"11.30 – 19.30"</formula>
    </cfRule>
  </conditionalFormatting>
  <conditionalFormatting sqref="C6:P6">
    <cfRule type="cellIs" dxfId="23727" priority="26664" operator="equal">
      <formula>_FV(13,"3")</formula>
    </cfRule>
  </conditionalFormatting>
  <conditionalFormatting sqref="C6:P6">
    <cfRule type="cellIs" dxfId="23726" priority="26665" operator="equal">
      <formula>_FV(13,"3")</formula>
    </cfRule>
  </conditionalFormatting>
  <conditionalFormatting sqref="C6:P6">
    <cfRule type="cellIs" dxfId="23725" priority="26666" operator="equal">
      <formula>_FV(13,"3")</formula>
    </cfRule>
  </conditionalFormatting>
  <conditionalFormatting sqref="C6:P6">
    <cfRule type="cellIs" dxfId="23724" priority="26653" operator="equal">
      <formula>"09.00 – 18.00"</formula>
    </cfRule>
  </conditionalFormatting>
  <conditionalFormatting sqref="C6:P6">
    <cfRule type="cellIs" dxfId="23723" priority="26654" operator="equal">
      <formula>"09.30 – 13.00"</formula>
    </cfRule>
  </conditionalFormatting>
  <conditionalFormatting sqref="C6:P6">
    <cfRule type="cellIs" dxfId="23722" priority="26655" operator="equal">
      <formula>"10.30 – 19.30"</formula>
    </cfRule>
  </conditionalFormatting>
  <conditionalFormatting sqref="C6:P6">
    <cfRule type="cellIs" dxfId="23721" priority="26656" operator="equal">
      <formula>"11.30 – 19.30"</formula>
    </cfRule>
  </conditionalFormatting>
  <conditionalFormatting sqref="C6:P6">
    <cfRule type="cellIs" dxfId="23720" priority="26657" operator="equal">
      <formula>_FV(13,"3")</formula>
    </cfRule>
  </conditionalFormatting>
  <conditionalFormatting sqref="C6:P6">
    <cfRule type="cellIs" dxfId="23719" priority="26658" operator="equal">
      <formula>_FV(13,"3")</formula>
    </cfRule>
  </conditionalFormatting>
  <conditionalFormatting sqref="C6:P6">
    <cfRule type="cellIs" dxfId="23718" priority="26659" operator="equal">
      <formula>_FV(13,"3")</formula>
    </cfRule>
  </conditionalFormatting>
  <conditionalFormatting sqref="H6">
    <cfRule type="cellIs" dxfId="23717" priority="26645" operator="equal">
      <formula>"09.00 – 15.00"</formula>
    </cfRule>
  </conditionalFormatting>
  <conditionalFormatting sqref="H6">
    <cfRule type="cellIs" dxfId="23716" priority="26646" operator="equal">
      <formula>"09.00 – 18.00"</formula>
    </cfRule>
  </conditionalFormatting>
  <conditionalFormatting sqref="H6">
    <cfRule type="cellIs" dxfId="23715" priority="26647" operator="equal">
      <formula>"09.30 – 13.00"</formula>
    </cfRule>
  </conditionalFormatting>
  <conditionalFormatting sqref="H6">
    <cfRule type="cellIs" dxfId="23714" priority="26648" operator="equal">
      <formula>"10.30 – 19.30"</formula>
    </cfRule>
  </conditionalFormatting>
  <conditionalFormatting sqref="H6">
    <cfRule type="cellIs" dxfId="23713" priority="26649" operator="equal">
      <formula>"11.30 – 19.30"</formula>
    </cfRule>
  </conditionalFormatting>
  <conditionalFormatting sqref="H6">
    <cfRule type="cellIs" dxfId="23712" priority="26650" operator="equal">
      <formula>_FV(13,"3")</formula>
    </cfRule>
  </conditionalFormatting>
  <conditionalFormatting sqref="H6">
    <cfRule type="cellIs" dxfId="23711" priority="26651" operator="equal">
      <formula>_FV(13,"3")</formula>
    </cfRule>
  </conditionalFormatting>
  <conditionalFormatting sqref="H6">
    <cfRule type="cellIs" dxfId="23710" priority="26652" operator="equal">
      <formula>_FV(13,"3")</formula>
    </cfRule>
  </conditionalFormatting>
  <conditionalFormatting sqref="H6">
    <cfRule type="containsText" dxfId="23709" priority="26635" operator="containsText" text="DOMENICA">
      <formula>NOT(ISERROR(SEARCH("DOMENICA",H6)))</formula>
    </cfRule>
    <cfRule type="containsText" dxfId="23708" priority="26636" operator="containsText" text="08.30 – 14.30">
      <formula>NOT(ISERROR(SEARCH("08.30 – 14.30",H6)))</formula>
    </cfRule>
    <cfRule type="containsText" dxfId="23707" priority="26637" operator="containsText" text="09.30 – 18.30">
      <formula>NOT(ISERROR(SEARCH("09.30 – 18.30",H6)))</formula>
    </cfRule>
    <cfRule type="containsText" dxfId="23706" priority="26638" operator="containsText" text="08.30 – 16.30">
      <formula>NOT(ISERROR(SEARCH("08.30 – 16.30",H6)))</formula>
    </cfRule>
    <cfRule type="containsText" dxfId="23705" priority="26639" operator="containsText" text="08.30 – 17.30">
      <formula>NOT(ISERROR(SEARCH("08.30 – 17.30",H6)))</formula>
    </cfRule>
    <cfRule type="containsText" dxfId="23704" priority="26640" operator="containsText" text="09.00 – 18.00">
      <formula>NOT(ISERROR(SEARCH("09.00 – 18.00",H6)))</formula>
    </cfRule>
    <cfRule type="containsText" dxfId="23703" priority="26641" operator="containsText" text="09.00 – 15.00">
      <formula>NOT(ISERROR(SEARCH("09.00 – 15.00",H6)))</formula>
    </cfRule>
    <cfRule type="containsText" dxfId="23702" priority="26642" operator="containsText" text="10.30 – 19.30">
      <formula>NOT(ISERROR(SEARCH("10.30 – 19.30",H6)))</formula>
    </cfRule>
    <cfRule type="containsText" dxfId="23701" priority="26643" operator="containsText" text="09.00 – 13.00">
      <formula>NOT(ISERROR(SEARCH("09.00 – 13.00",H6)))</formula>
    </cfRule>
    <cfRule type="containsText" dxfId="23700" priority="26644" operator="containsText" text="11.30 – 19.30">
      <formula>NOT(ISERROR(SEARCH("11.30 – 19.30",H6)))</formula>
    </cfRule>
  </conditionalFormatting>
  <conditionalFormatting sqref="H6">
    <cfRule type="cellIs" dxfId="23699" priority="26628" operator="equal">
      <formula>"09.00 – 18.00"</formula>
    </cfRule>
  </conditionalFormatting>
  <conditionalFormatting sqref="H6">
    <cfRule type="cellIs" dxfId="23698" priority="26629" operator="equal">
      <formula>"09.30 – 13.00"</formula>
    </cfRule>
  </conditionalFormatting>
  <conditionalFormatting sqref="H6">
    <cfRule type="cellIs" dxfId="23697" priority="26630" operator="equal">
      <formula>"10.30 – 19.30"</formula>
    </cfRule>
  </conditionalFormatting>
  <conditionalFormatting sqref="H6">
    <cfRule type="cellIs" dxfId="23696" priority="26631" operator="equal">
      <formula>"11.30 – 19.30"</formula>
    </cfRule>
  </conditionalFormatting>
  <conditionalFormatting sqref="H6">
    <cfRule type="cellIs" dxfId="23695" priority="26632" operator="equal">
      <formula>_FV(13,"3")</formula>
    </cfRule>
  </conditionalFormatting>
  <conditionalFormatting sqref="H6">
    <cfRule type="cellIs" dxfId="23694" priority="26633" operator="equal">
      <formula>_FV(13,"3")</formula>
    </cfRule>
  </conditionalFormatting>
  <conditionalFormatting sqref="H6">
    <cfRule type="cellIs" dxfId="23693" priority="26634" operator="equal">
      <formula>_FV(13,"3")</formula>
    </cfRule>
  </conditionalFormatting>
  <conditionalFormatting sqref="H6">
    <cfRule type="cellIs" dxfId="23692" priority="26624" operator="equal">
      <formula>"11.30 – 19.30"</formula>
    </cfRule>
  </conditionalFormatting>
  <conditionalFormatting sqref="H6">
    <cfRule type="cellIs" dxfId="23691" priority="26625" operator="equal">
      <formula>_FV(13,"3")</formula>
    </cfRule>
  </conditionalFormatting>
  <conditionalFormatting sqref="H6">
    <cfRule type="cellIs" dxfId="23690" priority="26626" operator="equal">
      <formula>_FV(13,"3")</formula>
    </cfRule>
  </conditionalFormatting>
  <conditionalFormatting sqref="H6">
    <cfRule type="cellIs" dxfId="23689" priority="26627" operator="equal">
      <formula>_FV(13,"3")</formula>
    </cfRule>
  </conditionalFormatting>
  <conditionalFormatting sqref="C7:P7 C11:P14 M8:P10 C8:K10">
    <cfRule type="containsText" dxfId="23688" priority="26603" operator="containsText" text="08.30 – 14.30">
      <formula>NOT(ISERROR(SEARCH("08.30 – 14.30",C7)))</formula>
    </cfRule>
    <cfRule type="containsText" dxfId="23687" priority="26604" operator="containsText" text="09:30 – 18.30">
      <formula>NOT(ISERROR(SEARCH("09:30 – 18.30",C7)))</formula>
    </cfRule>
    <cfRule type="containsText" dxfId="23686" priority="26605" operator="containsText" text="10.30 – 18.30">
      <formula>NOT(ISERROR(SEARCH("10.30 – 18.30",C7)))</formula>
    </cfRule>
    <cfRule type="containsText" dxfId="23685" priority="26606" operator="containsText" text="09.30 – 18.30">
      <formula>NOT(ISERROR(SEARCH("09.30 – 18.30",C7)))</formula>
    </cfRule>
    <cfRule type="containsText" dxfId="23684" priority="26608" operator="containsText" text="09.00 – 13:00">
      <formula>NOT(ISERROR(SEARCH("09.00 – 13:00",C7)))</formula>
    </cfRule>
    <cfRule type="containsText" dxfId="23683" priority="26609" operator="containsText" text="08.30 – 16.30">
      <formula>NOT(ISERROR(SEARCH("08.30 – 16.30",C7)))</formula>
    </cfRule>
    <cfRule type="containsText" dxfId="23682" priority="26610" operator="containsText" text="08:30 – 17.30">
      <formula>NOT(ISERROR(SEARCH("08:30 – 17.30",C7)))</formula>
    </cfRule>
    <cfRule type="containsText" dxfId="23681" priority="26611" operator="containsText" text="08.30 – 17.30">
      <formula>NOT(ISERROR(SEARCH("08.30 – 17.30",C7)))</formula>
    </cfRule>
    <cfRule type="containsText" dxfId="23680" priority="26612" operator="containsText" text="09.00 – 18.00">
      <formula>NOT(ISERROR(SEARCH("09.00 – 18.00",C7)))</formula>
    </cfRule>
    <cfRule type="containsText" dxfId="23679" priority="26613" operator="containsText" text="09.00 – 13.00">
      <formula>NOT(ISERROR(SEARCH("09.00 – 13.00",C7)))</formula>
    </cfRule>
    <cfRule type="containsText" dxfId="23678" priority="26614" operator="containsText" text="11.30 – 19.30">
      <formula>NOT(ISERROR(SEARCH("11.30 – 19.30",C7)))</formula>
    </cfRule>
    <cfRule type="containsText" dxfId="23677" priority="26615" operator="containsText" text="10.30 – 19.30">
      <formula>NOT(ISERROR(SEARCH("10.30 – 19.30",C7)))</formula>
    </cfRule>
    <cfRule type="containsText" dxfId="23676" priority="26616" operator="containsText" text="09.00 – 15.00">
      <formula>NOT(ISERROR(SEARCH("09.00 – 15.00",C7)))</formula>
    </cfRule>
    <cfRule type="containsText" dxfId="23675" priority="26617" operator="containsText" text="1 2 : 3 0">
      <formula>NOT(ISERROR(SEARCH("1 2 : 3 0",C7)))</formula>
    </cfRule>
    <cfRule type="containsText" dxfId="23674" priority="26618" operator="containsText" text="1 3 : 3 0">
      <formula>NOT(ISERROR(SEARCH("1 3 : 3 0",C7)))</formula>
    </cfRule>
    <cfRule type="containsText" dxfId="23673" priority="26619" operator="containsText" text="FESTIVITÁ">
      <formula>NOT(ISERROR(SEARCH("FESTIVITÁ",C7)))</formula>
    </cfRule>
    <cfRule type="cellIs" dxfId="23672" priority="26620" operator="equal">
      <formula>"DOMENICA"</formula>
    </cfRule>
  </conditionalFormatting>
  <conditionalFormatting sqref="C7:P7 C11:P14 M8:P10 C8:K10">
    <cfRule type="containsText" dxfId="23671" priority="26595" operator="containsText" text="09.00 - 13.00">
      <formula>NOT(ISERROR(SEARCH("09.00 - 13.00",C7)))</formula>
    </cfRule>
    <cfRule type="containsText" dxfId="23670" priority="26598" operator="containsText" text="09.00 – 15:00">
      <formula>NOT(ISERROR(SEARCH("09.00 – 15:00",C7)))</formula>
    </cfRule>
    <cfRule type="containsText" dxfId="23669" priority="26599" operator="containsText" text="09.00 – 16.00">
      <formula>NOT(ISERROR(SEARCH("09.00 – 16.00",C7)))</formula>
    </cfRule>
    <cfRule type="containsText" dxfId="23668" priority="26600" operator="containsText" text="09.00 - 13:00">
      <formula>NOT(ISERROR(SEARCH("09.00 - 13:00",C7)))</formula>
    </cfRule>
    <cfRule type="containsText" dxfId="23667" priority="26601" operator="containsText" text="08.30 – 16:30 ">
      <formula>NOT(ISERROR(SEARCH("08.30 – 16:30 ",C7)))</formula>
    </cfRule>
    <cfRule type="containsText" dxfId="23666" priority="26602" operator="containsText" text="08.30 – 17:30 ">
      <formula>NOT(ISERROR(SEARCH("08.30 – 17:30 ",C7)))</formula>
    </cfRule>
  </conditionalFormatting>
  <conditionalFormatting sqref="C7:P7 C11:P14 M8:P10 C8:K10">
    <cfRule type="containsText" dxfId="23665" priority="26597" operator="containsText" text="1 3 : 0 0">
      <formula>NOT(ISERROR(SEARCH("1 3 : 0 0",C7)))</formula>
    </cfRule>
  </conditionalFormatting>
  <conditionalFormatting sqref="C7:P7">
    <cfRule type="containsText" dxfId="23664" priority="26596" operator="containsText" text="13:00">
      <formula>NOT(ISERROR(SEARCH("13:00",C7)))</formula>
    </cfRule>
  </conditionalFormatting>
  <conditionalFormatting sqref="C7:P7 C11:P14 M8:P10 C8:K10">
    <cfRule type="containsText" dxfId="23663" priority="26607" operator="containsText" text="09:00 – 13.00 ">
      <formula>NOT(ISERROR(SEARCH("09:00 – 13.00 ",C7)))</formula>
    </cfRule>
  </conditionalFormatting>
  <conditionalFormatting sqref="C13:P13">
    <cfRule type="containsText" dxfId="23662" priority="26594" operator="containsText" text="09:00 – 13.00 ">
      <formula>NOT(ISERROR(SEARCH("09:00 – 13.00 ",C13)))</formula>
    </cfRule>
  </conditionalFormatting>
  <conditionalFormatting sqref="C7:P7 C11:P14 M8:P10 C8:K10">
    <cfRule type="containsText" dxfId="23661" priority="26593" operator="containsText" text="09:00 – 13.00 ">
      <formula>NOT(ISERROR(SEARCH("09:00 – 13.00 ",C7)))</formula>
    </cfRule>
  </conditionalFormatting>
  <conditionalFormatting sqref="C13:P14">
    <cfRule type="containsText" dxfId="23660" priority="26592" operator="containsText" text="09:00 – 13.00 ">
      <formula>NOT(ISERROR(SEARCH("09:00 – 13.00 ",C13)))</formula>
    </cfRule>
  </conditionalFormatting>
  <conditionalFormatting sqref="C8:P8">
    <cfRule type="containsText" dxfId="23659" priority="26589" operator="containsText" text="09.00 -13.00">
      <formula>NOT(ISERROR(SEARCH("09.00 -13.00",C8)))</formula>
    </cfRule>
    <cfRule type="containsText" dxfId="23658" priority="26590" operator="containsText" text="09.00 -15:00">
      <formula>NOT(ISERROR(SEARCH("09.00 -15:00",C8)))</formula>
    </cfRule>
    <cfRule type="containsText" dxfId="23657" priority="26591" operator="containsText" text="09.00 -16.00">
      <formula>NOT(ISERROR(SEARCH("09.00 -16.00",C8)))</formula>
    </cfRule>
  </conditionalFormatting>
  <conditionalFormatting sqref="C11:P14 C9:K10 M9:P10">
    <cfRule type="containsText" dxfId="23656" priority="26586" operator="containsText" text="09.00 -13.00">
      <formula>NOT(ISERROR(SEARCH("09.00 -13.00",C9)))</formula>
    </cfRule>
    <cfRule type="containsText" dxfId="23655" priority="26587" operator="containsText" text="09.00 -15:00">
      <formula>NOT(ISERROR(SEARCH("09.00 -15:00",C9)))</formula>
    </cfRule>
    <cfRule type="containsText" dxfId="23654" priority="26588" operator="containsText" text="09.00 -16.00">
      <formula>NOT(ISERROR(SEARCH("09.00 -16.00",C9)))</formula>
    </cfRule>
  </conditionalFormatting>
  <conditionalFormatting sqref="C7:P7">
    <cfRule type="containsText" dxfId="23653" priority="26583" operator="containsText" text="09.00 -13.00">
      <formula>NOT(ISERROR(SEARCH("09.00 -13.00",C7)))</formula>
    </cfRule>
    <cfRule type="containsText" dxfId="23652" priority="26584" operator="containsText" text="09.00 -15:00">
      <formula>NOT(ISERROR(SEARCH("09.00 -15:00",C7)))</formula>
    </cfRule>
    <cfRule type="containsText" dxfId="23651" priority="26585" operator="containsText" text="09.00 -16.00">
      <formula>NOT(ISERROR(SEARCH("09.00 -16.00",C7)))</formula>
    </cfRule>
  </conditionalFormatting>
  <conditionalFormatting sqref="C13:P13">
    <cfRule type="containsText" dxfId="23650" priority="26582" operator="containsText" text="09:00 – 13.00 ">
      <formula>NOT(ISERROR(SEARCH("09:00 – 13.00 ",C13)))</formula>
    </cfRule>
  </conditionalFormatting>
  <conditionalFormatting sqref="C7:P7 C11:P14 M8:P10 C8:K10">
    <cfRule type="containsText" dxfId="23649" priority="26581" operator="containsText" text="09:00 – 13.00 ">
      <formula>NOT(ISERROR(SEARCH("09:00 – 13.00 ",C7)))</formula>
    </cfRule>
  </conditionalFormatting>
  <conditionalFormatting sqref="C13:P14">
    <cfRule type="containsText" dxfId="23648" priority="26580" operator="containsText" text="09:00 – 13.00 ">
      <formula>NOT(ISERROR(SEARCH("09:00 – 13.00 ",C13)))</formula>
    </cfRule>
  </conditionalFormatting>
  <conditionalFormatting sqref="C8:P8">
    <cfRule type="containsText" dxfId="23647" priority="26577" operator="containsText" text="09.00 -13.00">
      <formula>NOT(ISERROR(SEARCH("09.00 -13.00",C8)))</formula>
    </cfRule>
    <cfRule type="containsText" dxfId="23646" priority="26578" operator="containsText" text="09.00 -15:00">
      <formula>NOT(ISERROR(SEARCH("09.00 -15:00",C8)))</formula>
    </cfRule>
    <cfRule type="containsText" dxfId="23645" priority="26579" operator="containsText" text="09.00 -16.00">
      <formula>NOT(ISERROR(SEARCH("09.00 -16.00",C8)))</formula>
    </cfRule>
  </conditionalFormatting>
  <conditionalFormatting sqref="C11:P14 C9:K10 M9:P10">
    <cfRule type="containsText" dxfId="23644" priority="26574" operator="containsText" text="09.00 -13.00">
      <formula>NOT(ISERROR(SEARCH("09.00 -13.00",C9)))</formula>
    </cfRule>
    <cfRule type="containsText" dxfId="23643" priority="26575" operator="containsText" text="09.00 -15:00">
      <formula>NOT(ISERROR(SEARCH("09.00 -15:00",C9)))</formula>
    </cfRule>
    <cfRule type="containsText" dxfId="23642" priority="26576" operator="containsText" text="09.00 -16.00">
      <formula>NOT(ISERROR(SEARCH("09.00 -16.00",C9)))</formula>
    </cfRule>
  </conditionalFormatting>
  <conditionalFormatting sqref="C7:P7">
    <cfRule type="containsText" dxfId="23641" priority="26571" operator="containsText" text="09.00 -13.00">
      <formula>NOT(ISERROR(SEARCH("09.00 -13.00",C7)))</formula>
    </cfRule>
    <cfRule type="containsText" dxfId="23640" priority="26572" operator="containsText" text="09.00 -15:00">
      <formula>NOT(ISERROR(SEARCH("09.00 -15:00",C7)))</formula>
    </cfRule>
    <cfRule type="containsText" dxfId="23639" priority="26573" operator="containsText" text="09.00 -16.00">
      <formula>NOT(ISERROR(SEARCH("09.00 -16.00",C7)))</formula>
    </cfRule>
  </conditionalFormatting>
  <conditionalFormatting sqref="C8:P8">
    <cfRule type="containsText" dxfId="23638" priority="26568" operator="containsText" text="09.00 -13:00">
      <formula>NOT(ISERROR(SEARCH("09.00 -13:00",C8)))</formula>
    </cfRule>
    <cfRule type="containsText" dxfId="23637" priority="26569" operator="containsText" text="08.30 -17.30">
      <formula>NOT(ISERROR(SEARCH("08.30 -17.30",C8)))</formula>
    </cfRule>
    <cfRule type="containsText" dxfId="23636" priority="26570" operator="containsText" text="08.30 -15:30">
      <formula>NOT(ISERROR(SEARCH("08.30 -15:30",C8)))</formula>
    </cfRule>
  </conditionalFormatting>
  <conditionalFormatting sqref="C11:P14 C9:K10 M9:P10">
    <cfRule type="containsText" dxfId="23635" priority="26565" operator="containsText" text="09.00 -13.00">
      <formula>NOT(ISERROR(SEARCH("09.00 -13.00",C9)))</formula>
    </cfRule>
    <cfRule type="containsText" dxfId="23634" priority="26566" operator="containsText" text="09.00 -15:00">
      <formula>NOT(ISERROR(SEARCH("09.00 -15:00",C9)))</formula>
    </cfRule>
    <cfRule type="containsText" dxfId="23633" priority="26567" operator="containsText" text="09.00 -16.00">
      <formula>NOT(ISERROR(SEARCH("09.00 -16.00",C9)))</formula>
    </cfRule>
  </conditionalFormatting>
  <conditionalFormatting sqref="C11:P14 C9:K10 M9:P10">
    <cfRule type="containsText" dxfId="23632" priority="26562" operator="containsText" text="09.00 -13:00">
      <formula>NOT(ISERROR(SEARCH("09.00 -13:00",C9)))</formula>
    </cfRule>
    <cfRule type="containsText" dxfId="23631" priority="26563" operator="containsText" text="08.30 -17.30">
      <formula>NOT(ISERROR(SEARCH("08.30 -17.30",C9)))</formula>
    </cfRule>
    <cfRule type="containsText" dxfId="23630" priority="26564" operator="containsText" text="08.30 -15:30">
      <formula>NOT(ISERROR(SEARCH("08.30 -15:30",C9)))</formula>
    </cfRule>
  </conditionalFormatting>
  <conditionalFormatting sqref="C7:P7">
    <cfRule type="containsText" dxfId="23629" priority="26559" operator="containsText" text="09.00 -13.00">
      <formula>NOT(ISERROR(SEARCH("09.00 -13.00",C7)))</formula>
    </cfRule>
    <cfRule type="containsText" dxfId="23628" priority="26560" operator="containsText" text="09.00 -15:00">
      <formula>NOT(ISERROR(SEARCH("09.00 -15:00",C7)))</formula>
    </cfRule>
    <cfRule type="containsText" dxfId="23627" priority="26561" operator="containsText" text="09.00 -16.00">
      <formula>NOT(ISERROR(SEARCH("09.00 -16.00",C7)))</formula>
    </cfRule>
  </conditionalFormatting>
  <conditionalFormatting sqref="C7:P7">
    <cfRule type="containsText" dxfId="23626" priority="26556" operator="containsText" text="09.00 -13:00">
      <formula>NOT(ISERROR(SEARCH("09.00 -13:00",C7)))</formula>
    </cfRule>
    <cfRule type="containsText" dxfId="23625" priority="26557" operator="containsText" text="08.30 -17.30">
      <formula>NOT(ISERROR(SEARCH("08.30 -17.30",C7)))</formula>
    </cfRule>
    <cfRule type="containsText" dxfId="23624" priority="26558" operator="containsText" text="08.30 -15:30">
      <formula>NOT(ISERROR(SEARCH("08.30 -15:30",C7)))</formula>
    </cfRule>
  </conditionalFormatting>
  <conditionalFormatting sqref="W6:X6 AC6:AR6">
    <cfRule type="cellIs" dxfId="23623" priority="26547" operator="equal">
      <formula>"09.00 – 13.00"</formula>
    </cfRule>
  </conditionalFormatting>
  <conditionalFormatting sqref="W6:X6 AC6:AR6">
    <cfRule type="cellIs" dxfId="23622" priority="26548" operator="equal">
      <formula>"09.00 – 15.00"</formula>
    </cfRule>
  </conditionalFormatting>
  <conditionalFormatting sqref="W6:X6 AC6:AR6">
    <cfRule type="cellIs" dxfId="23621" priority="26549" operator="equal">
      <formula>"09.00 – 18.00"</formula>
    </cfRule>
  </conditionalFormatting>
  <conditionalFormatting sqref="W6:X6 AC6:AR6">
    <cfRule type="cellIs" dxfId="23620" priority="26550" operator="equal">
      <formula>"09.30 – 13.00"</formula>
    </cfRule>
  </conditionalFormatting>
  <conditionalFormatting sqref="W6:X6 AC6:AR6">
    <cfRule type="cellIs" dxfId="23619" priority="26551" operator="equal">
      <formula>"10.30 – 19.30"</formula>
    </cfRule>
  </conditionalFormatting>
  <conditionalFormatting sqref="W6:X6 AC6:AR6">
    <cfRule type="cellIs" dxfId="23618" priority="26552" operator="equal">
      <formula>"11.30 – 19.30"</formula>
    </cfRule>
  </conditionalFormatting>
  <conditionalFormatting sqref="W6:X6 AC6:AR6">
    <cfRule type="cellIs" dxfId="23617" priority="26553" operator="equal">
      <formula>_FV(13,"3")</formula>
    </cfRule>
  </conditionalFormatting>
  <conditionalFormatting sqref="W6:X6 AC6:AR6">
    <cfRule type="cellIs" dxfId="23616" priority="26554" operator="equal">
      <formula>_FV(13,"3")</formula>
    </cfRule>
  </conditionalFormatting>
  <conditionalFormatting sqref="W6:X6 AC6:AR6">
    <cfRule type="cellIs" dxfId="23615" priority="26555" operator="equal">
      <formula>_FV(13,"3")</formula>
    </cfRule>
  </conditionalFormatting>
  <conditionalFormatting sqref="W6:X6 AC6:AR6">
    <cfRule type="containsText" dxfId="23614" priority="26537" operator="containsText" text="DOMENICA">
      <formula>NOT(ISERROR(SEARCH("DOMENICA",W6)))</formula>
    </cfRule>
    <cfRule type="containsText" dxfId="23613" priority="26538" operator="containsText" text="08.30 – 14.30">
      <formula>NOT(ISERROR(SEARCH("08.30 – 14.30",W6)))</formula>
    </cfRule>
    <cfRule type="containsText" dxfId="23612" priority="26539" operator="containsText" text="09.30 – 18.30">
      <formula>NOT(ISERROR(SEARCH("09.30 – 18.30",W6)))</formula>
    </cfRule>
    <cfRule type="containsText" dxfId="23611" priority="26540" operator="containsText" text="08.30 – 16.30">
      <formula>NOT(ISERROR(SEARCH("08.30 – 16.30",W6)))</formula>
    </cfRule>
    <cfRule type="containsText" dxfId="23610" priority="26541" operator="containsText" text="08.30 – 17.30">
      <formula>NOT(ISERROR(SEARCH("08.30 – 17.30",W6)))</formula>
    </cfRule>
    <cfRule type="containsText" dxfId="23609" priority="26542" operator="containsText" text="09.00 – 18.00">
      <formula>NOT(ISERROR(SEARCH("09.00 – 18.00",W6)))</formula>
    </cfRule>
    <cfRule type="containsText" dxfId="23608" priority="26543" operator="containsText" text="09.00 – 15.00">
      <formula>NOT(ISERROR(SEARCH("09.00 – 15.00",W6)))</formula>
    </cfRule>
    <cfRule type="containsText" dxfId="23607" priority="26544" operator="containsText" text="10.30 – 19.30">
      <formula>NOT(ISERROR(SEARCH("10.30 – 19.30",W6)))</formula>
    </cfRule>
    <cfRule type="containsText" dxfId="23606" priority="26545" operator="containsText" text="09.00 – 13.00">
      <formula>NOT(ISERROR(SEARCH("09.00 – 13.00",W6)))</formula>
    </cfRule>
    <cfRule type="containsText" dxfId="23605" priority="26546" operator="containsText" text="11.30 – 19.30">
      <formula>NOT(ISERROR(SEARCH("11.30 – 19.30",W6)))</formula>
    </cfRule>
  </conditionalFormatting>
  <conditionalFormatting sqref="W6:X6 AC6:AR6">
    <cfRule type="cellIs" dxfId="23604" priority="26529" operator="equal">
      <formula>"09.00 – 15.00"</formula>
    </cfRule>
  </conditionalFormatting>
  <conditionalFormatting sqref="W6:X6 AC6:AR6">
    <cfRule type="cellIs" dxfId="23603" priority="26530" operator="equal">
      <formula>"09.00 – 18.00"</formula>
    </cfRule>
  </conditionalFormatting>
  <conditionalFormatting sqref="W6:X6 AC6:AR6">
    <cfRule type="cellIs" dxfId="23602" priority="26531" operator="equal">
      <formula>"09.30 – 13.00"</formula>
    </cfRule>
  </conditionalFormatting>
  <conditionalFormatting sqref="W6:X6 AC6:AR6">
    <cfRule type="cellIs" dxfId="23601" priority="26532" operator="equal">
      <formula>"10.30 – 19.30"</formula>
    </cfRule>
  </conditionalFormatting>
  <conditionalFormatting sqref="W6:X6 AC6:AR6">
    <cfRule type="cellIs" dxfId="23600" priority="26533" operator="equal">
      <formula>"11.30 – 19.30"</formula>
    </cfRule>
  </conditionalFormatting>
  <conditionalFormatting sqref="W6:X6 AC6:AR6">
    <cfRule type="cellIs" dxfId="23599" priority="26534" operator="equal">
      <formula>_FV(13,"3")</formula>
    </cfRule>
  </conditionalFormatting>
  <conditionalFormatting sqref="W6:X6 AC6:AR6">
    <cfRule type="cellIs" dxfId="23598" priority="26535" operator="equal">
      <formula>_FV(13,"3")</formula>
    </cfRule>
  </conditionalFormatting>
  <conditionalFormatting sqref="W6:X6 AC6:AR6">
    <cfRule type="cellIs" dxfId="23597" priority="26536" operator="equal">
      <formula>_FV(13,"3")</formula>
    </cfRule>
  </conditionalFormatting>
  <conditionalFormatting sqref="W6:X6 AC6:AR6">
    <cfRule type="cellIs" dxfId="23596" priority="26521" operator="equal">
      <formula>"09.00 – 15.00"</formula>
    </cfRule>
  </conditionalFormatting>
  <conditionalFormatting sqref="W6:X6 AC6:AR6">
    <cfRule type="cellIs" dxfId="23595" priority="26522" operator="equal">
      <formula>"09.00 – 18.00"</formula>
    </cfRule>
  </conditionalFormatting>
  <conditionalFormatting sqref="W6:X6 AC6:AR6">
    <cfRule type="cellIs" dxfId="23594" priority="26523" operator="equal">
      <formula>"09.30 – 13.00"</formula>
    </cfRule>
  </conditionalFormatting>
  <conditionalFormatting sqref="W6:X6 AC6:AR6">
    <cfRule type="cellIs" dxfId="23593" priority="26524" operator="equal">
      <formula>"10.30 – 19.30"</formula>
    </cfRule>
  </conditionalFormatting>
  <conditionalFormatting sqref="W6:X6 AC6:AR6">
    <cfRule type="cellIs" dxfId="23592" priority="26525" operator="equal">
      <formula>"11.30 – 19.30"</formula>
    </cfRule>
  </conditionalFormatting>
  <conditionalFormatting sqref="W6:X6 AC6:AR6">
    <cfRule type="cellIs" dxfId="23591" priority="26526" operator="equal">
      <formula>_FV(13,"3")</formula>
    </cfRule>
  </conditionalFormatting>
  <conditionalFormatting sqref="W6:X6 AC6:AR6">
    <cfRule type="cellIs" dxfId="23590" priority="26527" operator="equal">
      <formula>_FV(13,"3")</formula>
    </cfRule>
  </conditionalFormatting>
  <conditionalFormatting sqref="W6:X6 AC6:AR6">
    <cfRule type="cellIs" dxfId="23589" priority="26528" operator="equal">
      <formula>_FV(13,"3")</formula>
    </cfRule>
  </conditionalFormatting>
  <conditionalFormatting sqref="W6:X6 AC6:AR6">
    <cfRule type="containsText" dxfId="23588" priority="26515" operator="containsText" text="09.00 - 13.00">
      <formula>NOT(ISERROR(SEARCH("09.00 - 13.00",W6)))</formula>
    </cfRule>
    <cfRule type="containsText" dxfId="23587" priority="26516" operator="containsText" text="09.00 – 15:00">
      <formula>NOT(ISERROR(SEARCH("09.00 – 15:00",W6)))</formula>
    </cfRule>
    <cfRule type="containsText" dxfId="23586" priority="26517" operator="containsText" text="09.00 – 16.00">
      <formula>NOT(ISERROR(SEARCH("09.00 – 16.00",W6)))</formula>
    </cfRule>
    <cfRule type="containsText" dxfId="23585" priority="26518" operator="containsText" text="09.00 - 13:00">
      <formula>NOT(ISERROR(SEARCH("09.00 - 13:00",W6)))</formula>
    </cfRule>
    <cfRule type="containsText" dxfId="23584" priority="26519" operator="containsText" text="08.30 – 16:30 ">
      <formula>NOT(ISERROR(SEARCH("08.30 – 16:30 ",W6)))</formula>
    </cfRule>
    <cfRule type="containsText" dxfId="23583" priority="26520" operator="containsText" text="08.30 – 17:30 ">
      <formula>NOT(ISERROR(SEARCH("08.30 – 17:30 ",W6)))</formula>
    </cfRule>
  </conditionalFormatting>
  <conditionalFormatting sqref="W6:X6 AC6:AR6">
    <cfRule type="cellIs" dxfId="23582" priority="26507" operator="equal">
      <formula>"09.00 – 15.00"</formula>
    </cfRule>
  </conditionalFormatting>
  <conditionalFormatting sqref="W6:X6 AC6:AR6">
    <cfRule type="cellIs" dxfId="23581" priority="26508" operator="equal">
      <formula>"09.00 – 18.00"</formula>
    </cfRule>
  </conditionalFormatting>
  <conditionalFormatting sqref="W6:X6 AC6:AR6">
    <cfRule type="cellIs" dxfId="23580" priority="26509" operator="equal">
      <formula>"09.30 – 13.00"</formula>
    </cfRule>
  </conditionalFormatting>
  <conditionalFormatting sqref="W6:X6 AC6:AR6">
    <cfRule type="cellIs" dxfId="23579" priority="26510" operator="equal">
      <formula>"10.30 – 19.30"</formula>
    </cfRule>
  </conditionalFormatting>
  <conditionalFormatting sqref="W6:X6 AC6:AR6">
    <cfRule type="cellIs" dxfId="23578" priority="26511" operator="equal">
      <formula>"11.30 – 19.30"</formula>
    </cfRule>
  </conditionalFormatting>
  <conditionalFormatting sqref="W6:X6 AC6:AR6">
    <cfRule type="cellIs" dxfId="23577" priority="26512" operator="equal">
      <formula>_FV(13,"3")</formula>
    </cfRule>
  </conditionalFormatting>
  <conditionalFormatting sqref="W6:X6 AC6:AR6">
    <cfRule type="cellIs" dxfId="23576" priority="26513" operator="equal">
      <formula>_FV(13,"3")</formula>
    </cfRule>
  </conditionalFormatting>
  <conditionalFormatting sqref="W6:X6 AC6:AR6">
    <cfRule type="containsText" dxfId="23575" priority="26497" operator="containsText" text="DOMENICA">
      <formula>NOT(ISERROR(SEARCH("DOMENICA",W6)))</formula>
    </cfRule>
    <cfRule type="containsText" dxfId="23574" priority="26498" operator="containsText" text="08.30 – 14.30">
      <formula>NOT(ISERROR(SEARCH("08.30 – 14.30",W6)))</formula>
    </cfRule>
    <cfRule type="containsText" dxfId="23573" priority="26499" operator="containsText" text="09.30 – 18.30">
      <formula>NOT(ISERROR(SEARCH("09.30 – 18.30",W6)))</formula>
    </cfRule>
    <cfRule type="containsText" dxfId="23572" priority="26500" operator="containsText" text="08.30 – 16.30">
      <formula>NOT(ISERROR(SEARCH("08.30 – 16.30",W6)))</formula>
    </cfRule>
    <cfRule type="containsText" dxfId="23571" priority="26501" operator="containsText" text="08.30 – 17.30">
      <formula>NOT(ISERROR(SEARCH("08.30 – 17.30",W6)))</formula>
    </cfRule>
    <cfRule type="containsText" dxfId="23570" priority="26502" operator="containsText" text="09.00 – 18.00">
      <formula>NOT(ISERROR(SEARCH("09.00 – 18.00",W6)))</formula>
    </cfRule>
    <cfRule type="containsText" dxfId="23569" priority="26503" operator="containsText" text="09.00 – 15.00">
      <formula>NOT(ISERROR(SEARCH("09.00 – 15.00",W6)))</formula>
    </cfRule>
    <cfRule type="containsText" dxfId="23568" priority="26504" operator="containsText" text="10.30 – 19.30">
      <formula>NOT(ISERROR(SEARCH("10.30 – 19.30",W6)))</formula>
    </cfRule>
    <cfRule type="containsText" dxfId="23567" priority="26505" operator="containsText" text="09.00 – 13.00">
      <formula>NOT(ISERROR(SEARCH("09.00 – 13.00",W6)))</formula>
    </cfRule>
    <cfRule type="containsText" dxfId="23566" priority="26506" operator="containsText" text="11.30 – 19.30">
      <formula>NOT(ISERROR(SEARCH("11.30 – 19.30",W6)))</formula>
    </cfRule>
  </conditionalFormatting>
  <conditionalFormatting sqref="W6:X6 AC6:AR6">
    <cfRule type="cellIs" dxfId="23565" priority="26490" operator="equal">
      <formula>"09.00 – 18.00"</formula>
    </cfRule>
  </conditionalFormatting>
  <conditionalFormatting sqref="W6:X6 AC6:AR6">
    <cfRule type="cellIs" dxfId="23564" priority="26491" operator="equal">
      <formula>"09.30 – 13.00"</formula>
    </cfRule>
  </conditionalFormatting>
  <conditionalFormatting sqref="W6:X6 AC6:AR6">
    <cfRule type="cellIs" dxfId="23563" priority="26492" operator="equal">
      <formula>"10.30 – 19.30"</formula>
    </cfRule>
  </conditionalFormatting>
  <conditionalFormatting sqref="W6:X6 AC6:AR6">
    <cfRule type="cellIs" dxfId="23562" priority="26493" operator="equal">
      <formula>"11.30 – 19.30"</formula>
    </cfRule>
  </conditionalFormatting>
  <conditionalFormatting sqref="W6:X6 AC6:AR6">
    <cfRule type="cellIs" dxfId="23561" priority="26494" operator="equal">
      <formula>_FV(13,"3")</formula>
    </cfRule>
  </conditionalFormatting>
  <conditionalFormatting sqref="W6:X6 AC6:AR6">
    <cfRule type="cellIs" dxfId="23560" priority="26483" operator="equal">
      <formula>"09.00 – 18.00"</formula>
    </cfRule>
  </conditionalFormatting>
  <conditionalFormatting sqref="W6:X6 AC6:AR6">
    <cfRule type="cellIs" dxfId="23559" priority="26484" operator="equal">
      <formula>"09.30 – 13.00"</formula>
    </cfRule>
  </conditionalFormatting>
  <conditionalFormatting sqref="W6:X6 AC6:AR6">
    <cfRule type="cellIs" dxfId="23558" priority="26485" operator="equal">
      <formula>"10.30 – 19.30"</formula>
    </cfRule>
  </conditionalFormatting>
  <conditionalFormatting sqref="W6:X6 AC6:AR6">
    <cfRule type="cellIs" dxfId="23557" priority="26486" operator="equal">
      <formula>"11.30 – 19.30"</formula>
    </cfRule>
  </conditionalFormatting>
  <conditionalFormatting sqref="W6:X6 AC6:AR6">
    <cfRule type="cellIs" dxfId="23556" priority="26487" operator="equal">
      <formula>_FV(13,"3")</formula>
    </cfRule>
  </conditionalFormatting>
  <conditionalFormatting sqref="W7:X14 AC7:AR14">
    <cfRule type="containsText" dxfId="23555" priority="26465" operator="containsText" text="08.30 – 14.30">
      <formula>NOT(ISERROR(SEARCH("08.30 – 14.30",W7)))</formula>
    </cfRule>
    <cfRule type="containsText" dxfId="23554" priority="26466" operator="containsText" text="09:30 – 18.30">
      <formula>NOT(ISERROR(SEARCH("09:30 – 18.30",W7)))</formula>
    </cfRule>
    <cfRule type="containsText" dxfId="23553" priority="26467" operator="containsText" text="10.30 – 18.30">
      <formula>NOT(ISERROR(SEARCH("10.30 – 18.30",W7)))</formula>
    </cfRule>
    <cfRule type="containsText" dxfId="23552" priority="26468" operator="containsText" text="09.30 – 18.30">
      <formula>NOT(ISERROR(SEARCH("09.30 – 18.30",W7)))</formula>
    </cfRule>
    <cfRule type="containsText" dxfId="23551" priority="26470" operator="containsText" text="09.00 – 13:00">
      <formula>NOT(ISERROR(SEARCH("09.00 – 13:00",W7)))</formula>
    </cfRule>
    <cfRule type="containsText" dxfId="23550" priority="26471" operator="containsText" text="08.30 – 16.30">
      <formula>NOT(ISERROR(SEARCH("08.30 – 16.30",W7)))</formula>
    </cfRule>
    <cfRule type="containsText" dxfId="23549" priority="26472" operator="containsText" text="08:30 – 17.30">
      <formula>NOT(ISERROR(SEARCH("08:30 – 17.30",W7)))</formula>
    </cfRule>
    <cfRule type="containsText" dxfId="23548" priority="26473" operator="containsText" text="08.30 – 17.30">
      <formula>NOT(ISERROR(SEARCH("08.30 – 17.30",W7)))</formula>
    </cfRule>
    <cfRule type="containsText" dxfId="23547" priority="26474" operator="containsText" text="09.00 – 18.00">
      <formula>NOT(ISERROR(SEARCH("09.00 – 18.00",W7)))</formula>
    </cfRule>
    <cfRule type="containsText" dxfId="23546" priority="26475" operator="containsText" text="09.00 – 13.00">
      <formula>NOT(ISERROR(SEARCH("09.00 – 13.00",W7)))</formula>
    </cfRule>
    <cfRule type="containsText" dxfId="23545" priority="26476" operator="containsText" text="11.30 – 19.30">
      <formula>NOT(ISERROR(SEARCH("11.30 – 19.30",W7)))</formula>
    </cfRule>
    <cfRule type="containsText" dxfId="23544" priority="26477" operator="containsText" text="10.30 – 19.30">
      <formula>NOT(ISERROR(SEARCH("10.30 – 19.30",W7)))</formula>
    </cfRule>
    <cfRule type="containsText" dxfId="23543" priority="26478" operator="containsText" text="09.00 – 15.00">
      <formula>NOT(ISERROR(SEARCH("09.00 – 15.00",W7)))</formula>
    </cfRule>
    <cfRule type="containsText" dxfId="23542" priority="26479" operator="containsText" text="1 2 : 3 0">
      <formula>NOT(ISERROR(SEARCH("1 2 : 3 0",W7)))</formula>
    </cfRule>
    <cfRule type="containsText" dxfId="23541" priority="26480" operator="containsText" text="1 3 : 3 0">
      <formula>NOT(ISERROR(SEARCH("1 3 : 3 0",W7)))</formula>
    </cfRule>
    <cfRule type="containsText" dxfId="23540" priority="26481" operator="containsText" text="FESTIVITÁ">
      <formula>NOT(ISERROR(SEARCH("FESTIVITÁ",W7)))</formula>
    </cfRule>
    <cfRule type="cellIs" dxfId="23539" priority="26482" operator="equal">
      <formula>"DOMENICA"</formula>
    </cfRule>
  </conditionalFormatting>
  <conditionalFormatting sqref="W7:X14 AC7:AR14">
    <cfRule type="containsText" dxfId="23538" priority="26457" operator="containsText" text="09.00 - 13.00">
      <formula>NOT(ISERROR(SEARCH("09.00 - 13.00",W7)))</formula>
    </cfRule>
    <cfRule type="containsText" dxfId="23537" priority="26460" operator="containsText" text="09.00 – 15:00">
      <formula>NOT(ISERROR(SEARCH("09.00 – 15:00",W7)))</formula>
    </cfRule>
    <cfRule type="containsText" dxfId="23536" priority="26461" operator="containsText" text="09.00 – 16.00">
      <formula>NOT(ISERROR(SEARCH("09.00 – 16.00",W7)))</formula>
    </cfRule>
    <cfRule type="containsText" dxfId="23535" priority="26462" operator="containsText" text="09.00 - 13:00">
      <formula>NOT(ISERROR(SEARCH("09.00 - 13:00",W7)))</formula>
    </cfRule>
    <cfRule type="containsText" dxfId="23534" priority="26463" operator="containsText" text="08.30 – 16:30 ">
      <formula>NOT(ISERROR(SEARCH("08.30 – 16:30 ",W7)))</formula>
    </cfRule>
    <cfRule type="containsText" dxfId="23533" priority="26464" operator="containsText" text="08.30 – 17:30 ">
      <formula>NOT(ISERROR(SEARCH("08.30 – 17:30 ",W7)))</formula>
    </cfRule>
  </conditionalFormatting>
  <conditionalFormatting sqref="W7:X14 AC7:AR14">
    <cfRule type="containsText" dxfId="23532" priority="26459" operator="containsText" text="1 3 : 0 0">
      <formula>NOT(ISERROR(SEARCH("1 3 : 0 0",W7)))</formula>
    </cfRule>
  </conditionalFormatting>
  <conditionalFormatting sqref="AC7:AR7 W7:X7">
    <cfRule type="containsText" dxfId="23531" priority="26458" operator="containsText" text="13:00">
      <formula>NOT(ISERROR(SEARCH("13:00",W7)))</formula>
    </cfRule>
  </conditionalFormatting>
  <conditionalFormatting sqref="W7:X14 AC7:AR14">
    <cfRule type="containsText" dxfId="23530" priority="26469" operator="containsText" text="09:00 – 13.00 ">
      <formula>NOT(ISERROR(SEARCH("09:00 – 13.00 ",W7)))</formula>
    </cfRule>
  </conditionalFormatting>
  <conditionalFormatting sqref="W13:X13 AC13:AR13">
    <cfRule type="containsText" dxfId="23529" priority="26456" operator="containsText" text="09:00 – 13.00 ">
      <formula>NOT(ISERROR(SEARCH("09:00 – 13.00 ",W13)))</formula>
    </cfRule>
  </conditionalFormatting>
  <conditionalFormatting sqref="W7:X14 AC7:AR14">
    <cfRule type="containsText" dxfId="23528" priority="26455" operator="containsText" text="09:00 – 13.00 ">
      <formula>NOT(ISERROR(SEARCH("09:00 – 13.00 ",W7)))</formula>
    </cfRule>
  </conditionalFormatting>
  <conditionalFormatting sqref="W13:X14 AC13:AR14">
    <cfRule type="containsText" dxfId="23527" priority="26454" operator="containsText" text="09:00 – 13.00 ">
      <formula>NOT(ISERROR(SEARCH("09:00 – 13.00 ",W13)))</formula>
    </cfRule>
  </conditionalFormatting>
  <conditionalFormatting sqref="W8:X8 AC8:AR8">
    <cfRule type="containsText" dxfId="23526" priority="26451" operator="containsText" text="09.00 -13.00">
      <formula>NOT(ISERROR(SEARCH("09.00 -13.00",W8)))</formula>
    </cfRule>
    <cfRule type="containsText" dxfId="23525" priority="26452" operator="containsText" text="09.00 -15:00">
      <formula>NOT(ISERROR(SEARCH("09.00 -15:00",W8)))</formula>
    </cfRule>
    <cfRule type="containsText" dxfId="23524" priority="26453" operator="containsText" text="09.00 -16.00">
      <formula>NOT(ISERROR(SEARCH("09.00 -16.00",W8)))</formula>
    </cfRule>
  </conditionalFormatting>
  <conditionalFormatting sqref="W9:X14 AC9:AR14">
    <cfRule type="containsText" dxfId="23523" priority="26448" operator="containsText" text="09.00 -13.00">
      <formula>NOT(ISERROR(SEARCH("09.00 -13.00",W9)))</formula>
    </cfRule>
    <cfRule type="containsText" dxfId="23522" priority="26449" operator="containsText" text="09.00 -15:00">
      <formula>NOT(ISERROR(SEARCH("09.00 -15:00",W9)))</formula>
    </cfRule>
    <cfRule type="containsText" dxfId="23521" priority="26450" operator="containsText" text="09.00 -16.00">
      <formula>NOT(ISERROR(SEARCH("09.00 -16.00",W9)))</formula>
    </cfRule>
  </conditionalFormatting>
  <conditionalFormatting sqref="AC7:AR7 W7:X7">
    <cfRule type="containsText" dxfId="23520" priority="26445" operator="containsText" text="09.00 -13.00">
      <formula>NOT(ISERROR(SEARCH("09.00 -13.00",W7)))</formula>
    </cfRule>
    <cfRule type="containsText" dxfId="23519" priority="26446" operator="containsText" text="09.00 -15:00">
      <formula>NOT(ISERROR(SEARCH("09.00 -15:00",W7)))</formula>
    </cfRule>
    <cfRule type="containsText" dxfId="23518" priority="26447" operator="containsText" text="09.00 -16.00">
      <formula>NOT(ISERROR(SEARCH("09.00 -16.00",W7)))</formula>
    </cfRule>
  </conditionalFormatting>
  <conditionalFormatting sqref="W13:X13 AC13:AR13">
    <cfRule type="containsText" dxfId="23517" priority="26444" operator="containsText" text="09:00 – 13.00 ">
      <formula>NOT(ISERROR(SEARCH("09:00 – 13.00 ",W13)))</formula>
    </cfRule>
  </conditionalFormatting>
  <conditionalFormatting sqref="W7:X14 AC7:AR14">
    <cfRule type="containsText" dxfId="23516" priority="26443" operator="containsText" text="09:00 – 13.00 ">
      <formula>NOT(ISERROR(SEARCH("09:00 – 13.00 ",W7)))</formula>
    </cfRule>
  </conditionalFormatting>
  <conditionalFormatting sqref="W13:X14 AC13:AR14">
    <cfRule type="containsText" dxfId="23515" priority="26442" operator="containsText" text="09:00 – 13.00 ">
      <formula>NOT(ISERROR(SEARCH("09:00 – 13.00 ",W13)))</formula>
    </cfRule>
  </conditionalFormatting>
  <conditionalFormatting sqref="W8:X8 AC8:AR8">
    <cfRule type="containsText" dxfId="23514" priority="26439" operator="containsText" text="09.00 -13.00">
      <formula>NOT(ISERROR(SEARCH("09.00 -13.00",W8)))</formula>
    </cfRule>
    <cfRule type="containsText" dxfId="23513" priority="26440" operator="containsText" text="09.00 -15:00">
      <formula>NOT(ISERROR(SEARCH("09.00 -15:00",W8)))</formula>
    </cfRule>
    <cfRule type="containsText" dxfId="23512" priority="26441" operator="containsText" text="09.00 -16.00">
      <formula>NOT(ISERROR(SEARCH("09.00 -16.00",W8)))</formula>
    </cfRule>
  </conditionalFormatting>
  <conditionalFormatting sqref="W9:X14 AC9:AR14">
    <cfRule type="containsText" dxfId="23511" priority="26436" operator="containsText" text="09.00 -13.00">
      <formula>NOT(ISERROR(SEARCH("09.00 -13.00",W9)))</formula>
    </cfRule>
    <cfRule type="containsText" dxfId="23510" priority="26437" operator="containsText" text="09.00 -15:00">
      <formula>NOT(ISERROR(SEARCH("09.00 -15:00",W9)))</formula>
    </cfRule>
    <cfRule type="containsText" dxfId="23509" priority="26438" operator="containsText" text="09.00 -16.00">
      <formula>NOT(ISERROR(SEARCH("09.00 -16.00",W9)))</formula>
    </cfRule>
  </conditionalFormatting>
  <conditionalFormatting sqref="AC7:AR7 W7:X7">
    <cfRule type="containsText" dxfId="23508" priority="26433" operator="containsText" text="09.00 -13.00">
      <formula>NOT(ISERROR(SEARCH("09.00 -13.00",W7)))</formula>
    </cfRule>
    <cfRule type="containsText" dxfId="23507" priority="26434" operator="containsText" text="09.00 -15:00">
      <formula>NOT(ISERROR(SEARCH("09.00 -15:00",W7)))</formula>
    </cfRule>
    <cfRule type="containsText" dxfId="23506" priority="26435" operator="containsText" text="09.00 -16.00">
      <formula>NOT(ISERROR(SEARCH("09.00 -16.00",W7)))</formula>
    </cfRule>
  </conditionalFormatting>
  <conditionalFormatting sqref="W8:X8 AC8:AR8">
    <cfRule type="containsText" dxfId="23505" priority="26430" operator="containsText" text="09.00 -13:00">
      <formula>NOT(ISERROR(SEARCH("09.00 -13:00",W8)))</formula>
    </cfRule>
    <cfRule type="containsText" dxfId="23504" priority="26431" operator="containsText" text="08.30 -17.30">
      <formula>NOT(ISERROR(SEARCH("08.30 -17.30",W8)))</formula>
    </cfRule>
    <cfRule type="containsText" dxfId="23503" priority="26432" operator="containsText" text="08.30 -15:30">
      <formula>NOT(ISERROR(SEARCH("08.30 -15:30",W8)))</formula>
    </cfRule>
  </conditionalFormatting>
  <conditionalFormatting sqref="W9:X14 AC9:AR14">
    <cfRule type="containsText" dxfId="23502" priority="26427" operator="containsText" text="09.00 -13.00">
      <formula>NOT(ISERROR(SEARCH("09.00 -13.00",W9)))</formula>
    </cfRule>
    <cfRule type="containsText" dxfId="23501" priority="26428" operator="containsText" text="09.00 -15:00">
      <formula>NOT(ISERROR(SEARCH("09.00 -15:00",W9)))</formula>
    </cfRule>
    <cfRule type="containsText" dxfId="23500" priority="26429" operator="containsText" text="09.00 -16.00">
      <formula>NOT(ISERROR(SEARCH("09.00 -16.00",W9)))</formula>
    </cfRule>
  </conditionalFormatting>
  <conditionalFormatting sqref="W9:X14 AC9:AR14">
    <cfRule type="containsText" dxfId="23499" priority="26424" operator="containsText" text="09.00 -13:00">
      <formula>NOT(ISERROR(SEARCH("09.00 -13:00",W9)))</formula>
    </cfRule>
    <cfRule type="containsText" dxfId="23498" priority="26425" operator="containsText" text="08.30 -17.30">
      <formula>NOT(ISERROR(SEARCH("08.30 -17.30",W9)))</formula>
    </cfRule>
    <cfRule type="containsText" dxfId="23497" priority="26426" operator="containsText" text="08.30 -15:30">
      <formula>NOT(ISERROR(SEARCH("08.30 -15:30",W9)))</formula>
    </cfRule>
  </conditionalFormatting>
  <conditionalFormatting sqref="AC7:AR7 W7:X7">
    <cfRule type="containsText" dxfId="23496" priority="26421" operator="containsText" text="09.00 -13.00">
      <formula>NOT(ISERROR(SEARCH("09.00 -13.00",W7)))</formula>
    </cfRule>
    <cfRule type="containsText" dxfId="23495" priority="26422" operator="containsText" text="09.00 -15:00">
      <formula>NOT(ISERROR(SEARCH("09.00 -15:00",W7)))</formula>
    </cfRule>
    <cfRule type="containsText" dxfId="23494" priority="26423" operator="containsText" text="09.00 -16.00">
      <formula>NOT(ISERROR(SEARCH("09.00 -16.00",W7)))</formula>
    </cfRule>
  </conditionalFormatting>
  <conditionalFormatting sqref="AC7:AR7 W7:X7">
    <cfRule type="containsText" dxfId="23493" priority="26418" operator="containsText" text="09.00 -13:00">
      <formula>NOT(ISERROR(SEARCH("09.00 -13:00",W7)))</formula>
    </cfRule>
    <cfRule type="containsText" dxfId="23492" priority="26419" operator="containsText" text="08.30 -17.30">
      <formula>NOT(ISERROR(SEARCH("08.30 -17.30",W7)))</formula>
    </cfRule>
    <cfRule type="containsText" dxfId="23491" priority="26420" operator="containsText" text="08.30 -15:30">
      <formula>NOT(ISERROR(SEARCH("08.30 -15:30",W7)))</formula>
    </cfRule>
  </conditionalFormatting>
  <conditionalFormatting sqref="AY6 BA6:BG6">
    <cfRule type="cellIs" dxfId="23490" priority="26409" operator="equal">
      <formula>"09.00 – 13.00"</formula>
    </cfRule>
  </conditionalFormatting>
  <conditionalFormatting sqref="AY6 BA6:BG6">
    <cfRule type="cellIs" dxfId="23489" priority="26410" operator="equal">
      <formula>"09.00 – 15.00"</formula>
    </cfRule>
  </conditionalFormatting>
  <conditionalFormatting sqref="AY6 BA6:BG6">
    <cfRule type="cellIs" dxfId="23488" priority="26411" operator="equal">
      <formula>"09.00 – 18.00"</formula>
    </cfRule>
  </conditionalFormatting>
  <conditionalFormatting sqref="AY6 BA6:BG6">
    <cfRule type="cellIs" dxfId="23487" priority="26412" operator="equal">
      <formula>"09.30 – 13.00"</formula>
    </cfRule>
  </conditionalFormatting>
  <conditionalFormatting sqref="AY6 BA6:BG6">
    <cfRule type="cellIs" dxfId="23486" priority="26413" operator="equal">
      <formula>"10.30 – 19.30"</formula>
    </cfRule>
  </conditionalFormatting>
  <conditionalFormatting sqref="AY6 BA6:BG6">
    <cfRule type="cellIs" dxfId="23485" priority="26414" operator="equal">
      <formula>"11.30 – 19.30"</formula>
    </cfRule>
  </conditionalFormatting>
  <conditionalFormatting sqref="AY6 BA6:BG6">
    <cfRule type="cellIs" dxfId="23484" priority="26415" operator="equal">
      <formula>_FV(13,"3")</formula>
    </cfRule>
  </conditionalFormatting>
  <conditionalFormatting sqref="AY6 BA6:BG6">
    <cfRule type="cellIs" dxfId="23483" priority="26416" operator="equal">
      <formula>_FV(13,"3")</formula>
    </cfRule>
  </conditionalFormatting>
  <conditionalFormatting sqref="AY6 BA6:BG6">
    <cfRule type="cellIs" dxfId="23482" priority="26417" operator="equal">
      <formula>_FV(13,"3")</formula>
    </cfRule>
  </conditionalFormatting>
  <conditionalFormatting sqref="AY6 BA6:BG6">
    <cfRule type="containsText" dxfId="23481" priority="26399" operator="containsText" text="DOMENICA">
      <formula>NOT(ISERROR(SEARCH("DOMENICA",AY6)))</formula>
    </cfRule>
    <cfRule type="containsText" dxfId="23480" priority="26400" operator="containsText" text="08.30 – 14.30">
      <formula>NOT(ISERROR(SEARCH("08.30 – 14.30",AY6)))</formula>
    </cfRule>
    <cfRule type="containsText" dxfId="23479" priority="26401" operator="containsText" text="09.30 – 18.30">
      <formula>NOT(ISERROR(SEARCH("09.30 – 18.30",AY6)))</formula>
    </cfRule>
    <cfRule type="containsText" dxfId="23478" priority="26402" operator="containsText" text="08.30 – 16.30">
      <formula>NOT(ISERROR(SEARCH("08.30 – 16.30",AY6)))</formula>
    </cfRule>
    <cfRule type="containsText" dxfId="23477" priority="26403" operator="containsText" text="08.30 – 17.30">
      <formula>NOT(ISERROR(SEARCH("08.30 – 17.30",AY6)))</formula>
    </cfRule>
    <cfRule type="containsText" dxfId="23476" priority="26404" operator="containsText" text="09.00 – 18.00">
      <formula>NOT(ISERROR(SEARCH("09.00 – 18.00",AY6)))</formula>
    </cfRule>
    <cfRule type="containsText" dxfId="23475" priority="26405" operator="containsText" text="09.00 – 15.00">
      <formula>NOT(ISERROR(SEARCH("09.00 – 15.00",AY6)))</formula>
    </cfRule>
    <cfRule type="containsText" dxfId="23474" priority="26406" operator="containsText" text="10.30 – 19.30">
      <formula>NOT(ISERROR(SEARCH("10.30 – 19.30",AY6)))</formula>
    </cfRule>
    <cfRule type="containsText" dxfId="23473" priority="26407" operator="containsText" text="09.00 – 13.00">
      <formula>NOT(ISERROR(SEARCH("09.00 – 13.00",AY6)))</formula>
    </cfRule>
    <cfRule type="containsText" dxfId="23472" priority="26408" operator="containsText" text="11.30 – 19.30">
      <formula>NOT(ISERROR(SEARCH("11.30 – 19.30",AY6)))</formula>
    </cfRule>
  </conditionalFormatting>
  <conditionalFormatting sqref="AY6 BA6:BG6">
    <cfRule type="cellIs" dxfId="23471" priority="26391" operator="equal">
      <formula>"09.00 – 15.00"</formula>
    </cfRule>
  </conditionalFormatting>
  <conditionalFormatting sqref="AY6 BA6:BG6">
    <cfRule type="cellIs" dxfId="23470" priority="26392" operator="equal">
      <formula>"09.00 – 18.00"</formula>
    </cfRule>
  </conditionalFormatting>
  <conditionalFormatting sqref="AY6 BA6:BG6">
    <cfRule type="cellIs" dxfId="23469" priority="26393" operator="equal">
      <formula>"09.30 – 13.00"</formula>
    </cfRule>
  </conditionalFormatting>
  <conditionalFormatting sqref="AY6 BA6:BG6">
    <cfRule type="cellIs" dxfId="23468" priority="26394" operator="equal">
      <formula>"10.30 – 19.30"</formula>
    </cfRule>
  </conditionalFormatting>
  <conditionalFormatting sqref="AY6 BA6:BG6">
    <cfRule type="cellIs" dxfId="23467" priority="26395" operator="equal">
      <formula>"11.30 – 19.30"</formula>
    </cfRule>
  </conditionalFormatting>
  <conditionalFormatting sqref="AY6 BA6:BG6">
    <cfRule type="cellIs" dxfId="23466" priority="26396" operator="equal">
      <formula>_FV(13,"3")</formula>
    </cfRule>
  </conditionalFormatting>
  <conditionalFormatting sqref="AY6 BA6:BG6">
    <cfRule type="cellIs" dxfId="23465" priority="26397" operator="equal">
      <formula>_FV(13,"3")</formula>
    </cfRule>
  </conditionalFormatting>
  <conditionalFormatting sqref="AY6 BA6:BG6">
    <cfRule type="cellIs" dxfId="23464" priority="26398" operator="equal">
      <formula>_FV(13,"3")</formula>
    </cfRule>
  </conditionalFormatting>
  <conditionalFormatting sqref="AY6 BA6:BG6">
    <cfRule type="cellIs" dxfId="23463" priority="26383" operator="equal">
      <formula>"09.00 – 15.00"</formula>
    </cfRule>
  </conditionalFormatting>
  <conditionalFormatting sqref="AY6 BA6:BG6">
    <cfRule type="cellIs" dxfId="23462" priority="26384" operator="equal">
      <formula>"09.00 – 18.00"</formula>
    </cfRule>
  </conditionalFormatting>
  <conditionalFormatting sqref="AY6 BA6:BG6">
    <cfRule type="cellIs" dxfId="23461" priority="26385" operator="equal">
      <formula>"09.30 – 13.00"</formula>
    </cfRule>
  </conditionalFormatting>
  <conditionalFormatting sqref="AY6 BA6:BG6">
    <cfRule type="cellIs" dxfId="23460" priority="26386" operator="equal">
      <formula>"10.30 – 19.30"</formula>
    </cfRule>
  </conditionalFormatting>
  <conditionalFormatting sqref="AY6 BA6:BG6">
    <cfRule type="cellIs" dxfId="23459" priority="26387" operator="equal">
      <formula>"11.30 – 19.30"</formula>
    </cfRule>
  </conditionalFormatting>
  <conditionalFormatting sqref="AY6 BA6:BG6">
    <cfRule type="cellIs" dxfId="23458" priority="26388" operator="equal">
      <formula>_FV(13,"3")</formula>
    </cfRule>
  </conditionalFormatting>
  <conditionalFormatting sqref="AY6 BA6:BG6">
    <cfRule type="cellIs" dxfId="23457" priority="26389" operator="equal">
      <formula>_FV(13,"3")</formula>
    </cfRule>
  </conditionalFormatting>
  <conditionalFormatting sqref="AY6 BA6:BG6">
    <cfRule type="cellIs" dxfId="23456" priority="26390" operator="equal">
      <formula>_FV(13,"3")</formula>
    </cfRule>
  </conditionalFormatting>
  <conditionalFormatting sqref="AY6 BA6:BG6">
    <cfRule type="containsText" dxfId="23455" priority="26377" operator="containsText" text="09.00 - 13.00">
      <formula>NOT(ISERROR(SEARCH("09.00 - 13.00",AY6)))</formula>
    </cfRule>
    <cfRule type="containsText" dxfId="23454" priority="26378" operator="containsText" text="09.00 – 15:00">
      <formula>NOT(ISERROR(SEARCH("09.00 – 15:00",AY6)))</formula>
    </cfRule>
    <cfRule type="containsText" dxfId="23453" priority="26379" operator="containsText" text="09.00 – 16.00">
      <formula>NOT(ISERROR(SEARCH("09.00 – 16.00",AY6)))</formula>
    </cfRule>
    <cfRule type="containsText" dxfId="23452" priority="26380" operator="containsText" text="09.00 - 13:00">
      <formula>NOT(ISERROR(SEARCH("09.00 - 13:00",AY6)))</formula>
    </cfRule>
    <cfRule type="containsText" dxfId="23451" priority="26381" operator="containsText" text="08.30 – 16:30 ">
      <formula>NOT(ISERROR(SEARCH("08.30 – 16:30 ",AY6)))</formula>
    </cfRule>
    <cfRule type="containsText" dxfId="23450" priority="26382" operator="containsText" text="08.30 – 17:30 ">
      <formula>NOT(ISERROR(SEARCH("08.30 – 17:30 ",AY6)))</formula>
    </cfRule>
  </conditionalFormatting>
  <conditionalFormatting sqref="AY6 BA6:BG6">
    <cfRule type="cellIs" dxfId="23449" priority="26369" operator="equal">
      <formula>"09.00 – 15.00"</formula>
    </cfRule>
  </conditionalFormatting>
  <conditionalFormatting sqref="AY6 BA6:BG6">
    <cfRule type="cellIs" dxfId="23448" priority="26370" operator="equal">
      <formula>"09.00 – 18.00"</formula>
    </cfRule>
  </conditionalFormatting>
  <conditionalFormatting sqref="AY6 BA6:BG6">
    <cfRule type="cellIs" dxfId="23447" priority="26371" operator="equal">
      <formula>"09.30 – 13.00"</formula>
    </cfRule>
  </conditionalFormatting>
  <conditionalFormatting sqref="AY6 BA6:BG6">
    <cfRule type="cellIs" dxfId="23446" priority="26372" operator="equal">
      <formula>"10.30 – 19.30"</formula>
    </cfRule>
  </conditionalFormatting>
  <conditionalFormatting sqref="AY6 BA6:BG6">
    <cfRule type="cellIs" dxfId="23445" priority="26373" operator="equal">
      <formula>"11.30 – 19.30"</formula>
    </cfRule>
  </conditionalFormatting>
  <conditionalFormatting sqref="AY6 BA6:BG6">
    <cfRule type="cellIs" dxfId="23444" priority="26374" operator="equal">
      <formula>_FV(13,"3")</formula>
    </cfRule>
  </conditionalFormatting>
  <conditionalFormatting sqref="AY6 BA6:BG6">
    <cfRule type="cellIs" dxfId="23443" priority="26375" operator="equal">
      <formula>_FV(13,"3")</formula>
    </cfRule>
  </conditionalFormatting>
  <conditionalFormatting sqref="AY6 BA6:BG6">
    <cfRule type="cellIs" dxfId="23442" priority="26376" operator="equal">
      <formula>_FV(13,"3")</formula>
    </cfRule>
  </conditionalFormatting>
  <conditionalFormatting sqref="AY6 BA6:BG6">
    <cfRule type="containsText" dxfId="23441" priority="26359" operator="containsText" text="DOMENICA">
      <formula>NOT(ISERROR(SEARCH("DOMENICA",AY6)))</formula>
    </cfRule>
    <cfRule type="containsText" dxfId="23440" priority="26360" operator="containsText" text="08.30 – 14.30">
      <formula>NOT(ISERROR(SEARCH("08.30 – 14.30",AY6)))</formula>
    </cfRule>
    <cfRule type="containsText" dxfId="23439" priority="26361" operator="containsText" text="09.30 – 18.30">
      <formula>NOT(ISERROR(SEARCH("09.30 – 18.30",AY6)))</formula>
    </cfRule>
    <cfRule type="containsText" dxfId="23438" priority="26362" operator="containsText" text="08.30 – 16.30">
      <formula>NOT(ISERROR(SEARCH("08.30 – 16.30",AY6)))</formula>
    </cfRule>
    <cfRule type="containsText" dxfId="23437" priority="26363" operator="containsText" text="08.30 – 17.30">
      <formula>NOT(ISERROR(SEARCH("08.30 – 17.30",AY6)))</formula>
    </cfRule>
    <cfRule type="containsText" dxfId="23436" priority="26364" operator="containsText" text="09.00 – 18.00">
      <formula>NOT(ISERROR(SEARCH("09.00 – 18.00",AY6)))</formula>
    </cfRule>
    <cfRule type="containsText" dxfId="23435" priority="26365" operator="containsText" text="09.00 – 15.00">
      <formula>NOT(ISERROR(SEARCH("09.00 – 15.00",AY6)))</formula>
    </cfRule>
    <cfRule type="containsText" dxfId="23434" priority="26366" operator="containsText" text="10.30 – 19.30">
      <formula>NOT(ISERROR(SEARCH("10.30 – 19.30",AY6)))</formula>
    </cfRule>
    <cfRule type="containsText" dxfId="23433" priority="26367" operator="containsText" text="09.00 – 13.00">
      <formula>NOT(ISERROR(SEARCH("09.00 – 13.00",AY6)))</formula>
    </cfRule>
    <cfRule type="containsText" dxfId="23432" priority="26368" operator="containsText" text="11.30 – 19.30">
      <formula>NOT(ISERROR(SEARCH("11.30 – 19.30",AY6)))</formula>
    </cfRule>
  </conditionalFormatting>
  <conditionalFormatting sqref="AY6 BA6:BG6">
    <cfRule type="cellIs" dxfId="23431" priority="26352" operator="equal">
      <formula>"09.00 – 18.00"</formula>
    </cfRule>
  </conditionalFormatting>
  <conditionalFormatting sqref="AY6 BA6:BG6">
    <cfRule type="cellIs" dxfId="23430" priority="26353" operator="equal">
      <formula>"09.30 – 13.00"</formula>
    </cfRule>
  </conditionalFormatting>
  <conditionalFormatting sqref="AY6 BA6:BG6">
    <cfRule type="cellIs" dxfId="23429" priority="26354" operator="equal">
      <formula>"10.30 – 19.30"</formula>
    </cfRule>
  </conditionalFormatting>
  <conditionalFormatting sqref="AY6 BA6:BG6">
    <cfRule type="cellIs" dxfId="23428" priority="26355" operator="equal">
      <formula>"11.30 – 19.30"</formula>
    </cfRule>
  </conditionalFormatting>
  <conditionalFormatting sqref="AY6 BA6:BG6">
    <cfRule type="cellIs" dxfId="23427" priority="26356" operator="equal">
      <formula>_FV(13,"3")</formula>
    </cfRule>
  </conditionalFormatting>
  <conditionalFormatting sqref="AY6 BA6:BG6">
    <cfRule type="cellIs" dxfId="23426" priority="26357" operator="equal">
      <formula>_FV(13,"3")</formula>
    </cfRule>
  </conditionalFormatting>
  <conditionalFormatting sqref="AY6 BA6:BG6">
    <cfRule type="cellIs" dxfId="23425" priority="26358" operator="equal">
      <formula>_FV(13,"3")</formula>
    </cfRule>
  </conditionalFormatting>
  <conditionalFormatting sqref="AY6 BA6:BG6">
    <cfRule type="cellIs" dxfId="23424" priority="26345" operator="equal">
      <formula>"09.00 – 18.00"</formula>
    </cfRule>
  </conditionalFormatting>
  <conditionalFormatting sqref="AY6 BA6:BG6">
    <cfRule type="cellIs" dxfId="23423" priority="26346" operator="equal">
      <formula>"09.30 – 13.00"</formula>
    </cfRule>
  </conditionalFormatting>
  <conditionalFormatting sqref="AY6 BA6:BG6">
    <cfRule type="cellIs" dxfId="23422" priority="26347" operator="equal">
      <formula>"10.30 – 19.30"</formula>
    </cfRule>
  </conditionalFormatting>
  <conditionalFormatting sqref="AY6 BA6:BG6">
    <cfRule type="cellIs" dxfId="23421" priority="26348" operator="equal">
      <formula>"11.30 – 19.30"</formula>
    </cfRule>
  </conditionalFormatting>
  <conditionalFormatting sqref="AY6 BA6:BG6">
    <cfRule type="cellIs" dxfId="23420" priority="26349" operator="equal">
      <formula>_FV(13,"3")</formula>
    </cfRule>
  </conditionalFormatting>
  <conditionalFormatting sqref="AY6 BA6:BG6">
    <cfRule type="cellIs" dxfId="23419" priority="26350" operator="equal">
      <formula>_FV(13,"3")</formula>
    </cfRule>
  </conditionalFormatting>
  <conditionalFormatting sqref="AY6 BA6:BG6">
    <cfRule type="cellIs" dxfId="23418" priority="26351" operator="equal">
      <formula>_FV(13,"3")</formula>
    </cfRule>
  </conditionalFormatting>
  <conditionalFormatting sqref="AY7:AY14 BA7:BG14">
    <cfRule type="containsText" dxfId="23417" priority="26327" operator="containsText" text="08.30 – 14.30">
      <formula>NOT(ISERROR(SEARCH("08.30 – 14.30",AY7)))</formula>
    </cfRule>
    <cfRule type="containsText" dxfId="23416" priority="26328" operator="containsText" text="09:30 – 18.30">
      <formula>NOT(ISERROR(SEARCH("09:30 – 18.30",AY7)))</formula>
    </cfRule>
    <cfRule type="containsText" dxfId="23415" priority="26329" operator="containsText" text="10.30 – 18.30">
      <formula>NOT(ISERROR(SEARCH("10.30 – 18.30",AY7)))</formula>
    </cfRule>
    <cfRule type="containsText" dxfId="23414" priority="26330" operator="containsText" text="09.30 – 18.30">
      <formula>NOT(ISERROR(SEARCH("09.30 – 18.30",AY7)))</formula>
    </cfRule>
    <cfRule type="containsText" dxfId="23413" priority="26332" operator="containsText" text="09.00 – 13:00">
      <formula>NOT(ISERROR(SEARCH("09.00 – 13:00",AY7)))</formula>
    </cfRule>
    <cfRule type="containsText" dxfId="23412" priority="26333" operator="containsText" text="08.30 – 16.30">
      <formula>NOT(ISERROR(SEARCH("08.30 – 16.30",AY7)))</formula>
    </cfRule>
    <cfRule type="containsText" dxfId="23411" priority="26334" operator="containsText" text="08:30 – 17.30">
      <formula>NOT(ISERROR(SEARCH("08:30 – 17.30",AY7)))</formula>
    </cfRule>
    <cfRule type="containsText" dxfId="23410" priority="26335" operator="containsText" text="08.30 – 17.30">
      <formula>NOT(ISERROR(SEARCH("08.30 – 17.30",AY7)))</formula>
    </cfRule>
    <cfRule type="containsText" dxfId="23409" priority="26336" operator="containsText" text="09.00 – 18.00">
      <formula>NOT(ISERROR(SEARCH("09.00 – 18.00",AY7)))</formula>
    </cfRule>
    <cfRule type="containsText" dxfId="23408" priority="26337" operator="containsText" text="09.00 – 13.00">
      <formula>NOT(ISERROR(SEARCH("09.00 – 13.00",AY7)))</formula>
    </cfRule>
    <cfRule type="containsText" dxfId="23407" priority="26338" operator="containsText" text="11.30 – 19.30">
      <formula>NOT(ISERROR(SEARCH("11.30 – 19.30",AY7)))</formula>
    </cfRule>
    <cfRule type="containsText" dxfId="23406" priority="26339" operator="containsText" text="10.30 – 19.30">
      <formula>NOT(ISERROR(SEARCH("10.30 – 19.30",AY7)))</formula>
    </cfRule>
    <cfRule type="containsText" dxfId="23405" priority="26340" operator="containsText" text="09.00 – 15.00">
      <formula>NOT(ISERROR(SEARCH("09.00 – 15.00",AY7)))</formula>
    </cfRule>
    <cfRule type="containsText" dxfId="23404" priority="26341" operator="containsText" text="1 2 : 3 0">
      <formula>NOT(ISERROR(SEARCH("1 2 : 3 0",AY7)))</formula>
    </cfRule>
    <cfRule type="containsText" dxfId="23403" priority="26342" operator="containsText" text="1 3 : 3 0">
      <formula>NOT(ISERROR(SEARCH("1 3 : 3 0",AY7)))</formula>
    </cfRule>
    <cfRule type="containsText" dxfId="23402" priority="26343" operator="containsText" text="FESTIVITÁ">
      <formula>NOT(ISERROR(SEARCH("FESTIVITÁ",AY7)))</formula>
    </cfRule>
    <cfRule type="cellIs" dxfId="23401" priority="26344" operator="equal">
      <formula>"DOMENICA"</formula>
    </cfRule>
  </conditionalFormatting>
  <conditionalFormatting sqref="AY7:AY14 BA7:BG14">
    <cfRule type="containsText" dxfId="23400" priority="26319" operator="containsText" text="09.00 - 13.00">
      <formula>NOT(ISERROR(SEARCH("09.00 - 13.00",AY7)))</formula>
    </cfRule>
    <cfRule type="containsText" dxfId="23399" priority="26322" operator="containsText" text="09.00 – 15:00">
      <formula>NOT(ISERROR(SEARCH("09.00 – 15:00",AY7)))</formula>
    </cfRule>
    <cfRule type="containsText" dxfId="23398" priority="26323" operator="containsText" text="09.00 – 16.00">
      <formula>NOT(ISERROR(SEARCH("09.00 – 16.00",AY7)))</formula>
    </cfRule>
    <cfRule type="containsText" dxfId="23397" priority="26324" operator="containsText" text="09.00 - 13:00">
      <formula>NOT(ISERROR(SEARCH("09.00 - 13:00",AY7)))</formula>
    </cfRule>
    <cfRule type="containsText" dxfId="23396" priority="26325" operator="containsText" text="08.30 – 16:30 ">
      <formula>NOT(ISERROR(SEARCH("08.30 – 16:30 ",AY7)))</formula>
    </cfRule>
    <cfRule type="containsText" dxfId="23395" priority="26326" operator="containsText" text="08.30 – 17:30 ">
      <formula>NOT(ISERROR(SEARCH("08.30 – 17:30 ",AY7)))</formula>
    </cfRule>
  </conditionalFormatting>
  <conditionalFormatting sqref="AY7:AY14 BA7:BG14">
    <cfRule type="containsText" dxfId="23394" priority="26321" operator="containsText" text="1 3 : 0 0">
      <formula>NOT(ISERROR(SEARCH("1 3 : 0 0",AY7)))</formula>
    </cfRule>
  </conditionalFormatting>
  <conditionalFormatting sqref="AY7 BA7:BG7">
    <cfRule type="containsText" dxfId="23393" priority="26320" operator="containsText" text="13:00">
      <formula>NOT(ISERROR(SEARCH("13:00",AY7)))</formula>
    </cfRule>
  </conditionalFormatting>
  <conditionalFormatting sqref="AY7:AY14 BA7:BG14">
    <cfRule type="containsText" dxfId="23392" priority="26331" operator="containsText" text="09:00 – 13.00 ">
      <formula>NOT(ISERROR(SEARCH("09:00 – 13.00 ",AY7)))</formula>
    </cfRule>
  </conditionalFormatting>
  <conditionalFormatting sqref="AY13 BA13:BG13">
    <cfRule type="containsText" dxfId="23391" priority="26318" operator="containsText" text="09:00 – 13.00 ">
      <formula>NOT(ISERROR(SEARCH("09:00 – 13.00 ",AY13)))</formula>
    </cfRule>
  </conditionalFormatting>
  <conditionalFormatting sqref="AY7:AY14 BA7:BG14">
    <cfRule type="containsText" dxfId="23390" priority="26317" operator="containsText" text="09:00 – 13.00 ">
      <formula>NOT(ISERROR(SEARCH("09:00 – 13.00 ",AY7)))</formula>
    </cfRule>
  </conditionalFormatting>
  <conditionalFormatting sqref="AY13:AY14 BA13:BG14">
    <cfRule type="containsText" dxfId="23389" priority="26316" operator="containsText" text="09:00 – 13.00 ">
      <formula>NOT(ISERROR(SEARCH("09:00 – 13.00 ",AY13)))</formula>
    </cfRule>
  </conditionalFormatting>
  <conditionalFormatting sqref="AY8 BA8:BG8">
    <cfRule type="containsText" dxfId="23388" priority="26313" operator="containsText" text="09.00 -13.00">
      <formula>NOT(ISERROR(SEARCH("09.00 -13.00",AY8)))</formula>
    </cfRule>
    <cfRule type="containsText" dxfId="23387" priority="26314" operator="containsText" text="09.00 -15:00">
      <formula>NOT(ISERROR(SEARCH("09.00 -15:00",AY8)))</formula>
    </cfRule>
    <cfRule type="containsText" dxfId="23386" priority="26315" operator="containsText" text="09.00 -16.00">
      <formula>NOT(ISERROR(SEARCH("09.00 -16.00",AY8)))</formula>
    </cfRule>
  </conditionalFormatting>
  <conditionalFormatting sqref="AY9:AY14 BA9:BG14">
    <cfRule type="containsText" dxfId="23385" priority="26310" operator="containsText" text="09.00 -13.00">
      <formula>NOT(ISERROR(SEARCH("09.00 -13.00",AY9)))</formula>
    </cfRule>
    <cfRule type="containsText" dxfId="23384" priority="26311" operator="containsText" text="09.00 -15:00">
      <formula>NOT(ISERROR(SEARCH("09.00 -15:00",AY9)))</formula>
    </cfRule>
    <cfRule type="containsText" dxfId="23383" priority="26312" operator="containsText" text="09.00 -16.00">
      <formula>NOT(ISERROR(SEARCH("09.00 -16.00",AY9)))</formula>
    </cfRule>
  </conditionalFormatting>
  <conditionalFormatting sqref="AY7 BA7:BG7">
    <cfRule type="containsText" dxfId="23382" priority="26307" operator="containsText" text="09.00 -13.00">
      <formula>NOT(ISERROR(SEARCH("09.00 -13.00",AY7)))</formula>
    </cfRule>
    <cfRule type="containsText" dxfId="23381" priority="26308" operator="containsText" text="09.00 -15:00">
      <formula>NOT(ISERROR(SEARCH("09.00 -15:00",AY7)))</formula>
    </cfRule>
    <cfRule type="containsText" dxfId="23380" priority="26309" operator="containsText" text="09.00 -16.00">
      <formula>NOT(ISERROR(SEARCH("09.00 -16.00",AY7)))</formula>
    </cfRule>
  </conditionalFormatting>
  <conditionalFormatting sqref="AY13 BA13:BG13">
    <cfRule type="containsText" dxfId="23379" priority="26306" operator="containsText" text="09:00 – 13.00 ">
      <formula>NOT(ISERROR(SEARCH("09:00 – 13.00 ",AY13)))</formula>
    </cfRule>
  </conditionalFormatting>
  <conditionalFormatting sqref="AY7:AY14 BA7:BG14">
    <cfRule type="containsText" dxfId="23378" priority="26305" operator="containsText" text="09:00 – 13.00 ">
      <formula>NOT(ISERROR(SEARCH("09:00 – 13.00 ",AY7)))</formula>
    </cfRule>
  </conditionalFormatting>
  <conditionalFormatting sqref="AY13:AY14 BA13:BG14">
    <cfRule type="containsText" dxfId="23377" priority="26304" operator="containsText" text="09:00 – 13.00 ">
      <formula>NOT(ISERROR(SEARCH("09:00 – 13.00 ",AY13)))</formula>
    </cfRule>
  </conditionalFormatting>
  <conditionalFormatting sqref="AY8 BA8:BG8">
    <cfRule type="containsText" dxfId="23376" priority="26301" operator="containsText" text="09.00 -13.00">
      <formula>NOT(ISERROR(SEARCH("09.00 -13.00",AY8)))</formula>
    </cfRule>
    <cfRule type="containsText" dxfId="23375" priority="26302" operator="containsText" text="09.00 -15:00">
      <formula>NOT(ISERROR(SEARCH("09.00 -15:00",AY8)))</formula>
    </cfRule>
    <cfRule type="containsText" dxfId="23374" priority="26303" operator="containsText" text="09.00 -16.00">
      <formula>NOT(ISERROR(SEARCH("09.00 -16.00",AY8)))</formula>
    </cfRule>
  </conditionalFormatting>
  <conditionalFormatting sqref="AY9:AY14 BA9:BG14">
    <cfRule type="containsText" dxfId="23373" priority="26298" operator="containsText" text="09.00 -13.00">
      <formula>NOT(ISERROR(SEARCH("09.00 -13.00",AY9)))</formula>
    </cfRule>
    <cfRule type="containsText" dxfId="23372" priority="26299" operator="containsText" text="09.00 -15:00">
      <formula>NOT(ISERROR(SEARCH("09.00 -15:00",AY9)))</formula>
    </cfRule>
    <cfRule type="containsText" dxfId="23371" priority="26300" operator="containsText" text="09.00 -16.00">
      <formula>NOT(ISERROR(SEARCH("09.00 -16.00",AY9)))</formula>
    </cfRule>
  </conditionalFormatting>
  <conditionalFormatting sqref="AY7 BA7:BG7">
    <cfRule type="containsText" dxfId="23370" priority="26295" operator="containsText" text="09.00 -13.00">
      <formula>NOT(ISERROR(SEARCH("09.00 -13.00",AY7)))</formula>
    </cfRule>
    <cfRule type="containsText" dxfId="23369" priority="26296" operator="containsText" text="09.00 -15:00">
      <formula>NOT(ISERROR(SEARCH("09.00 -15:00",AY7)))</formula>
    </cfRule>
    <cfRule type="containsText" dxfId="23368" priority="26297" operator="containsText" text="09.00 -16.00">
      <formula>NOT(ISERROR(SEARCH("09.00 -16.00",AY7)))</formula>
    </cfRule>
  </conditionalFormatting>
  <conditionalFormatting sqref="AY8 BA8:BG8">
    <cfRule type="containsText" dxfId="23367" priority="26292" operator="containsText" text="09.00 -13:00">
      <formula>NOT(ISERROR(SEARCH("09.00 -13:00",AY8)))</formula>
    </cfRule>
    <cfRule type="containsText" dxfId="23366" priority="26293" operator="containsText" text="08.30 -17.30">
      <formula>NOT(ISERROR(SEARCH("08.30 -17.30",AY8)))</formula>
    </cfRule>
    <cfRule type="containsText" dxfId="23365" priority="26294" operator="containsText" text="08.30 -15:30">
      <formula>NOT(ISERROR(SEARCH("08.30 -15:30",AY8)))</formula>
    </cfRule>
  </conditionalFormatting>
  <conditionalFormatting sqref="AY9:AY14 BA9:BG14">
    <cfRule type="containsText" dxfId="23364" priority="26289" operator="containsText" text="09.00 -13.00">
      <formula>NOT(ISERROR(SEARCH("09.00 -13.00",AY9)))</formula>
    </cfRule>
    <cfRule type="containsText" dxfId="23363" priority="26290" operator="containsText" text="09.00 -15:00">
      <formula>NOT(ISERROR(SEARCH("09.00 -15:00",AY9)))</formula>
    </cfRule>
    <cfRule type="containsText" dxfId="23362" priority="26291" operator="containsText" text="09.00 -16.00">
      <formula>NOT(ISERROR(SEARCH("09.00 -16.00",AY9)))</formula>
    </cfRule>
  </conditionalFormatting>
  <conditionalFormatting sqref="AY9:AY14 BA9:BG14">
    <cfRule type="containsText" dxfId="23361" priority="26286" operator="containsText" text="09.00 -13:00">
      <formula>NOT(ISERROR(SEARCH("09.00 -13:00",AY9)))</formula>
    </cfRule>
    <cfRule type="containsText" dxfId="23360" priority="26287" operator="containsText" text="08.30 -17.30">
      <formula>NOT(ISERROR(SEARCH("08.30 -17.30",AY9)))</formula>
    </cfRule>
    <cfRule type="containsText" dxfId="23359" priority="26288" operator="containsText" text="08.30 -15:30">
      <formula>NOT(ISERROR(SEARCH("08.30 -15:30",AY9)))</formula>
    </cfRule>
  </conditionalFormatting>
  <conditionalFormatting sqref="AY7 BA7:BG7">
    <cfRule type="containsText" dxfId="23358" priority="26283" operator="containsText" text="09.00 -13.00">
      <formula>NOT(ISERROR(SEARCH("09.00 -13.00",AY7)))</formula>
    </cfRule>
    <cfRule type="containsText" dxfId="23357" priority="26284" operator="containsText" text="09.00 -15:00">
      <formula>NOT(ISERROR(SEARCH("09.00 -15:00",AY7)))</formula>
    </cfRule>
    <cfRule type="containsText" dxfId="23356" priority="26285" operator="containsText" text="09.00 -16.00">
      <formula>NOT(ISERROR(SEARCH("09.00 -16.00",AY7)))</formula>
    </cfRule>
  </conditionalFormatting>
  <conditionalFormatting sqref="AY7 BA7:BG7">
    <cfRule type="containsText" dxfId="23355" priority="26280" operator="containsText" text="09.00 -13:00">
      <formula>NOT(ISERROR(SEARCH("09.00 -13:00",AY7)))</formula>
    </cfRule>
    <cfRule type="containsText" dxfId="23354" priority="26281" operator="containsText" text="08.30 -17.30">
      <formula>NOT(ISERROR(SEARCH("08.30 -17.30",AY7)))</formula>
    </cfRule>
    <cfRule type="containsText" dxfId="23353" priority="26282" operator="containsText" text="08.30 -15:30">
      <formula>NOT(ISERROR(SEARCH("08.30 -15:30",AY7)))</formula>
    </cfRule>
  </conditionalFormatting>
  <conditionalFormatting sqref="BI61:AMM68 AS61:AS68 Q61:S61">
    <cfRule type="containsText" dxfId="23352" priority="26263" operator="containsText" text="08.30 – 14.30">
      <formula>NOT(ISERROR(SEARCH("08.30 – 14.30",Q61)))</formula>
    </cfRule>
    <cfRule type="containsText" dxfId="23351" priority="26264" operator="containsText" text="09:30 – 18.30">
      <formula>NOT(ISERROR(SEARCH("09:30 – 18.30",Q61)))</formula>
    </cfRule>
    <cfRule type="containsText" dxfId="23350" priority="26265" operator="containsText" text="10.30 – 18.30">
      <formula>NOT(ISERROR(SEARCH("10.30 – 18.30",Q61)))</formula>
    </cfRule>
    <cfRule type="containsText" dxfId="23349" priority="26266" operator="containsText" text="09.30 – 18.30">
      <formula>NOT(ISERROR(SEARCH("09.30 – 18.30",Q61)))</formula>
    </cfRule>
    <cfRule type="containsText" dxfId="23348" priority="26267" operator="containsText" text="09.00 – 13:00">
      <formula>NOT(ISERROR(SEARCH("09.00 – 13:00",Q61)))</formula>
    </cfRule>
    <cfRule type="containsText" dxfId="23347" priority="26268" operator="containsText" text="08.30 – 16.30">
      <formula>NOT(ISERROR(SEARCH("08.30 – 16.30",Q61)))</formula>
    </cfRule>
    <cfRule type="containsText" dxfId="23346" priority="26269" operator="containsText" text="08:30 – 17.30">
      <formula>NOT(ISERROR(SEARCH("08:30 – 17.30",Q61)))</formula>
    </cfRule>
    <cfRule type="containsText" dxfId="23345" priority="26270" operator="containsText" text="08.30 – 17.30">
      <formula>NOT(ISERROR(SEARCH("08.30 – 17.30",Q61)))</formula>
    </cfRule>
    <cfRule type="containsText" dxfId="23344" priority="26271" operator="containsText" text="09.00 – 18.00">
      <formula>NOT(ISERROR(SEARCH("09.00 – 18.00",Q61)))</formula>
    </cfRule>
    <cfRule type="containsText" dxfId="23343" priority="26272" operator="containsText" text="09.00 – 13.00">
      <formula>NOT(ISERROR(SEARCH("09.00 – 13.00",Q61)))</formula>
    </cfRule>
    <cfRule type="containsText" dxfId="23342" priority="26273" operator="containsText" text="11.30 – 19.30">
      <formula>NOT(ISERROR(SEARCH("11.30 – 19.30",Q61)))</formula>
    </cfRule>
    <cfRule type="containsText" dxfId="23341" priority="26274" operator="containsText" text="10.30 – 19.30">
      <formula>NOT(ISERROR(SEARCH("10.30 – 19.30",Q61)))</formula>
    </cfRule>
    <cfRule type="containsText" dxfId="23340" priority="26275" operator="containsText" text="09.00 – 15.00">
      <formula>NOT(ISERROR(SEARCH("09.00 – 15.00",Q61)))</formula>
    </cfRule>
    <cfRule type="containsText" dxfId="23339" priority="26276" operator="containsText" text="12:30">
      <formula>NOT(ISERROR(SEARCH("12:30",Q61)))</formula>
    </cfRule>
    <cfRule type="containsText" dxfId="23338" priority="26277" operator="containsText" text="13:30">
      <formula>NOT(ISERROR(SEARCH("13:30",Q61)))</formula>
    </cfRule>
    <cfRule type="containsText" dxfId="23337" priority="26278" operator="containsText" text="FESTIVITÁ">
      <formula>NOT(ISERROR(SEARCH("FESTIVITÁ",Q61)))</formula>
    </cfRule>
    <cfRule type="cellIs" dxfId="23336" priority="26279" operator="equal">
      <formula>"DOMENICA"</formula>
    </cfRule>
  </conditionalFormatting>
  <conditionalFormatting sqref="Q60:S60">
    <cfRule type="cellIs" dxfId="23335" priority="26254" operator="equal">
      <formula>"09.00 – 13.00"</formula>
    </cfRule>
  </conditionalFormatting>
  <conditionalFormatting sqref="U60:V60">
    <cfRule type="cellIs" dxfId="23334" priority="26169" operator="equal">
      <formula>"09.00 – 15.00"</formula>
    </cfRule>
  </conditionalFormatting>
  <conditionalFormatting sqref="Q60:S60">
    <cfRule type="cellIs" dxfId="23333" priority="26255" operator="equal">
      <formula>"09.00 – 15.00"</formula>
    </cfRule>
  </conditionalFormatting>
  <conditionalFormatting sqref="Q60:S60">
    <cfRule type="cellIs" dxfId="23332" priority="26256" operator="equal">
      <formula>"09.00 – 18.00"</formula>
    </cfRule>
  </conditionalFormatting>
  <conditionalFormatting sqref="Q60:S60">
    <cfRule type="cellIs" dxfId="23331" priority="26257" operator="equal">
      <formula>"09.30 – 13.00"</formula>
    </cfRule>
  </conditionalFormatting>
  <conditionalFormatting sqref="Q60:S60">
    <cfRule type="cellIs" dxfId="23330" priority="26258" operator="equal">
      <formula>"10.30 – 19.30"</formula>
    </cfRule>
  </conditionalFormatting>
  <conditionalFormatting sqref="Q60:S60">
    <cfRule type="cellIs" dxfId="23329" priority="26259" operator="equal">
      <formula>"11.30 – 19.30"</formula>
    </cfRule>
  </conditionalFormatting>
  <conditionalFormatting sqref="Q60:S60">
    <cfRule type="cellIs" dxfId="23328" priority="26260" operator="equal">
      <formula>_FV(13,"3")</formula>
    </cfRule>
  </conditionalFormatting>
  <conditionalFormatting sqref="Q60:S60">
    <cfRule type="cellIs" dxfId="23327" priority="26261" operator="equal">
      <formula>_FV(13,"3")</formula>
    </cfRule>
  </conditionalFormatting>
  <conditionalFormatting sqref="Q60:S60">
    <cfRule type="cellIs" dxfId="23326" priority="26262" operator="equal">
      <formula>_FV(13,"3")</formula>
    </cfRule>
  </conditionalFormatting>
  <conditionalFormatting sqref="BI60:XFD60 AS60 Q60:S60">
    <cfRule type="containsText" dxfId="23325" priority="26244" operator="containsText" text="DOMENICA">
      <formula>NOT(ISERROR(SEARCH("DOMENICA",Q60)))</formula>
    </cfRule>
    <cfRule type="containsText" dxfId="23324" priority="26245" operator="containsText" text="08.30 – 14.30">
      <formula>NOT(ISERROR(SEARCH("08.30 – 14.30",Q60)))</formula>
    </cfRule>
    <cfRule type="containsText" dxfId="23323" priority="26246" operator="containsText" text="09.30 – 18.30">
      <formula>NOT(ISERROR(SEARCH("09.30 – 18.30",Q60)))</formula>
    </cfRule>
    <cfRule type="containsText" dxfId="23322" priority="26247" operator="containsText" text="08.30 – 16.30">
      <formula>NOT(ISERROR(SEARCH("08.30 – 16.30",Q60)))</formula>
    </cfRule>
    <cfRule type="containsText" dxfId="23321" priority="26248" operator="containsText" text="08.30 – 17.30">
      <formula>NOT(ISERROR(SEARCH("08.30 – 17.30",Q60)))</formula>
    </cfRule>
    <cfRule type="containsText" dxfId="23320" priority="26249" operator="containsText" text="09.00 – 18.00">
      <formula>NOT(ISERROR(SEARCH("09.00 – 18.00",Q60)))</formula>
    </cfRule>
    <cfRule type="containsText" dxfId="23319" priority="26250" operator="containsText" text="09.00 – 15.00">
      <formula>NOT(ISERROR(SEARCH("09.00 – 15.00",Q60)))</formula>
    </cfRule>
    <cfRule type="containsText" dxfId="23318" priority="26251" operator="containsText" text="10.30 – 19.30">
      <formula>NOT(ISERROR(SEARCH("10.30 – 19.30",Q60)))</formula>
    </cfRule>
    <cfRule type="containsText" dxfId="23317" priority="26252" operator="containsText" text="09.00 – 13.00">
      <formula>NOT(ISERROR(SEARCH("09.00 – 13.00",Q60)))</formula>
    </cfRule>
    <cfRule type="containsText" dxfId="23316" priority="26253" operator="containsText" text="11.30 – 19.30">
      <formula>NOT(ISERROR(SEARCH("11.30 – 19.30",Q60)))</formula>
    </cfRule>
  </conditionalFormatting>
  <conditionalFormatting sqref="Q60:S60">
    <cfRule type="cellIs" dxfId="23315" priority="26236" operator="equal">
      <formula>"09.00 – 15.00"</formula>
    </cfRule>
  </conditionalFormatting>
  <conditionalFormatting sqref="Q60:S60">
    <cfRule type="cellIs" dxfId="23314" priority="26237" operator="equal">
      <formula>"09.00 – 18.00"</formula>
    </cfRule>
  </conditionalFormatting>
  <conditionalFormatting sqref="Q60:S60">
    <cfRule type="cellIs" dxfId="23313" priority="26238" operator="equal">
      <formula>"09.30 – 13.00"</formula>
    </cfRule>
  </conditionalFormatting>
  <conditionalFormatting sqref="Q60:S60">
    <cfRule type="cellIs" dxfId="23312" priority="26239" operator="equal">
      <formula>"10.30 – 19.30"</formula>
    </cfRule>
  </conditionalFormatting>
  <conditionalFormatting sqref="Q60:S60">
    <cfRule type="cellIs" dxfId="23311" priority="26240" operator="equal">
      <formula>"11.30 – 19.30"</formula>
    </cfRule>
  </conditionalFormatting>
  <conditionalFormatting sqref="Q60:S60">
    <cfRule type="cellIs" dxfId="23310" priority="26241" operator="equal">
      <formula>_FV(13,"3")</formula>
    </cfRule>
  </conditionalFormatting>
  <conditionalFormatting sqref="Q60:S60">
    <cfRule type="cellIs" dxfId="23309" priority="26242" operator="equal">
      <formula>_FV(13,"3")</formula>
    </cfRule>
  </conditionalFormatting>
  <conditionalFormatting sqref="Q60:S60">
    <cfRule type="cellIs" dxfId="23308" priority="26243" operator="equal">
      <formula>_FV(13,"3")</formula>
    </cfRule>
  </conditionalFormatting>
  <conditionalFormatting sqref="Q60:S60">
    <cfRule type="cellIs" dxfId="23307" priority="26228" operator="equal">
      <formula>"09.00 – 15.00"</formula>
    </cfRule>
  </conditionalFormatting>
  <conditionalFormatting sqref="Q60:S60">
    <cfRule type="cellIs" dxfId="23306" priority="26229" operator="equal">
      <formula>"09.00 – 18.00"</formula>
    </cfRule>
  </conditionalFormatting>
  <conditionalFormatting sqref="Q60:S60">
    <cfRule type="cellIs" dxfId="23305" priority="26230" operator="equal">
      <formula>"09.30 – 13.00"</formula>
    </cfRule>
  </conditionalFormatting>
  <conditionalFormatting sqref="Q60:S60">
    <cfRule type="cellIs" dxfId="23304" priority="26231" operator="equal">
      <formula>"10.30 – 19.30"</formula>
    </cfRule>
  </conditionalFormatting>
  <conditionalFormatting sqref="Q60:S60">
    <cfRule type="cellIs" dxfId="23303" priority="26232" operator="equal">
      <formula>"11.30 – 19.30"</formula>
    </cfRule>
  </conditionalFormatting>
  <conditionalFormatting sqref="Q60:S60">
    <cfRule type="cellIs" dxfId="23302" priority="26233" operator="equal">
      <formula>_FV(13,"3")</formula>
    </cfRule>
  </conditionalFormatting>
  <conditionalFormatting sqref="Q60:S60">
    <cfRule type="cellIs" dxfId="23301" priority="26234" operator="equal">
      <formula>_FV(13,"3")</formula>
    </cfRule>
  </conditionalFormatting>
  <conditionalFormatting sqref="Q60:S60">
    <cfRule type="cellIs" dxfId="23300" priority="26235" operator="equal">
      <formula>_FV(13,"3")</formula>
    </cfRule>
  </conditionalFormatting>
  <conditionalFormatting sqref="AT60:AU68">
    <cfRule type="containsText" dxfId="23299" priority="26211" operator="containsText" text="08.30 – 14.30">
      <formula>NOT(ISERROR(SEARCH("08.30 – 14.30",AT60)))</formula>
    </cfRule>
    <cfRule type="containsText" dxfId="23298" priority="26212" operator="containsText" text="09:30 – 18.30">
      <formula>NOT(ISERROR(SEARCH("09:30 – 18.30",AT60)))</formula>
    </cfRule>
    <cfRule type="containsText" dxfId="23297" priority="26213" operator="containsText" text="10.30 – 18.30">
      <formula>NOT(ISERROR(SEARCH("10.30 – 18.30",AT60)))</formula>
    </cfRule>
    <cfRule type="containsText" dxfId="23296" priority="26214" operator="containsText" text="09.30 – 18.30">
      <formula>NOT(ISERROR(SEARCH("09.30 – 18.30",AT60)))</formula>
    </cfRule>
    <cfRule type="containsText" dxfId="23295" priority="26215" operator="containsText" text="09.00 – 13:00">
      <formula>NOT(ISERROR(SEARCH("09.00 – 13:00",AT60)))</formula>
    </cfRule>
    <cfRule type="containsText" dxfId="23294" priority="26216" operator="containsText" text="08.30 – 16.30">
      <formula>NOT(ISERROR(SEARCH("08.30 – 16.30",AT60)))</formula>
    </cfRule>
    <cfRule type="containsText" dxfId="23293" priority="26217" operator="containsText" text="08:30 – 17.30">
      <formula>NOT(ISERROR(SEARCH("08:30 – 17.30",AT60)))</formula>
    </cfRule>
    <cfRule type="containsText" dxfId="23292" priority="26218" operator="containsText" text="08.30 – 17.30">
      <formula>NOT(ISERROR(SEARCH("08.30 – 17.30",AT60)))</formula>
    </cfRule>
    <cfRule type="containsText" dxfId="23291" priority="26219" operator="containsText" text="09.00 – 18.00">
      <formula>NOT(ISERROR(SEARCH("09.00 – 18.00",AT60)))</formula>
    </cfRule>
    <cfRule type="containsText" dxfId="23290" priority="26220" operator="containsText" text="09.00 – 13.00">
      <formula>NOT(ISERROR(SEARCH("09.00 – 13.00",AT60)))</formula>
    </cfRule>
    <cfRule type="containsText" dxfId="23289" priority="26221" operator="containsText" text="11.30 – 19.30">
      <formula>NOT(ISERROR(SEARCH("11.30 – 19.30",AT60)))</formula>
    </cfRule>
    <cfRule type="containsText" dxfId="23288" priority="26222" operator="containsText" text="10.30 – 19.30">
      <formula>NOT(ISERROR(SEARCH("10.30 – 19.30",AT60)))</formula>
    </cfRule>
    <cfRule type="containsText" dxfId="23287" priority="26223" operator="containsText" text="09.00 – 15.00">
      <formula>NOT(ISERROR(SEARCH("09.00 – 15.00",AT60)))</formula>
    </cfRule>
    <cfRule type="containsText" dxfId="23286" priority="26224" operator="containsText" text="12:30">
      <formula>NOT(ISERROR(SEARCH("12:30",AT60)))</formula>
    </cfRule>
    <cfRule type="containsText" dxfId="23285" priority="26225" operator="containsText" text="13:30">
      <formula>NOT(ISERROR(SEARCH("13:30",AT60)))</formula>
    </cfRule>
    <cfRule type="containsText" dxfId="23284" priority="26226" operator="containsText" text="FESTIVITÁ">
      <formula>NOT(ISERROR(SEARCH("FESTIVITÁ",AT60)))</formula>
    </cfRule>
    <cfRule type="cellIs" dxfId="23283" priority="26227" operator="equal">
      <formula>"DOMENICA"</formula>
    </cfRule>
  </conditionalFormatting>
  <conditionalFormatting sqref="Q62:S68">
    <cfRule type="containsText" dxfId="23282" priority="26194" operator="containsText" text="08.30 – 14.30">
      <formula>NOT(ISERROR(SEARCH("08.30 – 14.30",Q62)))</formula>
    </cfRule>
    <cfRule type="containsText" dxfId="23281" priority="26195" operator="containsText" text="09:30 – 18.30">
      <formula>NOT(ISERROR(SEARCH("09:30 – 18.30",Q62)))</formula>
    </cfRule>
    <cfRule type="containsText" dxfId="23280" priority="26196" operator="containsText" text="10.30 – 18.30">
      <formula>NOT(ISERROR(SEARCH("10.30 – 18.30",Q62)))</formula>
    </cfRule>
    <cfRule type="containsText" dxfId="23279" priority="26197" operator="containsText" text="09.30 – 18.30">
      <formula>NOT(ISERROR(SEARCH("09.30 – 18.30",Q62)))</formula>
    </cfRule>
    <cfRule type="containsText" dxfId="23278" priority="26198" operator="containsText" text="09.00 – 13:00">
      <formula>NOT(ISERROR(SEARCH("09.00 – 13:00",Q62)))</formula>
    </cfRule>
    <cfRule type="containsText" dxfId="23277" priority="26199" operator="containsText" text="08.30 – 16.30">
      <formula>NOT(ISERROR(SEARCH("08.30 – 16.30",Q62)))</formula>
    </cfRule>
    <cfRule type="containsText" dxfId="23276" priority="26200" operator="containsText" text="08:30 – 17.30">
      <formula>NOT(ISERROR(SEARCH("08:30 – 17.30",Q62)))</formula>
    </cfRule>
    <cfRule type="containsText" dxfId="23275" priority="26201" operator="containsText" text="08.30 – 17.30">
      <formula>NOT(ISERROR(SEARCH("08.30 – 17.30",Q62)))</formula>
    </cfRule>
    <cfRule type="containsText" dxfId="23274" priority="26202" operator="containsText" text="09.00 – 18.00">
      <formula>NOT(ISERROR(SEARCH("09.00 – 18.00",Q62)))</formula>
    </cfRule>
    <cfRule type="containsText" dxfId="23273" priority="26203" operator="containsText" text="09.00 – 13.00">
      <formula>NOT(ISERROR(SEARCH("09.00 – 13.00",Q62)))</formula>
    </cfRule>
    <cfRule type="containsText" dxfId="23272" priority="26204" operator="containsText" text="11.30 – 19.30">
      <formula>NOT(ISERROR(SEARCH("11.30 – 19.30",Q62)))</formula>
    </cfRule>
    <cfRule type="containsText" dxfId="23271" priority="26205" operator="containsText" text="10.30 – 19.30">
      <formula>NOT(ISERROR(SEARCH("10.30 – 19.30",Q62)))</formula>
    </cfRule>
    <cfRule type="containsText" dxfId="23270" priority="26206" operator="containsText" text="09.00 – 15.00">
      <formula>NOT(ISERROR(SEARCH("09.00 – 15.00",Q62)))</formula>
    </cfRule>
    <cfRule type="containsText" dxfId="23269" priority="26207" operator="containsText" text="12:30">
      <formula>NOT(ISERROR(SEARCH("12:30",Q62)))</formula>
    </cfRule>
    <cfRule type="containsText" dxfId="23268" priority="26208" operator="containsText" text="13:30">
      <formula>NOT(ISERROR(SEARCH("13:30",Q62)))</formula>
    </cfRule>
    <cfRule type="containsText" dxfId="23267" priority="26209" operator="containsText" text="FESTIVITÁ">
      <formula>NOT(ISERROR(SEARCH("FESTIVITÁ",Q62)))</formula>
    </cfRule>
    <cfRule type="cellIs" dxfId="23266" priority="26210" operator="equal">
      <formula>"DOMENICA"</formula>
    </cfRule>
  </conditionalFormatting>
  <conditionalFormatting sqref="U61:V61 U62:U68">
    <cfRule type="containsText" dxfId="23265" priority="26177" operator="containsText" text="08.30 – 14.30">
      <formula>NOT(ISERROR(SEARCH("08.30 – 14.30",U61)))</formula>
    </cfRule>
    <cfRule type="containsText" dxfId="23264" priority="26178" operator="containsText" text="09:30 – 18.30">
      <formula>NOT(ISERROR(SEARCH("09:30 – 18.30",U61)))</formula>
    </cfRule>
    <cfRule type="containsText" dxfId="23263" priority="26179" operator="containsText" text="10.30 – 18.30">
      <formula>NOT(ISERROR(SEARCH("10.30 – 18.30",U61)))</formula>
    </cfRule>
    <cfRule type="containsText" dxfId="23262" priority="26180" operator="containsText" text="09.30 – 18.30">
      <formula>NOT(ISERROR(SEARCH("09.30 – 18.30",U61)))</formula>
    </cfRule>
    <cfRule type="containsText" dxfId="23261" priority="26181" operator="containsText" text="09.00 – 13:00">
      <formula>NOT(ISERROR(SEARCH("09.00 – 13:00",U61)))</formula>
    </cfRule>
    <cfRule type="containsText" dxfId="23260" priority="26182" operator="containsText" text="08.30 – 16.30">
      <formula>NOT(ISERROR(SEARCH("08.30 – 16.30",U61)))</formula>
    </cfRule>
    <cfRule type="containsText" dxfId="23259" priority="26183" operator="containsText" text="08:30 – 17.30">
      <formula>NOT(ISERROR(SEARCH("08:30 – 17.30",U61)))</formula>
    </cfRule>
    <cfRule type="containsText" dxfId="23258" priority="26184" operator="containsText" text="08.30 – 17.30">
      <formula>NOT(ISERROR(SEARCH("08.30 – 17.30",U61)))</formula>
    </cfRule>
    <cfRule type="containsText" dxfId="23257" priority="26185" operator="containsText" text="09.00 – 18.00">
      <formula>NOT(ISERROR(SEARCH("09.00 – 18.00",U61)))</formula>
    </cfRule>
    <cfRule type="containsText" dxfId="23256" priority="26186" operator="containsText" text="09.00 – 13.00">
      <formula>NOT(ISERROR(SEARCH("09.00 – 13.00",U61)))</formula>
    </cfRule>
    <cfRule type="containsText" dxfId="23255" priority="26187" operator="containsText" text="11.30 – 19.30">
      <formula>NOT(ISERROR(SEARCH("11.30 – 19.30",U61)))</formula>
    </cfRule>
    <cfRule type="containsText" dxfId="23254" priority="26188" operator="containsText" text="10.30 – 19.30">
      <formula>NOT(ISERROR(SEARCH("10.30 – 19.30",U61)))</formula>
    </cfRule>
    <cfRule type="containsText" dxfId="23253" priority="26189" operator="containsText" text="09.00 – 15.00">
      <formula>NOT(ISERROR(SEARCH("09.00 – 15.00",U61)))</formula>
    </cfRule>
    <cfRule type="containsText" dxfId="23252" priority="26190" operator="containsText" text="12:30">
      <formula>NOT(ISERROR(SEARCH("12:30",U61)))</formula>
    </cfRule>
    <cfRule type="containsText" dxfId="23251" priority="26191" operator="containsText" text="13:30">
      <formula>NOT(ISERROR(SEARCH("13:30",U61)))</formula>
    </cfRule>
    <cfRule type="containsText" dxfId="23250" priority="26192" operator="containsText" text="FESTIVITÁ">
      <formula>NOT(ISERROR(SEARCH("FESTIVITÁ",U61)))</formula>
    </cfRule>
    <cfRule type="cellIs" dxfId="23249" priority="26193" operator="equal">
      <formula>"DOMENICA"</formula>
    </cfRule>
  </conditionalFormatting>
  <conditionalFormatting sqref="U60:V60">
    <cfRule type="cellIs" dxfId="23248" priority="26168" stopIfTrue="1" operator="equal">
      <formula>"09.00 – 13.00"</formula>
    </cfRule>
  </conditionalFormatting>
  <conditionalFormatting sqref="U60:V60">
    <cfRule type="cellIs" dxfId="23247" priority="26170" operator="equal">
      <formula>"09.00 – 18.00"</formula>
    </cfRule>
  </conditionalFormatting>
  <conditionalFormatting sqref="U60:V60">
    <cfRule type="cellIs" dxfId="23246" priority="26171" operator="equal">
      <formula>"09.30 – 13.00"</formula>
    </cfRule>
  </conditionalFormatting>
  <conditionalFormatting sqref="U60:V60">
    <cfRule type="cellIs" dxfId="23245" priority="26172" operator="equal">
      <formula>"10.30 – 19.30"</formula>
    </cfRule>
  </conditionalFormatting>
  <conditionalFormatting sqref="U60:V60">
    <cfRule type="cellIs" dxfId="23244" priority="26173" operator="equal">
      <formula>"11.30 – 19.30"</formula>
    </cfRule>
  </conditionalFormatting>
  <conditionalFormatting sqref="U60:V60">
    <cfRule type="cellIs" dxfId="23243" priority="26174" operator="equal">
      <formula>_FV(13,"3")</formula>
    </cfRule>
  </conditionalFormatting>
  <conditionalFormatting sqref="U60:V60">
    <cfRule type="cellIs" dxfId="23242" priority="26175" operator="equal">
      <formula>_FV(13,"3")</formula>
    </cfRule>
  </conditionalFormatting>
  <conditionalFormatting sqref="U60:V60">
    <cfRule type="cellIs" dxfId="23241" priority="26176" operator="equal">
      <formula>_FV(13,"3")</formula>
    </cfRule>
  </conditionalFormatting>
  <conditionalFormatting sqref="U60:V60">
    <cfRule type="containsText" dxfId="23240" priority="26158" operator="containsText" text="DOMENICA">
      <formula>NOT(ISERROR(SEARCH("DOMENICA",U60)))</formula>
    </cfRule>
    <cfRule type="containsText" dxfId="23239" priority="26159" operator="containsText" text="08.30 – 14.30">
      <formula>NOT(ISERROR(SEARCH("08.30 – 14.30",U60)))</formula>
    </cfRule>
    <cfRule type="containsText" dxfId="23238" priority="26160" operator="containsText" text="09.30 – 18.30">
      <formula>NOT(ISERROR(SEARCH("09.30 – 18.30",U60)))</formula>
    </cfRule>
    <cfRule type="containsText" dxfId="23237" priority="26161" operator="containsText" text="08.30 – 16.30">
      <formula>NOT(ISERROR(SEARCH("08.30 – 16.30",U60)))</formula>
    </cfRule>
    <cfRule type="containsText" dxfId="23236" priority="26162" operator="containsText" text="08.30 – 17.30">
      <formula>NOT(ISERROR(SEARCH("08.30 – 17.30",U60)))</formula>
    </cfRule>
    <cfRule type="containsText" dxfId="23235" priority="26163" operator="containsText" text="09.00 – 18.00">
      <formula>NOT(ISERROR(SEARCH("09.00 – 18.00",U60)))</formula>
    </cfRule>
    <cfRule type="containsText" dxfId="23234" priority="26164" operator="containsText" text="09.00 – 15.00">
      <formula>NOT(ISERROR(SEARCH("09.00 – 15.00",U60)))</formula>
    </cfRule>
    <cfRule type="containsText" dxfId="23233" priority="26165" operator="containsText" text="10.30 – 19.30">
      <formula>NOT(ISERROR(SEARCH("10.30 – 19.30",U60)))</formula>
    </cfRule>
    <cfRule type="containsText" dxfId="23232" priority="26166" operator="containsText" text="09.00 – 13.00">
      <formula>NOT(ISERROR(SEARCH("09.00 – 13.00",U60)))</formula>
    </cfRule>
    <cfRule type="containsText" dxfId="23231" priority="26167" operator="containsText" text="11.30 – 19.30">
      <formula>NOT(ISERROR(SEARCH("11.30 – 19.30",U60)))</formula>
    </cfRule>
  </conditionalFormatting>
  <conditionalFormatting sqref="U60:V60">
    <cfRule type="cellIs" dxfId="23230" priority="26150" operator="equal">
      <formula>"09.00 – 15.00"</formula>
    </cfRule>
  </conditionalFormatting>
  <conditionalFormatting sqref="U60:V60">
    <cfRule type="cellIs" dxfId="23229" priority="26151" operator="equal">
      <formula>"09.00 – 18.00"</formula>
    </cfRule>
  </conditionalFormatting>
  <conditionalFormatting sqref="U60:V60">
    <cfRule type="cellIs" dxfId="23228" priority="26152" operator="equal">
      <formula>"09.30 – 13.00"</formula>
    </cfRule>
  </conditionalFormatting>
  <conditionalFormatting sqref="U60:V60">
    <cfRule type="cellIs" dxfId="23227" priority="26153" operator="equal">
      <formula>"10.30 – 19.30"</formula>
    </cfRule>
  </conditionalFormatting>
  <conditionalFormatting sqref="U60:V60">
    <cfRule type="cellIs" dxfId="23226" priority="26154" operator="equal">
      <formula>"11.30 – 19.30"</formula>
    </cfRule>
  </conditionalFormatting>
  <conditionalFormatting sqref="U60:V60">
    <cfRule type="cellIs" dxfId="23225" priority="26155" operator="equal">
      <formula>_FV(13,"3")</formula>
    </cfRule>
  </conditionalFormatting>
  <conditionalFormatting sqref="U60:V60">
    <cfRule type="cellIs" dxfId="23224" priority="26156" operator="equal">
      <formula>_FV(13,"3")</formula>
    </cfRule>
  </conditionalFormatting>
  <conditionalFormatting sqref="U60:V60">
    <cfRule type="cellIs" dxfId="23223" priority="26157" operator="equal">
      <formula>_FV(13,"3")</formula>
    </cfRule>
  </conditionalFormatting>
  <conditionalFormatting sqref="U60:V60">
    <cfRule type="cellIs" dxfId="23222" priority="26142" operator="equal">
      <formula>"09.00 – 15.00"</formula>
    </cfRule>
  </conditionalFormatting>
  <conditionalFormatting sqref="U60:V60">
    <cfRule type="cellIs" dxfId="23221" priority="26143" operator="equal">
      <formula>"09.00 – 18.00"</formula>
    </cfRule>
  </conditionalFormatting>
  <conditionalFormatting sqref="U60:V60">
    <cfRule type="cellIs" dxfId="23220" priority="26144" operator="equal">
      <formula>"09.30 – 13.00"</formula>
    </cfRule>
  </conditionalFormatting>
  <conditionalFormatting sqref="U60:V60">
    <cfRule type="cellIs" dxfId="23219" priority="26145" operator="equal">
      <formula>"10.30 – 19.30"</formula>
    </cfRule>
  </conditionalFormatting>
  <conditionalFormatting sqref="U60:V60">
    <cfRule type="cellIs" dxfId="23218" priority="26146" operator="equal">
      <formula>"11.30 – 19.30"</formula>
    </cfRule>
  </conditionalFormatting>
  <conditionalFormatting sqref="U60:V60">
    <cfRule type="cellIs" dxfId="23217" priority="26147" operator="equal">
      <formula>_FV(13,"3")</formula>
    </cfRule>
  </conditionalFormatting>
  <conditionalFormatting sqref="U60:V60">
    <cfRule type="cellIs" dxfId="23216" priority="26148" operator="equal">
      <formula>_FV(13,"3")</formula>
    </cfRule>
  </conditionalFormatting>
  <conditionalFormatting sqref="U60:V60">
    <cfRule type="cellIs" dxfId="23215" priority="26149" operator="equal">
      <formula>_FV(13,"3")</formula>
    </cfRule>
  </conditionalFormatting>
  <conditionalFormatting sqref="V62:V68">
    <cfRule type="containsText" dxfId="23214" priority="26125" operator="containsText" text="08.30 – 14.30">
      <formula>NOT(ISERROR(SEARCH("08.30 – 14.30",V62)))</formula>
    </cfRule>
    <cfRule type="containsText" dxfId="23213" priority="26126" operator="containsText" text="09:30 – 18.30">
      <formula>NOT(ISERROR(SEARCH("09:30 – 18.30",V62)))</formula>
    </cfRule>
    <cfRule type="containsText" dxfId="23212" priority="26127" operator="containsText" text="10.30 – 18.30">
      <formula>NOT(ISERROR(SEARCH("10.30 – 18.30",V62)))</formula>
    </cfRule>
    <cfRule type="containsText" dxfId="23211" priority="26128" operator="containsText" text="09.30 – 18.30">
      <formula>NOT(ISERROR(SEARCH("09.30 – 18.30",V62)))</formula>
    </cfRule>
    <cfRule type="containsText" dxfId="23210" priority="26129" operator="containsText" text="09.00 – 13:00">
      <formula>NOT(ISERROR(SEARCH("09.00 – 13:00",V62)))</formula>
    </cfRule>
    <cfRule type="containsText" dxfId="23209" priority="26130" operator="containsText" text="08.30 – 16.30">
      <formula>NOT(ISERROR(SEARCH("08.30 – 16.30",V62)))</formula>
    </cfRule>
    <cfRule type="containsText" dxfId="23208" priority="26131" operator="containsText" text="08:30 – 17.30">
      <formula>NOT(ISERROR(SEARCH("08:30 – 17.30",V62)))</formula>
    </cfRule>
    <cfRule type="containsText" dxfId="23207" priority="26132" operator="containsText" text="08.30 – 17.30">
      <formula>NOT(ISERROR(SEARCH("08.30 – 17.30",V62)))</formula>
    </cfRule>
    <cfRule type="containsText" dxfId="23206" priority="26133" operator="containsText" text="09.00 – 18.00">
      <formula>NOT(ISERROR(SEARCH("09.00 – 18.00",V62)))</formula>
    </cfRule>
    <cfRule type="containsText" dxfId="23205" priority="26134" operator="containsText" text="09.00 – 13.00">
      <formula>NOT(ISERROR(SEARCH("09.00 – 13.00",V62)))</formula>
    </cfRule>
    <cfRule type="containsText" dxfId="23204" priority="26135" operator="containsText" text="11.30 – 19.30">
      <formula>NOT(ISERROR(SEARCH("11.30 – 19.30",V62)))</formula>
    </cfRule>
    <cfRule type="containsText" dxfId="23203" priority="26136" operator="containsText" text="10.30 – 19.30">
      <formula>NOT(ISERROR(SEARCH("10.30 – 19.30",V62)))</formula>
    </cfRule>
    <cfRule type="containsText" dxfId="23202" priority="26137" operator="containsText" text="09.00 – 15.00">
      <formula>NOT(ISERROR(SEARCH("09.00 – 15.00",V62)))</formula>
    </cfRule>
    <cfRule type="containsText" dxfId="23201" priority="26138" operator="containsText" text="12:30">
      <formula>NOT(ISERROR(SEARCH("12:30",V62)))</formula>
    </cfRule>
    <cfRule type="containsText" dxfId="23200" priority="26139" operator="containsText" text="13:30">
      <formula>NOT(ISERROR(SEARCH("13:30",V62)))</formula>
    </cfRule>
    <cfRule type="containsText" dxfId="23199" priority="26140" operator="containsText" text="FESTIVITÁ">
      <formula>NOT(ISERROR(SEARCH("FESTIVITÁ",V62)))</formula>
    </cfRule>
    <cfRule type="cellIs" dxfId="23198" priority="26141" operator="equal">
      <formula>"DOMENICA"</formula>
    </cfRule>
  </conditionalFormatting>
  <conditionalFormatting sqref="V62:V68">
    <cfRule type="iconSet" priority="26124">
      <iconSet iconSet="3Symbols2">
        <cfvo type="percent" val="0"/>
        <cfvo type="percent" val="0"/>
        <cfvo type="formula" val="TODAY()" gte="0"/>
      </iconSet>
    </cfRule>
  </conditionalFormatting>
  <conditionalFormatting sqref="AW62:AW68">
    <cfRule type="containsText" dxfId="23197" priority="26107" operator="containsText" text="08.30 – 14.30">
      <formula>NOT(ISERROR(SEARCH("08.30 – 14.30",AW62)))</formula>
    </cfRule>
    <cfRule type="containsText" dxfId="23196" priority="26108" operator="containsText" text="09:30 – 18.30">
      <formula>NOT(ISERROR(SEARCH("09:30 – 18.30",AW62)))</formula>
    </cfRule>
    <cfRule type="containsText" dxfId="23195" priority="26109" operator="containsText" text="10.30 – 18.30">
      <formula>NOT(ISERROR(SEARCH("10.30 – 18.30",AW62)))</formula>
    </cfRule>
    <cfRule type="containsText" dxfId="23194" priority="26110" operator="containsText" text="09.30 – 18.30">
      <formula>NOT(ISERROR(SEARCH("09.30 – 18.30",AW62)))</formula>
    </cfRule>
    <cfRule type="containsText" dxfId="23193" priority="26111" operator="containsText" text="09.00 – 13:00">
      <formula>NOT(ISERROR(SEARCH("09.00 – 13:00",AW62)))</formula>
    </cfRule>
    <cfRule type="containsText" dxfId="23192" priority="26112" operator="containsText" text="08.30 – 16.30">
      <formula>NOT(ISERROR(SEARCH("08.30 – 16.30",AW62)))</formula>
    </cfRule>
    <cfRule type="containsText" dxfId="23191" priority="26113" operator="containsText" text="08:30 – 17.30">
      <formula>NOT(ISERROR(SEARCH("08:30 – 17.30",AW62)))</formula>
    </cfRule>
    <cfRule type="containsText" dxfId="23190" priority="26114" operator="containsText" text="08.30 – 17.30">
      <formula>NOT(ISERROR(SEARCH("08.30 – 17.30",AW62)))</formula>
    </cfRule>
    <cfRule type="containsText" dxfId="23189" priority="26115" operator="containsText" text="09.00 – 18.00">
      <formula>NOT(ISERROR(SEARCH("09.00 – 18.00",AW62)))</formula>
    </cfRule>
    <cfRule type="containsText" dxfId="23188" priority="26116" operator="containsText" text="09.00 – 13.00">
      <formula>NOT(ISERROR(SEARCH("09.00 – 13.00",AW62)))</formula>
    </cfRule>
    <cfRule type="containsText" dxfId="23187" priority="26117" operator="containsText" text="11.30 – 19.30">
      <formula>NOT(ISERROR(SEARCH("11.30 – 19.30",AW62)))</formula>
    </cfRule>
    <cfRule type="containsText" dxfId="23186" priority="26118" operator="containsText" text="10.30 – 19.30">
      <formula>NOT(ISERROR(SEARCH("10.30 – 19.30",AW62)))</formula>
    </cfRule>
    <cfRule type="containsText" dxfId="23185" priority="26119" operator="containsText" text="09.00 – 15.00">
      <formula>NOT(ISERROR(SEARCH("09.00 – 15.00",AW62)))</formula>
    </cfRule>
    <cfRule type="containsText" dxfId="23184" priority="26120" operator="containsText" text="12:30">
      <formula>NOT(ISERROR(SEARCH("12:30",AW62)))</formula>
    </cfRule>
    <cfRule type="containsText" dxfId="23183" priority="26121" operator="containsText" text="13:30">
      <formula>NOT(ISERROR(SEARCH("13:30",AW62)))</formula>
    </cfRule>
    <cfRule type="containsText" dxfId="23182" priority="26122" operator="containsText" text="FESTIVITÁ">
      <formula>NOT(ISERROR(SEARCH("FESTIVITÁ",AW62)))</formula>
    </cfRule>
    <cfRule type="cellIs" dxfId="23181" priority="26123" operator="equal">
      <formula>"DOMENICA"</formula>
    </cfRule>
  </conditionalFormatting>
  <conditionalFormatting sqref="AX62:AX68">
    <cfRule type="containsText" dxfId="23180" priority="26090" operator="containsText" text="08.30 – 14.30">
      <formula>NOT(ISERROR(SEARCH("08.30 – 14.30",AX62)))</formula>
    </cfRule>
    <cfRule type="containsText" dxfId="23179" priority="26091" operator="containsText" text="09:30 – 18.30">
      <formula>NOT(ISERROR(SEARCH("09:30 – 18.30",AX62)))</formula>
    </cfRule>
    <cfRule type="containsText" dxfId="23178" priority="26092" operator="containsText" text="10.30 – 18.30">
      <formula>NOT(ISERROR(SEARCH("10.30 – 18.30",AX62)))</formula>
    </cfRule>
    <cfRule type="containsText" dxfId="23177" priority="26093" operator="containsText" text="09.30 – 18.30">
      <formula>NOT(ISERROR(SEARCH("09.30 – 18.30",AX62)))</formula>
    </cfRule>
    <cfRule type="containsText" dxfId="23176" priority="26094" operator="containsText" text="09.00 – 13:00">
      <formula>NOT(ISERROR(SEARCH("09.00 – 13:00",AX62)))</formula>
    </cfRule>
    <cfRule type="containsText" dxfId="23175" priority="26095" operator="containsText" text="08.30 – 16.30">
      <formula>NOT(ISERROR(SEARCH("08.30 – 16.30",AX62)))</formula>
    </cfRule>
    <cfRule type="containsText" dxfId="23174" priority="26096" operator="containsText" text="08:30 – 17.30">
      <formula>NOT(ISERROR(SEARCH("08:30 – 17.30",AX62)))</formula>
    </cfRule>
    <cfRule type="containsText" dxfId="23173" priority="26097" operator="containsText" text="08.30 – 17.30">
      <formula>NOT(ISERROR(SEARCH("08.30 – 17.30",AX62)))</formula>
    </cfRule>
    <cfRule type="containsText" dxfId="23172" priority="26098" operator="containsText" text="09.00 – 18.00">
      <formula>NOT(ISERROR(SEARCH("09.00 – 18.00",AX62)))</formula>
    </cfRule>
    <cfRule type="containsText" dxfId="23171" priority="26099" operator="containsText" text="09.00 – 13.00">
      <formula>NOT(ISERROR(SEARCH("09.00 – 13.00",AX62)))</formula>
    </cfRule>
    <cfRule type="containsText" dxfId="23170" priority="26100" operator="containsText" text="11.30 – 19.30">
      <formula>NOT(ISERROR(SEARCH("11.30 – 19.30",AX62)))</formula>
    </cfRule>
    <cfRule type="containsText" dxfId="23169" priority="26101" operator="containsText" text="10.30 – 19.30">
      <formula>NOT(ISERROR(SEARCH("10.30 – 19.30",AX62)))</formula>
    </cfRule>
    <cfRule type="containsText" dxfId="23168" priority="26102" operator="containsText" text="09.00 – 15.00">
      <formula>NOT(ISERROR(SEARCH("09.00 – 15.00",AX62)))</formula>
    </cfRule>
    <cfRule type="containsText" dxfId="23167" priority="26103" operator="containsText" text="12:30">
      <formula>NOT(ISERROR(SEARCH("12:30",AX62)))</formula>
    </cfRule>
    <cfRule type="containsText" dxfId="23166" priority="26104" operator="containsText" text="13:30">
      <formula>NOT(ISERROR(SEARCH("13:30",AX62)))</formula>
    </cfRule>
    <cfRule type="containsText" dxfId="23165" priority="26105" operator="containsText" text="FESTIVITÁ">
      <formula>NOT(ISERROR(SEARCH("FESTIVITÁ",AX62)))</formula>
    </cfRule>
    <cfRule type="cellIs" dxfId="23164" priority="26106" operator="equal">
      <formula>"DOMENICA"</formula>
    </cfRule>
  </conditionalFormatting>
  <conditionalFormatting sqref="AX62:AX68">
    <cfRule type="iconSet" priority="26089">
      <iconSet iconSet="3Symbols2">
        <cfvo type="percent" val="0"/>
        <cfvo type="percent" val="0"/>
        <cfvo type="formula" val="TODAY()" gte="0"/>
      </iconSet>
    </cfRule>
  </conditionalFormatting>
  <conditionalFormatting sqref="Q60:S68 BI60:XFD68 U60:V68">
    <cfRule type="containsText" dxfId="23163" priority="26083" operator="containsText" text="09.00 - 13.00">
      <formula>NOT(ISERROR(SEARCH("09.00 - 13.00",Q60)))</formula>
    </cfRule>
    <cfRule type="containsText" dxfId="23162" priority="26084" operator="containsText" text="09.00 – 15:00">
      <formula>NOT(ISERROR(SEARCH("09.00 – 15:00",Q60)))</formula>
    </cfRule>
    <cfRule type="containsText" dxfId="23161" priority="26085" operator="containsText" text="09.00 – 16.00">
      <formula>NOT(ISERROR(SEARCH("09.00 – 16.00",Q60)))</formula>
    </cfRule>
    <cfRule type="containsText" dxfId="23160" priority="26086" operator="containsText" text="09.00 - 13:00">
      <formula>NOT(ISERROR(SEARCH("09.00 - 13:00",Q60)))</formula>
    </cfRule>
    <cfRule type="containsText" dxfId="23159" priority="26087" operator="containsText" text="08.30 – 16:30 ">
      <formula>NOT(ISERROR(SEARCH("08.30 – 16:30 ",Q60)))</formula>
    </cfRule>
    <cfRule type="containsText" dxfId="23158" priority="26088" operator="containsText" text="08.30 – 17:30 ">
      <formula>NOT(ISERROR(SEARCH("08.30 – 17:30 ",Q60)))</formula>
    </cfRule>
  </conditionalFormatting>
  <conditionalFormatting sqref="Q60:S60">
    <cfRule type="cellIs" dxfId="23157" priority="26075" operator="equal">
      <formula>"09.00 – 15.00"</formula>
    </cfRule>
  </conditionalFormatting>
  <conditionalFormatting sqref="Q60:S60">
    <cfRule type="cellIs" dxfId="23156" priority="26076" operator="equal">
      <formula>"09.00 – 18.00"</formula>
    </cfRule>
  </conditionalFormatting>
  <conditionalFormatting sqref="Q60:S60">
    <cfRule type="cellIs" dxfId="23155" priority="26077" operator="equal">
      <formula>"09.30 – 13.00"</formula>
    </cfRule>
  </conditionalFormatting>
  <conditionalFormatting sqref="Q60:S60">
    <cfRule type="cellIs" dxfId="23154" priority="26078" operator="equal">
      <formula>"10.30 – 19.30"</formula>
    </cfRule>
  </conditionalFormatting>
  <conditionalFormatting sqref="Q60:S60">
    <cfRule type="cellIs" dxfId="23153" priority="26079" operator="equal">
      <formula>"11.30 – 19.30"</formula>
    </cfRule>
  </conditionalFormatting>
  <conditionalFormatting sqref="Q60:S60">
    <cfRule type="cellIs" dxfId="23152" priority="26080" operator="equal">
      <formula>_FV(13,"3")</formula>
    </cfRule>
  </conditionalFormatting>
  <conditionalFormatting sqref="Q60:S60">
    <cfRule type="cellIs" dxfId="23151" priority="26081" operator="equal">
      <formula>_FV(13,"3")</formula>
    </cfRule>
  </conditionalFormatting>
  <conditionalFormatting sqref="Q60:S60">
    <cfRule type="cellIs" dxfId="23150" priority="26082" operator="equal">
      <formula>_FV(13,"3")</formula>
    </cfRule>
  </conditionalFormatting>
  <conditionalFormatting sqref="Q60:S60">
    <cfRule type="containsText" dxfId="23149" priority="26065" operator="containsText" text="DOMENICA">
      <formula>NOT(ISERROR(SEARCH("DOMENICA",Q60)))</formula>
    </cfRule>
    <cfRule type="containsText" dxfId="23148" priority="26066" operator="containsText" text="08.30 – 14.30">
      <formula>NOT(ISERROR(SEARCH("08.30 – 14.30",Q60)))</formula>
    </cfRule>
    <cfRule type="containsText" dxfId="23147" priority="26067" operator="containsText" text="09.30 – 18.30">
      <formula>NOT(ISERROR(SEARCH("09.30 – 18.30",Q60)))</formula>
    </cfRule>
    <cfRule type="containsText" dxfId="23146" priority="26068" operator="containsText" text="08.30 – 16.30">
      <formula>NOT(ISERROR(SEARCH("08.30 – 16.30",Q60)))</formula>
    </cfRule>
    <cfRule type="containsText" dxfId="23145" priority="26069" operator="containsText" text="08.30 – 17.30">
      <formula>NOT(ISERROR(SEARCH("08.30 – 17.30",Q60)))</formula>
    </cfRule>
    <cfRule type="containsText" dxfId="23144" priority="26070" operator="containsText" text="09.00 – 18.00">
      <formula>NOT(ISERROR(SEARCH("09.00 – 18.00",Q60)))</formula>
    </cfRule>
    <cfRule type="containsText" dxfId="23143" priority="26071" operator="containsText" text="09.00 – 15.00">
      <formula>NOT(ISERROR(SEARCH("09.00 – 15.00",Q60)))</formula>
    </cfRule>
    <cfRule type="containsText" dxfId="23142" priority="26072" operator="containsText" text="10.30 – 19.30">
      <formula>NOT(ISERROR(SEARCH("10.30 – 19.30",Q60)))</formula>
    </cfRule>
    <cfRule type="containsText" dxfId="23141" priority="26073" operator="containsText" text="09.00 – 13.00">
      <formula>NOT(ISERROR(SEARCH("09.00 – 13.00",Q60)))</formula>
    </cfRule>
    <cfRule type="containsText" dxfId="23140" priority="26074" operator="containsText" text="11.30 – 19.30">
      <formula>NOT(ISERROR(SEARCH("11.30 – 19.30",Q60)))</formula>
    </cfRule>
  </conditionalFormatting>
  <conditionalFormatting sqref="Q60:S60">
    <cfRule type="cellIs" dxfId="23139" priority="26058" operator="equal">
      <formula>"09.00 – 18.00"</formula>
    </cfRule>
  </conditionalFormatting>
  <conditionalFormatting sqref="Q60:S60">
    <cfRule type="cellIs" dxfId="23138" priority="26059" operator="equal">
      <formula>"09.30 – 13.00"</formula>
    </cfRule>
  </conditionalFormatting>
  <conditionalFormatting sqref="Q60:S60">
    <cfRule type="cellIs" dxfId="23137" priority="26060" operator="equal">
      <formula>"10.30 – 19.30"</formula>
    </cfRule>
  </conditionalFormatting>
  <conditionalFormatting sqref="Q60:S60">
    <cfRule type="cellIs" dxfId="23136" priority="26061" operator="equal">
      <formula>"11.30 – 19.30"</formula>
    </cfRule>
  </conditionalFormatting>
  <conditionalFormatting sqref="Q60:S60">
    <cfRule type="cellIs" dxfId="23135" priority="26062" operator="equal">
      <formula>_FV(13,"3")</formula>
    </cfRule>
  </conditionalFormatting>
  <conditionalFormatting sqref="Q60:S60">
    <cfRule type="cellIs" dxfId="23134" priority="26063" operator="equal">
      <formula>_FV(13,"3")</formula>
    </cfRule>
  </conditionalFormatting>
  <conditionalFormatting sqref="Q60:S60">
    <cfRule type="cellIs" dxfId="23133" priority="26064" operator="equal">
      <formula>_FV(13,"3")</formula>
    </cfRule>
  </conditionalFormatting>
  <conditionalFormatting sqref="Q60:S60">
    <cfRule type="cellIs" dxfId="23132" priority="26051" operator="equal">
      <formula>"09.00 – 18.00"</formula>
    </cfRule>
  </conditionalFormatting>
  <conditionalFormatting sqref="Q60:S60">
    <cfRule type="cellIs" dxfId="23131" priority="26052" operator="equal">
      <formula>"09.30 – 13.00"</formula>
    </cfRule>
  </conditionalFormatting>
  <conditionalFormatting sqref="Q60:S60">
    <cfRule type="cellIs" dxfId="23130" priority="26053" operator="equal">
      <formula>"10.30 – 19.30"</formula>
    </cfRule>
  </conditionalFormatting>
  <conditionalFormatting sqref="Q60:S60">
    <cfRule type="cellIs" dxfId="23129" priority="26054" operator="equal">
      <formula>"11.30 – 19.30"</formula>
    </cfRule>
  </conditionalFormatting>
  <conditionalFormatting sqref="Q60:S60">
    <cfRule type="cellIs" dxfId="23128" priority="26055" operator="equal">
      <formula>_FV(13,"3")</formula>
    </cfRule>
  </conditionalFormatting>
  <conditionalFormatting sqref="Q60:S60">
    <cfRule type="cellIs" dxfId="23127" priority="26056" operator="equal">
      <formula>_FV(13,"3")</formula>
    </cfRule>
  </conditionalFormatting>
  <conditionalFormatting sqref="Q60:S60">
    <cfRule type="cellIs" dxfId="23126" priority="26057" operator="equal">
      <formula>_FV(13,"3")</formula>
    </cfRule>
  </conditionalFormatting>
  <conditionalFormatting sqref="C60:G60 I60:P60">
    <cfRule type="cellIs" dxfId="23125" priority="26042" operator="equal">
      <formula>"09.00 – 13.00"</formula>
    </cfRule>
  </conditionalFormatting>
  <conditionalFormatting sqref="C60:G60 I60:P60">
    <cfRule type="cellIs" dxfId="23124" priority="26043" operator="equal">
      <formula>"09.00 – 15.00"</formula>
    </cfRule>
  </conditionalFormatting>
  <conditionalFormatting sqref="C60:G60 I60:P60">
    <cfRule type="cellIs" dxfId="23123" priority="26044" operator="equal">
      <formula>"09.00 – 18.00"</formula>
    </cfRule>
  </conditionalFormatting>
  <conditionalFormatting sqref="C60:G60 I60:P60">
    <cfRule type="cellIs" dxfId="23122" priority="26045" operator="equal">
      <formula>"09.30 – 13.00"</formula>
    </cfRule>
  </conditionalFormatting>
  <conditionalFormatting sqref="C60:G60 I60:P60">
    <cfRule type="cellIs" dxfId="23121" priority="26046" operator="equal">
      <formula>"10.30 – 19.30"</formula>
    </cfRule>
  </conditionalFormatting>
  <conditionalFormatting sqref="C60:G60 I60:P60">
    <cfRule type="cellIs" dxfId="23120" priority="26047" operator="equal">
      <formula>"11.30 – 19.30"</formula>
    </cfRule>
  </conditionalFormatting>
  <conditionalFormatting sqref="C60:G60 I60:P60">
    <cfRule type="cellIs" dxfId="23119" priority="26048" operator="equal">
      <formula>_FV(13,"3")</formula>
    </cfRule>
  </conditionalFormatting>
  <conditionalFormatting sqref="C60:G60 I60:P60">
    <cfRule type="cellIs" dxfId="23118" priority="26049" operator="equal">
      <formula>_FV(13,"3")</formula>
    </cfRule>
  </conditionalFormatting>
  <conditionalFormatting sqref="C60:G60 I60:P60">
    <cfRule type="cellIs" dxfId="23117" priority="26050" operator="equal">
      <formula>_FV(13,"3")</formula>
    </cfRule>
  </conditionalFormatting>
  <conditionalFormatting sqref="C60:G60 I60:P60">
    <cfRule type="containsText" dxfId="23116" priority="26032" operator="containsText" text="DOMENICA">
      <formula>NOT(ISERROR(SEARCH("DOMENICA",C60)))</formula>
    </cfRule>
    <cfRule type="containsText" dxfId="23115" priority="26033" operator="containsText" text="08.30 – 14.30">
      <formula>NOT(ISERROR(SEARCH("08.30 – 14.30",C60)))</formula>
    </cfRule>
    <cfRule type="containsText" dxfId="23114" priority="26034" operator="containsText" text="09.30 – 18.30">
      <formula>NOT(ISERROR(SEARCH("09.30 – 18.30",C60)))</formula>
    </cfRule>
    <cfRule type="containsText" dxfId="23113" priority="26035" operator="containsText" text="08.30 – 16.30">
      <formula>NOT(ISERROR(SEARCH("08.30 – 16.30",C60)))</formula>
    </cfRule>
    <cfRule type="containsText" dxfId="23112" priority="26036" operator="containsText" text="08.30 – 17.30">
      <formula>NOT(ISERROR(SEARCH("08.30 – 17.30",C60)))</formula>
    </cfRule>
    <cfRule type="containsText" dxfId="23111" priority="26037" operator="containsText" text="09.00 – 18.00">
      <formula>NOT(ISERROR(SEARCH("09.00 – 18.00",C60)))</formula>
    </cfRule>
    <cfRule type="containsText" dxfId="23110" priority="26038" operator="containsText" text="09.00 – 15.00">
      <formula>NOT(ISERROR(SEARCH("09.00 – 15.00",C60)))</formula>
    </cfRule>
    <cfRule type="containsText" dxfId="23109" priority="26039" operator="containsText" text="10.30 – 19.30">
      <formula>NOT(ISERROR(SEARCH("10.30 – 19.30",C60)))</formula>
    </cfRule>
    <cfRule type="containsText" dxfId="23108" priority="26040" operator="containsText" text="09.00 – 13.00">
      <formula>NOT(ISERROR(SEARCH("09.00 – 13.00",C60)))</formula>
    </cfRule>
    <cfRule type="containsText" dxfId="23107" priority="26041" operator="containsText" text="11.30 – 19.30">
      <formula>NOT(ISERROR(SEARCH("11.30 – 19.30",C60)))</formula>
    </cfRule>
  </conditionalFormatting>
  <conditionalFormatting sqref="C60:G60 I60:P60">
    <cfRule type="cellIs" dxfId="23106" priority="26024" operator="equal">
      <formula>"09.00 – 15.00"</formula>
    </cfRule>
  </conditionalFormatting>
  <conditionalFormatting sqref="C60:G60 I60:P60">
    <cfRule type="cellIs" dxfId="23105" priority="26025" operator="equal">
      <formula>"09.00 – 18.00"</formula>
    </cfRule>
  </conditionalFormatting>
  <conditionalFormatting sqref="C60:G60 I60:P60">
    <cfRule type="cellIs" dxfId="23104" priority="26026" operator="equal">
      <formula>"09.30 – 13.00"</formula>
    </cfRule>
  </conditionalFormatting>
  <conditionalFormatting sqref="C60:G60 I60:P60">
    <cfRule type="cellIs" dxfId="23103" priority="26027" operator="equal">
      <formula>"10.30 – 19.30"</formula>
    </cfRule>
  </conditionalFormatting>
  <conditionalFormatting sqref="C60:G60 I60:P60">
    <cfRule type="cellIs" dxfId="23102" priority="26028" operator="equal">
      <formula>"11.30 – 19.30"</formula>
    </cfRule>
  </conditionalFormatting>
  <conditionalFormatting sqref="C60:G60 I60:P60">
    <cfRule type="cellIs" dxfId="23101" priority="26029" operator="equal">
      <formula>_FV(13,"3")</formula>
    </cfRule>
  </conditionalFormatting>
  <conditionalFormatting sqref="C60:G60 I60:P60">
    <cfRule type="cellIs" dxfId="23100" priority="26030" operator="equal">
      <formula>_FV(13,"3")</formula>
    </cfRule>
  </conditionalFormatting>
  <conditionalFormatting sqref="C60:G60 I60:P60">
    <cfRule type="cellIs" dxfId="23099" priority="26031" operator="equal">
      <formula>_FV(13,"3")</formula>
    </cfRule>
  </conditionalFormatting>
  <conditionalFormatting sqref="C60:G60 I60:P60">
    <cfRule type="cellIs" dxfId="23098" priority="26016" operator="equal">
      <formula>"09.00 – 15.00"</formula>
    </cfRule>
  </conditionalFormatting>
  <conditionalFormatting sqref="C60:G60 I60:P60">
    <cfRule type="cellIs" dxfId="23097" priority="26017" operator="equal">
      <formula>"09.00 – 18.00"</formula>
    </cfRule>
  </conditionalFormatting>
  <conditionalFormatting sqref="C60:G60 I60:P60">
    <cfRule type="cellIs" dxfId="23096" priority="26018" operator="equal">
      <formula>"09.30 – 13.00"</formula>
    </cfRule>
  </conditionalFormatting>
  <conditionalFormatting sqref="C60:G60 I60:P60">
    <cfRule type="cellIs" dxfId="23095" priority="26019" operator="equal">
      <formula>"10.30 – 19.30"</formula>
    </cfRule>
  </conditionalFormatting>
  <conditionalFormatting sqref="C60:G60 I60:P60">
    <cfRule type="cellIs" dxfId="23094" priority="26020" operator="equal">
      <formula>"11.30 – 19.30"</formula>
    </cfRule>
  </conditionalFormatting>
  <conditionalFormatting sqref="C60:G60 I60:P60">
    <cfRule type="cellIs" dxfId="23093" priority="26021" operator="equal">
      <formula>_FV(13,"3")</formula>
    </cfRule>
  </conditionalFormatting>
  <conditionalFormatting sqref="C60:G60 I60:P60">
    <cfRule type="cellIs" dxfId="23092" priority="26022" operator="equal">
      <formula>_FV(13,"3")</formula>
    </cfRule>
  </conditionalFormatting>
  <conditionalFormatting sqref="C60:G60 I60:P60">
    <cfRule type="cellIs" dxfId="23091" priority="26023" operator="equal">
      <formula>_FV(13,"3")</formula>
    </cfRule>
  </conditionalFormatting>
  <conditionalFormatting sqref="H60">
    <cfRule type="cellIs" dxfId="23090" priority="26008" operator="equal">
      <formula>"09.00 – 15.00"</formula>
    </cfRule>
  </conditionalFormatting>
  <conditionalFormatting sqref="H60">
    <cfRule type="cellIs" dxfId="23089" priority="26009" operator="equal">
      <formula>"09.00 – 18.00"</formula>
    </cfRule>
  </conditionalFormatting>
  <conditionalFormatting sqref="H60">
    <cfRule type="cellIs" dxfId="23088" priority="26010" operator="equal">
      <formula>"09.30 – 13.00"</formula>
    </cfRule>
  </conditionalFormatting>
  <conditionalFormatting sqref="H60">
    <cfRule type="cellIs" dxfId="23087" priority="26011" operator="equal">
      <formula>"10.30 – 19.30"</formula>
    </cfRule>
  </conditionalFormatting>
  <conditionalFormatting sqref="H60">
    <cfRule type="cellIs" dxfId="23086" priority="26012" operator="equal">
      <formula>"11.30 – 19.30"</formula>
    </cfRule>
  </conditionalFormatting>
  <conditionalFormatting sqref="H60">
    <cfRule type="cellIs" dxfId="23085" priority="26013" operator="equal">
      <formula>_FV(13,"3")</formula>
    </cfRule>
  </conditionalFormatting>
  <conditionalFormatting sqref="H60">
    <cfRule type="cellIs" dxfId="23084" priority="26014" operator="equal">
      <formula>_FV(13,"3")</formula>
    </cfRule>
  </conditionalFormatting>
  <conditionalFormatting sqref="H60">
    <cfRule type="cellIs" dxfId="23083" priority="26015" operator="equal">
      <formula>_FV(13,"3")</formula>
    </cfRule>
  </conditionalFormatting>
  <conditionalFormatting sqref="H60">
    <cfRule type="containsText" dxfId="23082" priority="25998" operator="containsText" text="DOMENICA">
      <formula>NOT(ISERROR(SEARCH("DOMENICA",H60)))</formula>
    </cfRule>
    <cfRule type="containsText" dxfId="23081" priority="25999" operator="containsText" text="08.30 – 14.30">
      <formula>NOT(ISERROR(SEARCH("08.30 – 14.30",H60)))</formula>
    </cfRule>
    <cfRule type="containsText" dxfId="23080" priority="26000" operator="containsText" text="09.30 – 18.30">
      <formula>NOT(ISERROR(SEARCH("09.30 – 18.30",H60)))</formula>
    </cfRule>
    <cfRule type="containsText" dxfId="23079" priority="26001" operator="containsText" text="08.30 – 16.30">
      <formula>NOT(ISERROR(SEARCH("08.30 – 16.30",H60)))</formula>
    </cfRule>
    <cfRule type="containsText" dxfId="23078" priority="26002" operator="containsText" text="08.30 – 17.30">
      <formula>NOT(ISERROR(SEARCH("08.30 – 17.30",H60)))</formula>
    </cfRule>
    <cfRule type="containsText" dxfId="23077" priority="26003" operator="containsText" text="09.00 – 18.00">
      <formula>NOT(ISERROR(SEARCH("09.00 – 18.00",H60)))</formula>
    </cfRule>
    <cfRule type="containsText" dxfId="23076" priority="26004" operator="containsText" text="09.00 – 15.00">
      <formula>NOT(ISERROR(SEARCH("09.00 – 15.00",H60)))</formula>
    </cfRule>
    <cfRule type="containsText" dxfId="23075" priority="26005" operator="containsText" text="10.30 – 19.30">
      <formula>NOT(ISERROR(SEARCH("10.30 – 19.30",H60)))</formula>
    </cfRule>
    <cfRule type="containsText" dxfId="23074" priority="26006" operator="containsText" text="09.00 – 13.00">
      <formula>NOT(ISERROR(SEARCH("09.00 – 13.00",H60)))</formula>
    </cfRule>
    <cfRule type="containsText" dxfId="23073" priority="26007" operator="containsText" text="11.30 – 19.30">
      <formula>NOT(ISERROR(SEARCH("11.30 – 19.30",H60)))</formula>
    </cfRule>
  </conditionalFormatting>
  <conditionalFormatting sqref="H60">
    <cfRule type="cellIs" dxfId="23072" priority="25991" operator="equal">
      <formula>"09.00 – 18.00"</formula>
    </cfRule>
  </conditionalFormatting>
  <conditionalFormatting sqref="H60">
    <cfRule type="cellIs" dxfId="23071" priority="25992" operator="equal">
      <formula>"09.30 – 13.00"</formula>
    </cfRule>
  </conditionalFormatting>
  <conditionalFormatting sqref="H60">
    <cfRule type="cellIs" dxfId="23070" priority="25993" operator="equal">
      <formula>"10.30 – 19.30"</formula>
    </cfRule>
  </conditionalFormatting>
  <conditionalFormatting sqref="H60">
    <cfRule type="cellIs" dxfId="23069" priority="25994" operator="equal">
      <formula>"11.30 – 19.30"</formula>
    </cfRule>
  </conditionalFormatting>
  <conditionalFormatting sqref="H60">
    <cfRule type="cellIs" dxfId="23068" priority="25995" operator="equal">
      <formula>_FV(13,"3")</formula>
    </cfRule>
  </conditionalFormatting>
  <conditionalFormatting sqref="H60">
    <cfRule type="cellIs" dxfId="23067" priority="25996" operator="equal">
      <formula>_FV(13,"3")</formula>
    </cfRule>
  </conditionalFormatting>
  <conditionalFormatting sqref="H60">
    <cfRule type="cellIs" dxfId="23066" priority="25997" operator="equal">
      <formula>_FV(13,"3")</formula>
    </cfRule>
  </conditionalFormatting>
  <conditionalFormatting sqref="H60">
    <cfRule type="cellIs" dxfId="23065" priority="25984" operator="equal">
      <formula>"09.00 – 18.00"</formula>
    </cfRule>
  </conditionalFormatting>
  <conditionalFormatting sqref="H60">
    <cfRule type="cellIs" dxfId="23064" priority="25985" operator="equal">
      <formula>"09.30 – 13.00"</formula>
    </cfRule>
  </conditionalFormatting>
  <conditionalFormatting sqref="H60">
    <cfRule type="cellIs" dxfId="23063" priority="25986" operator="equal">
      <formula>"10.30 – 19.30"</formula>
    </cfRule>
  </conditionalFormatting>
  <conditionalFormatting sqref="H60">
    <cfRule type="cellIs" dxfId="23062" priority="25987" operator="equal">
      <formula>"11.30 – 19.30"</formula>
    </cfRule>
  </conditionalFormatting>
  <conditionalFormatting sqref="H60">
    <cfRule type="cellIs" dxfId="23061" priority="25988" operator="equal">
      <formula>_FV(13,"3")</formula>
    </cfRule>
  </conditionalFormatting>
  <conditionalFormatting sqref="H60">
    <cfRule type="cellIs" dxfId="23060" priority="25989" operator="equal">
      <formula>_FV(13,"3")</formula>
    </cfRule>
  </conditionalFormatting>
  <conditionalFormatting sqref="H60">
    <cfRule type="cellIs" dxfId="23059" priority="25990" operator="equal">
      <formula>_FV(13,"3")</formula>
    </cfRule>
  </conditionalFormatting>
  <conditionalFormatting sqref="A62:B68">
    <cfRule type="containsText" dxfId="23058" priority="25967" operator="containsText" text="08.30 – 14.30">
      <formula>NOT(ISERROR(SEARCH("08.30 – 14.30",A62)))</formula>
    </cfRule>
    <cfRule type="containsText" dxfId="23057" priority="25968" operator="containsText" text="09:30 – 18.30">
      <formula>NOT(ISERROR(SEARCH("09:30 – 18.30",A62)))</formula>
    </cfRule>
    <cfRule type="containsText" dxfId="23056" priority="25969" operator="containsText" text="10.30 – 18.30">
      <formula>NOT(ISERROR(SEARCH("10.30 – 18.30",A62)))</formula>
    </cfRule>
    <cfRule type="containsText" dxfId="23055" priority="25970" operator="containsText" text="09.30 – 18.30">
      <formula>NOT(ISERROR(SEARCH("09.30 – 18.30",A62)))</formula>
    </cfRule>
    <cfRule type="containsText" dxfId="23054" priority="25971" operator="containsText" text="09.00 – 13:00">
      <formula>NOT(ISERROR(SEARCH("09.00 – 13:00",A62)))</formula>
    </cfRule>
    <cfRule type="containsText" dxfId="23053" priority="25972" operator="containsText" text="08.30 – 16.30">
      <formula>NOT(ISERROR(SEARCH("08.30 – 16.30",A62)))</formula>
    </cfRule>
    <cfRule type="containsText" dxfId="23052" priority="25973" operator="containsText" text="08:30 – 17.30">
      <formula>NOT(ISERROR(SEARCH("08:30 – 17.30",A62)))</formula>
    </cfRule>
    <cfRule type="containsText" dxfId="23051" priority="25974" operator="containsText" text="08.30 – 17.30">
      <formula>NOT(ISERROR(SEARCH("08.30 – 17.30",A62)))</formula>
    </cfRule>
    <cfRule type="containsText" dxfId="23050" priority="25975" operator="containsText" text="09.00 – 18.00">
      <formula>NOT(ISERROR(SEARCH("09.00 – 18.00",A62)))</formula>
    </cfRule>
    <cfRule type="containsText" dxfId="23049" priority="25976" operator="containsText" text="09.00 – 13.00">
      <formula>NOT(ISERROR(SEARCH("09.00 – 13.00",A62)))</formula>
    </cfRule>
    <cfRule type="containsText" dxfId="23048" priority="25977" operator="containsText" text="11.30 – 19.30">
      <formula>NOT(ISERROR(SEARCH("11.30 – 19.30",A62)))</formula>
    </cfRule>
    <cfRule type="containsText" dxfId="23047" priority="25978" operator="containsText" text="10.30 – 19.30">
      <formula>NOT(ISERROR(SEARCH("10.30 – 19.30",A62)))</formula>
    </cfRule>
    <cfRule type="containsText" dxfId="23046" priority="25979" operator="containsText" text="09.00 – 15.00">
      <formula>NOT(ISERROR(SEARCH("09.00 – 15.00",A62)))</formula>
    </cfRule>
    <cfRule type="containsText" dxfId="23045" priority="25980" operator="containsText" text="12:30">
      <formula>NOT(ISERROR(SEARCH("12:30",A62)))</formula>
    </cfRule>
    <cfRule type="containsText" dxfId="23044" priority="25981" operator="containsText" text="13:30">
      <formula>NOT(ISERROR(SEARCH("13:30",A62)))</formula>
    </cfRule>
    <cfRule type="containsText" dxfId="23043" priority="25982" operator="containsText" text="FESTIVITÁ">
      <formula>NOT(ISERROR(SEARCH("FESTIVITÁ",A62)))</formula>
    </cfRule>
    <cfRule type="cellIs" dxfId="23042" priority="25983" operator="equal">
      <formula>"DOMENICA"</formula>
    </cfRule>
  </conditionalFormatting>
  <conditionalFormatting sqref="B62:B68">
    <cfRule type="iconSet" priority="25966">
      <iconSet iconSet="3Symbols2">
        <cfvo type="percent" val="0"/>
        <cfvo type="percent" val="0"/>
        <cfvo type="formula" val="TODAY()" gte="0"/>
      </iconSet>
    </cfRule>
  </conditionalFormatting>
  <conditionalFormatting sqref="A61:B61">
    <cfRule type="containsText" dxfId="23041" priority="25949" operator="containsText" text="08.30 – 14.30">
      <formula>NOT(ISERROR(SEARCH("08.30 – 14.30",A61)))</formula>
    </cfRule>
    <cfRule type="containsText" dxfId="23040" priority="25950" operator="containsText" text="09:30 – 18.30">
      <formula>NOT(ISERROR(SEARCH("09:30 – 18.30",A61)))</formula>
    </cfRule>
    <cfRule type="containsText" dxfId="23039" priority="25951" operator="containsText" text="10.30 – 18.30">
      <formula>NOT(ISERROR(SEARCH("10.30 – 18.30",A61)))</formula>
    </cfRule>
    <cfRule type="containsText" dxfId="23038" priority="25952" operator="containsText" text="09.30 – 18.30">
      <formula>NOT(ISERROR(SEARCH("09.30 – 18.30",A61)))</formula>
    </cfRule>
    <cfRule type="containsText" dxfId="23037" priority="25953" operator="containsText" text="09.00 – 13:00">
      <formula>NOT(ISERROR(SEARCH("09.00 – 13:00",A61)))</formula>
    </cfRule>
    <cfRule type="containsText" dxfId="23036" priority="25954" operator="containsText" text="08.30 – 16.30">
      <formula>NOT(ISERROR(SEARCH("08.30 – 16.30",A61)))</formula>
    </cfRule>
    <cfRule type="containsText" dxfId="23035" priority="25955" operator="containsText" text="08:30 – 17.30">
      <formula>NOT(ISERROR(SEARCH("08:30 – 17.30",A61)))</formula>
    </cfRule>
    <cfRule type="containsText" dxfId="23034" priority="25956" operator="containsText" text="08.30 – 17.30">
      <formula>NOT(ISERROR(SEARCH("08.30 – 17.30",A61)))</formula>
    </cfRule>
    <cfRule type="containsText" dxfId="23033" priority="25957" operator="containsText" text="09.00 – 18.00">
      <formula>NOT(ISERROR(SEARCH("09.00 – 18.00",A61)))</formula>
    </cfRule>
    <cfRule type="containsText" dxfId="23032" priority="25958" operator="containsText" text="09.00 – 13.00">
      <formula>NOT(ISERROR(SEARCH("09.00 – 13.00",A61)))</formula>
    </cfRule>
    <cfRule type="containsText" dxfId="23031" priority="25959" operator="containsText" text="11.30 – 19.30">
      <formula>NOT(ISERROR(SEARCH("11.30 – 19.30",A61)))</formula>
    </cfRule>
    <cfRule type="containsText" dxfId="23030" priority="25960" operator="containsText" text="10.30 – 19.30">
      <formula>NOT(ISERROR(SEARCH("10.30 – 19.30",A61)))</formula>
    </cfRule>
    <cfRule type="containsText" dxfId="23029" priority="25961" operator="containsText" text="09.00 – 15.00">
      <formula>NOT(ISERROR(SEARCH("09.00 – 15.00",A61)))</formula>
    </cfRule>
    <cfRule type="containsText" dxfId="23028" priority="25962" operator="containsText" text="12:30">
      <formula>NOT(ISERROR(SEARCH("12:30",A61)))</formula>
    </cfRule>
    <cfRule type="containsText" dxfId="23027" priority="25963" operator="containsText" text="13:30">
      <formula>NOT(ISERROR(SEARCH("13:30",A61)))</formula>
    </cfRule>
    <cfRule type="containsText" dxfId="23026" priority="25964" operator="containsText" text="FESTIVITÁ">
      <formula>NOT(ISERROR(SEARCH("FESTIVITÁ",A61)))</formula>
    </cfRule>
    <cfRule type="cellIs" dxfId="23025" priority="25965" operator="equal">
      <formula>"DOMENICA"</formula>
    </cfRule>
  </conditionalFormatting>
  <conditionalFormatting sqref="A60:B60">
    <cfRule type="cellIs" dxfId="23024" priority="25941" operator="equal">
      <formula>"09.00 – 15.00"</formula>
    </cfRule>
  </conditionalFormatting>
  <conditionalFormatting sqref="A60:B60">
    <cfRule type="cellIs" dxfId="23023" priority="25942" operator="equal">
      <formula>"09.00 – 18.00"</formula>
    </cfRule>
  </conditionalFormatting>
  <conditionalFormatting sqref="A60:B60">
    <cfRule type="cellIs" dxfId="23022" priority="25943" operator="equal">
      <formula>"09.30 – 13.00"</formula>
    </cfRule>
  </conditionalFormatting>
  <conditionalFormatting sqref="A60:B60">
    <cfRule type="cellIs" dxfId="23021" priority="25944" operator="equal">
      <formula>"10.30 – 19.30"</formula>
    </cfRule>
  </conditionalFormatting>
  <conditionalFormatting sqref="A60:B60">
    <cfRule type="cellIs" dxfId="23020" priority="25945" operator="equal">
      <formula>"11.30 – 19.30"</formula>
    </cfRule>
  </conditionalFormatting>
  <conditionalFormatting sqref="A60:B60">
    <cfRule type="cellIs" dxfId="23019" priority="25946" operator="equal">
      <formula>_FV(13,"3")</formula>
    </cfRule>
  </conditionalFormatting>
  <conditionalFormatting sqref="A60:B60">
    <cfRule type="cellIs" dxfId="23018" priority="25947" operator="equal">
      <formula>_FV(13,"3")</formula>
    </cfRule>
  </conditionalFormatting>
  <conditionalFormatting sqref="A60:B60">
    <cfRule type="cellIs" dxfId="23017" priority="25948" operator="equal">
      <formula>_FV(13,"3")</formula>
    </cfRule>
  </conditionalFormatting>
  <conditionalFormatting sqref="A60:B60">
    <cfRule type="containsText" dxfId="23016" priority="25931" operator="containsText" text="DOMENICA">
      <formula>NOT(ISERROR(SEARCH("DOMENICA",A60)))</formula>
    </cfRule>
    <cfRule type="containsText" dxfId="23015" priority="25932" operator="containsText" text="08.30 – 14.30">
      <formula>NOT(ISERROR(SEARCH("08.30 – 14.30",A60)))</formula>
    </cfRule>
    <cfRule type="containsText" dxfId="23014" priority="25933" operator="containsText" text="09.30 – 18.30">
      <formula>NOT(ISERROR(SEARCH("09.30 – 18.30",A60)))</formula>
    </cfRule>
    <cfRule type="containsText" dxfId="23013" priority="25934" operator="containsText" text="08.30 – 16.30">
      <formula>NOT(ISERROR(SEARCH("08.30 – 16.30",A60)))</formula>
    </cfRule>
    <cfRule type="containsText" dxfId="23012" priority="25935" operator="containsText" text="08.30 – 17.30">
      <formula>NOT(ISERROR(SEARCH("08.30 – 17.30",A60)))</formula>
    </cfRule>
    <cfRule type="containsText" dxfId="23011" priority="25936" operator="containsText" text="09.00 – 18.00">
      <formula>NOT(ISERROR(SEARCH("09.00 – 18.00",A60)))</formula>
    </cfRule>
    <cfRule type="containsText" dxfId="23010" priority="25937" operator="containsText" text="09.00 – 15.00">
      <formula>NOT(ISERROR(SEARCH("09.00 – 15.00",A60)))</formula>
    </cfRule>
    <cfRule type="containsText" dxfId="23009" priority="25938" operator="containsText" text="10.30 – 19.30">
      <formula>NOT(ISERROR(SEARCH("10.30 – 19.30",A60)))</formula>
    </cfRule>
    <cfRule type="containsText" dxfId="23008" priority="25939" operator="containsText" text="09.00 – 13.00">
      <formula>NOT(ISERROR(SEARCH("09.00 – 13.00",A60)))</formula>
    </cfRule>
    <cfRule type="containsText" dxfId="23007" priority="25940" operator="containsText" text="11.30 – 19.30">
      <formula>NOT(ISERROR(SEARCH("11.30 – 19.30",A60)))</formula>
    </cfRule>
  </conditionalFormatting>
  <conditionalFormatting sqref="A60:B60">
    <cfRule type="cellIs" dxfId="23006" priority="25923" operator="equal">
      <formula>"09.00 – 15.00"</formula>
    </cfRule>
  </conditionalFormatting>
  <conditionalFormatting sqref="A60:B60">
    <cfRule type="cellIs" dxfId="23005" priority="25924" operator="equal">
      <formula>"09.00 – 18.00"</formula>
    </cfRule>
  </conditionalFormatting>
  <conditionalFormatting sqref="A60:B60">
    <cfRule type="cellIs" dxfId="23004" priority="25925" operator="equal">
      <formula>"09.30 – 13.00"</formula>
    </cfRule>
  </conditionalFormatting>
  <conditionalFormatting sqref="A60:B60">
    <cfRule type="cellIs" dxfId="23003" priority="25926" operator="equal">
      <formula>"10.30 – 19.30"</formula>
    </cfRule>
  </conditionalFormatting>
  <conditionalFormatting sqref="A60:B60">
    <cfRule type="cellIs" dxfId="23002" priority="25927" operator="equal">
      <formula>"11.30 – 19.30"</formula>
    </cfRule>
  </conditionalFormatting>
  <conditionalFormatting sqref="A60:B60">
    <cfRule type="cellIs" dxfId="23001" priority="25928" operator="equal">
      <formula>_FV(13,"3")</formula>
    </cfRule>
  </conditionalFormatting>
  <conditionalFormatting sqref="A60:B60">
    <cfRule type="cellIs" dxfId="23000" priority="25929" operator="equal">
      <formula>_FV(13,"3")</formula>
    </cfRule>
  </conditionalFormatting>
  <conditionalFormatting sqref="A60:B60">
    <cfRule type="cellIs" dxfId="22999" priority="25930" operator="equal">
      <formula>_FV(13,"3")</formula>
    </cfRule>
  </conditionalFormatting>
  <conditionalFormatting sqref="A60:B60">
    <cfRule type="cellIs" dxfId="22998" priority="25915" operator="equal">
      <formula>"09.00 – 15.00"</formula>
    </cfRule>
  </conditionalFormatting>
  <conditionalFormatting sqref="A60:B60">
    <cfRule type="cellIs" dxfId="22997" priority="25917" operator="equal">
      <formula>"09.30 – 13.00"</formula>
    </cfRule>
  </conditionalFormatting>
  <conditionalFormatting sqref="A60:B60">
    <cfRule type="cellIs" dxfId="22996" priority="25918" operator="equal">
      <formula>"10.30 – 19.30"</formula>
    </cfRule>
  </conditionalFormatting>
  <conditionalFormatting sqref="A60:B60">
    <cfRule type="cellIs" dxfId="22995" priority="25919" operator="equal">
      <formula>"11.30 – 19.30"</formula>
    </cfRule>
  </conditionalFormatting>
  <conditionalFormatting sqref="A60:B60">
    <cfRule type="cellIs" dxfId="22994" priority="25920" operator="equal">
      <formula>_FV(13,"3")</formula>
    </cfRule>
  </conditionalFormatting>
  <conditionalFormatting sqref="A60:B60">
    <cfRule type="cellIs" dxfId="22993" priority="25921" operator="equal">
      <formula>_FV(13,"3")</formula>
    </cfRule>
  </conditionalFormatting>
  <conditionalFormatting sqref="A60:B60">
    <cfRule type="cellIs" dxfId="22992" priority="25922" operator="equal">
      <formula>_FV(13,"3")</formula>
    </cfRule>
  </conditionalFormatting>
  <conditionalFormatting sqref="A60:P60 A61:B68">
    <cfRule type="containsText" dxfId="22991" priority="25909" operator="containsText" text="09.00 - 13.00">
      <formula>NOT(ISERROR(SEARCH("09.00 - 13.00",A60)))</formula>
    </cfRule>
    <cfRule type="containsText" dxfId="22990" priority="25910" operator="containsText" text="09.00 – 15:00">
      <formula>NOT(ISERROR(SEARCH("09.00 – 15:00",A60)))</formula>
    </cfRule>
    <cfRule type="containsText" dxfId="22989" priority="25911" operator="containsText" text="09.00 – 16.00">
      <formula>NOT(ISERROR(SEARCH("09.00 – 16.00",A60)))</formula>
    </cfRule>
    <cfRule type="containsText" dxfId="22988" priority="25912" operator="containsText" text="09.00 - 13:00">
      <formula>NOT(ISERROR(SEARCH("09.00 - 13:00",A60)))</formula>
    </cfRule>
    <cfRule type="containsText" dxfId="22987" priority="25913" operator="containsText" text="08.30 – 16:30 ">
      <formula>NOT(ISERROR(SEARCH("08.30 – 16:30 ",A60)))</formula>
    </cfRule>
    <cfRule type="containsText" dxfId="22986" priority="25914" operator="containsText" text="08.30 – 17:30 ">
      <formula>NOT(ISERROR(SEARCH("08.30 – 17:30 ",A60)))</formula>
    </cfRule>
  </conditionalFormatting>
  <conditionalFormatting sqref="C60:P60">
    <cfRule type="cellIs" dxfId="22985" priority="25901" operator="equal">
      <formula>"09.00 – 15.00"</formula>
    </cfRule>
  </conditionalFormatting>
  <conditionalFormatting sqref="C60:P60">
    <cfRule type="cellIs" dxfId="22984" priority="25902" operator="equal">
      <formula>"09.00 – 18.00"</formula>
    </cfRule>
  </conditionalFormatting>
  <conditionalFormatting sqref="C60:P60">
    <cfRule type="cellIs" dxfId="22983" priority="25903" operator="equal">
      <formula>"09.30 – 13.00"</formula>
    </cfRule>
  </conditionalFormatting>
  <conditionalFormatting sqref="C60:P60">
    <cfRule type="cellIs" dxfId="22982" priority="25904" operator="equal">
      <formula>"10.30 – 19.30"</formula>
    </cfRule>
  </conditionalFormatting>
  <conditionalFormatting sqref="C60:P60">
    <cfRule type="cellIs" dxfId="22981" priority="25905" operator="equal">
      <formula>"11.30 – 19.30"</formula>
    </cfRule>
  </conditionalFormatting>
  <conditionalFormatting sqref="C60:P60">
    <cfRule type="cellIs" dxfId="22980" priority="25906" operator="equal">
      <formula>_FV(13,"3")</formula>
    </cfRule>
  </conditionalFormatting>
  <conditionalFormatting sqref="C60:P60">
    <cfRule type="cellIs" dxfId="22979" priority="25907" operator="equal">
      <formula>_FV(13,"3")</formula>
    </cfRule>
  </conditionalFormatting>
  <conditionalFormatting sqref="C60:P60">
    <cfRule type="cellIs" dxfId="22978" priority="25908" operator="equal">
      <formula>_FV(13,"3")</formula>
    </cfRule>
  </conditionalFormatting>
  <conditionalFormatting sqref="C60:P60">
    <cfRule type="containsText" dxfId="22977" priority="25891" operator="containsText" text="DOMENICA">
      <formula>NOT(ISERROR(SEARCH("DOMENICA",C60)))</formula>
    </cfRule>
    <cfRule type="containsText" dxfId="22976" priority="25892" operator="containsText" text="08.30 – 14.30">
      <formula>NOT(ISERROR(SEARCH("08.30 – 14.30",C60)))</formula>
    </cfRule>
    <cfRule type="containsText" dxfId="22975" priority="25893" operator="containsText" text="09.30 – 18.30">
      <formula>NOT(ISERROR(SEARCH("09.30 – 18.30",C60)))</formula>
    </cfRule>
    <cfRule type="containsText" dxfId="22974" priority="25894" operator="containsText" text="08.30 – 16.30">
      <formula>NOT(ISERROR(SEARCH("08.30 – 16.30",C60)))</formula>
    </cfRule>
    <cfRule type="containsText" dxfId="22973" priority="25895" operator="containsText" text="08.30 – 17.30">
      <formula>NOT(ISERROR(SEARCH("08.30 – 17.30",C60)))</formula>
    </cfRule>
    <cfRule type="containsText" dxfId="22972" priority="25896" operator="containsText" text="09.00 – 18.00">
      <formula>NOT(ISERROR(SEARCH("09.00 – 18.00",C60)))</formula>
    </cfRule>
    <cfRule type="containsText" dxfId="22971" priority="25897" operator="containsText" text="09.00 – 15.00">
      <formula>NOT(ISERROR(SEARCH("09.00 – 15.00",C60)))</formula>
    </cfRule>
    <cfRule type="containsText" dxfId="22970" priority="25898" operator="containsText" text="10.30 – 19.30">
      <formula>NOT(ISERROR(SEARCH("10.30 – 19.30",C60)))</formula>
    </cfRule>
    <cfRule type="containsText" dxfId="22969" priority="25899" operator="containsText" text="09.00 – 13.00">
      <formula>NOT(ISERROR(SEARCH("09.00 – 13.00",C60)))</formula>
    </cfRule>
    <cfRule type="containsText" dxfId="22968" priority="25900" operator="containsText" text="11.30 – 19.30">
      <formula>NOT(ISERROR(SEARCH("11.30 – 19.30",C60)))</formula>
    </cfRule>
  </conditionalFormatting>
  <conditionalFormatting sqref="C60:P60">
    <cfRule type="cellIs" dxfId="22967" priority="25880" operator="equal">
      <formula>"11.30 – 19.30"</formula>
    </cfRule>
  </conditionalFormatting>
  <conditionalFormatting sqref="C60:P60">
    <cfRule type="cellIs" dxfId="22966" priority="25882" operator="equal">
      <formula>_FV(13,"3")</formula>
    </cfRule>
  </conditionalFormatting>
  <conditionalFormatting sqref="C60:P60">
    <cfRule type="cellIs" dxfId="22965" priority="25883" operator="equal">
      <formula>_FV(13,"3")</formula>
    </cfRule>
  </conditionalFormatting>
  <conditionalFormatting sqref="H60">
    <cfRule type="cellIs" dxfId="22964" priority="25869" operator="equal">
      <formula>"09.00 – 15.00"</formula>
    </cfRule>
  </conditionalFormatting>
  <conditionalFormatting sqref="H60">
    <cfRule type="cellIs" dxfId="22963" priority="25870" operator="equal">
      <formula>"09.00 – 18.00"</formula>
    </cfRule>
  </conditionalFormatting>
  <conditionalFormatting sqref="H60">
    <cfRule type="cellIs" dxfId="22962" priority="25871" operator="equal">
      <formula>"09.30 – 13.00"</formula>
    </cfRule>
  </conditionalFormatting>
  <conditionalFormatting sqref="H60">
    <cfRule type="cellIs" dxfId="22961" priority="25872" operator="equal">
      <formula>"10.30 – 19.30"</formula>
    </cfRule>
  </conditionalFormatting>
  <conditionalFormatting sqref="H60">
    <cfRule type="cellIs" dxfId="22960" priority="25873" operator="equal">
      <formula>"11.30 – 19.30"</formula>
    </cfRule>
  </conditionalFormatting>
  <conditionalFormatting sqref="H60">
    <cfRule type="cellIs" dxfId="22959" priority="25874" operator="equal">
      <formula>_FV(13,"3")</formula>
    </cfRule>
  </conditionalFormatting>
  <conditionalFormatting sqref="H60">
    <cfRule type="cellIs" dxfId="22958" priority="25875" operator="equal">
      <formula>_FV(13,"3")</formula>
    </cfRule>
  </conditionalFormatting>
  <conditionalFormatting sqref="H60">
    <cfRule type="cellIs" dxfId="22957" priority="25876" operator="equal">
      <formula>_FV(13,"3")</formula>
    </cfRule>
  </conditionalFormatting>
  <conditionalFormatting sqref="H60">
    <cfRule type="containsText" dxfId="22956" priority="25859" operator="containsText" text="DOMENICA">
      <formula>NOT(ISERROR(SEARCH("DOMENICA",H60)))</formula>
    </cfRule>
    <cfRule type="containsText" dxfId="22955" priority="25860" operator="containsText" text="08.30 – 14.30">
      <formula>NOT(ISERROR(SEARCH("08.30 – 14.30",H60)))</formula>
    </cfRule>
    <cfRule type="containsText" dxfId="22954" priority="25861" operator="containsText" text="09.30 – 18.30">
      <formula>NOT(ISERROR(SEARCH("09.30 – 18.30",H60)))</formula>
    </cfRule>
    <cfRule type="containsText" dxfId="22953" priority="25862" operator="containsText" text="08.30 – 16.30">
      <formula>NOT(ISERROR(SEARCH("08.30 – 16.30",H60)))</formula>
    </cfRule>
    <cfRule type="containsText" dxfId="22952" priority="25863" operator="containsText" text="08.30 – 17.30">
      <formula>NOT(ISERROR(SEARCH("08.30 – 17.30",H60)))</formula>
    </cfRule>
    <cfRule type="containsText" dxfId="22951" priority="25864" operator="containsText" text="09.00 – 18.00">
      <formula>NOT(ISERROR(SEARCH("09.00 – 18.00",H60)))</formula>
    </cfRule>
    <cfRule type="containsText" dxfId="22950" priority="25865" operator="containsText" text="09.00 – 15.00">
      <formula>NOT(ISERROR(SEARCH("09.00 – 15.00",H60)))</formula>
    </cfRule>
    <cfRule type="containsText" dxfId="22949" priority="25866" operator="containsText" text="10.30 – 19.30">
      <formula>NOT(ISERROR(SEARCH("10.30 – 19.30",H60)))</formula>
    </cfRule>
    <cfRule type="containsText" dxfId="22948" priority="25867" operator="containsText" text="09.00 – 13.00">
      <formula>NOT(ISERROR(SEARCH("09.00 – 13.00",H60)))</formula>
    </cfRule>
    <cfRule type="containsText" dxfId="22947" priority="25868" operator="containsText" text="11.30 – 19.30">
      <formula>NOT(ISERROR(SEARCH("11.30 – 19.30",H60)))</formula>
    </cfRule>
  </conditionalFormatting>
  <conditionalFormatting sqref="H60">
    <cfRule type="cellIs" dxfId="22946" priority="25845" operator="equal">
      <formula>"09.00 – 18.00"</formula>
    </cfRule>
  </conditionalFormatting>
  <conditionalFormatting sqref="H60">
    <cfRule type="cellIs" dxfId="22945" priority="25846" operator="equal">
      <formula>"09.30 – 13.00"</formula>
    </cfRule>
  </conditionalFormatting>
  <conditionalFormatting sqref="H60">
    <cfRule type="cellIs" dxfId="22944" priority="25847" operator="equal">
      <formula>"10.30 – 19.30"</formula>
    </cfRule>
  </conditionalFormatting>
  <conditionalFormatting sqref="H60">
    <cfRule type="cellIs" dxfId="22943" priority="25848" operator="equal">
      <formula>"11.30 – 19.30"</formula>
    </cfRule>
  </conditionalFormatting>
  <conditionalFormatting sqref="H60">
    <cfRule type="cellIs" dxfId="22942" priority="25850" operator="equal">
      <formula>_FV(13,"3")</formula>
    </cfRule>
  </conditionalFormatting>
  <conditionalFormatting sqref="H60">
    <cfRule type="cellIs" dxfId="22941" priority="25851" operator="equal">
      <formula>_FV(13,"3")</formula>
    </cfRule>
  </conditionalFormatting>
  <conditionalFormatting sqref="C61:P68">
    <cfRule type="containsText" dxfId="22940" priority="25827" operator="containsText" text="08.30 – 14.30">
      <formula>NOT(ISERROR(SEARCH("08.30 – 14.30",C61)))</formula>
    </cfRule>
    <cfRule type="containsText" dxfId="22939" priority="25828" operator="containsText" text="09:30 – 18.30">
      <formula>NOT(ISERROR(SEARCH("09:30 – 18.30",C61)))</formula>
    </cfRule>
    <cfRule type="containsText" dxfId="22938" priority="25829" operator="containsText" text="10.30 – 18.30">
      <formula>NOT(ISERROR(SEARCH("10.30 – 18.30",C61)))</formula>
    </cfRule>
    <cfRule type="containsText" dxfId="22937" priority="25830" operator="containsText" text="09.30 – 18.30">
      <formula>NOT(ISERROR(SEARCH("09.30 – 18.30",C61)))</formula>
    </cfRule>
    <cfRule type="containsText" dxfId="22936" priority="25832" operator="containsText" text="09.00 – 13:00">
      <formula>NOT(ISERROR(SEARCH("09.00 – 13:00",C61)))</formula>
    </cfRule>
    <cfRule type="containsText" dxfId="22935" priority="25833" operator="containsText" text="08.30 – 16.30">
      <formula>NOT(ISERROR(SEARCH("08.30 – 16.30",C61)))</formula>
    </cfRule>
    <cfRule type="containsText" dxfId="22934" priority="25834" operator="containsText" text="08:30 – 17.30">
      <formula>NOT(ISERROR(SEARCH("08:30 – 17.30",C61)))</formula>
    </cfRule>
    <cfRule type="containsText" dxfId="22933" priority="25835" operator="containsText" text="08.30 – 17.30">
      <formula>NOT(ISERROR(SEARCH("08.30 – 17.30",C61)))</formula>
    </cfRule>
    <cfRule type="containsText" dxfId="22932" priority="25836" operator="containsText" text="09.00 – 18.00">
      <formula>NOT(ISERROR(SEARCH("09.00 – 18.00",C61)))</formula>
    </cfRule>
    <cfRule type="containsText" dxfId="22931" priority="25837" operator="containsText" text="09.00 – 13.00">
      <formula>NOT(ISERROR(SEARCH("09.00 – 13.00",C61)))</formula>
    </cfRule>
    <cfRule type="containsText" dxfId="22930" priority="25838" operator="containsText" text="11.30 – 19.30">
      <formula>NOT(ISERROR(SEARCH("11.30 – 19.30",C61)))</formula>
    </cfRule>
    <cfRule type="containsText" dxfId="22929" priority="25839" operator="containsText" text="10.30 – 19.30">
      <formula>NOT(ISERROR(SEARCH("10.30 – 19.30",C61)))</formula>
    </cfRule>
    <cfRule type="containsText" dxfId="22928" priority="25840" operator="containsText" text="09.00 – 15.00">
      <formula>NOT(ISERROR(SEARCH("09.00 – 15.00",C61)))</formula>
    </cfRule>
    <cfRule type="containsText" dxfId="22927" priority="25841" operator="containsText" text="1 2 : 3 0">
      <formula>NOT(ISERROR(SEARCH("1 2 : 3 0",C61)))</formula>
    </cfRule>
    <cfRule type="containsText" dxfId="22926" priority="25842" operator="containsText" text="1 3 : 3 0">
      <formula>NOT(ISERROR(SEARCH("1 3 : 3 0",C61)))</formula>
    </cfRule>
    <cfRule type="containsText" dxfId="22925" priority="25843" operator="containsText" text="FESTIVITÁ">
      <formula>NOT(ISERROR(SEARCH("FESTIVITÁ",C61)))</formula>
    </cfRule>
    <cfRule type="cellIs" dxfId="22924" priority="25844" operator="equal">
      <formula>"DOMENICA"</formula>
    </cfRule>
  </conditionalFormatting>
  <conditionalFormatting sqref="C61:P68">
    <cfRule type="containsText" dxfId="22923" priority="25819" operator="containsText" text="09.00 - 13.00">
      <formula>NOT(ISERROR(SEARCH("09.00 - 13.00",C61)))</formula>
    </cfRule>
    <cfRule type="containsText" dxfId="22922" priority="25822" operator="containsText" text="09.00 – 15:00">
      <formula>NOT(ISERROR(SEARCH("09.00 – 15:00",C61)))</formula>
    </cfRule>
    <cfRule type="containsText" dxfId="22921" priority="25823" operator="containsText" text="09.00 – 16.00">
      <formula>NOT(ISERROR(SEARCH("09.00 – 16.00",C61)))</formula>
    </cfRule>
    <cfRule type="containsText" dxfId="22920" priority="25824" operator="containsText" text="09.00 - 13:00">
      <formula>NOT(ISERROR(SEARCH("09.00 - 13:00",C61)))</formula>
    </cfRule>
    <cfRule type="containsText" dxfId="22919" priority="25825" operator="containsText" text="08.30 – 16:30 ">
      <formula>NOT(ISERROR(SEARCH("08.30 – 16:30 ",C61)))</formula>
    </cfRule>
    <cfRule type="containsText" dxfId="22918" priority="25826" operator="containsText" text="08.30 – 17:30 ">
      <formula>NOT(ISERROR(SEARCH("08.30 – 17:30 ",C61)))</formula>
    </cfRule>
  </conditionalFormatting>
  <conditionalFormatting sqref="C61:P68">
    <cfRule type="containsText" dxfId="22917" priority="25821" operator="containsText" text="1 3 : 0 0">
      <formula>NOT(ISERROR(SEARCH("1 3 : 0 0",C61)))</formula>
    </cfRule>
  </conditionalFormatting>
  <conditionalFormatting sqref="C61:P61">
    <cfRule type="containsText" dxfId="22916" priority="25820" operator="containsText" text="13:00">
      <formula>NOT(ISERROR(SEARCH("13:00",C61)))</formula>
    </cfRule>
  </conditionalFormatting>
  <conditionalFormatting sqref="C61:P68">
    <cfRule type="containsText" dxfId="22915" priority="25831" operator="containsText" text="09:00 – 13.00 ">
      <formula>NOT(ISERROR(SEARCH("09:00 – 13.00 ",C61)))</formula>
    </cfRule>
  </conditionalFormatting>
  <conditionalFormatting sqref="C67:P67">
    <cfRule type="containsText" dxfId="22914" priority="25818" operator="containsText" text="09:00 – 13.00 ">
      <formula>NOT(ISERROR(SEARCH("09:00 – 13.00 ",C67)))</formula>
    </cfRule>
  </conditionalFormatting>
  <conditionalFormatting sqref="C61:P68">
    <cfRule type="containsText" dxfId="22913" priority="25817" operator="containsText" text="09:00 – 13.00 ">
      <formula>NOT(ISERROR(SEARCH("09:00 – 13.00 ",C61)))</formula>
    </cfRule>
  </conditionalFormatting>
  <conditionalFormatting sqref="C67:P68">
    <cfRule type="containsText" dxfId="22912" priority="25816" operator="containsText" text="09:00 – 13.00 ">
      <formula>NOT(ISERROR(SEARCH("09:00 – 13.00 ",C67)))</formula>
    </cfRule>
  </conditionalFormatting>
  <conditionalFormatting sqref="C62:P62">
    <cfRule type="containsText" dxfId="22911" priority="25813" operator="containsText" text="09.00 -13.00">
      <formula>NOT(ISERROR(SEARCH("09.00 -13.00",C62)))</formula>
    </cfRule>
    <cfRule type="containsText" dxfId="22910" priority="25814" operator="containsText" text="09.00 -15:00">
      <formula>NOT(ISERROR(SEARCH("09.00 -15:00",C62)))</formula>
    </cfRule>
    <cfRule type="containsText" dxfId="22909" priority="25815" operator="containsText" text="09.00 -16.00">
      <formula>NOT(ISERROR(SEARCH("09.00 -16.00",C62)))</formula>
    </cfRule>
  </conditionalFormatting>
  <conditionalFormatting sqref="C63:P68">
    <cfRule type="containsText" dxfId="22908" priority="25810" operator="containsText" text="09.00 -13.00">
      <formula>NOT(ISERROR(SEARCH("09.00 -13.00",C63)))</formula>
    </cfRule>
    <cfRule type="containsText" dxfId="22907" priority="25811" operator="containsText" text="09.00 -15:00">
      <formula>NOT(ISERROR(SEARCH("09.00 -15:00",C63)))</formula>
    </cfRule>
    <cfRule type="containsText" dxfId="22906" priority="25812" operator="containsText" text="09.00 -16.00">
      <formula>NOT(ISERROR(SEARCH("09.00 -16.00",C63)))</formula>
    </cfRule>
  </conditionalFormatting>
  <conditionalFormatting sqref="C61:P61">
    <cfRule type="containsText" dxfId="22905" priority="25807" operator="containsText" text="09.00 -13.00">
      <formula>NOT(ISERROR(SEARCH("09.00 -13.00",C61)))</formula>
    </cfRule>
    <cfRule type="containsText" dxfId="22904" priority="25808" operator="containsText" text="09.00 -15:00">
      <formula>NOT(ISERROR(SEARCH("09.00 -15:00",C61)))</formula>
    </cfRule>
    <cfRule type="containsText" dxfId="22903" priority="25809" operator="containsText" text="09.00 -16.00">
      <formula>NOT(ISERROR(SEARCH("09.00 -16.00",C61)))</formula>
    </cfRule>
  </conditionalFormatting>
  <conditionalFormatting sqref="C67:P67">
    <cfRule type="containsText" dxfId="22902" priority="25806" operator="containsText" text="09:00 – 13.00 ">
      <formula>NOT(ISERROR(SEARCH("09:00 – 13.00 ",C67)))</formula>
    </cfRule>
  </conditionalFormatting>
  <conditionalFormatting sqref="C61:P68">
    <cfRule type="containsText" dxfId="22901" priority="25805" operator="containsText" text="09:00 – 13.00 ">
      <formula>NOT(ISERROR(SEARCH("09:00 – 13.00 ",C61)))</formula>
    </cfRule>
  </conditionalFormatting>
  <conditionalFormatting sqref="C67:P68">
    <cfRule type="containsText" dxfId="22900" priority="25804" operator="containsText" text="09:00 – 13.00 ">
      <formula>NOT(ISERROR(SEARCH("09:00 – 13.00 ",C67)))</formula>
    </cfRule>
  </conditionalFormatting>
  <conditionalFormatting sqref="C62:P62">
    <cfRule type="containsText" dxfId="22899" priority="25801" operator="containsText" text="09.00 -13.00">
      <formula>NOT(ISERROR(SEARCH("09.00 -13.00",C62)))</formula>
    </cfRule>
    <cfRule type="containsText" dxfId="22898" priority="25802" operator="containsText" text="09.00 -15:00">
      <formula>NOT(ISERROR(SEARCH("09.00 -15:00",C62)))</formula>
    </cfRule>
    <cfRule type="containsText" dxfId="22897" priority="25803" operator="containsText" text="09.00 -16.00">
      <formula>NOT(ISERROR(SEARCH("09.00 -16.00",C62)))</formula>
    </cfRule>
  </conditionalFormatting>
  <conditionalFormatting sqref="C63:P68">
    <cfRule type="containsText" dxfId="22896" priority="25798" operator="containsText" text="09.00 -13.00">
      <formula>NOT(ISERROR(SEARCH("09.00 -13.00",C63)))</formula>
    </cfRule>
    <cfRule type="containsText" dxfId="22895" priority="25799" operator="containsText" text="09.00 -15:00">
      <formula>NOT(ISERROR(SEARCH("09.00 -15:00",C63)))</formula>
    </cfRule>
    <cfRule type="containsText" dxfId="22894" priority="25800" operator="containsText" text="09.00 -16.00">
      <formula>NOT(ISERROR(SEARCH("09.00 -16.00",C63)))</formula>
    </cfRule>
  </conditionalFormatting>
  <conditionalFormatting sqref="C61:P61">
    <cfRule type="containsText" dxfId="22893" priority="25795" operator="containsText" text="09.00 -13.00">
      <formula>NOT(ISERROR(SEARCH("09.00 -13.00",C61)))</formula>
    </cfRule>
    <cfRule type="containsText" dxfId="22892" priority="25796" operator="containsText" text="09.00 -15:00">
      <formula>NOT(ISERROR(SEARCH("09.00 -15:00",C61)))</formula>
    </cfRule>
    <cfRule type="containsText" dxfId="22891" priority="25797" operator="containsText" text="09.00 -16.00">
      <formula>NOT(ISERROR(SEARCH("09.00 -16.00",C61)))</formula>
    </cfRule>
  </conditionalFormatting>
  <conditionalFormatting sqref="C62:P62">
    <cfRule type="containsText" dxfId="22890" priority="25792" operator="containsText" text="09.00 -13:00">
      <formula>NOT(ISERROR(SEARCH("09.00 -13:00",C62)))</formula>
    </cfRule>
    <cfRule type="containsText" dxfId="22889" priority="25793" operator="containsText" text="08.30 -17.30">
      <formula>NOT(ISERROR(SEARCH("08.30 -17.30",C62)))</formula>
    </cfRule>
    <cfRule type="containsText" dxfId="22888" priority="25794" operator="containsText" text="08.30 -15:30">
      <formula>NOT(ISERROR(SEARCH("08.30 -15:30",C62)))</formula>
    </cfRule>
  </conditionalFormatting>
  <conditionalFormatting sqref="C63:P68">
    <cfRule type="containsText" dxfId="22887" priority="25789" operator="containsText" text="09.00 -13.00">
      <formula>NOT(ISERROR(SEARCH("09.00 -13.00",C63)))</formula>
    </cfRule>
    <cfRule type="containsText" dxfId="22886" priority="25790" operator="containsText" text="09.00 -15:00">
      <formula>NOT(ISERROR(SEARCH("09.00 -15:00",C63)))</formula>
    </cfRule>
    <cfRule type="containsText" dxfId="22885" priority="25791" operator="containsText" text="09.00 -16.00">
      <formula>NOT(ISERROR(SEARCH("09.00 -16.00",C63)))</formula>
    </cfRule>
  </conditionalFormatting>
  <conditionalFormatting sqref="C63:P68">
    <cfRule type="containsText" dxfId="22884" priority="25786" operator="containsText" text="09.00 -13:00">
      <formula>NOT(ISERROR(SEARCH("09.00 -13:00",C63)))</formula>
    </cfRule>
    <cfRule type="containsText" dxfId="22883" priority="25787" operator="containsText" text="08.30 -17.30">
      <formula>NOT(ISERROR(SEARCH("08.30 -17.30",C63)))</formula>
    </cfRule>
    <cfRule type="containsText" dxfId="22882" priority="25788" operator="containsText" text="08.30 -15:30">
      <formula>NOT(ISERROR(SEARCH("08.30 -15:30",C63)))</formula>
    </cfRule>
  </conditionalFormatting>
  <conditionalFormatting sqref="C61:P61">
    <cfRule type="containsText" dxfId="22881" priority="25783" operator="containsText" text="09.00 -13.00">
      <formula>NOT(ISERROR(SEARCH("09.00 -13.00",C61)))</formula>
    </cfRule>
    <cfRule type="containsText" dxfId="22880" priority="25784" operator="containsText" text="09.00 -15:00">
      <formula>NOT(ISERROR(SEARCH("09.00 -15:00",C61)))</formula>
    </cfRule>
    <cfRule type="containsText" dxfId="22879" priority="25785" operator="containsText" text="09.00 -16.00">
      <formula>NOT(ISERROR(SEARCH("09.00 -16.00",C61)))</formula>
    </cfRule>
  </conditionalFormatting>
  <conditionalFormatting sqref="C61:P61">
    <cfRule type="containsText" dxfId="22878" priority="25780" operator="containsText" text="09.00 -13:00">
      <formula>NOT(ISERROR(SEARCH("09.00 -13:00",C61)))</formula>
    </cfRule>
    <cfRule type="containsText" dxfId="22877" priority="25781" operator="containsText" text="08.30 -17.30">
      <formula>NOT(ISERROR(SEARCH("08.30 -17.30",C61)))</formula>
    </cfRule>
    <cfRule type="containsText" dxfId="22876" priority="25782" operator="containsText" text="08.30 -15:30">
      <formula>NOT(ISERROR(SEARCH("08.30 -15:30",C61)))</formula>
    </cfRule>
  </conditionalFormatting>
  <conditionalFormatting sqref="W60:X60 AC60:AR60">
    <cfRule type="cellIs" dxfId="22875" priority="25771" operator="equal">
      <formula>"09.00 – 13.00"</formula>
    </cfRule>
  </conditionalFormatting>
  <conditionalFormatting sqref="W60:X60 AC60:AR60">
    <cfRule type="cellIs" dxfId="22874" priority="25772" operator="equal">
      <formula>"09.00 – 15.00"</formula>
    </cfRule>
  </conditionalFormatting>
  <conditionalFormatting sqref="W60:X60 AC60:AR60">
    <cfRule type="cellIs" dxfId="22873" priority="25773" operator="equal">
      <formula>"09.00 – 18.00"</formula>
    </cfRule>
  </conditionalFormatting>
  <conditionalFormatting sqref="W60:X60 AC60:AR60">
    <cfRule type="cellIs" dxfId="22872" priority="25774" operator="equal">
      <formula>"09.30 – 13.00"</formula>
    </cfRule>
  </conditionalFormatting>
  <conditionalFormatting sqref="W60:X60 AC60:AR60">
    <cfRule type="cellIs" dxfId="22871" priority="25775" operator="equal">
      <formula>"10.30 – 19.30"</formula>
    </cfRule>
  </conditionalFormatting>
  <conditionalFormatting sqref="W60:X60 AC60:AR60">
    <cfRule type="cellIs" dxfId="22870" priority="25776" operator="equal">
      <formula>"11.30 – 19.30"</formula>
    </cfRule>
  </conditionalFormatting>
  <conditionalFormatting sqref="W60:X60 AC60:AR60">
    <cfRule type="cellIs" dxfId="22869" priority="25777" operator="equal">
      <formula>_FV(13,"3")</formula>
    </cfRule>
  </conditionalFormatting>
  <conditionalFormatting sqref="W60:X60 AC60:AR60">
    <cfRule type="cellIs" dxfId="22868" priority="25778" operator="equal">
      <formula>_FV(13,"3")</formula>
    </cfRule>
  </conditionalFormatting>
  <conditionalFormatting sqref="W60:X60 AC60:AR60">
    <cfRule type="cellIs" dxfId="22867" priority="25779" operator="equal">
      <formula>_FV(13,"3")</formula>
    </cfRule>
  </conditionalFormatting>
  <conditionalFormatting sqref="W60:X60 AC60:AR60">
    <cfRule type="containsText" dxfId="22866" priority="25761" operator="containsText" text="DOMENICA">
      <formula>NOT(ISERROR(SEARCH("DOMENICA",W60)))</formula>
    </cfRule>
    <cfRule type="containsText" dxfId="22865" priority="25762" operator="containsText" text="08.30 – 14.30">
      <formula>NOT(ISERROR(SEARCH("08.30 – 14.30",W60)))</formula>
    </cfRule>
    <cfRule type="containsText" dxfId="22864" priority="25763" operator="containsText" text="09.30 – 18.30">
      <formula>NOT(ISERROR(SEARCH("09.30 – 18.30",W60)))</formula>
    </cfRule>
    <cfRule type="containsText" dxfId="22863" priority="25764" operator="containsText" text="08.30 – 16.30">
      <formula>NOT(ISERROR(SEARCH("08.30 – 16.30",W60)))</formula>
    </cfRule>
    <cfRule type="containsText" dxfId="22862" priority="25765" operator="containsText" text="08.30 – 17.30">
      <formula>NOT(ISERROR(SEARCH("08.30 – 17.30",W60)))</formula>
    </cfRule>
    <cfRule type="containsText" dxfId="22861" priority="25766" operator="containsText" text="09.00 – 18.00">
      <formula>NOT(ISERROR(SEARCH("09.00 – 18.00",W60)))</formula>
    </cfRule>
    <cfRule type="containsText" dxfId="22860" priority="25767" operator="containsText" text="09.00 – 15.00">
      <formula>NOT(ISERROR(SEARCH("09.00 – 15.00",W60)))</formula>
    </cfRule>
    <cfRule type="containsText" dxfId="22859" priority="25768" operator="containsText" text="10.30 – 19.30">
      <formula>NOT(ISERROR(SEARCH("10.30 – 19.30",W60)))</formula>
    </cfRule>
    <cfRule type="containsText" dxfId="22858" priority="25769" operator="containsText" text="09.00 – 13.00">
      <formula>NOT(ISERROR(SEARCH("09.00 – 13.00",W60)))</formula>
    </cfRule>
    <cfRule type="containsText" dxfId="22857" priority="25770" operator="containsText" text="11.30 – 19.30">
      <formula>NOT(ISERROR(SEARCH("11.30 – 19.30",W60)))</formula>
    </cfRule>
  </conditionalFormatting>
  <conditionalFormatting sqref="W60:X60 AC60:AR60">
    <cfRule type="cellIs" dxfId="22856" priority="25753" operator="equal">
      <formula>"09.00 – 15.00"</formula>
    </cfRule>
  </conditionalFormatting>
  <conditionalFormatting sqref="W60:X60 AC60:AR60">
    <cfRule type="cellIs" dxfId="22855" priority="25754" operator="equal">
      <formula>"09.00 – 18.00"</formula>
    </cfRule>
  </conditionalFormatting>
  <conditionalFormatting sqref="W60:X60 AC60:AR60">
    <cfRule type="cellIs" dxfId="22854" priority="25755" operator="equal">
      <formula>"09.30 – 13.00"</formula>
    </cfRule>
  </conditionalFormatting>
  <conditionalFormatting sqref="W60:X60 AC60:AR60">
    <cfRule type="cellIs" dxfId="22853" priority="25756" operator="equal">
      <formula>"10.30 – 19.30"</formula>
    </cfRule>
  </conditionalFormatting>
  <conditionalFormatting sqref="W60:X60 AC60:AR60">
    <cfRule type="cellIs" dxfId="22852" priority="25757" operator="equal">
      <formula>"11.30 – 19.30"</formula>
    </cfRule>
  </conditionalFormatting>
  <conditionalFormatting sqref="W60:X60 AC60:AR60">
    <cfRule type="cellIs" dxfId="22851" priority="25758" operator="equal">
      <formula>_FV(13,"3")</formula>
    </cfRule>
  </conditionalFormatting>
  <conditionalFormatting sqref="W60:X60 AC60:AR60">
    <cfRule type="cellIs" dxfId="22850" priority="25759" operator="equal">
      <formula>_FV(13,"3")</formula>
    </cfRule>
  </conditionalFormatting>
  <conditionalFormatting sqref="W60:X60 AC60:AR60">
    <cfRule type="cellIs" dxfId="22849" priority="25760" operator="equal">
      <formula>_FV(13,"3")</formula>
    </cfRule>
  </conditionalFormatting>
  <conditionalFormatting sqref="W60:X60 AC60:AR60">
    <cfRule type="cellIs" dxfId="22848" priority="25745" operator="equal">
      <formula>"09.00 – 15.00"</formula>
    </cfRule>
  </conditionalFormatting>
  <conditionalFormatting sqref="W60:X60 AC60:AR60">
    <cfRule type="cellIs" dxfId="22847" priority="25746" operator="equal">
      <formula>"09.00 – 18.00"</formula>
    </cfRule>
  </conditionalFormatting>
  <conditionalFormatting sqref="W60:X60 AC60:AR60">
    <cfRule type="cellIs" dxfId="22846" priority="25747" operator="equal">
      <formula>"09.30 – 13.00"</formula>
    </cfRule>
  </conditionalFormatting>
  <conditionalFormatting sqref="W60:X60 AC60:AR60">
    <cfRule type="cellIs" dxfId="22845" priority="25748" operator="equal">
      <formula>"10.30 – 19.30"</formula>
    </cfRule>
  </conditionalFormatting>
  <conditionalFormatting sqref="W60:X60 AC60:AR60">
    <cfRule type="cellIs" dxfId="22844" priority="25749" operator="equal">
      <formula>"11.30 – 19.30"</formula>
    </cfRule>
  </conditionalFormatting>
  <conditionalFormatting sqref="W60:X60 AC60:AR60">
    <cfRule type="cellIs" dxfId="22843" priority="25750" operator="equal">
      <formula>_FV(13,"3")</formula>
    </cfRule>
  </conditionalFormatting>
  <conditionalFormatting sqref="W60:X60 AC60:AR60">
    <cfRule type="cellIs" dxfId="22842" priority="25751" operator="equal">
      <formula>_FV(13,"3")</formula>
    </cfRule>
  </conditionalFormatting>
  <conditionalFormatting sqref="W60:X60 AC60:AR60">
    <cfRule type="cellIs" dxfId="22841" priority="25752" operator="equal">
      <formula>_FV(13,"3")</formula>
    </cfRule>
  </conditionalFormatting>
  <conditionalFormatting sqref="W60:X60 AC60:AR60">
    <cfRule type="containsText" dxfId="22840" priority="25739" operator="containsText" text="09.00 - 13.00">
      <formula>NOT(ISERROR(SEARCH("09.00 - 13.00",W60)))</formula>
    </cfRule>
    <cfRule type="containsText" dxfId="22839" priority="25740" operator="containsText" text="09.00 – 15:00">
      <formula>NOT(ISERROR(SEARCH("09.00 – 15:00",W60)))</formula>
    </cfRule>
    <cfRule type="containsText" dxfId="22838" priority="25741" operator="containsText" text="09.00 – 16.00">
      <formula>NOT(ISERROR(SEARCH("09.00 – 16.00",W60)))</formula>
    </cfRule>
    <cfRule type="containsText" dxfId="22837" priority="25742" operator="containsText" text="09.00 - 13:00">
      <formula>NOT(ISERROR(SEARCH("09.00 - 13:00",W60)))</formula>
    </cfRule>
    <cfRule type="containsText" dxfId="22836" priority="25743" operator="containsText" text="08.30 – 16:30 ">
      <formula>NOT(ISERROR(SEARCH("08.30 – 16:30 ",W60)))</formula>
    </cfRule>
    <cfRule type="containsText" dxfId="22835" priority="25744" operator="containsText" text="08.30 – 17:30 ">
      <formula>NOT(ISERROR(SEARCH("08.30 – 17:30 ",W60)))</formula>
    </cfRule>
  </conditionalFormatting>
  <conditionalFormatting sqref="W60:X60 AC60:AR60">
    <cfRule type="cellIs" dxfId="22834" priority="25731" operator="equal">
      <formula>"09.00 – 15.00"</formula>
    </cfRule>
  </conditionalFormatting>
  <conditionalFormatting sqref="W60:X60 AC60:AR60">
    <cfRule type="cellIs" dxfId="22833" priority="25732" operator="equal">
      <formula>"09.00 – 18.00"</formula>
    </cfRule>
  </conditionalFormatting>
  <conditionalFormatting sqref="W60:X60 AC60:AR60">
    <cfRule type="cellIs" dxfId="22832" priority="25733" operator="equal">
      <formula>"09.30 – 13.00"</formula>
    </cfRule>
  </conditionalFormatting>
  <conditionalFormatting sqref="W60:X60 AC60:AR60">
    <cfRule type="cellIs" dxfId="22831" priority="25734" operator="equal">
      <formula>"10.30 – 19.30"</formula>
    </cfRule>
  </conditionalFormatting>
  <conditionalFormatting sqref="W60:X60 AC60:AR60">
    <cfRule type="cellIs" dxfId="22830" priority="25735" operator="equal">
      <formula>"11.30 – 19.30"</formula>
    </cfRule>
  </conditionalFormatting>
  <conditionalFormatting sqref="W60:X60 AC60:AR60">
    <cfRule type="cellIs" dxfId="22829" priority="25736" operator="equal">
      <formula>_FV(13,"3")</formula>
    </cfRule>
  </conditionalFormatting>
  <conditionalFormatting sqref="W60:X60 AC60:AR60">
    <cfRule type="cellIs" dxfId="22828" priority="25737" operator="equal">
      <formula>_FV(13,"3")</formula>
    </cfRule>
  </conditionalFormatting>
  <conditionalFormatting sqref="W60:X60 AC60:AR60">
    <cfRule type="cellIs" dxfId="22827" priority="25738" operator="equal">
      <formula>_FV(13,"3")</formula>
    </cfRule>
  </conditionalFormatting>
  <conditionalFormatting sqref="W60:X60 AC60:AR60">
    <cfRule type="containsText" dxfId="22826" priority="25721" operator="containsText" text="DOMENICA">
      <formula>NOT(ISERROR(SEARCH("DOMENICA",W60)))</formula>
    </cfRule>
    <cfRule type="containsText" dxfId="22825" priority="25722" operator="containsText" text="08.30 – 14.30">
      <formula>NOT(ISERROR(SEARCH("08.30 – 14.30",W60)))</formula>
    </cfRule>
    <cfRule type="containsText" dxfId="22824" priority="25723" operator="containsText" text="09.30 – 18.30">
      <formula>NOT(ISERROR(SEARCH("09.30 – 18.30",W60)))</formula>
    </cfRule>
    <cfRule type="containsText" dxfId="22823" priority="25724" operator="containsText" text="08.30 – 16.30">
      <formula>NOT(ISERROR(SEARCH("08.30 – 16.30",W60)))</formula>
    </cfRule>
    <cfRule type="containsText" dxfId="22822" priority="25725" operator="containsText" text="08.30 – 17.30">
      <formula>NOT(ISERROR(SEARCH("08.30 – 17.30",W60)))</formula>
    </cfRule>
    <cfRule type="containsText" dxfId="22821" priority="25726" operator="containsText" text="09.00 – 18.00">
      <formula>NOT(ISERROR(SEARCH("09.00 – 18.00",W60)))</formula>
    </cfRule>
    <cfRule type="containsText" dxfId="22820" priority="25727" operator="containsText" text="09.00 – 15.00">
      <formula>NOT(ISERROR(SEARCH("09.00 – 15.00",W60)))</formula>
    </cfRule>
    <cfRule type="containsText" dxfId="22819" priority="25728" operator="containsText" text="10.30 – 19.30">
      <formula>NOT(ISERROR(SEARCH("10.30 – 19.30",W60)))</formula>
    </cfRule>
    <cfRule type="containsText" dxfId="22818" priority="25729" operator="containsText" text="09.00 – 13.00">
      <formula>NOT(ISERROR(SEARCH("09.00 – 13.00",W60)))</formula>
    </cfRule>
    <cfRule type="containsText" dxfId="22817" priority="25730" operator="containsText" text="11.30 – 19.30">
      <formula>NOT(ISERROR(SEARCH("11.30 – 19.30",W60)))</formula>
    </cfRule>
  </conditionalFormatting>
  <conditionalFormatting sqref="W60:X60 AC60:AR60">
    <cfRule type="cellIs" dxfId="22816" priority="25714" operator="equal">
      <formula>"09.00 – 18.00"</formula>
    </cfRule>
  </conditionalFormatting>
  <conditionalFormatting sqref="W60:X60 AC60:AR60">
    <cfRule type="cellIs" dxfId="22815" priority="25715" operator="equal">
      <formula>"09.30 – 13.00"</formula>
    </cfRule>
  </conditionalFormatting>
  <conditionalFormatting sqref="W60:X60 AC60:AR60">
    <cfRule type="cellIs" dxfId="22814" priority="25716" operator="equal">
      <formula>"10.30 – 19.30"</formula>
    </cfRule>
  </conditionalFormatting>
  <conditionalFormatting sqref="W60:X60 AC60:AR60">
    <cfRule type="cellIs" dxfId="22813" priority="25717" operator="equal">
      <formula>"11.30 – 19.30"</formula>
    </cfRule>
  </conditionalFormatting>
  <conditionalFormatting sqref="W60:X60 AC60:AR60">
    <cfRule type="cellIs" dxfId="22812" priority="25718" operator="equal">
      <formula>_FV(13,"3")</formula>
    </cfRule>
  </conditionalFormatting>
  <conditionalFormatting sqref="W60:X60 AC60:AR60">
    <cfRule type="cellIs" dxfId="22811" priority="25719" operator="equal">
      <formula>_FV(13,"3")</formula>
    </cfRule>
  </conditionalFormatting>
  <conditionalFormatting sqref="W60:X60 AC60:AR60">
    <cfRule type="cellIs" dxfId="22810" priority="25720" operator="equal">
      <formula>_FV(13,"3")</formula>
    </cfRule>
  </conditionalFormatting>
  <conditionalFormatting sqref="W60:X60 AC60:AR60">
    <cfRule type="cellIs" dxfId="22809" priority="25707" operator="equal">
      <formula>"09.00 – 18.00"</formula>
    </cfRule>
  </conditionalFormatting>
  <conditionalFormatting sqref="W60:X60 AC60:AR60">
    <cfRule type="cellIs" dxfId="22808" priority="25708" operator="equal">
      <formula>"09.30 – 13.00"</formula>
    </cfRule>
  </conditionalFormatting>
  <conditionalFormatting sqref="W60:X60 AC60:AR60">
    <cfRule type="cellIs" dxfId="22807" priority="25709" operator="equal">
      <formula>"10.30 – 19.30"</formula>
    </cfRule>
  </conditionalFormatting>
  <conditionalFormatting sqref="W60:X60 AC60:AR60">
    <cfRule type="cellIs" dxfId="22806" priority="25710" operator="equal">
      <formula>"11.30 – 19.30"</formula>
    </cfRule>
  </conditionalFormatting>
  <conditionalFormatting sqref="W60:X60 AC60:AR60">
    <cfRule type="cellIs" dxfId="22805" priority="25711" operator="equal">
      <formula>_FV(13,"3")</formula>
    </cfRule>
  </conditionalFormatting>
  <conditionalFormatting sqref="W60:X60 AC60:AR60">
    <cfRule type="cellIs" dxfId="22804" priority="25712" operator="equal">
      <formula>_FV(13,"3")</formula>
    </cfRule>
  </conditionalFormatting>
  <conditionalFormatting sqref="W60:X60 AC60:AR60">
    <cfRule type="cellIs" dxfId="22803" priority="25713" operator="equal">
      <formula>_FV(13,"3")</formula>
    </cfRule>
  </conditionalFormatting>
  <conditionalFormatting sqref="W61:X68 AC62:AR68 AD61:AR61">
    <cfRule type="containsText" dxfId="22802" priority="25689" operator="containsText" text="08.30 – 14.30">
      <formula>NOT(ISERROR(SEARCH("08.30 – 14.30",W61)))</formula>
    </cfRule>
    <cfRule type="containsText" dxfId="22801" priority="25690" operator="containsText" text="09:30 – 18.30">
      <formula>NOT(ISERROR(SEARCH("09:30 – 18.30",W61)))</formula>
    </cfRule>
    <cfRule type="containsText" dxfId="22800" priority="25691" operator="containsText" text="10.30 – 18.30">
      <formula>NOT(ISERROR(SEARCH("10.30 – 18.30",W61)))</formula>
    </cfRule>
    <cfRule type="containsText" dxfId="22799" priority="25692" operator="containsText" text="09.30 – 18.30">
      <formula>NOT(ISERROR(SEARCH("09.30 – 18.30",W61)))</formula>
    </cfRule>
    <cfRule type="containsText" dxfId="22798" priority="25694" operator="containsText" text="09.00 – 13:00">
      <formula>NOT(ISERROR(SEARCH("09.00 – 13:00",W61)))</formula>
    </cfRule>
    <cfRule type="containsText" dxfId="22797" priority="25695" operator="containsText" text="08.30 – 16.30">
      <formula>NOT(ISERROR(SEARCH("08.30 – 16.30",W61)))</formula>
    </cfRule>
    <cfRule type="containsText" dxfId="22796" priority="25696" operator="containsText" text="08:30 – 17.30">
      <formula>NOT(ISERROR(SEARCH("08:30 – 17.30",W61)))</formula>
    </cfRule>
    <cfRule type="containsText" dxfId="22795" priority="25697" operator="containsText" text="08.30 – 17.30">
      <formula>NOT(ISERROR(SEARCH("08.30 – 17.30",W61)))</formula>
    </cfRule>
    <cfRule type="containsText" dxfId="22794" priority="25698" operator="containsText" text="09.00 – 18.00">
      <formula>NOT(ISERROR(SEARCH("09.00 – 18.00",W61)))</formula>
    </cfRule>
    <cfRule type="containsText" dxfId="22793" priority="25699" operator="containsText" text="09.00 – 13.00">
      <formula>NOT(ISERROR(SEARCH("09.00 – 13.00",W61)))</formula>
    </cfRule>
    <cfRule type="containsText" dxfId="22792" priority="25700" operator="containsText" text="11.30 – 19.30">
      <formula>NOT(ISERROR(SEARCH("11.30 – 19.30",W61)))</formula>
    </cfRule>
    <cfRule type="containsText" dxfId="22791" priority="25701" operator="containsText" text="10.30 – 19.30">
      <formula>NOT(ISERROR(SEARCH("10.30 – 19.30",W61)))</formula>
    </cfRule>
    <cfRule type="containsText" dxfId="22790" priority="25702" operator="containsText" text="09.00 – 15.00">
      <formula>NOT(ISERROR(SEARCH("09.00 – 15.00",W61)))</formula>
    </cfRule>
    <cfRule type="containsText" dxfId="22789" priority="25703" operator="containsText" text="1 2 : 3 0">
      <formula>NOT(ISERROR(SEARCH("1 2 : 3 0",W61)))</formula>
    </cfRule>
    <cfRule type="containsText" dxfId="22788" priority="25704" operator="containsText" text="1 3 : 3 0">
      <formula>NOT(ISERROR(SEARCH("1 3 : 3 0",W61)))</formula>
    </cfRule>
    <cfRule type="containsText" dxfId="22787" priority="25705" operator="containsText" text="FESTIVITÁ">
      <formula>NOT(ISERROR(SEARCH("FESTIVITÁ",W61)))</formula>
    </cfRule>
    <cfRule type="cellIs" dxfId="22786" priority="25706" operator="equal">
      <formula>"DOMENICA"</formula>
    </cfRule>
  </conditionalFormatting>
  <conditionalFormatting sqref="W61:X68 AC62:AR68 AD61:AR61">
    <cfRule type="containsText" dxfId="22785" priority="25681" operator="containsText" text="09.00 - 13.00">
      <formula>NOT(ISERROR(SEARCH("09.00 - 13.00",W61)))</formula>
    </cfRule>
    <cfRule type="containsText" dxfId="22784" priority="25684" operator="containsText" text="09.00 – 15:00">
      <formula>NOT(ISERROR(SEARCH("09.00 – 15:00",W61)))</formula>
    </cfRule>
    <cfRule type="containsText" dxfId="22783" priority="25685" operator="containsText" text="09.00 – 16.00">
      <formula>NOT(ISERROR(SEARCH("09.00 – 16.00",W61)))</formula>
    </cfRule>
    <cfRule type="containsText" dxfId="22782" priority="25686" operator="containsText" text="09.00 - 13:00">
      <formula>NOT(ISERROR(SEARCH("09.00 - 13:00",W61)))</formula>
    </cfRule>
    <cfRule type="containsText" dxfId="22781" priority="25687" operator="containsText" text="08.30 – 16:30 ">
      <formula>NOT(ISERROR(SEARCH("08.30 – 16:30 ",W61)))</formula>
    </cfRule>
    <cfRule type="containsText" dxfId="22780" priority="25688" operator="containsText" text="08.30 – 17:30 ">
      <formula>NOT(ISERROR(SEARCH("08.30 – 17:30 ",W61)))</formula>
    </cfRule>
  </conditionalFormatting>
  <conditionalFormatting sqref="W61:X68 AC62:AR68 AD61:AR61">
    <cfRule type="containsText" dxfId="22779" priority="25683" operator="containsText" text="1 3 : 0 0">
      <formula>NOT(ISERROR(SEARCH("1 3 : 0 0",W61)))</formula>
    </cfRule>
  </conditionalFormatting>
  <conditionalFormatting sqref="W61:X61 AD61:AR61">
    <cfRule type="containsText" dxfId="22778" priority="25682" operator="containsText" text="13:00">
      <formula>NOT(ISERROR(SEARCH("13:00",W61)))</formula>
    </cfRule>
  </conditionalFormatting>
  <conditionalFormatting sqref="W61:X68 AC62:AR68 AD61:AR61">
    <cfRule type="containsText" dxfId="22777" priority="25693" operator="containsText" text="09:00 – 13.00 ">
      <formula>NOT(ISERROR(SEARCH("09:00 – 13.00 ",W61)))</formula>
    </cfRule>
  </conditionalFormatting>
  <conditionalFormatting sqref="W67:X67 AC67:AR67">
    <cfRule type="containsText" dxfId="22776" priority="25680" operator="containsText" text="09:00 – 13.00 ">
      <formula>NOT(ISERROR(SEARCH("09:00 – 13.00 ",W67)))</formula>
    </cfRule>
  </conditionalFormatting>
  <conditionalFormatting sqref="W61:X68 AC62:AR68 AD61:AR61">
    <cfRule type="containsText" dxfId="22775" priority="25679" operator="containsText" text="09:00 – 13.00 ">
      <formula>NOT(ISERROR(SEARCH("09:00 – 13.00 ",W61)))</formula>
    </cfRule>
  </conditionalFormatting>
  <conditionalFormatting sqref="W67:X68 AC67:AR68">
    <cfRule type="containsText" dxfId="22774" priority="25678" operator="containsText" text="09:00 – 13.00 ">
      <formula>NOT(ISERROR(SEARCH("09:00 – 13.00 ",W67)))</formula>
    </cfRule>
  </conditionalFormatting>
  <conditionalFormatting sqref="W62:X62 AC62:AR62">
    <cfRule type="containsText" dxfId="22773" priority="25675" operator="containsText" text="09.00 -13.00">
      <formula>NOT(ISERROR(SEARCH("09.00 -13.00",W62)))</formula>
    </cfRule>
    <cfRule type="containsText" dxfId="22772" priority="25676" operator="containsText" text="09.00 -15:00">
      <formula>NOT(ISERROR(SEARCH("09.00 -15:00",W62)))</formula>
    </cfRule>
    <cfRule type="containsText" dxfId="22771" priority="25677" operator="containsText" text="09.00 -16.00">
      <formula>NOT(ISERROR(SEARCH("09.00 -16.00",W62)))</formula>
    </cfRule>
  </conditionalFormatting>
  <conditionalFormatting sqref="W63:X68 AC63:AR68">
    <cfRule type="containsText" dxfId="22770" priority="25672" operator="containsText" text="09.00 -13.00">
      <formula>NOT(ISERROR(SEARCH("09.00 -13.00",W63)))</formula>
    </cfRule>
    <cfRule type="containsText" dxfId="22769" priority="25673" operator="containsText" text="09.00 -15:00">
      <formula>NOT(ISERROR(SEARCH("09.00 -15:00",W63)))</formula>
    </cfRule>
    <cfRule type="containsText" dxfId="22768" priority="25674" operator="containsText" text="09.00 -16.00">
      <formula>NOT(ISERROR(SEARCH("09.00 -16.00",W63)))</formula>
    </cfRule>
  </conditionalFormatting>
  <conditionalFormatting sqref="W61:X61 AD61:AR61">
    <cfRule type="containsText" dxfId="22767" priority="25669" operator="containsText" text="09.00 -13.00">
      <formula>NOT(ISERROR(SEARCH("09.00 -13.00",W61)))</formula>
    </cfRule>
    <cfRule type="containsText" dxfId="22766" priority="25670" operator="containsText" text="09.00 -15:00">
      <formula>NOT(ISERROR(SEARCH("09.00 -15:00",W61)))</formula>
    </cfRule>
    <cfRule type="containsText" dxfId="22765" priority="25671" operator="containsText" text="09.00 -16.00">
      <formula>NOT(ISERROR(SEARCH("09.00 -16.00",W61)))</formula>
    </cfRule>
  </conditionalFormatting>
  <conditionalFormatting sqref="W67:X67 AC67:AR67">
    <cfRule type="containsText" dxfId="22764" priority="25668" operator="containsText" text="09:00 – 13.00 ">
      <formula>NOT(ISERROR(SEARCH("09:00 – 13.00 ",W67)))</formula>
    </cfRule>
  </conditionalFormatting>
  <conditionalFormatting sqref="W61:X68 AC62:AR68 AD61:AR61">
    <cfRule type="containsText" dxfId="22763" priority="25667" operator="containsText" text="09:00 – 13.00 ">
      <formula>NOT(ISERROR(SEARCH("09:00 – 13.00 ",W61)))</formula>
    </cfRule>
  </conditionalFormatting>
  <conditionalFormatting sqref="W67:X68 AC67:AR68">
    <cfRule type="containsText" dxfId="22762" priority="25666" operator="containsText" text="09:00 – 13.00 ">
      <formula>NOT(ISERROR(SEARCH("09:00 – 13.00 ",W67)))</formula>
    </cfRule>
  </conditionalFormatting>
  <conditionalFormatting sqref="W62:X62 AC62:AR62">
    <cfRule type="containsText" dxfId="22761" priority="25663" operator="containsText" text="09.00 -13.00">
      <formula>NOT(ISERROR(SEARCH("09.00 -13.00",W62)))</formula>
    </cfRule>
    <cfRule type="containsText" dxfId="22760" priority="25664" operator="containsText" text="09.00 -15:00">
      <formula>NOT(ISERROR(SEARCH("09.00 -15:00",W62)))</formula>
    </cfRule>
    <cfRule type="containsText" dxfId="22759" priority="25665" operator="containsText" text="09.00 -16.00">
      <formula>NOT(ISERROR(SEARCH("09.00 -16.00",W62)))</formula>
    </cfRule>
  </conditionalFormatting>
  <conditionalFormatting sqref="W63:X68 AC63:AR68">
    <cfRule type="containsText" dxfId="22758" priority="25660" operator="containsText" text="09.00 -13.00">
      <formula>NOT(ISERROR(SEARCH("09.00 -13.00",W63)))</formula>
    </cfRule>
    <cfRule type="containsText" dxfId="22757" priority="25661" operator="containsText" text="09.00 -15:00">
      <formula>NOT(ISERROR(SEARCH("09.00 -15:00",W63)))</formula>
    </cfRule>
    <cfRule type="containsText" dxfId="22756" priority="25662" operator="containsText" text="09.00 -16.00">
      <formula>NOT(ISERROR(SEARCH("09.00 -16.00",W63)))</formula>
    </cfRule>
  </conditionalFormatting>
  <conditionalFormatting sqref="W61:X61 AD61:AR61">
    <cfRule type="containsText" dxfId="22755" priority="25657" operator="containsText" text="09.00 -13.00">
      <formula>NOT(ISERROR(SEARCH("09.00 -13.00",W61)))</formula>
    </cfRule>
    <cfRule type="containsText" dxfId="22754" priority="25658" operator="containsText" text="09.00 -15:00">
      <formula>NOT(ISERROR(SEARCH("09.00 -15:00",W61)))</formula>
    </cfRule>
    <cfRule type="containsText" dxfId="22753" priority="25659" operator="containsText" text="09.00 -16.00">
      <formula>NOT(ISERROR(SEARCH("09.00 -16.00",W61)))</formula>
    </cfRule>
  </conditionalFormatting>
  <conditionalFormatting sqref="W62:X62 AC62:AR62">
    <cfRule type="containsText" dxfId="22752" priority="25654" operator="containsText" text="09.00 -13:00">
      <formula>NOT(ISERROR(SEARCH("09.00 -13:00",W62)))</formula>
    </cfRule>
    <cfRule type="containsText" dxfId="22751" priority="25655" operator="containsText" text="08.30 -17.30">
      <formula>NOT(ISERROR(SEARCH("08.30 -17.30",W62)))</formula>
    </cfRule>
    <cfRule type="containsText" dxfId="22750" priority="25656" operator="containsText" text="08.30 -15:30">
      <formula>NOT(ISERROR(SEARCH("08.30 -15:30",W62)))</formula>
    </cfRule>
  </conditionalFormatting>
  <conditionalFormatting sqref="W63:X68 AC63:AR68">
    <cfRule type="containsText" dxfId="22749" priority="25651" operator="containsText" text="09.00 -13.00">
      <formula>NOT(ISERROR(SEARCH("09.00 -13.00",W63)))</formula>
    </cfRule>
    <cfRule type="containsText" dxfId="22748" priority="25652" operator="containsText" text="09.00 -15:00">
      <formula>NOT(ISERROR(SEARCH("09.00 -15:00",W63)))</formula>
    </cfRule>
    <cfRule type="containsText" dxfId="22747" priority="25653" operator="containsText" text="09.00 -16.00">
      <formula>NOT(ISERROR(SEARCH("09.00 -16.00",W63)))</formula>
    </cfRule>
  </conditionalFormatting>
  <conditionalFormatting sqref="W63:X68 AC63:AR68">
    <cfRule type="containsText" dxfId="22746" priority="25648" operator="containsText" text="09.00 -13:00">
      <formula>NOT(ISERROR(SEARCH("09.00 -13:00",W63)))</formula>
    </cfRule>
    <cfRule type="containsText" dxfId="22745" priority="25649" operator="containsText" text="08.30 -17.30">
      <formula>NOT(ISERROR(SEARCH("08.30 -17.30",W63)))</formula>
    </cfRule>
    <cfRule type="containsText" dxfId="22744" priority="25650" operator="containsText" text="08.30 -15:30">
      <formula>NOT(ISERROR(SEARCH("08.30 -15:30",W63)))</formula>
    </cfRule>
  </conditionalFormatting>
  <conditionalFormatting sqref="W61:X61 AD61:AR61">
    <cfRule type="containsText" dxfId="22743" priority="25645" operator="containsText" text="09.00 -13.00">
      <formula>NOT(ISERROR(SEARCH("09.00 -13.00",W61)))</formula>
    </cfRule>
    <cfRule type="containsText" dxfId="22742" priority="25646" operator="containsText" text="09.00 -15:00">
      <formula>NOT(ISERROR(SEARCH("09.00 -15:00",W61)))</formula>
    </cfRule>
    <cfRule type="containsText" dxfId="22741" priority="25647" operator="containsText" text="09.00 -16.00">
      <formula>NOT(ISERROR(SEARCH("09.00 -16.00",W61)))</formula>
    </cfRule>
  </conditionalFormatting>
  <conditionalFormatting sqref="W61:X61 AD61:AR61">
    <cfRule type="containsText" dxfId="22740" priority="25642" operator="containsText" text="09.00 -13:00">
      <formula>NOT(ISERROR(SEARCH("09.00 -13:00",W61)))</formula>
    </cfRule>
    <cfRule type="containsText" dxfId="22739" priority="25643" operator="containsText" text="08.30 -17.30">
      <formula>NOT(ISERROR(SEARCH("08.30 -17.30",W61)))</formula>
    </cfRule>
    <cfRule type="containsText" dxfId="22738" priority="25644" operator="containsText" text="08.30 -15:30">
      <formula>NOT(ISERROR(SEARCH("08.30 -15:30",W61)))</formula>
    </cfRule>
  </conditionalFormatting>
  <conditionalFormatting sqref="AY60 BA60:BG60">
    <cfRule type="cellIs" dxfId="22737" priority="25633" operator="equal">
      <formula>"09.00 – 13.00"</formula>
    </cfRule>
  </conditionalFormatting>
  <conditionalFormatting sqref="AY60 BA60:BG60">
    <cfRule type="cellIs" dxfId="22736" priority="25634" operator="equal">
      <formula>"09.00 – 15.00"</formula>
    </cfRule>
  </conditionalFormatting>
  <conditionalFormatting sqref="AY60 BA60:BG60">
    <cfRule type="cellIs" dxfId="22735" priority="25635" operator="equal">
      <formula>"09.00 – 18.00"</formula>
    </cfRule>
  </conditionalFormatting>
  <conditionalFormatting sqref="AY60 BA60:BG60">
    <cfRule type="cellIs" dxfId="22734" priority="25636" operator="equal">
      <formula>"09.30 – 13.00"</formula>
    </cfRule>
  </conditionalFormatting>
  <conditionalFormatting sqref="AY60 BA60:BG60">
    <cfRule type="cellIs" dxfId="22733" priority="25637" operator="equal">
      <formula>"10.30 – 19.30"</formula>
    </cfRule>
  </conditionalFormatting>
  <conditionalFormatting sqref="AY60 BA60:BG60">
    <cfRule type="cellIs" dxfId="22732" priority="25638" operator="equal">
      <formula>"11.30 – 19.30"</formula>
    </cfRule>
  </conditionalFormatting>
  <conditionalFormatting sqref="AY60 BA60:BG60">
    <cfRule type="cellIs" dxfId="22731" priority="25639" operator="equal">
      <formula>_FV(13,"3")</formula>
    </cfRule>
  </conditionalFormatting>
  <conditionalFormatting sqref="AY60 BA60:BG60">
    <cfRule type="cellIs" dxfId="22730" priority="25640" operator="equal">
      <formula>_FV(13,"3")</formula>
    </cfRule>
  </conditionalFormatting>
  <conditionalFormatting sqref="AY60 BA60:BG60">
    <cfRule type="cellIs" dxfId="22729" priority="25641" operator="equal">
      <formula>_FV(13,"3")</formula>
    </cfRule>
  </conditionalFormatting>
  <conditionalFormatting sqref="AY60 BA60:BG60">
    <cfRule type="containsText" dxfId="22728" priority="25623" operator="containsText" text="DOMENICA">
      <formula>NOT(ISERROR(SEARCH("DOMENICA",AY60)))</formula>
    </cfRule>
    <cfRule type="containsText" dxfId="22727" priority="25624" operator="containsText" text="08.30 – 14.30">
      <formula>NOT(ISERROR(SEARCH("08.30 – 14.30",AY60)))</formula>
    </cfRule>
    <cfRule type="containsText" dxfId="22726" priority="25625" operator="containsText" text="09.30 – 18.30">
      <formula>NOT(ISERROR(SEARCH("09.30 – 18.30",AY60)))</formula>
    </cfRule>
    <cfRule type="containsText" dxfId="22725" priority="25626" operator="containsText" text="08.30 – 16.30">
      <formula>NOT(ISERROR(SEARCH("08.30 – 16.30",AY60)))</formula>
    </cfRule>
    <cfRule type="containsText" dxfId="22724" priority="25627" operator="containsText" text="08.30 – 17.30">
      <formula>NOT(ISERROR(SEARCH("08.30 – 17.30",AY60)))</formula>
    </cfRule>
    <cfRule type="containsText" dxfId="22723" priority="25628" operator="containsText" text="09.00 – 18.00">
      <formula>NOT(ISERROR(SEARCH("09.00 – 18.00",AY60)))</formula>
    </cfRule>
    <cfRule type="containsText" dxfId="22722" priority="25629" operator="containsText" text="09.00 – 15.00">
      <formula>NOT(ISERROR(SEARCH("09.00 – 15.00",AY60)))</formula>
    </cfRule>
    <cfRule type="containsText" dxfId="22721" priority="25630" operator="containsText" text="10.30 – 19.30">
      <formula>NOT(ISERROR(SEARCH("10.30 – 19.30",AY60)))</formula>
    </cfRule>
    <cfRule type="containsText" dxfId="22720" priority="25631" operator="containsText" text="09.00 – 13.00">
      <formula>NOT(ISERROR(SEARCH("09.00 – 13.00",AY60)))</formula>
    </cfRule>
    <cfRule type="containsText" dxfId="22719" priority="25632" operator="containsText" text="11.30 – 19.30">
      <formula>NOT(ISERROR(SEARCH("11.30 – 19.30",AY60)))</formula>
    </cfRule>
  </conditionalFormatting>
  <conditionalFormatting sqref="AY60 BA60:BG60">
    <cfRule type="cellIs" dxfId="22718" priority="25615" operator="equal">
      <formula>"09.00 – 15.00"</formula>
    </cfRule>
  </conditionalFormatting>
  <conditionalFormatting sqref="AY60 BA60:BG60">
    <cfRule type="cellIs" dxfId="22717" priority="25616" operator="equal">
      <formula>"09.00 – 18.00"</formula>
    </cfRule>
  </conditionalFormatting>
  <conditionalFormatting sqref="AY60 BA60:BG60">
    <cfRule type="cellIs" dxfId="22716" priority="25617" operator="equal">
      <formula>"09.30 – 13.00"</formula>
    </cfRule>
  </conditionalFormatting>
  <conditionalFormatting sqref="AY60 BA60:BG60">
    <cfRule type="cellIs" dxfId="22715" priority="25618" operator="equal">
      <formula>"10.30 – 19.30"</formula>
    </cfRule>
  </conditionalFormatting>
  <conditionalFormatting sqref="AY60 BA60:BG60">
    <cfRule type="cellIs" dxfId="22714" priority="25619" operator="equal">
      <formula>"11.30 – 19.30"</formula>
    </cfRule>
  </conditionalFormatting>
  <conditionalFormatting sqref="AY60 BA60:BG60">
    <cfRule type="cellIs" dxfId="22713" priority="25620" operator="equal">
      <formula>_FV(13,"3")</formula>
    </cfRule>
  </conditionalFormatting>
  <conditionalFormatting sqref="AY60 BA60:BG60">
    <cfRule type="cellIs" dxfId="22712" priority="25621" operator="equal">
      <formula>_FV(13,"3")</formula>
    </cfRule>
  </conditionalFormatting>
  <conditionalFormatting sqref="AY60 BA60:BG60">
    <cfRule type="cellIs" dxfId="22711" priority="25622" operator="equal">
      <formula>_FV(13,"3")</formula>
    </cfRule>
  </conditionalFormatting>
  <conditionalFormatting sqref="AY60 BA60:BG60">
    <cfRule type="containsText" dxfId="22710" priority="25601" operator="containsText" text="09.00 - 13.00">
      <formula>NOT(ISERROR(SEARCH("09.00 - 13.00",AY60)))</formula>
    </cfRule>
    <cfRule type="containsText" dxfId="22709" priority="25602" operator="containsText" text="09.00 – 15:00">
      <formula>NOT(ISERROR(SEARCH("09.00 – 15:00",AY60)))</formula>
    </cfRule>
    <cfRule type="containsText" dxfId="22708" priority="25603" operator="containsText" text="09.00 – 16.00">
      <formula>NOT(ISERROR(SEARCH("09.00 – 16.00",AY60)))</formula>
    </cfRule>
    <cfRule type="containsText" dxfId="22707" priority="25604" operator="containsText" text="09.00 - 13:00">
      <formula>NOT(ISERROR(SEARCH("09.00 - 13:00",AY60)))</formula>
    </cfRule>
    <cfRule type="containsText" dxfId="22706" priority="25605" operator="containsText" text="08.30 – 16:30 ">
      <formula>NOT(ISERROR(SEARCH("08.30 – 16:30 ",AY60)))</formula>
    </cfRule>
    <cfRule type="containsText" dxfId="22705" priority="25606" operator="containsText" text="08.30 – 17:30 ">
      <formula>NOT(ISERROR(SEARCH("08.30 – 17:30 ",AY60)))</formula>
    </cfRule>
  </conditionalFormatting>
  <conditionalFormatting sqref="AY60 BA60:BG60">
    <cfRule type="cellIs" dxfId="22704" priority="25593" operator="equal">
      <formula>"09.00 – 15.00"</formula>
    </cfRule>
  </conditionalFormatting>
  <conditionalFormatting sqref="AY60 BA60:BG60">
    <cfRule type="cellIs" dxfId="22703" priority="25594" operator="equal">
      <formula>"09.00 – 18.00"</formula>
    </cfRule>
  </conditionalFormatting>
  <conditionalFormatting sqref="AY60 BA60:BG60">
    <cfRule type="cellIs" dxfId="22702" priority="25595" operator="equal">
      <formula>"09.30 – 13.00"</formula>
    </cfRule>
  </conditionalFormatting>
  <conditionalFormatting sqref="AY60 BA60:BG60">
    <cfRule type="cellIs" dxfId="22701" priority="25596" operator="equal">
      <formula>"10.30 – 19.30"</formula>
    </cfRule>
  </conditionalFormatting>
  <conditionalFormatting sqref="AY60 BA60:BG60">
    <cfRule type="cellIs" dxfId="22700" priority="25597" operator="equal">
      <formula>"11.30 – 19.30"</formula>
    </cfRule>
  </conditionalFormatting>
  <conditionalFormatting sqref="AY60 BA60:BG60">
    <cfRule type="cellIs" dxfId="22699" priority="25598" operator="equal">
      <formula>_FV(13,"3")</formula>
    </cfRule>
  </conditionalFormatting>
  <conditionalFormatting sqref="AY60 BA60:BG60">
    <cfRule type="cellIs" dxfId="22698" priority="25599" operator="equal">
      <formula>_FV(13,"3")</formula>
    </cfRule>
  </conditionalFormatting>
  <conditionalFormatting sqref="AY60 BA60:BG60">
    <cfRule type="cellIs" dxfId="22697" priority="25600" operator="equal">
      <formula>_FV(13,"3")</formula>
    </cfRule>
  </conditionalFormatting>
  <conditionalFormatting sqref="AY60 BA60:BG60">
    <cfRule type="containsText" dxfId="22696" priority="25583" operator="containsText" text="DOMENICA">
      <formula>NOT(ISERROR(SEARCH("DOMENICA",AY60)))</formula>
    </cfRule>
    <cfRule type="containsText" dxfId="22695" priority="25584" operator="containsText" text="08.30 – 14.30">
      <formula>NOT(ISERROR(SEARCH("08.30 – 14.30",AY60)))</formula>
    </cfRule>
    <cfRule type="containsText" dxfId="22694" priority="25585" operator="containsText" text="09.30 – 18.30">
      <formula>NOT(ISERROR(SEARCH("09.30 – 18.30",AY60)))</formula>
    </cfRule>
    <cfRule type="containsText" dxfId="22693" priority="25586" operator="containsText" text="08.30 – 16.30">
      <formula>NOT(ISERROR(SEARCH("08.30 – 16.30",AY60)))</formula>
    </cfRule>
    <cfRule type="containsText" dxfId="22692" priority="25587" operator="containsText" text="08.30 – 17.30">
      <formula>NOT(ISERROR(SEARCH("08.30 – 17.30",AY60)))</formula>
    </cfRule>
    <cfRule type="containsText" dxfId="22691" priority="25588" operator="containsText" text="09.00 – 18.00">
      <formula>NOT(ISERROR(SEARCH("09.00 – 18.00",AY60)))</formula>
    </cfRule>
    <cfRule type="containsText" dxfId="22690" priority="25589" operator="containsText" text="09.00 – 15.00">
      <formula>NOT(ISERROR(SEARCH("09.00 – 15.00",AY60)))</formula>
    </cfRule>
    <cfRule type="containsText" dxfId="22689" priority="25590" operator="containsText" text="10.30 – 19.30">
      <formula>NOT(ISERROR(SEARCH("10.30 – 19.30",AY60)))</formula>
    </cfRule>
    <cfRule type="containsText" dxfId="22688" priority="25591" operator="containsText" text="09.00 – 13.00">
      <formula>NOT(ISERROR(SEARCH("09.00 – 13.00",AY60)))</formula>
    </cfRule>
    <cfRule type="containsText" dxfId="22687" priority="25592" operator="containsText" text="11.30 – 19.30">
      <formula>NOT(ISERROR(SEARCH("11.30 – 19.30",AY60)))</formula>
    </cfRule>
  </conditionalFormatting>
  <conditionalFormatting sqref="AY60 BA60:BG60">
    <cfRule type="cellIs" dxfId="22686" priority="25576" operator="equal">
      <formula>"09.00 – 18.00"</formula>
    </cfRule>
  </conditionalFormatting>
  <conditionalFormatting sqref="AY60 BA60:BG60">
    <cfRule type="cellIs" dxfId="22685" priority="25577" operator="equal">
      <formula>"09.30 – 13.00"</formula>
    </cfRule>
  </conditionalFormatting>
  <conditionalFormatting sqref="AY60 BA60:BG60">
    <cfRule type="cellIs" dxfId="22684" priority="25578" operator="equal">
      <formula>"10.30 – 19.30"</formula>
    </cfRule>
  </conditionalFormatting>
  <conditionalFormatting sqref="AY60 BA60:BG60">
    <cfRule type="cellIs" dxfId="22683" priority="25579" operator="equal">
      <formula>"11.30 – 19.30"</formula>
    </cfRule>
  </conditionalFormatting>
  <conditionalFormatting sqref="AY60 BA60:BG60">
    <cfRule type="cellIs" dxfId="22682" priority="25581" operator="equal">
      <formula>_FV(13,"3")</formula>
    </cfRule>
  </conditionalFormatting>
  <conditionalFormatting sqref="AY60 BA60:BG60">
    <cfRule type="cellIs" dxfId="22681" priority="25582" operator="equal">
      <formula>_FV(13,"3")</formula>
    </cfRule>
  </conditionalFormatting>
  <conditionalFormatting sqref="AY60 BA60:BG60">
    <cfRule type="cellIs" dxfId="22680" priority="25569" operator="equal">
      <formula>"09.00 – 18.00"</formula>
    </cfRule>
  </conditionalFormatting>
  <conditionalFormatting sqref="AY60 BA60:BG60">
    <cfRule type="cellIs" dxfId="22679" priority="25570" operator="equal">
      <formula>"09.30 – 13.00"</formula>
    </cfRule>
  </conditionalFormatting>
  <conditionalFormatting sqref="AY60 BA60:BG60">
    <cfRule type="cellIs" dxfId="22678" priority="25571" operator="equal">
      <formula>"10.30 – 19.30"</formula>
    </cfRule>
  </conditionalFormatting>
  <conditionalFormatting sqref="AY60 BA60:BG60">
    <cfRule type="cellIs" dxfId="22677" priority="25572" operator="equal">
      <formula>"11.30 – 19.30"</formula>
    </cfRule>
  </conditionalFormatting>
  <conditionalFormatting sqref="AY60 BA60:BG60">
    <cfRule type="cellIs" dxfId="22676" priority="25574" operator="equal">
      <formula>_FV(13,"3")</formula>
    </cfRule>
  </conditionalFormatting>
  <conditionalFormatting sqref="AY60 BA60:BG60">
    <cfRule type="cellIs" dxfId="22675" priority="25575" operator="equal">
      <formula>_FV(13,"3")</formula>
    </cfRule>
  </conditionalFormatting>
  <conditionalFormatting sqref="AY61:AY68 BA61:BG68">
    <cfRule type="containsText" dxfId="22674" priority="25551" operator="containsText" text="08.30 – 14.30">
      <formula>NOT(ISERROR(SEARCH("08.30 – 14.30",AY61)))</formula>
    </cfRule>
    <cfRule type="containsText" dxfId="22673" priority="25552" operator="containsText" text="09:30 – 18.30">
      <formula>NOT(ISERROR(SEARCH("09:30 – 18.30",AY61)))</formula>
    </cfRule>
    <cfRule type="containsText" dxfId="22672" priority="25553" operator="containsText" text="10.30 – 18.30">
      <formula>NOT(ISERROR(SEARCH("10.30 – 18.30",AY61)))</formula>
    </cfRule>
    <cfRule type="containsText" dxfId="22671" priority="25554" operator="containsText" text="09.30 – 18.30">
      <formula>NOT(ISERROR(SEARCH("09.30 – 18.30",AY61)))</formula>
    </cfRule>
    <cfRule type="containsText" dxfId="22670" priority="25556" operator="containsText" text="09.00 – 13:00">
      <formula>NOT(ISERROR(SEARCH("09.00 – 13:00",AY61)))</formula>
    </cfRule>
    <cfRule type="containsText" dxfId="22669" priority="25557" operator="containsText" text="08.30 – 16.30">
      <formula>NOT(ISERROR(SEARCH("08.30 – 16.30",AY61)))</formula>
    </cfRule>
    <cfRule type="containsText" dxfId="22668" priority="25558" operator="containsText" text="08:30 – 17.30">
      <formula>NOT(ISERROR(SEARCH("08:30 – 17.30",AY61)))</formula>
    </cfRule>
    <cfRule type="containsText" dxfId="22667" priority="25559" operator="containsText" text="08.30 – 17.30">
      <formula>NOT(ISERROR(SEARCH("08.30 – 17.30",AY61)))</formula>
    </cfRule>
    <cfRule type="containsText" dxfId="22666" priority="25560" operator="containsText" text="09.00 – 18.00">
      <formula>NOT(ISERROR(SEARCH("09.00 – 18.00",AY61)))</formula>
    </cfRule>
    <cfRule type="containsText" dxfId="22665" priority="25561" operator="containsText" text="09.00 – 13.00">
      <formula>NOT(ISERROR(SEARCH("09.00 – 13.00",AY61)))</formula>
    </cfRule>
    <cfRule type="containsText" dxfId="22664" priority="25562" operator="containsText" text="11.30 – 19.30">
      <formula>NOT(ISERROR(SEARCH("11.30 – 19.30",AY61)))</formula>
    </cfRule>
    <cfRule type="containsText" dxfId="22663" priority="25563" operator="containsText" text="10.30 – 19.30">
      <formula>NOT(ISERROR(SEARCH("10.30 – 19.30",AY61)))</formula>
    </cfRule>
    <cfRule type="containsText" dxfId="22662" priority="25564" operator="containsText" text="09.00 – 15.00">
      <formula>NOT(ISERROR(SEARCH("09.00 – 15.00",AY61)))</formula>
    </cfRule>
    <cfRule type="containsText" dxfId="22661" priority="25565" operator="containsText" text="1 2 : 3 0">
      <formula>NOT(ISERROR(SEARCH("1 2 : 3 0",AY61)))</formula>
    </cfRule>
    <cfRule type="containsText" dxfId="22660" priority="25566" operator="containsText" text="1 3 : 3 0">
      <formula>NOT(ISERROR(SEARCH("1 3 : 3 0",AY61)))</formula>
    </cfRule>
    <cfRule type="containsText" dxfId="22659" priority="25567" operator="containsText" text="FESTIVITÁ">
      <formula>NOT(ISERROR(SEARCH("FESTIVITÁ",AY61)))</formula>
    </cfRule>
    <cfRule type="cellIs" dxfId="22658" priority="25568" operator="equal">
      <formula>"DOMENICA"</formula>
    </cfRule>
  </conditionalFormatting>
  <conditionalFormatting sqref="AY61:AY68 BA61:BG68">
    <cfRule type="containsText" dxfId="22657" priority="25543" operator="containsText" text="09.00 - 13.00">
      <formula>NOT(ISERROR(SEARCH("09.00 - 13.00",AY61)))</formula>
    </cfRule>
    <cfRule type="containsText" dxfId="22656" priority="25546" operator="containsText" text="09.00 – 15:00">
      <formula>NOT(ISERROR(SEARCH("09.00 – 15:00",AY61)))</formula>
    </cfRule>
    <cfRule type="containsText" dxfId="22655" priority="25547" operator="containsText" text="09.00 – 16.00">
      <formula>NOT(ISERROR(SEARCH("09.00 – 16.00",AY61)))</formula>
    </cfRule>
    <cfRule type="containsText" dxfId="22654" priority="25548" operator="containsText" text="09.00 - 13:00">
      <formula>NOT(ISERROR(SEARCH("09.00 - 13:00",AY61)))</formula>
    </cfRule>
    <cfRule type="containsText" dxfId="22653" priority="25549" operator="containsText" text="08.30 – 16:30 ">
      <formula>NOT(ISERROR(SEARCH("08.30 – 16:30 ",AY61)))</formula>
    </cfRule>
    <cfRule type="containsText" dxfId="22652" priority="25550" operator="containsText" text="08.30 – 17:30 ">
      <formula>NOT(ISERROR(SEARCH("08.30 – 17:30 ",AY61)))</formula>
    </cfRule>
  </conditionalFormatting>
  <conditionalFormatting sqref="AY61:AY68 BA61:BG68">
    <cfRule type="containsText" dxfId="22651" priority="25545" operator="containsText" text="1 3 : 0 0">
      <formula>NOT(ISERROR(SEARCH("1 3 : 0 0",AY61)))</formula>
    </cfRule>
  </conditionalFormatting>
  <conditionalFormatting sqref="AY61 BA61:BG61">
    <cfRule type="containsText" dxfId="22650" priority="25544" operator="containsText" text="13:00">
      <formula>NOT(ISERROR(SEARCH("13:00",AY61)))</formula>
    </cfRule>
  </conditionalFormatting>
  <conditionalFormatting sqref="AY61:AY68 BA61:BG68">
    <cfRule type="containsText" dxfId="22649" priority="25555" operator="containsText" text="09:00 – 13.00 ">
      <formula>NOT(ISERROR(SEARCH("09:00 – 13.00 ",AY61)))</formula>
    </cfRule>
  </conditionalFormatting>
  <conditionalFormatting sqref="AY67 BA67:BG67">
    <cfRule type="containsText" dxfId="22648" priority="25542" operator="containsText" text="09:00 – 13.00 ">
      <formula>NOT(ISERROR(SEARCH("09:00 – 13.00 ",AY67)))</formula>
    </cfRule>
  </conditionalFormatting>
  <conditionalFormatting sqref="AY61:AY68 BA61:BG68">
    <cfRule type="containsText" dxfId="22647" priority="25541" operator="containsText" text="09:00 – 13.00 ">
      <formula>NOT(ISERROR(SEARCH("09:00 – 13.00 ",AY61)))</formula>
    </cfRule>
  </conditionalFormatting>
  <conditionalFormatting sqref="AY67:AY68 BA67:BG68">
    <cfRule type="containsText" dxfId="22646" priority="25540" operator="containsText" text="09:00 – 13.00 ">
      <formula>NOT(ISERROR(SEARCH("09:00 – 13.00 ",AY67)))</formula>
    </cfRule>
  </conditionalFormatting>
  <conditionalFormatting sqref="AY62 BA62:BG62">
    <cfRule type="containsText" dxfId="22645" priority="25537" operator="containsText" text="09.00 -13.00">
      <formula>NOT(ISERROR(SEARCH("09.00 -13.00",AY62)))</formula>
    </cfRule>
    <cfRule type="containsText" dxfId="22644" priority="25538" operator="containsText" text="09.00 -15:00">
      <formula>NOT(ISERROR(SEARCH("09.00 -15:00",AY62)))</formula>
    </cfRule>
    <cfRule type="containsText" dxfId="22643" priority="25539" operator="containsText" text="09.00 -16.00">
      <formula>NOT(ISERROR(SEARCH("09.00 -16.00",AY62)))</formula>
    </cfRule>
  </conditionalFormatting>
  <conditionalFormatting sqref="AY63:AY68 BA63:BG68">
    <cfRule type="containsText" dxfId="22642" priority="25534" operator="containsText" text="09.00 -13.00">
      <formula>NOT(ISERROR(SEARCH("09.00 -13.00",AY63)))</formula>
    </cfRule>
    <cfRule type="containsText" dxfId="22641" priority="25535" operator="containsText" text="09.00 -15:00">
      <formula>NOT(ISERROR(SEARCH("09.00 -15:00",AY63)))</formula>
    </cfRule>
    <cfRule type="containsText" dxfId="22640" priority="25536" operator="containsText" text="09.00 -16.00">
      <formula>NOT(ISERROR(SEARCH("09.00 -16.00",AY63)))</formula>
    </cfRule>
  </conditionalFormatting>
  <conditionalFormatting sqref="AY61 BA61:BG61">
    <cfRule type="containsText" dxfId="22639" priority="25531" operator="containsText" text="09.00 -13.00">
      <formula>NOT(ISERROR(SEARCH("09.00 -13.00",AY61)))</formula>
    </cfRule>
    <cfRule type="containsText" dxfId="22638" priority="25532" operator="containsText" text="09.00 -15:00">
      <formula>NOT(ISERROR(SEARCH("09.00 -15:00",AY61)))</formula>
    </cfRule>
    <cfRule type="containsText" dxfId="22637" priority="25533" operator="containsText" text="09.00 -16.00">
      <formula>NOT(ISERROR(SEARCH("09.00 -16.00",AY61)))</formula>
    </cfRule>
  </conditionalFormatting>
  <conditionalFormatting sqref="AY67 BA67:BG67">
    <cfRule type="containsText" dxfId="22636" priority="25530" operator="containsText" text="09:00 – 13.00 ">
      <formula>NOT(ISERROR(SEARCH("09:00 – 13.00 ",AY67)))</formula>
    </cfRule>
  </conditionalFormatting>
  <conditionalFormatting sqref="AY61:AY68 BA61:BG68">
    <cfRule type="containsText" dxfId="22635" priority="25529" operator="containsText" text="09:00 – 13.00 ">
      <formula>NOT(ISERROR(SEARCH("09:00 – 13.00 ",AY61)))</formula>
    </cfRule>
  </conditionalFormatting>
  <conditionalFormatting sqref="AY67:AY68 BA67:BG68">
    <cfRule type="containsText" dxfId="22634" priority="25528" operator="containsText" text="09:00 – 13.00 ">
      <formula>NOT(ISERROR(SEARCH("09:00 – 13.00 ",AY67)))</formula>
    </cfRule>
  </conditionalFormatting>
  <conditionalFormatting sqref="AY62 BA62:BG62">
    <cfRule type="containsText" dxfId="22633" priority="25525" operator="containsText" text="09.00 -13.00">
      <formula>NOT(ISERROR(SEARCH("09.00 -13.00",AY62)))</formula>
    </cfRule>
    <cfRule type="containsText" dxfId="22632" priority="25526" operator="containsText" text="09.00 -15:00">
      <formula>NOT(ISERROR(SEARCH("09.00 -15:00",AY62)))</formula>
    </cfRule>
    <cfRule type="containsText" dxfId="22631" priority="25527" operator="containsText" text="09.00 -16.00">
      <formula>NOT(ISERROR(SEARCH("09.00 -16.00",AY62)))</formula>
    </cfRule>
  </conditionalFormatting>
  <conditionalFormatting sqref="AY63:AY68 BA63:BG68">
    <cfRule type="containsText" dxfId="22630" priority="25522" operator="containsText" text="09.00 -13.00">
      <formula>NOT(ISERROR(SEARCH("09.00 -13.00",AY63)))</formula>
    </cfRule>
    <cfRule type="containsText" dxfId="22629" priority="25523" operator="containsText" text="09.00 -15:00">
      <formula>NOT(ISERROR(SEARCH("09.00 -15:00",AY63)))</formula>
    </cfRule>
    <cfRule type="containsText" dxfId="22628" priority="25524" operator="containsText" text="09.00 -16.00">
      <formula>NOT(ISERROR(SEARCH("09.00 -16.00",AY63)))</formula>
    </cfRule>
  </conditionalFormatting>
  <conditionalFormatting sqref="AY61 BA61:BG61">
    <cfRule type="containsText" dxfId="22627" priority="25519" operator="containsText" text="09.00 -13.00">
      <formula>NOT(ISERROR(SEARCH("09.00 -13.00",AY61)))</formula>
    </cfRule>
    <cfRule type="containsText" dxfId="22626" priority="25520" operator="containsText" text="09.00 -15:00">
      <formula>NOT(ISERROR(SEARCH("09.00 -15:00",AY61)))</formula>
    </cfRule>
    <cfRule type="containsText" dxfId="22625" priority="25521" operator="containsText" text="09.00 -16.00">
      <formula>NOT(ISERROR(SEARCH("09.00 -16.00",AY61)))</formula>
    </cfRule>
  </conditionalFormatting>
  <conditionalFormatting sqref="AY62 BA62:BG62">
    <cfRule type="containsText" dxfId="22624" priority="25516" operator="containsText" text="09.00 -13:00">
      <formula>NOT(ISERROR(SEARCH("09.00 -13:00",AY62)))</formula>
    </cfRule>
    <cfRule type="containsText" dxfId="22623" priority="25517" operator="containsText" text="08.30 -17.30">
      <formula>NOT(ISERROR(SEARCH("08.30 -17.30",AY62)))</formula>
    </cfRule>
    <cfRule type="containsText" dxfId="22622" priority="25518" operator="containsText" text="08.30 -15:30">
      <formula>NOT(ISERROR(SEARCH("08.30 -15:30",AY62)))</formula>
    </cfRule>
  </conditionalFormatting>
  <conditionalFormatting sqref="AY63:AY68 BA63:BG68">
    <cfRule type="containsText" dxfId="22621" priority="25513" operator="containsText" text="09.00 -13.00">
      <formula>NOT(ISERROR(SEARCH("09.00 -13.00",AY63)))</formula>
    </cfRule>
    <cfRule type="containsText" dxfId="22620" priority="25514" operator="containsText" text="09.00 -15:00">
      <formula>NOT(ISERROR(SEARCH("09.00 -15:00",AY63)))</formula>
    </cfRule>
    <cfRule type="containsText" dxfId="22619" priority="25515" operator="containsText" text="09.00 -16.00">
      <formula>NOT(ISERROR(SEARCH("09.00 -16.00",AY63)))</formula>
    </cfRule>
  </conditionalFormatting>
  <conditionalFormatting sqref="AY63:AY68 BA63:BG68">
    <cfRule type="containsText" dxfId="22618" priority="25510" operator="containsText" text="09.00 -13:00">
      <formula>NOT(ISERROR(SEARCH("09.00 -13:00",AY63)))</formula>
    </cfRule>
    <cfRule type="containsText" dxfId="22617" priority="25511" operator="containsText" text="08.30 -17.30">
      <formula>NOT(ISERROR(SEARCH("08.30 -17.30",AY63)))</formula>
    </cfRule>
    <cfRule type="containsText" dxfId="22616" priority="25512" operator="containsText" text="08.30 -15:30">
      <formula>NOT(ISERROR(SEARCH("08.30 -15:30",AY63)))</formula>
    </cfRule>
  </conditionalFormatting>
  <conditionalFormatting sqref="AY61 BA61:BG61">
    <cfRule type="containsText" dxfId="22615" priority="25507" operator="containsText" text="09.00 -13.00">
      <formula>NOT(ISERROR(SEARCH("09.00 -13.00",AY61)))</formula>
    </cfRule>
    <cfRule type="containsText" dxfId="22614" priority="25508" operator="containsText" text="09.00 -15:00">
      <formula>NOT(ISERROR(SEARCH("09.00 -15:00",AY61)))</formula>
    </cfRule>
    <cfRule type="containsText" dxfId="22613" priority="25509" operator="containsText" text="09.00 -16.00">
      <formula>NOT(ISERROR(SEARCH("09.00 -16.00",AY61)))</formula>
    </cfRule>
  </conditionalFormatting>
  <conditionalFormatting sqref="AY61 BA61:BG61">
    <cfRule type="containsText" dxfId="22612" priority="25504" operator="containsText" text="09.00 -13:00">
      <formula>NOT(ISERROR(SEARCH("09.00 -13:00",AY61)))</formula>
    </cfRule>
    <cfRule type="containsText" dxfId="22611" priority="25505" operator="containsText" text="08.30 -17.30">
      <formula>NOT(ISERROR(SEARCH("08.30 -17.30",AY61)))</formula>
    </cfRule>
    <cfRule type="containsText" dxfId="22610" priority="25506" operator="containsText" text="08.30 -15:30">
      <formula>NOT(ISERROR(SEARCH("08.30 -15:30",AY61)))</formula>
    </cfRule>
  </conditionalFormatting>
  <conditionalFormatting sqref="BI71:AMM78 AS71:AS78 Q71:S71">
    <cfRule type="containsText" dxfId="22609" priority="25487" operator="containsText" text="08.30 – 14.30">
      <formula>NOT(ISERROR(SEARCH("08.30 – 14.30",Q71)))</formula>
    </cfRule>
    <cfRule type="containsText" dxfId="22608" priority="25488" operator="containsText" text="09:30 – 18.30">
      <formula>NOT(ISERROR(SEARCH("09:30 – 18.30",Q71)))</formula>
    </cfRule>
    <cfRule type="containsText" dxfId="22607" priority="25489" operator="containsText" text="10.30 – 18.30">
      <formula>NOT(ISERROR(SEARCH("10.30 – 18.30",Q71)))</formula>
    </cfRule>
    <cfRule type="containsText" dxfId="22606" priority="25490" operator="containsText" text="09.30 – 18.30">
      <formula>NOT(ISERROR(SEARCH("09.30 – 18.30",Q71)))</formula>
    </cfRule>
    <cfRule type="containsText" dxfId="22605" priority="25491" operator="containsText" text="09.00 – 13:00">
      <formula>NOT(ISERROR(SEARCH("09.00 – 13:00",Q71)))</formula>
    </cfRule>
    <cfRule type="containsText" dxfId="22604" priority="25492" operator="containsText" text="08.30 – 16.30">
      <formula>NOT(ISERROR(SEARCH("08.30 – 16.30",Q71)))</formula>
    </cfRule>
    <cfRule type="containsText" dxfId="22603" priority="25493" operator="containsText" text="08:30 – 17.30">
      <formula>NOT(ISERROR(SEARCH("08:30 – 17.30",Q71)))</formula>
    </cfRule>
    <cfRule type="containsText" dxfId="22602" priority="25494" operator="containsText" text="08.30 – 17.30">
      <formula>NOT(ISERROR(SEARCH("08.30 – 17.30",Q71)))</formula>
    </cfRule>
    <cfRule type="containsText" dxfId="22601" priority="25495" operator="containsText" text="09.00 – 18.00">
      <formula>NOT(ISERROR(SEARCH("09.00 – 18.00",Q71)))</formula>
    </cfRule>
    <cfRule type="containsText" dxfId="22600" priority="25496" operator="containsText" text="09.00 – 13.00">
      <formula>NOT(ISERROR(SEARCH("09.00 – 13.00",Q71)))</formula>
    </cfRule>
    <cfRule type="containsText" dxfId="22599" priority="25497" operator="containsText" text="11.30 – 19.30">
      <formula>NOT(ISERROR(SEARCH("11.30 – 19.30",Q71)))</formula>
    </cfRule>
    <cfRule type="containsText" dxfId="22598" priority="25498" operator="containsText" text="10.30 – 19.30">
      <formula>NOT(ISERROR(SEARCH("10.30 – 19.30",Q71)))</formula>
    </cfRule>
    <cfRule type="containsText" dxfId="22597" priority="25499" operator="containsText" text="09.00 – 15.00">
      <formula>NOT(ISERROR(SEARCH("09.00 – 15.00",Q71)))</formula>
    </cfRule>
    <cfRule type="containsText" dxfId="22596" priority="25500" operator="containsText" text="12:30">
      <formula>NOT(ISERROR(SEARCH("12:30",Q71)))</formula>
    </cfRule>
    <cfRule type="containsText" dxfId="22595" priority="25501" operator="containsText" text="13:30">
      <formula>NOT(ISERROR(SEARCH("13:30",Q71)))</formula>
    </cfRule>
    <cfRule type="containsText" dxfId="22594" priority="25502" operator="containsText" text="FESTIVITÁ">
      <formula>NOT(ISERROR(SEARCH("FESTIVITÁ",Q71)))</formula>
    </cfRule>
    <cfRule type="cellIs" dxfId="22593" priority="25503" operator="equal">
      <formula>"DOMENICA"</formula>
    </cfRule>
  </conditionalFormatting>
  <conditionalFormatting sqref="Q70:S70">
    <cfRule type="cellIs" dxfId="22592" priority="25478" operator="equal">
      <formula>"09.00 – 13.00"</formula>
    </cfRule>
  </conditionalFormatting>
  <conditionalFormatting sqref="U70:V70">
    <cfRule type="cellIs" dxfId="22591" priority="25393" operator="equal">
      <formula>"09.00 – 15.00"</formula>
    </cfRule>
  </conditionalFormatting>
  <conditionalFormatting sqref="Q70:S70">
    <cfRule type="cellIs" dxfId="22590" priority="25479" operator="equal">
      <formula>"09.00 – 15.00"</formula>
    </cfRule>
  </conditionalFormatting>
  <conditionalFormatting sqref="Q70:S70">
    <cfRule type="cellIs" dxfId="22589" priority="25480" operator="equal">
      <formula>"09.00 – 18.00"</formula>
    </cfRule>
  </conditionalFormatting>
  <conditionalFormatting sqref="Q70:S70">
    <cfRule type="cellIs" dxfId="22588" priority="25481" operator="equal">
      <formula>"09.30 – 13.00"</formula>
    </cfRule>
  </conditionalFormatting>
  <conditionalFormatting sqref="Q70:S70">
    <cfRule type="cellIs" dxfId="22587" priority="25482" operator="equal">
      <formula>"10.30 – 19.30"</formula>
    </cfRule>
  </conditionalFormatting>
  <conditionalFormatting sqref="Q70:S70">
    <cfRule type="cellIs" dxfId="22586" priority="25483" operator="equal">
      <formula>"11.30 – 19.30"</formula>
    </cfRule>
  </conditionalFormatting>
  <conditionalFormatting sqref="Q70:S70">
    <cfRule type="cellIs" dxfId="22585" priority="25484" operator="equal">
      <formula>_FV(13,"3")</formula>
    </cfRule>
  </conditionalFormatting>
  <conditionalFormatting sqref="Q70:S70">
    <cfRule type="cellIs" dxfId="22584" priority="25485" operator="equal">
      <formula>_FV(13,"3")</formula>
    </cfRule>
  </conditionalFormatting>
  <conditionalFormatting sqref="Q70:S70">
    <cfRule type="cellIs" dxfId="22583" priority="25486" operator="equal">
      <formula>_FV(13,"3")</formula>
    </cfRule>
  </conditionalFormatting>
  <conditionalFormatting sqref="BI70:XFD70 AS70 Q70:S70">
    <cfRule type="containsText" dxfId="22582" priority="25468" operator="containsText" text="DOMENICA">
      <formula>NOT(ISERROR(SEARCH("DOMENICA",Q70)))</formula>
    </cfRule>
    <cfRule type="containsText" dxfId="22581" priority="25469" operator="containsText" text="08.30 – 14.30">
      <formula>NOT(ISERROR(SEARCH("08.30 – 14.30",Q70)))</formula>
    </cfRule>
    <cfRule type="containsText" dxfId="22580" priority="25470" operator="containsText" text="09.30 – 18.30">
      <formula>NOT(ISERROR(SEARCH("09.30 – 18.30",Q70)))</formula>
    </cfRule>
    <cfRule type="containsText" dxfId="22579" priority="25471" operator="containsText" text="08.30 – 16.30">
      <formula>NOT(ISERROR(SEARCH("08.30 – 16.30",Q70)))</formula>
    </cfRule>
    <cfRule type="containsText" dxfId="22578" priority="25472" operator="containsText" text="08.30 – 17.30">
      <formula>NOT(ISERROR(SEARCH("08.30 – 17.30",Q70)))</formula>
    </cfRule>
    <cfRule type="containsText" dxfId="22577" priority="25473" operator="containsText" text="09.00 – 18.00">
      <formula>NOT(ISERROR(SEARCH("09.00 – 18.00",Q70)))</formula>
    </cfRule>
    <cfRule type="containsText" dxfId="22576" priority="25474" operator="containsText" text="09.00 – 15.00">
      <formula>NOT(ISERROR(SEARCH("09.00 – 15.00",Q70)))</formula>
    </cfRule>
    <cfRule type="containsText" dxfId="22575" priority="25475" operator="containsText" text="10.30 – 19.30">
      <formula>NOT(ISERROR(SEARCH("10.30 – 19.30",Q70)))</formula>
    </cfRule>
    <cfRule type="containsText" dxfId="22574" priority="25476" operator="containsText" text="09.00 – 13.00">
      <formula>NOT(ISERROR(SEARCH("09.00 – 13.00",Q70)))</formula>
    </cfRule>
    <cfRule type="containsText" dxfId="22573" priority="25477" operator="containsText" text="11.30 – 19.30">
      <formula>NOT(ISERROR(SEARCH("11.30 – 19.30",Q70)))</formula>
    </cfRule>
  </conditionalFormatting>
  <conditionalFormatting sqref="Q70:S70">
    <cfRule type="cellIs" dxfId="22572" priority="25460" operator="equal">
      <formula>"09.00 – 15.00"</formula>
    </cfRule>
  </conditionalFormatting>
  <conditionalFormatting sqref="Q70:S70">
    <cfRule type="cellIs" dxfId="22571" priority="25461" operator="equal">
      <formula>"09.00 – 18.00"</formula>
    </cfRule>
  </conditionalFormatting>
  <conditionalFormatting sqref="Q70:S70">
    <cfRule type="cellIs" dxfId="22570" priority="25462" operator="equal">
      <formula>"09.30 – 13.00"</formula>
    </cfRule>
  </conditionalFormatting>
  <conditionalFormatting sqref="Q70:S70">
    <cfRule type="cellIs" dxfId="22569" priority="25463" operator="equal">
      <formula>"10.30 – 19.30"</formula>
    </cfRule>
  </conditionalFormatting>
  <conditionalFormatting sqref="Q70:S70">
    <cfRule type="cellIs" dxfId="22568" priority="25464" operator="equal">
      <formula>"11.30 – 19.30"</formula>
    </cfRule>
  </conditionalFormatting>
  <conditionalFormatting sqref="Q70:S70">
    <cfRule type="cellIs" dxfId="22567" priority="25465" operator="equal">
      <formula>_FV(13,"3")</formula>
    </cfRule>
  </conditionalFormatting>
  <conditionalFormatting sqref="Q70:S70">
    <cfRule type="cellIs" dxfId="22566" priority="25466" operator="equal">
      <formula>_FV(13,"3")</formula>
    </cfRule>
  </conditionalFormatting>
  <conditionalFormatting sqref="Q70:S70">
    <cfRule type="cellIs" dxfId="22565" priority="25467" operator="equal">
      <formula>_FV(13,"3")</formula>
    </cfRule>
  </conditionalFormatting>
  <conditionalFormatting sqref="Q70:S70">
    <cfRule type="cellIs" dxfId="22564" priority="25452" operator="equal">
      <formula>"09.00 – 15.00"</formula>
    </cfRule>
  </conditionalFormatting>
  <conditionalFormatting sqref="Q70:S70">
    <cfRule type="cellIs" dxfId="22563" priority="25453" operator="equal">
      <formula>"09.00 – 18.00"</formula>
    </cfRule>
  </conditionalFormatting>
  <conditionalFormatting sqref="Q70:S70">
    <cfRule type="cellIs" dxfId="22562" priority="25454" operator="equal">
      <formula>"09.30 – 13.00"</formula>
    </cfRule>
  </conditionalFormatting>
  <conditionalFormatting sqref="Q70:S70">
    <cfRule type="cellIs" dxfId="22561" priority="25455" operator="equal">
      <formula>"10.30 – 19.30"</formula>
    </cfRule>
  </conditionalFormatting>
  <conditionalFormatting sqref="Q70:S70">
    <cfRule type="cellIs" dxfId="22560" priority="25456" operator="equal">
      <formula>"11.30 – 19.30"</formula>
    </cfRule>
  </conditionalFormatting>
  <conditionalFormatting sqref="Q70:S70">
    <cfRule type="cellIs" dxfId="22559" priority="25457" operator="equal">
      <formula>_FV(13,"3")</formula>
    </cfRule>
  </conditionalFormatting>
  <conditionalFormatting sqref="Q70:S70">
    <cfRule type="cellIs" dxfId="22558" priority="25458" operator="equal">
      <formula>_FV(13,"3")</formula>
    </cfRule>
  </conditionalFormatting>
  <conditionalFormatting sqref="Q70:S70">
    <cfRule type="cellIs" dxfId="22557" priority="25459" operator="equal">
      <formula>_FV(13,"3")</formula>
    </cfRule>
  </conditionalFormatting>
  <conditionalFormatting sqref="AT70:AU78">
    <cfRule type="containsText" dxfId="22556" priority="25435" operator="containsText" text="08.30 – 14.30">
      <formula>NOT(ISERROR(SEARCH("08.30 – 14.30",AT70)))</formula>
    </cfRule>
    <cfRule type="containsText" dxfId="22555" priority="25436" operator="containsText" text="09:30 – 18.30">
      <formula>NOT(ISERROR(SEARCH("09:30 – 18.30",AT70)))</formula>
    </cfRule>
    <cfRule type="containsText" dxfId="22554" priority="25437" operator="containsText" text="10.30 – 18.30">
      <formula>NOT(ISERROR(SEARCH("10.30 – 18.30",AT70)))</formula>
    </cfRule>
    <cfRule type="containsText" dxfId="22553" priority="25438" operator="containsText" text="09.30 – 18.30">
      <formula>NOT(ISERROR(SEARCH("09.30 – 18.30",AT70)))</formula>
    </cfRule>
    <cfRule type="containsText" dxfId="22552" priority="25439" operator="containsText" text="09.00 – 13:00">
      <formula>NOT(ISERROR(SEARCH("09.00 – 13:00",AT70)))</formula>
    </cfRule>
    <cfRule type="containsText" dxfId="22551" priority="25440" operator="containsText" text="08.30 – 16.30">
      <formula>NOT(ISERROR(SEARCH("08.30 – 16.30",AT70)))</formula>
    </cfRule>
    <cfRule type="containsText" dxfId="22550" priority="25441" operator="containsText" text="08:30 – 17.30">
      <formula>NOT(ISERROR(SEARCH("08:30 – 17.30",AT70)))</formula>
    </cfRule>
    <cfRule type="containsText" dxfId="22549" priority="25442" operator="containsText" text="08.30 – 17.30">
      <formula>NOT(ISERROR(SEARCH("08.30 – 17.30",AT70)))</formula>
    </cfRule>
    <cfRule type="containsText" dxfId="22548" priority="25443" operator="containsText" text="09.00 – 18.00">
      <formula>NOT(ISERROR(SEARCH("09.00 – 18.00",AT70)))</formula>
    </cfRule>
    <cfRule type="containsText" dxfId="22547" priority="25444" operator="containsText" text="09.00 – 13.00">
      <formula>NOT(ISERROR(SEARCH("09.00 – 13.00",AT70)))</formula>
    </cfRule>
    <cfRule type="containsText" dxfId="22546" priority="25445" operator="containsText" text="11.30 – 19.30">
      <formula>NOT(ISERROR(SEARCH("11.30 – 19.30",AT70)))</formula>
    </cfRule>
    <cfRule type="containsText" dxfId="22545" priority="25446" operator="containsText" text="10.30 – 19.30">
      <formula>NOT(ISERROR(SEARCH("10.30 – 19.30",AT70)))</formula>
    </cfRule>
    <cfRule type="containsText" dxfId="22544" priority="25447" operator="containsText" text="09.00 – 15.00">
      <formula>NOT(ISERROR(SEARCH("09.00 – 15.00",AT70)))</formula>
    </cfRule>
    <cfRule type="containsText" dxfId="22543" priority="25448" operator="containsText" text="12:30">
      <formula>NOT(ISERROR(SEARCH("12:30",AT70)))</formula>
    </cfRule>
    <cfRule type="containsText" dxfId="22542" priority="25449" operator="containsText" text="13:30">
      <formula>NOT(ISERROR(SEARCH("13:30",AT70)))</formula>
    </cfRule>
    <cfRule type="containsText" dxfId="22541" priority="25450" operator="containsText" text="FESTIVITÁ">
      <formula>NOT(ISERROR(SEARCH("FESTIVITÁ",AT70)))</formula>
    </cfRule>
    <cfRule type="cellIs" dxfId="22540" priority="25451" operator="equal">
      <formula>"DOMENICA"</formula>
    </cfRule>
  </conditionalFormatting>
  <conditionalFormatting sqref="Q72:S78">
    <cfRule type="containsText" dxfId="22539" priority="25418" operator="containsText" text="08.30 – 14.30">
      <formula>NOT(ISERROR(SEARCH("08.30 – 14.30",Q72)))</formula>
    </cfRule>
    <cfRule type="containsText" dxfId="22538" priority="25419" operator="containsText" text="09:30 – 18.30">
      <formula>NOT(ISERROR(SEARCH("09:30 – 18.30",Q72)))</formula>
    </cfRule>
    <cfRule type="containsText" dxfId="22537" priority="25420" operator="containsText" text="10.30 – 18.30">
      <formula>NOT(ISERROR(SEARCH("10.30 – 18.30",Q72)))</formula>
    </cfRule>
    <cfRule type="containsText" dxfId="22536" priority="25421" operator="containsText" text="09.30 – 18.30">
      <formula>NOT(ISERROR(SEARCH("09.30 – 18.30",Q72)))</formula>
    </cfRule>
    <cfRule type="containsText" dxfId="22535" priority="25422" operator="containsText" text="09.00 – 13:00">
      <formula>NOT(ISERROR(SEARCH("09.00 – 13:00",Q72)))</formula>
    </cfRule>
    <cfRule type="containsText" dxfId="22534" priority="25423" operator="containsText" text="08.30 – 16.30">
      <formula>NOT(ISERROR(SEARCH("08.30 – 16.30",Q72)))</formula>
    </cfRule>
    <cfRule type="containsText" dxfId="22533" priority="25424" operator="containsText" text="08:30 – 17.30">
      <formula>NOT(ISERROR(SEARCH("08:30 – 17.30",Q72)))</formula>
    </cfRule>
    <cfRule type="containsText" dxfId="22532" priority="25425" operator="containsText" text="08.30 – 17.30">
      <formula>NOT(ISERROR(SEARCH("08.30 – 17.30",Q72)))</formula>
    </cfRule>
    <cfRule type="containsText" dxfId="22531" priority="25426" operator="containsText" text="09.00 – 18.00">
      <formula>NOT(ISERROR(SEARCH("09.00 – 18.00",Q72)))</formula>
    </cfRule>
    <cfRule type="containsText" dxfId="22530" priority="25427" operator="containsText" text="09.00 – 13.00">
      <formula>NOT(ISERROR(SEARCH("09.00 – 13.00",Q72)))</formula>
    </cfRule>
    <cfRule type="containsText" dxfId="22529" priority="25428" operator="containsText" text="11.30 – 19.30">
      <formula>NOT(ISERROR(SEARCH("11.30 – 19.30",Q72)))</formula>
    </cfRule>
    <cfRule type="containsText" dxfId="22528" priority="25429" operator="containsText" text="10.30 – 19.30">
      <formula>NOT(ISERROR(SEARCH("10.30 – 19.30",Q72)))</formula>
    </cfRule>
    <cfRule type="containsText" dxfId="22527" priority="25430" operator="containsText" text="09.00 – 15.00">
      <formula>NOT(ISERROR(SEARCH("09.00 – 15.00",Q72)))</formula>
    </cfRule>
    <cfRule type="containsText" dxfId="22526" priority="25431" operator="containsText" text="12:30">
      <formula>NOT(ISERROR(SEARCH("12:30",Q72)))</formula>
    </cfRule>
    <cfRule type="containsText" dxfId="22525" priority="25432" operator="containsText" text="13:30">
      <formula>NOT(ISERROR(SEARCH("13:30",Q72)))</formula>
    </cfRule>
    <cfRule type="containsText" dxfId="22524" priority="25433" operator="containsText" text="FESTIVITÁ">
      <formula>NOT(ISERROR(SEARCH("FESTIVITÁ",Q72)))</formula>
    </cfRule>
    <cfRule type="cellIs" dxfId="22523" priority="25434" operator="equal">
      <formula>"DOMENICA"</formula>
    </cfRule>
  </conditionalFormatting>
  <conditionalFormatting sqref="U71:V71 U72:U78">
    <cfRule type="containsText" dxfId="22522" priority="25401" operator="containsText" text="08.30 – 14.30">
      <formula>NOT(ISERROR(SEARCH("08.30 – 14.30",U71)))</formula>
    </cfRule>
    <cfRule type="containsText" dxfId="22521" priority="25402" operator="containsText" text="09:30 – 18.30">
      <formula>NOT(ISERROR(SEARCH("09:30 – 18.30",U71)))</formula>
    </cfRule>
    <cfRule type="containsText" dxfId="22520" priority="25403" operator="containsText" text="10.30 – 18.30">
      <formula>NOT(ISERROR(SEARCH("10.30 – 18.30",U71)))</formula>
    </cfRule>
    <cfRule type="containsText" dxfId="22519" priority="25404" operator="containsText" text="09.30 – 18.30">
      <formula>NOT(ISERROR(SEARCH("09.30 – 18.30",U71)))</formula>
    </cfRule>
    <cfRule type="containsText" dxfId="22518" priority="25405" operator="containsText" text="09.00 – 13:00">
      <formula>NOT(ISERROR(SEARCH("09.00 – 13:00",U71)))</formula>
    </cfRule>
    <cfRule type="containsText" dxfId="22517" priority="25406" operator="containsText" text="08.30 – 16.30">
      <formula>NOT(ISERROR(SEARCH("08.30 – 16.30",U71)))</formula>
    </cfRule>
    <cfRule type="containsText" dxfId="22516" priority="25407" operator="containsText" text="08:30 – 17.30">
      <formula>NOT(ISERROR(SEARCH("08:30 – 17.30",U71)))</formula>
    </cfRule>
    <cfRule type="containsText" dxfId="22515" priority="25408" operator="containsText" text="08.30 – 17.30">
      <formula>NOT(ISERROR(SEARCH("08.30 – 17.30",U71)))</formula>
    </cfRule>
    <cfRule type="containsText" dxfId="22514" priority="25409" operator="containsText" text="09.00 – 18.00">
      <formula>NOT(ISERROR(SEARCH("09.00 – 18.00",U71)))</formula>
    </cfRule>
    <cfRule type="containsText" dxfId="22513" priority="25410" operator="containsText" text="09.00 – 13.00">
      <formula>NOT(ISERROR(SEARCH("09.00 – 13.00",U71)))</formula>
    </cfRule>
    <cfRule type="containsText" dxfId="22512" priority="25411" operator="containsText" text="11.30 – 19.30">
      <formula>NOT(ISERROR(SEARCH("11.30 – 19.30",U71)))</formula>
    </cfRule>
    <cfRule type="containsText" dxfId="22511" priority="25412" operator="containsText" text="10.30 – 19.30">
      <formula>NOT(ISERROR(SEARCH("10.30 – 19.30",U71)))</formula>
    </cfRule>
    <cfRule type="containsText" dxfId="22510" priority="25413" operator="containsText" text="09.00 – 15.00">
      <formula>NOT(ISERROR(SEARCH("09.00 – 15.00",U71)))</formula>
    </cfRule>
    <cfRule type="containsText" dxfId="22509" priority="25414" operator="containsText" text="12:30">
      <formula>NOT(ISERROR(SEARCH("12:30",U71)))</formula>
    </cfRule>
    <cfRule type="containsText" dxfId="22508" priority="25415" operator="containsText" text="13:30">
      <formula>NOT(ISERROR(SEARCH("13:30",U71)))</formula>
    </cfRule>
    <cfRule type="containsText" dxfId="22507" priority="25416" operator="containsText" text="FESTIVITÁ">
      <formula>NOT(ISERROR(SEARCH("FESTIVITÁ",U71)))</formula>
    </cfRule>
    <cfRule type="cellIs" dxfId="22506" priority="25417" operator="equal">
      <formula>"DOMENICA"</formula>
    </cfRule>
  </conditionalFormatting>
  <conditionalFormatting sqref="U70:V70">
    <cfRule type="cellIs" dxfId="22505" priority="25392" stopIfTrue="1" operator="equal">
      <formula>"09.00 – 13.00"</formula>
    </cfRule>
  </conditionalFormatting>
  <conditionalFormatting sqref="U70:V70">
    <cfRule type="cellIs" dxfId="22504" priority="25394" operator="equal">
      <formula>"09.00 – 18.00"</formula>
    </cfRule>
  </conditionalFormatting>
  <conditionalFormatting sqref="U70:V70">
    <cfRule type="cellIs" dxfId="22503" priority="25395" operator="equal">
      <formula>"09.30 – 13.00"</formula>
    </cfRule>
  </conditionalFormatting>
  <conditionalFormatting sqref="U70:V70">
    <cfRule type="cellIs" dxfId="22502" priority="25396" operator="equal">
      <formula>"10.30 – 19.30"</formula>
    </cfRule>
  </conditionalFormatting>
  <conditionalFormatting sqref="U70:V70">
    <cfRule type="cellIs" dxfId="22501" priority="25397" operator="equal">
      <formula>"11.30 – 19.30"</formula>
    </cfRule>
  </conditionalFormatting>
  <conditionalFormatting sqref="U70:V70">
    <cfRule type="cellIs" dxfId="22500" priority="25398" operator="equal">
      <formula>_FV(13,"3")</formula>
    </cfRule>
  </conditionalFormatting>
  <conditionalFormatting sqref="U70:V70">
    <cfRule type="cellIs" dxfId="22499" priority="25399" operator="equal">
      <formula>_FV(13,"3")</formula>
    </cfRule>
  </conditionalFormatting>
  <conditionalFormatting sqref="U70:V70">
    <cfRule type="cellIs" dxfId="22498" priority="25400" operator="equal">
      <formula>_FV(13,"3")</formula>
    </cfRule>
  </conditionalFormatting>
  <conditionalFormatting sqref="U70:V70">
    <cfRule type="containsText" dxfId="22497" priority="25382" operator="containsText" text="DOMENICA">
      <formula>NOT(ISERROR(SEARCH("DOMENICA",U70)))</formula>
    </cfRule>
    <cfRule type="containsText" dxfId="22496" priority="25383" operator="containsText" text="08.30 – 14.30">
      <formula>NOT(ISERROR(SEARCH("08.30 – 14.30",U70)))</formula>
    </cfRule>
    <cfRule type="containsText" dxfId="22495" priority="25384" operator="containsText" text="09.30 – 18.30">
      <formula>NOT(ISERROR(SEARCH("09.30 – 18.30",U70)))</formula>
    </cfRule>
    <cfRule type="containsText" dxfId="22494" priority="25385" operator="containsText" text="08.30 – 16.30">
      <formula>NOT(ISERROR(SEARCH("08.30 – 16.30",U70)))</formula>
    </cfRule>
    <cfRule type="containsText" dxfId="22493" priority="25386" operator="containsText" text="08.30 – 17.30">
      <formula>NOT(ISERROR(SEARCH("08.30 – 17.30",U70)))</formula>
    </cfRule>
    <cfRule type="containsText" dxfId="22492" priority="25387" operator="containsText" text="09.00 – 18.00">
      <formula>NOT(ISERROR(SEARCH("09.00 – 18.00",U70)))</formula>
    </cfRule>
    <cfRule type="containsText" dxfId="22491" priority="25388" operator="containsText" text="09.00 – 15.00">
      <formula>NOT(ISERROR(SEARCH("09.00 – 15.00",U70)))</formula>
    </cfRule>
    <cfRule type="containsText" dxfId="22490" priority="25389" operator="containsText" text="10.30 – 19.30">
      <formula>NOT(ISERROR(SEARCH("10.30 – 19.30",U70)))</formula>
    </cfRule>
    <cfRule type="containsText" dxfId="22489" priority="25390" operator="containsText" text="09.00 – 13.00">
      <formula>NOT(ISERROR(SEARCH("09.00 – 13.00",U70)))</formula>
    </cfRule>
    <cfRule type="containsText" dxfId="22488" priority="25391" operator="containsText" text="11.30 – 19.30">
      <formula>NOT(ISERROR(SEARCH("11.30 – 19.30",U70)))</formula>
    </cfRule>
  </conditionalFormatting>
  <conditionalFormatting sqref="U70:V70">
    <cfRule type="cellIs" dxfId="22487" priority="25374" operator="equal">
      <formula>"09.00 – 15.00"</formula>
    </cfRule>
  </conditionalFormatting>
  <conditionalFormatting sqref="U70:V70">
    <cfRule type="cellIs" dxfId="22486" priority="25375" operator="equal">
      <formula>"09.00 – 18.00"</formula>
    </cfRule>
  </conditionalFormatting>
  <conditionalFormatting sqref="U70:V70">
    <cfRule type="cellIs" dxfId="22485" priority="25376" operator="equal">
      <formula>"09.30 – 13.00"</formula>
    </cfRule>
  </conditionalFormatting>
  <conditionalFormatting sqref="U70:V70">
    <cfRule type="cellIs" dxfId="22484" priority="25377" operator="equal">
      <formula>"10.30 – 19.30"</formula>
    </cfRule>
  </conditionalFormatting>
  <conditionalFormatting sqref="U70:V70">
    <cfRule type="cellIs" dxfId="22483" priority="25378" operator="equal">
      <formula>"11.30 – 19.30"</formula>
    </cfRule>
  </conditionalFormatting>
  <conditionalFormatting sqref="U70:V70">
    <cfRule type="cellIs" dxfId="22482" priority="25379" operator="equal">
      <formula>_FV(13,"3")</formula>
    </cfRule>
  </conditionalFormatting>
  <conditionalFormatting sqref="U70:V70">
    <cfRule type="cellIs" dxfId="22481" priority="25380" operator="equal">
      <formula>_FV(13,"3")</formula>
    </cfRule>
  </conditionalFormatting>
  <conditionalFormatting sqref="U70:V70">
    <cfRule type="cellIs" dxfId="22480" priority="25381" operator="equal">
      <formula>_FV(13,"3")</formula>
    </cfRule>
  </conditionalFormatting>
  <conditionalFormatting sqref="U70:V70">
    <cfRule type="cellIs" dxfId="22479" priority="25366" operator="equal">
      <formula>"09.00 – 15.00"</formula>
    </cfRule>
  </conditionalFormatting>
  <conditionalFormatting sqref="U70:V70">
    <cfRule type="cellIs" dxfId="22478" priority="25367" operator="equal">
      <formula>"09.00 – 18.00"</formula>
    </cfRule>
  </conditionalFormatting>
  <conditionalFormatting sqref="U70:V70">
    <cfRule type="cellIs" dxfId="22477" priority="25368" operator="equal">
      <formula>"09.30 – 13.00"</formula>
    </cfRule>
  </conditionalFormatting>
  <conditionalFormatting sqref="U70:V70">
    <cfRule type="cellIs" dxfId="22476" priority="25369" operator="equal">
      <formula>"10.30 – 19.30"</formula>
    </cfRule>
  </conditionalFormatting>
  <conditionalFormatting sqref="U70:V70">
    <cfRule type="cellIs" dxfId="22475" priority="25370" operator="equal">
      <formula>"11.30 – 19.30"</formula>
    </cfRule>
  </conditionalFormatting>
  <conditionalFormatting sqref="U70:V70">
    <cfRule type="cellIs" dxfId="22474" priority="25371" operator="equal">
      <formula>_FV(13,"3")</formula>
    </cfRule>
  </conditionalFormatting>
  <conditionalFormatting sqref="U70:V70">
    <cfRule type="cellIs" dxfId="22473" priority="25372" operator="equal">
      <formula>_FV(13,"3")</formula>
    </cfRule>
  </conditionalFormatting>
  <conditionalFormatting sqref="U70:V70">
    <cfRule type="cellIs" dxfId="22472" priority="25373" operator="equal">
      <formula>_FV(13,"3")</formula>
    </cfRule>
  </conditionalFormatting>
  <conditionalFormatting sqref="V72:V78">
    <cfRule type="containsText" dxfId="22471" priority="25349" operator="containsText" text="08.30 – 14.30">
      <formula>NOT(ISERROR(SEARCH("08.30 – 14.30",V72)))</formula>
    </cfRule>
    <cfRule type="containsText" dxfId="22470" priority="25350" operator="containsText" text="09:30 – 18.30">
      <formula>NOT(ISERROR(SEARCH("09:30 – 18.30",V72)))</formula>
    </cfRule>
    <cfRule type="containsText" dxfId="22469" priority="25351" operator="containsText" text="10.30 – 18.30">
      <formula>NOT(ISERROR(SEARCH("10.30 – 18.30",V72)))</formula>
    </cfRule>
    <cfRule type="containsText" dxfId="22468" priority="25352" operator="containsText" text="09.30 – 18.30">
      <formula>NOT(ISERROR(SEARCH("09.30 – 18.30",V72)))</formula>
    </cfRule>
    <cfRule type="containsText" dxfId="22467" priority="25353" operator="containsText" text="09.00 – 13:00">
      <formula>NOT(ISERROR(SEARCH("09.00 – 13:00",V72)))</formula>
    </cfRule>
    <cfRule type="containsText" dxfId="22466" priority="25354" operator="containsText" text="08.30 – 16.30">
      <formula>NOT(ISERROR(SEARCH("08.30 – 16.30",V72)))</formula>
    </cfRule>
    <cfRule type="containsText" dxfId="22465" priority="25355" operator="containsText" text="08:30 – 17.30">
      <formula>NOT(ISERROR(SEARCH("08:30 – 17.30",V72)))</formula>
    </cfRule>
    <cfRule type="containsText" dxfId="22464" priority="25356" operator="containsText" text="08.30 – 17.30">
      <formula>NOT(ISERROR(SEARCH("08.30 – 17.30",V72)))</formula>
    </cfRule>
    <cfRule type="containsText" dxfId="22463" priority="25357" operator="containsText" text="09.00 – 18.00">
      <formula>NOT(ISERROR(SEARCH("09.00 – 18.00",V72)))</formula>
    </cfRule>
    <cfRule type="containsText" dxfId="22462" priority="25358" operator="containsText" text="09.00 – 13.00">
      <formula>NOT(ISERROR(SEARCH("09.00 – 13.00",V72)))</formula>
    </cfRule>
    <cfRule type="containsText" dxfId="22461" priority="25359" operator="containsText" text="11.30 – 19.30">
      <formula>NOT(ISERROR(SEARCH("11.30 – 19.30",V72)))</formula>
    </cfRule>
    <cfRule type="containsText" dxfId="22460" priority="25360" operator="containsText" text="10.30 – 19.30">
      <formula>NOT(ISERROR(SEARCH("10.30 – 19.30",V72)))</formula>
    </cfRule>
    <cfRule type="containsText" dxfId="22459" priority="25361" operator="containsText" text="09.00 – 15.00">
      <formula>NOT(ISERROR(SEARCH("09.00 – 15.00",V72)))</formula>
    </cfRule>
    <cfRule type="containsText" dxfId="22458" priority="25362" operator="containsText" text="12:30">
      <formula>NOT(ISERROR(SEARCH("12:30",V72)))</formula>
    </cfRule>
    <cfRule type="containsText" dxfId="22457" priority="25363" operator="containsText" text="13:30">
      <formula>NOT(ISERROR(SEARCH("13:30",V72)))</formula>
    </cfRule>
    <cfRule type="containsText" dxfId="22456" priority="25364" operator="containsText" text="FESTIVITÁ">
      <formula>NOT(ISERROR(SEARCH("FESTIVITÁ",V72)))</formula>
    </cfRule>
    <cfRule type="cellIs" dxfId="22455" priority="25365" operator="equal">
      <formula>"DOMENICA"</formula>
    </cfRule>
  </conditionalFormatting>
  <conditionalFormatting sqref="V72:V78">
    <cfRule type="iconSet" priority="25348">
      <iconSet iconSet="3Symbols2">
        <cfvo type="percent" val="0"/>
        <cfvo type="percent" val="0"/>
        <cfvo type="formula" val="TODAY()" gte="0"/>
      </iconSet>
    </cfRule>
  </conditionalFormatting>
  <conditionalFormatting sqref="AW72:AW78">
    <cfRule type="containsText" dxfId="22454" priority="25331" operator="containsText" text="08.30 – 14.30">
      <formula>NOT(ISERROR(SEARCH("08.30 – 14.30",AW72)))</formula>
    </cfRule>
    <cfRule type="containsText" dxfId="22453" priority="25332" operator="containsText" text="09:30 – 18.30">
      <formula>NOT(ISERROR(SEARCH("09:30 – 18.30",AW72)))</formula>
    </cfRule>
    <cfRule type="containsText" dxfId="22452" priority="25333" operator="containsText" text="10.30 – 18.30">
      <formula>NOT(ISERROR(SEARCH("10.30 – 18.30",AW72)))</formula>
    </cfRule>
    <cfRule type="containsText" dxfId="22451" priority="25334" operator="containsText" text="09.30 – 18.30">
      <formula>NOT(ISERROR(SEARCH("09.30 – 18.30",AW72)))</formula>
    </cfRule>
    <cfRule type="containsText" dxfId="22450" priority="25335" operator="containsText" text="09.00 – 13:00">
      <formula>NOT(ISERROR(SEARCH("09.00 – 13:00",AW72)))</formula>
    </cfRule>
    <cfRule type="containsText" dxfId="22449" priority="25336" operator="containsText" text="08.30 – 16.30">
      <formula>NOT(ISERROR(SEARCH("08.30 – 16.30",AW72)))</formula>
    </cfRule>
    <cfRule type="containsText" dxfId="22448" priority="25337" operator="containsText" text="08:30 – 17.30">
      <formula>NOT(ISERROR(SEARCH("08:30 – 17.30",AW72)))</formula>
    </cfRule>
    <cfRule type="containsText" dxfId="22447" priority="25338" operator="containsText" text="08.30 – 17.30">
      <formula>NOT(ISERROR(SEARCH("08.30 – 17.30",AW72)))</formula>
    </cfRule>
    <cfRule type="containsText" dxfId="22446" priority="25339" operator="containsText" text="09.00 – 18.00">
      <formula>NOT(ISERROR(SEARCH("09.00 – 18.00",AW72)))</formula>
    </cfRule>
    <cfRule type="containsText" dxfId="22445" priority="25340" operator="containsText" text="09.00 – 13.00">
      <formula>NOT(ISERROR(SEARCH("09.00 – 13.00",AW72)))</formula>
    </cfRule>
    <cfRule type="containsText" dxfId="22444" priority="25341" operator="containsText" text="11.30 – 19.30">
      <formula>NOT(ISERROR(SEARCH("11.30 – 19.30",AW72)))</formula>
    </cfRule>
    <cfRule type="containsText" dxfId="22443" priority="25342" operator="containsText" text="10.30 – 19.30">
      <formula>NOT(ISERROR(SEARCH("10.30 – 19.30",AW72)))</formula>
    </cfRule>
    <cfRule type="containsText" dxfId="22442" priority="25343" operator="containsText" text="09.00 – 15.00">
      <formula>NOT(ISERROR(SEARCH("09.00 – 15.00",AW72)))</formula>
    </cfRule>
    <cfRule type="containsText" dxfId="22441" priority="25344" operator="containsText" text="12:30">
      <formula>NOT(ISERROR(SEARCH("12:30",AW72)))</formula>
    </cfRule>
    <cfRule type="containsText" dxfId="22440" priority="25345" operator="containsText" text="13:30">
      <formula>NOT(ISERROR(SEARCH("13:30",AW72)))</formula>
    </cfRule>
    <cfRule type="containsText" dxfId="22439" priority="25346" operator="containsText" text="FESTIVITÁ">
      <formula>NOT(ISERROR(SEARCH("FESTIVITÁ",AW72)))</formula>
    </cfRule>
    <cfRule type="cellIs" dxfId="22438" priority="25347" operator="equal">
      <formula>"DOMENICA"</formula>
    </cfRule>
  </conditionalFormatting>
  <conditionalFormatting sqref="AX72:AX78">
    <cfRule type="containsText" dxfId="22437" priority="25314" operator="containsText" text="08.30 – 14.30">
      <formula>NOT(ISERROR(SEARCH("08.30 – 14.30",AX72)))</formula>
    </cfRule>
    <cfRule type="containsText" dxfId="22436" priority="25315" operator="containsText" text="09:30 – 18.30">
      <formula>NOT(ISERROR(SEARCH("09:30 – 18.30",AX72)))</formula>
    </cfRule>
    <cfRule type="containsText" dxfId="22435" priority="25316" operator="containsText" text="10.30 – 18.30">
      <formula>NOT(ISERROR(SEARCH("10.30 – 18.30",AX72)))</formula>
    </cfRule>
    <cfRule type="containsText" dxfId="22434" priority="25317" operator="containsText" text="09.30 – 18.30">
      <formula>NOT(ISERROR(SEARCH("09.30 – 18.30",AX72)))</formula>
    </cfRule>
    <cfRule type="containsText" dxfId="22433" priority="25318" operator="containsText" text="09.00 – 13:00">
      <formula>NOT(ISERROR(SEARCH("09.00 – 13:00",AX72)))</formula>
    </cfRule>
    <cfRule type="containsText" dxfId="22432" priority="25319" operator="containsText" text="08.30 – 16.30">
      <formula>NOT(ISERROR(SEARCH("08.30 – 16.30",AX72)))</formula>
    </cfRule>
    <cfRule type="containsText" dxfId="22431" priority="25320" operator="containsText" text="08:30 – 17.30">
      <formula>NOT(ISERROR(SEARCH("08:30 – 17.30",AX72)))</formula>
    </cfRule>
    <cfRule type="containsText" dxfId="22430" priority="25321" operator="containsText" text="08.30 – 17.30">
      <formula>NOT(ISERROR(SEARCH("08.30 – 17.30",AX72)))</formula>
    </cfRule>
    <cfRule type="containsText" dxfId="22429" priority="25322" operator="containsText" text="09.00 – 18.00">
      <formula>NOT(ISERROR(SEARCH("09.00 – 18.00",AX72)))</formula>
    </cfRule>
    <cfRule type="containsText" dxfId="22428" priority="25323" operator="containsText" text="09.00 – 13.00">
      <formula>NOT(ISERROR(SEARCH("09.00 – 13.00",AX72)))</formula>
    </cfRule>
    <cfRule type="containsText" dxfId="22427" priority="25324" operator="containsText" text="11.30 – 19.30">
      <formula>NOT(ISERROR(SEARCH("11.30 – 19.30",AX72)))</formula>
    </cfRule>
    <cfRule type="containsText" dxfId="22426" priority="25325" operator="containsText" text="10.30 – 19.30">
      <formula>NOT(ISERROR(SEARCH("10.30 – 19.30",AX72)))</formula>
    </cfRule>
    <cfRule type="containsText" dxfId="22425" priority="25326" operator="containsText" text="09.00 – 15.00">
      <formula>NOT(ISERROR(SEARCH("09.00 – 15.00",AX72)))</formula>
    </cfRule>
    <cfRule type="containsText" dxfId="22424" priority="25327" operator="containsText" text="12:30">
      <formula>NOT(ISERROR(SEARCH("12:30",AX72)))</formula>
    </cfRule>
    <cfRule type="containsText" dxfId="22423" priority="25328" operator="containsText" text="13:30">
      <formula>NOT(ISERROR(SEARCH("13:30",AX72)))</formula>
    </cfRule>
    <cfRule type="containsText" dxfId="22422" priority="25329" operator="containsText" text="FESTIVITÁ">
      <formula>NOT(ISERROR(SEARCH("FESTIVITÁ",AX72)))</formula>
    </cfRule>
    <cfRule type="cellIs" dxfId="22421" priority="25330" operator="equal">
      <formula>"DOMENICA"</formula>
    </cfRule>
  </conditionalFormatting>
  <conditionalFormatting sqref="AX72:AX78">
    <cfRule type="iconSet" priority="25313">
      <iconSet iconSet="3Symbols2">
        <cfvo type="percent" val="0"/>
        <cfvo type="percent" val="0"/>
        <cfvo type="formula" val="TODAY()" gte="0"/>
      </iconSet>
    </cfRule>
  </conditionalFormatting>
  <conditionalFormatting sqref="Q70:S78 BI70:XFD78 U70:V78">
    <cfRule type="containsText" dxfId="22420" priority="25307" operator="containsText" text="09.00 - 13.00">
      <formula>NOT(ISERROR(SEARCH("09.00 - 13.00",Q70)))</formula>
    </cfRule>
    <cfRule type="containsText" dxfId="22419" priority="25308" operator="containsText" text="09.00 – 15:00">
      <formula>NOT(ISERROR(SEARCH("09.00 – 15:00",Q70)))</formula>
    </cfRule>
    <cfRule type="containsText" dxfId="22418" priority="25309" operator="containsText" text="09.00 – 16.00">
      <formula>NOT(ISERROR(SEARCH("09.00 – 16.00",Q70)))</formula>
    </cfRule>
    <cfRule type="containsText" dxfId="22417" priority="25310" operator="containsText" text="09.00 - 13:00">
      <formula>NOT(ISERROR(SEARCH("09.00 - 13:00",Q70)))</formula>
    </cfRule>
    <cfRule type="containsText" dxfId="22416" priority="25311" operator="containsText" text="08.30 – 16:30 ">
      <formula>NOT(ISERROR(SEARCH("08.30 – 16:30 ",Q70)))</formula>
    </cfRule>
    <cfRule type="containsText" dxfId="22415" priority="25312" operator="containsText" text="08.30 – 17:30 ">
      <formula>NOT(ISERROR(SEARCH("08.30 – 17:30 ",Q70)))</formula>
    </cfRule>
  </conditionalFormatting>
  <conditionalFormatting sqref="Q70:S70">
    <cfRule type="cellIs" dxfId="22414" priority="25299" operator="equal">
      <formula>"09.00 – 15.00"</formula>
    </cfRule>
  </conditionalFormatting>
  <conditionalFormatting sqref="Q70:S70">
    <cfRule type="cellIs" dxfId="22413" priority="25300" operator="equal">
      <formula>"09.00 – 18.00"</formula>
    </cfRule>
  </conditionalFormatting>
  <conditionalFormatting sqref="Q70:S70">
    <cfRule type="cellIs" dxfId="22412" priority="25301" operator="equal">
      <formula>"09.30 – 13.00"</formula>
    </cfRule>
  </conditionalFormatting>
  <conditionalFormatting sqref="Q70:S70">
    <cfRule type="cellIs" dxfId="22411" priority="25302" operator="equal">
      <formula>"10.30 – 19.30"</formula>
    </cfRule>
  </conditionalFormatting>
  <conditionalFormatting sqref="Q70:S70">
    <cfRule type="cellIs" dxfId="22410" priority="25303" operator="equal">
      <formula>"11.30 – 19.30"</formula>
    </cfRule>
  </conditionalFormatting>
  <conditionalFormatting sqref="Q70:S70">
    <cfRule type="cellIs" dxfId="22409" priority="25304" operator="equal">
      <formula>_FV(13,"3")</formula>
    </cfRule>
  </conditionalFormatting>
  <conditionalFormatting sqref="Q70:S70">
    <cfRule type="cellIs" dxfId="22408" priority="25305" operator="equal">
      <formula>_FV(13,"3")</formula>
    </cfRule>
  </conditionalFormatting>
  <conditionalFormatting sqref="Q70:S70">
    <cfRule type="cellIs" dxfId="22407" priority="25306" operator="equal">
      <formula>_FV(13,"3")</formula>
    </cfRule>
  </conditionalFormatting>
  <conditionalFormatting sqref="Q70:S70">
    <cfRule type="containsText" dxfId="22406" priority="25289" operator="containsText" text="DOMENICA">
      <formula>NOT(ISERROR(SEARCH("DOMENICA",Q70)))</formula>
    </cfRule>
    <cfRule type="containsText" dxfId="22405" priority="25290" operator="containsText" text="08.30 – 14.30">
      <formula>NOT(ISERROR(SEARCH("08.30 – 14.30",Q70)))</formula>
    </cfRule>
    <cfRule type="containsText" dxfId="22404" priority="25291" operator="containsText" text="09.30 – 18.30">
      <formula>NOT(ISERROR(SEARCH("09.30 – 18.30",Q70)))</formula>
    </cfRule>
    <cfRule type="containsText" dxfId="22403" priority="25292" operator="containsText" text="08.30 – 16.30">
      <formula>NOT(ISERROR(SEARCH("08.30 – 16.30",Q70)))</formula>
    </cfRule>
    <cfRule type="containsText" dxfId="22402" priority="25293" operator="containsText" text="08.30 – 17.30">
      <formula>NOT(ISERROR(SEARCH("08.30 – 17.30",Q70)))</formula>
    </cfRule>
    <cfRule type="containsText" dxfId="22401" priority="25294" operator="containsText" text="09.00 – 18.00">
      <formula>NOT(ISERROR(SEARCH("09.00 – 18.00",Q70)))</formula>
    </cfRule>
    <cfRule type="containsText" dxfId="22400" priority="25295" operator="containsText" text="09.00 – 15.00">
      <formula>NOT(ISERROR(SEARCH("09.00 – 15.00",Q70)))</formula>
    </cfRule>
    <cfRule type="containsText" dxfId="22399" priority="25296" operator="containsText" text="10.30 – 19.30">
      <formula>NOT(ISERROR(SEARCH("10.30 – 19.30",Q70)))</formula>
    </cfRule>
    <cfRule type="containsText" dxfId="22398" priority="25297" operator="containsText" text="09.00 – 13.00">
      <formula>NOT(ISERROR(SEARCH("09.00 – 13.00",Q70)))</formula>
    </cfRule>
    <cfRule type="containsText" dxfId="22397" priority="25298" operator="containsText" text="11.30 – 19.30">
      <formula>NOT(ISERROR(SEARCH("11.30 – 19.30",Q70)))</formula>
    </cfRule>
  </conditionalFormatting>
  <conditionalFormatting sqref="Q70:S70">
    <cfRule type="cellIs" dxfId="22396" priority="25282" operator="equal">
      <formula>"09.00 – 18.00"</formula>
    </cfRule>
  </conditionalFormatting>
  <conditionalFormatting sqref="Q70:S70">
    <cfRule type="cellIs" dxfId="22395" priority="25283" operator="equal">
      <formula>"09.30 – 13.00"</formula>
    </cfRule>
  </conditionalFormatting>
  <conditionalFormatting sqref="Q70:S70">
    <cfRule type="cellIs" dxfId="22394" priority="25284" operator="equal">
      <formula>"10.30 – 19.30"</formula>
    </cfRule>
  </conditionalFormatting>
  <conditionalFormatting sqref="Q70:S70">
    <cfRule type="cellIs" dxfId="22393" priority="25285" operator="equal">
      <formula>"11.30 – 19.30"</formula>
    </cfRule>
  </conditionalFormatting>
  <conditionalFormatting sqref="Q70:S70">
    <cfRule type="cellIs" dxfId="22392" priority="25286" operator="equal">
      <formula>_FV(13,"3")</formula>
    </cfRule>
  </conditionalFormatting>
  <conditionalFormatting sqref="Q70:S70">
    <cfRule type="cellIs" dxfId="22391" priority="25287" operator="equal">
      <formula>_FV(13,"3")</formula>
    </cfRule>
  </conditionalFormatting>
  <conditionalFormatting sqref="Q70:S70">
    <cfRule type="cellIs" dxfId="22390" priority="25288" operator="equal">
      <formula>_FV(13,"3")</formula>
    </cfRule>
  </conditionalFormatting>
  <conditionalFormatting sqref="Q70:S70">
    <cfRule type="cellIs" dxfId="22389" priority="25275" operator="equal">
      <formula>"09.00 – 18.00"</formula>
    </cfRule>
  </conditionalFormatting>
  <conditionalFormatting sqref="Q70:S70">
    <cfRule type="cellIs" dxfId="22388" priority="25276" operator="equal">
      <formula>"09.30 – 13.00"</formula>
    </cfRule>
  </conditionalFormatting>
  <conditionalFormatting sqref="Q70:S70">
    <cfRule type="cellIs" dxfId="22387" priority="25277" operator="equal">
      <formula>"10.30 – 19.30"</formula>
    </cfRule>
  </conditionalFormatting>
  <conditionalFormatting sqref="Q70:S70">
    <cfRule type="cellIs" dxfId="22386" priority="25278" operator="equal">
      <formula>"11.30 – 19.30"</formula>
    </cfRule>
  </conditionalFormatting>
  <conditionalFormatting sqref="Q70:S70">
    <cfRule type="cellIs" dxfId="22385" priority="25279" operator="equal">
      <formula>_FV(13,"3")</formula>
    </cfRule>
  </conditionalFormatting>
  <conditionalFormatting sqref="Q70:S70">
    <cfRule type="cellIs" dxfId="22384" priority="25280" operator="equal">
      <formula>_FV(13,"3")</formula>
    </cfRule>
  </conditionalFormatting>
  <conditionalFormatting sqref="Q70:S70">
    <cfRule type="cellIs" dxfId="22383" priority="25281" operator="equal">
      <formula>_FV(13,"3")</formula>
    </cfRule>
  </conditionalFormatting>
  <conditionalFormatting sqref="D70:E70 I70:K70 N70">
    <cfRule type="cellIs" dxfId="22382" priority="25266" operator="equal">
      <formula>"09.00 – 13.00"</formula>
    </cfRule>
  </conditionalFormatting>
  <conditionalFormatting sqref="D70:E70 I70:K70 N70">
    <cfRule type="cellIs" dxfId="22381" priority="25267" operator="equal">
      <formula>"09.00 – 15.00"</formula>
    </cfRule>
  </conditionalFormatting>
  <conditionalFormatting sqref="D70:E70 I70:K70 N70">
    <cfRule type="cellIs" dxfId="22380" priority="25268" operator="equal">
      <formula>"09.00 – 18.00"</formula>
    </cfRule>
  </conditionalFormatting>
  <conditionalFormatting sqref="D70:E70 I70:K70 N70">
    <cfRule type="cellIs" dxfId="22379" priority="25269" operator="equal">
      <formula>"09.30 – 13.00"</formula>
    </cfRule>
  </conditionalFormatting>
  <conditionalFormatting sqref="D70:E70 I70:K70 N70">
    <cfRule type="cellIs" dxfId="22378" priority="25270" operator="equal">
      <formula>"10.30 – 19.30"</formula>
    </cfRule>
  </conditionalFormatting>
  <conditionalFormatting sqref="D70:E70 I70:K70 N70">
    <cfRule type="cellIs" dxfId="22377" priority="25271" operator="equal">
      <formula>"11.30 – 19.30"</formula>
    </cfRule>
  </conditionalFormatting>
  <conditionalFormatting sqref="D70:E70 I70:K70 N70">
    <cfRule type="cellIs" dxfId="22376" priority="25272" operator="equal">
      <formula>_FV(13,"3")</formula>
    </cfRule>
  </conditionalFormatting>
  <conditionalFormatting sqref="D70:E70 I70:K70 N70">
    <cfRule type="cellIs" dxfId="22375" priority="25273" operator="equal">
      <formula>_FV(13,"3")</formula>
    </cfRule>
  </conditionalFormatting>
  <conditionalFormatting sqref="D70:E70 I70:K70 N70">
    <cfRule type="cellIs" dxfId="22374" priority="25274" operator="equal">
      <formula>_FV(13,"3")</formula>
    </cfRule>
  </conditionalFormatting>
  <conditionalFormatting sqref="D70:E70 I70:K70 N70">
    <cfRule type="containsText" dxfId="22373" priority="25256" operator="containsText" text="DOMENICA">
      <formula>NOT(ISERROR(SEARCH("DOMENICA",D70)))</formula>
    </cfRule>
    <cfRule type="containsText" dxfId="22372" priority="25257" operator="containsText" text="08.30 – 14.30">
      <formula>NOT(ISERROR(SEARCH("08.30 – 14.30",D70)))</formula>
    </cfRule>
    <cfRule type="containsText" dxfId="22371" priority="25258" operator="containsText" text="09.30 – 18.30">
      <formula>NOT(ISERROR(SEARCH("09.30 – 18.30",D70)))</formula>
    </cfRule>
    <cfRule type="containsText" dxfId="22370" priority="25259" operator="containsText" text="08.30 – 16.30">
      <formula>NOT(ISERROR(SEARCH("08.30 – 16.30",D70)))</formula>
    </cfRule>
    <cfRule type="containsText" dxfId="22369" priority="25260" operator="containsText" text="08.30 – 17.30">
      <formula>NOT(ISERROR(SEARCH("08.30 – 17.30",D70)))</formula>
    </cfRule>
    <cfRule type="containsText" dxfId="22368" priority="25261" operator="containsText" text="09.00 – 18.00">
      <formula>NOT(ISERROR(SEARCH("09.00 – 18.00",D70)))</formula>
    </cfRule>
    <cfRule type="containsText" dxfId="22367" priority="25262" operator="containsText" text="09.00 – 15.00">
      <formula>NOT(ISERROR(SEARCH("09.00 – 15.00",D70)))</formula>
    </cfRule>
    <cfRule type="containsText" dxfId="22366" priority="25263" operator="containsText" text="10.30 – 19.30">
      <formula>NOT(ISERROR(SEARCH("10.30 – 19.30",D70)))</formula>
    </cfRule>
    <cfRule type="containsText" dxfId="22365" priority="25264" operator="containsText" text="09.00 – 13.00">
      <formula>NOT(ISERROR(SEARCH("09.00 – 13.00",D70)))</formula>
    </cfRule>
    <cfRule type="containsText" dxfId="22364" priority="25265" operator="containsText" text="11.30 – 19.30">
      <formula>NOT(ISERROR(SEARCH("11.30 – 19.30",D70)))</formula>
    </cfRule>
  </conditionalFormatting>
  <conditionalFormatting sqref="D70:E70 I70:K70 N70">
    <cfRule type="cellIs" dxfId="22363" priority="25248" operator="equal">
      <formula>"09.00 – 15.00"</formula>
    </cfRule>
  </conditionalFormatting>
  <conditionalFormatting sqref="D70:E70 I70:K70 N70">
    <cfRule type="cellIs" dxfId="22362" priority="25249" operator="equal">
      <formula>"09.00 – 18.00"</formula>
    </cfRule>
  </conditionalFormatting>
  <conditionalFormatting sqref="D70:E70 I70:K70 N70">
    <cfRule type="cellIs" dxfId="22361" priority="25250" operator="equal">
      <formula>"09.30 – 13.00"</formula>
    </cfRule>
  </conditionalFormatting>
  <conditionalFormatting sqref="D70:E70 I70:K70 N70">
    <cfRule type="cellIs" dxfId="22360" priority="25251" operator="equal">
      <formula>"10.30 – 19.30"</formula>
    </cfRule>
  </conditionalFormatting>
  <conditionalFormatting sqref="D70:E70 I70:K70 N70">
    <cfRule type="cellIs" dxfId="22359" priority="25252" operator="equal">
      <formula>"11.30 – 19.30"</formula>
    </cfRule>
  </conditionalFormatting>
  <conditionalFormatting sqref="D70:E70 I70:K70 N70">
    <cfRule type="cellIs" dxfId="22358" priority="25253" operator="equal">
      <formula>_FV(13,"3")</formula>
    </cfRule>
  </conditionalFormatting>
  <conditionalFormatting sqref="D70:E70 I70:K70 N70">
    <cfRule type="cellIs" dxfId="22357" priority="25254" operator="equal">
      <formula>_FV(13,"3")</formula>
    </cfRule>
  </conditionalFormatting>
  <conditionalFormatting sqref="D70:E70 I70:K70 N70">
    <cfRule type="cellIs" dxfId="22356" priority="25255" operator="equal">
      <formula>_FV(13,"3")</formula>
    </cfRule>
  </conditionalFormatting>
  <conditionalFormatting sqref="D70:E70 I70:K70 N70">
    <cfRule type="cellIs" dxfId="22355" priority="25240" operator="equal">
      <formula>"09.00 – 15.00"</formula>
    </cfRule>
  </conditionalFormatting>
  <conditionalFormatting sqref="D70:E70 I70:K70 N70">
    <cfRule type="cellIs" dxfId="22354" priority="25241" operator="equal">
      <formula>"09.00 – 18.00"</formula>
    </cfRule>
  </conditionalFormatting>
  <conditionalFormatting sqref="D70:E70 I70:K70 N70">
    <cfRule type="cellIs" dxfId="22353" priority="25242" operator="equal">
      <formula>"09.30 – 13.00"</formula>
    </cfRule>
  </conditionalFormatting>
  <conditionalFormatting sqref="D70:E70 I70:K70 N70">
    <cfRule type="cellIs" dxfId="22352" priority="25243" operator="equal">
      <formula>"10.30 – 19.30"</formula>
    </cfRule>
  </conditionalFormatting>
  <conditionalFormatting sqref="D70:E70 I70:K70 N70">
    <cfRule type="cellIs" dxfId="22351" priority="25244" operator="equal">
      <formula>"11.30 – 19.30"</formula>
    </cfRule>
  </conditionalFormatting>
  <conditionalFormatting sqref="D70:E70 I70:K70 N70">
    <cfRule type="cellIs" dxfId="22350" priority="25245" operator="equal">
      <formula>_FV(13,"3")</formula>
    </cfRule>
  </conditionalFormatting>
  <conditionalFormatting sqref="D70:E70 I70:K70 N70">
    <cfRule type="cellIs" dxfId="22349" priority="25246" operator="equal">
      <formula>_FV(13,"3")</formula>
    </cfRule>
  </conditionalFormatting>
  <conditionalFormatting sqref="D70:E70 I70:K70 N70">
    <cfRule type="cellIs" dxfId="22348" priority="25247" operator="equal">
      <formula>_FV(13,"3")</formula>
    </cfRule>
  </conditionalFormatting>
  <conditionalFormatting sqref="A72:B78">
    <cfRule type="containsText" dxfId="22347" priority="25191" operator="containsText" text="08.30 – 14.30">
      <formula>NOT(ISERROR(SEARCH("08.30 – 14.30",A72)))</formula>
    </cfRule>
    <cfRule type="containsText" dxfId="22346" priority="25192" operator="containsText" text="09:30 – 18.30">
      <formula>NOT(ISERROR(SEARCH("09:30 – 18.30",A72)))</formula>
    </cfRule>
    <cfRule type="containsText" dxfId="22345" priority="25193" operator="containsText" text="10.30 – 18.30">
      <formula>NOT(ISERROR(SEARCH("10.30 – 18.30",A72)))</formula>
    </cfRule>
    <cfRule type="containsText" dxfId="22344" priority="25194" operator="containsText" text="09.30 – 18.30">
      <formula>NOT(ISERROR(SEARCH("09.30 – 18.30",A72)))</formula>
    </cfRule>
    <cfRule type="containsText" dxfId="22343" priority="25195" operator="containsText" text="09.00 – 13:00">
      <formula>NOT(ISERROR(SEARCH("09.00 – 13:00",A72)))</formula>
    </cfRule>
    <cfRule type="containsText" dxfId="22342" priority="25196" operator="containsText" text="08.30 – 16.30">
      <formula>NOT(ISERROR(SEARCH("08.30 – 16.30",A72)))</formula>
    </cfRule>
    <cfRule type="containsText" dxfId="22341" priority="25197" operator="containsText" text="08:30 – 17.30">
      <formula>NOT(ISERROR(SEARCH("08:30 – 17.30",A72)))</formula>
    </cfRule>
    <cfRule type="containsText" dxfId="22340" priority="25198" operator="containsText" text="08.30 – 17.30">
      <formula>NOT(ISERROR(SEARCH("08.30 – 17.30",A72)))</formula>
    </cfRule>
    <cfRule type="containsText" dxfId="22339" priority="25199" operator="containsText" text="09.00 – 18.00">
      <formula>NOT(ISERROR(SEARCH("09.00 – 18.00",A72)))</formula>
    </cfRule>
    <cfRule type="containsText" dxfId="22338" priority="25200" operator="containsText" text="09.00 – 13.00">
      <formula>NOT(ISERROR(SEARCH("09.00 – 13.00",A72)))</formula>
    </cfRule>
    <cfRule type="containsText" dxfId="22337" priority="25201" operator="containsText" text="11.30 – 19.30">
      <formula>NOT(ISERROR(SEARCH("11.30 – 19.30",A72)))</formula>
    </cfRule>
    <cfRule type="containsText" dxfId="22336" priority="25202" operator="containsText" text="10.30 – 19.30">
      <formula>NOT(ISERROR(SEARCH("10.30 – 19.30",A72)))</formula>
    </cfRule>
    <cfRule type="containsText" dxfId="22335" priority="25203" operator="containsText" text="09.00 – 15.00">
      <formula>NOT(ISERROR(SEARCH("09.00 – 15.00",A72)))</formula>
    </cfRule>
    <cfRule type="containsText" dxfId="22334" priority="25204" operator="containsText" text="12:30">
      <formula>NOT(ISERROR(SEARCH("12:30",A72)))</formula>
    </cfRule>
    <cfRule type="containsText" dxfId="22333" priority="25205" operator="containsText" text="13:30">
      <formula>NOT(ISERROR(SEARCH("13:30",A72)))</formula>
    </cfRule>
    <cfRule type="containsText" dxfId="22332" priority="25206" operator="containsText" text="FESTIVITÁ">
      <formula>NOT(ISERROR(SEARCH("FESTIVITÁ",A72)))</formula>
    </cfRule>
    <cfRule type="cellIs" dxfId="22331" priority="25207" operator="equal">
      <formula>"DOMENICA"</formula>
    </cfRule>
  </conditionalFormatting>
  <conditionalFormatting sqref="B72:B78">
    <cfRule type="iconSet" priority="25190">
      <iconSet iconSet="3Symbols2">
        <cfvo type="percent" val="0"/>
        <cfvo type="percent" val="0"/>
        <cfvo type="formula" val="TODAY()" gte="0"/>
      </iconSet>
    </cfRule>
  </conditionalFormatting>
  <conditionalFormatting sqref="A71:B71">
    <cfRule type="containsText" dxfId="22330" priority="25173" operator="containsText" text="08.30 – 14.30">
      <formula>NOT(ISERROR(SEARCH("08.30 – 14.30",A71)))</formula>
    </cfRule>
    <cfRule type="containsText" dxfId="22329" priority="25174" operator="containsText" text="09:30 – 18.30">
      <formula>NOT(ISERROR(SEARCH("09:30 – 18.30",A71)))</formula>
    </cfRule>
    <cfRule type="containsText" dxfId="22328" priority="25175" operator="containsText" text="10.30 – 18.30">
      <formula>NOT(ISERROR(SEARCH("10.30 – 18.30",A71)))</formula>
    </cfRule>
    <cfRule type="containsText" dxfId="22327" priority="25176" operator="containsText" text="09.30 – 18.30">
      <formula>NOT(ISERROR(SEARCH("09.30 – 18.30",A71)))</formula>
    </cfRule>
    <cfRule type="containsText" dxfId="22326" priority="25177" operator="containsText" text="09.00 – 13:00">
      <formula>NOT(ISERROR(SEARCH("09.00 – 13:00",A71)))</formula>
    </cfRule>
    <cfRule type="containsText" dxfId="22325" priority="25178" operator="containsText" text="08.30 – 16.30">
      <formula>NOT(ISERROR(SEARCH("08.30 – 16.30",A71)))</formula>
    </cfRule>
    <cfRule type="containsText" dxfId="22324" priority="25179" operator="containsText" text="08:30 – 17.30">
      <formula>NOT(ISERROR(SEARCH("08:30 – 17.30",A71)))</formula>
    </cfRule>
    <cfRule type="containsText" dxfId="22323" priority="25180" operator="containsText" text="08.30 – 17.30">
      <formula>NOT(ISERROR(SEARCH("08.30 – 17.30",A71)))</formula>
    </cfRule>
    <cfRule type="containsText" dxfId="22322" priority="25181" operator="containsText" text="09.00 – 18.00">
      <formula>NOT(ISERROR(SEARCH("09.00 – 18.00",A71)))</formula>
    </cfRule>
    <cfRule type="containsText" dxfId="22321" priority="25182" operator="containsText" text="09.00 – 13.00">
      <formula>NOT(ISERROR(SEARCH("09.00 – 13.00",A71)))</formula>
    </cfRule>
    <cfRule type="containsText" dxfId="22320" priority="25183" operator="containsText" text="11.30 – 19.30">
      <formula>NOT(ISERROR(SEARCH("11.30 – 19.30",A71)))</formula>
    </cfRule>
    <cfRule type="containsText" dxfId="22319" priority="25184" operator="containsText" text="10.30 – 19.30">
      <formula>NOT(ISERROR(SEARCH("10.30 – 19.30",A71)))</formula>
    </cfRule>
    <cfRule type="containsText" dxfId="22318" priority="25185" operator="containsText" text="09.00 – 15.00">
      <formula>NOT(ISERROR(SEARCH("09.00 – 15.00",A71)))</formula>
    </cfRule>
    <cfRule type="containsText" dxfId="22317" priority="25186" operator="containsText" text="12:30">
      <formula>NOT(ISERROR(SEARCH("12:30",A71)))</formula>
    </cfRule>
    <cfRule type="containsText" dxfId="22316" priority="25187" operator="containsText" text="13:30">
      <formula>NOT(ISERROR(SEARCH("13:30",A71)))</formula>
    </cfRule>
    <cfRule type="containsText" dxfId="22315" priority="25188" operator="containsText" text="FESTIVITÁ">
      <formula>NOT(ISERROR(SEARCH("FESTIVITÁ",A71)))</formula>
    </cfRule>
    <cfRule type="cellIs" dxfId="22314" priority="25189" operator="equal">
      <formula>"DOMENICA"</formula>
    </cfRule>
  </conditionalFormatting>
  <conditionalFormatting sqref="A70:B70">
    <cfRule type="cellIs" dxfId="22313" priority="25165" operator="equal">
      <formula>"09.00 – 15.00"</formula>
    </cfRule>
  </conditionalFormatting>
  <conditionalFormatting sqref="A70:B70">
    <cfRule type="cellIs" dxfId="22312" priority="25166" operator="equal">
      <formula>"09.00 – 18.00"</formula>
    </cfRule>
  </conditionalFormatting>
  <conditionalFormatting sqref="A70:B70">
    <cfRule type="cellIs" dxfId="22311" priority="25167" operator="equal">
      <formula>"09.30 – 13.00"</formula>
    </cfRule>
  </conditionalFormatting>
  <conditionalFormatting sqref="A70:B70">
    <cfRule type="cellIs" dxfId="22310" priority="25168" operator="equal">
      <formula>"10.30 – 19.30"</formula>
    </cfRule>
  </conditionalFormatting>
  <conditionalFormatting sqref="A70:B70">
    <cfRule type="cellIs" dxfId="22309" priority="25169" operator="equal">
      <formula>"11.30 – 19.30"</formula>
    </cfRule>
  </conditionalFormatting>
  <conditionalFormatting sqref="A70:B70">
    <cfRule type="cellIs" dxfId="22308" priority="25170" operator="equal">
      <formula>_FV(13,"3")</formula>
    </cfRule>
  </conditionalFormatting>
  <conditionalFormatting sqref="A70:B70">
    <cfRule type="cellIs" dxfId="22307" priority="25171" operator="equal">
      <formula>_FV(13,"3")</formula>
    </cfRule>
  </conditionalFormatting>
  <conditionalFormatting sqref="A70:B70">
    <cfRule type="containsText" dxfId="22306" priority="25155" operator="containsText" text="DOMENICA">
      <formula>NOT(ISERROR(SEARCH("DOMENICA",A70)))</formula>
    </cfRule>
    <cfRule type="containsText" dxfId="22305" priority="25156" operator="containsText" text="08.30 – 14.30">
      <formula>NOT(ISERROR(SEARCH("08.30 – 14.30",A70)))</formula>
    </cfRule>
    <cfRule type="containsText" dxfId="22304" priority="25157" operator="containsText" text="09.30 – 18.30">
      <formula>NOT(ISERROR(SEARCH("09.30 – 18.30",A70)))</formula>
    </cfRule>
    <cfRule type="containsText" dxfId="22303" priority="25158" operator="containsText" text="08.30 – 16.30">
      <formula>NOT(ISERROR(SEARCH("08.30 – 16.30",A70)))</formula>
    </cfRule>
    <cfRule type="containsText" dxfId="22302" priority="25159" operator="containsText" text="08.30 – 17.30">
      <formula>NOT(ISERROR(SEARCH("08.30 – 17.30",A70)))</formula>
    </cfRule>
    <cfRule type="containsText" dxfId="22301" priority="25160" operator="containsText" text="09.00 – 18.00">
      <formula>NOT(ISERROR(SEARCH("09.00 – 18.00",A70)))</formula>
    </cfRule>
    <cfRule type="containsText" dxfId="22300" priority="25161" operator="containsText" text="09.00 – 15.00">
      <formula>NOT(ISERROR(SEARCH("09.00 – 15.00",A70)))</formula>
    </cfRule>
    <cfRule type="containsText" dxfId="22299" priority="25162" operator="containsText" text="10.30 – 19.30">
      <formula>NOT(ISERROR(SEARCH("10.30 – 19.30",A70)))</formula>
    </cfRule>
    <cfRule type="containsText" dxfId="22298" priority="25163" operator="containsText" text="09.00 – 13.00">
      <formula>NOT(ISERROR(SEARCH("09.00 – 13.00",A70)))</formula>
    </cfRule>
    <cfRule type="containsText" dxfId="22297" priority="25164" operator="containsText" text="11.30 – 19.30">
      <formula>NOT(ISERROR(SEARCH("11.30 – 19.30",A70)))</formula>
    </cfRule>
  </conditionalFormatting>
  <conditionalFormatting sqref="A70:B70">
    <cfRule type="cellIs" dxfId="22296" priority="25147" operator="equal">
      <formula>"09.00 – 15.00"</formula>
    </cfRule>
  </conditionalFormatting>
  <conditionalFormatting sqref="A70:B70">
    <cfRule type="cellIs" dxfId="22295" priority="25148" operator="equal">
      <formula>"09.00 – 18.00"</formula>
    </cfRule>
  </conditionalFormatting>
  <conditionalFormatting sqref="A70:B70">
    <cfRule type="cellIs" dxfId="22294" priority="25149" operator="equal">
      <formula>"09.30 – 13.00"</formula>
    </cfRule>
  </conditionalFormatting>
  <conditionalFormatting sqref="A70:B70">
    <cfRule type="cellIs" dxfId="22293" priority="25150" operator="equal">
      <formula>"10.30 – 19.30"</formula>
    </cfRule>
  </conditionalFormatting>
  <conditionalFormatting sqref="A70:B70">
    <cfRule type="cellIs" dxfId="22292" priority="25151" operator="equal">
      <formula>"11.30 – 19.30"</formula>
    </cfRule>
  </conditionalFormatting>
  <conditionalFormatting sqref="A70:B70">
    <cfRule type="cellIs" dxfId="22291" priority="25152" operator="equal">
      <formula>_FV(13,"3")</formula>
    </cfRule>
  </conditionalFormatting>
  <conditionalFormatting sqref="A70:B70">
    <cfRule type="cellIs" dxfId="22290" priority="25154" operator="equal">
      <formula>_FV(13,"3")</formula>
    </cfRule>
  </conditionalFormatting>
  <conditionalFormatting sqref="A70:B70">
    <cfRule type="cellIs" dxfId="22289" priority="25139" operator="equal">
      <formula>"09.00 – 15.00"</formula>
    </cfRule>
  </conditionalFormatting>
  <conditionalFormatting sqref="A70:B70">
    <cfRule type="cellIs" dxfId="22288" priority="25140" operator="equal">
      <formula>"09.00 – 18.00"</formula>
    </cfRule>
  </conditionalFormatting>
  <conditionalFormatting sqref="A70:B70">
    <cfRule type="cellIs" dxfId="22287" priority="25141" operator="equal">
      <formula>"09.30 – 13.00"</formula>
    </cfRule>
  </conditionalFormatting>
  <conditionalFormatting sqref="A70:B70">
    <cfRule type="cellIs" dxfId="22286" priority="25142" operator="equal">
      <formula>"10.30 – 19.30"</formula>
    </cfRule>
  </conditionalFormatting>
  <conditionalFormatting sqref="A70:B70">
    <cfRule type="cellIs" dxfId="22285" priority="25143" operator="equal">
      <formula>"11.30 – 19.30"</formula>
    </cfRule>
  </conditionalFormatting>
  <conditionalFormatting sqref="A70:B70">
    <cfRule type="cellIs" dxfId="22284" priority="25144" operator="equal">
      <formula>_FV(13,"3")</formula>
    </cfRule>
  </conditionalFormatting>
  <conditionalFormatting sqref="A70:B70">
    <cfRule type="cellIs" dxfId="22283" priority="25145" operator="equal">
      <formula>_FV(13,"3")</formula>
    </cfRule>
  </conditionalFormatting>
  <conditionalFormatting sqref="A70:B70">
    <cfRule type="cellIs" dxfId="22282" priority="25146" operator="equal">
      <formula>_FV(13,"3")</formula>
    </cfRule>
  </conditionalFormatting>
  <conditionalFormatting sqref="A70:B78 D70:E70 I70:K70 N70">
    <cfRule type="containsText" dxfId="22281" priority="25133" operator="containsText" text="09.00 - 13.00">
      <formula>NOT(ISERROR(SEARCH("09.00 - 13.00",A70)))</formula>
    </cfRule>
    <cfRule type="containsText" dxfId="22280" priority="25134" operator="containsText" text="09.00 – 15:00">
      <formula>NOT(ISERROR(SEARCH("09.00 – 15:00",A70)))</formula>
    </cfRule>
    <cfRule type="containsText" dxfId="22279" priority="25135" operator="containsText" text="09.00 – 16.00">
      <formula>NOT(ISERROR(SEARCH("09.00 – 16.00",A70)))</formula>
    </cfRule>
    <cfRule type="containsText" dxfId="22278" priority="25136" operator="containsText" text="09.00 - 13:00">
      <formula>NOT(ISERROR(SEARCH("09.00 - 13:00",A70)))</formula>
    </cfRule>
    <cfRule type="containsText" dxfId="22277" priority="25137" operator="containsText" text="08.30 – 16:30 ">
      <formula>NOT(ISERROR(SEARCH("08.30 – 16:30 ",A70)))</formula>
    </cfRule>
    <cfRule type="containsText" dxfId="22276" priority="25138" operator="containsText" text="08.30 – 17:30 ">
      <formula>NOT(ISERROR(SEARCH("08.30 – 17:30 ",A70)))</formula>
    </cfRule>
  </conditionalFormatting>
  <conditionalFormatting sqref="D70:E70 I70:K70 N70">
    <cfRule type="cellIs" dxfId="22275" priority="25125" operator="equal">
      <formula>"09.00 – 15.00"</formula>
    </cfRule>
  </conditionalFormatting>
  <conditionalFormatting sqref="D70:E70 I70:K70 N70">
    <cfRule type="cellIs" dxfId="22274" priority="25126" operator="equal">
      <formula>"09.00 – 18.00"</formula>
    </cfRule>
  </conditionalFormatting>
  <conditionalFormatting sqref="D70:E70 I70:K70 N70">
    <cfRule type="cellIs" dxfId="22273" priority="25127" operator="equal">
      <formula>"09.30 – 13.00"</formula>
    </cfRule>
  </conditionalFormatting>
  <conditionalFormatting sqref="D70:E70 I70:K70 N70">
    <cfRule type="cellIs" dxfId="22272" priority="25128" operator="equal">
      <formula>"10.30 – 19.30"</formula>
    </cfRule>
  </conditionalFormatting>
  <conditionalFormatting sqref="D70:E70 I70:K70 N70">
    <cfRule type="cellIs" dxfId="22271" priority="25129" operator="equal">
      <formula>"11.30 – 19.30"</formula>
    </cfRule>
  </conditionalFormatting>
  <conditionalFormatting sqref="D70:E70 I70:K70 N70">
    <cfRule type="cellIs" dxfId="22270" priority="25130" operator="equal">
      <formula>_FV(13,"3")</formula>
    </cfRule>
  </conditionalFormatting>
  <conditionalFormatting sqref="D70:E70 I70:K70 N70">
    <cfRule type="cellIs" dxfId="22269" priority="25131" operator="equal">
      <formula>_FV(13,"3")</formula>
    </cfRule>
  </conditionalFormatting>
  <conditionalFormatting sqref="D70:E70 I70:K70 N70">
    <cfRule type="cellIs" dxfId="22268" priority="25132" operator="equal">
      <formula>_FV(13,"3")</formula>
    </cfRule>
  </conditionalFormatting>
  <conditionalFormatting sqref="D70:E70 I70:K70 N70">
    <cfRule type="containsText" dxfId="22267" priority="25115" operator="containsText" text="DOMENICA">
      <formula>NOT(ISERROR(SEARCH("DOMENICA",D70)))</formula>
    </cfRule>
    <cfRule type="containsText" dxfId="22266" priority="25116" operator="containsText" text="08.30 – 14.30">
      <formula>NOT(ISERROR(SEARCH("08.30 – 14.30",D70)))</formula>
    </cfRule>
    <cfRule type="containsText" dxfId="22265" priority="25117" operator="containsText" text="09.30 – 18.30">
      <formula>NOT(ISERROR(SEARCH("09.30 – 18.30",D70)))</formula>
    </cfRule>
    <cfRule type="containsText" dxfId="22264" priority="25118" operator="containsText" text="08.30 – 16.30">
      <formula>NOT(ISERROR(SEARCH("08.30 – 16.30",D70)))</formula>
    </cfRule>
    <cfRule type="containsText" dxfId="22263" priority="25119" operator="containsText" text="08.30 – 17.30">
      <formula>NOT(ISERROR(SEARCH("08.30 – 17.30",D70)))</formula>
    </cfRule>
    <cfRule type="containsText" dxfId="22262" priority="25120" operator="containsText" text="09.00 – 18.00">
      <formula>NOT(ISERROR(SEARCH("09.00 – 18.00",D70)))</formula>
    </cfRule>
    <cfRule type="containsText" dxfId="22261" priority="25121" operator="containsText" text="09.00 – 15.00">
      <formula>NOT(ISERROR(SEARCH("09.00 – 15.00",D70)))</formula>
    </cfRule>
    <cfRule type="containsText" dxfId="22260" priority="25122" operator="containsText" text="10.30 – 19.30">
      <formula>NOT(ISERROR(SEARCH("10.30 – 19.30",D70)))</formula>
    </cfRule>
    <cfRule type="containsText" dxfId="22259" priority="25123" operator="containsText" text="09.00 – 13.00">
      <formula>NOT(ISERROR(SEARCH("09.00 – 13.00",D70)))</formula>
    </cfRule>
    <cfRule type="containsText" dxfId="22258" priority="25124" operator="containsText" text="11.30 – 19.30">
      <formula>NOT(ISERROR(SEARCH("11.30 – 19.30",D70)))</formula>
    </cfRule>
  </conditionalFormatting>
  <conditionalFormatting sqref="D70:E70 I70:K70 N70">
    <cfRule type="cellIs" dxfId="22257" priority="25108" operator="equal">
      <formula>"09.00 – 18.00"</formula>
    </cfRule>
  </conditionalFormatting>
  <conditionalFormatting sqref="D70:E70 I70:K70 N70">
    <cfRule type="cellIs" dxfId="22256" priority="25109" operator="equal">
      <formula>"09.30 – 13.00"</formula>
    </cfRule>
  </conditionalFormatting>
  <conditionalFormatting sqref="D70:E70 I70:K70 N70">
    <cfRule type="cellIs" dxfId="22255" priority="25110" operator="equal">
      <formula>"10.30 – 19.30"</formula>
    </cfRule>
  </conditionalFormatting>
  <conditionalFormatting sqref="D70:E70 I70:K70 N70">
    <cfRule type="cellIs" dxfId="22254" priority="25111" operator="equal">
      <formula>"11.30 – 19.30"</formula>
    </cfRule>
  </conditionalFormatting>
  <conditionalFormatting sqref="D70:E70 I70:K70 N70">
    <cfRule type="cellIs" dxfId="22253" priority="25112" operator="equal">
      <formula>_FV(13,"3")</formula>
    </cfRule>
  </conditionalFormatting>
  <conditionalFormatting sqref="D70:E70 I70:K70 N70">
    <cfRule type="cellIs" dxfId="22252" priority="25113" operator="equal">
      <formula>_FV(13,"3")</formula>
    </cfRule>
  </conditionalFormatting>
  <conditionalFormatting sqref="D70:E70 I70:K70 N70">
    <cfRule type="cellIs" dxfId="22251" priority="25114" operator="equal">
      <formula>_FV(13,"3")</formula>
    </cfRule>
  </conditionalFormatting>
  <conditionalFormatting sqref="D70:E70 I70:K70 N70">
    <cfRule type="cellIs" dxfId="22250" priority="25101" operator="equal">
      <formula>"09.00 – 18.00"</formula>
    </cfRule>
  </conditionalFormatting>
  <conditionalFormatting sqref="D70:E70 I70:K70 N70">
    <cfRule type="cellIs" dxfId="22249" priority="25102" operator="equal">
      <formula>"09.30 – 13.00"</formula>
    </cfRule>
  </conditionalFormatting>
  <conditionalFormatting sqref="D70:E70 I70:K70 N70">
    <cfRule type="cellIs" dxfId="22248" priority="25103" operator="equal">
      <formula>"10.30 – 19.30"</formula>
    </cfRule>
  </conditionalFormatting>
  <conditionalFormatting sqref="D70:E70 I70:K70 N70">
    <cfRule type="cellIs" dxfId="22247" priority="25104" operator="equal">
      <formula>"11.30 – 19.30"</formula>
    </cfRule>
  </conditionalFormatting>
  <conditionalFormatting sqref="D70:E70 I70:K70 N70">
    <cfRule type="cellIs" dxfId="22246" priority="25105" operator="equal">
      <formula>_FV(13,"3")</formula>
    </cfRule>
  </conditionalFormatting>
  <conditionalFormatting sqref="D70:E70 I70:K70 N70">
    <cfRule type="cellIs" dxfId="22245" priority="25106" operator="equal">
      <formula>_FV(13,"3")</formula>
    </cfRule>
  </conditionalFormatting>
  <conditionalFormatting sqref="D70:E70 I70:K70 N70">
    <cfRule type="cellIs" dxfId="22244" priority="25107" operator="equal">
      <formula>_FV(13,"3")</formula>
    </cfRule>
  </conditionalFormatting>
  <conditionalFormatting sqref="C71:P78">
    <cfRule type="containsText" dxfId="22243" priority="25051" operator="containsText" text="08.30 – 14.30">
      <formula>NOT(ISERROR(SEARCH("08.30 – 14.30",C71)))</formula>
    </cfRule>
    <cfRule type="containsText" dxfId="22242" priority="25052" operator="containsText" text="09:30 – 18.30">
      <formula>NOT(ISERROR(SEARCH("09:30 – 18.30",C71)))</formula>
    </cfRule>
    <cfRule type="containsText" dxfId="22241" priority="25053" operator="containsText" text="10.30 – 18.30">
      <formula>NOT(ISERROR(SEARCH("10.30 – 18.30",C71)))</formula>
    </cfRule>
    <cfRule type="containsText" dxfId="22240" priority="25054" operator="containsText" text="09.30 – 18.30">
      <formula>NOT(ISERROR(SEARCH("09.30 – 18.30",C71)))</formula>
    </cfRule>
    <cfRule type="containsText" dxfId="22239" priority="25056" operator="containsText" text="09.00 – 13:00">
      <formula>NOT(ISERROR(SEARCH("09.00 – 13:00",C71)))</formula>
    </cfRule>
    <cfRule type="containsText" dxfId="22238" priority="25057" operator="containsText" text="08.30 – 16.30">
      <formula>NOT(ISERROR(SEARCH("08.30 – 16.30",C71)))</formula>
    </cfRule>
    <cfRule type="containsText" dxfId="22237" priority="25058" operator="containsText" text="08:30 – 17.30">
      <formula>NOT(ISERROR(SEARCH("08:30 – 17.30",C71)))</formula>
    </cfRule>
    <cfRule type="containsText" dxfId="22236" priority="25059" operator="containsText" text="08.30 – 17.30">
      <formula>NOT(ISERROR(SEARCH("08.30 – 17.30",C71)))</formula>
    </cfRule>
    <cfRule type="containsText" dxfId="22235" priority="25060" operator="containsText" text="09.00 – 18.00">
      <formula>NOT(ISERROR(SEARCH("09.00 – 18.00",C71)))</formula>
    </cfRule>
    <cfRule type="containsText" dxfId="22234" priority="25061" operator="containsText" text="09.00 – 13.00">
      <formula>NOT(ISERROR(SEARCH("09.00 – 13.00",C71)))</formula>
    </cfRule>
    <cfRule type="containsText" dxfId="22233" priority="25062" operator="containsText" text="11.30 – 19.30">
      <formula>NOT(ISERROR(SEARCH("11.30 – 19.30",C71)))</formula>
    </cfRule>
    <cfRule type="containsText" dxfId="22232" priority="25063" operator="containsText" text="10.30 – 19.30">
      <formula>NOT(ISERROR(SEARCH("10.30 – 19.30",C71)))</formula>
    </cfRule>
    <cfRule type="containsText" dxfId="22231" priority="25064" operator="containsText" text="09.00 – 15.00">
      <formula>NOT(ISERROR(SEARCH("09.00 – 15.00",C71)))</formula>
    </cfRule>
    <cfRule type="containsText" dxfId="22230" priority="25065" operator="containsText" text="1 2 : 3 0">
      <formula>NOT(ISERROR(SEARCH("1 2 : 3 0",C71)))</formula>
    </cfRule>
    <cfRule type="containsText" dxfId="22229" priority="25066" operator="containsText" text="1 3 : 3 0">
      <formula>NOT(ISERROR(SEARCH("1 3 : 3 0",C71)))</formula>
    </cfRule>
    <cfRule type="containsText" dxfId="22228" priority="25067" operator="containsText" text="FESTIVITÁ">
      <formula>NOT(ISERROR(SEARCH("FESTIVITÁ",C71)))</formula>
    </cfRule>
    <cfRule type="cellIs" dxfId="22227" priority="25068" operator="equal">
      <formula>"DOMENICA"</formula>
    </cfRule>
  </conditionalFormatting>
  <conditionalFormatting sqref="C71:P78">
    <cfRule type="containsText" dxfId="22226" priority="25043" operator="containsText" text="09.00 - 13.00">
      <formula>NOT(ISERROR(SEARCH("09.00 - 13.00",C71)))</formula>
    </cfRule>
    <cfRule type="containsText" dxfId="22225" priority="25046" operator="containsText" text="09.00 – 15:00">
      <formula>NOT(ISERROR(SEARCH("09.00 – 15:00",C71)))</formula>
    </cfRule>
    <cfRule type="containsText" dxfId="22224" priority="25047" operator="containsText" text="09.00 – 16.00">
      <formula>NOT(ISERROR(SEARCH("09.00 – 16.00",C71)))</formula>
    </cfRule>
    <cfRule type="containsText" dxfId="22223" priority="25048" operator="containsText" text="09.00 - 13:00">
      <formula>NOT(ISERROR(SEARCH("09.00 - 13:00",C71)))</formula>
    </cfRule>
    <cfRule type="containsText" dxfId="22222" priority="25049" operator="containsText" text="08.30 – 16:30 ">
      <formula>NOT(ISERROR(SEARCH("08.30 – 16:30 ",C71)))</formula>
    </cfRule>
    <cfRule type="containsText" dxfId="22221" priority="25050" operator="containsText" text="08.30 – 17:30 ">
      <formula>NOT(ISERROR(SEARCH("08.30 – 17:30 ",C71)))</formula>
    </cfRule>
  </conditionalFormatting>
  <conditionalFormatting sqref="C71:P78">
    <cfRule type="containsText" dxfId="22220" priority="25045" operator="containsText" text="1 3 : 0 0">
      <formula>NOT(ISERROR(SEARCH("1 3 : 0 0",C71)))</formula>
    </cfRule>
  </conditionalFormatting>
  <conditionalFormatting sqref="C71:P71">
    <cfRule type="containsText" dxfId="22219" priority="25044" operator="containsText" text="13:00">
      <formula>NOT(ISERROR(SEARCH("13:00",C71)))</formula>
    </cfRule>
  </conditionalFormatting>
  <conditionalFormatting sqref="C71:P78">
    <cfRule type="containsText" dxfId="22218" priority="25055" operator="containsText" text="09:00 – 13.00 ">
      <formula>NOT(ISERROR(SEARCH("09:00 – 13.00 ",C71)))</formula>
    </cfRule>
  </conditionalFormatting>
  <conditionalFormatting sqref="C77:P77">
    <cfRule type="containsText" dxfId="22217" priority="25042" operator="containsText" text="09:00 – 13.00 ">
      <formula>NOT(ISERROR(SEARCH("09:00 – 13.00 ",C77)))</formula>
    </cfRule>
  </conditionalFormatting>
  <conditionalFormatting sqref="C71:P78">
    <cfRule type="containsText" dxfId="22216" priority="25041" operator="containsText" text="09:00 – 13.00 ">
      <formula>NOT(ISERROR(SEARCH("09:00 – 13.00 ",C71)))</formula>
    </cfRule>
  </conditionalFormatting>
  <conditionalFormatting sqref="C77:P78">
    <cfRule type="containsText" dxfId="22215" priority="25040" operator="containsText" text="09:00 – 13.00 ">
      <formula>NOT(ISERROR(SEARCH("09:00 – 13.00 ",C77)))</formula>
    </cfRule>
  </conditionalFormatting>
  <conditionalFormatting sqref="C72:P72">
    <cfRule type="containsText" dxfId="22214" priority="25037" operator="containsText" text="09.00 -13.00">
      <formula>NOT(ISERROR(SEARCH("09.00 -13.00",C72)))</formula>
    </cfRule>
    <cfRule type="containsText" dxfId="22213" priority="25038" operator="containsText" text="09.00 -15:00">
      <formula>NOT(ISERROR(SEARCH("09.00 -15:00",C72)))</formula>
    </cfRule>
    <cfRule type="containsText" dxfId="22212" priority="25039" operator="containsText" text="09.00 -16.00">
      <formula>NOT(ISERROR(SEARCH("09.00 -16.00",C72)))</formula>
    </cfRule>
  </conditionalFormatting>
  <conditionalFormatting sqref="C73:P78">
    <cfRule type="containsText" dxfId="22211" priority="25034" operator="containsText" text="09.00 -13.00">
      <formula>NOT(ISERROR(SEARCH("09.00 -13.00",C73)))</formula>
    </cfRule>
    <cfRule type="containsText" dxfId="22210" priority="25035" operator="containsText" text="09.00 -15:00">
      <formula>NOT(ISERROR(SEARCH("09.00 -15:00",C73)))</formula>
    </cfRule>
    <cfRule type="containsText" dxfId="22209" priority="25036" operator="containsText" text="09.00 -16.00">
      <formula>NOT(ISERROR(SEARCH("09.00 -16.00",C73)))</formula>
    </cfRule>
  </conditionalFormatting>
  <conditionalFormatting sqref="C71:P71">
    <cfRule type="containsText" dxfId="22208" priority="25031" operator="containsText" text="09.00 -13.00">
      <formula>NOT(ISERROR(SEARCH("09.00 -13.00",C71)))</formula>
    </cfRule>
    <cfRule type="containsText" dxfId="22207" priority="25032" operator="containsText" text="09.00 -15:00">
      <formula>NOT(ISERROR(SEARCH("09.00 -15:00",C71)))</formula>
    </cfRule>
    <cfRule type="containsText" dxfId="22206" priority="25033" operator="containsText" text="09.00 -16.00">
      <formula>NOT(ISERROR(SEARCH("09.00 -16.00",C71)))</formula>
    </cfRule>
  </conditionalFormatting>
  <conditionalFormatting sqref="C77:P77">
    <cfRule type="containsText" dxfId="22205" priority="25030" operator="containsText" text="09:00 – 13.00 ">
      <formula>NOT(ISERROR(SEARCH("09:00 – 13.00 ",C77)))</formula>
    </cfRule>
  </conditionalFormatting>
  <conditionalFormatting sqref="C71:P78">
    <cfRule type="containsText" dxfId="22204" priority="25029" operator="containsText" text="09:00 – 13.00 ">
      <formula>NOT(ISERROR(SEARCH("09:00 – 13.00 ",C71)))</formula>
    </cfRule>
  </conditionalFormatting>
  <conditionalFormatting sqref="C77:P78">
    <cfRule type="containsText" dxfId="22203" priority="25028" operator="containsText" text="09:00 – 13.00 ">
      <formula>NOT(ISERROR(SEARCH("09:00 – 13.00 ",C77)))</formula>
    </cfRule>
  </conditionalFormatting>
  <conditionalFormatting sqref="C72:P72">
    <cfRule type="containsText" dxfId="22202" priority="25025" operator="containsText" text="09.00 -13.00">
      <formula>NOT(ISERROR(SEARCH("09.00 -13.00",C72)))</formula>
    </cfRule>
    <cfRule type="containsText" dxfId="22201" priority="25026" operator="containsText" text="09.00 -15:00">
      <formula>NOT(ISERROR(SEARCH("09.00 -15:00",C72)))</formula>
    </cfRule>
    <cfRule type="containsText" dxfId="22200" priority="25027" operator="containsText" text="09.00 -16.00">
      <formula>NOT(ISERROR(SEARCH("09.00 -16.00",C72)))</formula>
    </cfRule>
  </conditionalFormatting>
  <conditionalFormatting sqref="C73:P78">
    <cfRule type="containsText" dxfId="22199" priority="25022" operator="containsText" text="09.00 -13.00">
      <formula>NOT(ISERROR(SEARCH("09.00 -13.00",C73)))</formula>
    </cfRule>
    <cfRule type="containsText" dxfId="22198" priority="25023" operator="containsText" text="09.00 -15:00">
      <formula>NOT(ISERROR(SEARCH("09.00 -15:00",C73)))</formula>
    </cfRule>
    <cfRule type="containsText" dxfId="22197" priority="25024" operator="containsText" text="09.00 -16.00">
      <formula>NOT(ISERROR(SEARCH("09.00 -16.00",C73)))</formula>
    </cfRule>
  </conditionalFormatting>
  <conditionalFormatting sqref="C71:P71">
    <cfRule type="containsText" dxfId="22196" priority="25019" operator="containsText" text="09.00 -13.00">
      <formula>NOT(ISERROR(SEARCH("09.00 -13.00",C71)))</formula>
    </cfRule>
    <cfRule type="containsText" dxfId="22195" priority="25020" operator="containsText" text="09.00 -15:00">
      <formula>NOT(ISERROR(SEARCH("09.00 -15:00",C71)))</formula>
    </cfRule>
    <cfRule type="containsText" dxfId="22194" priority="25021" operator="containsText" text="09.00 -16.00">
      <formula>NOT(ISERROR(SEARCH("09.00 -16.00",C71)))</formula>
    </cfRule>
  </conditionalFormatting>
  <conditionalFormatting sqref="C72:P72">
    <cfRule type="containsText" dxfId="22193" priority="25016" operator="containsText" text="09.00 -13:00">
      <formula>NOT(ISERROR(SEARCH("09.00 -13:00",C72)))</formula>
    </cfRule>
    <cfRule type="containsText" dxfId="22192" priority="25017" operator="containsText" text="08.30 -17.30">
      <formula>NOT(ISERROR(SEARCH("08.30 -17.30",C72)))</formula>
    </cfRule>
    <cfRule type="containsText" dxfId="22191" priority="25018" operator="containsText" text="08.30 -15:30">
      <formula>NOT(ISERROR(SEARCH("08.30 -15:30",C72)))</formula>
    </cfRule>
  </conditionalFormatting>
  <conditionalFormatting sqref="C73:P78">
    <cfRule type="containsText" dxfId="22190" priority="25013" operator="containsText" text="09.00 -13.00">
      <formula>NOT(ISERROR(SEARCH("09.00 -13.00",C73)))</formula>
    </cfRule>
    <cfRule type="containsText" dxfId="22189" priority="25014" operator="containsText" text="09.00 -15:00">
      <formula>NOT(ISERROR(SEARCH("09.00 -15:00",C73)))</formula>
    </cfRule>
    <cfRule type="containsText" dxfId="22188" priority="25015" operator="containsText" text="09.00 -16.00">
      <formula>NOT(ISERROR(SEARCH("09.00 -16.00",C73)))</formula>
    </cfRule>
  </conditionalFormatting>
  <conditionalFormatting sqref="C73:P78">
    <cfRule type="containsText" dxfId="22187" priority="25010" operator="containsText" text="09.00 -13:00">
      <formula>NOT(ISERROR(SEARCH("09.00 -13:00",C73)))</formula>
    </cfRule>
    <cfRule type="containsText" dxfId="22186" priority="25011" operator="containsText" text="08.30 -17.30">
      <formula>NOT(ISERROR(SEARCH("08.30 -17.30",C73)))</formula>
    </cfRule>
    <cfRule type="containsText" dxfId="22185" priority="25012" operator="containsText" text="08.30 -15:30">
      <formula>NOT(ISERROR(SEARCH("08.30 -15:30",C73)))</formula>
    </cfRule>
  </conditionalFormatting>
  <conditionalFormatting sqref="C71:P71">
    <cfRule type="containsText" dxfId="22184" priority="25007" operator="containsText" text="09.00 -13.00">
      <formula>NOT(ISERROR(SEARCH("09.00 -13.00",C71)))</formula>
    </cfRule>
    <cfRule type="containsText" dxfId="22183" priority="25008" operator="containsText" text="09.00 -15:00">
      <formula>NOT(ISERROR(SEARCH("09.00 -15:00",C71)))</formula>
    </cfRule>
    <cfRule type="containsText" dxfId="22182" priority="25009" operator="containsText" text="09.00 -16.00">
      <formula>NOT(ISERROR(SEARCH("09.00 -16.00",C71)))</formula>
    </cfRule>
  </conditionalFormatting>
  <conditionalFormatting sqref="C71:P71">
    <cfRule type="containsText" dxfId="22181" priority="25004" operator="containsText" text="09.00 -13:00">
      <formula>NOT(ISERROR(SEARCH("09.00 -13:00",C71)))</formula>
    </cfRule>
    <cfRule type="containsText" dxfId="22180" priority="25005" operator="containsText" text="08.30 -17.30">
      <formula>NOT(ISERROR(SEARCH("08.30 -17.30",C71)))</formula>
    </cfRule>
    <cfRule type="containsText" dxfId="22179" priority="25006" operator="containsText" text="08.30 -15:30">
      <formula>NOT(ISERROR(SEARCH("08.30 -15:30",C71)))</formula>
    </cfRule>
  </conditionalFormatting>
  <conditionalFormatting sqref="AH70:AK70 AM70 AQ70">
    <cfRule type="cellIs" dxfId="22178" priority="24995" operator="equal">
      <formula>"09.00 – 13.00"</formula>
    </cfRule>
  </conditionalFormatting>
  <conditionalFormatting sqref="AH70:AK70 AM70 AQ70">
    <cfRule type="cellIs" dxfId="22177" priority="24996" operator="equal">
      <formula>"09.00 – 15.00"</formula>
    </cfRule>
  </conditionalFormatting>
  <conditionalFormatting sqref="AH70:AK70 AM70 AQ70">
    <cfRule type="cellIs" dxfId="22176" priority="24997" operator="equal">
      <formula>"09.00 – 18.00"</formula>
    </cfRule>
  </conditionalFormatting>
  <conditionalFormatting sqref="AH70:AK70 AM70 AQ70">
    <cfRule type="cellIs" dxfId="22175" priority="24998" operator="equal">
      <formula>"09.30 – 13.00"</formula>
    </cfRule>
  </conditionalFormatting>
  <conditionalFormatting sqref="AH70:AK70 AM70 AQ70">
    <cfRule type="cellIs" dxfId="22174" priority="24999" operator="equal">
      <formula>"10.30 – 19.30"</formula>
    </cfRule>
  </conditionalFormatting>
  <conditionalFormatting sqref="AH70:AK70 AM70 AQ70">
    <cfRule type="cellIs" dxfId="22173" priority="25000" operator="equal">
      <formula>"11.30 – 19.30"</formula>
    </cfRule>
  </conditionalFormatting>
  <conditionalFormatting sqref="AH70:AK70 AM70 AQ70">
    <cfRule type="cellIs" dxfId="22172" priority="25001" operator="equal">
      <formula>_FV(13,"3")</formula>
    </cfRule>
  </conditionalFormatting>
  <conditionalFormatting sqref="AH70:AK70 AM70 AQ70">
    <cfRule type="cellIs" dxfId="22171" priority="25002" operator="equal">
      <formula>_FV(13,"3")</formula>
    </cfRule>
  </conditionalFormatting>
  <conditionalFormatting sqref="AH70:AK70 AM70 AQ70">
    <cfRule type="cellIs" dxfId="22170" priority="25003" operator="equal">
      <formula>_FV(13,"3")</formula>
    </cfRule>
  </conditionalFormatting>
  <conditionalFormatting sqref="AH70:AK70 AM70 AQ70">
    <cfRule type="containsText" dxfId="22169" priority="24985" operator="containsText" text="DOMENICA">
      <formula>NOT(ISERROR(SEARCH("DOMENICA",AH70)))</formula>
    </cfRule>
    <cfRule type="containsText" dxfId="22168" priority="24986" operator="containsText" text="08.30 – 14.30">
      <formula>NOT(ISERROR(SEARCH("08.30 – 14.30",AH70)))</formula>
    </cfRule>
    <cfRule type="containsText" dxfId="22167" priority="24987" operator="containsText" text="09.30 – 18.30">
      <formula>NOT(ISERROR(SEARCH("09.30 – 18.30",AH70)))</formula>
    </cfRule>
    <cfRule type="containsText" dxfId="22166" priority="24988" operator="containsText" text="08.30 – 16.30">
      <formula>NOT(ISERROR(SEARCH("08.30 – 16.30",AH70)))</formula>
    </cfRule>
    <cfRule type="containsText" dxfId="22165" priority="24989" operator="containsText" text="08.30 – 17.30">
      <formula>NOT(ISERROR(SEARCH("08.30 – 17.30",AH70)))</formula>
    </cfRule>
    <cfRule type="containsText" dxfId="22164" priority="24990" operator="containsText" text="09.00 – 18.00">
      <formula>NOT(ISERROR(SEARCH("09.00 – 18.00",AH70)))</formula>
    </cfRule>
    <cfRule type="containsText" dxfId="22163" priority="24991" operator="containsText" text="09.00 – 15.00">
      <formula>NOT(ISERROR(SEARCH("09.00 – 15.00",AH70)))</formula>
    </cfRule>
    <cfRule type="containsText" dxfId="22162" priority="24992" operator="containsText" text="10.30 – 19.30">
      <formula>NOT(ISERROR(SEARCH("10.30 – 19.30",AH70)))</formula>
    </cfRule>
    <cfRule type="containsText" dxfId="22161" priority="24993" operator="containsText" text="09.00 – 13.00">
      <formula>NOT(ISERROR(SEARCH("09.00 – 13.00",AH70)))</formula>
    </cfRule>
    <cfRule type="containsText" dxfId="22160" priority="24994" operator="containsText" text="11.30 – 19.30">
      <formula>NOT(ISERROR(SEARCH("11.30 – 19.30",AH70)))</formula>
    </cfRule>
  </conditionalFormatting>
  <conditionalFormatting sqref="AH70:AK70 AM70 AQ70">
    <cfRule type="cellIs" dxfId="22159" priority="24977" operator="equal">
      <formula>"09.00 – 15.00"</formula>
    </cfRule>
  </conditionalFormatting>
  <conditionalFormatting sqref="AH70:AK70 AM70 AQ70">
    <cfRule type="cellIs" dxfId="22158" priority="24978" operator="equal">
      <formula>"09.00 – 18.00"</formula>
    </cfRule>
  </conditionalFormatting>
  <conditionalFormatting sqref="AH70:AK70 AM70 AQ70">
    <cfRule type="cellIs" dxfId="22157" priority="24979" operator="equal">
      <formula>"09.30 – 13.00"</formula>
    </cfRule>
  </conditionalFormatting>
  <conditionalFormatting sqref="AH70:AK70 AM70 AQ70">
    <cfRule type="cellIs" dxfId="22156" priority="24980" operator="equal">
      <formula>"10.30 – 19.30"</formula>
    </cfRule>
  </conditionalFormatting>
  <conditionalFormatting sqref="AH70:AK70 AM70 AQ70">
    <cfRule type="cellIs" dxfId="22155" priority="24981" operator="equal">
      <formula>"11.30 – 19.30"</formula>
    </cfRule>
  </conditionalFormatting>
  <conditionalFormatting sqref="AH70:AK70 AM70 AQ70">
    <cfRule type="cellIs" dxfId="22154" priority="24982" operator="equal">
      <formula>_FV(13,"3")</formula>
    </cfRule>
  </conditionalFormatting>
  <conditionalFormatting sqref="AH70:AK70 AM70 AQ70">
    <cfRule type="cellIs" dxfId="22153" priority="24983" operator="equal">
      <formula>_FV(13,"3")</formula>
    </cfRule>
  </conditionalFormatting>
  <conditionalFormatting sqref="AH70:AK70 AM70 AQ70">
    <cfRule type="cellIs" dxfId="22152" priority="24984" operator="equal">
      <formula>_FV(13,"3")</formula>
    </cfRule>
  </conditionalFormatting>
  <conditionalFormatting sqref="AH70:AK70 AM70 AQ70">
    <cfRule type="cellIs" dxfId="22151" priority="24969" operator="equal">
      <formula>"09.00 – 15.00"</formula>
    </cfRule>
  </conditionalFormatting>
  <conditionalFormatting sqref="AH70:AK70 AM70 AQ70">
    <cfRule type="cellIs" dxfId="22150" priority="24970" operator="equal">
      <formula>"09.00 – 18.00"</formula>
    </cfRule>
  </conditionalFormatting>
  <conditionalFormatting sqref="AH70:AK70 AM70 AQ70">
    <cfRule type="cellIs" dxfId="22149" priority="24971" operator="equal">
      <formula>"09.30 – 13.00"</formula>
    </cfRule>
  </conditionalFormatting>
  <conditionalFormatting sqref="AH70:AK70 AM70 AQ70">
    <cfRule type="cellIs" dxfId="22148" priority="24972" operator="equal">
      <formula>"10.30 – 19.30"</formula>
    </cfRule>
  </conditionalFormatting>
  <conditionalFormatting sqref="AH70:AK70 AM70 AQ70">
    <cfRule type="cellIs" dxfId="22147" priority="24973" operator="equal">
      <formula>"11.30 – 19.30"</formula>
    </cfRule>
  </conditionalFormatting>
  <conditionalFormatting sqref="AH70:AK70 AM70 AQ70">
    <cfRule type="cellIs" dxfId="22146" priority="24974" operator="equal">
      <formula>_FV(13,"3")</formula>
    </cfRule>
  </conditionalFormatting>
  <conditionalFormatting sqref="AH70:AK70 AM70 AQ70">
    <cfRule type="cellIs" dxfId="22145" priority="24975" operator="equal">
      <formula>_FV(13,"3")</formula>
    </cfRule>
  </conditionalFormatting>
  <conditionalFormatting sqref="AH70:AK70 AM70 AQ70">
    <cfRule type="cellIs" dxfId="22144" priority="24976" operator="equal">
      <formula>_FV(13,"3")</formula>
    </cfRule>
  </conditionalFormatting>
  <conditionalFormatting sqref="AH70:AK70 AM70 AQ70">
    <cfRule type="containsText" dxfId="22143" priority="24963" operator="containsText" text="09.00 - 13.00">
      <formula>NOT(ISERROR(SEARCH("09.00 - 13.00",AH70)))</formula>
    </cfRule>
    <cfRule type="containsText" dxfId="22142" priority="24964" operator="containsText" text="09.00 – 15:00">
      <formula>NOT(ISERROR(SEARCH("09.00 – 15:00",AH70)))</formula>
    </cfRule>
    <cfRule type="containsText" dxfId="22141" priority="24965" operator="containsText" text="09.00 – 16.00">
      <formula>NOT(ISERROR(SEARCH("09.00 – 16.00",AH70)))</formula>
    </cfRule>
    <cfRule type="containsText" dxfId="22140" priority="24966" operator="containsText" text="09.00 - 13:00">
      <formula>NOT(ISERROR(SEARCH("09.00 - 13:00",AH70)))</formula>
    </cfRule>
    <cfRule type="containsText" dxfId="22139" priority="24967" operator="containsText" text="08.30 – 16:30 ">
      <formula>NOT(ISERROR(SEARCH("08.30 – 16:30 ",AH70)))</formula>
    </cfRule>
    <cfRule type="containsText" dxfId="22138" priority="24968" operator="containsText" text="08.30 – 17:30 ">
      <formula>NOT(ISERROR(SEARCH("08.30 – 17:30 ",AH70)))</formula>
    </cfRule>
  </conditionalFormatting>
  <conditionalFormatting sqref="AH70:AK70 AM70 AQ70">
    <cfRule type="cellIs" dxfId="22137" priority="24955" operator="equal">
      <formula>"09.00 – 15.00"</formula>
    </cfRule>
  </conditionalFormatting>
  <conditionalFormatting sqref="AH70:AK70 AM70 AQ70">
    <cfRule type="cellIs" dxfId="22136" priority="24956" operator="equal">
      <formula>"09.00 – 18.00"</formula>
    </cfRule>
  </conditionalFormatting>
  <conditionalFormatting sqref="AH70:AK70 AM70 AQ70">
    <cfRule type="cellIs" dxfId="22135" priority="24957" operator="equal">
      <formula>"09.30 – 13.00"</formula>
    </cfRule>
  </conditionalFormatting>
  <conditionalFormatting sqref="AH70:AK70 AM70 AQ70">
    <cfRule type="cellIs" dxfId="22134" priority="24958" operator="equal">
      <formula>"10.30 – 19.30"</formula>
    </cfRule>
  </conditionalFormatting>
  <conditionalFormatting sqref="AH70:AK70 AM70 AQ70">
    <cfRule type="cellIs" dxfId="22133" priority="24959" operator="equal">
      <formula>"11.30 – 19.30"</formula>
    </cfRule>
  </conditionalFormatting>
  <conditionalFormatting sqref="AH70:AK70 AM70 AQ70">
    <cfRule type="cellIs" dxfId="22132" priority="24960" operator="equal">
      <formula>_FV(13,"3")</formula>
    </cfRule>
  </conditionalFormatting>
  <conditionalFormatting sqref="AH70:AK70 AM70 AQ70">
    <cfRule type="cellIs" dxfId="22131" priority="24961" operator="equal">
      <formula>_FV(13,"3")</formula>
    </cfRule>
  </conditionalFormatting>
  <conditionalFormatting sqref="AH70:AK70 AM70 AQ70">
    <cfRule type="containsText" dxfId="22130" priority="24945" operator="containsText" text="DOMENICA">
      <formula>NOT(ISERROR(SEARCH("DOMENICA",AH70)))</formula>
    </cfRule>
    <cfRule type="containsText" dxfId="22129" priority="24946" operator="containsText" text="08.30 – 14.30">
      <formula>NOT(ISERROR(SEARCH("08.30 – 14.30",AH70)))</formula>
    </cfRule>
    <cfRule type="containsText" dxfId="22128" priority="24947" operator="containsText" text="09.30 – 18.30">
      <formula>NOT(ISERROR(SEARCH("09.30 – 18.30",AH70)))</formula>
    </cfRule>
    <cfRule type="containsText" dxfId="22127" priority="24948" operator="containsText" text="08.30 – 16.30">
      <formula>NOT(ISERROR(SEARCH("08.30 – 16.30",AH70)))</formula>
    </cfRule>
    <cfRule type="containsText" dxfId="22126" priority="24949" operator="containsText" text="08.30 – 17.30">
      <formula>NOT(ISERROR(SEARCH("08.30 – 17.30",AH70)))</formula>
    </cfRule>
    <cfRule type="containsText" dxfId="22125" priority="24950" operator="containsText" text="09.00 – 18.00">
      <formula>NOT(ISERROR(SEARCH("09.00 – 18.00",AH70)))</formula>
    </cfRule>
    <cfRule type="containsText" dxfId="22124" priority="24951" operator="containsText" text="09.00 – 15.00">
      <formula>NOT(ISERROR(SEARCH("09.00 – 15.00",AH70)))</formula>
    </cfRule>
    <cfRule type="containsText" dxfId="22123" priority="24952" operator="containsText" text="10.30 – 19.30">
      <formula>NOT(ISERROR(SEARCH("10.30 – 19.30",AH70)))</formula>
    </cfRule>
    <cfRule type="containsText" dxfId="22122" priority="24953" operator="containsText" text="09.00 – 13.00">
      <formula>NOT(ISERROR(SEARCH("09.00 – 13.00",AH70)))</formula>
    </cfRule>
    <cfRule type="containsText" dxfId="22121" priority="24954" operator="containsText" text="11.30 – 19.30">
      <formula>NOT(ISERROR(SEARCH("11.30 – 19.30",AH70)))</formula>
    </cfRule>
  </conditionalFormatting>
  <conditionalFormatting sqref="AH70:AK70 AM70 AQ70">
    <cfRule type="cellIs" dxfId="22120" priority="24938" operator="equal">
      <formula>"09.00 – 18.00"</formula>
    </cfRule>
  </conditionalFormatting>
  <conditionalFormatting sqref="AH70:AK70 AM70 AQ70">
    <cfRule type="cellIs" dxfId="22119" priority="24939" operator="equal">
      <formula>"09.30 – 13.00"</formula>
    </cfRule>
  </conditionalFormatting>
  <conditionalFormatting sqref="AH70:AK70 AM70 AQ70">
    <cfRule type="cellIs" dxfId="22118" priority="24940" operator="equal">
      <formula>"10.30 – 19.30"</formula>
    </cfRule>
  </conditionalFormatting>
  <conditionalFormatting sqref="AH70:AK70 AM70 AQ70">
    <cfRule type="cellIs" dxfId="22117" priority="24941" operator="equal">
      <formula>"11.30 – 19.30"</formula>
    </cfRule>
  </conditionalFormatting>
  <conditionalFormatting sqref="AH70:AK70 AM70 AQ70">
    <cfRule type="cellIs" dxfId="22116" priority="24942" operator="equal">
      <formula>_FV(13,"3")</formula>
    </cfRule>
  </conditionalFormatting>
  <conditionalFormatting sqref="AH70:AK70 AM70 AQ70">
    <cfRule type="cellIs" dxfId="22115" priority="24943" operator="equal">
      <formula>_FV(13,"3")</formula>
    </cfRule>
  </conditionalFormatting>
  <conditionalFormatting sqref="AH70:AK70 AM70 AQ70">
    <cfRule type="cellIs" dxfId="22114" priority="24944" operator="equal">
      <formula>_FV(13,"3")</formula>
    </cfRule>
  </conditionalFormatting>
  <conditionalFormatting sqref="AH70:AK70 AM70 AQ70">
    <cfRule type="cellIs" dxfId="22113" priority="24931" operator="equal">
      <formula>"09.00 – 18.00"</formula>
    </cfRule>
  </conditionalFormatting>
  <conditionalFormatting sqref="AH70:AK70 AM70 AQ70">
    <cfRule type="cellIs" dxfId="22112" priority="24932" operator="equal">
      <formula>"09.30 – 13.00"</formula>
    </cfRule>
  </conditionalFormatting>
  <conditionalFormatting sqref="AH70:AK70 AM70 AQ70">
    <cfRule type="cellIs" dxfId="22111" priority="24933" operator="equal">
      <formula>"10.30 – 19.30"</formula>
    </cfRule>
  </conditionalFormatting>
  <conditionalFormatting sqref="AH70:AK70 AM70 AQ70">
    <cfRule type="cellIs" dxfId="22110" priority="24934" operator="equal">
      <formula>"11.30 – 19.30"</formula>
    </cfRule>
  </conditionalFormatting>
  <conditionalFormatting sqref="AH70:AK70 AM70 AQ70">
    <cfRule type="cellIs" dxfId="22109" priority="24935" operator="equal">
      <formula>_FV(13,"3")</formula>
    </cfRule>
  </conditionalFormatting>
  <conditionalFormatting sqref="AH70:AK70 AM70 AQ70">
    <cfRule type="cellIs" dxfId="22108" priority="24936" operator="equal">
      <formula>_FV(13,"3")</formula>
    </cfRule>
  </conditionalFormatting>
  <conditionalFormatting sqref="AH70:AK70 AM70 AQ70">
    <cfRule type="cellIs" dxfId="22107" priority="24937" operator="equal">
      <formula>_FV(13,"3")</formula>
    </cfRule>
  </conditionalFormatting>
  <conditionalFormatting sqref="W71:X78 AC71:AR78">
    <cfRule type="containsText" dxfId="22106" priority="24913" operator="containsText" text="08.30 – 14.30">
      <formula>NOT(ISERROR(SEARCH("08.30 – 14.30",W71)))</formula>
    </cfRule>
    <cfRule type="containsText" dxfId="22105" priority="24914" operator="containsText" text="09:30 – 18.30">
      <formula>NOT(ISERROR(SEARCH("09:30 – 18.30",W71)))</formula>
    </cfRule>
    <cfRule type="containsText" dxfId="22104" priority="24915" operator="containsText" text="10.30 – 18.30">
      <formula>NOT(ISERROR(SEARCH("10.30 – 18.30",W71)))</formula>
    </cfRule>
    <cfRule type="containsText" dxfId="22103" priority="24916" operator="containsText" text="09.30 – 18.30">
      <formula>NOT(ISERROR(SEARCH("09.30 – 18.30",W71)))</formula>
    </cfRule>
    <cfRule type="containsText" dxfId="22102" priority="24918" operator="containsText" text="09.00 – 13:00">
      <formula>NOT(ISERROR(SEARCH("09.00 – 13:00",W71)))</formula>
    </cfRule>
    <cfRule type="containsText" dxfId="22101" priority="24919" operator="containsText" text="08.30 – 16.30">
      <formula>NOT(ISERROR(SEARCH("08.30 – 16.30",W71)))</formula>
    </cfRule>
    <cfRule type="containsText" dxfId="22100" priority="24920" operator="containsText" text="08:30 – 17.30">
      <formula>NOT(ISERROR(SEARCH("08:30 – 17.30",W71)))</formula>
    </cfRule>
    <cfRule type="containsText" dxfId="22099" priority="24921" operator="containsText" text="08.30 – 17.30">
      <formula>NOT(ISERROR(SEARCH("08.30 – 17.30",W71)))</formula>
    </cfRule>
    <cfRule type="containsText" dxfId="22098" priority="24922" operator="containsText" text="09.00 – 18.00">
      <formula>NOT(ISERROR(SEARCH("09.00 – 18.00",W71)))</formula>
    </cfRule>
    <cfRule type="containsText" dxfId="22097" priority="24923" operator="containsText" text="09.00 – 13.00">
      <formula>NOT(ISERROR(SEARCH("09.00 – 13.00",W71)))</formula>
    </cfRule>
    <cfRule type="containsText" dxfId="22096" priority="24924" operator="containsText" text="11.30 – 19.30">
      <formula>NOT(ISERROR(SEARCH("11.30 – 19.30",W71)))</formula>
    </cfRule>
    <cfRule type="containsText" dxfId="22095" priority="24925" operator="containsText" text="10.30 – 19.30">
      <formula>NOT(ISERROR(SEARCH("10.30 – 19.30",W71)))</formula>
    </cfRule>
    <cfRule type="containsText" dxfId="22094" priority="24926" operator="containsText" text="09.00 – 15.00">
      <formula>NOT(ISERROR(SEARCH("09.00 – 15.00",W71)))</formula>
    </cfRule>
    <cfRule type="containsText" dxfId="22093" priority="24927" operator="containsText" text="1 2 : 3 0">
      <formula>NOT(ISERROR(SEARCH("1 2 : 3 0",W71)))</formula>
    </cfRule>
    <cfRule type="containsText" dxfId="22092" priority="24928" operator="containsText" text="1 3 : 3 0">
      <formula>NOT(ISERROR(SEARCH("1 3 : 3 0",W71)))</formula>
    </cfRule>
    <cfRule type="containsText" dxfId="22091" priority="24929" operator="containsText" text="FESTIVITÁ">
      <formula>NOT(ISERROR(SEARCH("FESTIVITÁ",W71)))</formula>
    </cfRule>
    <cfRule type="cellIs" dxfId="22090" priority="24930" operator="equal">
      <formula>"DOMENICA"</formula>
    </cfRule>
  </conditionalFormatting>
  <conditionalFormatting sqref="W71:X78 AC71:AR78">
    <cfRule type="containsText" dxfId="22089" priority="24905" operator="containsText" text="09.00 - 13.00">
      <formula>NOT(ISERROR(SEARCH("09.00 - 13.00",W71)))</formula>
    </cfRule>
    <cfRule type="containsText" dxfId="22088" priority="24908" operator="containsText" text="09.00 – 15:00">
      <formula>NOT(ISERROR(SEARCH("09.00 – 15:00",W71)))</formula>
    </cfRule>
    <cfRule type="containsText" dxfId="22087" priority="24909" operator="containsText" text="09.00 – 16.00">
      <formula>NOT(ISERROR(SEARCH("09.00 – 16.00",W71)))</formula>
    </cfRule>
    <cfRule type="containsText" dxfId="22086" priority="24910" operator="containsText" text="09.00 - 13:00">
      <formula>NOT(ISERROR(SEARCH("09.00 - 13:00",W71)))</formula>
    </cfRule>
    <cfRule type="containsText" dxfId="22085" priority="24911" operator="containsText" text="08.30 – 16:30 ">
      <formula>NOT(ISERROR(SEARCH("08.30 – 16:30 ",W71)))</formula>
    </cfRule>
    <cfRule type="containsText" dxfId="22084" priority="24912" operator="containsText" text="08.30 – 17:30 ">
      <formula>NOT(ISERROR(SEARCH("08.30 – 17:30 ",W71)))</formula>
    </cfRule>
  </conditionalFormatting>
  <conditionalFormatting sqref="W71:X78 AC71:AR78">
    <cfRule type="containsText" dxfId="22083" priority="24907" operator="containsText" text="1 3 : 0 0">
      <formula>NOT(ISERROR(SEARCH("1 3 : 0 0",W71)))</formula>
    </cfRule>
  </conditionalFormatting>
  <conditionalFormatting sqref="W71:X71 AC71:AR71">
    <cfRule type="containsText" dxfId="22082" priority="24906" operator="containsText" text="13:00">
      <formula>NOT(ISERROR(SEARCH("13:00",W71)))</formula>
    </cfRule>
  </conditionalFormatting>
  <conditionalFormatting sqref="W71:X78 AC71:AR78">
    <cfRule type="containsText" dxfId="22081" priority="24917" operator="containsText" text="09:00 – 13.00 ">
      <formula>NOT(ISERROR(SEARCH("09:00 – 13.00 ",W71)))</formula>
    </cfRule>
  </conditionalFormatting>
  <conditionalFormatting sqref="W77:X77 AC77:AR77">
    <cfRule type="containsText" dxfId="22080" priority="24904" operator="containsText" text="09:00 – 13.00 ">
      <formula>NOT(ISERROR(SEARCH("09:00 – 13.00 ",W77)))</formula>
    </cfRule>
  </conditionalFormatting>
  <conditionalFormatting sqref="W71:X78 AC71:AR78">
    <cfRule type="containsText" dxfId="22079" priority="24903" operator="containsText" text="09:00 – 13.00 ">
      <formula>NOT(ISERROR(SEARCH("09:00 – 13.00 ",W71)))</formula>
    </cfRule>
  </conditionalFormatting>
  <conditionalFormatting sqref="W77:X78 AC77:AR78">
    <cfRule type="containsText" dxfId="22078" priority="24902" operator="containsText" text="09:00 – 13.00 ">
      <formula>NOT(ISERROR(SEARCH("09:00 – 13.00 ",W77)))</formula>
    </cfRule>
  </conditionalFormatting>
  <conditionalFormatting sqref="W72:X72 AC72:AR72">
    <cfRule type="containsText" dxfId="22077" priority="24899" operator="containsText" text="09.00 -13.00">
      <formula>NOT(ISERROR(SEARCH("09.00 -13.00",W72)))</formula>
    </cfRule>
    <cfRule type="containsText" dxfId="22076" priority="24900" operator="containsText" text="09.00 -15:00">
      <formula>NOT(ISERROR(SEARCH("09.00 -15:00",W72)))</formula>
    </cfRule>
    <cfRule type="containsText" dxfId="22075" priority="24901" operator="containsText" text="09.00 -16.00">
      <formula>NOT(ISERROR(SEARCH("09.00 -16.00",W72)))</formula>
    </cfRule>
  </conditionalFormatting>
  <conditionalFormatting sqref="W73:X78 AC73:AR78">
    <cfRule type="containsText" dxfId="22074" priority="24896" operator="containsText" text="09.00 -13.00">
      <formula>NOT(ISERROR(SEARCH("09.00 -13.00",W73)))</formula>
    </cfRule>
    <cfRule type="containsText" dxfId="22073" priority="24897" operator="containsText" text="09.00 -15:00">
      <formula>NOT(ISERROR(SEARCH("09.00 -15:00",W73)))</formula>
    </cfRule>
    <cfRule type="containsText" dxfId="22072" priority="24898" operator="containsText" text="09.00 -16.00">
      <formula>NOT(ISERROR(SEARCH("09.00 -16.00",W73)))</formula>
    </cfRule>
  </conditionalFormatting>
  <conditionalFormatting sqref="W71:X71 AC71:AR71">
    <cfRule type="containsText" dxfId="22071" priority="24893" operator="containsText" text="09.00 -13.00">
      <formula>NOT(ISERROR(SEARCH("09.00 -13.00",W71)))</formula>
    </cfRule>
    <cfRule type="containsText" dxfId="22070" priority="24894" operator="containsText" text="09.00 -15:00">
      <formula>NOT(ISERROR(SEARCH("09.00 -15:00",W71)))</formula>
    </cfRule>
    <cfRule type="containsText" dxfId="22069" priority="24895" operator="containsText" text="09.00 -16.00">
      <formula>NOT(ISERROR(SEARCH("09.00 -16.00",W71)))</formula>
    </cfRule>
  </conditionalFormatting>
  <conditionalFormatting sqref="W77:X77 AC77:AR77">
    <cfRule type="containsText" dxfId="22068" priority="24892" operator="containsText" text="09:00 – 13.00 ">
      <formula>NOT(ISERROR(SEARCH("09:00 – 13.00 ",W77)))</formula>
    </cfRule>
  </conditionalFormatting>
  <conditionalFormatting sqref="W71:X78 AC71:AR78">
    <cfRule type="containsText" dxfId="22067" priority="24891" operator="containsText" text="09:00 – 13.00 ">
      <formula>NOT(ISERROR(SEARCH("09:00 – 13.00 ",W71)))</formula>
    </cfRule>
  </conditionalFormatting>
  <conditionalFormatting sqref="W77:X78 AC77:AR78">
    <cfRule type="containsText" dxfId="22066" priority="24890" operator="containsText" text="09:00 – 13.00 ">
      <formula>NOT(ISERROR(SEARCH("09:00 – 13.00 ",W77)))</formula>
    </cfRule>
  </conditionalFormatting>
  <conditionalFormatting sqref="W72:X72 AC72:AR72">
    <cfRule type="containsText" dxfId="22065" priority="24887" operator="containsText" text="09.00 -13.00">
      <formula>NOT(ISERROR(SEARCH("09.00 -13.00",W72)))</formula>
    </cfRule>
    <cfRule type="containsText" dxfId="22064" priority="24888" operator="containsText" text="09.00 -15:00">
      <formula>NOT(ISERROR(SEARCH("09.00 -15:00",W72)))</formula>
    </cfRule>
    <cfRule type="containsText" dxfId="22063" priority="24889" operator="containsText" text="09.00 -16.00">
      <formula>NOT(ISERROR(SEARCH("09.00 -16.00",W72)))</formula>
    </cfRule>
  </conditionalFormatting>
  <conditionalFormatting sqref="W73:X78 AC73:AR78">
    <cfRule type="containsText" dxfId="22062" priority="24884" operator="containsText" text="09.00 -13.00">
      <formula>NOT(ISERROR(SEARCH("09.00 -13.00",W73)))</formula>
    </cfRule>
    <cfRule type="containsText" dxfId="22061" priority="24885" operator="containsText" text="09.00 -15:00">
      <formula>NOT(ISERROR(SEARCH("09.00 -15:00",W73)))</formula>
    </cfRule>
    <cfRule type="containsText" dxfId="22060" priority="24886" operator="containsText" text="09.00 -16.00">
      <formula>NOT(ISERROR(SEARCH("09.00 -16.00",W73)))</formula>
    </cfRule>
  </conditionalFormatting>
  <conditionalFormatting sqref="W71:X71 AC71:AR71">
    <cfRule type="containsText" dxfId="22059" priority="24881" operator="containsText" text="09.00 -13.00">
      <formula>NOT(ISERROR(SEARCH("09.00 -13.00",W71)))</formula>
    </cfRule>
    <cfRule type="containsText" dxfId="22058" priority="24882" operator="containsText" text="09.00 -15:00">
      <formula>NOT(ISERROR(SEARCH("09.00 -15:00",W71)))</formula>
    </cfRule>
    <cfRule type="containsText" dxfId="22057" priority="24883" operator="containsText" text="09.00 -16.00">
      <formula>NOT(ISERROR(SEARCH("09.00 -16.00",W71)))</formula>
    </cfRule>
  </conditionalFormatting>
  <conditionalFormatting sqref="W72:X72 AC72:AR72">
    <cfRule type="containsText" dxfId="22056" priority="24878" operator="containsText" text="09.00 -13:00">
      <formula>NOT(ISERROR(SEARCH("09.00 -13:00",W72)))</formula>
    </cfRule>
    <cfRule type="containsText" dxfId="22055" priority="24879" operator="containsText" text="08.30 -17.30">
      <formula>NOT(ISERROR(SEARCH("08.30 -17.30",W72)))</formula>
    </cfRule>
    <cfRule type="containsText" dxfId="22054" priority="24880" operator="containsText" text="08.30 -15:30">
      <formula>NOT(ISERROR(SEARCH("08.30 -15:30",W72)))</formula>
    </cfRule>
  </conditionalFormatting>
  <conditionalFormatting sqref="W73:X78 AC73:AR78">
    <cfRule type="containsText" dxfId="22053" priority="24875" operator="containsText" text="09.00 -13.00">
      <formula>NOT(ISERROR(SEARCH("09.00 -13.00",W73)))</formula>
    </cfRule>
    <cfRule type="containsText" dxfId="22052" priority="24876" operator="containsText" text="09.00 -15:00">
      <formula>NOT(ISERROR(SEARCH("09.00 -15:00",W73)))</formula>
    </cfRule>
    <cfRule type="containsText" dxfId="22051" priority="24877" operator="containsText" text="09.00 -16.00">
      <formula>NOT(ISERROR(SEARCH("09.00 -16.00",W73)))</formula>
    </cfRule>
  </conditionalFormatting>
  <conditionalFormatting sqref="W73:X78 AC73:AR78">
    <cfRule type="containsText" dxfId="22050" priority="24872" operator="containsText" text="09.00 -13:00">
      <formula>NOT(ISERROR(SEARCH("09.00 -13:00",W73)))</formula>
    </cfRule>
    <cfRule type="containsText" dxfId="22049" priority="24873" operator="containsText" text="08.30 -17.30">
      <formula>NOT(ISERROR(SEARCH("08.30 -17.30",W73)))</formula>
    </cfRule>
    <cfRule type="containsText" dxfId="22048" priority="24874" operator="containsText" text="08.30 -15:30">
      <formula>NOT(ISERROR(SEARCH("08.30 -15:30",W73)))</formula>
    </cfRule>
  </conditionalFormatting>
  <conditionalFormatting sqref="W71:X71 AC71:AR71">
    <cfRule type="containsText" dxfId="22047" priority="24869" operator="containsText" text="09.00 -13.00">
      <formula>NOT(ISERROR(SEARCH("09.00 -13.00",W71)))</formula>
    </cfRule>
    <cfRule type="containsText" dxfId="22046" priority="24870" operator="containsText" text="09.00 -15:00">
      <formula>NOT(ISERROR(SEARCH("09.00 -15:00",W71)))</formula>
    </cfRule>
    <cfRule type="containsText" dxfId="22045" priority="24871" operator="containsText" text="09.00 -16.00">
      <formula>NOT(ISERROR(SEARCH("09.00 -16.00",W71)))</formula>
    </cfRule>
  </conditionalFormatting>
  <conditionalFormatting sqref="W71:X71 AC71:AR71">
    <cfRule type="containsText" dxfId="22044" priority="24866" operator="containsText" text="09.00 -13:00">
      <formula>NOT(ISERROR(SEARCH("09.00 -13:00",W71)))</formula>
    </cfRule>
    <cfRule type="containsText" dxfId="22043" priority="24867" operator="containsText" text="08.30 -17.30">
      <formula>NOT(ISERROR(SEARCH("08.30 -17.30",W71)))</formula>
    </cfRule>
    <cfRule type="containsText" dxfId="22042" priority="24868" operator="containsText" text="08.30 -15:30">
      <formula>NOT(ISERROR(SEARCH("08.30 -15:30",W71)))</formula>
    </cfRule>
  </conditionalFormatting>
  <conditionalFormatting sqref="AY70 BA70:BG70">
    <cfRule type="cellIs" dxfId="22041" priority="24857" operator="equal">
      <formula>"09.00 – 13.00"</formula>
    </cfRule>
  </conditionalFormatting>
  <conditionalFormatting sqref="AY70 BA70:BG70">
    <cfRule type="cellIs" dxfId="22040" priority="24858" operator="equal">
      <formula>"09.00 – 15.00"</formula>
    </cfRule>
  </conditionalFormatting>
  <conditionalFormatting sqref="AY70 BA70:BG70">
    <cfRule type="cellIs" dxfId="22039" priority="24859" operator="equal">
      <formula>"09.00 – 18.00"</formula>
    </cfRule>
  </conditionalFormatting>
  <conditionalFormatting sqref="AY70 BA70:BG70">
    <cfRule type="cellIs" dxfId="22038" priority="24860" operator="equal">
      <formula>"09.30 – 13.00"</formula>
    </cfRule>
  </conditionalFormatting>
  <conditionalFormatting sqref="AY70 BA70:BG70">
    <cfRule type="cellIs" dxfId="22037" priority="24861" operator="equal">
      <formula>"10.30 – 19.30"</formula>
    </cfRule>
  </conditionalFormatting>
  <conditionalFormatting sqref="AY70 BA70:BG70">
    <cfRule type="cellIs" dxfId="22036" priority="24862" operator="equal">
      <formula>"11.30 – 19.30"</formula>
    </cfRule>
  </conditionalFormatting>
  <conditionalFormatting sqref="AY70 BA70:BG70">
    <cfRule type="cellIs" dxfId="22035" priority="24863" operator="equal">
      <formula>_FV(13,"3")</formula>
    </cfRule>
  </conditionalFormatting>
  <conditionalFormatting sqref="AY70 BA70:BG70">
    <cfRule type="cellIs" dxfId="22034" priority="24864" operator="equal">
      <formula>_FV(13,"3")</formula>
    </cfRule>
  </conditionalFormatting>
  <conditionalFormatting sqref="AY70 BA70:BG70">
    <cfRule type="cellIs" dxfId="22033" priority="24865" operator="equal">
      <formula>_FV(13,"3")</formula>
    </cfRule>
  </conditionalFormatting>
  <conditionalFormatting sqref="AY70 BA70:BG70">
    <cfRule type="containsText" dxfId="22032" priority="24847" operator="containsText" text="DOMENICA">
      <formula>NOT(ISERROR(SEARCH("DOMENICA",AY70)))</formula>
    </cfRule>
    <cfRule type="containsText" dxfId="22031" priority="24848" operator="containsText" text="08.30 – 14.30">
      <formula>NOT(ISERROR(SEARCH("08.30 – 14.30",AY70)))</formula>
    </cfRule>
    <cfRule type="containsText" dxfId="22030" priority="24849" operator="containsText" text="09.30 – 18.30">
      <formula>NOT(ISERROR(SEARCH("09.30 – 18.30",AY70)))</formula>
    </cfRule>
    <cfRule type="containsText" dxfId="22029" priority="24850" operator="containsText" text="08.30 – 16.30">
      <formula>NOT(ISERROR(SEARCH("08.30 – 16.30",AY70)))</formula>
    </cfRule>
    <cfRule type="containsText" dxfId="22028" priority="24851" operator="containsText" text="08.30 – 17.30">
      <formula>NOT(ISERROR(SEARCH("08.30 – 17.30",AY70)))</formula>
    </cfRule>
    <cfRule type="containsText" dxfId="22027" priority="24852" operator="containsText" text="09.00 – 18.00">
      <formula>NOT(ISERROR(SEARCH("09.00 – 18.00",AY70)))</formula>
    </cfRule>
    <cfRule type="containsText" dxfId="22026" priority="24853" operator="containsText" text="09.00 – 15.00">
      <formula>NOT(ISERROR(SEARCH("09.00 – 15.00",AY70)))</formula>
    </cfRule>
    <cfRule type="containsText" dxfId="22025" priority="24854" operator="containsText" text="10.30 – 19.30">
      <formula>NOT(ISERROR(SEARCH("10.30 – 19.30",AY70)))</formula>
    </cfRule>
    <cfRule type="containsText" dxfId="22024" priority="24855" operator="containsText" text="09.00 – 13.00">
      <formula>NOT(ISERROR(SEARCH("09.00 – 13.00",AY70)))</formula>
    </cfRule>
    <cfRule type="containsText" dxfId="22023" priority="24856" operator="containsText" text="11.30 – 19.30">
      <formula>NOT(ISERROR(SEARCH("11.30 – 19.30",AY70)))</formula>
    </cfRule>
  </conditionalFormatting>
  <conditionalFormatting sqref="AY70 BA70:BG70">
    <cfRule type="cellIs" dxfId="22022" priority="24839" operator="equal">
      <formula>"09.00 – 15.00"</formula>
    </cfRule>
  </conditionalFormatting>
  <conditionalFormatting sqref="AY70 BA70:BG70">
    <cfRule type="cellIs" dxfId="22021" priority="24840" operator="equal">
      <formula>"09.00 – 18.00"</formula>
    </cfRule>
  </conditionalFormatting>
  <conditionalFormatting sqref="AY70 BA70:BG70">
    <cfRule type="cellIs" dxfId="22020" priority="24841" operator="equal">
      <formula>"09.30 – 13.00"</formula>
    </cfRule>
  </conditionalFormatting>
  <conditionalFormatting sqref="AY70 BA70:BG70">
    <cfRule type="cellIs" dxfId="22019" priority="24842" operator="equal">
      <formula>"10.30 – 19.30"</formula>
    </cfRule>
  </conditionalFormatting>
  <conditionalFormatting sqref="AY70 BA70:BG70">
    <cfRule type="cellIs" dxfId="22018" priority="24843" operator="equal">
      <formula>"11.30 – 19.30"</formula>
    </cfRule>
  </conditionalFormatting>
  <conditionalFormatting sqref="AY70 BA70:BG70">
    <cfRule type="cellIs" dxfId="22017" priority="24844" operator="equal">
      <formula>_FV(13,"3")</formula>
    </cfRule>
  </conditionalFormatting>
  <conditionalFormatting sqref="AY70 BA70:BG70">
    <cfRule type="cellIs" dxfId="22016" priority="24845" operator="equal">
      <formula>_FV(13,"3")</formula>
    </cfRule>
  </conditionalFormatting>
  <conditionalFormatting sqref="AY70 BA70:BG70">
    <cfRule type="cellIs" dxfId="22015" priority="24846" operator="equal">
      <formula>_FV(13,"3")</formula>
    </cfRule>
  </conditionalFormatting>
  <conditionalFormatting sqref="AY70 BA70:BG70">
    <cfRule type="cellIs" dxfId="22014" priority="24831" operator="equal">
      <formula>"09.00 – 15.00"</formula>
    </cfRule>
  </conditionalFormatting>
  <conditionalFormatting sqref="AY70 BA70:BG70">
    <cfRule type="cellIs" dxfId="22013" priority="24832" operator="equal">
      <formula>"09.00 – 18.00"</formula>
    </cfRule>
  </conditionalFormatting>
  <conditionalFormatting sqref="AY70 BA70:BG70">
    <cfRule type="cellIs" dxfId="22012" priority="24833" operator="equal">
      <formula>"09.30 – 13.00"</formula>
    </cfRule>
  </conditionalFormatting>
  <conditionalFormatting sqref="AY70 BA70:BG70">
    <cfRule type="cellIs" dxfId="22011" priority="24834" operator="equal">
      <formula>"10.30 – 19.30"</formula>
    </cfRule>
  </conditionalFormatting>
  <conditionalFormatting sqref="AY70 BA70:BG70">
    <cfRule type="cellIs" dxfId="22010" priority="24835" operator="equal">
      <formula>"11.30 – 19.30"</formula>
    </cfRule>
  </conditionalFormatting>
  <conditionalFormatting sqref="AY70 BA70:BG70">
    <cfRule type="cellIs" dxfId="22009" priority="24836" operator="equal">
      <formula>_FV(13,"3")</formula>
    </cfRule>
  </conditionalFormatting>
  <conditionalFormatting sqref="AY70 BA70:BG70">
    <cfRule type="cellIs" dxfId="22008" priority="24837" operator="equal">
      <formula>_FV(13,"3")</formula>
    </cfRule>
  </conditionalFormatting>
  <conditionalFormatting sqref="AY70 BA70:BG70">
    <cfRule type="cellIs" dxfId="22007" priority="24838" operator="equal">
      <formula>_FV(13,"3")</formula>
    </cfRule>
  </conditionalFormatting>
  <conditionalFormatting sqref="AY70 BA70:BG70">
    <cfRule type="containsText" dxfId="22006" priority="24825" operator="containsText" text="09.00 - 13.00">
      <formula>NOT(ISERROR(SEARCH("09.00 - 13.00",AY70)))</formula>
    </cfRule>
    <cfRule type="containsText" dxfId="22005" priority="24826" operator="containsText" text="09.00 – 15:00">
      <formula>NOT(ISERROR(SEARCH("09.00 – 15:00",AY70)))</formula>
    </cfRule>
    <cfRule type="containsText" dxfId="22004" priority="24827" operator="containsText" text="09.00 – 16.00">
      <formula>NOT(ISERROR(SEARCH("09.00 – 16.00",AY70)))</formula>
    </cfRule>
    <cfRule type="containsText" dxfId="22003" priority="24828" operator="containsText" text="09.00 - 13:00">
      <formula>NOT(ISERROR(SEARCH("09.00 - 13:00",AY70)))</formula>
    </cfRule>
    <cfRule type="containsText" dxfId="22002" priority="24829" operator="containsText" text="08.30 – 16:30 ">
      <formula>NOT(ISERROR(SEARCH("08.30 – 16:30 ",AY70)))</formula>
    </cfRule>
    <cfRule type="containsText" dxfId="22001" priority="24830" operator="containsText" text="08.30 – 17:30 ">
      <formula>NOT(ISERROR(SEARCH("08.30 – 17:30 ",AY70)))</formula>
    </cfRule>
  </conditionalFormatting>
  <conditionalFormatting sqref="AY70 BA70:BG70">
    <cfRule type="cellIs" dxfId="22000" priority="24817" operator="equal">
      <formula>"09.00 – 15.00"</formula>
    </cfRule>
  </conditionalFormatting>
  <conditionalFormatting sqref="AY70 BA70:BG70">
    <cfRule type="cellIs" dxfId="21999" priority="24818" operator="equal">
      <formula>"09.00 – 18.00"</formula>
    </cfRule>
  </conditionalFormatting>
  <conditionalFormatting sqref="AY70 BA70:BG70">
    <cfRule type="cellIs" dxfId="21998" priority="24819" operator="equal">
      <formula>"09.30 – 13.00"</formula>
    </cfRule>
  </conditionalFormatting>
  <conditionalFormatting sqref="AY70 BA70:BG70">
    <cfRule type="cellIs" dxfId="21997" priority="24820" operator="equal">
      <formula>"10.30 – 19.30"</formula>
    </cfRule>
  </conditionalFormatting>
  <conditionalFormatting sqref="AY70 BA70:BG70">
    <cfRule type="cellIs" dxfId="21996" priority="24821" operator="equal">
      <formula>"11.30 – 19.30"</formula>
    </cfRule>
  </conditionalFormatting>
  <conditionalFormatting sqref="AY70 BA70:BG70">
    <cfRule type="cellIs" dxfId="21995" priority="24822" operator="equal">
      <formula>_FV(13,"3")</formula>
    </cfRule>
  </conditionalFormatting>
  <conditionalFormatting sqref="AY70 BA70:BG70">
    <cfRule type="cellIs" dxfId="21994" priority="24823" operator="equal">
      <formula>_FV(13,"3")</formula>
    </cfRule>
  </conditionalFormatting>
  <conditionalFormatting sqref="AY70 BA70:BG70">
    <cfRule type="cellIs" dxfId="21993" priority="24824" operator="equal">
      <formula>_FV(13,"3")</formula>
    </cfRule>
  </conditionalFormatting>
  <conditionalFormatting sqref="AY70 BA70:BG70">
    <cfRule type="containsText" dxfId="21992" priority="24807" operator="containsText" text="DOMENICA">
      <formula>NOT(ISERROR(SEARCH("DOMENICA",AY70)))</formula>
    </cfRule>
    <cfRule type="containsText" dxfId="21991" priority="24808" operator="containsText" text="08.30 – 14.30">
      <formula>NOT(ISERROR(SEARCH("08.30 – 14.30",AY70)))</formula>
    </cfRule>
    <cfRule type="containsText" dxfId="21990" priority="24809" operator="containsText" text="09.30 – 18.30">
      <formula>NOT(ISERROR(SEARCH("09.30 – 18.30",AY70)))</formula>
    </cfRule>
    <cfRule type="containsText" dxfId="21989" priority="24810" operator="containsText" text="08.30 – 16.30">
      <formula>NOT(ISERROR(SEARCH("08.30 – 16.30",AY70)))</formula>
    </cfRule>
    <cfRule type="containsText" dxfId="21988" priority="24811" operator="containsText" text="08.30 – 17.30">
      <formula>NOT(ISERROR(SEARCH("08.30 – 17.30",AY70)))</formula>
    </cfRule>
    <cfRule type="containsText" dxfId="21987" priority="24812" operator="containsText" text="09.00 – 18.00">
      <formula>NOT(ISERROR(SEARCH("09.00 – 18.00",AY70)))</formula>
    </cfRule>
    <cfRule type="containsText" dxfId="21986" priority="24813" operator="containsText" text="09.00 – 15.00">
      <formula>NOT(ISERROR(SEARCH("09.00 – 15.00",AY70)))</formula>
    </cfRule>
    <cfRule type="containsText" dxfId="21985" priority="24814" operator="containsText" text="10.30 – 19.30">
      <formula>NOT(ISERROR(SEARCH("10.30 – 19.30",AY70)))</formula>
    </cfRule>
    <cfRule type="containsText" dxfId="21984" priority="24815" operator="containsText" text="09.00 – 13.00">
      <formula>NOT(ISERROR(SEARCH("09.00 – 13.00",AY70)))</formula>
    </cfRule>
    <cfRule type="containsText" dxfId="21983" priority="24816" operator="containsText" text="11.30 – 19.30">
      <formula>NOT(ISERROR(SEARCH("11.30 – 19.30",AY70)))</formula>
    </cfRule>
  </conditionalFormatting>
  <conditionalFormatting sqref="AY70 BA70:BG70">
    <cfRule type="cellIs" dxfId="21982" priority="24800" operator="equal">
      <formula>"09.00 – 18.00"</formula>
    </cfRule>
  </conditionalFormatting>
  <conditionalFormatting sqref="AY70 BA70:BG70">
    <cfRule type="cellIs" dxfId="21981" priority="24801" operator="equal">
      <formula>"09.30 – 13.00"</formula>
    </cfRule>
  </conditionalFormatting>
  <conditionalFormatting sqref="AY70 BA70:BG70">
    <cfRule type="cellIs" dxfId="21980" priority="24802" operator="equal">
      <formula>"10.30 – 19.30"</formula>
    </cfRule>
  </conditionalFormatting>
  <conditionalFormatting sqref="AY70 BA70:BG70">
    <cfRule type="cellIs" dxfId="21979" priority="24803" operator="equal">
      <formula>"11.30 – 19.30"</formula>
    </cfRule>
  </conditionalFormatting>
  <conditionalFormatting sqref="AY70 BA70:BG70">
    <cfRule type="cellIs" dxfId="21978" priority="24804" operator="equal">
      <formula>_FV(13,"3")</formula>
    </cfRule>
  </conditionalFormatting>
  <conditionalFormatting sqref="AY70 BA70:BG70">
    <cfRule type="cellIs" dxfId="21977" priority="24805" operator="equal">
      <formula>_FV(13,"3")</formula>
    </cfRule>
  </conditionalFormatting>
  <conditionalFormatting sqref="AY70 BA70:BG70">
    <cfRule type="cellIs" dxfId="21976" priority="24806" operator="equal">
      <formula>_FV(13,"3")</formula>
    </cfRule>
  </conditionalFormatting>
  <conditionalFormatting sqref="AY70 BA70:BG70">
    <cfRule type="cellIs" dxfId="21975" priority="24793" operator="equal">
      <formula>"09.00 – 18.00"</formula>
    </cfRule>
  </conditionalFormatting>
  <conditionalFormatting sqref="AY70 BA70:BG70">
    <cfRule type="cellIs" dxfId="21974" priority="24794" operator="equal">
      <formula>"09.30 – 13.00"</formula>
    </cfRule>
  </conditionalFormatting>
  <conditionalFormatting sqref="AY70 BA70:BG70">
    <cfRule type="cellIs" dxfId="21973" priority="24795" operator="equal">
      <formula>"10.30 – 19.30"</formula>
    </cfRule>
  </conditionalFormatting>
  <conditionalFormatting sqref="AY70 BA70:BG70">
    <cfRule type="cellIs" dxfId="21972" priority="24796" operator="equal">
      <formula>"11.30 – 19.30"</formula>
    </cfRule>
  </conditionalFormatting>
  <conditionalFormatting sqref="AY70 BA70:BG70">
    <cfRule type="cellIs" dxfId="21971" priority="24797" operator="equal">
      <formula>_FV(13,"3")</formula>
    </cfRule>
  </conditionalFormatting>
  <conditionalFormatting sqref="AY70 BA70:BG70">
    <cfRule type="cellIs" dxfId="21970" priority="24798" operator="equal">
      <formula>_FV(13,"3")</formula>
    </cfRule>
  </conditionalFormatting>
  <conditionalFormatting sqref="AY70 BA70:BG70">
    <cfRule type="cellIs" dxfId="21969" priority="24799" operator="equal">
      <formula>_FV(13,"3")</formula>
    </cfRule>
  </conditionalFormatting>
  <conditionalFormatting sqref="AY71:AY78 BA71:BG78">
    <cfRule type="containsText" dxfId="21968" priority="24775" operator="containsText" text="08.30 – 14.30">
      <formula>NOT(ISERROR(SEARCH("08.30 – 14.30",AY71)))</formula>
    </cfRule>
    <cfRule type="containsText" dxfId="21967" priority="24776" operator="containsText" text="09:30 – 18.30">
      <formula>NOT(ISERROR(SEARCH("09:30 – 18.30",AY71)))</formula>
    </cfRule>
    <cfRule type="containsText" dxfId="21966" priority="24777" operator="containsText" text="10.30 – 18.30">
      <formula>NOT(ISERROR(SEARCH("10.30 – 18.30",AY71)))</formula>
    </cfRule>
    <cfRule type="containsText" dxfId="21965" priority="24778" operator="containsText" text="09.30 – 18.30">
      <formula>NOT(ISERROR(SEARCH("09.30 – 18.30",AY71)))</formula>
    </cfRule>
    <cfRule type="containsText" dxfId="21964" priority="24780" operator="containsText" text="09.00 – 13:00">
      <formula>NOT(ISERROR(SEARCH("09.00 – 13:00",AY71)))</formula>
    </cfRule>
    <cfRule type="containsText" dxfId="21963" priority="24781" operator="containsText" text="08.30 – 16.30">
      <formula>NOT(ISERROR(SEARCH("08.30 – 16.30",AY71)))</formula>
    </cfRule>
    <cfRule type="containsText" dxfId="21962" priority="24782" operator="containsText" text="08:30 – 17.30">
      <formula>NOT(ISERROR(SEARCH("08:30 – 17.30",AY71)))</formula>
    </cfRule>
    <cfRule type="containsText" dxfId="21961" priority="24783" operator="containsText" text="08.30 – 17.30">
      <formula>NOT(ISERROR(SEARCH("08.30 – 17.30",AY71)))</formula>
    </cfRule>
    <cfRule type="containsText" dxfId="21960" priority="24784" operator="containsText" text="09.00 – 18.00">
      <formula>NOT(ISERROR(SEARCH("09.00 – 18.00",AY71)))</formula>
    </cfRule>
    <cfRule type="containsText" dxfId="21959" priority="24785" operator="containsText" text="09.00 – 13.00">
      <formula>NOT(ISERROR(SEARCH("09.00 – 13.00",AY71)))</formula>
    </cfRule>
    <cfRule type="containsText" dxfId="21958" priority="24786" operator="containsText" text="11.30 – 19.30">
      <formula>NOT(ISERROR(SEARCH("11.30 – 19.30",AY71)))</formula>
    </cfRule>
    <cfRule type="containsText" dxfId="21957" priority="24787" operator="containsText" text="10.30 – 19.30">
      <formula>NOT(ISERROR(SEARCH("10.30 – 19.30",AY71)))</formula>
    </cfRule>
    <cfRule type="containsText" dxfId="21956" priority="24788" operator="containsText" text="09.00 – 15.00">
      <formula>NOT(ISERROR(SEARCH("09.00 – 15.00",AY71)))</formula>
    </cfRule>
    <cfRule type="containsText" dxfId="21955" priority="24789" operator="containsText" text="1 2 : 3 0">
      <formula>NOT(ISERROR(SEARCH("1 2 : 3 0",AY71)))</formula>
    </cfRule>
    <cfRule type="containsText" dxfId="21954" priority="24790" operator="containsText" text="1 3 : 3 0">
      <formula>NOT(ISERROR(SEARCH("1 3 : 3 0",AY71)))</formula>
    </cfRule>
    <cfRule type="containsText" dxfId="21953" priority="24791" operator="containsText" text="FESTIVITÁ">
      <formula>NOT(ISERROR(SEARCH("FESTIVITÁ",AY71)))</formula>
    </cfRule>
    <cfRule type="cellIs" dxfId="21952" priority="24792" operator="equal">
      <formula>"DOMENICA"</formula>
    </cfRule>
  </conditionalFormatting>
  <conditionalFormatting sqref="AY71:AY78 BA71:BG78">
    <cfRule type="containsText" dxfId="21951" priority="24767" operator="containsText" text="09.00 - 13.00">
      <formula>NOT(ISERROR(SEARCH("09.00 - 13.00",AY71)))</formula>
    </cfRule>
    <cfRule type="containsText" dxfId="21950" priority="24770" operator="containsText" text="09.00 – 15:00">
      <formula>NOT(ISERROR(SEARCH("09.00 – 15:00",AY71)))</formula>
    </cfRule>
    <cfRule type="containsText" dxfId="21949" priority="24771" operator="containsText" text="09.00 – 16.00">
      <formula>NOT(ISERROR(SEARCH("09.00 – 16.00",AY71)))</formula>
    </cfRule>
    <cfRule type="containsText" dxfId="21948" priority="24772" operator="containsText" text="09.00 - 13:00">
      <formula>NOT(ISERROR(SEARCH("09.00 - 13:00",AY71)))</formula>
    </cfRule>
    <cfRule type="containsText" dxfId="21947" priority="24773" operator="containsText" text="08.30 – 16:30 ">
      <formula>NOT(ISERROR(SEARCH("08.30 – 16:30 ",AY71)))</formula>
    </cfRule>
    <cfRule type="containsText" dxfId="21946" priority="24774" operator="containsText" text="08.30 – 17:30 ">
      <formula>NOT(ISERROR(SEARCH("08.30 – 17:30 ",AY71)))</formula>
    </cfRule>
  </conditionalFormatting>
  <conditionalFormatting sqref="AY71:AY78 BA71:BG78">
    <cfRule type="containsText" dxfId="21945" priority="24769" operator="containsText" text="1 3 : 0 0">
      <formula>NOT(ISERROR(SEARCH("1 3 : 0 0",AY71)))</formula>
    </cfRule>
  </conditionalFormatting>
  <conditionalFormatting sqref="AY71 BA71:BG71">
    <cfRule type="containsText" dxfId="21944" priority="24768" operator="containsText" text="13:00">
      <formula>NOT(ISERROR(SEARCH("13:00",AY71)))</formula>
    </cfRule>
  </conditionalFormatting>
  <conditionalFormatting sqref="AY71:AY78 BA71:BG78">
    <cfRule type="containsText" dxfId="21943" priority="24779" operator="containsText" text="09:00 – 13.00 ">
      <formula>NOT(ISERROR(SEARCH("09:00 – 13.00 ",AY71)))</formula>
    </cfRule>
  </conditionalFormatting>
  <conditionalFormatting sqref="AY77 BA77:BG77">
    <cfRule type="containsText" dxfId="21942" priority="24766" operator="containsText" text="09:00 – 13.00 ">
      <formula>NOT(ISERROR(SEARCH("09:00 – 13.00 ",AY77)))</formula>
    </cfRule>
  </conditionalFormatting>
  <conditionalFormatting sqref="AY71:AY78 BA71:BG78">
    <cfRule type="containsText" dxfId="21941" priority="24765" operator="containsText" text="09:00 – 13.00 ">
      <formula>NOT(ISERROR(SEARCH("09:00 – 13.00 ",AY71)))</formula>
    </cfRule>
  </conditionalFormatting>
  <conditionalFormatting sqref="AY77:AY78 BA77:BG78">
    <cfRule type="containsText" dxfId="21940" priority="24764" operator="containsText" text="09:00 – 13.00 ">
      <formula>NOT(ISERROR(SEARCH("09:00 – 13.00 ",AY77)))</formula>
    </cfRule>
  </conditionalFormatting>
  <conditionalFormatting sqref="AY72 BA72:BG72">
    <cfRule type="containsText" dxfId="21939" priority="24761" operator="containsText" text="09.00 -13.00">
      <formula>NOT(ISERROR(SEARCH("09.00 -13.00",AY72)))</formula>
    </cfRule>
    <cfRule type="containsText" dxfId="21938" priority="24762" operator="containsText" text="09.00 -15:00">
      <formula>NOT(ISERROR(SEARCH("09.00 -15:00",AY72)))</formula>
    </cfRule>
    <cfRule type="containsText" dxfId="21937" priority="24763" operator="containsText" text="09.00 -16.00">
      <formula>NOT(ISERROR(SEARCH("09.00 -16.00",AY72)))</formula>
    </cfRule>
  </conditionalFormatting>
  <conditionalFormatting sqref="AY73:AY78 BA73:BG78">
    <cfRule type="containsText" dxfId="21936" priority="24758" operator="containsText" text="09.00 -13.00">
      <formula>NOT(ISERROR(SEARCH("09.00 -13.00",AY73)))</formula>
    </cfRule>
    <cfRule type="containsText" dxfId="21935" priority="24759" operator="containsText" text="09.00 -15:00">
      <formula>NOT(ISERROR(SEARCH("09.00 -15:00",AY73)))</formula>
    </cfRule>
    <cfRule type="containsText" dxfId="21934" priority="24760" operator="containsText" text="09.00 -16.00">
      <formula>NOT(ISERROR(SEARCH("09.00 -16.00",AY73)))</formula>
    </cfRule>
  </conditionalFormatting>
  <conditionalFormatting sqref="AY71 BA71:BG71">
    <cfRule type="containsText" dxfId="21933" priority="24755" operator="containsText" text="09.00 -13.00">
      <formula>NOT(ISERROR(SEARCH("09.00 -13.00",AY71)))</formula>
    </cfRule>
    <cfRule type="containsText" dxfId="21932" priority="24756" operator="containsText" text="09.00 -15:00">
      <formula>NOT(ISERROR(SEARCH("09.00 -15:00",AY71)))</formula>
    </cfRule>
    <cfRule type="containsText" dxfId="21931" priority="24757" operator="containsText" text="09.00 -16.00">
      <formula>NOT(ISERROR(SEARCH("09.00 -16.00",AY71)))</formula>
    </cfRule>
  </conditionalFormatting>
  <conditionalFormatting sqref="AY77 BA77:BG77">
    <cfRule type="containsText" dxfId="21930" priority="24754" operator="containsText" text="09:00 – 13.00 ">
      <formula>NOT(ISERROR(SEARCH("09:00 – 13.00 ",AY77)))</formula>
    </cfRule>
  </conditionalFormatting>
  <conditionalFormatting sqref="AY71:AY78 BA71:BG78">
    <cfRule type="containsText" dxfId="21929" priority="24753" operator="containsText" text="09:00 – 13.00 ">
      <formula>NOT(ISERROR(SEARCH("09:00 – 13.00 ",AY71)))</formula>
    </cfRule>
  </conditionalFormatting>
  <conditionalFormatting sqref="AY77:AY78 BA77:BG78">
    <cfRule type="containsText" dxfId="21928" priority="24752" operator="containsText" text="09:00 – 13.00 ">
      <formula>NOT(ISERROR(SEARCH("09:00 – 13.00 ",AY77)))</formula>
    </cfRule>
  </conditionalFormatting>
  <conditionalFormatting sqref="AY72 BA72:BG72">
    <cfRule type="containsText" dxfId="21927" priority="24749" operator="containsText" text="09.00 -13.00">
      <formula>NOT(ISERROR(SEARCH("09.00 -13.00",AY72)))</formula>
    </cfRule>
    <cfRule type="containsText" dxfId="21926" priority="24750" operator="containsText" text="09.00 -15:00">
      <formula>NOT(ISERROR(SEARCH("09.00 -15:00",AY72)))</formula>
    </cfRule>
    <cfRule type="containsText" dxfId="21925" priority="24751" operator="containsText" text="09.00 -16.00">
      <formula>NOT(ISERROR(SEARCH("09.00 -16.00",AY72)))</formula>
    </cfRule>
  </conditionalFormatting>
  <conditionalFormatting sqref="AY73:AY78 BA73:BG78">
    <cfRule type="containsText" dxfId="21924" priority="24746" operator="containsText" text="09.00 -13.00">
      <formula>NOT(ISERROR(SEARCH("09.00 -13.00",AY73)))</formula>
    </cfRule>
    <cfRule type="containsText" dxfId="21923" priority="24747" operator="containsText" text="09.00 -15:00">
      <formula>NOT(ISERROR(SEARCH("09.00 -15:00",AY73)))</formula>
    </cfRule>
    <cfRule type="containsText" dxfId="21922" priority="24748" operator="containsText" text="09.00 -16.00">
      <formula>NOT(ISERROR(SEARCH("09.00 -16.00",AY73)))</formula>
    </cfRule>
  </conditionalFormatting>
  <conditionalFormatting sqref="AY71 BA71:BG71">
    <cfRule type="containsText" dxfId="21921" priority="24743" operator="containsText" text="09.00 -13.00">
      <formula>NOT(ISERROR(SEARCH("09.00 -13.00",AY71)))</formula>
    </cfRule>
    <cfRule type="containsText" dxfId="21920" priority="24744" operator="containsText" text="09.00 -15:00">
      <formula>NOT(ISERROR(SEARCH("09.00 -15:00",AY71)))</formula>
    </cfRule>
    <cfRule type="containsText" dxfId="21919" priority="24745" operator="containsText" text="09.00 -16.00">
      <formula>NOT(ISERROR(SEARCH("09.00 -16.00",AY71)))</formula>
    </cfRule>
  </conditionalFormatting>
  <conditionalFormatting sqref="AY72 BA72:BG72">
    <cfRule type="containsText" dxfId="21918" priority="24740" operator="containsText" text="09.00 -13:00">
      <formula>NOT(ISERROR(SEARCH("09.00 -13:00",AY72)))</formula>
    </cfRule>
    <cfRule type="containsText" dxfId="21917" priority="24741" operator="containsText" text="08.30 -17.30">
      <formula>NOT(ISERROR(SEARCH("08.30 -17.30",AY72)))</formula>
    </cfRule>
    <cfRule type="containsText" dxfId="21916" priority="24742" operator="containsText" text="08.30 -15:30">
      <formula>NOT(ISERROR(SEARCH("08.30 -15:30",AY72)))</formula>
    </cfRule>
  </conditionalFormatting>
  <conditionalFormatting sqref="AY73:AY78 BA73:BG78">
    <cfRule type="containsText" dxfId="21915" priority="24737" operator="containsText" text="09.00 -13.00">
      <formula>NOT(ISERROR(SEARCH("09.00 -13.00",AY73)))</formula>
    </cfRule>
    <cfRule type="containsText" dxfId="21914" priority="24738" operator="containsText" text="09.00 -15:00">
      <formula>NOT(ISERROR(SEARCH("09.00 -15:00",AY73)))</formula>
    </cfRule>
    <cfRule type="containsText" dxfId="21913" priority="24739" operator="containsText" text="09.00 -16.00">
      <formula>NOT(ISERROR(SEARCH("09.00 -16.00",AY73)))</formula>
    </cfRule>
  </conditionalFormatting>
  <conditionalFormatting sqref="AY73:AY78 BA73:BG78">
    <cfRule type="containsText" dxfId="21912" priority="24734" operator="containsText" text="09.00 -13:00">
      <formula>NOT(ISERROR(SEARCH("09.00 -13:00",AY73)))</formula>
    </cfRule>
    <cfRule type="containsText" dxfId="21911" priority="24735" operator="containsText" text="08.30 -17.30">
      <formula>NOT(ISERROR(SEARCH("08.30 -17.30",AY73)))</formula>
    </cfRule>
    <cfRule type="containsText" dxfId="21910" priority="24736" operator="containsText" text="08.30 -15:30">
      <formula>NOT(ISERROR(SEARCH("08.30 -15:30",AY73)))</formula>
    </cfRule>
  </conditionalFormatting>
  <conditionalFormatting sqref="AY71 BA71:BG71">
    <cfRule type="containsText" dxfId="21909" priority="24731" operator="containsText" text="09.00 -13.00">
      <formula>NOT(ISERROR(SEARCH("09.00 -13.00",AY71)))</formula>
    </cfRule>
    <cfRule type="containsText" dxfId="21908" priority="24732" operator="containsText" text="09.00 -15:00">
      <formula>NOT(ISERROR(SEARCH("09.00 -15:00",AY71)))</formula>
    </cfRule>
    <cfRule type="containsText" dxfId="21907" priority="24733" operator="containsText" text="09.00 -16.00">
      <formula>NOT(ISERROR(SEARCH("09.00 -16.00",AY71)))</formula>
    </cfRule>
  </conditionalFormatting>
  <conditionalFormatting sqref="AY71 BA71:BG71">
    <cfRule type="containsText" dxfId="21906" priority="24728" operator="containsText" text="09.00 -13:00">
      <formula>NOT(ISERROR(SEARCH("09.00 -13:00",AY71)))</formula>
    </cfRule>
    <cfRule type="containsText" dxfId="21905" priority="24729" operator="containsText" text="08.30 -17.30">
      <formula>NOT(ISERROR(SEARCH("08.30 -17.30",AY71)))</formula>
    </cfRule>
    <cfRule type="containsText" dxfId="21904" priority="24730" operator="containsText" text="08.30 -15:30">
      <formula>NOT(ISERROR(SEARCH("08.30 -15:30",AY71)))</formula>
    </cfRule>
  </conditionalFormatting>
  <conditionalFormatting sqref="BI81:AMM88 AS81:AS88 Q81:S81">
    <cfRule type="containsText" dxfId="21903" priority="24711" operator="containsText" text="08.30 – 14.30">
      <formula>NOT(ISERROR(SEARCH("08.30 – 14.30",Q81)))</formula>
    </cfRule>
    <cfRule type="containsText" dxfId="21902" priority="24712" operator="containsText" text="09:30 – 18.30">
      <formula>NOT(ISERROR(SEARCH("09:30 – 18.30",Q81)))</formula>
    </cfRule>
    <cfRule type="containsText" dxfId="21901" priority="24713" operator="containsText" text="10.30 – 18.30">
      <formula>NOT(ISERROR(SEARCH("10.30 – 18.30",Q81)))</formula>
    </cfRule>
    <cfRule type="containsText" dxfId="21900" priority="24714" operator="containsText" text="09.30 – 18.30">
      <formula>NOT(ISERROR(SEARCH("09.30 – 18.30",Q81)))</formula>
    </cfRule>
    <cfRule type="containsText" dxfId="21899" priority="24715" operator="containsText" text="09.00 – 13:00">
      <formula>NOT(ISERROR(SEARCH("09.00 – 13:00",Q81)))</formula>
    </cfRule>
    <cfRule type="containsText" dxfId="21898" priority="24716" operator="containsText" text="08.30 – 16.30">
      <formula>NOT(ISERROR(SEARCH("08.30 – 16.30",Q81)))</formula>
    </cfRule>
    <cfRule type="containsText" dxfId="21897" priority="24717" operator="containsText" text="08:30 – 17.30">
      <formula>NOT(ISERROR(SEARCH("08:30 – 17.30",Q81)))</formula>
    </cfRule>
    <cfRule type="containsText" dxfId="21896" priority="24718" operator="containsText" text="08.30 – 17.30">
      <formula>NOT(ISERROR(SEARCH("08.30 – 17.30",Q81)))</formula>
    </cfRule>
    <cfRule type="containsText" dxfId="21895" priority="24719" operator="containsText" text="09.00 – 18.00">
      <formula>NOT(ISERROR(SEARCH("09.00 – 18.00",Q81)))</formula>
    </cfRule>
    <cfRule type="containsText" dxfId="21894" priority="24720" operator="containsText" text="09.00 – 13.00">
      <formula>NOT(ISERROR(SEARCH("09.00 – 13.00",Q81)))</formula>
    </cfRule>
    <cfRule type="containsText" dxfId="21893" priority="24721" operator="containsText" text="11.30 – 19.30">
      <formula>NOT(ISERROR(SEARCH("11.30 – 19.30",Q81)))</formula>
    </cfRule>
    <cfRule type="containsText" dxfId="21892" priority="24722" operator="containsText" text="10.30 – 19.30">
      <formula>NOT(ISERROR(SEARCH("10.30 – 19.30",Q81)))</formula>
    </cfRule>
    <cfRule type="containsText" dxfId="21891" priority="24723" operator="containsText" text="09.00 – 15.00">
      <formula>NOT(ISERROR(SEARCH("09.00 – 15.00",Q81)))</formula>
    </cfRule>
    <cfRule type="containsText" dxfId="21890" priority="24724" operator="containsText" text="12:30">
      <formula>NOT(ISERROR(SEARCH("12:30",Q81)))</formula>
    </cfRule>
    <cfRule type="containsText" dxfId="21889" priority="24725" operator="containsText" text="13:30">
      <formula>NOT(ISERROR(SEARCH("13:30",Q81)))</formula>
    </cfRule>
    <cfRule type="containsText" dxfId="21888" priority="24726" operator="containsText" text="FESTIVITÁ">
      <formula>NOT(ISERROR(SEARCH("FESTIVITÁ",Q81)))</formula>
    </cfRule>
    <cfRule type="cellIs" dxfId="21887" priority="24727" operator="equal">
      <formula>"DOMENICA"</formula>
    </cfRule>
  </conditionalFormatting>
  <conditionalFormatting sqref="Q80:S80">
    <cfRule type="cellIs" dxfId="21886" priority="24702" operator="equal">
      <formula>"09.00 – 13.00"</formula>
    </cfRule>
  </conditionalFormatting>
  <conditionalFormatting sqref="U80:V80">
    <cfRule type="cellIs" dxfId="21885" priority="24617" operator="equal">
      <formula>"09.00 – 15.00"</formula>
    </cfRule>
  </conditionalFormatting>
  <conditionalFormatting sqref="Q80:S80">
    <cfRule type="cellIs" dxfId="21884" priority="24703" operator="equal">
      <formula>"09.00 – 15.00"</formula>
    </cfRule>
  </conditionalFormatting>
  <conditionalFormatting sqref="Q80:S80">
    <cfRule type="cellIs" dxfId="21883" priority="24704" operator="equal">
      <formula>"09.00 – 18.00"</formula>
    </cfRule>
  </conditionalFormatting>
  <conditionalFormatting sqref="Q80:S80">
    <cfRule type="cellIs" dxfId="21882" priority="24705" operator="equal">
      <formula>"09.30 – 13.00"</formula>
    </cfRule>
  </conditionalFormatting>
  <conditionalFormatting sqref="Q80:S80">
    <cfRule type="cellIs" dxfId="21881" priority="24706" operator="equal">
      <formula>"10.30 – 19.30"</formula>
    </cfRule>
  </conditionalFormatting>
  <conditionalFormatting sqref="Q80:S80">
    <cfRule type="cellIs" dxfId="21880" priority="24707" operator="equal">
      <formula>"11.30 – 19.30"</formula>
    </cfRule>
  </conditionalFormatting>
  <conditionalFormatting sqref="Q80:S80">
    <cfRule type="cellIs" dxfId="21879" priority="24708" operator="equal">
      <formula>_FV(13,"3")</formula>
    </cfRule>
  </conditionalFormatting>
  <conditionalFormatting sqref="Q80:S80">
    <cfRule type="cellIs" dxfId="21878" priority="24709" operator="equal">
      <formula>_FV(13,"3")</formula>
    </cfRule>
  </conditionalFormatting>
  <conditionalFormatting sqref="Q80:S80">
    <cfRule type="cellIs" dxfId="21877" priority="24710" operator="equal">
      <formula>_FV(13,"3")</formula>
    </cfRule>
  </conditionalFormatting>
  <conditionalFormatting sqref="BI80:XFD80 AS80 Q80:S80">
    <cfRule type="containsText" dxfId="21876" priority="24692" operator="containsText" text="DOMENICA">
      <formula>NOT(ISERROR(SEARCH("DOMENICA",Q80)))</formula>
    </cfRule>
    <cfRule type="containsText" dxfId="21875" priority="24693" operator="containsText" text="08.30 – 14.30">
      <formula>NOT(ISERROR(SEARCH("08.30 – 14.30",Q80)))</formula>
    </cfRule>
    <cfRule type="containsText" dxfId="21874" priority="24694" operator="containsText" text="09.30 – 18.30">
      <formula>NOT(ISERROR(SEARCH("09.30 – 18.30",Q80)))</formula>
    </cfRule>
    <cfRule type="containsText" dxfId="21873" priority="24695" operator="containsText" text="08.30 – 16.30">
      <formula>NOT(ISERROR(SEARCH("08.30 – 16.30",Q80)))</formula>
    </cfRule>
    <cfRule type="containsText" dxfId="21872" priority="24696" operator="containsText" text="08.30 – 17.30">
      <formula>NOT(ISERROR(SEARCH("08.30 – 17.30",Q80)))</formula>
    </cfRule>
    <cfRule type="containsText" dxfId="21871" priority="24697" operator="containsText" text="09.00 – 18.00">
      <formula>NOT(ISERROR(SEARCH("09.00 – 18.00",Q80)))</formula>
    </cfRule>
    <cfRule type="containsText" dxfId="21870" priority="24698" operator="containsText" text="09.00 – 15.00">
      <formula>NOT(ISERROR(SEARCH("09.00 – 15.00",Q80)))</formula>
    </cfRule>
    <cfRule type="containsText" dxfId="21869" priority="24699" operator="containsText" text="10.30 – 19.30">
      <formula>NOT(ISERROR(SEARCH("10.30 – 19.30",Q80)))</formula>
    </cfRule>
    <cfRule type="containsText" dxfId="21868" priority="24700" operator="containsText" text="09.00 – 13.00">
      <formula>NOT(ISERROR(SEARCH("09.00 – 13.00",Q80)))</formula>
    </cfRule>
    <cfRule type="containsText" dxfId="21867" priority="24701" operator="containsText" text="11.30 – 19.30">
      <formula>NOT(ISERROR(SEARCH("11.30 – 19.30",Q80)))</formula>
    </cfRule>
  </conditionalFormatting>
  <conditionalFormatting sqref="Q80:S80">
    <cfRule type="cellIs" dxfId="21866" priority="24684" operator="equal">
      <formula>"09.00 – 15.00"</formula>
    </cfRule>
  </conditionalFormatting>
  <conditionalFormatting sqref="Q80:S80">
    <cfRule type="cellIs" dxfId="21865" priority="24685" operator="equal">
      <formula>"09.00 – 18.00"</formula>
    </cfRule>
  </conditionalFormatting>
  <conditionalFormatting sqref="Q80:S80">
    <cfRule type="cellIs" dxfId="21864" priority="24686" operator="equal">
      <formula>"09.30 – 13.00"</formula>
    </cfRule>
  </conditionalFormatting>
  <conditionalFormatting sqref="Q80:S80">
    <cfRule type="cellIs" dxfId="21863" priority="24687" operator="equal">
      <formula>"10.30 – 19.30"</formula>
    </cfRule>
  </conditionalFormatting>
  <conditionalFormatting sqref="Q80:S80">
    <cfRule type="cellIs" dxfId="21862" priority="24688" operator="equal">
      <formula>"11.30 – 19.30"</formula>
    </cfRule>
  </conditionalFormatting>
  <conditionalFormatting sqref="Q80:S80">
    <cfRule type="cellIs" dxfId="21861" priority="24689" operator="equal">
      <formula>_FV(13,"3")</formula>
    </cfRule>
  </conditionalFormatting>
  <conditionalFormatting sqref="Q80:S80">
    <cfRule type="cellIs" dxfId="21860" priority="24690" operator="equal">
      <formula>_FV(13,"3")</formula>
    </cfRule>
  </conditionalFormatting>
  <conditionalFormatting sqref="Q80:S80">
    <cfRule type="cellIs" dxfId="21859" priority="24691" operator="equal">
      <formula>_FV(13,"3")</formula>
    </cfRule>
  </conditionalFormatting>
  <conditionalFormatting sqref="Q80:S80">
    <cfRule type="cellIs" dxfId="21858" priority="24676" operator="equal">
      <formula>"09.00 – 15.00"</formula>
    </cfRule>
  </conditionalFormatting>
  <conditionalFormatting sqref="Q80:S80">
    <cfRule type="cellIs" dxfId="21857" priority="24677" operator="equal">
      <formula>"09.00 – 18.00"</formula>
    </cfRule>
  </conditionalFormatting>
  <conditionalFormatting sqref="Q80:S80">
    <cfRule type="cellIs" dxfId="21856" priority="24678" operator="equal">
      <formula>"09.30 – 13.00"</formula>
    </cfRule>
  </conditionalFormatting>
  <conditionalFormatting sqref="Q80:S80">
    <cfRule type="cellIs" dxfId="21855" priority="24679" operator="equal">
      <formula>"10.30 – 19.30"</formula>
    </cfRule>
  </conditionalFormatting>
  <conditionalFormatting sqref="Q80:S80">
    <cfRule type="cellIs" dxfId="21854" priority="24680" operator="equal">
      <formula>"11.30 – 19.30"</formula>
    </cfRule>
  </conditionalFormatting>
  <conditionalFormatting sqref="Q80:S80">
    <cfRule type="cellIs" dxfId="21853" priority="24681" operator="equal">
      <formula>_FV(13,"3")</formula>
    </cfRule>
  </conditionalFormatting>
  <conditionalFormatting sqref="Q80:S80">
    <cfRule type="cellIs" dxfId="21852" priority="24682" operator="equal">
      <formula>_FV(13,"3")</formula>
    </cfRule>
  </conditionalFormatting>
  <conditionalFormatting sqref="Q80:S80">
    <cfRule type="cellIs" dxfId="21851" priority="24683" operator="equal">
      <formula>_FV(13,"3")</formula>
    </cfRule>
  </conditionalFormatting>
  <conditionalFormatting sqref="AT80:AU88">
    <cfRule type="containsText" dxfId="21850" priority="24659" operator="containsText" text="08.30 – 14.30">
      <formula>NOT(ISERROR(SEARCH("08.30 – 14.30",AT80)))</formula>
    </cfRule>
    <cfRule type="containsText" dxfId="21849" priority="24660" operator="containsText" text="09:30 – 18.30">
      <formula>NOT(ISERROR(SEARCH("09:30 – 18.30",AT80)))</formula>
    </cfRule>
    <cfRule type="containsText" dxfId="21848" priority="24661" operator="containsText" text="10.30 – 18.30">
      <formula>NOT(ISERROR(SEARCH("10.30 – 18.30",AT80)))</formula>
    </cfRule>
    <cfRule type="containsText" dxfId="21847" priority="24662" operator="containsText" text="09.30 – 18.30">
      <formula>NOT(ISERROR(SEARCH("09.30 – 18.30",AT80)))</formula>
    </cfRule>
    <cfRule type="containsText" dxfId="21846" priority="24663" operator="containsText" text="09.00 – 13:00">
      <formula>NOT(ISERROR(SEARCH("09.00 – 13:00",AT80)))</formula>
    </cfRule>
    <cfRule type="containsText" dxfId="21845" priority="24664" operator="containsText" text="08.30 – 16.30">
      <formula>NOT(ISERROR(SEARCH("08.30 – 16.30",AT80)))</formula>
    </cfRule>
    <cfRule type="containsText" dxfId="21844" priority="24665" operator="containsText" text="08:30 – 17.30">
      <formula>NOT(ISERROR(SEARCH("08:30 – 17.30",AT80)))</formula>
    </cfRule>
    <cfRule type="containsText" dxfId="21843" priority="24666" operator="containsText" text="08.30 – 17.30">
      <formula>NOT(ISERROR(SEARCH("08.30 – 17.30",AT80)))</formula>
    </cfRule>
    <cfRule type="containsText" dxfId="21842" priority="24667" operator="containsText" text="09.00 – 18.00">
      <formula>NOT(ISERROR(SEARCH("09.00 – 18.00",AT80)))</formula>
    </cfRule>
    <cfRule type="containsText" dxfId="21841" priority="24668" operator="containsText" text="09.00 – 13.00">
      <formula>NOT(ISERROR(SEARCH("09.00 – 13.00",AT80)))</formula>
    </cfRule>
    <cfRule type="containsText" dxfId="21840" priority="24669" operator="containsText" text="11.30 – 19.30">
      <formula>NOT(ISERROR(SEARCH("11.30 – 19.30",AT80)))</formula>
    </cfRule>
    <cfRule type="containsText" dxfId="21839" priority="24670" operator="containsText" text="10.30 – 19.30">
      <formula>NOT(ISERROR(SEARCH("10.30 – 19.30",AT80)))</formula>
    </cfRule>
    <cfRule type="containsText" dxfId="21838" priority="24671" operator="containsText" text="09.00 – 15.00">
      <formula>NOT(ISERROR(SEARCH("09.00 – 15.00",AT80)))</formula>
    </cfRule>
    <cfRule type="containsText" dxfId="21837" priority="24672" operator="containsText" text="12:30">
      <formula>NOT(ISERROR(SEARCH("12:30",AT80)))</formula>
    </cfRule>
    <cfRule type="containsText" dxfId="21836" priority="24673" operator="containsText" text="13:30">
      <formula>NOT(ISERROR(SEARCH("13:30",AT80)))</formula>
    </cfRule>
    <cfRule type="containsText" dxfId="21835" priority="24674" operator="containsText" text="FESTIVITÁ">
      <formula>NOT(ISERROR(SEARCH("FESTIVITÁ",AT80)))</formula>
    </cfRule>
    <cfRule type="cellIs" dxfId="21834" priority="24675" operator="equal">
      <formula>"DOMENICA"</formula>
    </cfRule>
  </conditionalFormatting>
  <conditionalFormatting sqref="Q82:S88">
    <cfRule type="containsText" dxfId="21833" priority="24642" operator="containsText" text="08.30 – 14.30">
      <formula>NOT(ISERROR(SEARCH("08.30 – 14.30",Q82)))</formula>
    </cfRule>
    <cfRule type="containsText" dxfId="21832" priority="24643" operator="containsText" text="09:30 – 18.30">
      <formula>NOT(ISERROR(SEARCH("09:30 – 18.30",Q82)))</formula>
    </cfRule>
    <cfRule type="containsText" dxfId="21831" priority="24644" operator="containsText" text="10.30 – 18.30">
      <formula>NOT(ISERROR(SEARCH("10.30 – 18.30",Q82)))</formula>
    </cfRule>
    <cfRule type="containsText" dxfId="21830" priority="24645" operator="containsText" text="09.30 – 18.30">
      <formula>NOT(ISERROR(SEARCH("09.30 – 18.30",Q82)))</formula>
    </cfRule>
    <cfRule type="containsText" dxfId="21829" priority="24646" operator="containsText" text="09.00 – 13:00">
      <formula>NOT(ISERROR(SEARCH("09.00 – 13:00",Q82)))</formula>
    </cfRule>
    <cfRule type="containsText" dxfId="21828" priority="24647" operator="containsText" text="08.30 – 16.30">
      <formula>NOT(ISERROR(SEARCH("08.30 – 16.30",Q82)))</formula>
    </cfRule>
    <cfRule type="containsText" dxfId="21827" priority="24648" operator="containsText" text="08:30 – 17.30">
      <formula>NOT(ISERROR(SEARCH("08:30 – 17.30",Q82)))</formula>
    </cfRule>
    <cfRule type="containsText" dxfId="21826" priority="24649" operator="containsText" text="08.30 – 17.30">
      <formula>NOT(ISERROR(SEARCH("08.30 – 17.30",Q82)))</formula>
    </cfRule>
    <cfRule type="containsText" dxfId="21825" priority="24650" operator="containsText" text="09.00 – 18.00">
      <formula>NOT(ISERROR(SEARCH("09.00 – 18.00",Q82)))</formula>
    </cfRule>
    <cfRule type="containsText" dxfId="21824" priority="24651" operator="containsText" text="09.00 – 13.00">
      <formula>NOT(ISERROR(SEARCH("09.00 – 13.00",Q82)))</formula>
    </cfRule>
    <cfRule type="containsText" dxfId="21823" priority="24652" operator="containsText" text="11.30 – 19.30">
      <formula>NOT(ISERROR(SEARCH("11.30 – 19.30",Q82)))</formula>
    </cfRule>
    <cfRule type="containsText" dxfId="21822" priority="24653" operator="containsText" text="10.30 – 19.30">
      <formula>NOT(ISERROR(SEARCH("10.30 – 19.30",Q82)))</formula>
    </cfRule>
    <cfRule type="containsText" dxfId="21821" priority="24654" operator="containsText" text="09.00 – 15.00">
      <formula>NOT(ISERROR(SEARCH("09.00 – 15.00",Q82)))</formula>
    </cfRule>
    <cfRule type="containsText" dxfId="21820" priority="24655" operator="containsText" text="12:30">
      <formula>NOT(ISERROR(SEARCH("12:30",Q82)))</formula>
    </cfRule>
    <cfRule type="containsText" dxfId="21819" priority="24656" operator="containsText" text="13:30">
      <formula>NOT(ISERROR(SEARCH("13:30",Q82)))</formula>
    </cfRule>
    <cfRule type="containsText" dxfId="21818" priority="24657" operator="containsText" text="FESTIVITÁ">
      <formula>NOT(ISERROR(SEARCH("FESTIVITÁ",Q82)))</formula>
    </cfRule>
    <cfRule type="cellIs" dxfId="21817" priority="24658" operator="equal">
      <formula>"DOMENICA"</formula>
    </cfRule>
  </conditionalFormatting>
  <conditionalFormatting sqref="U81:V81 U82:U88">
    <cfRule type="containsText" dxfId="21816" priority="24625" operator="containsText" text="08.30 – 14.30">
      <formula>NOT(ISERROR(SEARCH("08.30 – 14.30",U81)))</formula>
    </cfRule>
    <cfRule type="containsText" dxfId="21815" priority="24626" operator="containsText" text="09:30 – 18.30">
      <formula>NOT(ISERROR(SEARCH("09:30 – 18.30",U81)))</formula>
    </cfRule>
    <cfRule type="containsText" dxfId="21814" priority="24627" operator="containsText" text="10.30 – 18.30">
      <formula>NOT(ISERROR(SEARCH("10.30 – 18.30",U81)))</formula>
    </cfRule>
    <cfRule type="containsText" dxfId="21813" priority="24628" operator="containsText" text="09.30 – 18.30">
      <formula>NOT(ISERROR(SEARCH("09.30 – 18.30",U81)))</formula>
    </cfRule>
    <cfRule type="containsText" dxfId="21812" priority="24629" operator="containsText" text="09.00 – 13:00">
      <formula>NOT(ISERROR(SEARCH("09.00 – 13:00",U81)))</formula>
    </cfRule>
    <cfRule type="containsText" dxfId="21811" priority="24630" operator="containsText" text="08.30 – 16.30">
      <formula>NOT(ISERROR(SEARCH("08.30 – 16.30",U81)))</formula>
    </cfRule>
    <cfRule type="containsText" dxfId="21810" priority="24631" operator="containsText" text="08:30 – 17.30">
      <formula>NOT(ISERROR(SEARCH("08:30 – 17.30",U81)))</formula>
    </cfRule>
    <cfRule type="containsText" dxfId="21809" priority="24632" operator="containsText" text="08.30 – 17.30">
      <formula>NOT(ISERROR(SEARCH("08.30 – 17.30",U81)))</formula>
    </cfRule>
    <cfRule type="containsText" dxfId="21808" priority="24633" operator="containsText" text="09.00 – 18.00">
      <formula>NOT(ISERROR(SEARCH("09.00 – 18.00",U81)))</formula>
    </cfRule>
    <cfRule type="containsText" dxfId="21807" priority="24634" operator="containsText" text="09.00 – 13.00">
      <formula>NOT(ISERROR(SEARCH("09.00 – 13.00",U81)))</formula>
    </cfRule>
    <cfRule type="containsText" dxfId="21806" priority="24635" operator="containsText" text="11.30 – 19.30">
      <formula>NOT(ISERROR(SEARCH("11.30 – 19.30",U81)))</formula>
    </cfRule>
    <cfRule type="containsText" dxfId="21805" priority="24636" operator="containsText" text="10.30 – 19.30">
      <formula>NOT(ISERROR(SEARCH("10.30 – 19.30",U81)))</formula>
    </cfRule>
    <cfRule type="containsText" dxfId="21804" priority="24637" operator="containsText" text="09.00 – 15.00">
      <formula>NOT(ISERROR(SEARCH("09.00 – 15.00",U81)))</formula>
    </cfRule>
    <cfRule type="containsText" dxfId="21803" priority="24638" operator="containsText" text="12:30">
      <formula>NOT(ISERROR(SEARCH("12:30",U81)))</formula>
    </cfRule>
    <cfRule type="containsText" dxfId="21802" priority="24639" operator="containsText" text="13:30">
      <formula>NOT(ISERROR(SEARCH("13:30",U81)))</formula>
    </cfRule>
    <cfRule type="containsText" dxfId="21801" priority="24640" operator="containsText" text="FESTIVITÁ">
      <formula>NOT(ISERROR(SEARCH("FESTIVITÁ",U81)))</formula>
    </cfRule>
    <cfRule type="cellIs" dxfId="21800" priority="24641" operator="equal">
      <formula>"DOMENICA"</formula>
    </cfRule>
  </conditionalFormatting>
  <conditionalFormatting sqref="U80:V80">
    <cfRule type="cellIs" dxfId="21799" priority="24616" stopIfTrue="1" operator="equal">
      <formula>"09.00 – 13.00"</formula>
    </cfRule>
  </conditionalFormatting>
  <conditionalFormatting sqref="U80:V80">
    <cfRule type="cellIs" dxfId="21798" priority="24618" operator="equal">
      <formula>"09.00 – 18.00"</formula>
    </cfRule>
  </conditionalFormatting>
  <conditionalFormatting sqref="U80:V80">
    <cfRule type="cellIs" dxfId="21797" priority="24619" operator="equal">
      <formula>"09.30 – 13.00"</formula>
    </cfRule>
  </conditionalFormatting>
  <conditionalFormatting sqref="U80:V80">
    <cfRule type="cellIs" dxfId="21796" priority="24620" operator="equal">
      <formula>"10.30 – 19.30"</formula>
    </cfRule>
  </conditionalFormatting>
  <conditionalFormatting sqref="U80:V80">
    <cfRule type="cellIs" dxfId="21795" priority="24621" operator="equal">
      <formula>"11.30 – 19.30"</formula>
    </cfRule>
  </conditionalFormatting>
  <conditionalFormatting sqref="U80:V80">
    <cfRule type="cellIs" dxfId="21794" priority="24622" operator="equal">
      <formula>_FV(13,"3")</formula>
    </cfRule>
  </conditionalFormatting>
  <conditionalFormatting sqref="U80:V80">
    <cfRule type="cellIs" dxfId="21793" priority="24623" operator="equal">
      <formula>_FV(13,"3")</formula>
    </cfRule>
  </conditionalFormatting>
  <conditionalFormatting sqref="U80:V80">
    <cfRule type="cellIs" dxfId="21792" priority="24624" operator="equal">
      <formula>_FV(13,"3")</formula>
    </cfRule>
  </conditionalFormatting>
  <conditionalFormatting sqref="U80:V80">
    <cfRule type="containsText" dxfId="21791" priority="24606" operator="containsText" text="DOMENICA">
      <formula>NOT(ISERROR(SEARCH("DOMENICA",U80)))</formula>
    </cfRule>
    <cfRule type="containsText" dxfId="21790" priority="24607" operator="containsText" text="08.30 – 14.30">
      <formula>NOT(ISERROR(SEARCH("08.30 – 14.30",U80)))</formula>
    </cfRule>
    <cfRule type="containsText" dxfId="21789" priority="24608" operator="containsText" text="09.30 – 18.30">
      <formula>NOT(ISERROR(SEARCH("09.30 – 18.30",U80)))</formula>
    </cfRule>
    <cfRule type="containsText" dxfId="21788" priority="24609" operator="containsText" text="08.30 – 16.30">
      <formula>NOT(ISERROR(SEARCH("08.30 – 16.30",U80)))</formula>
    </cfRule>
    <cfRule type="containsText" dxfId="21787" priority="24610" operator="containsText" text="08.30 – 17.30">
      <formula>NOT(ISERROR(SEARCH("08.30 – 17.30",U80)))</formula>
    </cfRule>
    <cfRule type="containsText" dxfId="21786" priority="24611" operator="containsText" text="09.00 – 18.00">
      <formula>NOT(ISERROR(SEARCH("09.00 – 18.00",U80)))</formula>
    </cfRule>
    <cfRule type="containsText" dxfId="21785" priority="24612" operator="containsText" text="09.00 – 15.00">
      <formula>NOT(ISERROR(SEARCH("09.00 – 15.00",U80)))</formula>
    </cfRule>
    <cfRule type="containsText" dxfId="21784" priority="24613" operator="containsText" text="10.30 – 19.30">
      <formula>NOT(ISERROR(SEARCH("10.30 – 19.30",U80)))</formula>
    </cfRule>
    <cfRule type="containsText" dxfId="21783" priority="24614" operator="containsText" text="09.00 – 13.00">
      <formula>NOT(ISERROR(SEARCH("09.00 – 13.00",U80)))</formula>
    </cfRule>
    <cfRule type="containsText" dxfId="21782" priority="24615" operator="containsText" text="11.30 – 19.30">
      <formula>NOT(ISERROR(SEARCH("11.30 – 19.30",U80)))</formula>
    </cfRule>
  </conditionalFormatting>
  <conditionalFormatting sqref="U80:V80">
    <cfRule type="cellIs" dxfId="21781" priority="24598" operator="equal">
      <formula>"09.00 – 15.00"</formula>
    </cfRule>
  </conditionalFormatting>
  <conditionalFormatting sqref="U80:V80">
    <cfRule type="cellIs" dxfId="21780" priority="24599" operator="equal">
      <formula>"09.00 – 18.00"</formula>
    </cfRule>
  </conditionalFormatting>
  <conditionalFormatting sqref="U80:V80">
    <cfRule type="cellIs" dxfId="21779" priority="24600" operator="equal">
      <formula>"09.30 – 13.00"</formula>
    </cfRule>
  </conditionalFormatting>
  <conditionalFormatting sqref="U80:V80">
    <cfRule type="cellIs" dxfId="21778" priority="24601" operator="equal">
      <formula>"10.30 – 19.30"</formula>
    </cfRule>
  </conditionalFormatting>
  <conditionalFormatting sqref="U80:V80">
    <cfRule type="cellIs" dxfId="21777" priority="24602" operator="equal">
      <formula>"11.30 – 19.30"</formula>
    </cfRule>
  </conditionalFormatting>
  <conditionalFormatting sqref="U80:V80">
    <cfRule type="cellIs" dxfId="21776" priority="24603" operator="equal">
      <formula>_FV(13,"3")</formula>
    </cfRule>
  </conditionalFormatting>
  <conditionalFormatting sqref="U80:V80">
    <cfRule type="cellIs" dxfId="21775" priority="24604" operator="equal">
      <formula>_FV(13,"3")</formula>
    </cfRule>
  </conditionalFormatting>
  <conditionalFormatting sqref="U80:V80">
    <cfRule type="cellIs" dxfId="21774" priority="24605" operator="equal">
      <formula>_FV(13,"3")</formula>
    </cfRule>
  </conditionalFormatting>
  <conditionalFormatting sqref="U80:V80">
    <cfRule type="cellIs" dxfId="21773" priority="24590" operator="equal">
      <formula>"09.00 – 15.00"</formula>
    </cfRule>
  </conditionalFormatting>
  <conditionalFormatting sqref="U80:V80">
    <cfRule type="cellIs" dxfId="21772" priority="24591" operator="equal">
      <formula>"09.00 – 18.00"</formula>
    </cfRule>
  </conditionalFormatting>
  <conditionalFormatting sqref="U80:V80">
    <cfRule type="cellIs" dxfId="21771" priority="24592" operator="equal">
      <formula>"09.30 – 13.00"</formula>
    </cfRule>
  </conditionalFormatting>
  <conditionalFormatting sqref="U80:V80">
    <cfRule type="cellIs" dxfId="21770" priority="24593" operator="equal">
      <formula>"10.30 – 19.30"</formula>
    </cfRule>
  </conditionalFormatting>
  <conditionalFormatting sqref="U80:V80">
    <cfRule type="cellIs" dxfId="21769" priority="24594" operator="equal">
      <formula>"11.30 – 19.30"</formula>
    </cfRule>
  </conditionalFormatting>
  <conditionalFormatting sqref="U80:V80">
    <cfRule type="cellIs" dxfId="21768" priority="24595" operator="equal">
      <formula>_FV(13,"3")</formula>
    </cfRule>
  </conditionalFormatting>
  <conditionalFormatting sqref="U80:V80">
    <cfRule type="cellIs" dxfId="21767" priority="24596" operator="equal">
      <formula>_FV(13,"3")</formula>
    </cfRule>
  </conditionalFormatting>
  <conditionalFormatting sqref="U80:V80">
    <cfRule type="cellIs" dxfId="21766" priority="24597" operator="equal">
      <formula>_FV(13,"3")</formula>
    </cfRule>
  </conditionalFormatting>
  <conditionalFormatting sqref="V82:V88">
    <cfRule type="containsText" dxfId="21765" priority="24573" operator="containsText" text="08.30 – 14.30">
      <formula>NOT(ISERROR(SEARCH("08.30 – 14.30",V82)))</formula>
    </cfRule>
    <cfRule type="containsText" dxfId="21764" priority="24574" operator="containsText" text="09:30 – 18.30">
      <formula>NOT(ISERROR(SEARCH("09:30 – 18.30",V82)))</formula>
    </cfRule>
    <cfRule type="containsText" dxfId="21763" priority="24575" operator="containsText" text="10.30 – 18.30">
      <formula>NOT(ISERROR(SEARCH("10.30 – 18.30",V82)))</formula>
    </cfRule>
    <cfRule type="containsText" dxfId="21762" priority="24576" operator="containsText" text="09.30 – 18.30">
      <formula>NOT(ISERROR(SEARCH("09.30 – 18.30",V82)))</formula>
    </cfRule>
    <cfRule type="containsText" dxfId="21761" priority="24577" operator="containsText" text="09.00 – 13:00">
      <formula>NOT(ISERROR(SEARCH("09.00 – 13:00",V82)))</formula>
    </cfRule>
    <cfRule type="containsText" dxfId="21760" priority="24578" operator="containsText" text="08.30 – 16.30">
      <formula>NOT(ISERROR(SEARCH("08.30 – 16.30",V82)))</formula>
    </cfRule>
    <cfRule type="containsText" dxfId="21759" priority="24579" operator="containsText" text="08:30 – 17.30">
      <formula>NOT(ISERROR(SEARCH("08:30 – 17.30",V82)))</formula>
    </cfRule>
    <cfRule type="containsText" dxfId="21758" priority="24580" operator="containsText" text="08.30 – 17.30">
      <formula>NOT(ISERROR(SEARCH("08.30 – 17.30",V82)))</formula>
    </cfRule>
    <cfRule type="containsText" dxfId="21757" priority="24581" operator="containsText" text="09.00 – 18.00">
      <formula>NOT(ISERROR(SEARCH("09.00 – 18.00",V82)))</formula>
    </cfRule>
    <cfRule type="containsText" dxfId="21756" priority="24582" operator="containsText" text="09.00 – 13.00">
      <formula>NOT(ISERROR(SEARCH("09.00 – 13.00",V82)))</formula>
    </cfRule>
    <cfRule type="containsText" dxfId="21755" priority="24583" operator="containsText" text="11.30 – 19.30">
      <formula>NOT(ISERROR(SEARCH("11.30 – 19.30",V82)))</formula>
    </cfRule>
    <cfRule type="containsText" dxfId="21754" priority="24584" operator="containsText" text="10.30 – 19.30">
      <formula>NOT(ISERROR(SEARCH("10.30 – 19.30",V82)))</formula>
    </cfRule>
    <cfRule type="containsText" dxfId="21753" priority="24585" operator="containsText" text="09.00 – 15.00">
      <formula>NOT(ISERROR(SEARCH("09.00 – 15.00",V82)))</formula>
    </cfRule>
    <cfRule type="containsText" dxfId="21752" priority="24586" operator="containsText" text="12:30">
      <formula>NOT(ISERROR(SEARCH("12:30",V82)))</formula>
    </cfRule>
    <cfRule type="containsText" dxfId="21751" priority="24587" operator="containsText" text="13:30">
      <formula>NOT(ISERROR(SEARCH("13:30",V82)))</formula>
    </cfRule>
    <cfRule type="containsText" dxfId="21750" priority="24588" operator="containsText" text="FESTIVITÁ">
      <formula>NOT(ISERROR(SEARCH("FESTIVITÁ",V82)))</formula>
    </cfRule>
    <cfRule type="cellIs" dxfId="21749" priority="24589" operator="equal">
      <formula>"DOMENICA"</formula>
    </cfRule>
  </conditionalFormatting>
  <conditionalFormatting sqref="V82:V88">
    <cfRule type="iconSet" priority="24572">
      <iconSet iconSet="3Symbols2">
        <cfvo type="percent" val="0"/>
        <cfvo type="percent" val="0"/>
        <cfvo type="formula" val="TODAY()" gte="0"/>
      </iconSet>
    </cfRule>
  </conditionalFormatting>
  <conditionalFormatting sqref="AW82:AW88">
    <cfRule type="containsText" dxfId="21748" priority="24555" operator="containsText" text="08.30 – 14.30">
      <formula>NOT(ISERROR(SEARCH("08.30 – 14.30",AW82)))</formula>
    </cfRule>
    <cfRule type="containsText" dxfId="21747" priority="24556" operator="containsText" text="09:30 – 18.30">
      <formula>NOT(ISERROR(SEARCH("09:30 – 18.30",AW82)))</formula>
    </cfRule>
    <cfRule type="containsText" dxfId="21746" priority="24557" operator="containsText" text="10.30 – 18.30">
      <formula>NOT(ISERROR(SEARCH("10.30 – 18.30",AW82)))</formula>
    </cfRule>
    <cfRule type="containsText" dxfId="21745" priority="24558" operator="containsText" text="09.30 – 18.30">
      <formula>NOT(ISERROR(SEARCH("09.30 – 18.30",AW82)))</formula>
    </cfRule>
    <cfRule type="containsText" dxfId="21744" priority="24559" operator="containsText" text="09.00 – 13:00">
      <formula>NOT(ISERROR(SEARCH("09.00 – 13:00",AW82)))</formula>
    </cfRule>
    <cfRule type="containsText" dxfId="21743" priority="24560" operator="containsText" text="08.30 – 16.30">
      <formula>NOT(ISERROR(SEARCH("08.30 – 16.30",AW82)))</formula>
    </cfRule>
    <cfRule type="containsText" dxfId="21742" priority="24561" operator="containsText" text="08:30 – 17.30">
      <formula>NOT(ISERROR(SEARCH("08:30 – 17.30",AW82)))</formula>
    </cfRule>
    <cfRule type="containsText" dxfId="21741" priority="24562" operator="containsText" text="08.30 – 17.30">
      <formula>NOT(ISERROR(SEARCH("08.30 – 17.30",AW82)))</formula>
    </cfRule>
    <cfRule type="containsText" dxfId="21740" priority="24563" operator="containsText" text="09.00 – 18.00">
      <formula>NOT(ISERROR(SEARCH("09.00 – 18.00",AW82)))</formula>
    </cfRule>
    <cfRule type="containsText" dxfId="21739" priority="24564" operator="containsText" text="09.00 – 13.00">
      <formula>NOT(ISERROR(SEARCH("09.00 – 13.00",AW82)))</formula>
    </cfRule>
    <cfRule type="containsText" dxfId="21738" priority="24565" operator="containsText" text="11.30 – 19.30">
      <formula>NOT(ISERROR(SEARCH("11.30 – 19.30",AW82)))</formula>
    </cfRule>
    <cfRule type="containsText" dxfId="21737" priority="24566" operator="containsText" text="10.30 – 19.30">
      <formula>NOT(ISERROR(SEARCH("10.30 – 19.30",AW82)))</formula>
    </cfRule>
    <cfRule type="containsText" dxfId="21736" priority="24567" operator="containsText" text="09.00 – 15.00">
      <formula>NOT(ISERROR(SEARCH("09.00 – 15.00",AW82)))</formula>
    </cfRule>
    <cfRule type="containsText" dxfId="21735" priority="24568" operator="containsText" text="12:30">
      <formula>NOT(ISERROR(SEARCH("12:30",AW82)))</formula>
    </cfRule>
    <cfRule type="containsText" dxfId="21734" priority="24569" operator="containsText" text="13:30">
      <formula>NOT(ISERROR(SEARCH("13:30",AW82)))</formula>
    </cfRule>
    <cfRule type="containsText" dxfId="21733" priority="24570" operator="containsText" text="FESTIVITÁ">
      <formula>NOT(ISERROR(SEARCH("FESTIVITÁ",AW82)))</formula>
    </cfRule>
    <cfRule type="cellIs" dxfId="21732" priority="24571" operator="equal">
      <formula>"DOMENICA"</formula>
    </cfRule>
  </conditionalFormatting>
  <conditionalFormatting sqref="AX82:AX88">
    <cfRule type="containsText" dxfId="21731" priority="24538" operator="containsText" text="08.30 – 14.30">
      <formula>NOT(ISERROR(SEARCH("08.30 – 14.30",AX82)))</formula>
    </cfRule>
    <cfRule type="containsText" dxfId="21730" priority="24539" operator="containsText" text="09:30 – 18.30">
      <formula>NOT(ISERROR(SEARCH("09:30 – 18.30",AX82)))</formula>
    </cfRule>
    <cfRule type="containsText" dxfId="21729" priority="24540" operator="containsText" text="10.30 – 18.30">
      <formula>NOT(ISERROR(SEARCH("10.30 – 18.30",AX82)))</formula>
    </cfRule>
    <cfRule type="containsText" dxfId="21728" priority="24541" operator="containsText" text="09.30 – 18.30">
      <formula>NOT(ISERROR(SEARCH("09.30 – 18.30",AX82)))</formula>
    </cfRule>
    <cfRule type="containsText" dxfId="21727" priority="24542" operator="containsText" text="09.00 – 13:00">
      <formula>NOT(ISERROR(SEARCH("09.00 – 13:00",AX82)))</formula>
    </cfRule>
    <cfRule type="containsText" dxfId="21726" priority="24543" operator="containsText" text="08.30 – 16.30">
      <formula>NOT(ISERROR(SEARCH("08.30 – 16.30",AX82)))</formula>
    </cfRule>
    <cfRule type="containsText" dxfId="21725" priority="24544" operator="containsText" text="08:30 – 17.30">
      <formula>NOT(ISERROR(SEARCH("08:30 – 17.30",AX82)))</formula>
    </cfRule>
    <cfRule type="containsText" dxfId="21724" priority="24545" operator="containsText" text="08.30 – 17.30">
      <formula>NOT(ISERROR(SEARCH("08.30 – 17.30",AX82)))</formula>
    </cfRule>
    <cfRule type="containsText" dxfId="21723" priority="24546" operator="containsText" text="09.00 – 18.00">
      <formula>NOT(ISERROR(SEARCH("09.00 – 18.00",AX82)))</formula>
    </cfRule>
    <cfRule type="containsText" dxfId="21722" priority="24547" operator="containsText" text="09.00 – 13.00">
      <formula>NOT(ISERROR(SEARCH("09.00 – 13.00",AX82)))</formula>
    </cfRule>
    <cfRule type="containsText" dxfId="21721" priority="24548" operator="containsText" text="11.30 – 19.30">
      <formula>NOT(ISERROR(SEARCH("11.30 – 19.30",AX82)))</formula>
    </cfRule>
    <cfRule type="containsText" dxfId="21720" priority="24549" operator="containsText" text="10.30 – 19.30">
      <formula>NOT(ISERROR(SEARCH("10.30 – 19.30",AX82)))</formula>
    </cfRule>
    <cfRule type="containsText" dxfId="21719" priority="24550" operator="containsText" text="09.00 – 15.00">
      <formula>NOT(ISERROR(SEARCH("09.00 – 15.00",AX82)))</formula>
    </cfRule>
    <cfRule type="containsText" dxfId="21718" priority="24551" operator="containsText" text="12:30">
      <formula>NOT(ISERROR(SEARCH("12:30",AX82)))</formula>
    </cfRule>
    <cfRule type="containsText" dxfId="21717" priority="24552" operator="containsText" text="13:30">
      <formula>NOT(ISERROR(SEARCH("13:30",AX82)))</formula>
    </cfRule>
    <cfRule type="containsText" dxfId="21716" priority="24553" operator="containsText" text="FESTIVITÁ">
      <formula>NOT(ISERROR(SEARCH("FESTIVITÁ",AX82)))</formula>
    </cfRule>
    <cfRule type="cellIs" dxfId="21715" priority="24554" operator="equal">
      <formula>"DOMENICA"</formula>
    </cfRule>
  </conditionalFormatting>
  <conditionalFormatting sqref="AX82:AX88">
    <cfRule type="iconSet" priority="24537">
      <iconSet iconSet="3Symbols2">
        <cfvo type="percent" val="0"/>
        <cfvo type="percent" val="0"/>
        <cfvo type="formula" val="TODAY()" gte="0"/>
      </iconSet>
    </cfRule>
  </conditionalFormatting>
  <conditionalFormatting sqref="Q80:S88 BI80:XFD88 U80:V88">
    <cfRule type="containsText" dxfId="21714" priority="24531" operator="containsText" text="09.00 - 13.00">
      <formula>NOT(ISERROR(SEARCH("09.00 - 13.00",Q80)))</formula>
    </cfRule>
    <cfRule type="containsText" dxfId="21713" priority="24532" operator="containsText" text="09.00 – 15:00">
      <formula>NOT(ISERROR(SEARCH("09.00 – 15:00",Q80)))</formula>
    </cfRule>
    <cfRule type="containsText" dxfId="21712" priority="24533" operator="containsText" text="09.00 – 16.00">
      <formula>NOT(ISERROR(SEARCH("09.00 – 16.00",Q80)))</formula>
    </cfRule>
    <cfRule type="containsText" dxfId="21711" priority="24534" operator="containsText" text="09.00 - 13:00">
      <formula>NOT(ISERROR(SEARCH("09.00 - 13:00",Q80)))</formula>
    </cfRule>
    <cfRule type="containsText" dxfId="21710" priority="24535" operator="containsText" text="08.30 – 16:30 ">
      <formula>NOT(ISERROR(SEARCH("08.30 – 16:30 ",Q80)))</formula>
    </cfRule>
    <cfRule type="containsText" dxfId="21709" priority="24536" operator="containsText" text="08.30 – 17:30 ">
      <formula>NOT(ISERROR(SEARCH("08.30 – 17:30 ",Q80)))</formula>
    </cfRule>
  </conditionalFormatting>
  <conditionalFormatting sqref="Q80:S80">
    <cfRule type="cellIs" dxfId="21708" priority="24523" operator="equal">
      <formula>"09.00 – 15.00"</formula>
    </cfRule>
  </conditionalFormatting>
  <conditionalFormatting sqref="Q80:S80">
    <cfRule type="cellIs" dxfId="21707" priority="24524" operator="equal">
      <formula>"09.00 – 18.00"</formula>
    </cfRule>
  </conditionalFormatting>
  <conditionalFormatting sqref="Q80:S80">
    <cfRule type="cellIs" dxfId="21706" priority="24525" operator="equal">
      <formula>"09.30 – 13.00"</formula>
    </cfRule>
  </conditionalFormatting>
  <conditionalFormatting sqref="Q80:S80">
    <cfRule type="cellIs" dxfId="21705" priority="24526" operator="equal">
      <formula>"10.30 – 19.30"</formula>
    </cfRule>
  </conditionalFormatting>
  <conditionalFormatting sqref="Q80:S80">
    <cfRule type="cellIs" dxfId="21704" priority="24527" operator="equal">
      <formula>"11.30 – 19.30"</formula>
    </cfRule>
  </conditionalFormatting>
  <conditionalFormatting sqref="Q80:S80">
    <cfRule type="cellIs" dxfId="21703" priority="24528" operator="equal">
      <formula>_FV(13,"3")</formula>
    </cfRule>
  </conditionalFormatting>
  <conditionalFormatting sqref="Q80:S80">
    <cfRule type="cellIs" dxfId="21702" priority="24529" operator="equal">
      <formula>_FV(13,"3")</formula>
    </cfRule>
  </conditionalFormatting>
  <conditionalFormatting sqref="Q80:S80">
    <cfRule type="cellIs" dxfId="21701" priority="24530" operator="equal">
      <formula>_FV(13,"3")</formula>
    </cfRule>
  </conditionalFormatting>
  <conditionalFormatting sqref="Q80:S80">
    <cfRule type="containsText" dxfId="21700" priority="24513" operator="containsText" text="DOMENICA">
      <formula>NOT(ISERROR(SEARCH("DOMENICA",Q80)))</formula>
    </cfRule>
    <cfRule type="containsText" dxfId="21699" priority="24514" operator="containsText" text="08.30 – 14.30">
      <formula>NOT(ISERROR(SEARCH("08.30 – 14.30",Q80)))</formula>
    </cfRule>
    <cfRule type="containsText" dxfId="21698" priority="24515" operator="containsText" text="09.30 – 18.30">
      <formula>NOT(ISERROR(SEARCH("09.30 – 18.30",Q80)))</formula>
    </cfRule>
    <cfRule type="containsText" dxfId="21697" priority="24516" operator="containsText" text="08.30 – 16.30">
      <formula>NOT(ISERROR(SEARCH("08.30 – 16.30",Q80)))</formula>
    </cfRule>
    <cfRule type="containsText" dxfId="21696" priority="24517" operator="containsText" text="08.30 – 17.30">
      <formula>NOT(ISERROR(SEARCH("08.30 – 17.30",Q80)))</formula>
    </cfRule>
    <cfRule type="containsText" dxfId="21695" priority="24518" operator="containsText" text="09.00 – 18.00">
      <formula>NOT(ISERROR(SEARCH("09.00 – 18.00",Q80)))</formula>
    </cfRule>
    <cfRule type="containsText" dxfId="21694" priority="24519" operator="containsText" text="09.00 – 15.00">
      <formula>NOT(ISERROR(SEARCH("09.00 – 15.00",Q80)))</formula>
    </cfRule>
    <cfRule type="containsText" dxfId="21693" priority="24520" operator="containsText" text="10.30 – 19.30">
      <formula>NOT(ISERROR(SEARCH("10.30 – 19.30",Q80)))</formula>
    </cfRule>
    <cfRule type="containsText" dxfId="21692" priority="24521" operator="containsText" text="09.00 – 13.00">
      <formula>NOT(ISERROR(SEARCH("09.00 – 13.00",Q80)))</formula>
    </cfRule>
    <cfRule type="containsText" dxfId="21691" priority="24522" operator="containsText" text="11.30 – 19.30">
      <formula>NOT(ISERROR(SEARCH("11.30 – 19.30",Q80)))</formula>
    </cfRule>
  </conditionalFormatting>
  <conditionalFormatting sqref="Q80:S80">
    <cfRule type="cellIs" dxfId="21690" priority="24506" operator="equal">
      <formula>"09.00 – 18.00"</formula>
    </cfRule>
  </conditionalFormatting>
  <conditionalFormatting sqref="Q80:S80">
    <cfRule type="cellIs" dxfId="21689" priority="24507" operator="equal">
      <formula>"09.30 – 13.00"</formula>
    </cfRule>
  </conditionalFormatting>
  <conditionalFormatting sqref="Q80:S80">
    <cfRule type="cellIs" dxfId="21688" priority="24508" operator="equal">
      <formula>"10.30 – 19.30"</formula>
    </cfRule>
  </conditionalFormatting>
  <conditionalFormatting sqref="Q80:S80">
    <cfRule type="cellIs" dxfId="21687" priority="24509" operator="equal">
      <formula>"11.30 – 19.30"</formula>
    </cfRule>
  </conditionalFormatting>
  <conditionalFormatting sqref="Q80:S80">
    <cfRule type="cellIs" dxfId="21686" priority="24510" operator="equal">
      <formula>_FV(13,"3")</formula>
    </cfRule>
  </conditionalFormatting>
  <conditionalFormatting sqref="Q80:S80">
    <cfRule type="cellIs" dxfId="21685" priority="24511" operator="equal">
      <formula>_FV(13,"3")</formula>
    </cfRule>
  </conditionalFormatting>
  <conditionalFormatting sqref="Q80:S80">
    <cfRule type="cellIs" dxfId="21684" priority="24512" operator="equal">
      <formula>_FV(13,"3")</formula>
    </cfRule>
  </conditionalFormatting>
  <conditionalFormatting sqref="Q80:S80">
    <cfRule type="cellIs" dxfId="21683" priority="24499" operator="equal">
      <formula>"09.00 – 18.00"</formula>
    </cfRule>
  </conditionalFormatting>
  <conditionalFormatting sqref="Q80:S80">
    <cfRule type="cellIs" dxfId="21682" priority="24500" operator="equal">
      <formula>"09.30 – 13.00"</formula>
    </cfRule>
  </conditionalFormatting>
  <conditionalFormatting sqref="Q80:S80">
    <cfRule type="cellIs" dxfId="21681" priority="24501" operator="equal">
      <formula>"10.30 – 19.30"</formula>
    </cfRule>
  </conditionalFormatting>
  <conditionalFormatting sqref="Q80:S80">
    <cfRule type="cellIs" dxfId="21680" priority="24502" operator="equal">
      <formula>"11.30 – 19.30"</formula>
    </cfRule>
  </conditionalFormatting>
  <conditionalFormatting sqref="Q80:S80">
    <cfRule type="cellIs" dxfId="21679" priority="24503" operator="equal">
      <formula>_FV(13,"3")</formula>
    </cfRule>
  </conditionalFormatting>
  <conditionalFormatting sqref="Q80:S80">
    <cfRule type="cellIs" dxfId="21678" priority="24504" operator="equal">
      <formula>_FV(13,"3")</formula>
    </cfRule>
  </conditionalFormatting>
  <conditionalFormatting sqref="Q80:S80">
    <cfRule type="cellIs" dxfId="21677" priority="24505" operator="equal">
      <formula>_FV(13,"3")</formula>
    </cfRule>
  </conditionalFormatting>
  <conditionalFormatting sqref="E80:G80 K80:L80">
    <cfRule type="cellIs" dxfId="21676" priority="24490" operator="equal">
      <formula>"09.00 – 13.00"</formula>
    </cfRule>
  </conditionalFormatting>
  <conditionalFormatting sqref="E80:G80 K80:L80">
    <cfRule type="cellIs" dxfId="21675" priority="24491" operator="equal">
      <formula>"09.00 – 15.00"</formula>
    </cfRule>
  </conditionalFormatting>
  <conditionalFormatting sqref="E80:G80 K80:L80">
    <cfRule type="cellIs" dxfId="21674" priority="24492" operator="equal">
      <formula>"09.00 – 18.00"</formula>
    </cfRule>
  </conditionalFormatting>
  <conditionalFormatting sqref="E80:G80 K80:L80">
    <cfRule type="cellIs" dxfId="21673" priority="24493" operator="equal">
      <formula>"09.30 – 13.00"</formula>
    </cfRule>
  </conditionalFormatting>
  <conditionalFormatting sqref="E80:G80 K80:L80">
    <cfRule type="cellIs" dxfId="21672" priority="24494" operator="equal">
      <formula>"10.30 – 19.30"</formula>
    </cfRule>
  </conditionalFormatting>
  <conditionalFormatting sqref="E80:G80 K80:L80">
    <cfRule type="cellIs" dxfId="21671" priority="24495" operator="equal">
      <formula>"11.30 – 19.30"</formula>
    </cfRule>
  </conditionalFormatting>
  <conditionalFormatting sqref="E80:G80 K80:L80">
    <cfRule type="cellIs" dxfId="21670" priority="24496" operator="equal">
      <formula>_FV(13,"3")</formula>
    </cfRule>
  </conditionalFormatting>
  <conditionalFormatting sqref="E80:G80 K80:L80">
    <cfRule type="cellIs" dxfId="21669" priority="24497" operator="equal">
      <formula>_FV(13,"3")</formula>
    </cfRule>
  </conditionalFormatting>
  <conditionalFormatting sqref="E80:G80 K80:L80">
    <cfRule type="cellIs" dxfId="21668" priority="24498" operator="equal">
      <formula>_FV(13,"3")</formula>
    </cfRule>
  </conditionalFormatting>
  <conditionalFormatting sqref="E80:G80 K80:L80">
    <cfRule type="containsText" dxfId="21667" priority="24480" operator="containsText" text="DOMENICA">
      <formula>NOT(ISERROR(SEARCH("DOMENICA",E80)))</formula>
    </cfRule>
    <cfRule type="containsText" dxfId="21666" priority="24481" operator="containsText" text="08.30 – 14.30">
      <formula>NOT(ISERROR(SEARCH("08.30 – 14.30",E80)))</formula>
    </cfRule>
    <cfRule type="containsText" dxfId="21665" priority="24482" operator="containsText" text="09.30 – 18.30">
      <formula>NOT(ISERROR(SEARCH("09.30 – 18.30",E80)))</formula>
    </cfRule>
    <cfRule type="containsText" dxfId="21664" priority="24483" operator="containsText" text="08.30 – 16.30">
      <formula>NOT(ISERROR(SEARCH("08.30 – 16.30",E80)))</formula>
    </cfRule>
    <cfRule type="containsText" dxfId="21663" priority="24484" operator="containsText" text="08.30 – 17.30">
      <formula>NOT(ISERROR(SEARCH("08.30 – 17.30",E80)))</formula>
    </cfRule>
    <cfRule type="containsText" dxfId="21662" priority="24485" operator="containsText" text="09.00 – 18.00">
      <formula>NOT(ISERROR(SEARCH("09.00 – 18.00",E80)))</formula>
    </cfRule>
    <cfRule type="containsText" dxfId="21661" priority="24486" operator="containsText" text="09.00 – 15.00">
      <formula>NOT(ISERROR(SEARCH("09.00 – 15.00",E80)))</formula>
    </cfRule>
    <cfRule type="containsText" dxfId="21660" priority="24487" operator="containsText" text="10.30 – 19.30">
      <formula>NOT(ISERROR(SEARCH("10.30 – 19.30",E80)))</formula>
    </cfRule>
    <cfRule type="containsText" dxfId="21659" priority="24488" operator="containsText" text="09.00 – 13.00">
      <formula>NOT(ISERROR(SEARCH("09.00 – 13.00",E80)))</formula>
    </cfRule>
    <cfRule type="containsText" dxfId="21658" priority="24489" operator="containsText" text="11.30 – 19.30">
      <formula>NOT(ISERROR(SEARCH("11.30 – 19.30",E80)))</formula>
    </cfRule>
  </conditionalFormatting>
  <conditionalFormatting sqref="E80:G80 K80:L80">
    <cfRule type="cellIs" dxfId="21657" priority="24472" operator="equal">
      <formula>"09.00 – 15.00"</formula>
    </cfRule>
  </conditionalFormatting>
  <conditionalFormatting sqref="E80:G80 K80:L80">
    <cfRule type="cellIs" dxfId="21656" priority="24473" operator="equal">
      <formula>"09.00 – 18.00"</formula>
    </cfRule>
  </conditionalFormatting>
  <conditionalFormatting sqref="E80:G80 K80:L80">
    <cfRule type="cellIs" dxfId="21655" priority="24474" operator="equal">
      <formula>"09.30 – 13.00"</formula>
    </cfRule>
  </conditionalFormatting>
  <conditionalFormatting sqref="E80:G80 K80:L80">
    <cfRule type="cellIs" dxfId="21654" priority="24475" operator="equal">
      <formula>"10.30 – 19.30"</formula>
    </cfRule>
  </conditionalFormatting>
  <conditionalFormatting sqref="E80:G80 K80:L80">
    <cfRule type="cellIs" dxfId="21653" priority="24476" operator="equal">
      <formula>"11.30 – 19.30"</formula>
    </cfRule>
  </conditionalFormatting>
  <conditionalFormatting sqref="E80:G80 K80:L80">
    <cfRule type="cellIs" dxfId="21652" priority="24477" operator="equal">
      <formula>_FV(13,"3")</formula>
    </cfRule>
  </conditionalFormatting>
  <conditionalFormatting sqref="E80:G80 K80:L80">
    <cfRule type="cellIs" dxfId="21651" priority="24478" operator="equal">
      <formula>_FV(13,"3")</formula>
    </cfRule>
  </conditionalFormatting>
  <conditionalFormatting sqref="E80:G80 K80:L80">
    <cfRule type="cellIs" dxfId="21650" priority="24479" operator="equal">
      <formula>_FV(13,"3")</formula>
    </cfRule>
  </conditionalFormatting>
  <conditionalFormatting sqref="E80:G80 K80:L80">
    <cfRule type="cellIs" dxfId="21649" priority="24464" operator="equal">
      <formula>"09.00 – 15.00"</formula>
    </cfRule>
  </conditionalFormatting>
  <conditionalFormatting sqref="E80:G80 K80:L80">
    <cfRule type="cellIs" dxfId="21648" priority="24465" operator="equal">
      <formula>"09.00 – 18.00"</formula>
    </cfRule>
  </conditionalFormatting>
  <conditionalFormatting sqref="E80:G80 K80:L80">
    <cfRule type="cellIs" dxfId="21647" priority="24466" operator="equal">
      <formula>"09.30 – 13.00"</formula>
    </cfRule>
  </conditionalFormatting>
  <conditionalFormatting sqref="E80:G80 K80:L80">
    <cfRule type="cellIs" dxfId="21646" priority="24467" operator="equal">
      <formula>"10.30 – 19.30"</formula>
    </cfRule>
  </conditionalFormatting>
  <conditionalFormatting sqref="E80:G80 K80:L80">
    <cfRule type="cellIs" dxfId="21645" priority="24468" operator="equal">
      <formula>"11.30 – 19.30"</formula>
    </cfRule>
  </conditionalFormatting>
  <conditionalFormatting sqref="E80:G80 K80:L80">
    <cfRule type="cellIs" dxfId="21644" priority="24469" operator="equal">
      <formula>_FV(13,"3")</formula>
    </cfRule>
  </conditionalFormatting>
  <conditionalFormatting sqref="E80:G80 K80:L80">
    <cfRule type="cellIs" dxfId="21643" priority="24470" operator="equal">
      <formula>_FV(13,"3")</formula>
    </cfRule>
  </conditionalFormatting>
  <conditionalFormatting sqref="E80:G80 K80:L80">
    <cfRule type="cellIs" dxfId="21642" priority="24471" operator="equal">
      <formula>_FV(13,"3")</formula>
    </cfRule>
  </conditionalFormatting>
  <conditionalFormatting sqref="A82:B88">
    <cfRule type="containsText" dxfId="21641" priority="24415" operator="containsText" text="08.30 – 14.30">
      <formula>NOT(ISERROR(SEARCH("08.30 – 14.30",A82)))</formula>
    </cfRule>
    <cfRule type="containsText" dxfId="21640" priority="24416" operator="containsText" text="09:30 – 18.30">
      <formula>NOT(ISERROR(SEARCH("09:30 – 18.30",A82)))</formula>
    </cfRule>
    <cfRule type="containsText" dxfId="21639" priority="24417" operator="containsText" text="10.30 – 18.30">
      <formula>NOT(ISERROR(SEARCH("10.30 – 18.30",A82)))</formula>
    </cfRule>
    <cfRule type="containsText" dxfId="21638" priority="24418" operator="containsText" text="09.30 – 18.30">
      <formula>NOT(ISERROR(SEARCH("09.30 – 18.30",A82)))</formula>
    </cfRule>
    <cfRule type="containsText" dxfId="21637" priority="24419" operator="containsText" text="09.00 – 13:00">
      <formula>NOT(ISERROR(SEARCH("09.00 – 13:00",A82)))</formula>
    </cfRule>
    <cfRule type="containsText" dxfId="21636" priority="24420" operator="containsText" text="08.30 – 16.30">
      <formula>NOT(ISERROR(SEARCH("08.30 – 16.30",A82)))</formula>
    </cfRule>
    <cfRule type="containsText" dxfId="21635" priority="24421" operator="containsText" text="08:30 – 17.30">
      <formula>NOT(ISERROR(SEARCH("08:30 – 17.30",A82)))</formula>
    </cfRule>
    <cfRule type="containsText" dxfId="21634" priority="24422" operator="containsText" text="08.30 – 17.30">
      <formula>NOT(ISERROR(SEARCH("08.30 – 17.30",A82)))</formula>
    </cfRule>
    <cfRule type="containsText" dxfId="21633" priority="24423" operator="containsText" text="09.00 – 18.00">
      <formula>NOT(ISERROR(SEARCH("09.00 – 18.00",A82)))</formula>
    </cfRule>
    <cfRule type="containsText" dxfId="21632" priority="24424" operator="containsText" text="09.00 – 13.00">
      <formula>NOT(ISERROR(SEARCH("09.00 – 13.00",A82)))</formula>
    </cfRule>
    <cfRule type="containsText" dxfId="21631" priority="24425" operator="containsText" text="11.30 – 19.30">
      <formula>NOT(ISERROR(SEARCH("11.30 – 19.30",A82)))</formula>
    </cfRule>
    <cfRule type="containsText" dxfId="21630" priority="24426" operator="containsText" text="10.30 – 19.30">
      <formula>NOT(ISERROR(SEARCH("10.30 – 19.30",A82)))</formula>
    </cfRule>
    <cfRule type="containsText" dxfId="21629" priority="24427" operator="containsText" text="09.00 – 15.00">
      <formula>NOT(ISERROR(SEARCH("09.00 – 15.00",A82)))</formula>
    </cfRule>
    <cfRule type="containsText" dxfId="21628" priority="24428" operator="containsText" text="12:30">
      <formula>NOT(ISERROR(SEARCH("12:30",A82)))</formula>
    </cfRule>
    <cfRule type="containsText" dxfId="21627" priority="24429" operator="containsText" text="13:30">
      <formula>NOT(ISERROR(SEARCH("13:30",A82)))</formula>
    </cfRule>
    <cfRule type="containsText" dxfId="21626" priority="24430" operator="containsText" text="FESTIVITÁ">
      <formula>NOT(ISERROR(SEARCH("FESTIVITÁ",A82)))</formula>
    </cfRule>
    <cfRule type="cellIs" dxfId="21625" priority="24431" operator="equal">
      <formula>"DOMENICA"</formula>
    </cfRule>
  </conditionalFormatting>
  <conditionalFormatting sqref="B82:B88">
    <cfRule type="iconSet" priority="24414">
      <iconSet iconSet="3Symbols2">
        <cfvo type="percent" val="0"/>
        <cfvo type="percent" val="0"/>
        <cfvo type="formula" val="TODAY()" gte="0"/>
      </iconSet>
    </cfRule>
  </conditionalFormatting>
  <conditionalFormatting sqref="A81:B81">
    <cfRule type="containsText" dxfId="21624" priority="24397" operator="containsText" text="08.30 – 14.30">
      <formula>NOT(ISERROR(SEARCH("08.30 – 14.30",A81)))</formula>
    </cfRule>
    <cfRule type="containsText" dxfId="21623" priority="24398" operator="containsText" text="09:30 – 18.30">
      <formula>NOT(ISERROR(SEARCH("09:30 – 18.30",A81)))</formula>
    </cfRule>
    <cfRule type="containsText" dxfId="21622" priority="24399" operator="containsText" text="10.30 – 18.30">
      <formula>NOT(ISERROR(SEARCH("10.30 – 18.30",A81)))</formula>
    </cfRule>
    <cfRule type="containsText" dxfId="21621" priority="24400" operator="containsText" text="09.30 – 18.30">
      <formula>NOT(ISERROR(SEARCH("09.30 – 18.30",A81)))</formula>
    </cfRule>
    <cfRule type="containsText" dxfId="21620" priority="24401" operator="containsText" text="09.00 – 13:00">
      <formula>NOT(ISERROR(SEARCH("09.00 – 13:00",A81)))</formula>
    </cfRule>
    <cfRule type="containsText" dxfId="21619" priority="24402" operator="containsText" text="08.30 – 16.30">
      <formula>NOT(ISERROR(SEARCH("08.30 – 16.30",A81)))</formula>
    </cfRule>
    <cfRule type="containsText" dxfId="21618" priority="24403" operator="containsText" text="08:30 – 17.30">
      <formula>NOT(ISERROR(SEARCH("08:30 – 17.30",A81)))</formula>
    </cfRule>
    <cfRule type="containsText" dxfId="21617" priority="24404" operator="containsText" text="08.30 – 17.30">
      <formula>NOT(ISERROR(SEARCH("08.30 – 17.30",A81)))</formula>
    </cfRule>
    <cfRule type="containsText" dxfId="21616" priority="24405" operator="containsText" text="09.00 – 18.00">
      <formula>NOT(ISERROR(SEARCH("09.00 – 18.00",A81)))</formula>
    </cfRule>
    <cfRule type="containsText" dxfId="21615" priority="24406" operator="containsText" text="09.00 – 13.00">
      <formula>NOT(ISERROR(SEARCH("09.00 – 13.00",A81)))</formula>
    </cfRule>
    <cfRule type="containsText" dxfId="21614" priority="24407" operator="containsText" text="11.30 – 19.30">
      <formula>NOT(ISERROR(SEARCH("11.30 – 19.30",A81)))</formula>
    </cfRule>
    <cfRule type="containsText" dxfId="21613" priority="24408" operator="containsText" text="10.30 – 19.30">
      <formula>NOT(ISERROR(SEARCH("10.30 – 19.30",A81)))</formula>
    </cfRule>
    <cfRule type="containsText" dxfId="21612" priority="24409" operator="containsText" text="09.00 – 15.00">
      <formula>NOT(ISERROR(SEARCH("09.00 – 15.00",A81)))</formula>
    </cfRule>
    <cfRule type="containsText" dxfId="21611" priority="24410" operator="containsText" text="12:30">
      <formula>NOT(ISERROR(SEARCH("12:30",A81)))</formula>
    </cfRule>
    <cfRule type="containsText" dxfId="21610" priority="24411" operator="containsText" text="13:30">
      <formula>NOT(ISERROR(SEARCH("13:30",A81)))</formula>
    </cfRule>
    <cfRule type="containsText" dxfId="21609" priority="24412" operator="containsText" text="FESTIVITÁ">
      <formula>NOT(ISERROR(SEARCH("FESTIVITÁ",A81)))</formula>
    </cfRule>
    <cfRule type="cellIs" dxfId="21608" priority="24413" operator="equal">
      <formula>"DOMENICA"</formula>
    </cfRule>
  </conditionalFormatting>
  <conditionalFormatting sqref="A80:B80">
    <cfRule type="cellIs" dxfId="21607" priority="24389" operator="equal">
      <formula>"09.00 – 15.00"</formula>
    </cfRule>
  </conditionalFormatting>
  <conditionalFormatting sqref="A80:B80">
    <cfRule type="cellIs" dxfId="21606" priority="24390" operator="equal">
      <formula>"09.00 – 18.00"</formula>
    </cfRule>
  </conditionalFormatting>
  <conditionalFormatting sqref="A80:B80">
    <cfRule type="cellIs" dxfId="21605" priority="24391" operator="equal">
      <formula>"09.30 – 13.00"</formula>
    </cfRule>
  </conditionalFormatting>
  <conditionalFormatting sqref="A80:B80">
    <cfRule type="cellIs" dxfId="21604" priority="24392" operator="equal">
      <formula>"10.30 – 19.30"</formula>
    </cfRule>
  </conditionalFormatting>
  <conditionalFormatting sqref="A80:B80">
    <cfRule type="cellIs" dxfId="21603" priority="24393" operator="equal">
      <formula>"11.30 – 19.30"</formula>
    </cfRule>
  </conditionalFormatting>
  <conditionalFormatting sqref="A80:B80">
    <cfRule type="cellIs" dxfId="21602" priority="24394" operator="equal">
      <formula>_FV(13,"3")</formula>
    </cfRule>
  </conditionalFormatting>
  <conditionalFormatting sqref="A80:B80">
    <cfRule type="cellIs" dxfId="21601" priority="24395" operator="equal">
      <formula>_FV(13,"3")</formula>
    </cfRule>
  </conditionalFormatting>
  <conditionalFormatting sqref="A80:B80">
    <cfRule type="cellIs" dxfId="21600" priority="24396" operator="equal">
      <formula>_FV(13,"3")</formula>
    </cfRule>
  </conditionalFormatting>
  <conditionalFormatting sqref="A80:B80">
    <cfRule type="containsText" dxfId="21599" priority="24379" operator="containsText" text="DOMENICA">
      <formula>NOT(ISERROR(SEARCH("DOMENICA",A80)))</formula>
    </cfRule>
    <cfRule type="containsText" dxfId="21598" priority="24380" operator="containsText" text="08.30 – 14.30">
      <formula>NOT(ISERROR(SEARCH("08.30 – 14.30",A80)))</formula>
    </cfRule>
    <cfRule type="containsText" dxfId="21597" priority="24381" operator="containsText" text="09.30 – 18.30">
      <formula>NOT(ISERROR(SEARCH("09.30 – 18.30",A80)))</formula>
    </cfRule>
    <cfRule type="containsText" dxfId="21596" priority="24382" operator="containsText" text="08.30 – 16.30">
      <formula>NOT(ISERROR(SEARCH("08.30 – 16.30",A80)))</formula>
    </cfRule>
    <cfRule type="containsText" dxfId="21595" priority="24383" operator="containsText" text="08.30 – 17.30">
      <formula>NOT(ISERROR(SEARCH("08.30 – 17.30",A80)))</formula>
    </cfRule>
    <cfRule type="containsText" dxfId="21594" priority="24384" operator="containsText" text="09.00 – 18.00">
      <formula>NOT(ISERROR(SEARCH("09.00 – 18.00",A80)))</formula>
    </cfRule>
    <cfRule type="containsText" dxfId="21593" priority="24385" operator="containsText" text="09.00 – 15.00">
      <formula>NOT(ISERROR(SEARCH("09.00 – 15.00",A80)))</formula>
    </cfRule>
    <cfRule type="containsText" dxfId="21592" priority="24386" operator="containsText" text="10.30 – 19.30">
      <formula>NOT(ISERROR(SEARCH("10.30 – 19.30",A80)))</formula>
    </cfRule>
    <cfRule type="containsText" dxfId="21591" priority="24387" operator="containsText" text="09.00 – 13.00">
      <formula>NOT(ISERROR(SEARCH("09.00 – 13.00",A80)))</formula>
    </cfRule>
    <cfRule type="containsText" dxfId="21590" priority="24388" operator="containsText" text="11.30 – 19.30">
      <formula>NOT(ISERROR(SEARCH("11.30 – 19.30",A80)))</formula>
    </cfRule>
  </conditionalFormatting>
  <conditionalFormatting sqref="A80:B80">
    <cfRule type="cellIs" dxfId="21589" priority="24371" operator="equal">
      <formula>"09.00 – 15.00"</formula>
    </cfRule>
  </conditionalFormatting>
  <conditionalFormatting sqref="A80:B80">
    <cfRule type="cellIs" dxfId="21588" priority="24372" operator="equal">
      <formula>"09.00 – 18.00"</formula>
    </cfRule>
  </conditionalFormatting>
  <conditionalFormatting sqref="A80:B80">
    <cfRule type="cellIs" dxfId="21587" priority="24373" operator="equal">
      <formula>"09.30 – 13.00"</formula>
    </cfRule>
  </conditionalFormatting>
  <conditionalFormatting sqref="A80:B80">
    <cfRule type="cellIs" dxfId="21586" priority="24374" operator="equal">
      <formula>"10.30 – 19.30"</formula>
    </cfRule>
  </conditionalFormatting>
  <conditionalFormatting sqref="A80:B80">
    <cfRule type="cellIs" dxfId="21585" priority="24375" operator="equal">
      <formula>"11.30 – 19.30"</formula>
    </cfRule>
  </conditionalFormatting>
  <conditionalFormatting sqref="A80:B80">
    <cfRule type="cellIs" dxfId="21584" priority="24376" operator="equal">
      <formula>_FV(13,"3")</formula>
    </cfRule>
  </conditionalFormatting>
  <conditionalFormatting sqref="A80:B80">
    <cfRule type="cellIs" dxfId="21583" priority="24377" operator="equal">
      <formula>_FV(13,"3")</formula>
    </cfRule>
  </conditionalFormatting>
  <conditionalFormatting sqref="A80:B80">
    <cfRule type="cellIs" dxfId="21582" priority="24378" operator="equal">
      <formula>_FV(13,"3")</formula>
    </cfRule>
  </conditionalFormatting>
  <conditionalFormatting sqref="A80:B80">
    <cfRule type="cellIs" dxfId="21581" priority="24363" operator="equal">
      <formula>"09.00 – 15.00"</formula>
    </cfRule>
  </conditionalFormatting>
  <conditionalFormatting sqref="A80:B80">
    <cfRule type="cellIs" dxfId="21580" priority="24364" operator="equal">
      <formula>"09.00 – 18.00"</formula>
    </cfRule>
  </conditionalFormatting>
  <conditionalFormatting sqref="A80:B80">
    <cfRule type="cellIs" dxfId="21579" priority="24365" operator="equal">
      <formula>"09.30 – 13.00"</formula>
    </cfRule>
  </conditionalFormatting>
  <conditionalFormatting sqref="A80:B80">
    <cfRule type="cellIs" dxfId="21578" priority="24366" operator="equal">
      <formula>"10.30 – 19.30"</formula>
    </cfRule>
  </conditionalFormatting>
  <conditionalFormatting sqref="A80:B80">
    <cfRule type="cellIs" dxfId="21577" priority="24367" operator="equal">
      <formula>"11.30 – 19.30"</formula>
    </cfRule>
  </conditionalFormatting>
  <conditionalFormatting sqref="A80:B80">
    <cfRule type="cellIs" dxfId="21576" priority="24368" operator="equal">
      <formula>_FV(13,"3")</formula>
    </cfRule>
  </conditionalFormatting>
  <conditionalFormatting sqref="A80:B80">
    <cfRule type="cellIs" dxfId="21575" priority="24369" operator="equal">
      <formula>_FV(13,"3")</formula>
    </cfRule>
  </conditionalFormatting>
  <conditionalFormatting sqref="A80:B80">
    <cfRule type="cellIs" dxfId="21574" priority="24370" operator="equal">
      <formula>_FV(13,"3")</formula>
    </cfRule>
  </conditionalFormatting>
  <conditionalFormatting sqref="A80:B88 E80:G80 K80:L80">
    <cfRule type="containsText" dxfId="21573" priority="24357" operator="containsText" text="09.00 - 13.00">
      <formula>NOT(ISERROR(SEARCH("09.00 - 13.00",A80)))</formula>
    </cfRule>
    <cfRule type="containsText" dxfId="21572" priority="24358" operator="containsText" text="09.00 – 15:00">
      <formula>NOT(ISERROR(SEARCH("09.00 – 15:00",A80)))</formula>
    </cfRule>
    <cfRule type="containsText" dxfId="21571" priority="24359" operator="containsText" text="09.00 – 16.00">
      <formula>NOT(ISERROR(SEARCH("09.00 – 16.00",A80)))</formula>
    </cfRule>
    <cfRule type="containsText" dxfId="21570" priority="24360" operator="containsText" text="09.00 - 13:00">
      <formula>NOT(ISERROR(SEARCH("09.00 - 13:00",A80)))</formula>
    </cfRule>
    <cfRule type="containsText" dxfId="21569" priority="24361" operator="containsText" text="08.30 – 16:30 ">
      <formula>NOT(ISERROR(SEARCH("08.30 – 16:30 ",A80)))</formula>
    </cfRule>
    <cfRule type="containsText" dxfId="21568" priority="24362" operator="containsText" text="08.30 – 17:30 ">
      <formula>NOT(ISERROR(SEARCH("08.30 – 17:30 ",A80)))</formula>
    </cfRule>
  </conditionalFormatting>
  <conditionalFormatting sqref="E80:G80 K80:L80">
    <cfRule type="cellIs" dxfId="21567" priority="24349" operator="equal">
      <formula>"09.00 – 15.00"</formula>
    </cfRule>
  </conditionalFormatting>
  <conditionalFormatting sqref="E80:G80 K80:L80">
    <cfRule type="cellIs" dxfId="21566" priority="24350" operator="equal">
      <formula>"09.00 – 18.00"</formula>
    </cfRule>
  </conditionalFormatting>
  <conditionalFormatting sqref="E80:G80 K80:L80">
    <cfRule type="cellIs" dxfId="21565" priority="24351" operator="equal">
      <formula>"09.30 – 13.00"</formula>
    </cfRule>
  </conditionalFormatting>
  <conditionalFormatting sqref="E80:G80 K80:L80">
    <cfRule type="cellIs" dxfId="21564" priority="24352" operator="equal">
      <formula>"10.30 – 19.30"</formula>
    </cfRule>
  </conditionalFormatting>
  <conditionalFormatting sqref="E80:G80 K80:L80">
    <cfRule type="cellIs" dxfId="21563" priority="24353" operator="equal">
      <formula>"11.30 – 19.30"</formula>
    </cfRule>
  </conditionalFormatting>
  <conditionalFormatting sqref="E80:G80 K80:L80">
    <cfRule type="cellIs" dxfId="21562" priority="24354" operator="equal">
      <formula>_FV(13,"3")</formula>
    </cfRule>
  </conditionalFormatting>
  <conditionalFormatting sqref="E80:G80 K80:L80">
    <cfRule type="cellIs" dxfId="21561" priority="24355" operator="equal">
      <formula>_FV(13,"3")</formula>
    </cfRule>
  </conditionalFormatting>
  <conditionalFormatting sqref="E80:G80 K80:L80">
    <cfRule type="cellIs" dxfId="21560" priority="24356" operator="equal">
      <formula>_FV(13,"3")</formula>
    </cfRule>
  </conditionalFormatting>
  <conditionalFormatting sqref="E80:G80 K80:L80">
    <cfRule type="containsText" dxfId="21559" priority="24339" operator="containsText" text="DOMENICA">
      <formula>NOT(ISERROR(SEARCH("DOMENICA",E80)))</formula>
    </cfRule>
    <cfRule type="containsText" dxfId="21558" priority="24340" operator="containsText" text="08.30 – 14.30">
      <formula>NOT(ISERROR(SEARCH("08.30 – 14.30",E80)))</formula>
    </cfRule>
    <cfRule type="containsText" dxfId="21557" priority="24341" operator="containsText" text="09.30 – 18.30">
      <formula>NOT(ISERROR(SEARCH("09.30 – 18.30",E80)))</formula>
    </cfRule>
    <cfRule type="containsText" dxfId="21556" priority="24342" operator="containsText" text="08.30 – 16.30">
      <formula>NOT(ISERROR(SEARCH("08.30 – 16.30",E80)))</formula>
    </cfRule>
    <cfRule type="containsText" dxfId="21555" priority="24343" operator="containsText" text="08.30 – 17.30">
      <formula>NOT(ISERROR(SEARCH("08.30 – 17.30",E80)))</formula>
    </cfRule>
    <cfRule type="containsText" dxfId="21554" priority="24344" operator="containsText" text="09.00 – 18.00">
      <formula>NOT(ISERROR(SEARCH("09.00 – 18.00",E80)))</formula>
    </cfRule>
    <cfRule type="containsText" dxfId="21553" priority="24345" operator="containsText" text="09.00 – 15.00">
      <formula>NOT(ISERROR(SEARCH("09.00 – 15.00",E80)))</formula>
    </cfRule>
    <cfRule type="containsText" dxfId="21552" priority="24346" operator="containsText" text="10.30 – 19.30">
      <formula>NOT(ISERROR(SEARCH("10.30 – 19.30",E80)))</formula>
    </cfRule>
    <cfRule type="containsText" dxfId="21551" priority="24347" operator="containsText" text="09.00 – 13.00">
      <formula>NOT(ISERROR(SEARCH("09.00 – 13.00",E80)))</formula>
    </cfRule>
    <cfRule type="containsText" dxfId="21550" priority="24348" operator="containsText" text="11.30 – 19.30">
      <formula>NOT(ISERROR(SEARCH("11.30 – 19.30",E80)))</formula>
    </cfRule>
  </conditionalFormatting>
  <conditionalFormatting sqref="E80:G80 K80:L80">
    <cfRule type="cellIs" dxfId="21549" priority="24332" operator="equal">
      <formula>"09.00 – 18.00"</formula>
    </cfRule>
  </conditionalFormatting>
  <conditionalFormatting sqref="E80:G80 K80:L80">
    <cfRule type="cellIs" dxfId="21548" priority="24333" operator="equal">
      <formula>"09.30 – 13.00"</formula>
    </cfRule>
  </conditionalFormatting>
  <conditionalFormatting sqref="E80:G80 K80:L80">
    <cfRule type="cellIs" dxfId="21547" priority="24334" operator="equal">
      <formula>"10.30 – 19.30"</formula>
    </cfRule>
  </conditionalFormatting>
  <conditionalFormatting sqref="E80:G80 K80:L80">
    <cfRule type="cellIs" dxfId="21546" priority="24335" operator="equal">
      <formula>"11.30 – 19.30"</formula>
    </cfRule>
  </conditionalFormatting>
  <conditionalFormatting sqref="E80:G80 K80:L80">
    <cfRule type="cellIs" dxfId="21545" priority="24336" operator="equal">
      <formula>_FV(13,"3")</formula>
    </cfRule>
  </conditionalFormatting>
  <conditionalFormatting sqref="E80:G80 K80:L80">
    <cfRule type="cellIs" dxfId="21544" priority="24337" operator="equal">
      <formula>_FV(13,"3")</formula>
    </cfRule>
  </conditionalFormatting>
  <conditionalFormatting sqref="E80:G80 K80:L80">
    <cfRule type="cellIs" dxfId="21543" priority="24338" operator="equal">
      <formula>_FV(13,"3")</formula>
    </cfRule>
  </conditionalFormatting>
  <conditionalFormatting sqref="E80:G80 K80:L80">
    <cfRule type="cellIs" dxfId="21542" priority="24325" operator="equal">
      <formula>"09.00 – 18.00"</formula>
    </cfRule>
  </conditionalFormatting>
  <conditionalFormatting sqref="E80:G80 K80:L80">
    <cfRule type="cellIs" dxfId="21541" priority="24326" operator="equal">
      <formula>"09.30 – 13.00"</formula>
    </cfRule>
  </conditionalFormatting>
  <conditionalFormatting sqref="E80:G80 K80:L80">
    <cfRule type="cellIs" dxfId="21540" priority="24327" operator="equal">
      <formula>"10.30 – 19.30"</formula>
    </cfRule>
  </conditionalFormatting>
  <conditionalFormatting sqref="E80:G80 K80:L80">
    <cfRule type="cellIs" dxfId="21539" priority="24328" operator="equal">
      <formula>"11.30 – 19.30"</formula>
    </cfRule>
  </conditionalFormatting>
  <conditionalFormatting sqref="E80:G80 K80:L80">
    <cfRule type="cellIs" dxfId="21538" priority="24329" operator="equal">
      <formula>_FV(13,"3")</formula>
    </cfRule>
  </conditionalFormatting>
  <conditionalFormatting sqref="E80:G80 K80:L80">
    <cfRule type="cellIs" dxfId="21537" priority="24330" operator="equal">
      <formula>_FV(13,"3")</formula>
    </cfRule>
  </conditionalFormatting>
  <conditionalFormatting sqref="E80:G80 K80:L80">
    <cfRule type="cellIs" dxfId="21536" priority="24331" operator="equal">
      <formula>_FV(13,"3")</formula>
    </cfRule>
  </conditionalFormatting>
  <conditionalFormatting sqref="C81:P88">
    <cfRule type="containsText" dxfId="21535" priority="24275" operator="containsText" text="08.30 – 14.30">
      <formula>NOT(ISERROR(SEARCH("08.30 – 14.30",C81)))</formula>
    </cfRule>
    <cfRule type="containsText" dxfId="21534" priority="24276" operator="containsText" text="09:30 – 18.30">
      <formula>NOT(ISERROR(SEARCH("09:30 – 18.30",C81)))</formula>
    </cfRule>
    <cfRule type="containsText" dxfId="21533" priority="24277" operator="containsText" text="10.30 – 18.30">
      <formula>NOT(ISERROR(SEARCH("10.30 – 18.30",C81)))</formula>
    </cfRule>
    <cfRule type="containsText" dxfId="21532" priority="24278" operator="containsText" text="09.30 – 18.30">
      <formula>NOT(ISERROR(SEARCH("09.30 – 18.30",C81)))</formula>
    </cfRule>
    <cfRule type="containsText" dxfId="21531" priority="24280" operator="containsText" text="09.00 – 13:00">
      <formula>NOT(ISERROR(SEARCH("09.00 – 13:00",C81)))</formula>
    </cfRule>
    <cfRule type="containsText" dxfId="21530" priority="24281" operator="containsText" text="08.30 – 16.30">
      <formula>NOT(ISERROR(SEARCH("08.30 – 16.30",C81)))</formula>
    </cfRule>
    <cfRule type="containsText" dxfId="21529" priority="24282" operator="containsText" text="08:30 – 17.30">
      <formula>NOT(ISERROR(SEARCH("08:30 – 17.30",C81)))</formula>
    </cfRule>
    <cfRule type="containsText" dxfId="21528" priority="24283" operator="containsText" text="08.30 – 17.30">
      <formula>NOT(ISERROR(SEARCH("08.30 – 17.30",C81)))</formula>
    </cfRule>
    <cfRule type="containsText" dxfId="21527" priority="24284" operator="containsText" text="09.00 – 18.00">
      <formula>NOT(ISERROR(SEARCH("09.00 – 18.00",C81)))</formula>
    </cfRule>
    <cfRule type="containsText" dxfId="21526" priority="24285" operator="containsText" text="09.00 – 13.00">
      <formula>NOT(ISERROR(SEARCH("09.00 – 13.00",C81)))</formula>
    </cfRule>
    <cfRule type="containsText" dxfId="21525" priority="24286" operator="containsText" text="11.30 – 19.30">
      <formula>NOT(ISERROR(SEARCH("11.30 – 19.30",C81)))</formula>
    </cfRule>
    <cfRule type="containsText" dxfId="21524" priority="24287" operator="containsText" text="10.30 – 19.30">
      <formula>NOT(ISERROR(SEARCH("10.30 – 19.30",C81)))</formula>
    </cfRule>
    <cfRule type="containsText" dxfId="21523" priority="24288" operator="containsText" text="09.00 – 15.00">
      <formula>NOT(ISERROR(SEARCH("09.00 – 15.00",C81)))</formula>
    </cfRule>
    <cfRule type="containsText" dxfId="21522" priority="24289" operator="containsText" text="1 2 : 3 0">
      <formula>NOT(ISERROR(SEARCH("1 2 : 3 0",C81)))</formula>
    </cfRule>
    <cfRule type="containsText" dxfId="21521" priority="24290" operator="containsText" text="1 3 : 3 0">
      <formula>NOT(ISERROR(SEARCH("1 3 : 3 0",C81)))</formula>
    </cfRule>
    <cfRule type="containsText" dxfId="21520" priority="24291" operator="containsText" text="FESTIVITÁ">
      <formula>NOT(ISERROR(SEARCH("FESTIVITÁ",C81)))</formula>
    </cfRule>
    <cfRule type="cellIs" dxfId="21519" priority="24292" operator="equal">
      <formula>"DOMENICA"</formula>
    </cfRule>
  </conditionalFormatting>
  <conditionalFormatting sqref="C81:P88">
    <cfRule type="containsText" dxfId="21518" priority="24267" operator="containsText" text="09.00 - 13.00">
      <formula>NOT(ISERROR(SEARCH("09.00 - 13.00",C81)))</formula>
    </cfRule>
    <cfRule type="containsText" dxfId="21517" priority="24270" operator="containsText" text="09.00 – 15:00">
      <formula>NOT(ISERROR(SEARCH("09.00 – 15:00",C81)))</formula>
    </cfRule>
    <cfRule type="containsText" dxfId="21516" priority="24271" operator="containsText" text="09.00 – 16.00">
      <formula>NOT(ISERROR(SEARCH("09.00 – 16.00",C81)))</formula>
    </cfRule>
    <cfRule type="containsText" dxfId="21515" priority="24272" operator="containsText" text="09.00 - 13:00">
      <formula>NOT(ISERROR(SEARCH("09.00 - 13:00",C81)))</formula>
    </cfRule>
    <cfRule type="containsText" dxfId="21514" priority="24273" operator="containsText" text="08.30 – 16:30 ">
      <formula>NOT(ISERROR(SEARCH("08.30 – 16:30 ",C81)))</formula>
    </cfRule>
    <cfRule type="containsText" dxfId="21513" priority="24274" operator="containsText" text="08.30 – 17:30 ">
      <formula>NOT(ISERROR(SEARCH("08.30 – 17:30 ",C81)))</formula>
    </cfRule>
  </conditionalFormatting>
  <conditionalFormatting sqref="C81:P88">
    <cfRule type="containsText" dxfId="21512" priority="24269" operator="containsText" text="1 3 : 0 0">
      <formula>NOT(ISERROR(SEARCH("1 3 : 0 0",C81)))</formula>
    </cfRule>
  </conditionalFormatting>
  <conditionalFormatting sqref="C81:P81">
    <cfRule type="containsText" dxfId="21511" priority="24268" operator="containsText" text="13:00">
      <formula>NOT(ISERROR(SEARCH("13:00",C81)))</formula>
    </cfRule>
  </conditionalFormatting>
  <conditionalFormatting sqref="C81:P88">
    <cfRule type="containsText" dxfId="21510" priority="24279" operator="containsText" text="09:00 – 13.00 ">
      <formula>NOT(ISERROR(SEARCH("09:00 – 13.00 ",C81)))</formula>
    </cfRule>
  </conditionalFormatting>
  <conditionalFormatting sqref="C87:P87">
    <cfRule type="containsText" dxfId="21509" priority="24266" operator="containsText" text="09:00 – 13.00 ">
      <formula>NOT(ISERROR(SEARCH("09:00 – 13.00 ",C87)))</formula>
    </cfRule>
  </conditionalFormatting>
  <conditionalFormatting sqref="C81:P88">
    <cfRule type="containsText" dxfId="21508" priority="24265" operator="containsText" text="09:00 – 13.00 ">
      <formula>NOT(ISERROR(SEARCH("09:00 – 13.00 ",C81)))</formula>
    </cfRule>
  </conditionalFormatting>
  <conditionalFormatting sqref="C87:P88">
    <cfRule type="containsText" dxfId="21507" priority="24264" operator="containsText" text="09:00 – 13.00 ">
      <formula>NOT(ISERROR(SEARCH("09:00 – 13.00 ",C87)))</formula>
    </cfRule>
  </conditionalFormatting>
  <conditionalFormatting sqref="C82:P82">
    <cfRule type="containsText" dxfId="21506" priority="24261" operator="containsText" text="09.00 -13.00">
      <formula>NOT(ISERROR(SEARCH("09.00 -13.00",C82)))</formula>
    </cfRule>
    <cfRule type="containsText" dxfId="21505" priority="24262" operator="containsText" text="09.00 -15:00">
      <formula>NOT(ISERROR(SEARCH("09.00 -15:00",C82)))</formula>
    </cfRule>
    <cfRule type="containsText" dxfId="21504" priority="24263" operator="containsText" text="09.00 -16.00">
      <formula>NOT(ISERROR(SEARCH("09.00 -16.00",C82)))</formula>
    </cfRule>
  </conditionalFormatting>
  <conditionalFormatting sqref="C83:P88">
    <cfRule type="containsText" dxfId="21503" priority="24258" operator="containsText" text="09.00 -13.00">
      <formula>NOT(ISERROR(SEARCH("09.00 -13.00",C83)))</formula>
    </cfRule>
    <cfRule type="containsText" dxfId="21502" priority="24259" operator="containsText" text="09.00 -15:00">
      <formula>NOT(ISERROR(SEARCH("09.00 -15:00",C83)))</formula>
    </cfRule>
    <cfRule type="containsText" dxfId="21501" priority="24260" operator="containsText" text="09.00 -16.00">
      <formula>NOT(ISERROR(SEARCH("09.00 -16.00",C83)))</formula>
    </cfRule>
  </conditionalFormatting>
  <conditionalFormatting sqref="C81:P81">
    <cfRule type="containsText" dxfId="21500" priority="24255" operator="containsText" text="09.00 -13.00">
      <formula>NOT(ISERROR(SEARCH("09.00 -13.00",C81)))</formula>
    </cfRule>
    <cfRule type="containsText" dxfId="21499" priority="24256" operator="containsText" text="09.00 -15:00">
      <formula>NOT(ISERROR(SEARCH("09.00 -15:00",C81)))</formula>
    </cfRule>
    <cfRule type="containsText" dxfId="21498" priority="24257" operator="containsText" text="09.00 -16.00">
      <formula>NOT(ISERROR(SEARCH("09.00 -16.00",C81)))</formula>
    </cfRule>
  </conditionalFormatting>
  <conditionalFormatting sqref="C87:P87">
    <cfRule type="containsText" dxfId="21497" priority="24254" operator="containsText" text="09:00 – 13.00 ">
      <formula>NOT(ISERROR(SEARCH("09:00 – 13.00 ",C87)))</formula>
    </cfRule>
  </conditionalFormatting>
  <conditionalFormatting sqref="C81:P88">
    <cfRule type="containsText" dxfId="21496" priority="24253" operator="containsText" text="09:00 – 13.00 ">
      <formula>NOT(ISERROR(SEARCH("09:00 – 13.00 ",C81)))</formula>
    </cfRule>
  </conditionalFormatting>
  <conditionalFormatting sqref="C87:P88">
    <cfRule type="containsText" dxfId="21495" priority="24252" operator="containsText" text="09:00 – 13.00 ">
      <formula>NOT(ISERROR(SEARCH("09:00 – 13.00 ",C87)))</formula>
    </cfRule>
  </conditionalFormatting>
  <conditionalFormatting sqref="C82:P82">
    <cfRule type="containsText" dxfId="21494" priority="24249" operator="containsText" text="09.00 -13.00">
      <formula>NOT(ISERROR(SEARCH("09.00 -13.00",C82)))</formula>
    </cfRule>
    <cfRule type="containsText" dxfId="21493" priority="24250" operator="containsText" text="09.00 -15:00">
      <formula>NOT(ISERROR(SEARCH("09.00 -15:00",C82)))</formula>
    </cfRule>
    <cfRule type="containsText" dxfId="21492" priority="24251" operator="containsText" text="09.00 -16.00">
      <formula>NOT(ISERROR(SEARCH("09.00 -16.00",C82)))</formula>
    </cfRule>
  </conditionalFormatting>
  <conditionalFormatting sqref="C83:P88">
    <cfRule type="containsText" dxfId="21491" priority="24246" operator="containsText" text="09.00 -13.00">
      <formula>NOT(ISERROR(SEARCH("09.00 -13.00",C83)))</formula>
    </cfRule>
    <cfRule type="containsText" dxfId="21490" priority="24247" operator="containsText" text="09.00 -15:00">
      <formula>NOT(ISERROR(SEARCH("09.00 -15:00",C83)))</formula>
    </cfRule>
    <cfRule type="containsText" dxfId="21489" priority="24248" operator="containsText" text="09.00 -16.00">
      <formula>NOT(ISERROR(SEARCH("09.00 -16.00",C83)))</formula>
    </cfRule>
  </conditionalFormatting>
  <conditionalFormatting sqref="C81:P81">
    <cfRule type="containsText" dxfId="21488" priority="24243" operator="containsText" text="09.00 -13.00">
      <formula>NOT(ISERROR(SEARCH("09.00 -13.00",C81)))</formula>
    </cfRule>
    <cfRule type="containsText" dxfId="21487" priority="24244" operator="containsText" text="09.00 -15:00">
      <formula>NOT(ISERROR(SEARCH("09.00 -15:00",C81)))</formula>
    </cfRule>
    <cfRule type="containsText" dxfId="21486" priority="24245" operator="containsText" text="09.00 -16.00">
      <formula>NOT(ISERROR(SEARCH("09.00 -16.00",C81)))</formula>
    </cfRule>
  </conditionalFormatting>
  <conditionalFormatting sqref="C82:P82">
    <cfRule type="containsText" dxfId="21485" priority="24240" operator="containsText" text="09.00 -13:00">
      <formula>NOT(ISERROR(SEARCH("09.00 -13:00",C82)))</formula>
    </cfRule>
    <cfRule type="containsText" dxfId="21484" priority="24241" operator="containsText" text="08.30 -17.30">
      <formula>NOT(ISERROR(SEARCH("08.30 -17.30",C82)))</formula>
    </cfRule>
    <cfRule type="containsText" dxfId="21483" priority="24242" operator="containsText" text="08.30 -15:30">
      <formula>NOT(ISERROR(SEARCH("08.30 -15:30",C82)))</formula>
    </cfRule>
  </conditionalFormatting>
  <conditionalFormatting sqref="C83:P88">
    <cfRule type="containsText" dxfId="21482" priority="24237" operator="containsText" text="09.00 -13.00">
      <formula>NOT(ISERROR(SEARCH("09.00 -13.00",C83)))</formula>
    </cfRule>
    <cfRule type="containsText" dxfId="21481" priority="24238" operator="containsText" text="09.00 -15:00">
      <formula>NOT(ISERROR(SEARCH("09.00 -15:00",C83)))</formula>
    </cfRule>
    <cfRule type="containsText" dxfId="21480" priority="24239" operator="containsText" text="09.00 -16.00">
      <formula>NOT(ISERROR(SEARCH("09.00 -16.00",C83)))</formula>
    </cfRule>
  </conditionalFormatting>
  <conditionalFormatting sqref="C83:P88">
    <cfRule type="containsText" dxfId="21479" priority="24234" operator="containsText" text="09.00 -13:00">
      <formula>NOT(ISERROR(SEARCH("09.00 -13:00",C83)))</formula>
    </cfRule>
    <cfRule type="containsText" dxfId="21478" priority="24235" operator="containsText" text="08.30 -17.30">
      <formula>NOT(ISERROR(SEARCH("08.30 -17.30",C83)))</formula>
    </cfRule>
    <cfRule type="containsText" dxfId="21477" priority="24236" operator="containsText" text="08.30 -15:30">
      <formula>NOT(ISERROR(SEARCH("08.30 -15:30",C83)))</formula>
    </cfRule>
  </conditionalFormatting>
  <conditionalFormatting sqref="C81:P81">
    <cfRule type="containsText" dxfId="21476" priority="24231" operator="containsText" text="09.00 -13.00">
      <formula>NOT(ISERROR(SEARCH("09.00 -13.00",C81)))</formula>
    </cfRule>
    <cfRule type="containsText" dxfId="21475" priority="24232" operator="containsText" text="09.00 -15:00">
      <formula>NOT(ISERROR(SEARCH("09.00 -15:00",C81)))</formula>
    </cfRule>
    <cfRule type="containsText" dxfId="21474" priority="24233" operator="containsText" text="09.00 -16.00">
      <formula>NOT(ISERROR(SEARCH("09.00 -16.00",C81)))</formula>
    </cfRule>
  </conditionalFormatting>
  <conditionalFormatting sqref="C81:P81">
    <cfRule type="containsText" dxfId="21473" priority="24228" operator="containsText" text="09.00 -13:00">
      <formula>NOT(ISERROR(SEARCH("09.00 -13:00",C81)))</formula>
    </cfRule>
    <cfRule type="containsText" dxfId="21472" priority="24229" operator="containsText" text="08.30 -17.30">
      <formula>NOT(ISERROR(SEARCH("08.30 -17.30",C81)))</formula>
    </cfRule>
    <cfRule type="containsText" dxfId="21471" priority="24230" operator="containsText" text="08.30 -15:30">
      <formula>NOT(ISERROR(SEARCH("08.30 -15:30",C81)))</formula>
    </cfRule>
  </conditionalFormatting>
  <conditionalFormatting sqref="X80 AF80:AM80">
    <cfRule type="cellIs" dxfId="21470" priority="24219" operator="equal">
      <formula>"09.00 – 13.00"</formula>
    </cfRule>
  </conditionalFormatting>
  <conditionalFormatting sqref="X80 AF80:AM80">
    <cfRule type="cellIs" dxfId="21469" priority="24220" operator="equal">
      <formula>"09.00 – 15.00"</formula>
    </cfRule>
  </conditionalFormatting>
  <conditionalFormatting sqref="X80 AF80:AM80">
    <cfRule type="cellIs" dxfId="21468" priority="24221" operator="equal">
      <formula>"09.00 – 18.00"</formula>
    </cfRule>
  </conditionalFormatting>
  <conditionalFormatting sqref="X80 AF80:AM80">
    <cfRule type="cellIs" dxfId="21467" priority="24222" operator="equal">
      <formula>"09.30 – 13.00"</formula>
    </cfRule>
  </conditionalFormatting>
  <conditionalFormatting sqref="X80 AF80:AM80">
    <cfRule type="cellIs" dxfId="21466" priority="24223" operator="equal">
      <formula>"10.30 – 19.30"</formula>
    </cfRule>
  </conditionalFormatting>
  <conditionalFormatting sqref="X80 AF80:AM80">
    <cfRule type="cellIs" dxfId="21465" priority="24224" operator="equal">
      <formula>"11.30 – 19.30"</formula>
    </cfRule>
  </conditionalFormatting>
  <conditionalFormatting sqref="X80 AF80:AM80">
    <cfRule type="cellIs" dxfId="21464" priority="24225" operator="equal">
      <formula>_FV(13,"3")</formula>
    </cfRule>
  </conditionalFormatting>
  <conditionalFormatting sqref="X80 AF80:AM80">
    <cfRule type="cellIs" dxfId="21463" priority="24226" operator="equal">
      <formula>_FV(13,"3")</formula>
    </cfRule>
  </conditionalFormatting>
  <conditionalFormatting sqref="X80 AF80:AM80">
    <cfRule type="cellIs" dxfId="21462" priority="24227" operator="equal">
      <formula>_FV(13,"3")</formula>
    </cfRule>
  </conditionalFormatting>
  <conditionalFormatting sqref="X80 AF80:AM80">
    <cfRule type="containsText" dxfId="21461" priority="24209" operator="containsText" text="DOMENICA">
      <formula>NOT(ISERROR(SEARCH("DOMENICA",X80)))</formula>
    </cfRule>
    <cfRule type="containsText" dxfId="21460" priority="24210" operator="containsText" text="08.30 – 14.30">
      <formula>NOT(ISERROR(SEARCH("08.30 – 14.30",X80)))</formula>
    </cfRule>
    <cfRule type="containsText" dxfId="21459" priority="24211" operator="containsText" text="09.30 – 18.30">
      <formula>NOT(ISERROR(SEARCH("09.30 – 18.30",X80)))</formula>
    </cfRule>
    <cfRule type="containsText" dxfId="21458" priority="24212" operator="containsText" text="08.30 – 16.30">
      <formula>NOT(ISERROR(SEARCH("08.30 – 16.30",X80)))</formula>
    </cfRule>
    <cfRule type="containsText" dxfId="21457" priority="24213" operator="containsText" text="08.30 – 17.30">
      <formula>NOT(ISERROR(SEARCH("08.30 – 17.30",X80)))</formula>
    </cfRule>
    <cfRule type="containsText" dxfId="21456" priority="24214" operator="containsText" text="09.00 – 18.00">
      <formula>NOT(ISERROR(SEARCH("09.00 – 18.00",X80)))</formula>
    </cfRule>
    <cfRule type="containsText" dxfId="21455" priority="24215" operator="containsText" text="09.00 – 15.00">
      <formula>NOT(ISERROR(SEARCH("09.00 – 15.00",X80)))</formula>
    </cfRule>
    <cfRule type="containsText" dxfId="21454" priority="24216" operator="containsText" text="10.30 – 19.30">
      <formula>NOT(ISERROR(SEARCH("10.30 – 19.30",X80)))</formula>
    </cfRule>
    <cfRule type="containsText" dxfId="21453" priority="24217" operator="containsText" text="09.00 – 13.00">
      <formula>NOT(ISERROR(SEARCH("09.00 – 13.00",X80)))</formula>
    </cfRule>
    <cfRule type="containsText" dxfId="21452" priority="24218" operator="containsText" text="11.30 – 19.30">
      <formula>NOT(ISERROR(SEARCH("11.30 – 19.30",X80)))</formula>
    </cfRule>
  </conditionalFormatting>
  <conditionalFormatting sqref="X80 AF80:AM80">
    <cfRule type="cellIs" dxfId="21451" priority="24201" operator="equal">
      <formula>"09.00 – 15.00"</formula>
    </cfRule>
  </conditionalFormatting>
  <conditionalFormatting sqref="X80 AF80:AM80">
    <cfRule type="cellIs" dxfId="21450" priority="24202" operator="equal">
      <formula>"09.00 – 18.00"</formula>
    </cfRule>
  </conditionalFormatting>
  <conditionalFormatting sqref="X80 AF80:AM80">
    <cfRule type="cellIs" dxfId="21449" priority="24203" operator="equal">
      <formula>"09.30 – 13.00"</formula>
    </cfRule>
  </conditionalFormatting>
  <conditionalFormatting sqref="X80 AF80:AM80">
    <cfRule type="cellIs" dxfId="21448" priority="24204" operator="equal">
      <formula>"10.30 – 19.30"</formula>
    </cfRule>
  </conditionalFormatting>
  <conditionalFormatting sqref="X80 AF80:AM80">
    <cfRule type="cellIs" dxfId="21447" priority="24205" operator="equal">
      <formula>"11.30 – 19.30"</formula>
    </cfRule>
  </conditionalFormatting>
  <conditionalFormatting sqref="X80 AF80:AM80">
    <cfRule type="cellIs" dxfId="21446" priority="24206" operator="equal">
      <formula>_FV(13,"3")</formula>
    </cfRule>
  </conditionalFormatting>
  <conditionalFormatting sqref="X80 AF80:AM80">
    <cfRule type="cellIs" dxfId="21445" priority="24207" operator="equal">
      <formula>_FV(13,"3")</formula>
    </cfRule>
  </conditionalFormatting>
  <conditionalFormatting sqref="X80 AF80:AM80">
    <cfRule type="cellIs" dxfId="21444" priority="24208" operator="equal">
      <formula>_FV(13,"3")</formula>
    </cfRule>
  </conditionalFormatting>
  <conditionalFormatting sqref="X80 AF80:AM80">
    <cfRule type="cellIs" dxfId="21443" priority="24193" operator="equal">
      <formula>"09.00 – 15.00"</formula>
    </cfRule>
  </conditionalFormatting>
  <conditionalFormatting sqref="X80 AF80:AM80">
    <cfRule type="cellIs" dxfId="21442" priority="24194" operator="equal">
      <formula>"09.00 – 18.00"</formula>
    </cfRule>
  </conditionalFormatting>
  <conditionalFormatting sqref="X80 AF80:AM80">
    <cfRule type="cellIs" dxfId="21441" priority="24195" operator="equal">
      <formula>"09.30 – 13.00"</formula>
    </cfRule>
  </conditionalFormatting>
  <conditionalFormatting sqref="X80 AF80:AM80">
    <cfRule type="cellIs" dxfId="21440" priority="24196" operator="equal">
      <formula>"10.30 – 19.30"</formula>
    </cfRule>
  </conditionalFormatting>
  <conditionalFormatting sqref="X80 AF80:AM80">
    <cfRule type="cellIs" dxfId="21439" priority="24197" operator="equal">
      <formula>"11.30 – 19.30"</formula>
    </cfRule>
  </conditionalFormatting>
  <conditionalFormatting sqref="X80 AF80:AM80">
    <cfRule type="cellIs" dxfId="21438" priority="24198" operator="equal">
      <formula>_FV(13,"3")</formula>
    </cfRule>
  </conditionalFormatting>
  <conditionalFormatting sqref="X80 AF80:AM80">
    <cfRule type="cellIs" dxfId="21437" priority="24199" operator="equal">
      <formula>_FV(13,"3")</formula>
    </cfRule>
  </conditionalFormatting>
  <conditionalFormatting sqref="X80 AF80:AM80">
    <cfRule type="cellIs" dxfId="21436" priority="24200" operator="equal">
      <formula>_FV(13,"3")</formula>
    </cfRule>
  </conditionalFormatting>
  <conditionalFormatting sqref="X80 AF80:AM80">
    <cfRule type="containsText" dxfId="21435" priority="24187" operator="containsText" text="09.00 - 13.00">
      <formula>NOT(ISERROR(SEARCH("09.00 - 13.00",X80)))</formula>
    </cfRule>
    <cfRule type="containsText" dxfId="21434" priority="24188" operator="containsText" text="09.00 – 15:00">
      <formula>NOT(ISERROR(SEARCH("09.00 – 15:00",X80)))</formula>
    </cfRule>
    <cfRule type="containsText" dxfId="21433" priority="24189" operator="containsText" text="09.00 – 16.00">
      <formula>NOT(ISERROR(SEARCH("09.00 – 16.00",X80)))</formula>
    </cfRule>
    <cfRule type="containsText" dxfId="21432" priority="24190" operator="containsText" text="09.00 - 13:00">
      <formula>NOT(ISERROR(SEARCH("09.00 - 13:00",X80)))</formula>
    </cfRule>
    <cfRule type="containsText" dxfId="21431" priority="24191" operator="containsText" text="08.30 – 16:30 ">
      <formula>NOT(ISERROR(SEARCH("08.30 – 16:30 ",X80)))</formula>
    </cfRule>
    <cfRule type="containsText" dxfId="21430" priority="24192" operator="containsText" text="08.30 – 17:30 ">
      <formula>NOT(ISERROR(SEARCH("08.30 – 17:30 ",X80)))</formula>
    </cfRule>
  </conditionalFormatting>
  <conditionalFormatting sqref="X80 AF80:AM80">
    <cfRule type="cellIs" dxfId="21429" priority="24179" operator="equal">
      <formula>"09.00 – 15.00"</formula>
    </cfRule>
  </conditionalFormatting>
  <conditionalFormatting sqref="X80 AF80:AM80">
    <cfRule type="cellIs" dxfId="21428" priority="24180" operator="equal">
      <formula>"09.00 – 18.00"</formula>
    </cfRule>
  </conditionalFormatting>
  <conditionalFormatting sqref="X80 AF80:AM80">
    <cfRule type="cellIs" dxfId="21427" priority="24181" operator="equal">
      <formula>"09.30 – 13.00"</formula>
    </cfRule>
  </conditionalFormatting>
  <conditionalFormatting sqref="X80 AF80:AM80">
    <cfRule type="cellIs" dxfId="21426" priority="24182" operator="equal">
      <formula>"10.30 – 19.30"</formula>
    </cfRule>
  </conditionalFormatting>
  <conditionalFormatting sqref="X80 AF80:AM80">
    <cfRule type="cellIs" dxfId="21425" priority="24183" operator="equal">
      <formula>"11.30 – 19.30"</formula>
    </cfRule>
  </conditionalFormatting>
  <conditionalFormatting sqref="X80 AF80:AM80">
    <cfRule type="cellIs" dxfId="21424" priority="24184" operator="equal">
      <formula>_FV(13,"3")</formula>
    </cfRule>
  </conditionalFormatting>
  <conditionalFormatting sqref="X80 AF80:AM80">
    <cfRule type="cellIs" dxfId="21423" priority="24185" operator="equal">
      <formula>_FV(13,"3")</formula>
    </cfRule>
  </conditionalFormatting>
  <conditionalFormatting sqref="X80 AF80:AM80">
    <cfRule type="cellIs" dxfId="21422" priority="24186" operator="equal">
      <formula>_FV(13,"3")</formula>
    </cfRule>
  </conditionalFormatting>
  <conditionalFormatting sqref="X80 AF80:AM80">
    <cfRule type="containsText" dxfId="21421" priority="24169" operator="containsText" text="DOMENICA">
      <formula>NOT(ISERROR(SEARCH("DOMENICA",X80)))</formula>
    </cfRule>
    <cfRule type="containsText" dxfId="21420" priority="24170" operator="containsText" text="08.30 – 14.30">
      <formula>NOT(ISERROR(SEARCH("08.30 – 14.30",X80)))</formula>
    </cfRule>
    <cfRule type="containsText" dxfId="21419" priority="24171" operator="containsText" text="09.30 – 18.30">
      <formula>NOT(ISERROR(SEARCH("09.30 – 18.30",X80)))</formula>
    </cfRule>
    <cfRule type="containsText" dxfId="21418" priority="24172" operator="containsText" text="08.30 – 16.30">
      <formula>NOT(ISERROR(SEARCH("08.30 – 16.30",X80)))</formula>
    </cfRule>
    <cfRule type="containsText" dxfId="21417" priority="24173" operator="containsText" text="08.30 – 17.30">
      <formula>NOT(ISERROR(SEARCH("08.30 – 17.30",X80)))</formula>
    </cfRule>
    <cfRule type="containsText" dxfId="21416" priority="24174" operator="containsText" text="09.00 – 18.00">
      <formula>NOT(ISERROR(SEARCH("09.00 – 18.00",X80)))</formula>
    </cfRule>
    <cfRule type="containsText" dxfId="21415" priority="24175" operator="containsText" text="09.00 – 15.00">
      <formula>NOT(ISERROR(SEARCH("09.00 – 15.00",X80)))</formula>
    </cfRule>
    <cfRule type="containsText" dxfId="21414" priority="24176" operator="containsText" text="10.30 – 19.30">
      <formula>NOT(ISERROR(SEARCH("10.30 – 19.30",X80)))</formula>
    </cfRule>
    <cfRule type="containsText" dxfId="21413" priority="24177" operator="containsText" text="09.00 – 13.00">
      <formula>NOT(ISERROR(SEARCH("09.00 – 13.00",X80)))</formula>
    </cfRule>
    <cfRule type="containsText" dxfId="21412" priority="24178" operator="containsText" text="11.30 – 19.30">
      <formula>NOT(ISERROR(SEARCH("11.30 – 19.30",X80)))</formula>
    </cfRule>
  </conditionalFormatting>
  <conditionalFormatting sqref="X80 AF80:AM80">
    <cfRule type="cellIs" dxfId="21411" priority="24162" operator="equal">
      <formula>"09.00 – 18.00"</formula>
    </cfRule>
  </conditionalFormatting>
  <conditionalFormatting sqref="X80 AF80:AM80">
    <cfRule type="cellIs" dxfId="21410" priority="24163" operator="equal">
      <formula>"09.30 – 13.00"</formula>
    </cfRule>
  </conditionalFormatting>
  <conditionalFormatting sqref="X80 AF80:AM80">
    <cfRule type="cellIs" dxfId="21409" priority="24164" operator="equal">
      <formula>"10.30 – 19.30"</formula>
    </cfRule>
  </conditionalFormatting>
  <conditionalFormatting sqref="X80 AF80:AM80">
    <cfRule type="cellIs" dxfId="21408" priority="24165" operator="equal">
      <formula>"11.30 – 19.30"</formula>
    </cfRule>
  </conditionalFormatting>
  <conditionalFormatting sqref="X80 AF80:AM80">
    <cfRule type="cellIs" dxfId="21407" priority="24166" operator="equal">
      <formula>_FV(13,"3")</formula>
    </cfRule>
  </conditionalFormatting>
  <conditionalFormatting sqref="X80 AF80:AM80">
    <cfRule type="cellIs" dxfId="21406" priority="24167" operator="equal">
      <formula>_FV(13,"3")</formula>
    </cfRule>
  </conditionalFormatting>
  <conditionalFormatting sqref="X80 AF80:AM80">
    <cfRule type="cellIs" dxfId="21405" priority="24168" operator="equal">
      <formula>_FV(13,"3")</formula>
    </cfRule>
  </conditionalFormatting>
  <conditionalFormatting sqref="X80 AF80:AM80">
    <cfRule type="cellIs" dxfId="21404" priority="24155" operator="equal">
      <formula>"09.00 – 18.00"</formula>
    </cfRule>
  </conditionalFormatting>
  <conditionalFormatting sqref="X80 AF80:AM80">
    <cfRule type="cellIs" dxfId="21403" priority="24156" operator="equal">
      <formula>"09.30 – 13.00"</formula>
    </cfRule>
  </conditionalFormatting>
  <conditionalFormatting sqref="X80 AF80:AM80">
    <cfRule type="cellIs" dxfId="21402" priority="24157" operator="equal">
      <formula>"10.30 – 19.30"</formula>
    </cfRule>
  </conditionalFormatting>
  <conditionalFormatting sqref="X80 AF80:AM80">
    <cfRule type="cellIs" dxfId="21401" priority="24158" operator="equal">
      <formula>"11.30 – 19.30"</formula>
    </cfRule>
  </conditionalFormatting>
  <conditionalFormatting sqref="X80 AF80:AM80">
    <cfRule type="cellIs" dxfId="21400" priority="24159" operator="equal">
      <formula>_FV(13,"3")</formula>
    </cfRule>
  </conditionalFormatting>
  <conditionalFormatting sqref="X80 AF80:AM80">
    <cfRule type="cellIs" dxfId="21399" priority="24160" operator="equal">
      <formula>_FV(13,"3")</formula>
    </cfRule>
  </conditionalFormatting>
  <conditionalFormatting sqref="X80 AF80:AM80">
    <cfRule type="cellIs" dxfId="21398" priority="24161" operator="equal">
      <formula>_FV(13,"3")</formula>
    </cfRule>
  </conditionalFormatting>
  <conditionalFormatting sqref="W81:X88 AC81:AR88">
    <cfRule type="containsText" dxfId="21397" priority="24137" operator="containsText" text="08.30 – 14.30">
      <formula>NOT(ISERROR(SEARCH("08.30 – 14.30",W81)))</formula>
    </cfRule>
    <cfRule type="containsText" dxfId="21396" priority="24138" operator="containsText" text="09:30 – 18.30">
      <formula>NOT(ISERROR(SEARCH("09:30 – 18.30",W81)))</formula>
    </cfRule>
    <cfRule type="containsText" dxfId="21395" priority="24139" operator="containsText" text="10.30 – 18.30">
      <formula>NOT(ISERROR(SEARCH("10.30 – 18.30",W81)))</formula>
    </cfRule>
    <cfRule type="containsText" dxfId="21394" priority="24140" operator="containsText" text="09.30 – 18.30">
      <formula>NOT(ISERROR(SEARCH("09.30 – 18.30",W81)))</formula>
    </cfRule>
    <cfRule type="containsText" dxfId="21393" priority="24142" operator="containsText" text="09.00 – 13:00">
      <formula>NOT(ISERROR(SEARCH("09.00 – 13:00",W81)))</formula>
    </cfRule>
    <cfRule type="containsText" dxfId="21392" priority="24143" operator="containsText" text="08.30 – 16.30">
      <formula>NOT(ISERROR(SEARCH("08.30 – 16.30",W81)))</formula>
    </cfRule>
    <cfRule type="containsText" dxfId="21391" priority="24144" operator="containsText" text="08:30 – 17.30">
      <formula>NOT(ISERROR(SEARCH("08:30 – 17.30",W81)))</formula>
    </cfRule>
    <cfRule type="containsText" dxfId="21390" priority="24145" operator="containsText" text="08.30 – 17.30">
      <formula>NOT(ISERROR(SEARCH("08.30 – 17.30",W81)))</formula>
    </cfRule>
    <cfRule type="containsText" dxfId="21389" priority="24146" operator="containsText" text="09.00 – 18.00">
      <formula>NOT(ISERROR(SEARCH("09.00 – 18.00",W81)))</formula>
    </cfRule>
    <cfRule type="containsText" dxfId="21388" priority="24147" operator="containsText" text="09.00 – 13.00">
      <formula>NOT(ISERROR(SEARCH("09.00 – 13.00",W81)))</formula>
    </cfRule>
    <cfRule type="containsText" dxfId="21387" priority="24148" operator="containsText" text="11.30 – 19.30">
      <formula>NOT(ISERROR(SEARCH("11.30 – 19.30",W81)))</formula>
    </cfRule>
    <cfRule type="containsText" dxfId="21386" priority="24149" operator="containsText" text="10.30 – 19.30">
      <formula>NOT(ISERROR(SEARCH("10.30 – 19.30",W81)))</formula>
    </cfRule>
    <cfRule type="containsText" dxfId="21385" priority="24150" operator="containsText" text="09.00 – 15.00">
      <formula>NOT(ISERROR(SEARCH("09.00 – 15.00",W81)))</formula>
    </cfRule>
    <cfRule type="containsText" dxfId="21384" priority="24151" operator="containsText" text="1 2 : 3 0">
      <formula>NOT(ISERROR(SEARCH("1 2 : 3 0",W81)))</formula>
    </cfRule>
    <cfRule type="containsText" dxfId="21383" priority="24152" operator="containsText" text="1 3 : 3 0">
      <formula>NOT(ISERROR(SEARCH("1 3 : 3 0",W81)))</formula>
    </cfRule>
    <cfRule type="containsText" dxfId="21382" priority="24153" operator="containsText" text="FESTIVITÁ">
      <formula>NOT(ISERROR(SEARCH("FESTIVITÁ",W81)))</formula>
    </cfRule>
    <cfRule type="cellIs" dxfId="21381" priority="24154" operator="equal">
      <formula>"DOMENICA"</formula>
    </cfRule>
  </conditionalFormatting>
  <conditionalFormatting sqref="W81:X88 AC81:AR88">
    <cfRule type="containsText" dxfId="21380" priority="24129" operator="containsText" text="09.00 - 13.00">
      <formula>NOT(ISERROR(SEARCH("09.00 - 13.00",W81)))</formula>
    </cfRule>
    <cfRule type="containsText" dxfId="21379" priority="24132" operator="containsText" text="09.00 – 15:00">
      <formula>NOT(ISERROR(SEARCH("09.00 – 15:00",W81)))</formula>
    </cfRule>
    <cfRule type="containsText" dxfId="21378" priority="24133" operator="containsText" text="09.00 – 16.00">
      <formula>NOT(ISERROR(SEARCH("09.00 – 16.00",W81)))</formula>
    </cfRule>
    <cfRule type="containsText" dxfId="21377" priority="24134" operator="containsText" text="09.00 - 13:00">
      <formula>NOT(ISERROR(SEARCH("09.00 - 13:00",W81)))</formula>
    </cfRule>
    <cfRule type="containsText" dxfId="21376" priority="24135" operator="containsText" text="08.30 – 16:30 ">
      <formula>NOT(ISERROR(SEARCH("08.30 – 16:30 ",W81)))</formula>
    </cfRule>
    <cfRule type="containsText" dxfId="21375" priority="24136" operator="containsText" text="08.30 – 17:30 ">
      <formula>NOT(ISERROR(SEARCH("08.30 – 17:30 ",W81)))</formula>
    </cfRule>
  </conditionalFormatting>
  <conditionalFormatting sqref="W81:X88 AC81:AR88">
    <cfRule type="containsText" dxfId="21374" priority="24131" operator="containsText" text="1 3 : 0 0">
      <formula>NOT(ISERROR(SEARCH("1 3 : 0 0",W81)))</formula>
    </cfRule>
  </conditionalFormatting>
  <conditionalFormatting sqref="W81:X81 AC81:AR81">
    <cfRule type="containsText" dxfId="21373" priority="24130" operator="containsText" text="13:00">
      <formula>NOT(ISERROR(SEARCH("13:00",W81)))</formula>
    </cfRule>
  </conditionalFormatting>
  <conditionalFormatting sqref="W81:X88 AC81:AR88">
    <cfRule type="containsText" dxfId="21372" priority="24141" operator="containsText" text="09:00 – 13.00 ">
      <formula>NOT(ISERROR(SEARCH("09:00 – 13.00 ",W81)))</formula>
    </cfRule>
  </conditionalFormatting>
  <conditionalFormatting sqref="W87:X87 AC87:AR87">
    <cfRule type="containsText" dxfId="21371" priority="24128" operator="containsText" text="09:00 – 13.00 ">
      <formula>NOT(ISERROR(SEARCH("09:00 – 13.00 ",W87)))</formula>
    </cfRule>
  </conditionalFormatting>
  <conditionalFormatting sqref="W81:X88 AC81:AR88">
    <cfRule type="containsText" dxfId="21370" priority="24127" operator="containsText" text="09:00 – 13.00 ">
      <formula>NOT(ISERROR(SEARCH("09:00 – 13.00 ",W81)))</formula>
    </cfRule>
  </conditionalFormatting>
  <conditionalFormatting sqref="W87:X88 AC87:AR88">
    <cfRule type="containsText" dxfId="21369" priority="24126" operator="containsText" text="09:00 – 13.00 ">
      <formula>NOT(ISERROR(SEARCH("09:00 – 13.00 ",W87)))</formula>
    </cfRule>
  </conditionalFormatting>
  <conditionalFormatting sqref="W82:X82 AC82:AR82">
    <cfRule type="containsText" dxfId="21368" priority="24123" operator="containsText" text="09.00 -13.00">
      <formula>NOT(ISERROR(SEARCH("09.00 -13.00",W82)))</formula>
    </cfRule>
    <cfRule type="containsText" dxfId="21367" priority="24124" operator="containsText" text="09.00 -15:00">
      <formula>NOT(ISERROR(SEARCH("09.00 -15:00",W82)))</formula>
    </cfRule>
    <cfRule type="containsText" dxfId="21366" priority="24125" operator="containsText" text="09.00 -16.00">
      <formula>NOT(ISERROR(SEARCH("09.00 -16.00",W82)))</formula>
    </cfRule>
  </conditionalFormatting>
  <conditionalFormatting sqref="W83:X88 AC83:AR88">
    <cfRule type="containsText" dxfId="21365" priority="24120" operator="containsText" text="09.00 -13.00">
      <formula>NOT(ISERROR(SEARCH("09.00 -13.00",W83)))</formula>
    </cfRule>
    <cfRule type="containsText" dxfId="21364" priority="24121" operator="containsText" text="09.00 -15:00">
      <formula>NOT(ISERROR(SEARCH("09.00 -15:00",W83)))</formula>
    </cfRule>
    <cfRule type="containsText" dxfId="21363" priority="24122" operator="containsText" text="09.00 -16.00">
      <formula>NOT(ISERROR(SEARCH("09.00 -16.00",W83)))</formula>
    </cfRule>
  </conditionalFormatting>
  <conditionalFormatting sqref="W81:X81 AC81:AR81">
    <cfRule type="containsText" dxfId="21362" priority="24117" operator="containsText" text="09.00 -13.00">
      <formula>NOT(ISERROR(SEARCH("09.00 -13.00",W81)))</formula>
    </cfRule>
    <cfRule type="containsText" dxfId="21361" priority="24118" operator="containsText" text="09.00 -15:00">
      <formula>NOT(ISERROR(SEARCH("09.00 -15:00",W81)))</formula>
    </cfRule>
    <cfRule type="containsText" dxfId="21360" priority="24119" operator="containsText" text="09.00 -16.00">
      <formula>NOT(ISERROR(SEARCH("09.00 -16.00",W81)))</formula>
    </cfRule>
  </conditionalFormatting>
  <conditionalFormatting sqref="W87:X87 AC87:AR87">
    <cfRule type="containsText" dxfId="21359" priority="24116" operator="containsText" text="09:00 – 13.00 ">
      <formula>NOT(ISERROR(SEARCH("09:00 – 13.00 ",W87)))</formula>
    </cfRule>
  </conditionalFormatting>
  <conditionalFormatting sqref="W81:X88 AC81:AR88">
    <cfRule type="containsText" dxfId="21358" priority="24115" operator="containsText" text="09:00 – 13.00 ">
      <formula>NOT(ISERROR(SEARCH("09:00 – 13.00 ",W81)))</formula>
    </cfRule>
  </conditionalFormatting>
  <conditionalFormatting sqref="W87:X88 AC87:AR88">
    <cfRule type="containsText" dxfId="21357" priority="24114" operator="containsText" text="09:00 – 13.00 ">
      <formula>NOT(ISERROR(SEARCH("09:00 – 13.00 ",W87)))</formula>
    </cfRule>
  </conditionalFormatting>
  <conditionalFormatting sqref="W82:X82 AC82:AR82">
    <cfRule type="containsText" dxfId="21356" priority="24111" operator="containsText" text="09.00 -13.00">
      <formula>NOT(ISERROR(SEARCH("09.00 -13.00",W82)))</formula>
    </cfRule>
    <cfRule type="containsText" dxfId="21355" priority="24112" operator="containsText" text="09.00 -15:00">
      <formula>NOT(ISERROR(SEARCH("09.00 -15:00",W82)))</formula>
    </cfRule>
    <cfRule type="containsText" dxfId="21354" priority="24113" operator="containsText" text="09.00 -16.00">
      <formula>NOT(ISERROR(SEARCH("09.00 -16.00",W82)))</formula>
    </cfRule>
  </conditionalFormatting>
  <conditionalFormatting sqref="W83:X88 AC83:AR88">
    <cfRule type="containsText" dxfId="21353" priority="24108" operator="containsText" text="09.00 -13.00">
      <formula>NOT(ISERROR(SEARCH("09.00 -13.00",W83)))</formula>
    </cfRule>
    <cfRule type="containsText" dxfId="21352" priority="24109" operator="containsText" text="09.00 -15:00">
      <formula>NOT(ISERROR(SEARCH("09.00 -15:00",W83)))</formula>
    </cfRule>
    <cfRule type="containsText" dxfId="21351" priority="24110" operator="containsText" text="09.00 -16.00">
      <formula>NOT(ISERROR(SEARCH("09.00 -16.00",W83)))</formula>
    </cfRule>
  </conditionalFormatting>
  <conditionalFormatting sqref="W81:X81 AC81:AR81">
    <cfRule type="containsText" dxfId="21350" priority="24105" operator="containsText" text="09.00 -13.00">
      <formula>NOT(ISERROR(SEARCH("09.00 -13.00",W81)))</formula>
    </cfRule>
    <cfRule type="containsText" dxfId="21349" priority="24106" operator="containsText" text="09.00 -15:00">
      <formula>NOT(ISERROR(SEARCH("09.00 -15:00",W81)))</formula>
    </cfRule>
    <cfRule type="containsText" dxfId="21348" priority="24107" operator="containsText" text="09.00 -16.00">
      <formula>NOT(ISERROR(SEARCH("09.00 -16.00",W81)))</formula>
    </cfRule>
  </conditionalFormatting>
  <conditionalFormatting sqref="W82:X82 AC82:AR82">
    <cfRule type="containsText" dxfId="21347" priority="24102" operator="containsText" text="09.00 -13:00">
      <formula>NOT(ISERROR(SEARCH("09.00 -13:00",W82)))</formula>
    </cfRule>
    <cfRule type="containsText" dxfId="21346" priority="24103" operator="containsText" text="08.30 -17.30">
      <formula>NOT(ISERROR(SEARCH("08.30 -17.30",W82)))</formula>
    </cfRule>
    <cfRule type="containsText" dxfId="21345" priority="24104" operator="containsText" text="08.30 -15:30">
      <formula>NOT(ISERROR(SEARCH("08.30 -15:30",W82)))</formula>
    </cfRule>
  </conditionalFormatting>
  <conditionalFormatting sqref="W83:X88 AC83:AR88">
    <cfRule type="containsText" dxfId="21344" priority="24099" operator="containsText" text="09.00 -13.00">
      <formula>NOT(ISERROR(SEARCH("09.00 -13.00",W83)))</formula>
    </cfRule>
    <cfRule type="containsText" dxfId="21343" priority="24100" operator="containsText" text="09.00 -15:00">
      <formula>NOT(ISERROR(SEARCH("09.00 -15:00",W83)))</formula>
    </cfRule>
    <cfRule type="containsText" dxfId="21342" priority="24101" operator="containsText" text="09.00 -16.00">
      <formula>NOT(ISERROR(SEARCH("09.00 -16.00",W83)))</formula>
    </cfRule>
  </conditionalFormatting>
  <conditionalFormatting sqref="W83:X88 AC83:AR88">
    <cfRule type="containsText" dxfId="21341" priority="24096" operator="containsText" text="09.00 -13:00">
      <formula>NOT(ISERROR(SEARCH("09.00 -13:00",W83)))</formula>
    </cfRule>
    <cfRule type="containsText" dxfId="21340" priority="24097" operator="containsText" text="08.30 -17.30">
      <formula>NOT(ISERROR(SEARCH("08.30 -17.30",W83)))</formula>
    </cfRule>
    <cfRule type="containsText" dxfId="21339" priority="24098" operator="containsText" text="08.30 -15:30">
      <formula>NOT(ISERROR(SEARCH("08.30 -15:30",W83)))</formula>
    </cfRule>
  </conditionalFormatting>
  <conditionalFormatting sqref="W81:X81 AC81:AR81">
    <cfRule type="containsText" dxfId="21338" priority="24093" operator="containsText" text="09.00 -13.00">
      <formula>NOT(ISERROR(SEARCH("09.00 -13.00",W81)))</formula>
    </cfRule>
    <cfRule type="containsText" dxfId="21337" priority="24094" operator="containsText" text="09.00 -15:00">
      <formula>NOT(ISERROR(SEARCH("09.00 -15:00",W81)))</formula>
    </cfRule>
    <cfRule type="containsText" dxfId="21336" priority="24095" operator="containsText" text="09.00 -16.00">
      <formula>NOT(ISERROR(SEARCH("09.00 -16.00",W81)))</formula>
    </cfRule>
  </conditionalFormatting>
  <conditionalFormatting sqref="W81:X81 AC81:AR81">
    <cfRule type="containsText" dxfId="21335" priority="24090" operator="containsText" text="09.00 -13:00">
      <formula>NOT(ISERROR(SEARCH("09.00 -13:00",W81)))</formula>
    </cfRule>
    <cfRule type="containsText" dxfId="21334" priority="24091" operator="containsText" text="08.30 -17.30">
      <formula>NOT(ISERROR(SEARCH("08.30 -17.30",W81)))</formula>
    </cfRule>
    <cfRule type="containsText" dxfId="21333" priority="24092" operator="containsText" text="08.30 -15:30">
      <formula>NOT(ISERROR(SEARCH("08.30 -15:30",W81)))</formula>
    </cfRule>
  </conditionalFormatting>
  <conditionalFormatting sqref="AY80 BA80:BG80">
    <cfRule type="cellIs" dxfId="21332" priority="24081" operator="equal">
      <formula>"09.00 – 13.00"</formula>
    </cfRule>
  </conditionalFormatting>
  <conditionalFormatting sqref="AY80 BA80:BG80">
    <cfRule type="cellIs" dxfId="21331" priority="24082" operator="equal">
      <formula>"09.00 – 15.00"</formula>
    </cfRule>
  </conditionalFormatting>
  <conditionalFormatting sqref="AY80 BA80:BG80">
    <cfRule type="cellIs" dxfId="21330" priority="24083" operator="equal">
      <formula>"09.00 – 18.00"</formula>
    </cfRule>
  </conditionalFormatting>
  <conditionalFormatting sqref="AY80 BA80:BG80">
    <cfRule type="cellIs" dxfId="21329" priority="24084" operator="equal">
      <formula>"09.30 – 13.00"</formula>
    </cfRule>
  </conditionalFormatting>
  <conditionalFormatting sqref="AY80 BA80:BG80">
    <cfRule type="cellIs" dxfId="21328" priority="24085" operator="equal">
      <formula>"10.30 – 19.30"</formula>
    </cfRule>
  </conditionalFormatting>
  <conditionalFormatting sqref="AY80 BA80:BG80">
    <cfRule type="cellIs" dxfId="21327" priority="24086" operator="equal">
      <formula>"11.30 – 19.30"</formula>
    </cfRule>
  </conditionalFormatting>
  <conditionalFormatting sqref="AY80 BA80:BG80">
    <cfRule type="cellIs" dxfId="21326" priority="24087" operator="equal">
      <formula>_FV(13,"3")</formula>
    </cfRule>
  </conditionalFormatting>
  <conditionalFormatting sqref="AY80 BA80:BG80">
    <cfRule type="cellIs" dxfId="21325" priority="24088" operator="equal">
      <formula>_FV(13,"3")</formula>
    </cfRule>
  </conditionalFormatting>
  <conditionalFormatting sqref="AY80 BA80:BG80">
    <cfRule type="cellIs" dxfId="21324" priority="24089" operator="equal">
      <formula>_FV(13,"3")</formula>
    </cfRule>
  </conditionalFormatting>
  <conditionalFormatting sqref="AY80 BA80:BG80">
    <cfRule type="containsText" dxfId="21323" priority="24071" operator="containsText" text="DOMENICA">
      <formula>NOT(ISERROR(SEARCH("DOMENICA",AY80)))</formula>
    </cfRule>
    <cfRule type="containsText" dxfId="21322" priority="24072" operator="containsText" text="08.30 – 14.30">
      <formula>NOT(ISERROR(SEARCH("08.30 – 14.30",AY80)))</formula>
    </cfRule>
    <cfRule type="containsText" dxfId="21321" priority="24073" operator="containsText" text="09.30 – 18.30">
      <formula>NOT(ISERROR(SEARCH("09.30 – 18.30",AY80)))</formula>
    </cfRule>
    <cfRule type="containsText" dxfId="21320" priority="24074" operator="containsText" text="08.30 – 16.30">
      <formula>NOT(ISERROR(SEARCH("08.30 – 16.30",AY80)))</formula>
    </cfRule>
    <cfRule type="containsText" dxfId="21319" priority="24075" operator="containsText" text="08.30 – 17.30">
      <formula>NOT(ISERROR(SEARCH("08.30 – 17.30",AY80)))</formula>
    </cfRule>
    <cfRule type="containsText" dxfId="21318" priority="24076" operator="containsText" text="09.00 – 18.00">
      <formula>NOT(ISERROR(SEARCH("09.00 – 18.00",AY80)))</formula>
    </cfRule>
    <cfRule type="containsText" dxfId="21317" priority="24077" operator="containsText" text="09.00 – 15.00">
      <formula>NOT(ISERROR(SEARCH("09.00 – 15.00",AY80)))</formula>
    </cfRule>
    <cfRule type="containsText" dxfId="21316" priority="24078" operator="containsText" text="10.30 – 19.30">
      <formula>NOT(ISERROR(SEARCH("10.30 – 19.30",AY80)))</formula>
    </cfRule>
    <cfRule type="containsText" dxfId="21315" priority="24079" operator="containsText" text="09.00 – 13.00">
      <formula>NOT(ISERROR(SEARCH("09.00 – 13.00",AY80)))</formula>
    </cfRule>
    <cfRule type="containsText" dxfId="21314" priority="24080" operator="containsText" text="11.30 – 19.30">
      <formula>NOT(ISERROR(SEARCH("11.30 – 19.30",AY80)))</formula>
    </cfRule>
  </conditionalFormatting>
  <conditionalFormatting sqref="AY80 BA80:BG80">
    <cfRule type="cellIs" dxfId="21313" priority="24063" operator="equal">
      <formula>"09.00 – 15.00"</formula>
    </cfRule>
  </conditionalFormatting>
  <conditionalFormatting sqref="AY80 BA80:BG80">
    <cfRule type="cellIs" dxfId="21312" priority="24064" operator="equal">
      <formula>"09.00 – 18.00"</formula>
    </cfRule>
  </conditionalFormatting>
  <conditionalFormatting sqref="AY80 BA80:BG80">
    <cfRule type="cellIs" dxfId="21311" priority="24065" operator="equal">
      <formula>"09.30 – 13.00"</formula>
    </cfRule>
  </conditionalFormatting>
  <conditionalFormatting sqref="AY80 BA80:BG80">
    <cfRule type="cellIs" dxfId="21310" priority="24066" operator="equal">
      <formula>"10.30 – 19.30"</formula>
    </cfRule>
  </conditionalFormatting>
  <conditionalFormatting sqref="AY80 BA80:BG80">
    <cfRule type="cellIs" dxfId="21309" priority="24067" operator="equal">
      <formula>"11.30 – 19.30"</formula>
    </cfRule>
  </conditionalFormatting>
  <conditionalFormatting sqref="AY80 BA80:BG80">
    <cfRule type="cellIs" dxfId="21308" priority="24068" operator="equal">
      <formula>_FV(13,"3")</formula>
    </cfRule>
  </conditionalFormatting>
  <conditionalFormatting sqref="AY80 BA80:BG80">
    <cfRule type="cellIs" dxfId="21307" priority="24069" operator="equal">
      <formula>_FV(13,"3")</formula>
    </cfRule>
  </conditionalFormatting>
  <conditionalFormatting sqref="AY80 BA80:BG80">
    <cfRule type="cellIs" dxfId="21306" priority="24070" operator="equal">
      <formula>_FV(13,"3")</formula>
    </cfRule>
  </conditionalFormatting>
  <conditionalFormatting sqref="AY80 BA80:BG80">
    <cfRule type="cellIs" dxfId="21305" priority="24055" operator="equal">
      <formula>"09.00 – 15.00"</formula>
    </cfRule>
  </conditionalFormatting>
  <conditionalFormatting sqref="AY80 BA80:BG80">
    <cfRule type="cellIs" dxfId="21304" priority="24056" operator="equal">
      <formula>"09.00 – 18.00"</formula>
    </cfRule>
  </conditionalFormatting>
  <conditionalFormatting sqref="AY80 BA80:BG80">
    <cfRule type="cellIs" dxfId="21303" priority="24057" operator="equal">
      <formula>"09.30 – 13.00"</formula>
    </cfRule>
  </conditionalFormatting>
  <conditionalFormatting sqref="AY80 BA80:BG80">
    <cfRule type="cellIs" dxfId="21302" priority="24058" operator="equal">
      <formula>"10.30 – 19.30"</formula>
    </cfRule>
  </conditionalFormatting>
  <conditionalFormatting sqref="AY80 BA80:BG80">
    <cfRule type="cellIs" dxfId="21301" priority="24059" operator="equal">
      <formula>"11.30 – 19.30"</formula>
    </cfRule>
  </conditionalFormatting>
  <conditionalFormatting sqref="AY80 BA80:BG80">
    <cfRule type="cellIs" dxfId="21300" priority="24060" operator="equal">
      <formula>_FV(13,"3")</formula>
    </cfRule>
  </conditionalFormatting>
  <conditionalFormatting sqref="AY80 BA80:BG80">
    <cfRule type="cellIs" dxfId="21299" priority="24061" operator="equal">
      <formula>_FV(13,"3")</formula>
    </cfRule>
  </conditionalFormatting>
  <conditionalFormatting sqref="AY80 BA80:BG80">
    <cfRule type="cellIs" dxfId="21298" priority="24062" operator="equal">
      <formula>_FV(13,"3")</formula>
    </cfRule>
  </conditionalFormatting>
  <conditionalFormatting sqref="AY80 BA80:BG80">
    <cfRule type="containsText" dxfId="21297" priority="24049" operator="containsText" text="09.00 - 13.00">
      <formula>NOT(ISERROR(SEARCH("09.00 - 13.00",AY80)))</formula>
    </cfRule>
    <cfRule type="containsText" dxfId="21296" priority="24050" operator="containsText" text="09.00 – 15:00">
      <formula>NOT(ISERROR(SEARCH("09.00 – 15:00",AY80)))</formula>
    </cfRule>
    <cfRule type="containsText" dxfId="21295" priority="24051" operator="containsText" text="09.00 – 16.00">
      <formula>NOT(ISERROR(SEARCH("09.00 – 16.00",AY80)))</formula>
    </cfRule>
    <cfRule type="containsText" dxfId="21294" priority="24052" operator="containsText" text="09.00 - 13:00">
      <formula>NOT(ISERROR(SEARCH("09.00 - 13:00",AY80)))</formula>
    </cfRule>
    <cfRule type="containsText" dxfId="21293" priority="24053" operator="containsText" text="08.30 – 16:30 ">
      <formula>NOT(ISERROR(SEARCH("08.30 – 16:30 ",AY80)))</formula>
    </cfRule>
    <cfRule type="containsText" dxfId="21292" priority="24054" operator="containsText" text="08.30 – 17:30 ">
      <formula>NOT(ISERROR(SEARCH("08.30 – 17:30 ",AY80)))</formula>
    </cfRule>
  </conditionalFormatting>
  <conditionalFormatting sqref="AY80 BA80:BG80">
    <cfRule type="cellIs" dxfId="21291" priority="24041" operator="equal">
      <formula>"09.00 – 15.00"</formula>
    </cfRule>
  </conditionalFormatting>
  <conditionalFormatting sqref="AY80 BA80:BG80">
    <cfRule type="cellIs" dxfId="21290" priority="24042" operator="equal">
      <formula>"09.00 – 18.00"</formula>
    </cfRule>
  </conditionalFormatting>
  <conditionalFormatting sqref="AY80 BA80:BG80">
    <cfRule type="cellIs" dxfId="21289" priority="24043" operator="equal">
      <formula>"09.30 – 13.00"</formula>
    </cfRule>
  </conditionalFormatting>
  <conditionalFormatting sqref="AY80 BA80:BG80">
    <cfRule type="cellIs" dxfId="21288" priority="24044" operator="equal">
      <formula>"10.30 – 19.30"</formula>
    </cfRule>
  </conditionalFormatting>
  <conditionalFormatting sqref="AY80 BA80:BG80">
    <cfRule type="cellIs" dxfId="21287" priority="24045" operator="equal">
      <formula>"11.30 – 19.30"</formula>
    </cfRule>
  </conditionalFormatting>
  <conditionalFormatting sqref="AY80 BA80:BG80">
    <cfRule type="cellIs" dxfId="21286" priority="24046" operator="equal">
      <formula>_FV(13,"3")</formula>
    </cfRule>
  </conditionalFormatting>
  <conditionalFormatting sqref="AY80 BA80:BG80">
    <cfRule type="cellIs" dxfId="21285" priority="24047" operator="equal">
      <formula>_FV(13,"3")</formula>
    </cfRule>
  </conditionalFormatting>
  <conditionalFormatting sqref="AY80 BA80:BG80">
    <cfRule type="cellIs" dxfId="21284" priority="24048" operator="equal">
      <formula>_FV(13,"3")</formula>
    </cfRule>
  </conditionalFormatting>
  <conditionalFormatting sqref="AY80 BA80:BG80">
    <cfRule type="containsText" dxfId="21283" priority="24031" operator="containsText" text="DOMENICA">
      <formula>NOT(ISERROR(SEARCH("DOMENICA",AY80)))</formula>
    </cfRule>
    <cfRule type="containsText" dxfId="21282" priority="24032" operator="containsText" text="08.30 – 14.30">
      <formula>NOT(ISERROR(SEARCH("08.30 – 14.30",AY80)))</formula>
    </cfRule>
    <cfRule type="containsText" dxfId="21281" priority="24033" operator="containsText" text="09.30 – 18.30">
      <formula>NOT(ISERROR(SEARCH("09.30 – 18.30",AY80)))</formula>
    </cfRule>
    <cfRule type="containsText" dxfId="21280" priority="24034" operator="containsText" text="08.30 – 16.30">
      <formula>NOT(ISERROR(SEARCH("08.30 – 16.30",AY80)))</formula>
    </cfRule>
    <cfRule type="containsText" dxfId="21279" priority="24035" operator="containsText" text="08.30 – 17.30">
      <formula>NOT(ISERROR(SEARCH("08.30 – 17.30",AY80)))</formula>
    </cfRule>
    <cfRule type="containsText" dxfId="21278" priority="24036" operator="containsText" text="09.00 – 18.00">
      <formula>NOT(ISERROR(SEARCH("09.00 – 18.00",AY80)))</formula>
    </cfRule>
    <cfRule type="containsText" dxfId="21277" priority="24037" operator="containsText" text="09.00 – 15.00">
      <formula>NOT(ISERROR(SEARCH("09.00 – 15.00",AY80)))</formula>
    </cfRule>
    <cfRule type="containsText" dxfId="21276" priority="24038" operator="containsText" text="10.30 – 19.30">
      <formula>NOT(ISERROR(SEARCH("10.30 – 19.30",AY80)))</formula>
    </cfRule>
    <cfRule type="containsText" dxfId="21275" priority="24039" operator="containsText" text="09.00 – 13.00">
      <formula>NOT(ISERROR(SEARCH("09.00 – 13.00",AY80)))</formula>
    </cfRule>
    <cfRule type="containsText" dxfId="21274" priority="24040" operator="containsText" text="11.30 – 19.30">
      <formula>NOT(ISERROR(SEARCH("11.30 – 19.30",AY80)))</formula>
    </cfRule>
  </conditionalFormatting>
  <conditionalFormatting sqref="AY80 BA80:BG80">
    <cfRule type="cellIs" dxfId="21273" priority="24024" operator="equal">
      <formula>"09.00 – 18.00"</formula>
    </cfRule>
  </conditionalFormatting>
  <conditionalFormatting sqref="AY80 BA80:BG80">
    <cfRule type="cellIs" dxfId="21272" priority="24025" operator="equal">
      <formula>"09.30 – 13.00"</formula>
    </cfRule>
  </conditionalFormatting>
  <conditionalFormatting sqref="AY80 BA80:BG80">
    <cfRule type="cellIs" dxfId="21271" priority="24026" operator="equal">
      <formula>"10.30 – 19.30"</formula>
    </cfRule>
  </conditionalFormatting>
  <conditionalFormatting sqref="AY80 BA80:BG80">
    <cfRule type="cellIs" dxfId="21270" priority="24027" operator="equal">
      <formula>"11.30 – 19.30"</formula>
    </cfRule>
  </conditionalFormatting>
  <conditionalFormatting sqref="AY80 BA80:BG80">
    <cfRule type="cellIs" dxfId="21269" priority="24028" operator="equal">
      <formula>_FV(13,"3")</formula>
    </cfRule>
  </conditionalFormatting>
  <conditionalFormatting sqref="AY80 BA80:BG80">
    <cfRule type="cellIs" dxfId="21268" priority="24029" operator="equal">
      <formula>_FV(13,"3")</formula>
    </cfRule>
  </conditionalFormatting>
  <conditionalFormatting sqref="AY80 BA80:BG80">
    <cfRule type="cellIs" dxfId="21267" priority="24030" operator="equal">
      <formula>_FV(13,"3")</formula>
    </cfRule>
  </conditionalFormatting>
  <conditionalFormatting sqref="AY80 BA80:BG80">
    <cfRule type="cellIs" dxfId="21266" priority="24017" operator="equal">
      <formula>"09.00 – 18.00"</formula>
    </cfRule>
  </conditionalFormatting>
  <conditionalFormatting sqref="AY80 BA80:BG80">
    <cfRule type="cellIs" dxfId="21265" priority="24018" operator="equal">
      <formula>"09.30 – 13.00"</formula>
    </cfRule>
  </conditionalFormatting>
  <conditionalFormatting sqref="AY80 BA80:BG80">
    <cfRule type="cellIs" dxfId="21264" priority="24019" operator="equal">
      <formula>"10.30 – 19.30"</formula>
    </cfRule>
  </conditionalFormatting>
  <conditionalFormatting sqref="AY80 BA80:BG80">
    <cfRule type="cellIs" dxfId="21263" priority="24020" operator="equal">
      <formula>"11.30 – 19.30"</formula>
    </cfRule>
  </conditionalFormatting>
  <conditionalFormatting sqref="AY80 BA80:BG80">
    <cfRule type="cellIs" dxfId="21262" priority="24021" operator="equal">
      <formula>_FV(13,"3")</formula>
    </cfRule>
  </conditionalFormatting>
  <conditionalFormatting sqref="AY80 BA80:BG80">
    <cfRule type="cellIs" dxfId="21261" priority="24022" operator="equal">
      <formula>_FV(13,"3")</formula>
    </cfRule>
  </conditionalFormatting>
  <conditionalFormatting sqref="AY80 BA80:BG80">
    <cfRule type="cellIs" dxfId="21260" priority="24023" operator="equal">
      <formula>_FV(13,"3")</formula>
    </cfRule>
  </conditionalFormatting>
  <conditionalFormatting sqref="AY81:AY88 BA81:BG88">
    <cfRule type="containsText" dxfId="21259" priority="23999" operator="containsText" text="08.30 – 14.30">
      <formula>NOT(ISERROR(SEARCH("08.30 – 14.30",AY81)))</formula>
    </cfRule>
    <cfRule type="containsText" dxfId="21258" priority="24000" operator="containsText" text="09:30 – 18.30">
      <formula>NOT(ISERROR(SEARCH("09:30 – 18.30",AY81)))</formula>
    </cfRule>
    <cfRule type="containsText" dxfId="21257" priority="24001" operator="containsText" text="10.30 – 18.30">
      <formula>NOT(ISERROR(SEARCH("10.30 – 18.30",AY81)))</formula>
    </cfRule>
    <cfRule type="containsText" dxfId="21256" priority="24002" operator="containsText" text="09.30 – 18.30">
      <formula>NOT(ISERROR(SEARCH("09.30 – 18.30",AY81)))</formula>
    </cfRule>
    <cfRule type="containsText" dxfId="21255" priority="24004" operator="containsText" text="09.00 – 13:00">
      <formula>NOT(ISERROR(SEARCH("09.00 – 13:00",AY81)))</formula>
    </cfRule>
    <cfRule type="containsText" dxfId="21254" priority="24005" operator="containsText" text="08.30 – 16.30">
      <formula>NOT(ISERROR(SEARCH("08.30 – 16.30",AY81)))</formula>
    </cfRule>
    <cfRule type="containsText" dxfId="21253" priority="24006" operator="containsText" text="08:30 – 17.30">
      <formula>NOT(ISERROR(SEARCH("08:30 – 17.30",AY81)))</formula>
    </cfRule>
    <cfRule type="containsText" dxfId="21252" priority="24007" operator="containsText" text="08.30 – 17.30">
      <formula>NOT(ISERROR(SEARCH("08.30 – 17.30",AY81)))</formula>
    </cfRule>
    <cfRule type="containsText" dxfId="21251" priority="24008" operator="containsText" text="09.00 – 18.00">
      <formula>NOT(ISERROR(SEARCH("09.00 – 18.00",AY81)))</formula>
    </cfRule>
    <cfRule type="containsText" dxfId="21250" priority="24009" operator="containsText" text="09.00 – 13.00">
      <formula>NOT(ISERROR(SEARCH("09.00 – 13.00",AY81)))</formula>
    </cfRule>
    <cfRule type="containsText" dxfId="21249" priority="24010" operator="containsText" text="11.30 – 19.30">
      <formula>NOT(ISERROR(SEARCH("11.30 – 19.30",AY81)))</formula>
    </cfRule>
    <cfRule type="containsText" dxfId="21248" priority="24011" operator="containsText" text="10.30 – 19.30">
      <formula>NOT(ISERROR(SEARCH("10.30 – 19.30",AY81)))</formula>
    </cfRule>
    <cfRule type="containsText" dxfId="21247" priority="24012" operator="containsText" text="09.00 – 15.00">
      <formula>NOT(ISERROR(SEARCH("09.00 – 15.00",AY81)))</formula>
    </cfRule>
    <cfRule type="containsText" dxfId="21246" priority="24013" operator="containsText" text="1 2 : 3 0">
      <formula>NOT(ISERROR(SEARCH("1 2 : 3 0",AY81)))</formula>
    </cfRule>
    <cfRule type="containsText" dxfId="21245" priority="24014" operator="containsText" text="1 3 : 3 0">
      <formula>NOT(ISERROR(SEARCH("1 3 : 3 0",AY81)))</formula>
    </cfRule>
    <cfRule type="containsText" dxfId="21244" priority="24015" operator="containsText" text="FESTIVITÁ">
      <formula>NOT(ISERROR(SEARCH("FESTIVITÁ",AY81)))</formula>
    </cfRule>
    <cfRule type="cellIs" dxfId="21243" priority="24016" operator="equal">
      <formula>"DOMENICA"</formula>
    </cfRule>
  </conditionalFormatting>
  <conditionalFormatting sqref="AY81:AY88 BA81:BG88">
    <cfRule type="containsText" dxfId="21242" priority="23991" operator="containsText" text="09.00 - 13.00">
      <formula>NOT(ISERROR(SEARCH("09.00 - 13.00",AY81)))</formula>
    </cfRule>
    <cfRule type="containsText" dxfId="21241" priority="23994" operator="containsText" text="09.00 – 15:00">
      <formula>NOT(ISERROR(SEARCH("09.00 – 15:00",AY81)))</formula>
    </cfRule>
    <cfRule type="containsText" dxfId="21240" priority="23995" operator="containsText" text="09.00 – 16.00">
      <formula>NOT(ISERROR(SEARCH("09.00 – 16.00",AY81)))</formula>
    </cfRule>
    <cfRule type="containsText" dxfId="21239" priority="23996" operator="containsText" text="09.00 - 13:00">
      <formula>NOT(ISERROR(SEARCH("09.00 - 13:00",AY81)))</formula>
    </cfRule>
    <cfRule type="containsText" dxfId="21238" priority="23997" operator="containsText" text="08.30 – 16:30 ">
      <formula>NOT(ISERROR(SEARCH("08.30 – 16:30 ",AY81)))</formula>
    </cfRule>
    <cfRule type="containsText" dxfId="21237" priority="23998" operator="containsText" text="08.30 – 17:30 ">
      <formula>NOT(ISERROR(SEARCH("08.30 – 17:30 ",AY81)))</formula>
    </cfRule>
  </conditionalFormatting>
  <conditionalFormatting sqref="AY81:AY88 BA81:BG88">
    <cfRule type="containsText" dxfId="21236" priority="23993" operator="containsText" text="1 3 : 0 0">
      <formula>NOT(ISERROR(SEARCH("1 3 : 0 0",AY81)))</formula>
    </cfRule>
  </conditionalFormatting>
  <conditionalFormatting sqref="AY81 BA81:BG81">
    <cfRule type="containsText" dxfId="21235" priority="23992" operator="containsText" text="13:00">
      <formula>NOT(ISERROR(SEARCH("13:00",AY81)))</formula>
    </cfRule>
  </conditionalFormatting>
  <conditionalFormatting sqref="AY81:AY88 BA81:BG88">
    <cfRule type="containsText" dxfId="21234" priority="24003" operator="containsText" text="09:00 – 13.00 ">
      <formula>NOT(ISERROR(SEARCH("09:00 – 13.00 ",AY81)))</formula>
    </cfRule>
  </conditionalFormatting>
  <conditionalFormatting sqref="AY87 BA87:BG87">
    <cfRule type="containsText" dxfId="21233" priority="23990" operator="containsText" text="09:00 – 13.00 ">
      <formula>NOT(ISERROR(SEARCH("09:00 – 13.00 ",AY87)))</formula>
    </cfRule>
  </conditionalFormatting>
  <conditionalFormatting sqref="AY81:AY88 BA81:BG88">
    <cfRule type="containsText" dxfId="21232" priority="23989" operator="containsText" text="09:00 – 13.00 ">
      <formula>NOT(ISERROR(SEARCH("09:00 – 13.00 ",AY81)))</formula>
    </cfRule>
  </conditionalFormatting>
  <conditionalFormatting sqref="AY87:AY88 BA87:BG88">
    <cfRule type="containsText" dxfId="21231" priority="23988" operator="containsText" text="09:00 – 13.00 ">
      <formula>NOT(ISERROR(SEARCH("09:00 – 13.00 ",AY87)))</formula>
    </cfRule>
  </conditionalFormatting>
  <conditionalFormatting sqref="AY82 BA82:BG82">
    <cfRule type="containsText" dxfId="21230" priority="23985" operator="containsText" text="09.00 -13.00">
      <formula>NOT(ISERROR(SEARCH("09.00 -13.00",AY82)))</formula>
    </cfRule>
    <cfRule type="containsText" dxfId="21229" priority="23986" operator="containsText" text="09.00 -15:00">
      <formula>NOT(ISERROR(SEARCH("09.00 -15:00",AY82)))</formula>
    </cfRule>
    <cfRule type="containsText" dxfId="21228" priority="23987" operator="containsText" text="09.00 -16.00">
      <formula>NOT(ISERROR(SEARCH("09.00 -16.00",AY82)))</formula>
    </cfRule>
  </conditionalFormatting>
  <conditionalFormatting sqref="AY83:AY88 BA83:BG88">
    <cfRule type="containsText" dxfId="21227" priority="23982" operator="containsText" text="09.00 -13.00">
      <formula>NOT(ISERROR(SEARCH("09.00 -13.00",AY83)))</formula>
    </cfRule>
    <cfRule type="containsText" dxfId="21226" priority="23983" operator="containsText" text="09.00 -15:00">
      <formula>NOT(ISERROR(SEARCH("09.00 -15:00",AY83)))</formula>
    </cfRule>
    <cfRule type="containsText" dxfId="21225" priority="23984" operator="containsText" text="09.00 -16.00">
      <formula>NOT(ISERROR(SEARCH("09.00 -16.00",AY83)))</formula>
    </cfRule>
  </conditionalFormatting>
  <conditionalFormatting sqref="AY81 BA81:BG81">
    <cfRule type="containsText" dxfId="21224" priority="23979" operator="containsText" text="09.00 -13.00">
      <formula>NOT(ISERROR(SEARCH("09.00 -13.00",AY81)))</formula>
    </cfRule>
    <cfRule type="containsText" dxfId="21223" priority="23980" operator="containsText" text="09.00 -15:00">
      <formula>NOT(ISERROR(SEARCH("09.00 -15:00",AY81)))</formula>
    </cfRule>
    <cfRule type="containsText" dxfId="21222" priority="23981" operator="containsText" text="09.00 -16.00">
      <formula>NOT(ISERROR(SEARCH("09.00 -16.00",AY81)))</formula>
    </cfRule>
  </conditionalFormatting>
  <conditionalFormatting sqref="AY87 BA87:BG87">
    <cfRule type="containsText" dxfId="21221" priority="23978" operator="containsText" text="09:00 – 13.00 ">
      <formula>NOT(ISERROR(SEARCH("09:00 – 13.00 ",AY87)))</formula>
    </cfRule>
  </conditionalFormatting>
  <conditionalFormatting sqref="AY81:AY88 BA81:BG88">
    <cfRule type="containsText" dxfId="21220" priority="23977" operator="containsText" text="09:00 – 13.00 ">
      <formula>NOT(ISERROR(SEARCH("09:00 – 13.00 ",AY81)))</formula>
    </cfRule>
  </conditionalFormatting>
  <conditionalFormatting sqref="AY87:AY88 BA87:BG88">
    <cfRule type="containsText" dxfId="21219" priority="23976" operator="containsText" text="09:00 – 13.00 ">
      <formula>NOT(ISERROR(SEARCH("09:00 – 13.00 ",AY87)))</formula>
    </cfRule>
  </conditionalFormatting>
  <conditionalFormatting sqref="AY82 BA82:BG82">
    <cfRule type="containsText" dxfId="21218" priority="23973" operator="containsText" text="09.00 -13.00">
      <formula>NOT(ISERROR(SEARCH("09.00 -13.00",AY82)))</formula>
    </cfRule>
    <cfRule type="containsText" dxfId="21217" priority="23974" operator="containsText" text="09.00 -15:00">
      <formula>NOT(ISERROR(SEARCH("09.00 -15:00",AY82)))</formula>
    </cfRule>
    <cfRule type="containsText" dxfId="21216" priority="23975" operator="containsText" text="09.00 -16.00">
      <formula>NOT(ISERROR(SEARCH("09.00 -16.00",AY82)))</formula>
    </cfRule>
  </conditionalFormatting>
  <conditionalFormatting sqref="AY83:AY88 BA83:BG88">
    <cfRule type="containsText" dxfId="21215" priority="23970" operator="containsText" text="09.00 -13.00">
      <formula>NOT(ISERROR(SEARCH("09.00 -13.00",AY83)))</formula>
    </cfRule>
    <cfRule type="containsText" dxfId="21214" priority="23971" operator="containsText" text="09.00 -15:00">
      <formula>NOT(ISERROR(SEARCH("09.00 -15:00",AY83)))</formula>
    </cfRule>
    <cfRule type="containsText" dxfId="21213" priority="23972" operator="containsText" text="09.00 -16.00">
      <formula>NOT(ISERROR(SEARCH("09.00 -16.00",AY83)))</formula>
    </cfRule>
  </conditionalFormatting>
  <conditionalFormatting sqref="AY81 BA81:BG81">
    <cfRule type="containsText" dxfId="21212" priority="23967" operator="containsText" text="09.00 -13.00">
      <formula>NOT(ISERROR(SEARCH("09.00 -13.00",AY81)))</formula>
    </cfRule>
    <cfRule type="containsText" dxfId="21211" priority="23968" operator="containsText" text="09.00 -15:00">
      <formula>NOT(ISERROR(SEARCH("09.00 -15:00",AY81)))</formula>
    </cfRule>
    <cfRule type="containsText" dxfId="21210" priority="23969" operator="containsText" text="09.00 -16.00">
      <formula>NOT(ISERROR(SEARCH("09.00 -16.00",AY81)))</formula>
    </cfRule>
  </conditionalFormatting>
  <conditionalFormatting sqref="AY82 BA82:BG82">
    <cfRule type="containsText" dxfId="21209" priority="23964" operator="containsText" text="09.00 -13:00">
      <formula>NOT(ISERROR(SEARCH("09.00 -13:00",AY82)))</formula>
    </cfRule>
    <cfRule type="containsText" dxfId="21208" priority="23965" operator="containsText" text="08.30 -17.30">
      <formula>NOT(ISERROR(SEARCH("08.30 -17.30",AY82)))</formula>
    </cfRule>
    <cfRule type="containsText" dxfId="21207" priority="23966" operator="containsText" text="08.30 -15:30">
      <formula>NOT(ISERROR(SEARCH("08.30 -15:30",AY82)))</formula>
    </cfRule>
  </conditionalFormatting>
  <conditionalFormatting sqref="AY83:AY88 BA83:BG88">
    <cfRule type="containsText" dxfId="21206" priority="23961" operator="containsText" text="09.00 -13.00">
      <formula>NOT(ISERROR(SEARCH("09.00 -13.00",AY83)))</formula>
    </cfRule>
    <cfRule type="containsText" dxfId="21205" priority="23962" operator="containsText" text="09.00 -15:00">
      <formula>NOT(ISERROR(SEARCH("09.00 -15:00",AY83)))</formula>
    </cfRule>
    <cfRule type="containsText" dxfId="21204" priority="23963" operator="containsText" text="09.00 -16.00">
      <formula>NOT(ISERROR(SEARCH("09.00 -16.00",AY83)))</formula>
    </cfRule>
  </conditionalFormatting>
  <conditionalFormatting sqref="AY83:AY88 BA83:BG88">
    <cfRule type="containsText" dxfId="21203" priority="23958" operator="containsText" text="09.00 -13:00">
      <formula>NOT(ISERROR(SEARCH("09.00 -13:00",AY83)))</formula>
    </cfRule>
    <cfRule type="containsText" dxfId="21202" priority="23959" operator="containsText" text="08.30 -17.30">
      <formula>NOT(ISERROR(SEARCH("08.30 -17.30",AY83)))</formula>
    </cfRule>
    <cfRule type="containsText" dxfId="21201" priority="23960" operator="containsText" text="08.30 -15:30">
      <formula>NOT(ISERROR(SEARCH("08.30 -15:30",AY83)))</formula>
    </cfRule>
  </conditionalFormatting>
  <conditionalFormatting sqref="AY81 BA81:BG81">
    <cfRule type="containsText" dxfId="21200" priority="23955" operator="containsText" text="09.00 -13.00">
      <formula>NOT(ISERROR(SEARCH("09.00 -13.00",AY81)))</formula>
    </cfRule>
    <cfRule type="containsText" dxfId="21199" priority="23956" operator="containsText" text="09.00 -15:00">
      <formula>NOT(ISERROR(SEARCH("09.00 -15:00",AY81)))</formula>
    </cfRule>
    <cfRule type="containsText" dxfId="21198" priority="23957" operator="containsText" text="09.00 -16.00">
      <formula>NOT(ISERROR(SEARCH("09.00 -16.00",AY81)))</formula>
    </cfRule>
  </conditionalFormatting>
  <conditionalFormatting sqref="AY81 BA81:BG81">
    <cfRule type="containsText" dxfId="21197" priority="23952" operator="containsText" text="09.00 -13:00">
      <formula>NOT(ISERROR(SEARCH("09.00 -13:00",AY81)))</formula>
    </cfRule>
    <cfRule type="containsText" dxfId="21196" priority="23953" operator="containsText" text="08.30 -17.30">
      <formula>NOT(ISERROR(SEARCH("08.30 -17.30",AY81)))</formula>
    </cfRule>
    <cfRule type="containsText" dxfId="21195" priority="23954" operator="containsText" text="08.30 -15:30">
      <formula>NOT(ISERROR(SEARCH("08.30 -15:30",AY81)))</formula>
    </cfRule>
  </conditionalFormatting>
  <conditionalFormatting sqref="BI91:AMM98 AS91:AS98 Q91:S91">
    <cfRule type="containsText" dxfId="21194" priority="23935" operator="containsText" text="08.30 – 14.30">
      <formula>NOT(ISERROR(SEARCH("08.30 – 14.30",Q91)))</formula>
    </cfRule>
    <cfRule type="containsText" dxfId="21193" priority="23936" operator="containsText" text="09:30 – 18.30">
      <formula>NOT(ISERROR(SEARCH("09:30 – 18.30",Q91)))</formula>
    </cfRule>
    <cfRule type="containsText" dxfId="21192" priority="23937" operator="containsText" text="10.30 – 18.30">
      <formula>NOT(ISERROR(SEARCH("10.30 – 18.30",Q91)))</formula>
    </cfRule>
    <cfRule type="containsText" dxfId="21191" priority="23938" operator="containsText" text="09.30 – 18.30">
      <formula>NOT(ISERROR(SEARCH("09.30 – 18.30",Q91)))</formula>
    </cfRule>
    <cfRule type="containsText" dxfId="21190" priority="23939" operator="containsText" text="09.00 – 13:00">
      <formula>NOT(ISERROR(SEARCH("09.00 – 13:00",Q91)))</formula>
    </cfRule>
    <cfRule type="containsText" dxfId="21189" priority="23940" operator="containsText" text="08.30 – 16.30">
      <formula>NOT(ISERROR(SEARCH("08.30 – 16.30",Q91)))</formula>
    </cfRule>
    <cfRule type="containsText" dxfId="21188" priority="23941" operator="containsText" text="08:30 – 17.30">
      <formula>NOT(ISERROR(SEARCH("08:30 – 17.30",Q91)))</formula>
    </cfRule>
    <cfRule type="containsText" dxfId="21187" priority="23942" operator="containsText" text="08.30 – 17.30">
      <formula>NOT(ISERROR(SEARCH("08.30 – 17.30",Q91)))</formula>
    </cfRule>
    <cfRule type="containsText" dxfId="21186" priority="23943" operator="containsText" text="09.00 – 18.00">
      <formula>NOT(ISERROR(SEARCH("09.00 – 18.00",Q91)))</formula>
    </cfRule>
    <cfRule type="containsText" dxfId="21185" priority="23944" operator="containsText" text="09.00 – 13.00">
      <formula>NOT(ISERROR(SEARCH("09.00 – 13.00",Q91)))</formula>
    </cfRule>
    <cfRule type="containsText" dxfId="21184" priority="23945" operator="containsText" text="11.30 – 19.30">
      <formula>NOT(ISERROR(SEARCH("11.30 – 19.30",Q91)))</formula>
    </cfRule>
    <cfRule type="containsText" dxfId="21183" priority="23946" operator="containsText" text="10.30 – 19.30">
      <formula>NOT(ISERROR(SEARCH("10.30 – 19.30",Q91)))</formula>
    </cfRule>
    <cfRule type="containsText" dxfId="21182" priority="23947" operator="containsText" text="09.00 – 15.00">
      <formula>NOT(ISERROR(SEARCH("09.00 – 15.00",Q91)))</formula>
    </cfRule>
    <cfRule type="containsText" dxfId="21181" priority="23948" operator="containsText" text="12:30">
      <formula>NOT(ISERROR(SEARCH("12:30",Q91)))</formula>
    </cfRule>
    <cfRule type="containsText" dxfId="21180" priority="23949" operator="containsText" text="13:30">
      <formula>NOT(ISERROR(SEARCH("13:30",Q91)))</formula>
    </cfRule>
    <cfRule type="containsText" dxfId="21179" priority="23950" operator="containsText" text="FESTIVITÁ">
      <formula>NOT(ISERROR(SEARCH("FESTIVITÁ",Q91)))</formula>
    </cfRule>
    <cfRule type="cellIs" dxfId="21178" priority="23951" operator="equal">
      <formula>"DOMENICA"</formula>
    </cfRule>
  </conditionalFormatting>
  <conditionalFormatting sqref="AT91:AU98">
    <cfRule type="containsText" dxfId="21177" priority="23883" operator="containsText" text="08.30 – 14.30">
      <formula>NOT(ISERROR(SEARCH("08.30 – 14.30",AT91)))</formula>
    </cfRule>
    <cfRule type="containsText" dxfId="21176" priority="23884" operator="containsText" text="09:30 – 18.30">
      <formula>NOT(ISERROR(SEARCH("09:30 – 18.30",AT91)))</formula>
    </cfRule>
    <cfRule type="containsText" dxfId="21175" priority="23885" operator="containsText" text="10.30 – 18.30">
      <formula>NOT(ISERROR(SEARCH("10.30 – 18.30",AT91)))</formula>
    </cfRule>
    <cfRule type="containsText" dxfId="21174" priority="23886" operator="containsText" text="09.30 – 18.30">
      <formula>NOT(ISERROR(SEARCH("09.30 – 18.30",AT91)))</formula>
    </cfRule>
    <cfRule type="containsText" dxfId="21173" priority="23887" operator="containsText" text="09.00 – 13:00">
      <formula>NOT(ISERROR(SEARCH("09.00 – 13:00",AT91)))</formula>
    </cfRule>
    <cfRule type="containsText" dxfId="21172" priority="23888" operator="containsText" text="08.30 – 16.30">
      <formula>NOT(ISERROR(SEARCH("08.30 – 16.30",AT91)))</formula>
    </cfRule>
    <cfRule type="containsText" dxfId="21171" priority="23889" operator="containsText" text="08:30 – 17.30">
      <formula>NOT(ISERROR(SEARCH("08:30 – 17.30",AT91)))</formula>
    </cfRule>
    <cfRule type="containsText" dxfId="21170" priority="23890" operator="containsText" text="08.30 – 17.30">
      <formula>NOT(ISERROR(SEARCH("08.30 – 17.30",AT91)))</formula>
    </cfRule>
    <cfRule type="containsText" dxfId="21169" priority="23891" operator="containsText" text="09.00 – 18.00">
      <formula>NOT(ISERROR(SEARCH("09.00 – 18.00",AT91)))</formula>
    </cfRule>
    <cfRule type="containsText" dxfId="21168" priority="23892" operator="containsText" text="09.00 – 13.00">
      <formula>NOT(ISERROR(SEARCH("09.00 – 13.00",AT91)))</formula>
    </cfRule>
    <cfRule type="containsText" dxfId="21167" priority="23893" operator="containsText" text="11.30 – 19.30">
      <formula>NOT(ISERROR(SEARCH("11.30 – 19.30",AT91)))</formula>
    </cfRule>
    <cfRule type="containsText" dxfId="21166" priority="23894" operator="containsText" text="10.30 – 19.30">
      <formula>NOT(ISERROR(SEARCH("10.30 – 19.30",AT91)))</formula>
    </cfRule>
    <cfRule type="containsText" dxfId="21165" priority="23895" operator="containsText" text="09.00 – 15.00">
      <formula>NOT(ISERROR(SEARCH("09.00 – 15.00",AT91)))</formula>
    </cfRule>
    <cfRule type="containsText" dxfId="21164" priority="23896" operator="containsText" text="12:30">
      <formula>NOT(ISERROR(SEARCH("12:30",AT91)))</formula>
    </cfRule>
    <cfRule type="containsText" dxfId="21163" priority="23897" operator="containsText" text="13:30">
      <formula>NOT(ISERROR(SEARCH("13:30",AT91)))</formula>
    </cfRule>
    <cfRule type="containsText" dxfId="21162" priority="23898" operator="containsText" text="FESTIVITÁ">
      <formula>NOT(ISERROR(SEARCH("FESTIVITÁ",AT91)))</formula>
    </cfRule>
    <cfRule type="cellIs" dxfId="21161" priority="23899" operator="equal">
      <formula>"DOMENICA"</formula>
    </cfRule>
  </conditionalFormatting>
  <conditionalFormatting sqref="Q92:S98">
    <cfRule type="containsText" dxfId="21160" priority="23866" operator="containsText" text="08.30 – 14.30">
      <formula>NOT(ISERROR(SEARCH("08.30 – 14.30",Q92)))</formula>
    </cfRule>
    <cfRule type="containsText" dxfId="21159" priority="23867" operator="containsText" text="09:30 – 18.30">
      <formula>NOT(ISERROR(SEARCH("09:30 – 18.30",Q92)))</formula>
    </cfRule>
    <cfRule type="containsText" dxfId="21158" priority="23868" operator="containsText" text="10.30 – 18.30">
      <formula>NOT(ISERROR(SEARCH("10.30 – 18.30",Q92)))</formula>
    </cfRule>
    <cfRule type="containsText" dxfId="21157" priority="23869" operator="containsText" text="09.30 – 18.30">
      <formula>NOT(ISERROR(SEARCH("09.30 – 18.30",Q92)))</formula>
    </cfRule>
    <cfRule type="containsText" dxfId="21156" priority="23870" operator="containsText" text="09.00 – 13:00">
      <formula>NOT(ISERROR(SEARCH("09.00 – 13:00",Q92)))</formula>
    </cfRule>
    <cfRule type="containsText" dxfId="21155" priority="23871" operator="containsText" text="08.30 – 16.30">
      <formula>NOT(ISERROR(SEARCH("08.30 – 16.30",Q92)))</formula>
    </cfRule>
    <cfRule type="containsText" dxfId="21154" priority="23872" operator="containsText" text="08:30 – 17.30">
      <formula>NOT(ISERROR(SEARCH("08:30 – 17.30",Q92)))</formula>
    </cfRule>
    <cfRule type="containsText" dxfId="21153" priority="23873" operator="containsText" text="08.30 – 17.30">
      <formula>NOT(ISERROR(SEARCH("08.30 – 17.30",Q92)))</formula>
    </cfRule>
    <cfRule type="containsText" dxfId="21152" priority="23874" operator="containsText" text="09.00 – 18.00">
      <formula>NOT(ISERROR(SEARCH("09.00 – 18.00",Q92)))</formula>
    </cfRule>
    <cfRule type="containsText" dxfId="21151" priority="23875" operator="containsText" text="09.00 – 13.00">
      <formula>NOT(ISERROR(SEARCH("09.00 – 13.00",Q92)))</formula>
    </cfRule>
    <cfRule type="containsText" dxfId="21150" priority="23876" operator="containsText" text="11.30 – 19.30">
      <formula>NOT(ISERROR(SEARCH("11.30 – 19.30",Q92)))</formula>
    </cfRule>
    <cfRule type="containsText" dxfId="21149" priority="23877" operator="containsText" text="10.30 – 19.30">
      <formula>NOT(ISERROR(SEARCH("10.30 – 19.30",Q92)))</formula>
    </cfRule>
    <cfRule type="containsText" dxfId="21148" priority="23878" operator="containsText" text="09.00 – 15.00">
      <formula>NOT(ISERROR(SEARCH("09.00 – 15.00",Q92)))</formula>
    </cfRule>
    <cfRule type="containsText" dxfId="21147" priority="23879" operator="containsText" text="12:30">
      <formula>NOT(ISERROR(SEARCH("12:30",Q92)))</formula>
    </cfRule>
    <cfRule type="containsText" dxfId="21146" priority="23880" operator="containsText" text="13:30">
      <formula>NOT(ISERROR(SEARCH("13:30",Q92)))</formula>
    </cfRule>
    <cfRule type="containsText" dxfId="21145" priority="23881" operator="containsText" text="FESTIVITÁ">
      <formula>NOT(ISERROR(SEARCH("FESTIVITÁ",Q92)))</formula>
    </cfRule>
    <cfRule type="cellIs" dxfId="21144" priority="23882" operator="equal">
      <formula>"DOMENICA"</formula>
    </cfRule>
  </conditionalFormatting>
  <conditionalFormatting sqref="U91:V91 U92:U98">
    <cfRule type="containsText" dxfId="21143" priority="23849" operator="containsText" text="08.30 – 14.30">
      <formula>NOT(ISERROR(SEARCH("08.30 – 14.30",U91)))</formula>
    </cfRule>
    <cfRule type="containsText" dxfId="21142" priority="23850" operator="containsText" text="09:30 – 18.30">
      <formula>NOT(ISERROR(SEARCH("09:30 – 18.30",U91)))</formula>
    </cfRule>
    <cfRule type="containsText" dxfId="21141" priority="23851" operator="containsText" text="10.30 – 18.30">
      <formula>NOT(ISERROR(SEARCH("10.30 – 18.30",U91)))</formula>
    </cfRule>
    <cfRule type="containsText" dxfId="21140" priority="23852" operator="containsText" text="09.30 – 18.30">
      <formula>NOT(ISERROR(SEARCH("09.30 – 18.30",U91)))</formula>
    </cfRule>
    <cfRule type="containsText" dxfId="21139" priority="23853" operator="containsText" text="09.00 – 13:00">
      <formula>NOT(ISERROR(SEARCH("09.00 – 13:00",U91)))</formula>
    </cfRule>
    <cfRule type="containsText" dxfId="21138" priority="23854" operator="containsText" text="08.30 – 16.30">
      <formula>NOT(ISERROR(SEARCH("08.30 – 16.30",U91)))</formula>
    </cfRule>
    <cfRule type="containsText" dxfId="21137" priority="23855" operator="containsText" text="08:30 – 17.30">
      <formula>NOT(ISERROR(SEARCH("08:30 – 17.30",U91)))</formula>
    </cfRule>
    <cfRule type="containsText" dxfId="21136" priority="23856" operator="containsText" text="08.30 – 17.30">
      <formula>NOT(ISERROR(SEARCH("08.30 – 17.30",U91)))</formula>
    </cfRule>
    <cfRule type="containsText" dxfId="21135" priority="23857" operator="containsText" text="09.00 – 18.00">
      <formula>NOT(ISERROR(SEARCH("09.00 – 18.00",U91)))</formula>
    </cfRule>
    <cfRule type="containsText" dxfId="21134" priority="23858" operator="containsText" text="09.00 – 13.00">
      <formula>NOT(ISERROR(SEARCH("09.00 – 13.00",U91)))</formula>
    </cfRule>
    <cfRule type="containsText" dxfId="21133" priority="23859" operator="containsText" text="11.30 – 19.30">
      <formula>NOT(ISERROR(SEARCH("11.30 – 19.30",U91)))</formula>
    </cfRule>
    <cfRule type="containsText" dxfId="21132" priority="23860" operator="containsText" text="10.30 – 19.30">
      <formula>NOT(ISERROR(SEARCH("10.30 – 19.30",U91)))</formula>
    </cfRule>
    <cfRule type="containsText" dxfId="21131" priority="23861" operator="containsText" text="09.00 – 15.00">
      <formula>NOT(ISERROR(SEARCH("09.00 – 15.00",U91)))</formula>
    </cfRule>
    <cfRule type="containsText" dxfId="21130" priority="23862" operator="containsText" text="12:30">
      <formula>NOT(ISERROR(SEARCH("12:30",U91)))</formula>
    </cfRule>
    <cfRule type="containsText" dxfId="21129" priority="23863" operator="containsText" text="13:30">
      <formula>NOT(ISERROR(SEARCH("13:30",U91)))</formula>
    </cfRule>
    <cfRule type="containsText" dxfId="21128" priority="23864" operator="containsText" text="FESTIVITÁ">
      <formula>NOT(ISERROR(SEARCH("FESTIVITÁ",U91)))</formula>
    </cfRule>
    <cfRule type="cellIs" dxfId="21127" priority="23865" operator="equal">
      <formula>"DOMENICA"</formula>
    </cfRule>
  </conditionalFormatting>
  <conditionalFormatting sqref="V92:V98">
    <cfRule type="containsText" dxfId="21126" priority="23797" operator="containsText" text="08.30 – 14.30">
      <formula>NOT(ISERROR(SEARCH("08.30 – 14.30",V92)))</formula>
    </cfRule>
    <cfRule type="containsText" dxfId="21125" priority="23798" operator="containsText" text="09:30 – 18.30">
      <formula>NOT(ISERROR(SEARCH("09:30 – 18.30",V92)))</formula>
    </cfRule>
    <cfRule type="containsText" dxfId="21124" priority="23799" operator="containsText" text="10.30 – 18.30">
      <formula>NOT(ISERROR(SEARCH("10.30 – 18.30",V92)))</formula>
    </cfRule>
    <cfRule type="containsText" dxfId="21123" priority="23800" operator="containsText" text="09.30 – 18.30">
      <formula>NOT(ISERROR(SEARCH("09.30 – 18.30",V92)))</formula>
    </cfRule>
    <cfRule type="containsText" dxfId="21122" priority="23801" operator="containsText" text="09.00 – 13:00">
      <formula>NOT(ISERROR(SEARCH("09.00 – 13:00",V92)))</formula>
    </cfRule>
    <cfRule type="containsText" dxfId="21121" priority="23802" operator="containsText" text="08.30 – 16.30">
      <formula>NOT(ISERROR(SEARCH("08.30 – 16.30",V92)))</formula>
    </cfRule>
    <cfRule type="containsText" dxfId="21120" priority="23803" operator="containsText" text="08:30 – 17.30">
      <formula>NOT(ISERROR(SEARCH("08:30 – 17.30",V92)))</formula>
    </cfRule>
    <cfRule type="containsText" dxfId="21119" priority="23804" operator="containsText" text="08.30 – 17.30">
      <formula>NOT(ISERROR(SEARCH("08.30 – 17.30",V92)))</formula>
    </cfRule>
    <cfRule type="containsText" dxfId="21118" priority="23805" operator="containsText" text="09.00 – 18.00">
      <formula>NOT(ISERROR(SEARCH("09.00 – 18.00",V92)))</formula>
    </cfRule>
    <cfRule type="containsText" dxfId="21117" priority="23806" operator="containsText" text="09.00 – 13.00">
      <formula>NOT(ISERROR(SEARCH("09.00 – 13.00",V92)))</formula>
    </cfRule>
    <cfRule type="containsText" dxfId="21116" priority="23807" operator="containsText" text="11.30 – 19.30">
      <formula>NOT(ISERROR(SEARCH("11.30 – 19.30",V92)))</formula>
    </cfRule>
    <cfRule type="containsText" dxfId="21115" priority="23808" operator="containsText" text="10.30 – 19.30">
      <formula>NOT(ISERROR(SEARCH("10.30 – 19.30",V92)))</formula>
    </cfRule>
    <cfRule type="containsText" dxfId="21114" priority="23809" operator="containsText" text="09.00 – 15.00">
      <formula>NOT(ISERROR(SEARCH("09.00 – 15.00",V92)))</formula>
    </cfRule>
    <cfRule type="containsText" dxfId="21113" priority="23810" operator="containsText" text="12:30">
      <formula>NOT(ISERROR(SEARCH("12:30",V92)))</formula>
    </cfRule>
    <cfRule type="containsText" dxfId="21112" priority="23811" operator="containsText" text="13:30">
      <formula>NOT(ISERROR(SEARCH("13:30",V92)))</formula>
    </cfRule>
    <cfRule type="containsText" dxfId="21111" priority="23812" operator="containsText" text="FESTIVITÁ">
      <formula>NOT(ISERROR(SEARCH("FESTIVITÁ",V92)))</formula>
    </cfRule>
    <cfRule type="cellIs" dxfId="21110" priority="23813" operator="equal">
      <formula>"DOMENICA"</formula>
    </cfRule>
  </conditionalFormatting>
  <conditionalFormatting sqref="V92:V98">
    <cfRule type="iconSet" priority="23796">
      <iconSet iconSet="3Symbols2">
        <cfvo type="percent" val="0"/>
        <cfvo type="percent" val="0"/>
        <cfvo type="formula" val="TODAY()" gte="0"/>
      </iconSet>
    </cfRule>
  </conditionalFormatting>
  <conditionalFormatting sqref="AW92:AW98">
    <cfRule type="containsText" dxfId="21109" priority="23779" operator="containsText" text="08.30 – 14.30">
      <formula>NOT(ISERROR(SEARCH("08.30 – 14.30",AW92)))</formula>
    </cfRule>
    <cfRule type="containsText" dxfId="21108" priority="23780" operator="containsText" text="09:30 – 18.30">
      <formula>NOT(ISERROR(SEARCH("09:30 – 18.30",AW92)))</formula>
    </cfRule>
    <cfRule type="containsText" dxfId="21107" priority="23781" operator="containsText" text="10.30 – 18.30">
      <formula>NOT(ISERROR(SEARCH("10.30 – 18.30",AW92)))</formula>
    </cfRule>
    <cfRule type="containsText" dxfId="21106" priority="23782" operator="containsText" text="09.30 – 18.30">
      <formula>NOT(ISERROR(SEARCH("09.30 – 18.30",AW92)))</formula>
    </cfRule>
    <cfRule type="containsText" dxfId="21105" priority="23783" operator="containsText" text="09.00 – 13:00">
      <formula>NOT(ISERROR(SEARCH("09.00 – 13:00",AW92)))</formula>
    </cfRule>
    <cfRule type="containsText" dxfId="21104" priority="23784" operator="containsText" text="08.30 – 16.30">
      <formula>NOT(ISERROR(SEARCH("08.30 – 16.30",AW92)))</formula>
    </cfRule>
    <cfRule type="containsText" dxfId="21103" priority="23785" operator="containsText" text="08:30 – 17.30">
      <formula>NOT(ISERROR(SEARCH("08:30 – 17.30",AW92)))</formula>
    </cfRule>
    <cfRule type="containsText" dxfId="21102" priority="23786" operator="containsText" text="08.30 – 17.30">
      <formula>NOT(ISERROR(SEARCH("08.30 – 17.30",AW92)))</formula>
    </cfRule>
    <cfRule type="containsText" dxfId="21101" priority="23787" operator="containsText" text="09.00 – 18.00">
      <formula>NOT(ISERROR(SEARCH("09.00 – 18.00",AW92)))</formula>
    </cfRule>
    <cfRule type="containsText" dxfId="21100" priority="23788" operator="containsText" text="09.00 – 13.00">
      <formula>NOT(ISERROR(SEARCH("09.00 – 13.00",AW92)))</formula>
    </cfRule>
    <cfRule type="containsText" dxfId="21099" priority="23789" operator="containsText" text="11.30 – 19.30">
      <formula>NOT(ISERROR(SEARCH("11.30 – 19.30",AW92)))</formula>
    </cfRule>
    <cfRule type="containsText" dxfId="21098" priority="23790" operator="containsText" text="10.30 – 19.30">
      <formula>NOT(ISERROR(SEARCH("10.30 – 19.30",AW92)))</formula>
    </cfRule>
    <cfRule type="containsText" dxfId="21097" priority="23791" operator="containsText" text="09.00 – 15.00">
      <formula>NOT(ISERROR(SEARCH("09.00 – 15.00",AW92)))</formula>
    </cfRule>
    <cfRule type="containsText" dxfId="21096" priority="23792" operator="containsText" text="12:30">
      <formula>NOT(ISERROR(SEARCH("12:30",AW92)))</formula>
    </cfRule>
    <cfRule type="containsText" dxfId="21095" priority="23793" operator="containsText" text="13:30">
      <formula>NOT(ISERROR(SEARCH("13:30",AW92)))</formula>
    </cfRule>
    <cfRule type="containsText" dxfId="21094" priority="23794" operator="containsText" text="FESTIVITÁ">
      <formula>NOT(ISERROR(SEARCH("FESTIVITÁ",AW92)))</formula>
    </cfRule>
    <cfRule type="cellIs" dxfId="21093" priority="23795" operator="equal">
      <formula>"DOMENICA"</formula>
    </cfRule>
  </conditionalFormatting>
  <conditionalFormatting sqref="AX92:AX98">
    <cfRule type="containsText" dxfId="21092" priority="23762" operator="containsText" text="08.30 – 14.30">
      <formula>NOT(ISERROR(SEARCH("08.30 – 14.30",AX92)))</formula>
    </cfRule>
    <cfRule type="containsText" dxfId="21091" priority="23763" operator="containsText" text="09:30 – 18.30">
      <formula>NOT(ISERROR(SEARCH("09:30 – 18.30",AX92)))</formula>
    </cfRule>
    <cfRule type="containsText" dxfId="21090" priority="23764" operator="containsText" text="10.30 – 18.30">
      <formula>NOT(ISERROR(SEARCH("10.30 – 18.30",AX92)))</formula>
    </cfRule>
    <cfRule type="containsText" dxfId="21089" priority="23765" operator="containsText" text="09.30 – 18.30">
      <formula>NOT(ISERROR(SEARCH("09.30 – 18.30",AX92)))</formula>
    </cfRule>
    <cfRule type="containsText" dxfId="21088" priority="23766" operator="containsText" text="09.00 – 13:00">
      <formula>NOT(ISERROR(SEARCH("09.00 – 13:00",AX92)))</formula>
    </cfRule>
    <cfRule type="containsText" dxfId="21087" priority="23767" operator="containsText" text="08.30 – 16.30">
      <formula>NOT(ISERROR(SEARCH("08.30 – 16.30",AX92)))</formula>
    </cfRule>
    <cfRule type="containsText" dxfId="21086" priority="23768" operator="containsText" text="08:30 – 17.30">
      <formula>NOT(ISERROR(SEARCH("08:30 – 17.30",AX92)))</formula>
    </cfRule>
    <cfRule type="containsText" dxfId="21085" priority="23769" operator="containsText" text="08.30 – 17.30">
      <formula>NOT(ISERROR(SEARCH("08.30 – 17.30",AX92)))</formula>
    </cfRule>
    <cfRule type="containsText" dxfId="21084" priority="23770" operator="containsText" text="09.00 – 18.00">
      <formula>NOT(ISERROR(SEARCH("09.00 – 18.00",AX92)))</formula>
    </cfRule>
    <cfRule type="containsText" dxfId="21083" priority="23771" operator="containsText" text="09.00 – 13.00">
      <formula>NOT(ISERROR(SEARCH("09.00 – 13.00",AX92)))</formula>
    </cfRule>
    <cfRule type="containsText" dxfId="21082" priority="23772" operator="containsText" text="11.30 – 19.30">
      <formula>NOT(ISERROR(SEARCH("11.30 – 19.30",AX92)))</formula>
    </cfRule>
    <cfRule type="containsText" dxfId="21081" priority="23773" operator="containsText" text="10.30 – 19.30">
      <formula>NOT(ISERROR(SEARCH("10.30 – 19.30",AX92)))</formula>
    </cfRule>
    <cfRule type="containsText" dxfId="21080" priority="23774" operator="containsText" text="09.00 – 15.00">
      <formula>NOT(ISERROR(SEARCH("09.00 – 15.00",AX92)))</formula>
    </cfRule>
    <cfRule type="containsText" dxfId="21079" priority="23775" operator="containsText" text="12:30">
      <formula>NOT(ISERROR(SEARCH("12:30",AX92)))</formula>
    </cfRule>
    <cfRule type="containsText" dxfId="21078" priority="23776" operator="containsText" text="13:30">
      <formula>NOT(ISERROR(SEARCH("13:30",AX92)))</formula>
    </cfRule>
    <cfRule type="containsText" dxfId="21077" priority="23777" operator="containsText" text="FESTIVITÁ">
      <formula>NOT(ISERROR(SEARCH("FESTIVITÁ",AX92)))</formula>
    </cfRule>
    <cfRule type="cellIs" dxfId="21076" priority="23778" operator="equal">
      <formula>"DOMENICA"</formula>
    </cfRule>
  </conditionalFormatting>
  <conditionalFormatting sqref="AX92:AX98">
    <cfRule type="iconSet" priority="23761">
      <iconSet iconSet="3Symbols2">
        <cfvo type="percent" val="0"/>
        <cfvo type="percent" val="0"/>
        <cfvo type="formula" val="TODAY()" gte="0"/>
      </iconSet>
    </cfRule>
  </conditionalFormatting>
  <conditionalFormatting sqref="Q91:S98 BI91:XFD98 U91:V98">
    <cfRule type="containsText" dxfId="21075" priority="23755" operator="containsText" text="09.00 - 13.00">
      <formula>NOT(ISERROR(SEARCH("09.00 - 13.00",Q91)))</formula>
    </cfRule>
    <cfRule type="containsText" dxfId="21074" priority="23756" operator="containsText" text="09.00 – 15:00">
      <formula>NOT(ISERROR(SEARCH("09.00 – 15:00",Q91)))</formula>
    </cfRule>
    <cfRule type="containsText" dxfId="21073" priority="23757" operator="containsText" text="09.00 – 16.00">
      <formula>NOT(ISERROR(SEARCH("09.00 – 16.00",Q91)))</formula>
    </cfRule>
    <cfRule type="containsText" dxfId="21072" priority="23758" operator="containsText" text="09.00 - 13:00">
      <formula>NOT(ISERROR(SEARCH("09.00 - 13:00",Q91)))</formula>
    </cfRule>
    <cfRule type="containsText" dxfId="21071" priority="23759" operator="containsText" text="08.30 – 16:30 ">
      <formula>NOT(ISERROR(SEARCH("08.30 – 16:30 ",Q91)))</formula>
    </cfRule>
    <cfRule type="containsText" dxfId="21070" priority="23760" operator="containsText" text="08.30 – 17:30 ">
      <formula>NOT(ISERROR(SEARCH("08.30 – 17:30 ",Q91)))</formula>
    </cfRule>
  </conditionalFormatting>
  <conditionalFormatting sqref="A92:B98">
    <cfRule type="containsText" dxfId="21069" priority="23639" operator="containsText" text="08.30 – 14.30">
      <formula>NOT(ISERROR(SEARCH("08.30 – 14.30",A92)))</formula>
    </cfRule>
    <cfRule type="containsText" dxfId="21068" priority="23640" operator="containsText" text="09:30 – 18.30">
      <formula>NOT(ISERROR(SEARCH("09:30 – 18.30",A92)))</formula>
    </cfRule>
    <cfRule type="containsText" dxfId="21067" priority="23641" operator="containsText" text="10.30 – 18.30">
      <formula>NOT(ISERROR(SEARCH("10.30 – 18.30",A92)))</formula>
    </cfRule>
    <cfRule type="containsText" dxfId="21066" priority="23642" operator="containsText" text="09.30 – 18.30">
      <formula>NOT(ISERROR(SEARCH("09.30 – 18.30",A92)))</formula>
    </cfRule>
    <cfRule type="containsText" dxfId="21065" priority="23643" operator="containsText" text="09.00 – 13:00">
      <formula>NOT(ISERROR(SEARCH("09.00 – 13:00",A92)))</formula>
    </cfRule>
    <cfRule type="containsText" dxfId="21064" priority="23644" operator="containsText" text="08.30 – 16.30">
      <formula>NOT(ISERROR(SEARCH("08.30 – 16.30",A92)))</formula>
    </cfRule>
    <cfRule type="containsText" dxfId="21063" priority="23645" operator="containsText" text="08:30 – 17.30">
      <formula>NOT(ISERROR(SEARCH("08:30 – 17.30",A92)))</formula>
    </cfRule>
    <cfRule type="containsText" dxfId="21062" priority="23646" operator="containsText" text="08.30 – 17.30">
      <formula>NOT(ISERROR(SEARCH("08.30 – 17.30",A92)))</formula>
    </cfRule>
    <cfRule type="containsText" dxfId="21061" priority="23647" operator="containsText" text="09.00 – 18.00">
      <formula>NOT(ISERROR(SEARCH("09.00 – 18.00",A92)))</formula>
    </cfRule>
    <cfRule type="containsText" dxfId="21060" priority="23648" operator="containsText" text="09.00 – 13.00">
      <formula>NOT(ISERROR(SEARCH("09.00 – 13.00",A92)))</formula>
    </cfRule>
    <cfRule type="containsText" dxfId="21059" priority="23649" operator="containsText" text="11.30 – 19.30">
      <formula>NOT(ISERROR(SEARCH("11.30 – 19.30",A92)))</formula>
    </cfRule>
    <cfRule type="containsText" dxfId="21058" priority="23650" operator="containsText" text="10.30 – 19.30">
      <formula>NOT(ISERROR(SEARCH("10.30 – 19.30",A92)))</formula>
    </cfRule>
    <cfRule type="containsText" dxfId="21057" priority="23651" operator="containsText" text="09.00 – 15.00">
      <formula>NOT(ISERROR(SEARCH("09.00 – 15.00",A92)))</formula>
    </cfRule>
    <cfRule type="containsText" dxfId="21056" priority="23652" operator="containsText" text="12:30">
      <formula>NOT(ISERROR(SEARCH("12:30",A92)))</formula>
    </cfRule>
    <cfRule type="containsText" dxfId="21055" priority="23653" operator="containsText" text="13:30">
      <formula>NOT(ISERROR(SEARCH("13:30",A92)))</formula>
    </cfRule>
    <cfRule type="containsText" dxfId="21054" priority="23654" operator="containsText" text="FESTIVITÁ">
      <formula>NOT(ISERROR(SEARCH("FESTIVITÁ",A92)))</formula>
    </cfRule>
    <cfRule type="cellIs" dxfId="21053" priority="23655" operator="equal">
      <formula>"DOMENICA"</formula>
    </cfRule>
  </conditionalFormatting>
  <conditionalFormatting sqref="B92:B98">
    <cfRule type="iconSet" priority="23638">
      <iconSet iconSet="3Symbols2">
        <cfvo type="percent" val="0"/>
        <cfvo type="percent" val="0"/>
        <cfvo type="formula" val="TODAY()" gte="0"/>
      </iconSet>
    </cfRule>
  </conditionalFormatting>
  <conditionalFormatting sqref="A91:B91">
    <cfRule type="containsText" dxfId="21052" priority="23621" operator="containsText" text="08.30 – 14.30">
      <formula>NOT(ISERROR(SEARCH("08.30 – 14.30",A91)))</formula>
    </cfRule>
    <cfRule type="containsText" dxfId="21051" priority="23622" operator="containsText" text="09:30 – 18.30">
      <formula>NOT(ISERROR(SEARCH("09:30 – 18.30",A91)))</formula>
    </cfRule>
    <cfRule type="containsText" dxfId="21050" priority="23623" operator="containsText" text="10.30 – 18.30">
      <formula>NOT(ISERROR(SEARCH("10.30 – 18.30",A91)))</formula>
    </cfRule>
    <cfRule type="containsText" dxfId="21049" priority="23624" operator="containsText" text="09.30 – 18.30">
      <formula>NOT(ISERROR(SEARCH("09.30 – 18.30",A91)))</formula>
    </cfRule>
    <cfRule type="containsText" dxfId="21048" priority="23625" operator="containsText" text="09.00 – 13:00">
      <formula>NOT(ISERROR(SEARCH("09.00 – 13:00",A91)))</formula>
    </cfRule>
    <cfRule type="containsText" dxfId="21047" priority="23626" operator="containsText" text="08.30 – 16.30">
      <formula>NOT(ISERROR(SEARCH("08.30 – 16.30",A91)))</formula>
    </cfRule>
    <cfRule type="containsText" dxfId="21046" priority="23627" operator="containsText" text="08:30 – 17.30">
      <formula>NOT(ISERROR(SEARCH("08:30 – 17.30",A91)))</formula>
    </cfRule>
    <cfRule type="containsText" dxfId="21045" priority="23628" operator="containsText" text="08.30 – 17.30">
      <formula>NOT(ISERROR(SEARCH("08.30 – 17.30",A91)))</formula>
    </cfRule>
    <cfRule type="containsText" dxfId="21044" priority="23629" operator="containsText" text="09.00 – 18.00">
      <formula>NOT(ISERROR(SEARCH("09.00 – 18.00",A91)))</formula>
    </cfRule>
    <cfRule type="containsText" dxfId="21043" priority="23630" operator="containsText" text="09.00 – 13.00">
      <formula>NOT(ISERROR(SEARCH("09.00 – 13.00",A91)))</formula>
    </cfRule>
    <cfRule type="containsText" dxfId="21042" priority="23631" operator="containsText" text="11.30 – 19.30">
      <formula>NOT(ISERROR(SEARCH("11.30 – 19.30",A91)))</formula>
    </cfRule>
    <cfRule type="containsText" dxfId="21041" priority="23632" operator="containsText" text="10.30 – 19.30">
      <formula>NOT(ISERROR(SEARCH("10.30 – 19.30",A91)))</formula>
    </cfRule>
    <cfRule type="containsText" dxfId="21040" priority="23633" operator="containsText" text="09.00 – 15.00">
      <formula>NOT(ISERROR(SEARCH("09.00 – 15.00",A91)))</formula>
    </cfRule>
    <cfRule type="containsText" dxfId="21039" priority="23634" operator="containsText" text="12:30">
      <formula>NOT(ISERROR(SEARCH("12:30",A91)))</formula>
    </cfRule>
    <cfRule type="containsText" dxfId="21038" priority="23635" operator="containsText" text="13:30">
      <formula>NOT(ISERROR(SEARCH("13:30",A91)))</formula>
    </cfRule>
    <cfRule type="containsText" dxfId="21037" priority="23636" operator="containsText" text="FESTIVITÁ">
      <formula>NOT(ISERROR(SEARCH("FESTIVITÁ",A91)))</formula>
    </cfRule>
    <cfRule type="cellIs" dxfId="21036" priority="23637" operator="equal">
      <formula>"DOMENICA"</formula>
    </cfRule>
  </conditionalFormatting>
  <conditionalFormatting sqref="A91:B98">
    <cfRule type="containsText" dxfId="21035" priority="23581" operator="containsText" text="09.00 - 13.00">
      <formula>NOT(ISERROR(SEARCH("09.00 - 13.00",A91)))</formula>
    </cfRule>
    <cfRule type="containsText" dxfId="21034" priority="23582" operator="containsText" text="09.00 – 15:00">
      <formula>NOT(ISERROR(SEARCH("09.00 – 15:00",A91)))</formula>
    </cfRule>
    <cfRule type="containsText" dxfId="21033" priority="23583" operator="containsText" text="09.00 – 16.00">
      <formula>NOT(ISERROR(SEARCH("09.00 – 16.00",A91)))</formula>
    </cfRule>
    <cfRule type="containsText" dxfId="21032" priority="23584" operator="containsText" text="09.00 - 13:00">
      <formula>NOT(ISERROR(SEARCH("09.00 - 13:00",A91)))</formula>
    </cfRule>
    <cfRule type="containsText" dxfId="21031" priority="23585" operator="containsText" text="08.30 – 16:30 ">
      <formula>NOT(ISERROR(SEARCH("08.30 – 16:30 ",A91)))</formula>
    </cfRule>
    <cfRule type="containsText" dxfId="21030" priority="23586" operator="containsText" text="08.30 – 17:30 ">
      <formula>NOT(ISERROR(SEARCH("08.30 – 17:30 ",A91)))</formula>
    </cfRule>
  </conditionalFormatting>
  <conditionalFormatting sqref="C91:P98">
    <cfRule type="containsText" dxfId="21029" priority="23499" operator="containsText" text="08.30 – 14.30">
      <formula>NOT(ISERROR(SEARCH("08.30 – 14.30",C91)))</formula>
    </cfRule>
    <cfRule type="containsText" dxfId="21028" priority="23500" operator="containsText" text="09:30 – 18.30">
      <formula>NOT(ISERROR(SEARCH("09:30 – 18.30",C91)))</formula>
    </cfRule>
    <cfRule type="containsText" dxfId="21027" priority="23501" operator="containsText" text="10.30 – 18.30">
      <formula>NOT(ISERROR(SEARCH("10.30 – 18.30",C91)))</formula>
    </cfRule>
    <cfRule type="containsText" dxfId="21026" priority="23502" operator="containsText" text="09.30 – 18.30">
      <formula>NOT(ISERROR(SEARCH("09.30 – 18.30",C91)))</formula>
    </cfRule>
    <cfRule type="containsText" dxfId="21025" priority="23504" operator="containsText" text="09.00 – 13:00">
      <formula>NOT(ISERROR(SEARCH("09.00 – 13:00",C91)))</formula>
    </cfRule>
    <cfRule type="containsText" dxfId="21024" priority="23505" operator="containsText" text="08.30 – 16.30">
      <formula>NOT(ISERROR(SEARCH("08.30 – 16.30",C91)))</formula>
    </cfRule>
    <cfRule type="containsText" dxfId="21023" priority="23506" operator="containsText" text="08:30 – 17.30">
      <formula>NOT(ISERROR(SEARCH("08:30 – 17.30",C91)))</formula>
    </cfRule>
    <cfRule type="containsText" dxfId="21022" priority="23507" operator="containsText" text="08.30 – 17.30">
      <formula>NOT(ISERROR(SEARCH("08.30 – 17.30",C91)))</formula>
    </cfRule>
    <cfRule type="containsText" dxfId="21021" priority="23508" operator="containsText" text="09.00 – 18.00">
      <formula>NOT(ISERROR(SEARCH("09.00 – 18.00",C91)))</formula>
    </cfRule>
    <cfRule type="containsText" dxfId="21020" priority="23509" operator="containsText" text="09.00 – 13.00">
      <formula>NOT(ISERROR(SEARCH("09.00 – 13.00",C91)))</formula>
    </cfRule>
    <cfRule type="containsText" dxfId="21019" priority="23510" operator="containsText" text="11.30 – 19.30">
      <formula>NOT(ISERROR(SEARCH("11.30 – 19.30",C91)))</formula>
    </cfRule>
    <cfRule type="containsText" dxfId="21018" priority="23511" operator="containsText" text="10.30 – 19.30">
      <formula>NOT(ISERROR(SEARCH("10.30 – 19.30",C91)))</formula>
    </cfRule>
    <cfRule type="containsText" dxfId="21017" priority="23512" operator="containsText" text="09.00 – 15.00">
      <formula>NOT(ISERROR(SEARCH("09.00 – 15.00",C91)))</formula>
    </cfRule>
    <cfRule type="containsText" dxfId="21016" priority="23513" operator="containsText" text="1 2 : 3 0">
      <formula>NOT(ISERROR(SEARCH("1 2 : 3 0",C91)))</formula>
    </cfRule>
    <cfRule type="containsText" dxfId="21015" priority="23514" operator="containsText" text="1 3 : 3 0">
      <formula>NOT(ISERROR(SEARCH("1 3 : 3 0",C91)))</formula>
    </cfRule>
    <cfRule type="containsText" dxfId="21014" priority="23515" operator="containsText" text="FESTIVITÁ">
      <formula>NOT(ISERROR(SEARCH("FESTIVITÁ",C91)))</formula>
    </cfRule>
    <cfRule type="cellIs" dxfId="21013" priority="23516" operator="equal">
      <formula>"DOMENICA"</formula>
    </cfRule>
  </conditionalFormatting>
  <conditionalFormatting sqref="C91:P98">
    <cfRule type="containsText" dxfId="21012" priority="23491" operator="containsText" text="09.00 - 13.00">
      <formula>NOT(ISERROR(SEARCH("09.00 - 13.00",C91)))</formula>
    </cfRule>
    <cfRule type="containsText" dxfId="21011" priority="23494" operator="containsText" text="09.00 – 15:00">
      <formula>NOT(ISERROR(SEARCH("09.00 – 15:00",C91)))</formula>
    </cfRule>
    <cfRule type="containsText" dxfId="21010" priority="23495" operator="containsText" text="09.00 – 16.00">
      <formula>NOT(ISERROR(SEARCH("09.00 – 16.00",C91)))</formula>
    </cfRule>
    <cfRule type="containsText" dxfId="21009" priority="23496" operator="containsText" text="09.00 - 13:00">
      <formula>NOT(ISERROR(SEARCH("09.00 - 13:00",C91)))</formula>
    </cfRule>
    <cfRule type="containsText" dxfId="21008" priority="23497" operator="containsText" text="08.30 – 16:30 ">
      <formula>NOT(ISERROR(SEARCH("08.30 – 16:30 ",C91)))</formula>
    </cfRule>
    <cfRule type="containsText" dxfId="21007" priority="23498" operator="containsText" text="08.30 – 17:30 ">
      <formula>NOT(ISERROR(SEARCH("08.30 – 17:30 ",C91)))</formula>
    </cfRule>
  </conditionalFormatting>
  <conditionalFormatting sqref="C91:P98">
    <cfRule type="containsText" dxfId="21006" priority="23493" operator="containsText" text="1 3 : 0 0">
      <formula>NOT(ISERROR(SEARCH("1 3 : 0 0",C91)))</formula>
    </cfRule>
  </conditionalFormatting>
  <conditionalFormatting sqref="C91:P91">
    <cfRule type="containsText" dxfId="21005" priority="23492" operator="containsText" text="13:00">
      <formula>NOT(ISERROR(SEARCH("13:00",C91)))</formula>
    </cfRule>
  </conditionalFormatting>
  <conditionalFormatting sqref="C91:P98">
    <cfRule type="containsText" dxfId="21004" priority="23503" operator="containsText" text="09:00 – 13.00 ">
      <formula>NOT(ISERROR(SEARCH("09:00 – 13.00 ",C91)))</formula>
    </cfRule>
  </conditionalFormatting>
  <conditionalFormatting sqref="C97:P97">
    <cfRule type="containsText" dxfId="21003" priority="23490" operator="containsText" text="09:00 – 13.00 ">
      <formula>NOT(ISERROR(SEARCH("09:00 – 13.00 ",C97)))</formula>
    </cfRule>
  </conditionalFormatting>
  <conditionalFormatting sqref="C91:P98">
    <cfRule type="containsText" dxfId="21002" priority="23489" operator="containsText" text="09:00 – 13.00 ">
      <formula>NOT(ISERROR(SEARCH("09:00 – 13.00 ",C91)))</formula>
    </cfRule>
  </conditionalFormatting>
  <conditionalFormatting sqref="C97:P98">
    <cfRule type="containsText" dxfId="21001" priority="23488" operator="containsText" text="09:00 – 13.00 ">
      <formula>NOT(ISERROR(SEARCH("09:00 – 13.00 ",C97)))</formula>
    </cfRule>
  </conditionalFormatting>
  <conditionalFormatting sqref="C92:P92">
    <cfRule type="containsText" dxfId="21000" priority="23485" operator="containsText" text="09.00 -13.00">
      <formula>NOT(ISERROR(SEARCH("09.00 -13.00",C92)))</formula>
    </cfRule>
    <cfRule type="containsText" dxfId="20999" priority="23486" operator="containsText" text="09.00 -15:00">
      <formula>NOT(ISERROR(SEARCH("09.00 -15:00",C92)))</formula>
    </cfRule>
    <cfRule type="containsText" dxfId="20998" priority="23487" operator="containsText" text="09.00 -16.00">
      <formula>NOT(ISERROR(SEARCH("09.00 -16.00",C92)))</formula>
    </cfRule>
  </conditionalFormatting>
  <conditionalFormatting sqref="C93:P98">
    <cfRule type="containsText" dxfId="20997" priority="23482" operator="containsText" text="09.00 -13.00">
      <formula>NOT(ISERROR(SEARCH("09.00 -13.00",C93)))</formula>
    </cfRule>
    <cfRule type="containsText" dxfId="20996" priority="23483" operator="containsText" text="09.00 -15:00">
      <formula>NOT(ISERROR(SEARCH("09.00 -15:00",C93)))</formula>
    </cfRule>
    <cfRule type="containsText" dxfId="20995" priority="23484" operator="containsText" text="09.00 -16.00">
      <formula>NOT(ISERROR(SEARCH("09.00 -16.00",C93)))</formula>
    </cfRule>
  </conditionalFormatting>
  <conditionalFormatting sqref="C91:P91">
    <cfRule type="containsText" dxfId="20994" priority="23479" operator="containsText" text="09.00 -13.00">
      <formula>NOT(ISERROR(SEARCH("09.00 -13.00",C91)))</formula>
    </cfRule>
    <cfRule type="containsText" dxfId="20993" priority="23480" operator="containsText" text="09.00 -15:00">
      <formula>NOT(ISERROR(SEARCH("09.00 -15:00",C91)))</formula>
    </cfRule>
    <cfRule type="containsText" dxfId="20992" priority="23481" operator="containsText" text="09.00 -16.00">
      <formula>NOT(ISERROR(SEARCH("09.00 -16.00",C91)))</formula>
    </cfRule>
  </conditionalFormatting>
  <conditionalFormatting sqref="C97:P97">
    <cfRule type="containsText" dxfId="20991" priority="23478" operator="containsText" text="09:00 – 13.00 ">
      <formula>NOT(ISERROR(SEARCH("09:00 – 13.00 ",C97)))</formula>
    </cfRule>
  </conditionalFormatting>
  <conditionalFormatting sqref="C91:P98">
    <cfRule type="containsText" dxfId="20990" priority="23477" operator="containsText" text="09:00 – 13.00 ">
      <formula>NOT(ISERROR(SEARCH("09:00 – 13.00 ",C91)))</formula>
    </cfRule>
  </conditionalFormatting>
  <conditionalFormatting sqref="C97:P98">
    <cfRule type="containsText" dxfId="20989" priority="23476" operator="containsText" text="09:00 – 13.00 ">
      <formula>NOT(ISERROR(SEARCH("09:00 – 13.00 ",C97)))</formula>
    </cfRule>
  </conditionalFormatting>
  <conditionalFormatting sqref="C92:P92">
    <cfRule type="containsText" dxfId="20988" priority="23473" operator="containsText" text="09.00 -13.00">
      <formula>NOT(ISERROR(SEARCH("09.00 -13.00",C92)))</formula>
    </cfRule>
    <cfRule type="containsText" dxfId="20987" priority="23474" operator="containsText" text="09.00 -15:00">
      <formula>NOT(ISERROR(SEARCH("09.00 -15:00",C92)))</formula>
    </cfRule>
    <cfRule type="containsText" dxfId="20986" priority="23475" operator="containsText" text="09.00 -16.00">
      <formula>NOT(ISERROR(SEARCH("09.00 -16.00",C92)))</formula>
    </cfRule>
  </conditionalFormatting>
  <conditionalFormatting sqref="C93:P98">
    <cfRule type="containsText" dxfId="20985" priority="23470" operator="containsText" text="09.00 -13.00">
      <formula>NOT(ISERROR(SEARCH("09.00 -13.00",C93)))</formula>
    </cfRule>
    <cfRule type="containsText" dxfId="20984" priority="23471" operator="containsText" text="09.00 -15:00">
      <formula>NOT(ISERROR(SEARCH("09.00 -15:00",C93)))</formula>
    </cfRule>
    <cfRule type="containsText" dxfId="20983" priority="23472" operator="containsText" text="09.00 -16.00">
      <formula>NOT(ISERROR(SEARCH("09.00 -16.00",C93)))</formula>
    </cfRule>
  </conditionalFormatting>
  <conditionalFormatting sqref="C91:P91">
    <cfRule type="containsText" dxfId="20982" priority="23467" operator="containsText" text="09.00 -13.00">
      <formula>NOT(ISERROR(SEARCH("09.00 -13.00",C91)))</formula>
    </cfRule>
    <cfRule type="containsText" dxfId="20981" priority="23468" operator="containsText" text="09.00 -15:00">
      <formula>NOT(ISERROR(SEARCH("09.00 -15:00",C91)))</formula>
    </cfRule>
    <cfRule type="containsText" dxfId="20980" priority="23469" operator="containsText" text="09.00 -16.00">
      <formula>NOT(ISERROR(SEARCH("09.00 -16.00",C91)))</formula>
    </cfRule>
  </conditionalFormatting>
  <conditionalFormatting sqref="C92:P92">
    <cfRule type="containsText" dxfId="20979" priority="23464" operator="containsText" text="09.00 -13:00">
      <formula>NOT(ISERROR(SEARCH("09.00 -13:00",C92)))</formula>
    </cfRule>
    <cfRule type="containsText" dxfId="20978" priority="23465" operator="containsText" text="08.30 -17.30">
      <formula>NOT(ISERROR(SEARCH("08.30 -17.30",C92)))</formula>
    </cfRule>
    <cfRule type="containsText" dxfId="20977" priority="23466" operator="containsText" text="08.30 -15:30">
      <formula>NOT(ISERROR(SEARCH("08.30 -15:30",C92)))</formula>
    </cfRule>
  </conditionalFormatting>
  <conditionalFormatting sqref="C93:P98">
    <cfRule type="containsText" dxfId="20976" priority="23461" operator="containsText" text="09.00 -13.00">
      <formula>NOT(ISERROR(SEARCH("09.00 -13.00",C93)))</formula>
    </cfRule>
    <cfRule type="containsText" dxfId="20975" priority="23462" operator="containsText" text="09.00 -15:00">
      <formula>NOT(ISERROR(SEARCH("09.00 -15:00",C93)))</formula>
    </cfRule>
    <cfRule type="containsText" dxfId="20974" priority="23463" operator="containsText" text="09.00 -16.00">
      <formula>NOT(ISERROR(SEARCH("09.00 -16.00",C93)))</formula>
    </cfRule>
  </conditionalFormatting>
  <conditionalFormatting sqref="C93:P98">
    <cfRule type="containsText" dxfId="20973" priority="23458" operator="containsText" text="09.00 -13:00">
      <formula>NOT(ISERROR(SEARCH("09.00 -13:00",C93)))</formula>
    </cfRule>
    <cfRule type="containsText" dxfId="20972" priority="23459" operator="containsText" text="08.30 -17.30">
      <formula>NOT(ISERROR(SEARCH("08.30 -17.30",C93)))</formula>
    </cfRule>
    <cfRule type="containsText" dxfId="20971" priority="23460" operator="containsText" text="08.30 -15:30">
      <formula>NOT(ISERROR(SEARCH("08.30 -15:30",C93)))</formula>
    </cfRule>
  </conditionalFormatting>
  <conditionalFormatting sqref="C91:P91">
    <cfRule type="containsText" dxfId="20970" priority="23455" operator="containsText" text="09.00 -13.00">
      <formula>NOT(ISERROR(SEARCH("09.00 -13.00",C91)))</formula>
    </cfRule>
    <cfRule type="containsText" dxfId="20969" priority="23456" operator="containsText" text="09.00 -15:00">
      <formula>NOT(ISERROR(SEARCH("09.00 -15:00",C91)))</formula>
    </cfRule>
    <cfRule type="containsText" dxfId="20968" priority="23457" operator="containsText" text="09.00 -16.00">
      <formula>NOT(ISERROR(SEARCH("09.00 -16.00",C91)))</formula>
    </cfRule>
  </conditionalFormatting>
  <conditionalFormatting sqref="C91:P91">
    <cfRule type="containsText" dxfId="20967" priority="23452" operator="containsText" text="09.00 -13:00">
      <formula>NOT(ISERROR(SEARCH("09.00 -13:00",C91)))</formula>
    </cfRule>
    <cfRule type="containsText" dxfId="20966" priority="23453" operator="containsText" text="08.30 -17.30">
      <formula>NOT(ISERROR(SEARCH("08.30 -17.30",C91)))</formula>
    </cfRule>
    <cfRule type="containsText" dxfId="20965" priority="23454" operator="containsText" text="08.30 -15:30">
      <formula>NOT(ISERROR(SEARCH("08.30 -15:30",C91)))</formula>
    </cfRule>
  </conditionalFormatting>
  <conditionalFormatting sqref="W91:X98 AC91:AR98">
    <cfRule type="containsText" dxfId="20964" priority="23361" operator="containsText" text="08.30 – 14.30">
      <formula>NOT(ISERROR(SEARCH("08.30 – 14.30",W91)))</formula>
    </cfRule>
    <cfRule type="containsText" dxfId="20963" priority="23362" operator="containsText" text="09:30 – 18.30">
      <formula>NOT(ISERROR(SEARCH("09:30 – 18.30",W91)))</formula>
    </cfRule>
    <cfRule type="containsText" dxfId="20962" priority="23363" operator="containsText" text="10.30 – 18.30">
      <formula>NOT(ISERROR(SEARCH("10.30 – 18.30",W91)))</formula>
    </cfRule>
    <cfRule type="containsText" dxfId="20961" priority="23364" operator="containsText" text="09.30 – 18.30">
      <formula>NOT(ISERROR(SEARCH("09.30 – 18.30",W91)))</formula>
    </cfRule>
    <cfRule type="containsText" dxfId="20960" priority="23366" operator="containsText" text="09.00 – 13:00">
      <formula>NOT(ISERROR(SEARCH("09.00 – 13:00",W91)))</formula>
    </cfRule>
    <cfRule type="containsText" dxfId="20959" priority="23367" operator="containsText" text="08.30 – 16.30">
      <formula>NOT(ISERROR(SEARCH("08.30 – 16.30",W91)))</formula>
    </cfRule>
    <cfRule type="containsText" dxfId="20958" priority="23368" operator="containsText" text="08:30 – 17.30">
      <formula>NOT(ISERROR(SEARCH("08:30 – 17.30",W91)))</formula>
    </cfRule>
    <cfRule type="containsText" dxfId="20957" priority="23369" operator="containsText" text="08.30 – 17.30">
      <formula>NOT(ISERROR(SEARCH("08.30 – 17.30",W91)))</formula>
    </cfRule>
    <cfRule type="containsText" dxfId="20956" priority="23370" operator="containsText" text="09.00 – 18.00">
      <formula>NOT(ISERROR(SEARCH("09.00 – 18.00",W91)))</formula>
    </cfRule>
    <cfRule type="containsText" dxfId="20955" priority="23371" operator="containsText" text="09.00 – 13.00">
      <formula>NOT(ISERROR(SEARCH("09.00 – 13.00",W91)))</formula>
    </cfRule>
    <cfRule type="containsText" dxfId="20954" priority="23372" operator="containsText" text="11.30 – 19.30">
      <formula>NOT(ISERROR(SEARCH("11.30 – 19.30",W91)))</formula>
    </cfRule>
    <cfRule type="containsText" dxfId="20953" priority="23373" operator="containsText" text="10.30 – 19.30">
      <formula>NOT(ISERROR(SEARCH("10.30 – 19.30",W91)))</formula>
    </cfRule>
    <cfRule type="containsText" dxfId="20952" priority="23374" operator="containsText" text="09.00 – 15.00">
      <formula>NOT(ISERROR(SEARCH("09.00 – 15.00",W91)))</formula>
    </cfRule>
    <cfRule type="containsText" dxfId="20951" priority="23375" operator="containsText" text="1 2 : 3 0">
      <formula>NOT(ISERROR(SEARCH("1 2 : 3 0",W91)))</formula>
    </cfRule>
    <cfRule type="containsText" dxfId="20950" priority="23376" operator="containsText" text="1 3 : 3 0">
      <formula>NOT(ISERROR(SEARCH("1 3 : 3 0",W91)))</formula>
    </cfRule>
    <cfRule type="containsText" dxfId="20949" priority="23377" operator="containsText" text="FESTIVITÁ">
      <formula>NOT(ISERROR(SEARCH("FESTIVITÁ",W91)))</formula>
    </cfRule>
    <cfRule type="cellIs" dxfId="20948" priority="23378" operator="equal">
      <formula>"DOMENICA"</formula>
    </cfRule>
  </conditionalFormatting>
  <conditionalFormatting sqref="W91:X98 AC91:AR98">
    <cfRule type="containsText" dxfId="20947" priority="23353" operator="containsText" text="09.00 - 13.00">
      <formula>NOT(ISERROR(SEARCH("09.00 - 13.00",W91)))</formula>
    </cfRule>
    <cfRule type="containsText" dxfId="20946" priority="23356" operator="containsText" text="09.00 – 15:00">
      <formula>NOT(ISERROR(SEARCH("09.00 – 15:00",W91)))</formula>
    </cfRule>
    <cfRule type="containsText" dxfId="20945" priority="23357" operator="containsText" text="09.00 – 16.00">
      <formula>NOT(ISERROR(SEARCH("09.00 – 16.00",W91)))</formula>
    </cfRule>
    <cfRule type="containsText" dxfId="20944" priority="23358" operator="containsText" text="09.00 - 13:00">
      <formula>NOT(ISERROR(SEARCH("09.00 - 13:00",W91)))</formula>
    </cfRule>
    <cfRule type="containsText" dxfId="20943" priority="23359" operator="containsText" text="08.30 – 16:30 ">
      <formula>NOT(ISERROR(SEARCH("08.30 – 16:30 ",W91)))</formula>
    </cfRule>
    <cfRule type="containsText" dxfId="20942" priority="23360" operator="containsText" text="08.30 – 17:30 ">
      <formula>NOT(ISERROR(SEARCH("08.30 – 17:30 ",W91)))</formula>
    </cfRule>
  </conditionalFormatting>
  <conditionalFormatting sqref="W91:X98 AC91:AR98">
    <cfRule type="containsText" dxfId="20941" priority="23355" operator="containsText" text="1 3 : 0 0">
      <formula>NOT(ISERROR(SEARCH("1 3 : 0 0",W91)))</formula>
    </cfRule>
  </conditionalFormatting>
  <conditionalFormatting sqref="W91:X91 AC91:AR91">
    <cfRule type="containsText" dxfId="20940" priority="23354" operator="containsText" text="13:00">
      <formula>NOT(ISERROR(SEARCH("13:00",W91)))</formula>
    </cfRule>
  </conditionalFormatting>
  <conditionalFormatting sqref="W91:X98 AC91:AR98">
    <cfRule type="containsText" dxfId="20939" priority="23365" operator="containsText" text="09:00 – 13.00 ">
      <formula>NOT(ISERROR(SEARCH("09:00 – 13.00 ",W91)))</formula>
    </cfRule>
  </conditionalFormatting>
  <conditionalFormatting sqref="W97:X97 AC97:AR97">
    <cfRule type="containsText" dxfId="20938" priority="23352" operator="containsText" text="09:00 – 13.00 ">
      <formula>NOT(ISERROR(SEARCH("09:00 – 13.00 ",W97)))</formula>
    </cfRule>
  </conditionalFormatting>
  <conditionalFormatting sqref="W91:X98 AC91:AR98">
    <cfRule type="containsText" dxfId="20937" priority="23351" operator="containsText" text="09:00 – 13.00 ">
      <formula>NOT(ISERROR(SEARCH("09:00 – 13.00 ",W91)))</formula>
    </cfRule>
  </conditionalFormatting>
  <conditionalFormatting sqref="W97:X98 AC97:AR98">
    <cfRule type="containsText" dxfId="20936" priority="23350" operator="containsText" text="09:00 – 13.00 ">
      <formula>NOT(ISERROR(SEARCH("09:00 – 13.00 ",W97)))</formula>
    </cfRule>
  </conditionalFormatting>
  <conditionalFormatting sqref="W92:X92 AC92:AR92">
    <cfRule type="containsText" dxfId="20935" priority="23347" operator="containsText" text="09.00 -13.00">
      <formula>NOT(ISERROR(SEARCH("09.00 -13.00",W92)))</formula>
    </cfRule>
    <cfRule type="containsText" dxfId="20934" priority="23348" operator="containsText" text="09.00 -15:00">
      <formula>NOT(ISERROR(SEARCH("09.00 -15:00",W92)))</formula>
    </cfRule>
    <cfRule type="containsText" dxfId="20933" priority="23349" operator="containsText" text="09.00 -16.00">
      <formula>NOT(ISERROR(SEARCH("09.00 -16.00",W92)))</formula>
    </cfRule>
  </conditionalFormatting>
  <conditionalFormatting sqref="W93:X98 AC93:AR98">
    <cfRule type="containsText" dxfId="20932" priority="23344" operator="containsText" text="09.00 -13.00">
      <formula>NOT(ISERROR(SEARCH("09.00 -13.00",W93)))</formula>
    </cfRule>
    <cfRule type="containsText" dxfId="20931" priority="23345" operator="containsText" text="09.00 -15:00">
      <formula>NOT(ISERROR(SEARCH("09.00 -15:00",W93)))</formula>
    </cfRule>
    <cfRule type="containsText" dxfId="20930" priority="23346" operator="containsText" text="09.00 -16.00">
      <formula>NOT(ISERROR(SEARCH("09.00 -16.00",W93)))</formula>
    </cfRule>
  </conditionalFormatting>
  <conditionalFormatting sqref="W91:X91 AC91:AR91">
    <cfRule type="containsText" dxfId="20929" priority="23341" operator="containsText" text="09.00 -13.00">
      <formula>NOT(ISERROR(SEARCH("09.00 -13.00",W91)))</formula>
    </cfRule>
    <cfRule type="containsText" dxfId="20928" priority="23342" operator="containsText" text="09.00 -15:00">
      <formula>NOT(ISERROR(SEARCH("09.00 -15:00",W91)))</formula>
    </cfRule>
    <cfRule type="containsText" dxfId="20927" priority="23343" operator="containsText" text="09.00 -16.00">
      <formula>NOT(ISERROR(SEARCH("09.00 -16.00",W91)))</formula>
    </cfRule>
  </conditionalFormatting>
  <conditionalFormatting sqref="W97:X97 AC97:AR97">
    <cfRule type="containsText" dxfId="20926" priority="23340" operator="containsText" text="09:00 – 13.00 ">
      <formula>NOT(ISERROR(SEARCH("09:00 – 13.00 ",W97)))</formula>
    </cfRule>
  </conditionalFormatting>
  <conditionalFormatting sqref="W91:X98 AC91:AR98">
    <cfRule type="containsText" dxfId="20925" priority="23339" operator="containsText" text="09:00 – 13.00 ">
      <formula>NOT(ISERROR(SEARCH("09:00 – 13.00 ",W91)))</formula>
    </cfRule>
  </conditionalFormatting>
  <conditionalFormatting sqref="W97:X98 AC97:AR98">
    <cfRule type="containsText" dxfId="20924" priority="23338" operator="containsText" text="09:00 – 13.00 ">
      <formula>NOT(ISERROR(SEARCH("09:00 – 13.00 ",W97)))</formula>
    </cfRule>
  </conditionalFormatting>
  <conditionalFormatting sqref="W92:X92 AC92:AR92">
    <cfRule type="containsText" dxfId="20923" priority="23335" operator="containsText" text="09.00 -13.00">
      <formula>NOT(ISERROR(SEARCH("09.00 -13.00",W92)))</formula>
    </cfRule>
    <cfRule type="containsText" dxfId="20922" priority="23336" operator="containsText" text="09.00 -15:00">
      <formula>NOT(ISERROR(SEARCH("09.00 -15:00",W92)))</formula>
    </cfRule>
    <cfRule type="containsText" dxfId="20921" priority="23337" operator="containsText" text="09.00 -16.00">
      <formula>NOT(ISERROR(SEARCH("09.00 -16.00",W92)))</formula>
    </cfRule>
  </conditionalFormatting>
  <conditionalFormatting sqref="W93:X98 AC93:AR98">
    <cfRule type="containsText" dxfId="20920" priority="23332" operator="containsText" text="09.00 -13.00">
      <formula>NOT(ISERROR(SEARCH("09.00 -13.00",W93)))</formula>
    </cfRule>
    <cfRule type="containsText" dxfId="20919" priority="23333" operator="containsText" text="09.00 -15:00">
      <formula>NOT(ISERROR(SEARCH("09.00 -15:00",W93)))</formula>
    </cfRule>
    <cfRule type="containsText" dxfId="20918" priority="23334" operator="containsText" text="09.00 -16.00">
      <formula>NOT(ISERROR(SEARCH("09.00 -16.00",W93)))</formula>
    </cfRule>
  </conditionalFormatting>
  <conditionalFormatting sqref="W91:X91 AC91:AR91">
    <cfRule type="containsText" dxfId="20917" priority="23329" operator="containsText" text="09.00 -13.00">
      <formula>NOT(ISERROR(SEARCH("09.00 -13.00",W91)))</formula>
    </cfRule>
    <cfRule type="containsText" dxfId="20916" priority="23330" operator="containsText" text="09.00 -15:00">
      <formula>NOT(ISERROR(SEARCH("09.00 -15:00",W91)))</formula>
    </cfRule>
    <cfRule type="containsText" dxfId="20915" priority="23331" operator="containsText" text="09.00 -16.00">
      <formula>NOT(ISERROR(SEARCH("09.00 -16.00",W91)))</formula>
    </cfRule>
  </conditionalFormatting>
  <conditionalFormatting sqref="W92:X92 AC92:AR92">
    <cfRule type="containsText" dxfId="20914" priority="23326" operator="containsText" text="09.00 -13:00">
      <formula>NOT(ISERROR(SEARCH("09.00 -13:00",W92)))</formula>
    </cfRule>
    <cfRule type="containsText" dxfId="20913" priority="23327" operator="containsText" text="08.30 -17.30">
      <formula>NOT(ISERROR(SEARCH("08.30 -17.30",W92)))</formula>
    </cfRule>
    <cfRule type="containsText" dxfId="20912" priority="23328" operator="containsText" text="08.30 -15:30">
      <formula>NOT(ISERROR(SEARCH("08.30 -15:30",W92)))</formula>
    </cfRule>
  </conditionalFormatting>
  <conditionalFormatting sqref="W93:X98 AC93:AR98">
    <cfRule type="containsText" dxfId="20911" priority="23323" operator="containsText" text="09.00 -13.00">
      <formula>NOT(ISERROR(SEARCH("09.00 -13.00",W93)))</formula>
    </cfRule>
    <cfRule type="containsText" dxfId="20910" priority="23324" operator="containsText" text="09.00 -15:00">
      <formula>NOT(ISERROR(SEARCH("09.00 -15:00",W93)))</formula>
    </cfRule>
    <cfRule type="containsText" dxfId="20909" priority="23325" operator="containsText" text="09.00 -16.00">
      <formula>NOT(ISERROR(SEARCH("09.00 -16.00",W93)))</formula>
    </cfRule>
  </conditionalFormatting>
  <conditionalFormatting sqref="W93:X98 AC93:AR98">
    <cfRule type="containsText" dxfId="20908" priority="23320" operator="containsText" text="09.00 -13:00">
      <formula>NOT(ISERROR(SEARCH("09.00 -13:00",W93)))</formula>
    </cfRule>
    <cfRule type="containsText" dxfId="20907" priority="23321" operator="containsText" text="08.30 -17.30">
      <formula>NOT(ISERROR(SEARCH("08.30 -17.30",W93)))</formula>
    </cfRule>
    <cfRule type="containsText" dxfId="20906" priority="23322" operator="containsText" text="08.30 -15:30">
      <formula>NOT(ISERROR(SEARCH("08.30 -15:30",W93)))</formula>
    </cfRule>
  </conditionalFormatting>
  <conditionalFormatting sqref="W91:X91 AC91:AR91">
    <cfRule type="containsText" dxfId="20905" priority="23317" operator="containsText" text="09.00 -13.00">
      <formula>NOT(ISERROR(SEARCH("09.00 -13.00",W91)))</formula>
    </cfRule>
    <cfRule type="containsText" dxfId="20904" priority="23318" operator="containsText" text="09.00 -15:00">
      <formula>NOT(ISERROR(SEARCH("09.00 -15:00",W91)))</formula>
    </cfRule>
    <cfRule type="containsText" dxfId="20903" priority="23319" operator="containsText" text="09.00 -16.00">
      <formula>NOT(ISERROR(SEARCH("09.00 -16.00",W91)))</formula>
    </cfRule>
  </conditionalFormatting>
  <conditionalFormatting sqref="W91:X91 AC91:AR91">
    <cfRule type="containsText" dxfId="20902" priority="23314" operator="containsText" text="09.00 -13:00">
      <formula>NOT(ISERROR(SEARCH("09.00 -13:00",W91)))</formula>
    </cfRule>
    <cfRule type="containsText" dxfId="20901" priority="23315" operator="containsText" text="08.30 -17.30">
      <formula>NOT(ISERROR(SEARCH("08.30 -17.30",W91)))</formula>
    </cfRule>
    <cfRule type="containsText" dxfId="20900" priority="23316" operator="containsText" text="08.30 -15:30">
      <formula>NOT(ISERROR(SEARCH("08.30 -15:30",W91)))</formula>
    </cfRule>
  </conditionalFormatting>
  <conditionalFormatting sqref="AY91:AY98 BA91:BG98">
    <cfRule type="containsText" dxfId="20899" priority="23223" operator="containsText" text="08.30 – 14.30">
      <formula>NOT(ISERROR(SEARCH("08.30 – 14.30",AY91)))</formula>
    </cfRule>
    <cfRule type="containsText" dxfId="20898" priority="23224" operator="containsText" text="09:30 – 18.30">
      <formula>NOT(ISERROR(SEARCH("09:30 – 18.30",AY91)))</formula>
    </cfRule>
    <cfRule type="containsText" dxfId="20897" priority="23225" operator="containsText" text="10.30 – 18.30">
      <formula>NOT(ISERROR(SEARCH("10.30 – 18.30",AY91)))</formula>
    </cfRule>
    <cfRule type="containsText" dxfId="20896" priority="23226" operator="containsText" text="09.30 – 18.30">
      <formula>NOT(ISERROR(SEARCH("09.30 – 18.30",AY91)))</formula>
    </cfRule>
    <cfRule type="containsText" dxfId="20895" priority="23228" operator="containsText" text="09.00 – 13:00">
      <formula>NOT(ISERROR(SEARCH("09.00 – 13:00",AY91)))</formula>
    </cfRule>
    <cfRule type="containsText" dxfId="20894" priority="23229" operator="containsText" text="08.30 – 16.30">
      <formula>NOT(ISERROR(SEARCH("08.30 – 16.30",AY91)))</formula>
    </cfRule>
    <cfRule type="containsText" dxfId="20893" priority="23230" operator="containsText" text="08:30 – 17.30">
      <formula>NOT(ISERROR(SEARCH("08:30 – 17.30",AY91)))</formula>
    </cfRule>
    <cfRule type="containsText" dxfId="20892" priority="23231" operator="containsText" text="08.30 – 17.30">
      <formula>NOT(ISERROR(SEARCH("08.30 – 17.30",AY91)))</formula>
    </cfRule>
    <cfRule type="containsText" dxfId="20891" priority="23232" operator="containsText" text="09.00 – 18.00">
      <formula>NOT(ISERROR(SEARCH("09.00 – 18.00",AY91)))</formula>
    </cfRule>
    <cfRule type="containsText" dxfId="20890" priority="23233" operator="containsText" text="09.00 – 13.00">
      <formula>NOT(ISERROR(SEARCH("09.00 – 13.00",AY91)))</formula>
    </cfRule>
    <cfRule type="containsText" dxfId="20889" priority="23234" operator="containsText" text="11.30 – 19.30">
      <formula>NOT(ISERROR(SEARCH("11.30 – 19.30",AY91)))</formula>
    </cfRule>
    <cfRule type="containsText" dxfId="20888" priority="23235" operator="containsText" text="10.30 – 19.30">
      <formula>NOT(ISERROR(SEARCH("10.30 – 19.30",AY91)))</formula>
    </cfRule>
    <cfRule type="containsText" dxfId="20887" priority="23236" operator="containsText" text="09.00 – 15.00">
      <formula>NOT(ISERROR(SEARCH("09.00 – 15.00",AY91)))</formula>
    </cfRule>
    <cfRule type="containsText" dxfId="20886" priority="23237" operator="containsText" text="1 2 : 3 0">
      <formula>NOT(ISERROR(SEARCH("1 2 : 3 0",AY91)))</formula>
    </cfRule>
    <cfRule type="containsText" dxfId="20885" priority="23238" operator="containsText" text="1 3 : 3 0">
      <formula>NOT(ISERROR(SEARCH("1 3 : 3 0",AY91)))</formula>
    </cfRule>
    <cfRule type="containsText" dxfId="20884" priority="23239" operator="containsText" text="FESTIVITÁ">
      <formula>NOT(ISERROR(SEARCH("FESTIVITÁ",AY91)))</formula>
    </cfRule>
    <cfRule type="cellIs" dxfId="20883" priority="23240" operator="equal">
      <formula>"DOMENICA"</formula>
    </cfRule>
  </conditionalFormatting>
  <conditionalFormatting sqref="AY91:AY98 BA91:BG98">
    <cfRule type="containsText" dxfId="20882" priority="23215" operator="containsText" text="09.00 - 13.00">
      <formula>NOT(ISERROR(SEARCH("09.00 - 13.00",AY91)))</formula>
    </cfRule>
    <cfRule type="containsText" dxfId="20881" priority="23218" operator="containsText" text="09.00 – 15:00">
      <formula>NOT(ISERROR(SEARCH("09.00 – 15:00",AY91)))</formula>
    </cfRule>
    <cfRule type="containsText" dxfId="20880" priority="23219" operator="containsText" text="09.00 – 16.00">
      <formula>NOT(ISERROR(SEARCH("09.00 – 16.00",AY91)))</formula>
    </cfRule>
    <cfRule type="containsText" dxfId="20879" priority="23220" operator="containsText" text="09.00 - 13:00">
      <formula>NOT(ISERROR(SEARCH("09.00 - 13:00",AY91)))</formula>
    </cfRule>
    <cfRule type="containsText" dxfId="20878" priority="23221" operator="containsText" text="08.30 – 16:30 ">
      <formula>NOT(ISERROR(SEARCH("08.30 – 16:30 ",AY91)))</formula>
    </cfRule>
    <cfRule type="containsText" dxfId="20877" priority="23222" operator="containsText" text="08.30 – 17:30 ">
      <formula>NOT(ISERROR(SEARCH("08.30 – 17:30 ",AY91)))</formula>
    </cfRule>
  </conditionalFormatting>
  <conditionalFormatting sqref="AY91:AY98 BA91:BG98">
    <cfRule type="containsText" dxfId="20876" priority="23217" operator="containsText" text="1 3 : 0 0">
      <formula>NOT(ISERROR(SEARCH("1 3 : 0 0",AY91)))</formula>
    </cfRule>
  </conditionalFormatting>
  <conditionalFormatting sqref="AY91 BA91:BG91">
    <cfRule type="containsText" dxfId="20875" priority="23216" operator="containsText" text="13:00">
      <formula>NOT(ISERROR(SEARCH("13:00",AY91)))</formula>
    </cfRule>
  </conditionalFormatting>
  <conditionalFormatting sqref="AY91:AY98 BA91:BG98">
    <cfRule type="containsText" dxfId="20874" priority="23227" operator="containsText" text="09:00 – 13.00 ">
      <formula>NOT(ISERROR(SEARCH("09:00 – 13.00 ",AY91)))</formula>
    </cfRule>
  </conditionalFormatting>
  <conditionalFormatting sqref="AY97 BA97:BG97">
    <cfRule type="containsText" dxfId="20873" priority="23214" operator="containsText" text="09:00 – 13.00 ">
      <formula>NOT(ISERROR(SEARCH("09:00 – 13.00 ",AY97)))</formula>
    </cfRule>
  </conditionalFormatting>
  <conditionalFormatting sqref="AY91:AY98 BA91:BG98">
    <cfRule type="containsText" dxfId="20872" priority="23213" operator="containsText" text="09:00 – 13.00 ">
      <formula>NOT(ISERROR(SEARCH("09:00 – 13.00 ",AY91)))</formula>
    </cfRule>
  </conditionalFormatting>
  <conditionalFormatting sqref="AY97:AY98 BA97:BG98">
    <cfRule type="containsText" dxfId="20871" priority="23212" operator="containsText" text="09:00 – 13.00 ">
      <formula>NOT(ISERROR(SEARCH("09:00 – 13.00 ",AY97)))</formula>
    </cfRule>
  </conditionalFormatting>
  <conditionalFormatting sqref="AY92 BA92:BG92">
    <cfRule type="containsText" dxfId="20870" priority="23209" operator="containsText" text="09.00 -13.00">
      <formula>NOT(ISERROR(SEARCH("09.00 -13.00",AY92)))</formula>
    </cfRule>
    <cfRule type="containsText" dxfId="20869" priority="23210" operator="containsText" text="09.00 -15:00">
      <formula>NOT(ISERROR(SEARCH("09.00 -15:00",AY92)))</formula>
    </cfRule>
    <cfRule type="containsText" dxfId="20868" priority="23211" operator="containsText" text="09.00 -16.00">
      <formula>NOT(ISERROR(SEARCH("09.00 -16.00",AY92)))</formula>
    </cfRule>
  </conditionalFormatting>
  <conditionalFormatting sqref="AY93:AY98 BA93:BG98">
    <cfRule type="containsText" dxfId="20867" priority="23206" operator="containsText" text="09.00 -13.00">
      <formula>NOT(ISERROR(SEARCH("09.00 -13.00",AY93)))</formula>
    </cfRule>
    <cfRule type="containsText" dxfId="20866" priority="23207" operator="containsText" text="09.00 -15:00">
      <formula>NOT(ISERROR(SEARCH("09.00 -15:00",AY93)))</formula>
    </cfRule>
    <cfRule type="containsText" dxfId="20865" priority="23208" operator="containsText" text="09.00 -16.00">
      <formula>NOT(ISERROR(SEARCH("09.00 -16.00",AY93)))</formula>
    </cfRule>
  </conditionalFormatting>
  <conditionalFormatting sqref="AY91 BA91:BG91">
    <cfRule type="containsText" dxfId="20864" priority="23203" operator="containsText" text="09.00 -13.00">
      <formula>NOT(ISERROR(SEARCH("09.00 -13.00",AY91)))</formula>
    </cfRule>
    <cfRule type="containsText" dxfId="20863" priority="23204" operator="containsText" text="09.00 -15:00">
      <formula>NOT(ISERROR(SEARCH("09.00 -15:00",AY91)))</formula>
    </cfRule>
    <cfRule type="containsText" dxfId="20862" priority="23205" operator="containsText" text="09.00 -16.00">
      <formula>NOT(ISERROR(SEARCH("09.00 -16.00",AY91)))</formula>
    </cfRule>
  </conditionalFormatting>
  <conditionalFormatting sqref="AY97 BA97:BG97">
    <cfRule type="containsText" dxfId="20861" priority="23202" operator="containsText" text="09:00 – 13.00 ">
      <formula>NOT(ISERROR(SEARCH("09:00 – 13.00 ",AY97)))</formula>
    </cfRule>
  </conditionalFormatting>
  <conditionalFormatting sqref="AY91:AY98 BA91:BG98">
    <cfRule type="containsText" dxfId="20860" priority="23201" operator="containsText" text="09:00 – 13.00 ">
      <formula>NOT(ISERROR(SEARCH("09:00 – 13.00 ",AY91)))</formula>
    </cfRule>
  </conditionalFormatting>
  <conditionalFormatting sqref="AY97:AY98 BA97:BG98">
    <cfRule type="containsText" dxfId="20859" priority="23200" operator="containsText" text="09:00 – 13.00 ">
      <formula>NOT(ISERROR(SEARCH("09:00 – 13.00 ",AY97)))</formula>
    </cfRule>
  </conditionalFormatting>
  <conditionalFormatting sqref="AY92 BA92:BG92">
    <cfRule type="containsText" dxfId="20858" priority="23197" operator="containsText" text="09.00 -13.00">
      <formula>NOT(ISERROR(SEARCH("09.00 -13.00",AY92)))</formula>
    </cfRule>
    <cfRule type="containsText" dxfId="20857" priority="23198" operator="containsText" text="09.00 -15:00">
      <formula>NOT(ISERROR(SEARCH("09.00 -15:00",AY92)))</formula>
    </cfRule>
    <cfRule type="containsText" dxfId="20856" priority="23199" operator="containsText" text="09.00 -16.00">
      <formula>NOT(ISERROR(SEARCH("09.00 -16.00",AY92)))</formula>
    </cfRule>
  </conditionalFormatting>
  <conditionalFormatting sqref="AY93:AY98 BA93:BG98">
    <cfRule type="containsText" dxfId="20855" priority="23194" operator="containsText" text="09.00 -13.00">
      <formula>NOT(ISERROR(SEARCH("09.00 -13.00",AY93)))</formula>
    </cfRule>
    <cfRule type="containsText" dxfId="20854" priority="23195" operator="containsText" text="09.00 -15:00">
      <formula>NOT(ISERROR(SEARCH("09.00 -15:00",AY93)))</formula>
    </cfRule>
    <cfRule type="containsText" dxfId="20853" priority="23196" operator="containsText" text="09.00 -16.00">
      <formula>NOT(ISERROR(SEARCH("09.00 -16.00",AY93)))</formula>
    </cfRule>
  </conditionalFormatting>
  <conditionalFormatting sqref="AY91 BA91:BG91">
    <cfRule type="containsText" dxfId="20852" priority="23191" operator="containsText" text="09.00 -13.00">
      <formula>NOT(ISERROR(SEARCH("09.00 -13.00",AY91)))</formula>
    </cfRule>
    <cfRule type="containsText" dxfId="20851" priority="23192" operator="containsText" text="09.00 -15:00">
      <formula>NOT(ISERROR(SEARCH("09.00 -15:00",AY91)))</formula>
    </cfRule>
    <cfRule type="containsText" dxfId="20850" priority="23193" operator="containsText" text="09.00 -16.00">
      <formula>NOT(ISERROR(SEARCH("09.00 -16.00",AY91)))</formula>
    </cfRule>
  </conditionalFormatting>
  <conditionalFormatting sqref="AY92 BA92:BG92">
    <cfRule type="containsText" dxfId="20849" priority="23188" operator="containsText" text="09.00 -13:00">
      <formula>NOT(ISERROR(SEARCH("09.00 -13:00",AY92)))</formula>
    </cfRule>
    <cfRule type="containsText" dxfId="20848" priority="23189" operator="containsText" text="08.30 -17.30">
      <formula>NOT(ISERROR(SEARCH("08.30 -17.30",AY92)))</formula>
    </cfRule>
    <cfRule type="containsText" dxfId="20847" priority="23190" operator="containsText" text="08.30 -15:30">
      <formula>NOT(ISERROR(SEARCH("08.30 -15:30",AY92)))</formula>
    </cfRule>
  </conditionalFormatting>
  <conditionalFormatting sqref="AY93:AY98 BA93:BG98">
    <cfRule type="containsText" dxfId="20846" priority="23185" operator="containsText" text="09.00 -13.00">
      <formula>NOT(ISERROR(SEARCH("09.00 -13.00",AY93)))</formula>
    </cfRule>
    <cfRule type="containsText" dxfId="20845" priority="23186" operator="containsText" text="09.00 -15:00">
      <formula>NOT(ISERROR(SEARCH("09.00 -15:00",AY93)))</formula>
    </cfRule>
    <cfRule type="containsText" dxfId="20844" priority="23187" operator="containsText" text="09.00 -16.00">
      <formula>NOT(ISERROR(SEARCH("09.00 -16.00",AY93)))</formula>
    </cfRule>
  </conditionalFormatting>
  <conditionalFormatting sqref="AY93:AY98 BA93:BG98">
    <cfRule type="containsText" dxfId="20843" priority="23182" operator="containsText" text="09.00 -13:00">
      <formula>NOT(ISERROR(SEARCH("09.00 -13:00",AY93)))</formula>
    </cfRule>
    <cfRule type="containsText" dxfId="20842" priority="23183" operator="containsText" text="08.30 -17.30">
      <formula>NOT(ISERROR(SEARCH("08.30 -17.30",AY93)))</formula>
    </cfRule>
    <cfRule type="containsText" dxfId="20841" priority="23184" operator="containsText" text="08.30 -15:30">
      <formula>NOT(ISERROR(SEARCH("08.30 -15:30",AY93)))</formula>
    </cfRule>
  </conditionalFormatting>
  <conditionalFormatting sqref="AY91 BA91:BG91">
    <cfRule type="containsText" dxfId="20840" priority="23179" operator="containsText" text="09.00 -13.00">
      <formula>NOT(ISERROR(SEARCH("09.00 -13.00",AY91)))</formula>
    </cfRule>
    <cfRule type="containsText" dxfId="20839" priority="23180" operator="containsText" text="09.00 -15:00">
      <formula>NOT(ISERROR(SEARCH("09.00 -15:00",AY91)))</formula>
    </cfRule>
    <cfRule type="containsText" dxfId="20838" priority="23181" operator="containsText" text="09.00 -16.00">
      <formula>NOT(ISERROR(SEARCH("09.00 -16.00",AY91)))</formula>
    </cfRule>
  </conditionalFormatting>
  <conditionalFormatting sqref="AY91 BA91:BG91">
    <cfRule type="containsText" dxfId="20837" priority="23176" operator="containsText" text="09.00 -13:00">
      <formula>NOT(ISERROR(SEARCH("09.00 -13:00",AY91)))</formula>
    </cfRule>
    <cfRule type="containsText" dxfId="20836" priority="23177" operator="containsText" text="08.30 -17.30">
      <formula>NOT(ISERROR(SEARCH("08.30 -17.30",AY91)))</formula>
    </cfRule>
    <cfRule type="containsText" dxfId="20835" priority="23178" operator="containsText" text="08.30 -15:30">
      <formula>NOT(ISERROR(SEARCH("08.30 -15:30",AY91)))</formula>
    </cfRule>
  </conditionalFormatting>
  <conditionalFormatting sqref="BI101:AMM108 AS101:AS108 Q101:S101">
    <cfRule type="containsText" dxfId="20834" priority="23159" operator="containsText" text="08.30 – 14.30">
      <formula>NOT(ISERROR(SEARCH("08.30 – 14.30",Q101)))</formula>
    </cfRule>
    <cfRule type="containsText" dxfId="20833" priority="23160" operator="containsText" text="09:30 – 18.30">
      <formula>NOT(ISERROR(SEARCH("09:30 – 18.30",Q101)))</formula>
    </cfRule>
    <cfRule type="containsText" dxfId="20832" priority="23161" operator="containsText" text="10.30 – 18.30">
      <formula>NOT(ISERROR(SEARCH("10.30 – 18.30",Q101)))</formula>
    </cfRule>
    <cfRule type="containsText" dxfId="20831" priority="23162" operator="containsText" text="09.30 – 18.30">
      <formula>NOT(ISERROR(SEARCH("09.30 – 18.30",Q101)))</formula>
    </cfRule>
    <cfRule type="containsText" dxfId="20830" priority="23163" operator="containsText" text="09.00 – 13:00">
      <formula>NOT(ISERROR(SEARCH("09.00 – 13:00",Q101)))</formula>
    </cfRule>
    <cfRule type="containsText" dxfId="20829" priority="23164" operator="containsText" text="08.30 – 16.30">
      <formula>NOT(ISERROR(SEARCH("08.30 – 16.30",Q101)))</formula>
    </cfRule>
    <cfRule type="containsText" dxfId="20828" priority="23165" operator="containsText" text="08:30 – 17.30">
      <formula>NOT(ISERROR(SEARCH("08:30 – 17.30",Q101)))</formula>
    </cfRule>
    <cfRule type="containsText" dxfId="20827" priority="23166" operator="containsText" text="08.30 – 17.30">
      <formula>NOT(ISERROR(SEARCH("08.30 – 17.30",Q101)))</formula>
    </cfRule>
    <cfRule type="containsText" dxfId="20826" priority="23167" operator="containsText" text="09.00 – 18.00">
      <formula>NOT(ISERROR(SEARCH("09.00 – 18.00",Q101)))</formula>
    </cfRule>
    <cfRule type="containsText" dxfId="20825" priority="23168" operator="containsText" text="09.00 – 13.00">
      <formula>NOT(ISERROR(SEARCH("09.00 – 13.00",Q101)))</formula>
    </cfRule>
    <cfRule type="containsText" dxfId="20824" priority="23169" operator="containsText" text="11.30 – 19.30">
      <formula>NOT(ISERROR(SEARCH("11.30 – 19.30",Q101)))</formula>
    </cfRule>
    <cfRule type="containsText" dxfId="20823" priority="23170" operator="containsText" text="10.30 – 19.30">
      <formula>NOT(ISERROR(SEARCH("10.30 – 19.30",Q101)))</formula>
    </cfRule>
    <cfRule type="containsText" dxfId="20822" priority="23171" operator="containsText" text="09.00 – 15.00">
      <formula>NOT(ISERROR(SEARCH("09.00 – 15.00",Q101)))</formula>
    </cfRule>
    <cfRule type="containsText" dxfId="20821" priority="23172" operator="containsText" text="12:30">
      <formula>NOT(ISERROR(SEARCH("12:30",Q101)))</formula>
    </cfRule>
    <cfRule type="containsText" dxfId="20820" priority="23173" operator="containsText" text="13:30">
      <formula>NOT(ISERROR(SEARCH("13:30",Q101)))</formula>
    </cfRule>
    <cfRule type="containsText" dxfId="20819" priority="23174" operator="containsText" text="FESTIVITÁ">
      <formula>NOT(ISERROR(SEARCH("FESTIVITÁ",Q101)))</formula>
    </cfRule>
    <cfRule type="cellIs" dxfId="20818" priority="23175" operator="equal">
      <formula>"DOMENICA"</formula>
    </cfRule>
  </conditionalFormatting>
  <conditionalFormatting sqref="Q100:S100">
    <cfRule type="cellIs" dxfId="20817" priority="23150" operator="equal">
      <formula>"09.00 – 13.00"</formula>
    </cfRule>
  </conditionalFormatting>
  <conditionalFormatting sqref="U100:V100">
    <cfRule type="cellIs" dxfId="20816" priority="23065" operator="equal">
      <formula>"09.00 – 15.00"</formula>
    </cfRule>
  </conditionalFormatting>
  <conditionalFormatting sqref="Q100:S100">
    <cfRule type="cellIs" dxfId="20815" priority="23151" operator="equal">
      <formula>"09.00 – 15.00"</formula>
    </cfRule>
  </conditionalFormatting>
  <conditionalFormatting sqref="Q100:S100">
    <cfRule type="cellIs" dxfId="20814" priority="23152" operator="equal">
      <formula>"09.00 – 18.00"</formula>
    </cfRule>
  </conditionalFormatting>
  <conditionalFormatting sqref="Q100:S100">
    <cfRule type="cellIs" dxfId="20813" priority="23153" operator="equal">
      <formula>"09.30 – 13.00"</formula>
    </cfRule>
  </conditionalFormatting>
  <conditionalFormatting sqref="Q100:S100">
    <cfRule type="cellIs" dxfId="20812" priority="23154" operator="equal">
      <formula>"10.30 – 19.30"</formula>
    </cfRule>
  </conditionalFormatting>
  <conditionalFormatting sqref="Q100:S100">
    <cfRule type="cellIs" dxfId="20811" priority="23155" operator="equal">
      <formula>"11.30 – 19.30"</formula>
    </cfRule>
  </conditionalFormatting>
  <conditionalFormatting sqref="Q100:S100">
    <cfRule type="cellIs" dxfId="20810" priority="23156" operator="equal">
      <formula>_FV(13,"3")</formula>
    </cfRule>
  </conditionalFormatting>
  <conditionalFormatting sqref="Q100:S100">
    <cfRule type="cellIs" dxfId="20809" priority="23157" operator="equal">
      <formula>_FV(13,"3")</formula>
    </cfRule>
  </conditionalFormatting>
  <conditionalFormatting sqref="Q100:S100">
    <cfRule type="cellIs" dxfId="20808" priority="23158" operator="equal">
      <formula>_FV(13,"3")</formula>
    </cfRule>
  </conditionalFormatting>
  <conditionalFormatting sqref="BI100:XFD100 AS100 Q100:S100">
    <cfRule type="containsText" dxfId="20807" priority="23140" operator="containsText" text="DOMENICA">
      <formula>NOT(ISERROR(SEARCH("DOMENICA",Q100)))</formula>
    </cfRule>
    <cfRule type="containsText" dxfId="20806" priority="23141" operator="containsText" text="08.30 – 14.30">
      <formula>NOT(ISERROR(SEARCH("08.30 – 14.30",Q100)))</formula>
    </cfRule>
    <cfRule type="containsText" dxfId="20805" priority="23142" operator="containsText" text="09.30 – 18.30">
      <formula>NOT(ISERROR(SEARCH("09.30 – 18.30",Q100)))</formula>
    </cfRule>
    <cfRule type="containsText" dxfId="20804" priority="23143" operator="containsText" text="08.30 – 16.30">
      <formula>NOT(ISERROR(SEARCH("08.30 – 16.30",Q100)))</formula>
    </cfRule>
    <cfRule type="containsText" dxfId="20803" priority="23144" operator="containsText" text="08.30 – 17.30">
      <formula>NOT(ISERROR(SEARCH("08.30 – 17.30",Q100)))</formula>
    </cfRule>
    <cfRule type="containsText" dxfId="20802" priority="23145" operator="containsText" text="09.00 – 18.00">
      <formula>NOT(ISERROR(SEARCH("09.00 – 18.00",Q100)))</formula>
    </cfRule>
    <cfRule type="containsText" dxfId="20801" priority="23146" operator="containsText" text="09.00 – 15.00">
      <formula>NOT(ISERROR(SEARCH("09.00 – 15.00",Q100)))</formula>
    </cfRule>
    <cfRule type="containsText" dxfId="20800" priority="23147" operator="containsText" text="10.30 – 19.30">
      <formula>NOT(ISERROR(SEARCH("10.30 – 19.30",Q100)))</formula>
    </cfRule>
    <cfRule type="containsText" dxfId="20799" priority="23148" operator="containsText" text="09.00 – 13.00">
      <formula>NOT(ISERROR(SEARCH("09.00 – 13.00",Q100)))</formula>
    </cfRule>
    <cfRule type="containsText" dxfId="20798" priority="23149" operator="containsText" text="11.30 – 19.30">
      <formula>NOT(ISERROR(SEARCH("11.30 – 19.30",Q100)))</formula>
    </cfRule>
  </conditionalFormatting>
  <conditionalFormatting sqref="Q100:S100">
    <cfRule type="cellIs" dxfId="20797" priority="23132" operator="equal">
      <formula>"09.00 – 15.00"</formula>
    </cfRule>
  </conditionalFormatting>
  <conditionalFormatting sqref="Q100:S100">
    <cfRule type="cellIs" dxfId="20796" priority="23133" operator="equal">
      <formula>"09.00 – 18.00"</formula>
    </cfRule>
  </conditionalFormatting>
  <conditionalFormatting sqref="Q100:S100">
    <cfRule type="cellIs" dxfId="20795" priority="23134" operator="equal">
      <formula>"09.30 – 13.00"</formula>
    </cfRule>
  </conditionalFormatting>
  <conditionalFormatting sqref="Q100:S100">
    <cfRule type="cellIs" dxfId="20794" priority="23135" operator="equal">
      <formula>"10.30 – 19.30"</formula>
    </cfRule>
  </conditionalFormatting>
  <conditionalFormatting sqref="Q100:S100">
    <cfRule type="cellIs" dxfId="20793" priority="23136" operator="equal">
      <formula>"11.30 – 19.30"</formula>
    </cfRule>
  </conditionalFormatting>
  <conditionalFormatting sqref="Q100:S100">
    <cfRule type="cellIs" dxfId="20792" priority="23137" operator="equal">
      <formula>_FV(13,"3")</formula>
    </cfRule>
  </conditionalFormatting>
  <conditionalFormatting sqref="Q100:S100">
    <cfRule type="cellIs" dxfId="20791" priority="23138" operator="equal">
      <formula>_FV(13,"3")</formula>
    </cfRule>
  </conditionalFormatting>
  <conditionalFormatting sqref="Q100:S100">
    <cfRule type="cellIs" dxfId="20790" priority="23139" operator="equal">
      <formula>_FV(13,"3")</formula>
    </cfRule>
  </conditionalFormatting>
  <conditionalFormatting sqref="Q100:S100">
    <cfRule type="cellIs" dxfId="20789" priority="23124" operator="equal">
      <formula>"09.00 – 15.00"</formula>
    </cfRule>
  </conditionalFormatting>
  <conditionalFormatting sqref="Q100:S100">
    <cfRule type="cellIs" dxfId="20788" priority="23125" operator="equal">
      <formula>"09.00 – 18.00"</formula>
    </cfRule>
  </conditionalFormatting>
  <conditionalFormatting sqref="Q100:S100">
    <cfRule type="cellIs" dxfId="20787" priority="23126" operator="equal">
      <formula>"09.30 – 13.00"</formula>
    </cfRule>
  </conditionalFormatting>
  <conditionalFormatting sqref="Q100:S100">
    <cfRule type="cellIs" dxfId="20786" priority="23127" operator="equal">
      <formula>"10.30 – 19.30"</formula>
    </cfRule>
  </conditionalFormatting>
  <conditionalFormatting sqref="Q100:S100">
    <cfRule type="cellIs" dxfId="20785" priority="23128" operator="equal">
      <formula>"11.30 – 19.30"</formula>
    </cfRule>
  </conditionalFormatting>
  <conditionalFormatting sqref="Q100:S100">
    <cfRule type="cellIs" dxfId="20784" priority="23129" operator="equal">
      <formula>_FV(13,"3")</formula>
    </cfRule>
  </conditionalFormatting>
  <conditionalFormatting sqref="Q100:S100">
    <cfRule type="cellIs" dxfId="20783" priority="23130" operator="equal">
      <formula>_FV(13,"3")</formula>
    </cfRule>
  </conditionalFormatting>
  <conditionalFormatting sqref="Q100:S100">
    <cfRule type="cellIs" dxfId="20782" priority="23131" operator="equal">
      <formula>_FV(13,"3")</formula>
    </cfRule>
  </conditionalFormatting>
  <conditionalFormatting sqref="AT100:AU108">
    <cfRule type="containsText" dxfId="20781" priority="23107" operator="containsText" text="08.30 – 14.30">
      <formula>NOT(ISERROR(SEARCH("08.30 – 14.30",AT100)))</formula>
    </cfRule>
    <cfRule type="containsText" dxfId="20780" priority="23108" operator="containsText" text="09:30 – 18.30">
      <formula>NOT(ISERROR(SEARCH("09:30 – 18.30",AT100)))</formula>
    </cfRule>
    <cfRule type="containsText" dxfId="20779" priority="23109" operator="containsText" text="10.30 – 18.30">
      <formula>NOT(ISERROR(SEARCH("10.30 – 18.30",AT100)))</formula>
    </cfRule>
    <cfRule type="containsText" dxfId="20778" priority="23110" operator="containsText" text="09.30 – 18.30">
      <formula>NOT(ISERROR(SEARCH("09.30 – 18.30",AT100)))</formula>
    </cfRule>
    <cfRule type="containsText" dxfId="20777" priority="23111" operator="containsText" text="09.00 – 13:00">
      <formula>NOT(ISERROR(SEARCH("09.00 – 13:00",AT100)))</formula>
    </cfRule>
    <cfRule type="containsText" dxfId="20776" priority="23112" operator="containsText" text="08.30 – 16.30">
      <formula>NOT(ISERROR(SEARCH("08.30 – 16.30",AT100)))</formula>
    </cfRule>
    <cfRule type="containsText" dxfId="20775" priority="23113" operator="containsText" text="08:30 – 17.30">
      <formula>NOT(ISERROR(SEARCH("08:30 – 17.30",AT100)))</formula>
    </cfRule>
    <cfRule type="containsText" dxfId="20774" priority="23114" operator="containsText" text="08.30 – 17.30">
      <formula>NOT(ISERROR(SEARCH("08.30 – 17.30",AT100)))</formula>
    </cfRule>
    <cfRule type="containsText" dxfId="20773" priority="23115" operator="containsText" text="09.00 – 18.00">
      <formula>NOT(ISERROR(SEARCH("09.00 – 18.00",AT100)))</formula>
    </cfRule>
    <cfRule type="containsText" dxfId="20772" priority="23116" operator="containsText" text="09.00 – 13.00">
      <formula>NOT(ISERROR(SEARCH("09.00 – 13.00",AT100)))</formula>
    </cfRule>
    <cfRule type="containsText" dxfId="20771" priority="23117" operator="containsText" text="11.30 – 19.30">
      <formula>NOT(ISERROR(SEARCH("11.30 – 19.30",AT100)))</formula>
    </cfRule>
    <cfRule type="containsText" dxfId="20770" priority="23118" operator="containsText" text="10.30 – 19.30">
      <formula>NOT(ISERROR(SEARCH("10.30 – 19.30",AT100)))</formula>
    </cfRule>
    <cfRule type="containsText" dxfId="20769" priority="23119" operator="containsText" text="09.00 – 15.00">
      <formula>NOT(ISERROR(SEARCH("09.00 – 15.00",AT100)))</formula>
    </cfRule>
    <cfRule type="containsText" dxfId="20768" priority="23120" operator="containsText" text="12:30">
      <formula>NOT(ISERROR(SEARCH("12:30",AT100)))</formula>
    </cfRule>
    <cfRule type="containsText" dxfId="20767" priority="23121" operator="containsText" text="13:30">
      <formula>NOT(ISERROR(SEARCH("13:30",AT100)))</formula>
    </cfRule>
    <cfRule type="containsText" dxfId="20766" priority="23122" operator="containsText" text="FESTIVITÁ">
      <formula>NOT(ISERROR(SEARCH("FESTIVITÁ",AT100)))</formula>
    </cfRule>
    <cfRule type="cellIs" dxfId="20765" priority="23123" operator="equal">
      <formula>"DOMENICA"</formula>
    </cfRule>
  </conditionalFormatting>
  <conditionalFormatting sqref="Q102:S108">
    <cfRule type="containsText" dxfId="20764" priority="23090" operator="containsText" text="08.30 – 14.30">
      <formula>NOT(ISERROR(SEARCH("08.30 – 14.30",Q102)))</formula>
    </cfRule>
    <cfRule type="containsText" dxfId="20763" priority="23091" operator="containsText" text="09:30 – 18.30">
      <formula>NOT(ISERROR(SEARCH("09:30 – 18.30",Q102)))</formula>
    </cfRule>
    <cfRule type="containsText" dxfId="20762" priority="23092" operator="containsText" text="10.30 – 18.30">
      <formula>NOT(ISERROR(SEARCH("10.30 – 18.30",Q102)))</formula>
    </cfRule>
    <cfRule type="containsText" dxfId="20761" priority="23093" operator="containsText" text="09.30 – 18.30">
      <formula>NOT(ISERROR(SEARCH("09.30 – 18.30",Q102)))</formula>
    </cfRule>
    <cfRule type="containsText" dxfId="20760" priority="23094" operator="containsText" text="09.00 – 13:00">
      <formula>NOT(ISERROR(SEARCH("09.00 – 13:00",Q102)))</formula>
    </cfRule>
    <cfRule type="containsText" dxfId="20759" priority="23095" operator="containsText" text="08.30 – 16.30">
      <formula>NOT(ISERROR(SEARCH("08.30 – 16.30",Q102)))</formula>
    </cfRule>
    <cfRule type="containsText" dxfId="20758" priority="23096" operator="containsText" text="08:30 – 17.30">
      <formula>NOT(ISERROR(SEARCH("08:30 – 17.30",Q102)))</formula>
    </cfRule>
    <cfRule type="containsText" dxfId="20757" priority="23097" operator="containsText" text="08.30 – 17.30">
      <formula>NOT(ISERROR(SEARCH("08.30 – 17.30",Q102)))</formula>
    </cfRule>
    <cfRule type="containsText" dxfId="20756" priority="23098" operator="containsText" text="09.00 – 18.00">
      <formula>NOT(ISERROR(SEARCH("09.00 – 18.00",Q102)))</formula>
    </cfRule>
    <cfRule type="containsText" dxfId="20755" priority="23099" operator="containsText" text="09.00 – 13.00">
      <formula>NOT(ISERROR(SEARCH("09.00 – 13.00",Q102)))</formula>
    </cfRule>
    <cfRule type="containsText" dxfId="20754" priority="23100" operator="containsText" text="11.30 – 19.30">
      <formula>NOT(ISERROR(SEARCH("11.30 – 19.30",Q102)))</formula>
    </cfRule>
    <cfRule type="containsText" dxfId="20753" priority="23101" operator="containsText" text="10.30 – 19.30">
      <formula>NOT(ISERROR(SEARCH("10.30 – 19.30",Q102)))</formula>
    </cfRule>
    <cfRule type="containsText" dxfId="20752" priority="23102" operator="containsText" text="09.00 – 15.00">
      <formula>NOT(ISERROR(SEARCH("09.00 – 15.00",Q102)))</formula>
    </cfRule>
    <cfRule type="containsText" dxfId="20751" priority="23103" operator="containsText" text="12:30">
      <formula>NOT(ISERROR(SEARCH("12:30",Q102)))</formula>
    </cfRule>
    <cfRule type="containsText" dxfId="20750" priority="23104" operator="containsText" text="13:30">
      <formula>NOT(ISERROR(SEARCH("13:30",Q102)))</formula>
    </cfRule>
    <cfRule type="containsText" dxfId="20749" priority="23105" operator="containsText" text="FESTIVITÁ">
      <formula>NOT(ISERROR(SEARCH("FESTIVITÁ",Q102)))</formula>
    </cfRule>
    <cfRule type="cellIs" dxfId="20748" priority="23106" operator="equal">
      <formula>"DOMENICA"</formula>
    </cfRule>
  </conditionalFormatting>
  <conditionalFormatting sqref="U101:V101 U102:U108">
    <cfRule type="containsText" dxfId="20747" priority="23073" operator="containsText" text="08.30 – 14.30">
      <formula>NOT(ISERROR(SEARCH("08.30 – 14.30",U101)))</formula>
    </cfRule>
    <cfRule type="containsText" dxfId="20746" priority="23074" operator="containsText" text="09:30 – 18.30">
      <formula>NOT(ISERROR(SEARCH("09:30 – 18.30",U101)))</formula>
    </cfRule>
    <cfRule type="containsText" dxfId="20745" priority="23075" operator="containsText" text="10.30 – 18.30">
      <formula>NOT(ISERROR(SEARCH("10.30 – 18.30",U101)))</formula>
    </cfRule>
    <cfRule type="containsText" dxfId="20744" priority="23076" operator="containsText" text="09.30 – 18.30">
      <formula>NOT(ISERROR(SEARCH("09.30 – 18.30",U101)))</formula>
    </cfRule>
    <cfRule type="containsText" dxfId="20743" priority="23077" operator="containsText" text="09.00 – 13:00">
      <formula>NOT(ISERROR(SEARCH("09.00 – 13:00",U101)))</formula>
    </cfRule>
    <cfRule type="containsText" dxfId="20742" priority="23078" operator="containsText" text="08.30 – 16.30">
      <formula>NOT(ISERROR(SEARCH("08.30 – 16.30",U101)))</formula>
    </cfRule>
    <cfRule type="containsText" dxfId="20741" priority="23079" operator="containsText" text="08:30 – 17.30">
      <formula>NOT(ISERROR(SEARCH("08:30 – 17.30",U101)))</formula>
    </cfRule>
    <cfRule type="containsText" dxfId="20740" priority="23080" operator="containsText" text="08.30 – 17.30">
      <formula>NOT(ISERROR(SEARCH("08.30 – 17.30",U101)))</formula>
    </cfRule>
    <cfRule type="containsText" dxfId="20739" priority="23081" operator="containsText" text="09.00 – 18.00">
      <formula>NOT(ISERROR(SEARCH("09.00 – 18.00",U101)))</formula>
    </cfRule>
    <cfRule type="containsText" dxfId="20738" priority="23082" operator="containsText" text="09.00 – 13.00">
      <formula>NOT(ISERROR(SEARCH("09.00 – 13.00",U101)))</formula>
    </cfRule>
    <cfRule type="containsText" dxfId="20737" priority="23083" operator="containsText" text="11.30 – 19.30">
      <formula>NOT(ISERROR(SEARCH("11.30 – 19.30",U101)))</formula>
    </cfRule>
    <cfRule type="containsText" dxfId="20736" priority="23084" operator="containsText" text="10.30 – 19.30">
      <formula>NOT(ISERROR(SEARCH("10.30 – 19.30",U101)))</formula>
    </cfRule>
    <cfRule type="containsText" dxfId="20735" priority="23085" operator="containsText" text="09.00 – 15.00">
      <formula>NOT(ISERROR(SEARCH("09.00 – 15.00",U101)))</formula>
    </cfRule>
    <cfRule type="containsText" dxfId="20734" priority="23086" operator="containsText" text="12:30">
      <formula>NOT(ISERROR(SEARCH("12:30",U101)))</formula>
    </cfRule>
    <cfRule type="containsText" dxfId="20733" priority="23087" operator="containsText" text="13:30">
      <formula>NOT(ISERROR(SEARCH("13:30",U101)))</formula>
    </cfRule>
    <cfRule type="containsText" dxfId="20732" priority="23088" operator="containsText" text="FESTIVITÁ">
      <formula>NOT(ISERROR(SEARCH("FESTIVITÁ",U101)))</formula>
    </cfRule>
    <cfRule type="cellIs" dxfId="20731" priority="23089" operator="equal">
      <formula>"DOMENICA"</formula>
    </cfRule>
  </conditionalFormatting>
  <conditionalFormatting sqref="U100:V100">
    <cfRule type="cellIs" dxfId="20730" priority="23064" stopIfTrue="1" operator="equal">
      <formula>"09.00 – 13.00"</formula>
    </cfRule>
  </conditionalFormatting>
  <conditionalFormatting sqref="U100:V100">
    <cfRule type="cellIs" dxfId="20729" priority="23066" operator="equal">
      <formula>"09.00 – 18.00"</formula>
    </cfRule>
  </conditionalFormatting>
  <conditionalFormatting sqref="U100:V100">
    <cfRule type="cellIs" dxfId="20728" priority="23067" operator="equal">
      <formula>"09.30 – 13.00"</formula>
    </cfRule>
  </conditionalFormatting>
  <conditionalFormatting sqref="U100:V100">
    <cfRule type="cellIs" dxfId="20727" priority="23068" operator="equal">
      <formula>"10.30 – 19.30"</formula>
    </cfRule>
  </conditionalFormatting>
  <conditionalFormatting sqref="U100:V100">
    <cfRule type="cellIs" dxfId="20726" priority="23069" operator="equal">
      <formula>"11.30 – 19.30"</formula>
    </cfRule>
  </conditionalFormatting>
  <conditionalFormatting sqref="U100:V100">
    <cfRule type="cellIs" dxfId="20725" priority="23070" operator="equal">
      <formula>_FV(13,"3")</formula>
    </cfRule>
  </conditionalFormatting>
  <conditionalFormatting sqref="U100:V100">
    <cfRule type="cellIs" dxfId="20724" priority="23071" operator="equal">
      <formula>_FV(13,"3")</formula>
    </cfRule>
  </conditionalFormatting>
  <conditionalFormatting sqref="U100:V100">
    <cfRule type="cellIs" dxfId="20723" priority="23072" operator="equal">
      <formula>_FV(13,"3")</formula>
    </cfRule>
  </conditionalFormatting>
  <conditionalFormatting sqref="U100:V100">
    <cfRule type="containsText" dxfId="20722" priority="23054" operator="containsText" text="DOMENICA">
      <formula>NOT(ISERROR(SEARCH("DOMENICA",U100)))</formula>
    </cfRule>
    <cfRule type="containsText" dxfId="20721" priority="23055" operator="containsText" text="08.30 – 14.30">
      <formula>NOT(ISERROR(SEARCH("08.30 – 14.30",U100)))</formula>
    </cfRule>
    <cfRule type="containsText" dxfId="20720" priority="23056" operator="containsText" text="09.30 – 18.30">
      <formula>NOT(ISERROR(SEARCH("09.30 – 18.30",U100)))</formula>
    </cfRule>
    <cfRule type="containsText" dxfId="20719" priority="23057" operator="containsText" text="08.30 – 16.30">
      <formula>NOT(ISERROR(SEARCH("08.30 – 16.30",U100)))</formula>
    </cfRule>
    <cfRule type="containsText" dxfId="20718" priority="23058" operator="containsText" text="08.30 – 17.30">
      <formula>NOT(ISERROR(SEARCH("08.30 – 17.30",U100)))</formula>
    </cfRule>
    <cfRule type="containsText" dxfId="20717" priority="23059" operator="containsText" text="09.00 – 18.00">
      <formula>NOT(ISERROR(SEARCH("09.00 – 18.00",U100)))</formula>
    </cfRule>
    <cfRule type="containsText" dxfId="20716" priority="23060" operator="containsText" text="09.00 – 15.00">
      <formula>NOT(ISERROR(SEARCH("09.00 – 15.00",U100)))</formula>
    </cfRule>
    <cfRule type="containsText" dxfId="20715" priority="23061" operator="containsText" text="10.30 – 19.30">
      <formula>NOT(ISERROR(SEARCH("10.30 – 19.30",U100)))</formula>
    </cfRule>
    <cfRule type="containsText" dxfId="20714" priority="23062" operator="containsText" text="09.00 – 13.00">
      <formula>NOT(ISERROR(SEARCH("09.00 – 13.00",U100)))</formula>
    </cfRule>
    <cfRule type="containsText" dxfId="20713" priority="23063" operator="containsText" text="11.30 – 19.30">
      <formula>NOT(ISERROR(SEARCH("11.30 – 19.30",U100)))</formula>
    </cfRule>
  </conditionalFormatting>
  <conditionalFormatting sqref="U100:V100">
    <cfRule type="cellIs" dxfId="20712" priority="23046" operator="equal">
      <formula>"09.00 – 15.00"</formula>
    </cfRule>
  </conditionalFormatting>
  <conditionalFormatting sqref="U100:V100">
    <cfRule type="cellIs" dxfId="20711" priority="23047" operator="equal">
      <formula>"09.00 – 18.00"</formula>
    </cfRule>
  </conditionalFormatting>
  <conditionalFormatting sqref="U100:V100">
    <cfRule type="cellIs" dxfId="20710" priority="23048" operator="equal">
      <formula>"09.30 – 13.00"</formula>
    </cfRule>
  </conditionalFormatting>
  <conditionalFormatting sqref="U100:V100">
    <cfRule type="cellIs" dxfId="20709" priority="23049" operator="equal">
      <formula>"10.30 – 19.30"</formula>
    </cfRule>
  </conditionalFormatting>
  <conditionalFormatting sqref="U100:V100">
    <cfRule type="cellIs" dxfId="20708" priority="23050" operator="equal">
      <formula>"11.30 – 19.30"</formula>
    </cfRule>
  </conditionalFormatting>
  <conditionalFormatting sqref="U100:V100">
    <cfRule type="cellIs" dxfId="20707" priority="23051" operator="equal">
      <formula>_FV(13,"3")</formula>
    </cfRule>
  </conditionalFormatting>
  <conditionalFormatting sqref="U100:V100">
    <cfRule type="cellIs" dxfId="20706" priority="23052" operator="equal">
      <formula>_FV(13,"3")</formula>
    </cfRule>
  </conditionalFormatting>
  <conditionalFormatting sqref="U100:V100">
    <cfRule type="cellIs" dxfId="20705" priority="23053" operator="equal">
      <formula>_FV(13,"3")</formula>
    </cfRule>
  </conditionalFormatting>
  <conditionalFormatting sqref="U100:V100">
    <cfRule type="cellIs" dxfId="20704" priority="23038" operator="equal">
      <formula>"09.00 – 15.00"</formula>
    </cfRule>
  </conditionalFormatting>
  <conditionalFormatting sqref="U100:V100">
    <cfRule type="cellIs" dxfId="20703" priority="23039" operator="equal">
      <formula>"09.00 – 18.00"</formula>
    </cfRule>
  </conditionalFormatting>
  <conditionalFormatting sqref="U100:V100">
    <cfRule type="cellIs" dxfId="20702" priority="23040" operator="equal">
      <formula>"09.30 – 13.00"</formula>
    </cfRule>
  </conditionalFormatting>
  <conditionalFormatting sqref="U100:V100">
    <cfRule type="cellIs" dxfId="20701" priority="23041" operator="equal">
      <formula>"10.30 – 19.30"</formula>
    </cfRule>
  </conditionalFormatting>
  <conditionalFormatting sqref="U100:V100">
    <cfRule type="cellIs" dxfId="20700" priority="23042" operator="equal">
      <formula>"11.30 – 19.30"</formula>
    </cfRule>
  </conditionalFormatting>
  <conditionalFormatting sqref="U100:V100">
    <cfRule type="cellIs" dxfId="20699" priority="23043" operator="equal">
      <formula>_FV(13,"3")</formula>
    </cfRule>
  </conditionalFormatting>
  <conditionalFormatting sqref="U100:V100">
    <cfRule type="cellIs" dxfId="20698" priority="23044" operator="equal">
      <formula>_FV(13,"3")</formula>
    </cfRule>
  </conditionalFormatting>
  <conditionalFormatting sqref="U100:V100">
    <cfRule type="cellIs" dxfId="20697" priority="23045" operator="equal">
      <formula>_FV(13,"3")</formula>
    </cfRule>
  </conditionalFormatting>
  <conditionalFormatting sqref="V102:V108">
    <cfRule type="containsText" dxfId="20696" priority="23021" operator="containsText" text="08.30 – 14.30">
      <formula>NOT(ISERROR(SEARCH("08.30 – 14.30",V102)))</formula>
    </cfRule>
    <cfRule type="containsText" dxfId="20695" priority="23022" operator="containsText" text="09:30 – 18.30">
      <formula>NOT(ISERROR(SEARCH("09:30 – 18.30",V102)))</formula>
    </cfRule>
    <cfRule type="containsText" dxfId="20694" priority="23023" operator="containsText" text="10.30 – 18.30">
      <formula>NOT(ISERROR(SEARCH("10.30 – 18.30",V102)))</formula>
    </cfRule>
    <cfRule type="containsText" dxfId="20693" priority="23024" operator="containsText" text="09.30 – 18.30">
      <formula>NOT(ISERROR(SEARCH("09.30 – 18.30",V102)))</formula>
    </cfRule>
    <cfRule type="containsText" dxfId="20692" priority="23025" operator="containsText" text="09.00 – 13:00">
      <formula>NOT(ISERROR(SEARCH("09.00 – 13:00",V102)))</formula>
    </cfRule>
    <cfRule type="containsText" dxfId="20691" priority="23026" operator="containsText" text="08.30 – 16.30">
      <formula>NOT(ISERROR(SEARCH("08.30 – 16.30",V102)))</formula>
    </cfRule>
    <cfRule type="containsText" dxfId="20690" priority="23027" operator="containsText" text="08:30 – 17.30">
      <formula>NOT(ISERROR(SEARCH("08:30 – 17.30",V102)))</formula>
    </cfRule>
    <cfRule type="containsText" dxfId="20689" priority="23028" operator="containsText" text="08.30 – 17.30">
      <formula>NOT(ISERROR(SEARCH("08.30 – 17.30",V102)))</formula>
    </cfRule>
    <cfRule type="containsText" dxfId="20688" priority="23029" operator="containsText" text="09.00 – 18.00">
      <formula>NOT(ISERROR(SEARCH("09.00 – 18.00",V102)))</formula>
    </cfRule>
    <cfRule type="containsText" dxfId="20687" priority="23030" operator="containsText" text="09.00 – 13.00">
      <formula>NOT(ISERROR(SEARCH("09.00 – 13.00",V102)))</formula>
    </cfRule>
    <cfRule type="containsText" dxfId="20686" priority="23031" operator="containsText" text="11.30 – 19.30">
      <formula>NOT(ISERROR(SEARCH("11.30 – 19.30",V102)))</formula>
    </cfRule>
    <cfRule type="containsText" dxfId="20685" priority="23032" operator="containsText" text="10.30 – 19.30">
      <formula>NOT(ISERROR(SEARCH("10.30 – 19.30",V102)))</formula>
    </cfRule>
    <cfRule type="containsText" dxfId="20684" priority="23033" operator="containsText" text="09.00 – 15.00">
      <formula>NOT(ISERROR(SEARCH("09.00 – 15.00",V102)))</formula>
    </cfRule>
    <cfRule type="containsText" dxfId="20683" priority="23034" operator="containsText" text="12:30">
      <formula>NOT(ISERROR(SEARCH("12:30",V102)))</formula>
    </cfRule>
    <cfRule type="containsText" dxfId="20682" priority="23035" operator="containsText" text="13:30">
      <formula>NOT(ISERROR(SEARCH("13:30",V102)))</formula>
    </cfRule>
    <cfRule type="containsText" dxfId="20681" priority="23036" operator="containsText" text="FESTIVITÁ">
      <formula>NOT(ISERROR(SEARCH("FESTIVITÁ",V102)))</formula>
    </cfRule>
    <cfRule type="cellIs" dxfId="20680" priority="23037" operator="equal">
      <formula>"DOMENICA"</formula>
    </cfRule>
  </conditionalFormatting>
  <conditionalFormatting sqref="V102:V108">
    <cfRule type="iconSet" priority="23020">
      <iconSet iconSet="3Symbols2">
        <cfvo type="percent" val="0"/>
        <cfvo type="percent" val="0"/>
        <cfvo type="formula" val="TODAY()" gte="0"/>
      </iconSet>
    </cfRule>
  </conditionalFormatting>
  <conditionalFormatting sqref="AW102:AW108">
    <cfRule type="containsText" dxfId="20679" priority="23003" operator="containsText" text="08.30 – 14.30">
      <formula>NOT(ISERROR(SEARCH("08.30 – 14.30",AW102)))</formula>
    </cfRule>
    <cfRule type="containsText" dxfId="20678" priority="23004" operator="containsText" text="09:30 – 18.30">
      <formula>NOT(ISERROR(SEARCH("09:30 – 18.30",AW102)))</formula>
    </cfRule>
    <cfRule type="containsText" dxfId="20677" priority="23005" operator="containsText" text="10.30 – 18.30">
      <formula>NOT(ISERROR(SEARCH("10.30 – 18.30",AW102)))</formula>
    </cfRule>
    <cfRule type="containsText" dxfId="20676" priority="23006" operator="containsText" text="09.30 – 18.30">
      <formula>NOT(ISERROR(SEARCH("09.30 – 18.30",AW102)))</formula>
    </cfRule>
    <cfRule type="containsText" dxfId="20675" priority="23007" operator="containsText" text="09.00 – 13:00">
      <formula>NOT(ISERROR(SEARCH("09.00 – 13:00",AW102)))</formula>
    </cfRule>
    <cfRule type="containsText" dxfId="20674" priority="23008" operator="containsText" text="08.30 – 16.30">
      <formula>NOT(ISERROR(SEARCH("08.30 – 16.30",AW102)))</formula>
    </cfRule>
    <cfRule type="containsText" dxfId="20673" priority="23009" operator="containsText" text="08:30 – 17.30">
      <formula>NOT(ISERROR(SEARCH("08:30 – 17.30",AW102)))</formula>
    </cfRule>
    <cfRule type="containsText" dxfId="20672" priority="23010" operator="containsText" text="08.30 – 17.30">
      <formula>NOT(ISERROR(SEARCH("08.30 – 17.30",AW102)))</formula>
    </cfRule>
    <cfRule type="containsText" dxfId="20671" priority="23011" operator="containsText" text="09.00 – 18.00">
      <formula>NOT(ISERROR(SEARCH("09.00 – 18.00",AW102)))</formula>
    </cfRule>
    <cfRule type="containsText" dxfId="20670" priority="23012" operator="containsText" text="09.00 – 13.00">
      <formula>NOT(ISERROR(SEARCH("09.00 – 13.00",AW102)))</formula>
    </cfRule>
    <cfRule type="containsText" dxfId="20669" priority="23013" operator="containsText" text="11.30 – 19.30">
      <formula>NOT(ISERROR(SEARCH("11.30 – 19.30",AW102)))</formula>
    </cfRule>
    <cfRule type="containsText" dxfId="20668" priority="23014" operator="containsText" text="10.30 – 19.30">
      <formula>NOT(ISERROR(SEARCH("10.30 – 19.30",AW102)))</formula>
    </cfRule>
    <cfRule type="containsText" dxfId="20667" priority="23015" operator="containsText" text="09.00 – 15.00">
      <formula>NOT(ISERROR(SEARCH("09.00 – 15.00",AW102)))</formula>
    </cfRule>
    <cfRule type="containsText" dxfId="20666" priority="23016" operator="containsText" text="12:30">
      <formula>NOT(ISERROR(SEARCH("12:30",AW102)))</formula>
    </cfRule>
    <cfRule type="containsText" dxfId="20665" priority="23017" operator="containsText" text="13:30">
      <formula>NOT(ISERROR(SEARCH("13:30",AW102)))</formula>
    </cfRule>
    <cfRule type="containsText" dxfId="20664" priority="23018" operator="containsText" text="FESTIVITÁ">
      <formula>NOT(ISERROR(SEARCH("FESTIVITÁ",AW102)))</formula>
    </cfRule>
    <cfRule type="cellIs" dxfId="20663" priority="23019" operator="equal">
      <formula>"DOMENICA"</formula>
    </cfRule>
  </conditionalFormatting>
  <conditionalFormatting sqref="AX102:AX108">
    <cfRule type="containsText" dxfId="20662" priority="22986" operator="containsText" text="08.30 – 14.30">
      <formula>NOT(ISERROR(SEARCH("08.30 – 14.30",AX102)))</formula>
    </cfRule>
    <cfRule type="containsText" dxfId="20661" priority="22987" operator="containsText" text="09:30 – 18.30">
      <formula>NOT(ISERROR(SEARCH("09:30 – 18.30",AX102)))</formula>
    </cfRule>
    <cfRule type="containsText" dxfId="20660" priority="22988" operator="containsText" text="10.30 – 18.30">
      <formula>NOT(ISERROR(SEARCH("10.30 – 18.30",AX102)))</formula>
    </cfRule>
    <cfRule type="containsText" dxfId="20659" priority="22989" operator="containsText" text="09.30 – 18.30">
      <formula>NOT(ISERROR(SEARCH("09.30 – 18.30",AX102)))</formula>
    </cfRule>
    <cfRule type="containsText" dxfId="20658" priority="22990" operator="containsText" text="09.00 – 13:00">
      <formula>NOT(ISERROR(SEARCH("09.00 – 13:00",AX102)))</formula>
    </cfRule>
    <cfRule type="containsText" dxfId="20657" priority="22991" operator="containsText" text="08.30 – 16.30">
      <formula>NOT(ISERROR(SEARCH("08.30 – 16.30",AX102)))</formula>
    </cfRule>
    <cfRule type="containsText" dxfId="20656" priority="22992" operator="containsText" text="08:30 – 17.30">
      <formula>NOT(ISERROR(SEARCH("08:30 – 17.30",AX102)))</formula>
    </cfRule>
    <cfRule type="containsText" dxfId="20655" priority="22993" operator="containsText" text="08.30 – 17.30">
      <formula>NOT(ISERROR(SEARCH("08.30 – 17.30",AX102)))</formula>
    </cfRule>
    <cfRule type="containsText" dxfId="20654" priority="22994" operator="containsText" text="09.00 – 18.00">
      <formula>NOT(ISERROR(SEARCH("09.00 – 18.00",AX102)))</formula>
    </cfRule>
    <cfRule type="containsText" dxfId="20653" priority="22995" operator="containsText" text="09.00 – 13.00">
      <formula>NOT(ISERROR(SEARCH("09.00 – 13.00",AX102)))</formula>
    </cfRule>
    <cfRule type="containsText" dxfId="20652" priority="22996" operator="containsText" text="11.30 – 19.30">
      <formula>NOT(ISERROR(SEARCH("11.30 – 19.30",AX102)))</formula>
    </cfRule>
    <cfRule type="containsText" dxfId="20651" priority="22997" operator="containsText" text="10.30 – 19.30">
      <formula>NOT(ISERROR(SEARCH("10.30 – 19.30",AX102)))</formula>
    </cfRule>
    <cfRule type="containsText" dxfId="20650" priority="22998" operator="containsText" text="09.00 – 15.00">
      <formula>NOT(ISERROR(SEARCH("09.00 – 15.00",AX102)))</formula>
    </cfRule>
    <cfRule type="containsText" dxfId="20649" priority="22999" operator="containsText" text="12:30">
      <formula>NOT(ISERROR(SEARCH("12:30",AX102)))</formula>
    </cfRule>
    <cfRule type="containsText" dxfId="20648" priority="23000" operator="containsText" text="13:30">
      <formula>NOT(ISERROR(SEARCH("13:30",AX102)))</formula>
    </cfRule>
    <cfRule type="containsText" dxfId="20647" priority="23001" operator="containsText" text="FESTIVITÁ">
      <formula>NOT(ISERROR(SEARCH("FESTIVITÁ",AX102)))</formula>
    </cfRule>
    <cfRule type="cellIs" dxfId="20646" priority="23002" operator="equal">
      <formula>"DOMENICA"</formula>
    </cfRule>
  </conditionalFormatting>
  <conditionalFormatting sqref="AX102:AX108">
    <cfRule type="iconSet" priority="22985">
      <iconSet iconSet="3Symbols2">
        <cfvo type="percent" val="0"/>
        <cfvo type="percent" val="0"/>
        <cfvo type="formula" val="TODAY()" gte="0"/>
      </iconSet>
    </cfRule>
  </conditionalFormatting>
  <conditionalFormatting sqref="Q100:S108 BI100:XFD108 U100:V108">
    <cfRule type="containsText" dxfId="20645" priority="22979" operator="containsText" text="09.00 - 13.00">
      <formula>NOT(ISERROR(SEARCH("09.00 - 13.00",Q100)))</formula>
    </cfRule>
    <cfRule type="containsText" dxfId="20644" priority="22980" operator="containsText" text="09.00 – 15:00">
      <formula>NOT(ISERROR(SEARCH("09.00 – 15:00",Q100)))</formula>
    </cfRule>
    <cfRule type="containsText" dxfId="20643" priority="22981" operator="containsText" text="09.00 – 16.00">
      <formula>NOT(ISERROR(SEARCH("09.00 – 16.00",Q100)))</formula>
    </cfRule>
    <cfRule type="containsText" dxfId="20642" priority="22982" operator="containsText" text="09.00 - 13:00">
      <formula>NOT(ISERROR(SEARCH("09.00 - 13:00",Q100)))</formula>
    </cfRule>
    <cfRule type="containsText" dxfId="20641" priority="22983" operator="containsText" text="08.30 – 16:30 ">
      <formula>NOT(ISERROR(SEARCH("08.30 – 16:30 ",Q100)))</formula>
    </cfRule>
    <cfRule type="containsText" dxfId="20640" priority="22984" operator="containsText" text="08.30 – 17:30 ">
      <formula>NOT(ISERROR(SEARCH("08.30 – 17:30 ",Q100)))</formula>
    </cfRule>
  </conditionalFormatting>
  <conditionalFormatting sqref="Q100:S100">
    <cfRule type="cellIs" dxfId="20639" priority="22971" operator="equal">
      <formula>"09.00 – 15.00"</formula>
    </cfRule>
  </conditionalFormatting>
  <conditionalFormatting sqref="Q100:S100">
    <cfRule type="cellIs" dxfId="20638" priority="22975" operator="equal">
      <formula>"11.30 – 19.30"</formula>
    </cfRule>
  </conditionalFormatting>
  <conditionalFormatting sqref="Q100:S100">
    <cfRule type="cellIs" dxfId="20637" priority="22976" operator="equal">
      <formula>_FV(13,"3")</formula>
    </cfRule>
  </conditionalFormatting>
  <conditionalFormatting sqref="Q100:S100">
    <cfRule type="cellIs" dxfId="20636" priority="22977" operator="equal">
      <formula>_FV(13,"3")</formula>
    </cfRule>
  </conditionalFormatting>
  <conditionalFormatting sqref="Q100:S100">
    <cfRule type="cellIs" dxfId="20635" priority="22978" operator="equal">
      <formula>_FV(13,"3")</formula>
    </cfRule>
  </conditionalFormatting>
  <conditionalFormatting sqref="Q100:S100">
    <cfRule type="containsText" dxfId="20634" priority="22961" operator="containsText" text="DOMENICA">
      <formula>NOT(ISERROR(SEARCH("DOMENICA",Q100)))</formula>
    </cfRule>
    <cfRule type="containsText" dxfId="20633" priority="22962" operator="containsText" text="08.30 – 14.30">
      <formula>NOT(ISERROR(SEARCH("08.30 – 14.30",Q100)))</formula>
    </cfRule>
    <cfRule type="containsText" dxfId="20632" priority="22963" operator="containsText" text="09.30 – 18.30">
      <formula>NOT(ISERROR(SEARCH("09.30 – 18.30",Q100)))</formula>
    </cfRule>
    <cfRule type="containsText" dxfId="20631" priority="22964" operator="containsText" text="08.30 – 16.30">
      <formula>NOT(ISERROR(SEARCH("08.30 – 16.30",Q100)))</formula>
    </cfRule>
    <cfRule type="containsText" dxfId="20630" priority="22965" operator="containsText" text="08.30 – 17.30">
      <formula>NOT(ISERROR(SEARCH("08.30 – 17.30",Q100)))</formula>
    </cfRule>
    <cfRule type="containsText" dxfId="20629" priority="22966" operator="containsText" text="09.00 – 18.00">
      <formula>NOT(ISERROR(SEARCH("09.00 – 18.00",Q100)))</formula>
    </cfRule>
    <cfRule type="containsText" dxfId="20628" priority="22967" operator="containsText" text="09.00 – 15.00">
      <formula>NOT(ISERROR(SEARCH("09.00 – 15.00",Q100)))</formula>
    </cfRule>
    <cfRule type="containsText" dxfId="20627" priority="22968" operator="containsText" text="10.30 – 19.30">
      <formula>NOT(ISERROR(SEARCH("10.30 – 19.30",Q100)))</formula>
    </cfRule>
    <cfRule type="containsText" dxfId="20626" priority="22969" operator="containsText" text="09.00 – 13.00">
      <formula>NOT(ISERROR(SEARCH("09.00 – 13.00",Q100)))</formula>
    </cfRule>
    <cfRule type="containsText" dxfId="20625" priority="22970" operator="containsText" text="11.30 – 19.30">
      <formula>NOT(ISERROR(SEARCH("11.30 – 19.30",Q100)))</formula>
    </cfRule>
  </conditionalFormatting>
  <conditionalFormatting sqref="Q100:S100">
    <cfRule type="cellIs" dxfId="20624" priority="22954" operator="equal">
      <formula>"09.00 – 18.00"</formula>
    </cfRule>
  </conditionalFormatting>
  <conditionalFormatting sqref="Q100:S100">
    <cfRule type="cellIs" dxfId="20623" priority="22955" operator="equal">
      <formula>"09.30 – 13.00"</formula>
    </cfRule>
  </conditionalFormatting>
  <conditionalFormatting sqref="Q100:S100">
    <cfRule type="cellIs" dxfId="20622" priority="22956" operator="equal">
      <formula>"10.30 – 19.30"</formula>
    </cfRule>
  </conditionalFormatting>
  <conditionalFormatting sqref="Q100:S100">
    <cfRule type="cellIs" dxfId="20621" priority="22957" operator="equal">
      <formula>"11.30 – 19.30"</formula>
    </cfRule>
  </conditionalFormatting>
  <conditionalFormatting sqref="Q100:S100">
    <cfRule type="cellIs" dxfId="20620" priority="22958" operator="equal">
      <formula>_FV(13,"3")</formula>
    </cfRule>
  </conditionalFormatting>
  <conditionalFormatting sqref="Q100:S100">
    <cfRule type="cellIs" dxfId="20619" priority="22959" operator="equal">
      <formula>_FV(13,"3")</formula>
    </cfRule>
  </conditionalFormatting>
  <conditionalFormatting sqref="Q100:S100">
    <cfRule type="cellIs" dxfId="20618" priority="22960" operator="equal">
      <formula>_FV(13,"3")</formula>
    </cfRule>
  </conditionalFormatting>
  <conditionalFormatting sqref="C100:G100 I100:P100">
    <cfRule type="cellIs" dxfId="20617" priority="22938" operator="equal">
      <formula>"09.00 – 13.00"</formula>
    </cfRule>
  </conditionalFormatting>
  <conditionalFormatting sqref="C100:G100 I100:P100">
    <cfRule type="cellIs" dxfId="20616" priority="22939" operator="equal">
      <formula>"09.00 – 15.00"</formula>
    </cfRule>
  </conditionalFormatting>
  <conditionalFormatting sqref="C100:G100 I100:P100">
    <cfRule type="cellIs" dxfId="20615" priority="22941" operator="equal">
      <formula>"09.30 – 13.00"</formula>
    </cfRule>
  </conditionalFormatting>
  <conditionalFormatting sqref="C100:G100 I100:P100">
    <cfRule type="cellIs" dxfId="20614" priority="22942" operator="equal">
      <formula>"10.30 – 19.30"</formula>
    </cfRule>
  </conditionalFormatting>
  <conditionalFormatting sqref="C100:G100 I100:P100">
    <cfRule type="cellIs" dxfId="20613" priority="22943" operator="equal">
      <formula>"11.30 – 19.30"</formula>
    </cfRule>
  </conditionalFormatting>
  <conditionalFormatting sqref="C100:G100 I100:P100">
    <cfRule type="cellIs" dxfId="20612" priority="22944" operator="equal">
      <formula>_FV(13,"3")</formula>
    </cfRule>
  </conditionalFormatting>
  <conditionalFormatting sqref="C100:G100 I100:P100">
    <cfRule type="cellIs" dxfId="20611" priority="22945" operator="equal">
      <formula>_FV(13,"3")</formula>
    </cfRule>
  </conditionalFormatting>
  <conditionalFormatting sqref="C100:G100 I100:P100">
    <cfRule type="cellIs" dxfId="20610" priority="22946" operator="equal">
      <formula>_FV(13,"3")</formula>
    </cfRule>
  </conditionalFormatting>
  <conditionalFormatting sqref="C100:G100 I100:P100">
    <cfRule type="containsText" dxfId="20609" priority="22928" operator="containsText" text="DOMENICA">
      <formula>NOT(ISERROR(SEARCH("DOMENICA",C100)))</formula>
    </cfRule>
    <cfRule type="containsText" dxfId="20608" priority="22929" operator="containsText" text="08.30 – 14.30">
      <formula>NOT(ISERROR(SEARCH("08.30 – 14.30",C100)))</formula>
    </cfRule>
    <cfRule type="containsText" dxfId="20607" priority="22930" operator="containsText" text="09.30 – 18.30">
      <formula>NOT(ISERROR(SEARCH("09.30 – 18.30",C100)))</formula>
    </cfRule>
    <cfRule type="containsText" dxfId="20606" priority="22931" operator="containsText" text="08.30 – 16.30">
      <formula>NOT(ISERROR(SEARCH("08.30 – 16.30",C100)))</formula>
    </cfRule>
    <cfRule type="containsText" dxfId="20605" priority="22932" operator="containsText" text="08.30 – 17.30">
      <formula>NOT(ISERROR(SEARCH("08.30 – 17.30",C100)))</formula>
    </cfRule>
    <cfRule type="containsText" dxfId="20604" priority="22933" operator="containsText" text="09.00 – 18.00">
      <formula>NOT(ISERROR(SEARCH("09.00 – 18.00",C100)))</formula>
    </cfRule>
    <cfRule type="containsText" dxfId="20603" priority="22934" operator="containsText" text="09.00 – 15.00">
      <formula>NOT(ISERROR(SEARCH("09.00 – 15.00",C100)))</formula>
    </cfRule>
    <cfRule type="containsText" dxfId="20602" priority="22935" operator="containsText" text="10.30 – 19.30">
      <formula>NOT(ISERROR(SEARCH("10.30 – 19.30",C100)))</formula>
    </cfRule>
    <cfRule type="containsText" dxfId="20601" priority="22936" operator="containsText" text="09.00 – 13.00">
      <formula>NOT(ISERROR(SEARCH("09.00 – 13.00",C100)))</formula>
    </cfRule>
    <cfRule type="containsText" dxfId="20600" priority="22937" operator="containsText" text="11.30 – 19.30">
      <formula>NOT(ISERROR(SEARCH("11.30 – 19.30",C100)))</formula>
    </cfRule>
  </conditionalFormatting>
  <conditionalFormatting sqref="C100:G100 I100:P100">
    <cfRule type="cellIs" dxfId="20599" priority="22920" operator="equal">
      <formula>"09.00 – 15.00"</formula>
    </cfRule>
  </conditionalFormatting>
  <conditionalFormatting sqref="C100:G100 I100:P100">
    <cfRule type="cellIs" dxfId="20598" priority="22921" operator="equal">
      <formula>"09.00 – 18.00"</formula>
    </cfRule>
  </conditionalFormatting>
  <conditionalFormatting sqref="C100:G100 I100:P100">
    <cfRule type="cellIs" dxfId="20597" priority="22922" operator="equal">
      <formula>"09.30 – 13.00"</formula>
    </cfRule>
  </conditionalFormatting>
  <conditionalFormatting sqref="C100:G100 I100:P100">
    <cfRule type="cellIs" dxfId="20596" priority="22923" operator="equal">
      <formula>"10.30 – 19.30"</formula>
    </cfRule>
  </conditionalFormatting>
  <conditionalFormatting sqref="C100:G100 I100:P100">
    <cfRule type="cellIs" dxfId="20595" priority="22924" operator="equal">
      <formula>"11.30 – 19.30"</formula>
    </cfRule>
  </conditionalFormatting>
  <conditionalFormatting sqref="C100:G100 I100:P100">
    <cfRule type="cellIs" dxfId="20594" priority="22925" operator="equal">
      <formula>_FV(13,"3")</formula>
    </cfRule>
  </conditionalFormatting>
  <conditionalFormatting sqref="C100:G100 I100:P100">
    <cfRule type="cellIs" dxfId="20593" priority="22926" operator="equal">
      <formula>_FV(13,"3")</formula>
    </cfRule>
  </conditionalFormatting>
  <conditionalFormatting sqref="C100:G100 I100:P100">
    <cfRule type="cellIs" dxfId="20592" priority="22927" operator="equal">
      <formula>_FV(13,"3")</formula>
    </cfRule>
  </conditionalFormatting>
  <conditionalFormatting sqref="C100:G100 I100:P100">
    <cfRule type="cellIs" dxfId="20591" priority="22912" operator="equal">
      <formula>"09.00 – 15.00"</formula>
    </cfRule>
  </conditionalFormatting>
  <conditionalFormatting sqref="C100:G100 I100:P100">
    <cfRule type="cellIs" dxfId="20590" priority="22913" operator="equal">
      <formula>"09.00 – 18.00"</formula>
    </cfRule>
  </conditionalFormatting>
  <conditionalFormatting sqref="C100:G100 I100:P100">
    <cfRule type="cellIs" dxfId="20589" priority="22914" operator="equal">
      <formula>"09.30 – 13.00"</formula>
    </cfRule>
  </conditionalFormatting>
  <conditionalFormatting sqref="C100:G100 I100:P100">
    <cfRule type="cellIs" dxfId="20588" priority="22915" operator="equal">
      <formula>"10.30 – 19.30"</formula>
    </cfRule>
  </conditionalFormatting>
  <conditionalFormatting sqref="C100:G100 I100:P100">
    <cfRule type="cellIs" dxfId="20587" priority="22916" operator="equal">
      <formula>"11.30 – 19.30"</formula>
    </cfRule>
  </conditionalFormatting>
  <conditionalFormatting sqref="C100:G100 I100:P100">
    <cfRule type="cellIs" dxfId="20586" priority="22917" operator="equal">
      <formula>_FV(13,"3")</formula>
    </cfRule>
  </conditionalFormatting>
  <conditionalFormatting sqref="C100:G100 I100:P100">
    <cfRule type="cellIs" dxfId="20585" priority="22918" operator="equal">
      <formula>_FV(13,"3")</formula>
    </cfRule>
  </conditionalFormatting>
  <conditionalFormatting sqref="C100:G100 I100:P100">
    <cfRule type="cellIs" dxfId="20584" priority="22919" operator="equal">
      <formula>_FV(13,"3")</formula>
    </cfRule>
  </conditionalFormatting>
  <conditionalFormatting sqref="H100">
    <cfRule type="cellIs" dxfId="20583" priority="22904" operator="equal">
      <formula>"09.00 – 15.00"</formula>
    </cfRule>
  </conditionalFormatting>
  <conditionalFormatting sqref="H100">
    <cfRule type="cellIs" dxfId="20582" priority="22905" operator="equal">
      <formula>"09.00 – 18.00"</formula>
    </cfRule>
  </conditionalFormatting>
  <conditionalFormatting sqref="H100">
    <cfRule type="cellIs" dxfId="20581" priority="22906" operator="equal">
      <formula>"09.30 – 13.00"</formula>
    </cfRule>
  </conditionalFormatting>
  <conditionalFormatting sqref="H100">
    <cfRule type="cellIs" dxfId="20580" priority="22907" operator="equal">
      <formula>"10.30 – 19.30"</formula>
    </cfRule>
  </conditionalFormatting>
  <conditionalFormatting sqref="H100">
    <cfRule type="cellIs" dxfId="20579" priority="22908" operator="equal">
      <formula>"11.30 – 19.30"</formula>
    </cfRule>
  </conditionalFormatting>
  <conditionalFormatting sqref="H100">
    <cfRule type="cellIs" dxfId="20578" priority="22909" operator="equal">
      <formula>_FV(13,"3")</formula>
    </cfRule>
  </conditionalFormatting>
  <conditionalFormatting sqref="H100">
    <cfRule type="cellIs" dxfId="20577" priority="22910" operator="equal">
      <formula>_FV(13,"3")</formula>
    </cfRule>
  </conditionalFormatting>
  <conditionalFormatting sqref="H100">
    <cfRule type="cellIs" dxfId="20576" priority="22911" operator="equal">
      <formula>_FV(13,"3")</formula>
    </cfRule>
  </conditionalFormatting>
  <conditionalFormatting sqref="H100">
    <cfRule type="containsText" dxfId="20575" priority="22894" operator="containsText" text="DOMENICA">
      <formula>NOT(ISERROR(SEARCH("DOMENICA",H100)))</formula>
    </cfRule>
    <cfRule type="containsText" dxfId="20574" priority="22895" operator="containsText" text="08.30 – 14.30">
      <formula>NOT(ISERROR(SEARCH("08.30 – 14.30",H100)))</formula>
    </cfRule>
    <cfRule type="containsText" dxfId="20573" priority="22896" operator="containsText" text="09.30 – 18.30">
      <formula>NOT(ISERROR(SEARCH("09.30 – 18.30",H100)))</formula>
    </cfRule>
    <cfRule type="containsText" dxfId="20572" priority="22897" operator="containsText" text="08.30 – 16.30">
      <formula>NOT(ISERROR(SEARCH("08.30 – 16.30",H100)))</formula>
    </cfRule>
    <cfRule type="containsText" dxfId="20571" priority="22898" operator="containsText" text="08.30 – 17.30">
      <formula>NOT(ISERROR(SEARCH("08.30 – 17.30",H100)))</formula>
    </cfRule>
    <cfRule type="containsText" dxfId="20570" priority="22899" operator="containsText" text="09.00 – 18.00">
      <formula>NOT(ISERROR(SEARCH("09.00 – 18.00",H100)))</formula>
    </cfRule>
    <cfRule type="containsText" dxfId="20569" priority="22900" operator="containsText" text="09.00 – 15.00">
      <formula>NOT(ISERROR(SEARCH("09.00 – 15.00",H100)))</formula>
    </cfRule>
    <cfRule type="containsText" dxfId="20568" priority="22901" operator="containsText" text="10.30 – 19.30">
      <formula>NOT(ISERROR(SEARCH("10.30 – 19.30",H100)))</formula>
    </cfRule>
    <cfRule type="containsText" dxfId="20567" priority="22902" operator="containsText" text="09.00 – 13.00">
      <formula>NOT(ISERROR(SEARCH("09.00 – 13.00",H100)))</formula>
    </cfRule>
    <cfRule type="containsText" dxfId="20566" priority="22903" operator="containsText" text="11.30 – 19.30">
      <formula>NOT(ISERROR(SEARCH("11.30 – 19.30",H100)))</formula>
    </cfRule>
  </conditionalFormatting>
  <conditionalFormatting sqref="H100">
    <cfRule type="cellIs" dxfId="20565" priority="22887" operator="equal">
      <formula>"09.00 – 18.00"</formula>
    </cfRule>
  </conditionalFormatting>
  <conditionalFormatting sqref="H100">
    <cfRule type="cellIs" dxfId="20564" priority="22888" operator="equal">
      <formula>"09.30 – 13.00"</formula>
    </cfRule>
  </conditionalFormatting>
  <conditionalFormatting sqref="H100">
    <cfRule type="cellIs" dxfId="20563" priority="22889" operator="equal">
      <formula>"10.30 – 19.30"</formula>
    </cfRule>
  </conditionalFormatting>
  <conditionalFormatting sqref="H100">
    <cfRule type="cellIs" dxfId="20562" priority="22890" operator="equal">
      <formula>"11.30 – 19.30"</formula>
    </cfRule>
  </conditionalFormatting>
  <conditionalFormatting sqref="H100">
    <cfRule type="cellIs" dxfId="20561" priority="22891" operator="equal">
      <formula>_FV(13,"3")</formula>
    </cfRule>
  </conditionalFormatting>
  <conditionalFormatting sqref="H100">
    <cfRule type="cellIs" dxfId="20560" priority="22892" operator="equal">
      <formula>_FV(13,"3")</formula>
    </cfRule>
  </conditionalFormatting>
  <conditionalFormatting sqref="H100">
    <cfRule type="cellIs" dxfId="20559" priority="22893" operator="equal">
      <formula>_FV(13,"3")</formula>
    </cfRule>
  </conditionalFormatting>
  <conditionalFormatting sqref="H100">
    <cfRule type="cellIs" dxfId="20558" priority="22880" operator="equal">
      <formula>"09.00 – 18.00"</formula>
    </cfRule>
  </conditionalFormatting>
  <conditionalFormatting sqref="H100">
    <cfRule type="cellIs" dxfId="20557" priority="22881" operator="equal">
      <formula>"09.30 – 13.00"</formula>
    </cfRule>
  </conditionalFormatting>
  <conditionalFormatting sqref="H100">
    <cfRule type="cellIs" dxfId="20556" priority="22882" operator="equal">
      <formula>"10.30 – 19.30"</formula>
    </cfRule>
  </conditionalFormatting>
  <conditionalFormatting sqref="H100">
    <cfRule type="cellIs" dxfId="20555" priority="22883" operator="equal">
      <formula>"11.30 – 19.30"</formula>
    </cfRule>
  </conditionalFormatting>
  <conditionalFormatting sqref="H100">
    <cfRule type="cellIs" dxfId="20554" priority="22884" operator="equal">
      <formula>_FV(13,"3")</formula>
    </cfRule>
  </conditionalFormatting>
  <conditionalFormatting sqref="H100">
    <cfRule type="cellIs" dxfId="20553" priority="22885" operator="equal">
      <formula>_FV(13,"3")</formula>
    </cfRule>
  </conditionalFormatting>
  <conditionalFormatting sqref="H100">
    <cfRule type="cellIs" dxfId="20552" priority="22886" operator="equal">
      <formula>_FV(13,"3")</formula>
    </cfRule>
  </conditionalFormatting>
  <conditionalFormatting sqref="A102:B108">
    <cfRule type="containsText" dxfId="20551" priority="22863" operator="containsText" text="08.30 – 14.30">
      <formula>NOT(ISERROR(SEARCH("08.30 – 14.30",A102)))</formula>
    </cfRule>
    <cfRule type="containsText" dxfId="20550" priority="22864" operator="containsText" text="09:30 – 18.30">
      <formula>NOT(ISERROR(SEARCH("09:30 – 18.30",A102)))</formula>
    </cfRule>
    <cfRule type="containsText" dxfId="20549" priority="22865" operator="containsText" text="10.30 – 18.30">
      <formula>NOT(ISERROR(SEARCH("10.30 – 18.30",A102)))</formula>
    </cfRule>
    <cfRule type="containsText" dxfId="20548" priority="22866" operator="containsText" text="09.30 – 18.30">
      <formula>NOT(ISERROR(SEARCH("09.30 – 18.30",A102)))</formula>
    </cfRule>
    <cfRule type="containsText" dxfId="20547" priority="22867" operator="containsText" text="09.00 – 13:00">
      <formula>NOT(ISERROR(SEARCH("09.00 – 13:00",A102)))</formula>
    </cfRule>
    <cfRule type="containsText" dxfId="20546" priority="22868" operator="containsText" text="08.30 – 16.30">
      <formula>NOT(ISERROR(SEARCH("08.30 – 16.30",A102)))</formula>
    </cfRule>
    <cfRule type="containsText" dxfId="20545" priority="22869" operator="containsText" text="08:30 – 17.30">
      <formula>NOT(ISERROR(SEARCH("08:30 – 17.30",A102)))</formula>
    </cfRule>
    <cfRule type="containsText" dxfId="20544" priority="22870" operator="containsText" text="08.30 – 17.30">
      <formula>NOT(ISERROR(SEARCH("08.30 – 17.30",A102)))</formula>
    </cfRule>
    <cfRule type="containsText" dxfId="20543" priority="22871" operator="containsText" text="09.00 – 18.00">
      <formula>NOT(ISERROR(SEARCH("09.00 – 18.00",A102)))</formula>
    </cfRule>
    <cfRule type="containsText" dxfId="20542" priority="22872" operator="containsText" text="09.00 – 13.00">
      <formula>NOT(ISERROR(SEARCH("09.00 – 13.00",A102)))</formula>
    </cfRule>
    <cfRule type="containsText" dxfId="20541" priority="22873" operator="containsText" text="11.30 – 19.30">
      <formula>NOT(ISERROR(SEARCH("11.30 – 19.30",A102)))</formula>
    </cfRule>
    <cfRule type="containsText" dxfId="20540" priority="22874" operator="containsText" text="10.30 – 19.30">
      <formula>NOT(ISERROR(SEARCH("10.30 – 19.30",A102)))</formula>
    </cfRule>
    <cfRule type="containsText" dxfId="20539" priority="22875" operator="containsText" text="09.00 – 15.00">
      <formula>NOT(ISERROR(SEARCH("09.00 – 15.00",A102)))</formula>
    </cfRule>
    <cfRule type="containsText" dxfId="20538" priority="22876" operator="containsText" text="12:30">
      <formula>NOT(ISERROR(SEARCH("12:30",A102)))</formula>
    </cfRule>
    <cfRule type="containsText" dxfId="20537" priority="22877" operator="containsText" text="13:30">
      <formula>NOT(ISERROR(SEARCH("13:30",A102)))</formula>
    </cfRule>
    <cfRule type="containsText" dxfId="20536" priority="22878" operator="containsText" text="FESTIVITÁ">
      <formula>NOT(ISERROR(SEARCH("FESTIVITÁ",A102)))</formula>
    </cfRule>
    <cfRule type="cellIs" dxfId="20535" priority="22879" operator="equal">
      <formula>"DOMENICA"</formula>
    </cfRule>
  </conditionalFormatting>
  <conditionalFormatting sqref="B102:B108">
    <cfRule type="iconSet" priority="22862">
      <iconSet iconSet="3Symbols2">
        <cfvo type="percent" val="0"/>
        <cfvo type="percent" val="0"/>
        <cfvo type="formula" val="TODAY()" gte="0"/>
      </iconSet>
    </cfRule>
  </conditionalFormatting>
  <conditionalFormatting sqref="A101:B101">
    <cfRule type="containsText" dxfId="20534" priority="22845" operator="containsText" text="08.30 – 14.30">
      <formula>NOT(ISERROR(SEARCH("08.30 – 14.30",A101)))</formula>
    </cfRule>
    <cfRule type="containsText" dxfId="20533" priority="22846" operator="containsText" text="09:30 – 18.30">
      <formula>NOT(ISERROR(SEARCH("09:30 – 18.30",A101)))</formula>
    </cfRule>
    <cfRule type="containsText" dxfId="20532" priority="22847" operator="containsText" text="10.30 – 18.30">
      <formula>NOT(ISERROR(SEARCH("10.30 – 18.30",A101)))</formula>
    </cfRule>
    <cfRule type="containsText" dxfId="20531" priority="22848" operator="containsText" text="09.30 – 18.30">
      <formula>NOT(ISERROR(SEARCH("09.30 – 18.30",A101)))</formula>
    </cfRule>
    <cfRule type="containsText" dxfId="20530" priority="22849" operator="containsText" text="09.00 – 13:00">
      <formula>NOT(ISERROR(SEARCH("09.00 – 13:00",A101)))</formula>
    </cfRule>
    <cfRule type="containsText" dxfId="20529" priority="22850" operator="containsText" text="08.30 – 16.30">
      <formula>NOT(ISERROR(SEARCH("08.30 – 16.30",A101)))</formula>
    </cfRule>
    <cfRule type="containsText" dxfId="20528" priority="22851" operator="containsText" text="08:30 – 17.30">
      <formula>NOT(ISERROR(SEARCH("08:30 – 17.30",A101)))</formula>
    </cfRule>
    <cfRule type="containsText" dxfId="20527" priority="22852" operator="containsText" text="08.30 – 17.30">
      <formula>NOT(ISERROR(SEARCH("08.30 – 17.30",A101)))</formula>
    </cfRule>
    <cfRule type="containsText" dxfId="20526" priority="22853" operator="containsText" text="09.00 – 18.00">
      <formula>NOT(ISERROR(SEARCH("09.00 – 18.00",A101)))</formula>
    </cfRule>
    <cfRule type="containsText" dxfId="20525" priority="22854" operator="containsText" text="09.00 – 13.00">
      <formula>NOT(ISERROR(SEARCH("09.00 – 13.00",A101)))</formula>
    </cfRule>
    <cfRule type="containsText" dxfId="20524" priority="22855" operator="containsText" text="11.30 – 19.30">
      <formula>NOT(ISERROR(SEARCH("11.30 – 19.30",A101)))</formula>
    </cfRule>
    <cfRule type="containsText" dxfId="20523" priority="22856" operator="containsText" text="10.30 – 19.30">
      <formula>NOT(ISERROR(SEARCH("10.30 – 19.30",A101)))</formula>
    </cfRule>
    <cfRule type="containsText" dxfId="20522" priority="22857" operator="containsText" text="09.00 – 15.00">
      <formula>NOT(ISERROR(SEARCH("09.00 – 15.00",A101)))</formula>
    </cfRule>
    <cfRule type="containsText" dxfId="20521" priority="22858" operator="containsText" text="12:30">
      <formula>NOT(ISERROR(SEARCH("12:30",A101)))</formula>
    </cfRule>
    <cfRule type="containsText" dxfId="20520" priority="22859" operator="containsText" text="13:30">
      <formula>NOT(ISERROR(SEARCH("13:30",A101)))</formula>
    </cfRule>
    <cfRule type="containsText" dxfId="20519" priority="22860" operator="containsText" text="FESTIVITÁ">
      <formula>NOT(ISERROR(SEARCH("FESTIVITÁ",A101)))</formula>
    </cfRule>
    <cfRule type="cellIs" dxfId="20518" priority="22861" operator="equal">
      <formula>"DOMENICA"</formula>
    </cfRule>
  </conditionalFormatting>
  <conditionalFormatting sqref="A100:B100">
    <cfRule type="cellIs" dxfId="20517" priority="22837" operator="equal">
      <formula>"09.00 – 15.00"</formula>
    </cfRule>
  </conditionalFormatting>
  <conditionalFormatting sqref="A100:B100">
    <cfRule type="cellIs" dxfId="20516" priority="22838" operator="equal">
      <formula>"09.00 – 18.00"</formula>
    </cfRule>
  </conditionalFormatting>
  <conditionalFormatting sqref="A100:B100">
    <cfRule type="cellIs" dxfId="20515" priority="22839" operator="equal">
      <formula>"09.30 – 13.00"</formula>
    </cfRule>
  </conditionalFormatting>
  <conditionalFormatting sqref="A100:B100">
    <cfRule type="cellIs" dxfId="20514" priority="22840" operator="equal">
      <formula>"10.30 – 19.30"</formula>
    </cfRule>
  </conditionalFormatting>
  <conditionalFormatting sqref="A100:B100">
    <cfRule type="cellIs" dxfId="20513" priority="22841" operator="equal">
      <formula>"11.30 – 19.30"</formula>
    </cfRule>
  </conditionalFormatting>
  <conditionalFormatting sqref="A100:B100">
    <cfRule type="cellIs" dxfId="20512" priority="22842" operator="equal">
      <formula>_FV(13,"3")</formula>
    </cfRule>
  </conditionalFormatting>
  <conditionalFormatting sqref="A100:B100">
    <cfRule type="cellIs" dxfId="20511" priority="22843" operator="equal">
      <formula>_FV(13,"3")</formula>
    </cfRule>
  </conditionalFormatting>
  <conditionalFormatting sqref="A100:B100">
    <cfRule type="cellIs" dxfId="20510" priority="22844" operator="equal">
      <formula>_FV(13,"3")</formula>
    </cfRule>
  </conditionalFormatting>
  <conditionalFormatting sqref="A100:B100">
    <cfRule type="containsText" dxfId="20509" priority="22827" operator="containsText" text="DOMENICA">
      <formula>NOT(ISERROR(SEARCH("DOMENICA",A100)))</formula>
    </cfRule>
    <cfRule type="containsText" dxfId="20508" priority="22828" operator="containsText" text="08.30 – 14.30">
      <formula>NOT(ISERROR(SEARCH("08.30 – 14.30",A100)))</formula>
    </cfRule>
    <cfRule type="containsText" dxfId="20507" priority="22829" operator="containsText" text="09.30 – 18.30">
      <formula>NOT(ISERROR(SEARCH("09.30 – 18.30",A100)))</formula>
    </cfRule>
    <cfRule type="containsText" dxfId="20506" priority="22830" operator="containsText" text="08.30 – 16.30">
      <formula>NOT(ISERROR(SEARCH("08.30 – 16.30",A100)))</formula>
    </cfRule>
    <cfRule type="containsText" dxfId="20505" priority="22831" operator="containsText" text="08.30 – 17.30">
      <formula>NOT(ISERROR(SEARCH("08.30 – 17.30",A100)))</formula>
    </cfRule>
    <cfRule type="containsText" dxfId="20504" priority="22832" operator="containsText" text="09.00 – 18.00">
      <formula>NOT(ISERROR(SEARCH("09.00 – 18.00",A100)))</formula>
    </cfRule>
    <cfRule type="containsText" dxfId="20503" priority="22833" operator="containsText" text="09.00 – 15.00">
      <formula>NOT(ISERROR(SEARCH("09.00 – 15.00",A100)))</formula>
    </cfRule>
    <cfRule type="containsText" dxfId="20502" priority="22834" operator="containsText" text="10.30 – 19.30">
      <formula>NOT(ISERROR(SEARCH("10.30 – 19.30",A100)))</formula>
    </cfRule>
    <cfRule type="containsText" dxfId="20501" priority="22835" operator="containsText" text="09.00 – 13.00">
      <formula>NOT(ISERROR(SEARCH("09.00 – 13.00",A100)))</formula>
    </cfRule>
    <cfRule type="containsText" dxfId="20500" priority="22836" operator="containsText" text="11.30 – 19.30">
      <formula>NOT(ISERROR(SEARCH("11.30 – 19.30",A100)))</formula>
    </cfRule>
  </conditionalFormatting>
  <conditionalFormatting sqref="A100:B100">
    <cfRule type="cellIs" dxfId="20499" priority="22819" operator="equal">
      <formula>"09.00 – 15.00"</formula>
    </cfRule>
  </conditionalFormatting>
  <conditionalFormatting sqref="A100:B100">
    <cfRule type="cellIs" dxfId="20498" priority="22820" operator="equal">
      <formula>"09.00 – 18.00"</formula>
    </cfRule>
  </conditionalFormatting>
  <conditionalFormatting sqref="A100:B100">
    <cfRule type="cellIs" dxfId="20497" priority="22821" operator="equal">
      <formula>"09.30 – 13.00"</formula>
    </cfRule>
  </conditionalFormatting>
  <conditionalFormatting sqref="A100:B100">
    <cfRule type="cellIs" dxfId="20496" priority="22822" operator="equal">
      <formula>"10.30 – 19.30"</formula>
    </cfRule>
  </conditionalFormatting>
  <conditionalFormatting sqref="A100:B100">
    <cfRule type="cellIs" dxfId="20495" priority="22823" operator="equal">
      <formula>"11.30 – 19.30"</formula>
    </cfRule>
  </conditionalFormatting>
  <conditionalFormatting sqref="A100:B100">
    <cfRule type="cellIs" dxfId="20494" priority="22824" operator="equal">
      <formula>_FV(13,"3")</formula>
    </cfRule>
  </conditionalFormatting>
  <conditionalFormatting sqref="A100:B100">
    <cfRule type="cellIs" dxfId="20493" priority="22825" operator="equal">
      <formula>_FV(13,"3")</formula>
    </cfRule>
  </conditionalFormatting>
  <conditionalFormatting sqref="A100:B100">
    <cfRule type="cellIs" dxfId="20492" priority="22826" operator="equal">
      <formula>_FV(13,"3")</formula>
    </cfRule>
  </conditionalFormatting>
  <conditionalFormatting sqref="A100:B100">
    <cfRule type="cellIs" dxfId="20491" priority="22811" operator="equal">
      <formula>"09.00 – 15.00"</formula>
    </cfRule>
  </conditionalFormatting>
  <conditionalFormatting sqref="A100:B100">
    <cfRule type="cellIs" dxfId="20490" priority="22812" operator="equal">
      <formula>"09.00 – 18.00"</formula>
    </cfRule>
  </conditionalFormatting>
  <conditionalFormatting sqref="A100:B100">
    <cfRule type="cellIs" dxfId="20489" priority="22813" operator="equal">
      <formula>"09.30 – 13.00"</formula>
    </cfRule>
  </conditionalFormatting>
  <conditionalFormatting sqref="A100:B100">
    <cfRule type="cellIs" dxfId="20488" priority="22814" operator="equal">
      <formula>"10.30 – 19.30"</formula>
    </cfRule>
  </conditionalFormatting>
  <conditionalFormatting sqref="A100:B100">
    <cfRule type="cellIs" dxfId="20487" priority="22815" operator="equal">
      <formula>"11.30 – 19.30"</formula>
    </cfRule>
  </conditionalFormatting>
  <conditionalFormatting sqref="A100:B100">
    <cfRule type="cellIs" dxfId="20486" priority="22816" operator="equal">
      <formula>_FV(13,"3")</formula>
    </cfRule>
  </conditionalFormatting>
  <conditionalFormatting sqref="A100:B100">
    <cfRule type="cellIs" dxfId="20485" priority="22817" operator="equal">
      <formula>_FV(13,"3")</formula>
    </cfRule>
  </conditionalFormatting>
  <conditionalFormatting sqref="A100:B100">
    <cfRule type="cellIs" dxfId="20484" priority="22818" operator="equal">
      <formula>_FV(13,"3")</formula>
    </cfRule>
  </conditionalFormatting>
  <conditionalFormatting sqref="A100:P100 A101:B108">
    <cfRule type="containsText" dxfId="20483" priority="22805" operator="containsText" text="09.00 - 13.00">
      <formula>NOT(ISERROR(SEARCH("09.00 - 13.00",A100)))</formula>
    </cfRule>
    <cfRule type="containsText" dxfId="20482" priority="22806" operator="containsText" text="09.00 – 15:00">
      <formula>NOT(ISERROR(SEARCH("09.00 – 15:00",A100)))</formula>
    </cfRule>
    <cfRule type="containsText" dxfId="20481" priority="22807" operator="containsText" text="09.00 – 16.00">
      <formula>NOT(ISERROR(SEARCH("09.00 – 16.00",A100)))</formula>
    </cfRule>
    <cfRule type="containsText" dxfId="20480" priority="22808" operator="containsText" text="09.00 - 13:00">
      <formula>NOT(ISERROR(SEARCH("09.00 - 13:00",A100)))</formula>
    </cfRule>
    <cfRule type="containsText" dxfId="20479" priority="22809" operator="containsText" text="08.30 – 16:30 ">
      <formula>NOT(ISERROR(SEARCH("08.30 – 16:30 ",A100)))</formula>
    </cfRule>
    <cfRule type="containsText" dxfId="20478" priority="22810" operator="containsText" text="08.30 – 17:30 ">
      <formula>NOT(ISERROR(SEARCH("08.30 – 17:30 ",A100)))</formula>
    </cfRule>
  </conditionalFormatting>
  <conditionalFormatting sqref="C100:P100">
    <cfRule type="cellIs" dxfId="20477" priority="22797" operator="equal">
      <formula>"09.00 – 15.00"</formula>
    </cfRule>
  </conditionalFormatting>
  <conditionalFormatting sqref="C100:P100">
    <cfRule type="cellIs" dxfId="20476" priority="22798" operator="equal">
      <formula>"09.00 – 18.00"</formula>
    </cfRule>
  </conditionalFormatting>
  <conditionalFormatting sqref="C100:P100">
    <cfRule type="cellIs" dxfId="20475" priority="22799" operator="equal">
      <formula>"09.30 – 13.00"</formula>
    </cfRule>
  </conditionalFormatting>
  <conditionalFormatting sqref="C100:P100">
    <cfRule type="cellIs" dxfId="20474" priority="22800" operator="equal">
      <formula>"10.30 – 19.30"</formula>
    </cfRule>
  </conditionalFormatting>
  <conditionalFormatting sqref="C100:P100">
    <cfRule type="cellIs" dxfId="20473" priority="22801" operator="equal">
      <formula>"11.30 – 19.30"</formula>
    </cfRule>
  </conditionalFormatting>
  <conditionalFormatting sqref="C100:P100">
    <cfRule type="cellIs" dxfId="20472" priority="22802" operator="equal">
      <formula>_FV(13,"3")</formula>
    </cfRule>
  </conditionalFormatting>
  <conditionalFormatting sqref="C100:P100">
    <cfRule type="cellIs" dxfId="20471" priority="22803" operator="equal">
      <formula>_FV(13,"3")</formula>
    </cfRule>
  </conditionalFormatting>
  <conditionalFormatting sqref="C100:P100">
    <cfRule type="cellIs" dxfId="20470" priority="22804" operator="equal">
      <formula>_FV(13,"3")</formula>
    </cfRule>
  </conditionalFormatting>
  <conditionalFormatting sqref="C100:P100">
    <cfRule type="containsText" dxfId="20469" priority="22787" operator="containsText" text="DOMENICA">
      <formula>NOT(ISERROR(SEARCH("DOMENICA",C100)))</formula>
    </cfRule>
    <cfRule type="containsText" dxfId="20468" priority="22788" operator="containsText" text="08.30 – 14.30">
      <formula>NOT(ISERROR(SEARCH("08.30 – 14.30",C100)))</formula>
    </cfRule>
    <cfRule type="containsText" dxfId="20467" priority="22789" operator="containsText" text="09.30 – 18.30">
      <formula>NOT(ISERROR(SEARCH("09.30 – 18.30",C100)))</formula>
    </cfRule>
    <cfRule type="containsText" dxfId="20466" priority="22790" operator="containsText" text="08.30 – 16.30">
      <formula>NOT(ISERROR(SEARCH("08.30 – 16.30",C100)))</formula>
    </cfRule>
    <cfRule type="containsText" dxfId="20465" priority="22791" operator="containsText" text="08.30 – 17.30">
      <formula>NOT(ISERROR(SEARCH("08.30 – 17.30",C100)))</formula>
    </cfRule>
    <cfRule type="containsText" dxfId="20464" priority="22792" operator="containsText" text="09.00 – 18.00">
      <formula>NOT(ISERROR(SEARCH("09.00 – 18.00",C100)))</formula>
    </cfRule>
    <cfRule type="containsText" dxfId="20463" priority="22793" operator="containsText" text="09.00 – 15.00">
      <formula>NOT(ISERROR(SEARCH("09.00 – 15.00",C100)))</formula>
    </cfRule>
    <cfRule type="containsText" dxfId="20462" priority="22794" operator="containsText" text="10.30 – 19.30">
      <formula>NOT(ISERROR(SEARCH("10.30 – 19.30",C100)))</formula>
    </cfRule>
    <cfRule type="containsText" dxfId="20461" priority="22795" operator="containsText" text="09.00 – 13.00">
      <formula>NOT(ISERROR(SEARCH("09.00 – 13.00",C100)))</formula>
    </cfRule>
    <cfRule type="containsText" dxfId="20460" priority="22796" operator="containsText" text="11.30 – 19.30">
      <formula>NOT(ISERROR(SEARCH("11.30 – 19.30",C100)))</formula>
    </cfRule>
  </conditionalFormatting>
  <conditionalFormatting sqref="C100:P100">
    <cfRule type="cellIs" dxfId="20459" priority="22780" operator="equal">
      <formula>"09.00 – 18.00"</formula>
    </cfRule>
  </conditionalFormatting>
  <conditionalFormatting sqref="C100:P100">
    <cfRule type="cellIs" dxfId="20458" priority="22781" operator="equal">
      <formula>"09.30 – 13.00"</formula>
    </cfRule>
  </conditionalFormatting>
  <conditionalFormatting sqref="C100:P100">
    <cfRule type="cellIs" dxfId="20457" priority="22782" operator="equal">
      <formula>"10.30 – 19.30"</formula>
    </cfRule>
  </conditionalFormatting>
  <conditionalFormatting sqref="C100:P100">
    <cfRule type="cellIs" dxfId="20456" priority="22783" operator="equal">
      <formula>"11.30 – 19.30"</formula>
    </cfRule>
  </conditionalFormatting>
  <conditionalFormatting sqref="C100:P100">
    <cfRule type="cellIs" dxfId="20455" priority="22784" operator="equal">
      <formula>_FV(13,"3")</formula>
    </cfRule>
  </conditionalFormatting>
  <conditionalFormatting sqref="C100:P100">
    <cfRule type="cellIs" dxfId="20454" priority="22785" operator="equal">
      <formula>_FV(13,"3")</formula>
    </cfRule>
  </conditionalFormatting>
  <conditionalFormatting sqref="C100:P100">
    <cfRule type="cellIs" dxfId="20453" priority="22786" operator="equal">
      <formula>_FV(13,"3")</formula>
    </cfRule>
  </conditionalFormatting>
  <conditionalFormatting sqref="C100:P100">
    <cfRule type="cellIs" dxfId="20452" priority="22773" operator="equal">
      <formula>"09.00 – 18.00"</formula>
    </cfRule>
  </conditionalFormatting>
  <conditionalFormatting sqref="C100:P100">
    <cfRule type="cellIs" dxfId="20451" priority="22774" operator="equal">
      <formula>"09.30 – 13.00"</formula>
    </cfRule>
  </conditionalFormatting>
  <conditionalFormatting sqref="C100:P100">
    <cfRule type="cellIs" dxfId="20450" priority="22775" operator="equal">
      <formula>"10.30 – 19.30"</formula>
    </cfRule>
  </conditionalFormatting>
  <conditionalFormatting sqref="C100:P100">
    <cfRule type="cellIs" dxfId="20449" priority="22776" operator="equal">
      <formula>"11.30 – 19.30"</formula>
    </cfRule>
  </conditionalFormatting>
  <conditionalFormatting sqref="C100:P100">
    <cfRule type="cellIs" dxfId="20448" priority="22777" operator="equal">
      <formula>_FV(13,"3")</formula>
    </cfRule>
  </conditionalFormatting>
  <conditionalFormatting sqref="C100:P100">
    <cfRule type="cellIs" dxfId="20447" priority="22778" operator="equal">
      <formula>_FV(13,"3")</formula>
    </cfRule>
  </conditionalFormatting>
  <conditionalFormatting sqref="C100:P100">
    <cfRule type="cellIs" dxfId="20446" priority="22779" operator="equal">
      <formula>_FV(13,"3")</formula>
    </cfRule>
  </conditionalFormatting>
  <conditionalFormatting sqref="H100">
    <cfRule type="cellIs" dxfId="20445" priority="22765" operator="equal">
      <formula>"09.00 – 15.00"</formula>
    </cfRule>
  </conditionalFormatting>
  <conditionalFormatting sqref="H100">
    <cfRule type="cellIs" dxfId="20444" priority="22766" operator="equal">
      <formula>"09.00 – 18.00"</formula>
    </cfRule>
  </conditionalFormatting>
  <conditionalFormatting sqref="H100">
    <cfRule type="cellIs" dxfId="20443" priority="22767" operator="equal">
      <formula>"09.30 – 13.00"</formula>
    </cfRule>
  </conditionalFormatting>
  <conditionalFormatting sqref="H100">
    <cfRule type="cellIs" dxfId="20442" priority="22768" operator="equal">
      <formula>"10.30 – 19.30"</formula>
    </cfRule>
  </conditionalFormatting>
  <conditionalFormatting sqref="H100">
    <cfRule type="cellIs" dxfId="20441" priority="22769" operator="equal">
      <formula>"11.30 – 19.30"</formula>
    </cfRule>
  </conditionalFormatting>
  <conditionalFormatting sqref="H100">
    <cfRule type="cellIs" dxfId="20440" priority="22770" operator="equal">
      <formula>_FV(13,"3")</formula>
    </cfRule>
  </conditionalFormatting>
  <conditionalFormatting sqref="H100">
    <cfRule type="cellIs" dxfId="20439" priority="22771" operator="equal">
      <formula>_FV(13,"3")</formula>
    </cfRule>
  </conditionalFormatting>
  <conditionalFormatting sqref="H100">
    <cfRule type="cellIs" dxfId="20438" priority="22772" operator="equal">
      <formula>_FV(13,"3")</formula>
    </cfRule>
  </conditionalFormatting>
  <conditionalFormatting sqref="H100">
    <cfRule type="containsText" dxfId="20437" priority="22755" operator="containsText" text="DOMENICA">
      <formula>NOT(ISERROR(SEARCH("DOMENICA",H100)))</formula>
    </cfRule>
    <cfRule type="containsText" dxfId="20436" priority="22756" operator="containsText" text="08.30 – 14.30">
      <formula>NOT(ISERROR(SEARCH("08.30 – 14.30",H100)))</formula>
    </cfRule>
    <cfRule type="containsText" dxfId="20435" priority="22757" operator="containsText" text="09.30 – 18.30">
      <formula>NOT(ISERROR(SEARCH("09.30 – 18.30",H100)))</formula>
    </cfRule>
    <cfRule type="containsText" dxfId="20434" priority="22758" operator="containsText" text="08.30 – 16.30">
      <formula>NOT(ISERROR(SEARCH("08.30 – 16.30",H100)))</formula>
    </cfRule>
    <cfRule type="containsText" dxfId="20433" priority="22759" operator="containsText" text="08.30 – 17.30">
      <formula>NOT(ISERROR(SEARCH("08.30 – 17.30",H100)))</formula>
    </cfRule>
    <cfRule type="containsText" dxfId="20432" priority="22760" operator="containsText" text="09.00 – 18.00">
      <formula>NOT(ISERROR(SEARCH("09.00 – 18.00",H100)))</formula>
    </cfRule>
    <cfRule type="containsText" dxfId="20431" priority="22761" operator="containsText" text="09.00 – 15.00">
      <formula>NOT(ISERROR(SEARCH("09.00 – 15.00",H100)))</formula>
    </cfRule>
    <cfRule type="containsText" dxfId="20430" priority="22762" operator="containsText" text="10.30 – 19.30">
      <formula>NOT(ISERROR(SEARCH("10.30 – 19.30",H100)))</formula>
    </cfRule>
    <cfRule type="containsText" dxfId="20429" priority="22763" operator="containsText" text="09.00 – 13.00">
      <formula>NOT(ISERROR(SEARCH("09.00 – 13.00",H100)))</formula>
    </cfRule>
    <cfRule type="containsText" dxfId="20428" priority="22764" operator="containsText" text="11.30 – 19.30">
      <formula>NOT(ISERROR(SEARCH("11.30 – 19.30",H100)))</formula>
    </cfRule>
  </conditionalFormatting>
  <conditionalFormatting sqref="H100">
    <cfRule type="cellIs" dxfId="20427" priority="22748" operator="equal">
      <formula>"09.00 – 18.00"</formula>
    </cfRule>
  </conditionalFormatting>
  <conditionalFormatting sqref="H100">
    <cfRule type="cellIs" dxfId="20426" priority="22749" operator="equal">
      <formula>"09.30 – 13.00"</formula>
    </cfRule>
  </conditionalFormatting>
  <conditionalFormatting sqref="H100">
    <cfRule type="cellIs" dxfId="20425" priority="22750" operator="equal">
      <formula>"10.30 – 19.30"</formula>
    </cfRule>
  </conditionalFormatting>
  <conditionalFormatting sqref="H100">
    <cfRule type="cellIs" dxfId="20424" priority="22751" operator="equal">
      <formula>"11.30 – 19.30"</formula>
    </cfRule>
  </conditionalFormatting>
  <conditionalFormatting sqref="H100">
    <cfRule type="cellIs" dxfId="20423" priority="22752" operator="equal">
      <formula>_FV(13,"3")</formula>
    </cfRule>
  </conditionalFormatting>
  <conditionalFormatting sqref="H100">
    <cfRule type="cellIs" dxfId="20422" priority="22753" operator="equal">
      <formula>_FV(13,"3")</formula>
    </cfRule>
  </conditionalFormatting>
  <conditionalFormatting sqref="H100">
    <cfRule type="cellIs" dxfId="20421" priority="22754" operator="equal">
      <formula>_FV(13,"3")</formula>
    </cfRule>
  </conditionalFormatting>
  <conditionalFormatting sqref="H100">
    <cfRule type="cellIs" dxfId="20420" priority="22741" operator="equal">
      <formula>"09.00 – 18.00"</formula>
    </cfRule>
  </conditionalFormatting>
  <conditionalFormatting sqref="H100">
    <cfRule type="cellIs" dxfId="20419" priority="22742" operator="equal">
      <formula>"09.30 – 13.00"</formula>
    </cfRule>
  </conditionalFormatting>
  <conditionalFormatting sqref="H100">
    <cfRule type="cellIs" dxfId="20418" priority="22743" operator="equal">
      <formula>"10.30 – 19.30"</formula>
    </cfRule>
  </conditionalFormatting>
  <conditionalFormatting sqref="H100">
    <cfRule type="cellIs" dxfId="20417" priority="22744" operator="equal">
      <formula>"11.30 – 19.30"</formula>
    </cfRule>
  </conditionalFormatting>
  <conditionalFormatting sqref="H100">
    <cfRule type="cellIs" dxfId="20416" priority="22745" operator="equal">
      <formula>_FV(13,"3")</formula>
    </cfRule>
  </conditionalFormatting>
  <conditionalFormatting sqref="H100">
    <cfRule type="cellIs" dxfId="20415" priority="22746" operator="equal">
      <formula>_FV(13,"3")</formula>
    </cfRule>
  </conditionalFormatting>
  <conditionalFormatting sqref="H100">
    <cfRule type="cellIs" dxfId="20414" priority="22747" operator="equal">
      <formula>_FV(13,"3")</formula>
    </cfRule>
  </conditionalFormatting>
  <conditionalFormatting sqref="C101:P108">
    <cfRule type="containsText" dxfId="20413" priority="22723" operator="containsText" text="08.30 – 14.30">
      <formula>NOT(ISERROR(SEARCH("08.30 – 14.30",C101)))</formula>
    </cfRule>
    <cfRule type="containsText" dxfId="20412" priority="22724" operator="containsText" text="09:30 – 18.30">
      <formula>NOT(ISERROR(SEARCH("09:30 – 18.30",C101)))</formula>
    </cfRule>
    <cfRule type="containsText" dxfId="20411" priority="22725" operator="containsText" text="10.30 – 18.30">
      <formula>NOT(ISERROR(SEARCH("10.30 – 18.30",C101)))</formula>
    </cfRule>
    <cfRule type="containsText" dxfId="20410" priority="22726" operator="containsText" text="09.30 – 18.30">
      <formula>NOT(ISERROR(SEARCH("09.30 – 18.30",C101)))</formula>
    </cfRule>
    <cfRule type="containsText" dxfId="20409" priority="22728" operator="containsText" text="09.00 – 13:00">
      <formula>NOT(ISERROR(SEARCH("09.00 – 13:00",C101)))</formula>
    </cfRule>
    <cfRule type="containsText" dxfId="20408" priority="22729" operator="containsText" text="08.30 – 16.30">
      <formula>NOT(ISERROR(SEARCH("08.30 – 16.30",C101)))</formula>
    </cfRule>
    <cfRule type="containsText" dxfId="20407" priority="22730" operator="containsText" text="08:30 – 17.30">
      <formula>NOT(ISERROR(SEARCH("08:30 – 17.30",C101)))</formula>
    </cfRule>
    <cfRule type="containsText" dxfId="20406" priority="22731" operator="containsText" text="08.30 – 17.30">
      <formula>NOT(ISERROR(SEARCH("08.30 – 17.30",C101)))</formula>
    </cfRule>
    <cfRule type="containsText" dxfId="20405" priority="22732" operator="containsText" text="09.00 – 18.00">
      <formula>NOT(ISERROR(SEARCH("09.00 – 18.00",C101)))</formula>
    </cfRule>
    <cfRule type="containsText" dxfId="20404" priority="22733" operator="containsText" text="09.00 – 13.00">
      <formula>NOT(ISERROR(SEARCH("09.00 – 13.00",C101)))</formula>
    </cfRule>
    <cfRule type="containsText" dxfId="20403" priority="22734" operator="containsText" text="11.30 – 19.30">
      <formula>NOT(ISERROR(SEARCH("11.30 – 19.30",C101)))</formula>
    </cfRule>
    <cfRule type="containsText" dxfId="20402" priority="22735" operator="containsText" text="10.30 – 19.30">
      <formula>NOT(ISERROR(SEARCH("10.30 – 19.30",C101)))</formula>
    </cfRule>
    <cfRule type="containsText" dxfId="20401" priority="22736" operator="containsText" text="09.00 – 15.00">
      <formula>NOT(ISERROR(SEARCH("09.00 – 15.00",C101)))</formula>
    </cfRule>
    <cfRule type="containsText" dxfId="20400" priority="22737" operator="containsText" text="1 2 : 3 0">
      <formula>NOT(ISERROR(SEARCH("1 2 : 3 0",C101)))</formula>
    </cfRule>
    <cfRule type="containsText" dxfId="20399" priority="22738" operator="containsText" text="1 3 : 3 0">
      <formula>NOT(ISERROR(SEARCH("1 3 : 3 0",C101)))</formula>
    </cfRule>
    <cfRule type="containsText" dxfId="20398" priority="22739" operator="containsText" text="FESTIVITÁ">
      <formula>NOT(ISERROR(SEARCH("FESTIVITÁ",C101)))</formula>
    </cfRule>
    <cfRule type="cellIs" dxfId="20397" priority="22740" operator="equal">
      <formula>"DOMENICA"</formula>
    </cfRule>
  </conditionalFormatting>
  <conditionalFormatting sqref="C101:P108">
    <cfRule type="containsText" dxfId="20396" priority="22715" operator="containsText" text="09.00 - 13.00">
      <formula>NOT(ISERROR(SEARCH("09.00 - 13.00",C101)))</formula>
    </cfRule>
    <cfRule type="containsText" dxfId="20395" priority="22718" operator="containsText" text="09.00 – 15:00">
      <formula>NOT(ISERROR(SEARCH("09.00 – 15:00",C101)))</formula>
    </cfRule>
    <cfRule type="containsText" dxfId="20394" priority="22719" operator="containsText" text="09.00 – 16.00">
      <formula>NOT(ISERROR(SEARCH("09.00 – 16.00",C101)))</formula>
    </cfRule>
    <cfRule type="containsText" dxfId="20393" priority="22720" operator="containsText" text="09.00 - 13:00">
      <formula>NOT(ISERROR(SEARCH("09.00 - 13:00",C101)))</formula>
    </cfRule>
    <cfRule type="containsText" dxfId="20392" priority="22721" operator="containsText" text="08.30 – 16:30 ">
      <formula>NOT(ISERROR(SEARCH("08.30 – 16:30 ",C101)))</formula>
    </cfRule>
    <cfRule type="containsText" dxfId="20391" priority="22722" operator="containsText" text="08.30 – 17:30 ">
      <formula>NOT(ISERROR(SEARCH("08.30 – 17:30 ",C101)))</formula>
    </cfRule>
  </conditionalFormatting>
  <conditionalFormatting sqref="C101:P108">
    <cfRule type="containsText" dxfId="20390" priority="22717" operator="containsText" text="1 3 : 0 0">
      <formula>NOT(ISERROR(SEARCH("1 3 : 0 0",C101)))</formula>
    </cfRule>
  </conditionalFormatting>
  <conditionalFormatting sqref="C101:P101">
    <cfRule type="containsText" dxfId="20389" priority="22716" operator="containsText" text="13:00">
      <formula>NOT(ISERROR(SEARCH("13:00",C101)))</formula>
    </cfRule>
  </conditionalFormatting>
  <conditionalFormatting sqref="C101:P108">
    <cfRule type="containsText" dxfId="20388" priority="22727" operator="containsText" text="09:00 – 13.00 ">
      <formula>NOT(ISERROR(SEARCH("09:00 – 13.00 ",C101)))</formula>
    </cfRule>
  </conditionalFormatting>
  <conditionalFormatting sqref="C107:P107">
    <cfRule type="containsText" dxfId="20387" priority="22714" operator="containsText" text="09:00 – 13.00 ">
      <formula>NOT(ISERROR(SEARCH("09:00 – 13.00 ",C107)))</formula>
    </cfRule>
  </conditionalFormatting>
  <conditionalFormatting sqref="C101:P108">
    <cfRule type="containsText" dxfId="20386" priority="22713" operator="containsText" text="09:00 – 13.00 ">
      <formula>NOT(ISERROR(SEARCH("09:00 – 13.00 ",C101)))</formula>
    </cfRule>
  </conditionalFormatting>
  <conditionalFormatting sqref="C107:P108">
    <cfRule type="containsText" dxfId="20385" priority="22712" operator="containsText" text="09:00 – 13.00 ">
      <formula>NOT(ISERROR(SEARCH("09:00 – 13.00 ",C107)))</formula>
    </cfRule>
  </conditionalFormatting>
  <conditionalFormatting sqref="C102:P102">
    <cfRule type="containsText" dxfId="20384" priority="22709" operator="containsText" text="09.00 -13.00">
      <formula>NOT(ISERROR(SEARCH("09.00 -13.00",C102)))</formula>
    </cfRule>
    <cfRule type="containsText" dxfId="20383" priority="22710" operator="containsText" text="09.00 -15:00">
      <formula>NOT(ISERROR(SEARCH("09.00 -15:00",C102)))</formula>
    </cfRule>
    <cfRule type="containsText" dxfId="20382" priority="22711" operator="containsText" text="09.00 -16.00">
      <formula>NOT(ISERROR(SEARCH("09.00 -16.00",C102)))</formula>
    </cfRule>
  </conditionalFormatting>
  <conditionalFormatting sqref="C103:P108">
    <cfRule type="containsText" dxfId="20381" priority="22706" operator="containsText" text="09.00 -13.00">
      <formula>NOT(ISERROR(SEARCH("09.00 -13.00",C103)))</formula>
    </cfRule>
    <cfRule type="containsText" dxfId="20380" priority="22707" operator="containsText" text="09.00 -15:00">
      <formula>NOT(ISERROR(SEARCH("09.00 -15:00",C103)))</formula>
    </cfRule>
    <cfRule type="containsText" dxfId="20379" priority="22708" operator="containsText" text="09.00 -16.00">
      <formula>NOT(ISERROR(SEARCH("09.00 -16.00",C103)))</formula>
    </cfRule>
  </conditionalFormatting>
  <conditionalFormatting sqref="C101:P101">
    <cfRule type="containsText" dxfId="20378" priority="22703" operator="containsText" text="09.00 -13.00">
      <formula>NOT(ISERROR(SEARCH("09.00 -13.00",C101)))</formula>
    </cfRule>
    <cfRule type="containsText" dxfId="20377" priority="22704" operator="containsText" text="09.00 -15:00">
      <formula>NOT(ISERROR(SEARCH("09.00 -15:00",C101)))</formula>
    </cfRule>
    <cfRule type="containsText" dxfId="20376" priority="22705" operator="containsText" text="09.00 -16.00">
      <formula>NOT(ISERROR(SEARCH("09.00 -16.00",C101)))</formula>
    </cfRule>
  </conditionalFormatting>
  <conditionalFormatting sqref="C107:P107">
    <cfRule type="containsText" dxfId="20375" priority="22702" operator="containsText" text="09:00 – 13.00 ">
      <formula>NOT(ISERROR(SEARCH("09:00 – 13.00 ",C107)))</formula>
    </cfRule>
  </conditionalFormatting>
  <conditionalFormatting sqref="C101:P108">
    <cfRule type="containsText" dxfId="20374" priority="22701" operator="containsText" text="09:00 – 13.00 ">
      <formula>NOT(ISERROR(SEARCH("09:00 – 13.00 ",C101)))</formula>
    </cfRule>
  </conditionalFormatting>
  <conditionalFormatting sqref="C107:P108">
    <cfRule type="containsText" dxfId="20373" priority="22700" operator="containsText" text="09:00 – 13.00 ">
      <formula>NOT(ISERROR(SEARCH("09:00 – 13.00 ",C107)))</formula>
    </cfRule>
  </conditionalFormatting>
  <conditionalFormatting sqref="C102:P102">
    <cfRule type="containsText" dxfId="20372" priority="22697" operator="containsText" text="09.00 -13.00">
      <formula>NOT(ISERROR(SEARCH("09.00 -13.00",C102)))</formula>
    </cfRule>
    <cfRule type="containsText" dxfId="20371" priority="22698" operator="containsText" text="09.00 -15:00">
      <formula>NOT(ISERROR(SEARCH("09.00 -15:00",C102)))</formula>
    </cfRule>
    <cfRule type="containsText" dxfId="20370" priority="22699" operator="containsText" text="09.00 -16.00">
      <formula>NOT(ISERROR(SEARCH("09.00 -16.00",C102)))</formula>
    </cfRule>
  </conditionalFormatting>
  <conditionalFormatting sqref="C103:P108">
    <cfRule type="containsText" dxfId="20369" priority="22694" operator="containsText" text="09.00 -13.00">
      <formula>NOT(ISERROR(SEARCH("09.00 -13.00",C103)))</formula>
    </cfRule>
    <cfRule type="containsText" dxfId="20368" priority="22695" operator="containsText" text="09.00 -15:00">
      <formula>NOT(ISERROR(SEARCH("09.00 -15:00",C103)))</formula>
    </cfRule>
    <cfRule type="containsText" dxfId="20367" priority="22696" operator="containsText" text="09.00 -16.00">
      <formula>NOT(ISERROR(SEARCH("09.00 -16.00",C103)))</formula>
    </cfRule>
  </conditionalFormatting>
  <conditionalFormatting sqref="C101:P101">
    <cfRule type="containsText" dxfId="20366" priority="22691" operator="containsText" text="09.00 -13.00">
      <formula>NOT(ISERROR(SEARCH("09.00 -13.00",C101)))</formula>
    </cfRule>
    <cfRule type="containsText" dxfId="20365" priority="22692" operator="containsText" text="09.00 -15:00">
      <formula>NOT(ISERROR(SEARCH("09.00 -15:00",C101)))</formula>
    </cfRule>
    <cfRule type="containsText" dxfId="20364" priority="22693" operator="containsText" text="09.00 -16.00">
      <formula>NOT(ISERROR(SEARCH("09.00 -16.00",C101)))</formula>
    </cfRule>
  </conditionalFormatting>
  <conditionalFormatting sqref="C102:P102">
    <cfRule type="containsText" dxfId="20363" priority="22688" operator="containsText" text="09.00 -13:00">
      <formula>NOT(ISERROR(SEARCH("09.00 -13:00",C102)))</formula>
    </cfRule>
    <cfRule type="containsText" dxfId="20362" priority="22689" operator="containsText" text="08.30 -17.30">
      <formula>NOT(ISERROR(SEARCH("08.30 -17.30",C102)))</formula>
    </cfRule>
    <cfRule type="containsText" dxfId="20361" priority="22690" operator="containsText" text="08.30 -15:30">
      <formula>NOT(ISERROR(SEARCH("08.30 -15:30",C102)))</formula>
    </cfRule>
  </conditionalFormatting>
  <conditionalFormatting sqref="C103:P108">
    <cfRule type="containsText" dxfId="20360" priority="22685" operator="containsText" text="09.00 -13.00">
      <formula>NOT(ISERROR(SEARCH("09.00 -13.00",C103)))</formula>
    </cfRule>
    <cfRule type="containsText" dxfId="20359" priority="22686" operator="containsText" text="09.00 -15:00">
      <formula>NOT(ISERROR(SEARCH("09.00 -15:00",C103)))</formula>
    </cfRule>
    <cfRule type="containsText" dxfId="20358" priority="22687" operator="containsText" text="09.00 -16.00">
      <formula>NOT(ISERROR(SEARCH("09.00 -16.00",C103)))</formula>
    </cfRule>
  </conditionalFormatting>
  <conditionalFormatting sqref="C103:P108">
    <cfRule type="containsText" dxfId="20357" priority="22682" operator="containsText" text="09.00 -13:00">
      <formula>NOT(ISERROR(SEARCH("09.00 -13:00",C103)))</formula>
    </cfRule>
    <cfRule type="containsText" dxfId="20356" priority="22683" operator="containsText" text="08.30 -17.30">
      <formula>NOT(ISERROR(SEARCH("08.30 -17.30",C103)))</formula>
    </cfRule>
    <cfRule type="containsText" dxfId="20355" priority="22684" operator="containsText" text="08.30 -15:30">
      <formula>NOT(ISERROR(SEARCH("08.30 -15:30",C103)))</formula>
    </cfRule>
  </conditionalFormatting>
  <conditionalFormatting sqref="C101:P101">
    <cfRule type="containsText" dxfId="20354" priority="22679" operator="containsText" text="09.00 -13.00">
      <formula>NOT(ISERROR(SEARCH("09.00 -13.00",C101)))</formula>
    </cfRule>
    <cfRule type="containsText" dxfId="20353" priority="22680" operator="containsText" text="09.00 -15:00">
      <formula>NOT(ISERROR(SEARCH("09.00 -15:00",C101)))</formula>
    </cfRule>
    <cfRule type="containsText" dxfId="20352" priority="22681" operator="containsText" text="09.00 -16.00">
      <formula>NOT(ISERROR(SEARCH("09.00 -16.00",C101)))</formula>
    </cfRule>
  </conditionalFormatting>
  <conditionalFormatting sqref="C101:P101">
    <cfRule type="containsText" dxfId="20351" priority="22676" operator="containsText" text="09.00 -13:00">
      <formula>NOT(ISERROR(SEARCH("09.00 -13:00",C101)))</formula>
    </cfRule>
    <cfRule type="containsText" dxfId="20350" priority="22677" operator="containsText" text="08.30 -17.30">
      <formula>NOT(ISERROR(SEARCH("08.30 -17.30",C101)))</formula>
    </cfRule>
    <cfRule type="containsText" dxfId="20349" priority="22678" operator="containsText" text="08.30 -15:30">
      <formula>NOT(ISERROR(SEARCH("08.30 -15:30",C101)))</formula>
    </cfRule>
  </conditionalFormatting>
  <conditionalFormatting sqref="W100:X100 AC100:AR100">
    <cfRule type="cellIs" dxfId="20348" priority="22667" operator="equal">
      <formula>"09.00 – 13.00"</formula>
    </cfRule>
  </conditionalFormatting>
  <conditionalFormatting sqref="W100:X100 AC100:AR100">
    <cfRule type="cellIs" dxfId="20347" priority="22668" operator="equal">
      <formula>"09.00 – 15.00"</formula>
    </cfRule>
  </conditionalFormatting>
  <conditionalFormatting sqref="W100:X100 AC100:AR100">
    <cfRule type="cellIs" dxfId="20346" priority="22669" operator="equal">
      <formula>"09.00 – 18.00"</formula>
    </cfRule>
  </conditionalFormatting>
  <conditionalFormatting sqref="W100:X100 AC100:AR100">
    <cfRule type="cellIs" dxfId="20345" priority="22670" operator="equal">
      <formula>"09.30 – 13.00"</formula>
    </cfRule>
  </conditionalFormatting>
  <conditionalFormatting sqref="W100:X100 AC100:AR100">
    <cfRule type="cellIs" dxfId="20344" priority="22671" operator="equal">
      <formula>"10.30 – 19.30"</formula>
    </cfRule>
  </conditionalFormatting>
  <conditionalFormatting sqref="W100:X100 AC100:AR100">
    <cfRule type="cellIs" dxfId="20343" priority="22672" operator="equal">
      <formula>"11.30 – 19.30"</formula>
    </cfRule>
  </conditionalFormatting>
  <conditionalFormatting sqref="W100:X100 AC100:AR100">
    <cfRule type="cellIs" dxfId="20342" priority="22673" operator="equal">
      <formula>_FV(13,"3")</formula>
    </cfRule>
  </conditionalFormatting>
  <conditionalFormatting sqref="W100:X100 AC100:AR100">
    <cfRule type="cellIs" dxfId="20341" priority="22674" operator="equal">
      <formula>_FV(13,"3")</formula>
    </cfRule>
  </conditionalFormatting>
  <conditionalFormatting sqref="W100:X100 AC100:AR100">
    <cfRule type="cellIs" dxfId="20340" priority="22675" operator="equal">
      <formula>_FV(13,"3")</formula>
    </cfRule>
  </conditionalFormatting>
  <conditionalFormatting sqref="W100:X100 AC100:AR100">
    <cfRule type="containsText" dxfId="20339" priority="22657" operator="containsText" text="DOMENICA">
      <formula>NOT(ISERROR(SEARCH("DOMENICA",W100)))</formula>
    </cfRule>
    <cfRule type="containsText" dxfId="20338" priority="22658" operator="containsText" text="08.30 – 14.30">
      <formula>NOT(ISERROR(SEARCH("08.30 – 14.30",W100)))</formula>
    </cfRule>
    <cfRule type="containsText" dxfId="20337" priority="22659" operator="containsText" text="09.30 – 18.30">
      <formula>NOT(ISERROR(SEARCH("09.30 – 18.30",W100)))</formula>
    </cfRule>
    <cfRule type="containsText" dxfId="20336" priority="22660" operator="containsText" text="08.30 – 16.30">
      <formula>NOT(ISERROR(SEARCH("08.30 – 16.30",W100)))</formula>
    </cfRule>
    <cfRule type="containsText" dxfId="20335" priority="22661" operator="containsText" text="08.30 – 17.30">
      <formula>NOT(ISERROR(SEARCH("08.30 – 17.30",W100)))</formula>
    </cfRule>
    <cfRule type="containsText" dxfId="20334" priority="22662" operator="containsText" text="09.00 – 18.00">
      <formula>NOT(ISERROR(SEARCH("09.00 – 18.00",W100)))</formula>
    </cfRule>
    <cfRule type="containsText" dxfId="20333" priority="22663" operator="containsText" text="09.00 – 15.00">
      <formula>NOT(ISERROR(SEARCH("09.00 – 15.00",W100)))</formula>
    </cfRule>
    <cfRule type="containsText" dxfId="20332" priority="22664" operator="containsText" text="10.30 – 19.30">
      <formula>NOT(ISERROR(SEARCH("10.30 – 19.30",W100)))</formula>
    </cfRule>
    <cfRule type="containsText" dxfId="20331" priority="22665" operator="containsText" text="09.00 – 13.00">
      <formula>NOT(ISERROR(SEARCH("09.00 – 13.00",W100)))</formula>
    </cfRule>
    <cfRule type="containsText" dxfId="20330" priority="22666" operator="containsText" text="11.30 – 19.30">
      <formula>NOT(ISERROR(SEARCH("11.30 – 19.30",W100)))</formula>
    </cfRule>
  </conditionalFormatting>
  <conditionalFormatting sqref="W100:X100 AC100:AR100">
    <cfRule type="cellIs" dxfId="20329" priority="22649" operator="equal">
      <formula>"09.00 – 15.00"</formula>
    </cfRule>
  </conditionalFormatting>
  <conditionalFormatting sqref="W100:X100 AC100:AR100">
    <cfRule type="cellIs" dxfId="20328" priority="22650" operator="equal">
      <formula>"09.00 – 18.00"</formula>
    </cfRule>
  </conditionalFormatting>
  <conditionalFormatting sqref="W100:X100 AC100:AR100">
    <cfRule type="cellIs" dxfId="20327" priority="22651" operator="equal">
      <formula>"09.30 – 13.00"</formula>
    </cfRule>
  </conditionalFormatting>
  <conditionalFormatting sqref="W100:X100 AC100:AR100">
    <cfRule type="cellIs" dxfId="20326" priority="22652" operator="equal">
      <formula>"10.30 – 19.30"</formula>
    </cfRule>
  </conditionalFormatting>
  <conditionalFormatting sqref="W100:X100 AC100:AR100">
    <cfRule type="cellIs" dxfId="20325" priority="22653" operator="equal">
      <formula>"11.30 – 19.30"</formula>
    </cfRule>
  </conditionalFormatting>
  <conditionalFormatting sqref="W100:X100 AC100:AR100">
    <cfRule type="cellIs" dxfId="20324" priority="22654" operator="equal">
      <formula>_FV(13,"3")</formula>
    </cfRule>
  </conditionalFormatting>
  <conditionalFormatting sqref="W100:X100 AC100:AR100">
    <cfRule type="cellIs" dxfId="20323" priority="22655" operator="equal">
      <formula>_FV(13,"3")</formula>
    </cfRule>
  </conditionalFormatting>
  <conditionalFormatting sqref="W100:X100 AC100:AR100">
    <cfRule type="cellIs" dxfId="20322" priority="22656" operator="equal">
      <formula>_FV(13,"3")</formula>
    </cfRule>
  </conditionalFormatting>
  <conditionalFormatting sqref="W100:X100 AC100:AR100">
    <cfRule type="cellIs" dxfId="20321" priority="22641" operator="equal">
      <formula>"09.00 – 15.00"</formula>
    </cfRule>
  </conditionalFormatting>
  <conditionalFormatting sqref="W100:X100 AC100:AR100">
    <cfRule type="cellIs" dxfId="20320" priority="22642" operator="equal">
      <formula>"09.00 – 18.00"</formula>
    </cfRule>
  </conditionalFormatting>
  <conditionalFormatting sqref="W100:X100 AC100:AR100">
    <cfRule type="cellIs" dxfId="20319" priority="22643" operator="equal">
      <formula>"09.30 – 13.00"</formula>
    </cfRule>
  </conditionalFormatting>
  <conditionalFormatting sqref="W100:X100 AC100:AR100">
    <cfRule type="cellIs" dxfId="20318" priority="22644" operator="equal">
      <formula>"10.30 – 19.30"</formula>
    </cfRule>
  </conditionalFormatting>
  <conditionalFormatting sqref="W100:X100 AC100:AR100">
    <cfRule type="cellIs" dxfId="20317" priority="22645" operator="equal">
      <formula>"11.30 – 19.30"</formula>
    </cfRule>
  </conditionalFormatting>
  <conditionalFormatting sqref="W100:X100 AC100:AR100">
    <cfRule type="cellIs" dxfId="20316" priority="22646" operator="equal">
      <formula>_FV(13,"3")</formula>
    </cfRule>
  </conditionalFormatting>
  <conditionalFormatting sqref="W100:X100 AC100:AR100">
    <cfRule type="cellIs" dxfId="20315" priority="22647" operator="equal">
      <formula>_FV(13,"3")</formula>
    </cfRule>
  </conditionalFormatting>
  <conditionalFormatting sqref="W100:X100 AC100:AR100">
    <cfRule type="cellIs" dxfId="20314" priority="22648" operator="equal">
      <formula>_FV(13,"3")</formula>
    </cfRule>
  </conditionalFormatting>
  <conditionalFormatting sqref="W100:X100 AC100:AR100">
    <cfRule type="containsText" dxfId="20313" priority="22635" operator="containsText" text="09.00 - 13.00">
      <formula>NOT(ISERROR(SEARCH("09.00 - 13.00",W100)))</formula>
    </cfRule>
    <cfRule type="containsText" dxfId="20312" priority="22636" operator="containsText" text="09.00 – 15:00">
      <formula>NOT(ISERROR(SEARCH("09.00 – 15:00",W100)))</formula>
    </cfRule>
    <cfRule type="containsText" dxfId="20311" priority="22637" operator="containsText" text="09.00 – 16.00">
      <formula>NOT(ISERROR(SEARCH("09.00 – 16.00",W100)))</formula>
    </cfRule>
    <cfRule type="containsText" dxfId="20310" priority="22638" operator="containsText" text="09.00 - 13:00">
      <formula>NOT(ISERROR(SEARCH("09.00 - 13:00",W100)))</formula>
    </cfRule>
    <cfRule type="containsText" dxfId="20309" priority="22639" operator="containsText" text="08.30 – 16:30 ">
      <formula>NOT(ISERROR(SEARCH("08.30 – 16:30 ",W100)))</formula>
    </cfRule>
    <cfRule type="containsText" dxfId="20308" priority="22640" operator="containsText" text="08.30 – 17:30 ">
      <formula>NOT(ISERROR(SEARCH("08.30 – 17:30 ",W100)))</formula>
    </cfRule>
  </conditionalFormatting>
  <conditionalFormatting sqref="W100:X100 AC100:AR100">
    <cfRule type="cellIs" dxfId="20307" priority="22627" operator="equal">
      <formula>"09.00 – 15.00"</formula>
    </cfRule>
  </conditionalFormatting>
  <conditionalFormatting sqref="W100:X100 AC100:AR100">
    <cfRule type="cellIs" dxfId="20306" priority="22628" operator="equal">
      <formula>"09.00 – 18.00"</formula>
    </cfRule>
  </conditionalFormatting>
  <conditionalFormatting sqref="W100:X100 AC100:AR100">
    <cfRule type="cellIs" dxfId="20305" priority="22629" operator="equal">
      <formula>"09.30 – 13.00"</formula>
    </cfRule>
  </conditionalFormatting>
  <conditionalFormatting sqref="W100:X100 AC100:AR100">
    <cfRule type="cellIs" dxfId="20304" priority="22630" operator="equal">
      <formula>"10.30 – 19.30"</formula>
    </cfRule>
  </conditionalFormatting>
  <conditionalFormatting sqref="W100:X100 AC100:AR100">
    <cfRule type="cellIs" dxfId="20303" priority="22631" operator="equal">
      <formula>"11.30 – 19.30"</formula>
    </cfRule>
  </conditionalFormatting>
  <conditionalFormatting sqref="W100:X100 AC100:AR100">
    <cfRule type="cellIs" dxfId="20302" priority="22632" operator="equal">
      <formula>_FV(13,"3")</formula>
    </cfRule>
  </conditionalFormatting>
  <conditionalFormatting sqref="W100:X100 AC100:AR100">
    <cfRule type="cellIs" dxfId="20301" priority="22633" operator="equal">
      <formula>_FV(13,"3")</formula>
    </cfRule>
  </conditionalFormatting>
  <conditionalFormatting sqref="W100:X100 AC100:AR100">
    <cfRule type="cellIs" dxfId="20300" priority="22634" operator="equal">
      <formula>_FV(13,"3")</formula>
    </cfRule>
  </conditionalFormatting>
  <conditionalFormatting sqref="W100:X100 AC100:AR100">
    <cfRule type="containsText" dxfId="20299" priority="22617" operator="containsText" text="DOMENICA">
      <formula>NOT(ISERROR(SEARCH("DOMENICA",W100)))</formula>
    </cfRule>
    <cfRule type="containsText" dxfId="20298" priority="22618" operator="containsText" text="08.30 – 14.30">
      <formula>NOT(ISERROR(SEARCH("08.30 – 14.30",W100)))</formula>
    </cfRule>
    <cfRule type="containsText" dxfId="20297" priority="22619" operator="containsText" text="09.30 – 18.30">
      <formula>NOT(ISERROR(SEARCH("09.30 – 18.30",W100)))</formula>
    </cfRule>
    <cfRule type="containsText" dxfId="20296" priority="22620" operator="containsText" text="08.30 – 16.30">
      <formula>NOT(ISERROR(SEARCH("08.30 – 16.30",W100)))</formula>
    </cfRule>
    <cfRule type="containsText" dxfId="20295" priority="22621" operator="containsText" text="08.30 – 17.30">
      <formula>NOT(ISERROR(SEARCH("08.30 – 17.30",W100)))</formula>
    </cfRule>
    <cfRule type="containsText" dxfId="20294" priority="22622" operator="containsText" text="09.00 – 18.00">
      <formula>NOT(ISERROR(SEARCH("09.00 – 18.00",W100)))</formula>
    </cfRule>
    <cfRule type="containsText" dxfId="20293" priority="22623" operator="containsText" text="09.00 – 15.00">
      <formula>NOT(ISERROR(SEARCH("09.00 – 15.00",W100)))</formula>
    </cfRule>
    <cfRule type="containsText" dxfId="20292" priority="22624" operator="containsText" text="10.30 – 19.30">
      <formula>NOT(ISERROR(SEARCH("10.30 – 19.30",W100)))</formula>
    </cfRule>
    <cfRule type="containsText" dxfId="20291" priority="22625" operator="containsText" text="09.00 – 13.00">
      <formula>NOT(ISERROR(SEARCH("09.00 – 13.00",W100)))</formula>
    </cfRule>
    <cfRule type="containsText" dxfId="20290" priority="22626" operator="containsText" text="11.30 – 19.30">
      <formula>NOT(ISERROR(SEARCH("11.30 – 19.30",W100)))</formula>
    </cfRule>
  </conditionalFormatting>
  <conditionalFormatting sqref="W100:X100 AC100:AR100">
    <cfRule type="cellIs" dxfId="20289" priority="22610" operator="equal">
      <formula>"09.00 – 18.00"</formula>
    </cfRule>
  </conditionalFormatting>
  <conditionalFormatting sqref="W100:X100 AC100:AR100">
    <cfRule type="cellIs" dxfId="20288" priority="22611" operator="equal">
      <formula>"09.30 – 13.00"</formula>
    </cfRule>
  </conditionalFormatting>
  <conditionalFormatting sqref="W100:X100 AC100:AR100">
    <cfRule type="cellIs" dxfId="20287" priority="22612" operator="equal">
      <formula>"10.30 – 19.30"</formula>
    </cfRule>
  </conditionalFormatting>
  <conditionalFormatting sqref="W100:X100 AC100:AR100">
    <cfRule type="cellIs" dxfId="20286" priority="22613" operator="equal">
      <formula>"11.30 – 19.30"</formula>
    </cfRule>
  </conditionalFormatting>
  <conditionalFormatting sqref="W100:X100 AC100:AR100">
    <cfRule type="cellIs" dxfId="20285" priority="22614" operator="equal">
      <formula>_FV(13,"3")</formula>
    </cfRule>
  </conditionalFormatting>
  <conditionalFormatting sqref="W100:X100 AC100:AR100">
    <cfRule type="cellIs" dxfId="20284" priority="22615" operator="equal">
      <formula>_FV(13,"3")</formula>
    </cfRule>
  </conditionalFormatting>
  <conditionalFormatting sqref="W100:X100 AC100:AR100">
    <cfRule type="cellIs" dxfId="20283" priority="22616" operator="equal">
      <formula>_FV(13,"3")</formula>
    </cfRule>
  </conditionalFormatting>
  <conditionalFormatting sqref="W100:X100 AC100:AR100">
    <cfRule type="cellIs" dxfId="20282" priority="22603" operator="equal">
      <formula>"09.00 – 18.00"</formula>
    </cfRule>
  </conditionalFormatting>
  <conditionalFormatting sqref="W100:X100 AC100:AR100">
    <cfRule type="cellIs" dxfId="20281" priority="22604" operator="equal">
      <formula>"09.30 – 13.00"</formula>
    </cfRule>
  </conditionalFormatting>
  <conditionalFormatting sqref="W100:X100 AC100:AR100">
    <cfRule type="cellIs" dxfId="20280" priority="22605" operator="equal">
      <formula>"10.30 – 19.30"</formula>
    </cfRule>
  </conditionalFormatting>
  <conditionalFormatting sqref="W100:X100 AC100:AR100">
    <cfRule type="cellIs" dxfId="20279" priority="22606" operator="equal">
      <formula>"11.30 – 19.30"</formula>
    </cfRule>
  </conditionalFormatting>
  <conditionalFormatting sqref="W100:X100 AC100:AR100">
    <cfRule type="cellIs" dxfId="20278" priority="22607" operator="equal">
      <formula>_FV(13,"3")</formula>
    </cfRule>
  </conditionalFormatting>
  <conditionalFormatting sqref="W100:X100 AC100:AR100">
    <cfRule type="cellIs" dxfId="20277" priority="22608" operator="equal">
      <formula>_FV(13,"3")</formula>
    </cfRule>
  </conditionalFormatting>
  <conditionalFormatting sqref="W100:X100 AC100:AR100">
    <cfRule type="cellIs" dxfId="20276" priority="22609" operator="equal">
      <formula>_FV(13,"3")</formula>
    </cfRule>
  </conditionalFormatting>
  <conditionalFormatting sqref="W101:X108 AC101:AR108">
    <cfRule type="containsText" dxfId="20275" priority="22585" operator="containsText" text="08.30 – 14.30">
      <formula>NOT(ISERROR(SEARCH("08.30 – 14.30",W101)))</formula>
    </cfRule>
    <cfRule type="containsText" dxfId="20274" priority="22586" operator="containsText" text="09:30 – 18.30">
      <formula>NOT(ISERROR(SEARCH("09:30 – 18.30",W101)))</formula>
    </cfRule>
    <cfRule type="containsText" dxfId="20273" priority="22587" operator="containsText" text="10.30 – 18.30">
      <formula>NOT(ISERROR(SEARCH("10.30 – 18.30",W101)))</formula>
    </cfRule>
    <cfRule type="containsText" dxfId="20272" priority="22588" operator="containsText" text="09.30 – 18.30">
      <formula>NOT(ISERROR(SEARCH("09.30 – 18.30",W101)))</formula>
    </cfRule>
    <cfRule type="containsText" dxfId="20271" priority="22590" operator="containsText" text="09.00 – 13:00">
      <formula>NOT(ISERROR(SEARCH("09.00 – 13:00",W101)))</formula>
    </cfRule>
    <cfRule type="containsText" dxfId="20270" priority="22591" operator="containsText" text="08.30 – 16.30">
      <formula>NOT(ISERROR(SEARCH("08.30 – 16.30",W101)))</formula>
    </cfRule>
    <cfRule type="containsText" dxfId="20269" priority="22592" operator="containsText" text="08:30 – 17.30">
      <formula>NOT(ISERROR(SEARCH("08:30 – 17.30",W101)))</formula>
    </cfRule>
    <cfRule type="containsText" dxfId="20268" priority="22593" operator="containsText" text="08.30 – 17.30">
      <formula>NOT(ISERROR(SEARCH("08.30 – 17.30",W101)))</formula>
    </cfRule>
    <cfRule type="containsText" dxfId="20267" priority="22594" operator="containsText" text="09.00 – 18.00">
      <formula>NOT(ISERROR(SEARCH("09.00 – 18.00",W101)))</formula>
    </cfRule>
    <cfRule type="containsText" dxfId="20266" priority="22595" operator="containsText" text="09.00 – 13.00">
      <formula>NOT(ISERROR(SEARCH("09.00 – 13.00",W101)))</formula>
    </cfRule>
    <cfRule type="containsText" dxfId="20265" priority="22596" operator="containsText" text="11.30 – 19.30">
      <formula>NOT(ISERROR(SEARCH("11.30 – 19.30",W101)))</formula>
    </cfRule>
    <cfRule type="containsText" dxfId="20264" priority="22597" operator="containsText" text="10.30 – 19.30">
      <formula>NOT(ISERROR(SEARCH("10.30 – 19.30",W101)))</formula>
    </cfRule>
    <cfRule type="containsText" dxfId="20263" priority="22598" operator="containsText" text="09.00 – 15.00">
      <formula>NOT(ISERROR(SEARCH("09.00 – 15.00",W101)))</formula>
    </cfRule>
    <cfRule type="containsText" dxfId="20262" priority="22599" operator="containsText" text="1 2 : 3 0">
      <formula>NOT(ISERROR(SEARCH("1 2 : 3 0",W101)))</formula>
    </cfRule>
    <cfRule type="containsText" dxfId="20261" priority="22600" operator="containsText" text="1 3 : 3 0">
      <formula>NOT(ISERROR(SEARCH("1 3 : 3 0",W101)))</formula>
    </cfRule>
    <cfRule type="containsText" dxfId="20260" priority="22601" operator="containsText" text="FESTIVITÁ">
      <formula>NOT(ISERROR(SEARCH("FESTIVITÁ",W101)))</formula>
    </cfRule>
    <cfRule type="cellIs" dxfId="20259" priority="22602" operator="equal">
      <formula>"DOMENICA"</formula>
    </cfRule>
  </conditionalFormatting>
  <conditionalFormatting sqref="W101:X108 AC101:AR108">
    <cfRule type="containsText" dxfId="20258" priority="22577" operator="containsText" text="09.00 - 13.00">
      <formula>NOT(ISERROR(SEARCH("09.00 - 13.00",W101)))</formula>
    </cfRule>
    <cfRule type="containsText" dxfId="20257" priority="22580" operator="containsText" text="09.00 – 15:00">
      <formula>NOT(ISERROR(SEARCH("09.00 – 15:00",W101)))</formula>
    </cfRule>
    <cfRule type="containsText" dxfId="20256" priority="22581" operator="containsText" text="09.00 – 16.00">
      <formula>NOT(ISERROR(SEARCH("09.00 – 16.00",W101)))</formula>
    </cfRule>
    <cfRule type="containsText" dxfId="20255" priority="22582" operator="containsText" text="09.00 - 13:00">
      <formula>NOT(ISERROR(SEARCH("09.00 - 13:00",W101)))</formula>
    </cfRule>
    <cfRule type="containsText" dxfId="20254" priority="22583" operator="containsText" text="08.30 – 16:30 ">
      <formula>NOT(ISERROR(SEARCH("08.30 – 16:30 ",W101)))</formula>
    </cfRule>
    <cfRule type="containsText" dxfId="20253" priority="22584" operator="containsText" text="08.30 – 17:30 ">
      <formula>NOT(ISERROR(SEARCH("08.30 – 17:30 ",W101)))</formula>
    </cfRule>
  </conditionalFormatting>
  <conditionalFormatting sqref="W101:X108 AC101:AR108">
    <cfRule type="containsText" dxfId="20252" priority="22579" operator="containsText" text="1 3 : 0 0">
      <formula>NOT(ISERROR(SEARCH("1 3 : 0 0",W101)))</formula>
    </cfRule>
  </conditionalFormatting>
  <conditionalFormatting sqref="W101:X101 AC101:AR101">
    <cfRule type="containsText" dxfId="20251" priority="22578" operator="containsText" text="13:00">
      <formula>NOT(ISERROR(SEARCH("13:00",W101)))</formula>
    </cfRule>
  </conditionalFormatting>
  <conditionalFormatting sqref="W101:X108 AC101:AR108">
    <cfRule type="containsText" dxfId="20250" priority="22589" operator="containsText" text="09:00 – 13.00 ">
      <formula>NOT(ISERROR(SEARCH("09:00 – 13.00 ",W101)))</formula>
    </cfRule>
  </conditionalFormatting>
  <conditionalFormatting sqref="W107:X107 AC107:AR107">
    <cfRule type="containsText" dxfId="20249" priority="22576" operator="containsText" text="09:00 – 13.00 ">
      <formula>NOT(ISERROR(SEARCH("09:00 – 13.00 ",W107)))</formula>
    </cfRule>
  </conditionalFormatting>
  <conditionalFormatting sqref="W101:X108 AC101:AR108">
    <cfRule type="containsText" dxfId="20248" priority="22575" operator="containsText" text="09:00 – 13.00 ">
      <formula>NOT(ISERROR(SEARCH("09:00 – 13.00 ",W101)))</formula>
    </cfRule>
  </conditionalFormatting>
  <conditionalFormatting sqref="W107:X108 AC107:AR108">
    <cfRule type="containsText" dxfId="20247" priority="22574" operator="containsText" text="09:00 – 13.00 ">
      <formula>NOT(ISERROR(SEARCH("09:00 – 13.00 ",W107)))</formula>
    </cfRule>
  </conditionalFormatting>
  <conditionalFormatting sqref="W102:X102 AC102:AR102">
    <cfRule type="containsText" dxfId="20246" priority="22571" operator="containsText" text="09.00 -13.00">
      <formula>NOT(ISERROR(SEARCH("09.00 -13.00",W102)))</formula>
    </cfRule>
    <cfRule type="containsText" dxfId="20245" priority="22572" operator="containsText" text="09.00 -15:00">
      <formula>NOT(ISERROR(SEARCH("09.00 -15:00",W102)))</formula>
    </cfRule>
    <cfRule type="containsText" dxfId="20244" priority="22573" operator="containsText" text="09.00 -16.00">
      <formula>NOT(ISERROR(SEARCH("09.00 -16.00",W102)))</formula>
    </cfRule>
  </conditionalFormatting>
  <conditionalFormatting sqref="W103:X108 AC103:AR108">
    <cfRule type="containsText" dxfId="20243" priority="22568" operator="containsText" text="09.00 -13.00">
      <formula>NOT(ISERROR(SEARCH("09.00 -13.00",W103)))</formula>
    </cfRule>
    <cfRule type="containsText" dxfId="20242" priority="22569" operator="containsText" text="09.00 -15:00">
      <formula>NOT(ISERROR(SEARCH("09.00 -15:00",W103)))</formula>
    </cfRule>
    <cfRule type="containsText" dxfId="20241" priority="22570" operator="containsText" text="09.00 -16.00">
      <formula>NOT(ISERROR(SEARCH("09.00 -16.00",W103)))</formula>
    </cfRule>
  </conditionalFormatting>
  <conditionalFormatting sqref="W101:X101 AC101:AR101">
    <cfRule type="containsText" dxfId="20240" priority="22565" operator="containsText" text="09.00 -13.00">
      <formula>NOT(ISERROR(SEARCH("09.00 -13.00",W101)))</formula>
    </cfRule>
    <cfRule type="containsText" dxfId="20239" priority="22566" operator="containsText" text="09.00 -15:00">
      <formula>NOT(ISERROR(SEARCH("09.00 -15:00",W101)))</formula>
    </cfRule>
    <cfRule type="containsText" dxfId="20238" priority="22567" operator="containsText" text="09.00 -16.00">
      <formula>NOT(ISERROR(SEARCH("09.00 -16.00",W101)))</formula>
    </cfRule>
  </conditionalFormatting>
  <conditionalFormatting sqref="W107:X107 AC107:AR107">
    <cfRule type="containsText" dxfId="20237" priority="22564" operator="containsText" text="09:00 – 13.00 ">
      <formula>NOT(ISERROR(SEARCH("09:00 – 13.00 ",W107)))</formula>
    </cfRule>
  </conditionalFormatting>
  <conditionalFormatting sqref="W101:X108 AC101:AR108">
    <cfRule type="containsText" dxfId="20236" priority="22563" operator="containsText" text="09:00 – 13.00 ">
      <formula>NOT(ISERROR(SEARCH("09:00 – 13.00 ",W101)))</formula>
    </cfRule>
  </conditionalFormatting>
  <conditionalFormatting sqref="W107:X108 AC107:AR108">
    <cfRule type="containsText" dxfId="20235" priority="22562" operator="containsText" text="09:00 – 13.00 ">
      <formula>NOT(ISERROR(SEARCH("09:00 – 13.00 ",W107)))</formula>
    </cfRule>
  </conditionalFormatting>
  <conditionalFormatting sqref="W102:X102 AC102:AR102">
    <cfRule type="containsText" dxfId="20234" priority="22559" operator="containsText" text="09.00 -13.00">
      <formula>NOT(ISERROR(SEARCH("09.00 -13.00",W102)))</formula>
    </cfRule>
    <cfRule type="containsText" dxfId="20233" priority="22560" operator="containsText" text="09.00 -15:00">
      <formula>NOT(ISERROR(SEARCH("09.00 -15:00",W102)))</formula>
    </cfRule>
    <cfRule type="containsText" dxfId="20232" priority="22561" operator="containsText" text="09.00 -16.00">
      <formula>NOT(ISERROR(SEARCH("09.00 -16.00",W102)))</formula>
    </cfRule>
  </conditionalFormatting>
  <conditionalFormatting sqref="W103:X108 AC103:AR108">
    <cfRule type="containsText" dxfId="20231" priority="22556" operator="containsText" text="09.00 -13.00">
      <formula>NOT(ISERROR(SEARCH("09.00 -13.00",W103)))</formula>
    </cfRule>
    <cfRule type="containsText" dxfId="20230" priority="22557" operator="containsText" text="09.00 -15:00">
      <formula>NOT(ISERROR(SEARCH("09.00 -15:00",W103)))</formula>
    </cfRule>
    <cfRule type="containsText" dxfId="20229" priority="22558" operator="containsText" text="09.00 -16.00">
      <formula>NOT(ISERROR(SEARCH("09.00 -16.00",W103)))</formula>
    </cfRule>
  </conditionalFormatting>
  <conditionalFormatting sqref="W101:X101 AC101:AR101">
    <cfRule type="containsText" dxfId="20228" priority="22553" operator="containsText" text="09.00 -13.00">
      <formula>NOT(ISERROR(SEARCH("09.00 -13.00",W101)))</formula>
    </cfRule>
    <cfRule type="containsText" dxfId="20227" priority="22554" operator="containsText" text="09.00 -15:00">
      <formula>NOT(ISERROR(SEARCH("09.00 -15:00",W101)))</formula>
    </cfRule>
    <cfRule type="containsText" dxfId="20226" priority="22555" operator="containsText" text="09.00 -16.00">
      <formula>NOT(ISERROR(SEARCH("09.00 -16.00",W101)))</formula>
    </cfRule>
  </conditionalFormatting>
  <conditionalFormatting sqref="W102:X102 AC102:AR102">
    <cfRule type="containsText" dxfId="20225" priority="22550" operator="containsText" text="09.00 -13:00">
      <formula>NOT(ISERROR(SEARCH("09.00 -13:00",W102)))</formula>
    </cfRule>
    <cfRule type="containsText" dxfId="20224" priority="22551" operator="containsText" text="08.30 -17.30">
      <formula>NOT(ISERROR(SEARCH("08.30 -17.30",W102)))</formula>
    </cfRule>
    <cfRule type="containsText" dxfId="20223" priority="22552" operator="containsText" text="08.30 -15:30">
      <formula>NOT(ISERROR(SEARCH("08.30 -15:30",W102)))</formula>
    </cfRule>
  </conditionalFormatting>
  <conditionalFormatting sqref="W103:X108 AC103:AR108">
    <cfRule type="containsText" dxfId="20222" priority="22547" operator="containsText" text="09.00 -13.00">
      <formula>NOT(ISERROR(SEARCH("09.00 -13.00",W103)))</formula>
    </cfRule>
    <cfRule type="containsText" dxfId="20221" priority="22548" operator="containsText" text="09.00 -15:00">
      <formula>NOT(ISERROR(SEARCH("09.00 -15:00",W103)))</formula>
    </cfRule>
    <cfRule type="containsText" dxfId="20220" priority="22549" operator="containsText" text="09.00 -16.00">
      <formula>NOT(ISERROR(SEARCH("09.00 -16.00",W103)))</formula>
    </cfRule>
  </conditionalFormatting>
  <conditionalFormatting sqref="W103:X108 AC103:AR108">
    <cfRule type="containsText" dxfId="20219" priority="22544" operator="containsText" text="09.00 -13:00">
      <formula>NOT(ISERROR(SEARCH("09.00 -13:00",W103)))</formula>
    </cfRule>
    <cfRule type="containsText" dxfId="20218" priority="22545" operator="containsText" text="08.30 -17.30">
      <formula>NOT(ISERROR(SEARCH("08.30 -17.30",W103)))</formula>
    </cfRule>
    <cfRule type="containsText" dxfId="20217" priority="22546" operator="containsText" text="08.30 -15:30">
      <formula>NOT(ISERROR(SEARCH("08.30 -15:30",W103)))</formula>
    </cfRule>
  </conditionalFormatting>
  <conditionalFormatting sqref="W101:X101 AC101:AR101">
    <cfRule type="containsText" dxfId="20216" priority="22541" operator="containsText" text="09.00 -13.00">
      <formula>NOT(ISERROR(SEARCH("09.00 -13.00",W101)))</formula>
    </cfRule>
    <cfRule type="containsText" dxfId="20215" priority="22542" operator="containsText" text="09.00 -15:00">
      <formula>NOT(ISERROR(SEARCH("09.00 -15:00",W101)))</formula>
    </cfRule>
    <cfRule type="containsText" dxfId="20214" priority="22543" operator="containsText" text="09.00 -16.00">
      <formula>NOT(ISERROR(SEARCH("09.00 -16.00",W101)))</formula>
    </cfRule>
  </conditionalFormatting>
  <conditionalFormatting sqref="W101:X101 AC101:AR101">
    <cfRule type="containsText" dxfId="20213" priority="22538" operator="containsText" text="09.00 -13:00">
      <formula>NOT(ISERROR(SEARCH("09.00 -13:00",W101)))</formula>
    </cfRule>
    <cfRule type="containsText" dxfId="20212" priority="22539" operator="containsText" text="08.30 -17.30">
      <formula>NOT(ISERROR(SEARCH("08.30 -17.30",W101)))</formula>
    </cfRule>
    <cfRule type="containsText" dxfId="20211" priority="22540" operator="containsText" text="08.30 -15:30">
      <formula>NOT(ISERROR(SEARCH("08.30 -15:30",W101)))</formula>
    </cfRule>
  </conditionalFormatting>
  <conditionalFormatting sqref="AY100 BA100:BG100">
    <cfRule type="cellIs" dxfId="20210" priority="22529" operator="equal">
      <formula>"09.00 – 13.00"</formula>
    </cfRule>
  </conditionalFormatting>
  <conditionalFormatting sqref="AY100 BA100:BG100">
    <cfRule type="cellIs" dxfId="20209" priority="22530" operator="equal">
      <formula>"09.00 – 15.00"</formula>
    </cfRule>
  </conditionalFormatting>
  <conditionalFormatting sqref="AY100 BA100:BG100">
    <cfRule type="cellIs" dxfId="20208" priority="22531" operator="equal">
      <formula>"09.00 – 18.00"</formula>
    </cfRule>
  </conditionalFormatting>
  <conditionalFormatting sqref="AY100 BA100:BG100">
    <cfRule type="cellIs" dxfId="20207" priority="22532" operator="equal">
      <formula>"09.30 – 13.00"</formula>
    </cfRule>
  </conditionalFormatting>
  <conditionalFormatting sqref="AY100 BA100:BG100">
    <cfRule type="cellIs" dxfId="20206" priority="22533" operator="equal">
      <formula>"10.30 – 19.30"</formula>
    </cfRule>
  </conditionalFormatting>
  <conditionalFormatting sqref="AY100 BA100:BG100">
    <cfRule type="cellIs" dxfId="20205" priority="22534" operator="equal">
      <formula>"11.30 – 19.30"</formula>
    </cfRule>
  </conditionalFormatting>
  <conditionalFormatting sqref="AY100 BA100:BG100">
    <cfRule type="cellIs" dxfId="20204" priority="22535" operator="equal">
      <formula>_FV(13,"3")</formula>
    </cfRule>
  </conditionalFormatting>
  <conditionalFormatting sqref="AY100 BA100:BG100">
    <cfRule type="cellIs" dxfId="20203" priority="22536" operator="equal">
      <formula>_FV(13,"3")</formula>
    </cfRule>
  </conditionalFormatting>
  <conditionalFormatting sqref="AY100 BA100:BG100">
    <cfRule type="cellIs" dxfId="20202" priority="22537" operator="equal">
      <formula>_FV(13,"3")</formula>
    </cfRule>
  </conditionalFormatting>
  <conditionalFormatting sqref="AY100 BA100:BG100">
    <cfRule type="containsText" dxfId="20201" priority="22519" operator="containsText" text="DOMENICA">
      <formula>NOT(ISERROR(SEARCH("DOMENICA",AY100)))</formula>
    </cfRule>
    <cfRule type="containsText" dxfId="20200" priority="22520" operator="containsText" text="08.30 – 14.30">
      <formula>NOT(ISERROR(SEARCH("08.30 – 14.30",AY100)))</formula>
    </cfRule>
    <cfRule type="containsText" dxfId="20199" priority="22521" operator="containsText" text="09.30 – 18.30">
      <formula>NOT(ISERROR(SEARCH("09.30 – 18.30",AY100)))</formula>
    </cfRule>
    <cfRule type="containsText" dxfId="20198" priority="22522" operator="containsText" text="08.30 – 16.30">
      <formula>NOT(ISERROR(SEARCH("08.30 – 16.30",AY100)))</formula>
    </cfRule>
    <cfRule type="containsText" dxfId="20197" priority="22523" operator="containsText" text="08.30 – 17.30">
      <formula>NOT(ISERROR(SEARCH("08.30 – 17.30",AY100)))</formula>
    </cfRule>
    <cfRule type="containsText" dxfId="20196" priority="22524" operator="containsText" text="09.00 – 18.00">
      <formula>NOT(ISERROR(SEARCH("09.00 – 18.00",AY100)))</formula>
    </cfRule>
    <cfRule type="containsText" dxfId="20195" priority="22525" operator="containsText" text="09.00 – 15.00">
      <formula>NOT(ISERROR(SEARCH("09.00 – 15.00",AY100)))</formula>
    </cfRule>
    <cfRule type="containsText" dxfId="20194" priority="22526" operator="containsText" text="10.30 – 19.30">
      <formula>NOT(ISERROR(SEARCH("10.30 – 19.30",AY100)))</formula>
    </cfRule>
    <cfRule type="containsText" dxfId="20193" priority="22527" operator="containsText" text="09.00 – 13.00">
      <formula>NOT(ISERROR(SEARCH("09.00 – 13.00",AY100)))</formula>
    </cfRule>
    <cfRule type="containsText" dxfId="20192" priority="22528" operator="containsText" text="11.30 – 19.30">
      <formula>NOT(ISERROR(SEARCH("11.30 – 19.30",AY100)))</formula>
    </cfRule>
  </conditionalFormatting>
  <conditionalFormatting sqref="AY100 BA100:BG100">
    <cfRule type="cellIs" dxfId="20191" priority="22511" operator="equal">
      <formula>"09.00 – 15.00"</formula>
    </cfRule>
  </conditionalFormatting>
  <conditionalFormatting sqref="AY100 BA100:BG100">
    <cfRule type="cellIs" dxfId="20190" priority="22512" operator="equal">
      <formula>"09.00 – 18.00"</formula>
    </cfRule>
  </conditionalFormatting>
  <conditionalFormatting sqref="AY100 BA100:BG100">
    <cfRule type="cellIs" dxfId="20189" priority="22513" operator="equal">
      <formula>"09.30 – 13.00"</formula>
    </cfRule>
  </conditionalFormatting>
  <conditionalFormatting sqref="AY100 BA100:BG100">
    <cfRule type="cellIs" dxfId="20188" priority="22514" operator="equal">
      <formula>"10.30 – 19.30"</formula>
    </cfRule>
  </conditionalFormatting>
  <conditionalFormatting sqref="AY100 BA100:BG100">
    <cfRule type="cellIs" dxfId="20187" priority="22515" operator="equal">
      <formula>"11.30 – 19.30"</formula>
    </cfRule>
  </conditionalFormatting>
  <conditionalFormatting sqref="AY100 BA100:BG100">
    <cfRule type="cellIs" dxfId="20186" priority="22516" operator="equal">
      <formula>_FV(13,"3")</formula>
    </cfRule>
  </conditionalFormatting>
  <conditionalFormatting sqref="AY100 BA100:BG100">
    <cfRule type="cellIs" dxfId="20185" priority="22517" operator="equal">
      <formula>_FV(13,"3")</formula>
    </cfRule>
  </conditionalFormatting>
  <conditionalFormatting sqref="AY100 BA100:BG100">
    <cfRule type="cellIs" dxfId="20184" priority="22518" operator="equal">
      <formula>_FV(13,"3")</formula>
    </cfRule>
  </conditionalFormatting>
  <conditionalFormatting sqref="AY100 BA100:BG100">
    <cfRule type="cellIs" dxfId="20183" priority="22503" operator="equal">
      <formula>"09.00 – 15.00"</formula>
    </cfRule>
  </conditionalFormatting>
  <conditionalFormatting sqref="AY100 BA100:BG100">
    <cfRule type="cellIs" dxfId="20182" priority="22504" operator="equal">
      <formula>"09.00 – 18.00"</formula>
    </cfRule>
  </conditionalFormatting>
  <conditionalFormatting sqref="AY100 BA100:BG100">
    <cfRule type="cellIs" dxfId="20181" priority="22505" operator="equal">
      <formula>"09.30 – 13.00"</formula>
    </cfRule>
  </conditionalFormatting>
  <conditionalFormatting sqref="AY100 BA100:BG100">
    <cfRule type="cellIs" dxfId="20180" priority="22506" operator="equal">
      <formula>"10.30 – 19.30"</formula>
    </cfRule>
  </conditionalFormatting>
  <conditionalFormatting sqref="AY100 BA100:BG100">
    <cfRule type="cellIs" dxfId="20179" priority="22507" operator="equal">
      <formula>"11.30 – 19.30"</formula>
    </cfRule>
  </conditionalFormatting>
  <conditionalFormatting sqref="AY100 BA100:BG100">
    <cfRule type="cellIs" dxfId="20178" priority="22508" operator="equal">
      <formula>_FV(13,"3")</formula>
    </cfRule>
  </conditionalFormatting>
  <conditionalFormatting sqref="AY100 BA100:BG100">
    <cfRule type="cellIs" dxfId="20177" priority="22509" operator="equal">
      <formula>_FV(13,"3")</formula>
    </cfRule>
  </conditionalFormatting>
  <conditionalFormatting sqref="AY100 BA100:BG100">
    <cfRule type="cellIs" dxfId="20176" priority="22510" operator="equal">
      <formula>_FV(13,"3")</formula>
    </cfRule>
  </conditionalFormatting>
  <conditionalFormatting sqref="AY100 BA100:BG100">
    <cfRule type="containsText" dxfId="20175" priority="22497" operator="containsText" text="09.00 - 13.00">
      <formula>NOT(ISERROR(SEARCH("09.00 - 13.00",AY100)))</formula>
    </cfRule>
    <cfRule type="containsText" dxfId="20174" priority="22498" operator="containsText" text="09.00 – 15:00">
      <formula>NOT(ISERROR(SEARCH("09.00 – 15:00",AY100)))</formula>
    </cfRule>
    <cfRule type="containsText" dxfId="20173" priority="22499" operator="containsText" text="09.00 – 16.00">
      <formula>NOT(ISERROR(SEARCH("09.00 – 16.00",AY100)))</formula>
    </cfRule>
    <cfRule type="containsText" dxfId="20172" priority="22500" operator="containsText" text="09.00 - 13:00">
      <formula>NOT(ISERROR(SEARCH("09.00 - 13:00",AY100)))</formula>
    </cfRule>
    <cfRule type="containsText" dxfId="20171" priority="22501" operator="containsText" text="08.30 – 16:30 ">
      <formula>NOT(ISERROR(SEARCH("08.30 – 16:30 ",AY100)))</formula>
    </cfRule>
    <cfRule type="containsText" dxfId="20170" priority="22502" operator="containsText" text="08.30 – 17:30 ">
      <formula>NOT(ISERROR(SEARCH("08.30 – 17:30 ",AY100)))</formula>
    </cfRule>
  </conditionalFormatting>
  <conditionalFormatting sqref="AY100 BA100:BG100">
    <cfRule type="cellIs" dxfId="20169" priority="22489" operator="equal">
      <formula>"09.00 – 15.00"</formula>
    </cfRule>
  </conditionalFormatting>
  <conditionalFormatting sqref="AY100 BA100:BG100">
    <cfRule type="cellIs" dxfId="20168" priority="22490" operator="equal">
      <formula>"09.00 – 18.00"</formula>
    </cfRule>
  </conditionalFormatting>
  <conditionalFormatting sqref="AY100 BA100:BG100">
    <cfRule type="cellIs" dxfId="20167" priority="22491" operator="equal">
      <formula>"09.30 – 13.00"</formula>
    </cfRule>
  </conditionalFormatting>
  <conditionalFormatting sqref="AY100 BA100:BG100">
    <cfRule type="cellIs" dxfId="20166" priority="22492" operator="equal">
      <formula>"10.30 – 19.30"</formula>
    </cfRule>
  </conditionalFormatting>
  <conditionalFormatting sqref="AY100 BA100:BG100">
    <cfRule type="cellIs" dxfId="20165" priority="22493" operator="equal">
      <formula>"11.30 – 19.30"</formula>
    </cfRule>
  </conditionalFormatting>
  <conditionalFormatting sqref="AY100 BA100:BG100">
    <cfRule type="cellIs" dxfId="20164" priority="22494" operator="equal">
      <formula>_FV(13,"3")</formula>
    </cfRule>
  </conditionalFormatting>
  <conditionalFormatting sqref="AY100 BA100:BG100">
    <cfRule type="cellIs" dxfId="20163" priority="22495" operator="equal">
      <formula>_FV(13,"3")</formula>
    </cfRule>
  </conditionalFormatting>
  <conditionalFormatting sqref="AY100 BA100:BG100">
    <cfRule type="cellIs" dxfId="20162" priority="22496" operator="equal">
      <formula>_FV(13,"3")</formula>
    </cfRule>
  </conditionalFormatting>
  <conditionalFormatting sqref="AY100 BA100:BG100">
    <cfRule type="containsText" dxfId="20161" priority="22479" operator="containsText" text="DOMENICA">
      <formula>NOT(ISERROR(SEARCH("DOMENICA",AY100)))</formula>
    </cfRule>
    <cfRule type="containsText" dxfId="20160" priority="22480" operator="containsText" text="08.30 – 14.30">
      <formula>NOT(ISERROR(SEARCH("08.30 – 14.30",AY100)))</formula>
    </cfRule>
    <cfRule type="containsText" dxfId="20159" priority="22481" operator="containsText" text="09.30 – 18.30">
      <formula>NOT(ISERROR(SEARCH("09.30 – 18.30",AY100)))</formula>
    </cfRule>
    <cfRule type="containsText" dxfId="20158" priority="22482" operator="containsText" text="08.30 – 16.30">
      <formula>NOT(ISERROR(SEARCH("08.30 – 16.30",AY100)))</formula>
    </cfRule>
    <cfRule type="containsText" dxfId="20157" priority="22483" operator="containsText" text="08.30 – 17.30">
      <formula>NOT(ISERROR(SEARCH("08.30 – 17.30",AY100)))</formula>
    </cfRule>
    <cfRule type="containsText" dxfId="20156" priority="22484" operator="containsText" text="09.00 – 18.00">
      <formula>NOT(ISERROR(SEARCH("09.00 – 18.00",AY100)))</formula>
    </cfRule>
    <cfRule type="containsText" dxfId="20155" priority="22485" operator="containsText" text="09.00 – 15.00">
      <formula>NOT(ISERROR(SEARCH("09.00 – 15.00",AY100)))</formula>
    </cfRule>
    <cfRule type="containsText" dxfId="20154" priority="22486" operator="containsText" text="10.30 – 19.30">
      <formula>NOT(ISERROR(SEARCH("10.30 – 19.30",AY100)))</formula>
    </cfRule>
    <cfRule type="containsText" dxfId="20153" priority="22487" operator="containsText" text="09.00 – 13.00">
      <formula>NOT(ISERROR(SEARCH("09.00 – 13.00",AY100)))</formula>
    </cfRule>
    <cfRule type="containsText" dxfId="20152" priority="22488" operator="containsText" text="11.30 – 19.30">
      <formula>NOT(ISERROR(SEARCH("11.30 – 19.30",AY100)))</formula>
    </cfRule>
  </conditionalFormatting>
  <conditionalFormatting sqref="AY100 BA100:BG100">
    <cfRule type="cellIs" dxfId="20151" priority="22472" operator="equal">
      <formula>"09.00 – 18.00"</formula>
    </cfRule>
  </conditionalFormatting>
  <conditionalFormatting sqref="AY100 BA100:BG100">
    <cfRule type="cellIs" dxfId="20150" priority="22473" operator="equal">
      <formula>"09.30 – 13.00"</formula>
    </cfRule>
  </conditionalFormatting>
  <conditionalFormatting sqref="AY100 BA100:BG100">
    <cfRule type="cellIs" dxfId="20149" priority="22474" operator="equal">
      <formula>"10.30 – 19.30"</formula>
    </cfRule>
  </conditionalFormatting>
  <conditionalFormatting sqref="AY100 BA100:BG100">
    <cfRule type="cellIs" dxfId="20148" priority="22475" operator="equal">
      <formula>"11.30 – 19.30"</formula>
    </cfRule>
  </conditionalFormatting>
  <conditionalFormatting sqref="AY100 BA100:BG100">
    <cfRule type="cellIs" dxfId="20147" priority="22476" operator="equal">
      <formula>_FV(13,"3")</formula>
    </cfRule>
  </conditionalFormatting>
  <conditionalFormatting sqref="AY100 BA100:BG100">
    <cfRule type="cellIs" dxfId="20146" priority="22477" operator="equal">
      <formula>_FV(13,"3")</formula>
    </cfRule>
  </conditionalFormatting>
  <conditionalFormatting sqref="AY100 BA100:BG100">
    <cfRule type="cellIs" dxfId="20145" priority="22478" operator="equal">
      <formula>_FV(13,"3")</formula>
    </cfRule>
  </conditionalFormatting>
  <conditionalFormatting sqref="AY100 BA100:BG100">
    <cfRule type="cellIs" dxfId="20144" priority="22465" operator="equal">
      <formula>"09.00 – 18.00"</formula>
    </cfRule>
  </conditionalFormatting>
  <conditionalFormatting sqref="AY100 BA100:BG100">
    <cfRule type="cellIs" dxfId="20143" priority="22466" operator="equal">
      <formula>"09.30 – 13.00"</formula>
    </cfRule>
  </conditionalFormatting>
  <conditionalFormatting sqref="AY100 BA100:BG100">
    <cfRule type="cellIs" dxfId="20142" priority="22467" operator="equal">
      <formula>"10.30 – 19.30"</formula>
    </cfRule>
  </conditionalFormatting>
  <conditionalFormatting sqref="AY100 BA100:BG100">
    <cfRule type="cellIs" dxfId="20141" priority="22468" operator="equal">
      <formula>"11.30 – 19.30"</formula>
    </cfRule>
  </conditionalFormatting>
  <conditionalFormatting sqref="AY100 BA100:BG100">
    <cfRule type="cellIs" dxfId="20140" priority="22469" operator="equal">
      <formula>_FV(13,"3")</formula>
    </cfRule>
  </conditionalFormatting>
  <conditionalFormatting sqref="AY100 BA100:BG100">
    <cfRule type="cellIs" dxfId="20139" priority="22470" operator="equal">
      <formula>_FV(13,"3")</formula>
    </cfRule>
  </conditionalFormatting>
  <conditionalFormatting sqref="AY100 BA100:BG100">
    <cfRule type="cellIs" dxfId="20138" priority="22471" operator="equal">
      <formula>_FV(13,"3")</formula>
    </cfRule>
  </conditionalFormatting>
  <conditionalFormatting sqref="AY101:AY108 BA101:BG108">
    <cfRule type="containsText" dxfId="20137" priority="22447" operator="containsText" text="08.30 – 14.30">
      <formula>NOT(ISERROR(SEARCH("08.30 – 14.30",AY101)))</formula>
    </cfRule>
    <cfRule type="containsText" dxfId="20136" priority="22448" operator="containsText" text="09:30 – 18.30">
      <formula>NOT(ISERROR(SEARCH("09:30 – 18.30",AY101)))</formula>
    </cfRule>
    <cfRule type="containsText" dxfId="20135" priority="22449" operator="containsText" text="10.30 – 18.30">
      <formula>NOT(ISERROR(SEARCH("10.30 – 18.30",AY101)))</formula>
    </cfRule>
    <cfRule type="containsText" dxfId="20134" priority="22450" operator="containsText" text="09.30 – 18.30">
      <formula>NOT(ISERROR(SEARCH("09.30 – 18.30",AY101)))</formula>
    </cfRule>
    <cfRule type="containsText" dxfId="20133" priority="22452" operator="containsText" text="09.00 – 13:00">
      <formula>NOT(ISERROR(SEARCH("09.00 – 13:00",AY101)))</formula>
    </cfRule>
    <cfRule type="containsText" dxfId="20132" priority="22453" operator="containsText" text="08.30 – 16.30">
      <formula>NOT(ISERROR(SEARCH("08.30 – 16.30",AY101)))</formula>
    </cfRule>
    <cfRule type="containsText" dxfId="20131" priority="22454" operator="containsText" text="08:30 – 17.30">
      <formula>NOT(ISERROR(SEARCH("08:30 – 17.30",AY101)))</formula>
    </cfRule>
    <cfRule type="containsText" dxfId="20130" priority="22455" operator="containsText" text="08.30 – 17.30">
      <formula>NOT(ISERROR(SEARCH("08.30 – 17.30",AY101)))</formula>
    </cfRule>
    <cfRule type="containsText" dxfId="20129" priority="22456" operator="containsText" text="09.00 – 18.00">
      <formula>NOT(ISERROR(SEARCH("09.00 – 18.00",AY101)))</formula>
    </cfRule>
    <cfRule type="containsText" dxfId="20128" priority="22457" operator="containsText" text="09.00 – 13.00">
      <formula>NOT(ISERROR(SEARCH("09.00 – 13.00",AY101)))</formula>
    </cfRule>
    <cfRule type="containsText" dxfId="20127" priority="22458" operator="containsText" text="11.30 – 19.30">
      <formula>NOT(ISERROR(SEARCH("11.30 – 19.30",AY101)))</formula>
    </cfRule>
    <cfRule type="containsText" dxfId="20126" priority="22459" operator="containsText" text="10.30 – 19.30">
      <formula>NOT(ISERROR(SEARCH("10.30 – 19.30",AY101)))</formula>
    </cfRule>
    <cfRule type="containsText" dxfId="20125" priority="22460" operator="containsText" text="09.00 – 15.00">
      <formula>NOT(ISERROR(SEARCH("09.00 – 15.00",AY101)))</formula>
    </cfRule>
    <cfRule type="containsText" dxfId="20124" priority="22461" operator="containsText" text="1 2 : 3 0">
      <formula>NOT(ISERROR(SEARCH("1 2 : 3 0",AY101)))</formula>
    </cfRule>
    <cfRule type="containsText" dxfId="20123" priority="22462" operator="containsText" text="1 3 : 3 0">
      <formula>NOT(ISERROR(SEARCH("1 3 : 3 0",AY101)))</formula>
    </cfRule>
    <cfRule type="containsText" dxfId="20122" priority="22463" operator="containsText" text="FESTIVITÁ">
      <formula>NOT(ISERROR(SEARCH("FESTIVITÁ",AY101)))</formula>
    </cfRule>
    <cfRule type="cellIs" dxfId="20121" priority="22464" operator="equal">
      <formula>"DOMENICA"</formula>
    </cfRule>
  </conditionalFormatting>
  <conditionalFormatting sqref="AY101:AY108 BA101:BG108">
    <cfRule type="containsText" dxfId="20120" priority="22439" operator="containsText" text="09.00 - 13.00">
      <formula>NOT(ISERROR(SEARCH("09.00 - 13.00",AY101)))</formula>
    </cfRule>
    <cfRule type="containsText" dxfId="20119" priority="22442" operator="containsText" text="09.00 – 15:00">
      <formula>NOT(ISERROR(SEARCH("09.00 – 15:00",AY101)))</formula>
    </cfRule>
    <cfRule type="containsText" dxfId="20118" priority="22443" operator="containsText" text="09.00 – 16.00">
      <formula>NOT(ISERROR(SEARCH("09.00 – 16.00",AY101)))</formula>
    </cfRule>
    <cfRule type="containsText" dxfId="20117" priority="22444" operator="containsText" text="09.00 - 13:00">
      <formula>NOT(ISERROR(SEARCH("09.00 - 13:00",AY101)))</formula>
    </cfRule>
    <cfRule type="containsText" dxfId="20116" priority="22445" operator="containsText" text="08.30 – 16:30 ">
      <formula>NOT(ISERROR(SEARCH("08.30 – 16:30 ",AY101)))</formula>
    </cfRule>
    <cfRule type="containsText" dxfId="20115" priority="22446" operator="containsText" text="08.30 – 17:30 ">
      <formula>NOT(ISERROR(SEARCH("08.30 – 17:30 ",AY101)))</formula>
    </cfRule>
  </conditionalFormatting>
  <conditionalFormatting sqref="AY101:AY108 BA101:BG108">
    <cfRule type="containsText" dxfId="20114" priority="22441" operator="containsText" text="1 3 : 0 0">
      <formula>NOT(ISERROR(SEARCH("1 3 : 0 0",AY101)))</formula>
    </cfRule>
  </conditionalFormatting>
  <conditionalFormatting sqref="AY101 BA101:BG101">
    <cfRule type="containsText" dxfId="20113" priority="22440" operator="containsText" text="13:00">
      <formula>NOT(ISERROR(SEARCH("13:00",AY101)))</formula>
    </cfRule>
  </conditionalFormatting>
  <conditionalFormatting sqref="AY101:AY108 BA101:BG108">
    <cfRule type="containsText" dxfId="20112" priority="22451" operator="containsText" text="09:00 – 13.00 ">
      <formula>NOT(ISERROR(SEARCH("09:00 – 13.00 ",AY101)))</formula>
    </cfRule>
  </conditionalFormatting>
  <conditionalFormatting sqref="AY107 BA107:BG107">
    <cfRule type="containsText" dxfId="20111" priority="22438" operator="containsText" text="09:00 – 13.00 ">
      <formula>NOT(ISERROR(SEARCH("09:00 – 13.00 ",AY107)))</formula>
    </cfRule>
  </conditionalFormatting>
  <conditionalFormatting sqref="AY101:AY108 BA101:BG108">
    <cfRule type="containsText" dxfId="20110" priority="22437" operator="containsText" text="09:00 – 13.00 ">
      <formula>NOT(ISERROR(SEARCH("09:00 – 13.00 ",AY101)))</formula>
    </cfRule>
  </conditionalFormatting>
  <conditionalFormatting sqref="AY107:AY108 BA107:BG108">
    <cfRule type="containsText" dxfId="20109" priority="22436" operator="containsText" text="09:00 – 13.00 ">
      <formula>NOT(ISERROR(SEARCH("09:00 – 13.00 ",AY107)))</formula>
    </cfRule>
  </conditionalFormatting>
  <conditionalFormatting sqref="AY102 BA102:BG102">
    <cfRule type="containsText" dxfId="20108" priority="22433" operator="containsText" text="09.00 -13.00">
      <formula>NOT(ISERROR(SEARCH("09.00 -13.00",AY102)))</formula>
    </cfRule>
    <cfRule type="containsText" dxfId="20107" priority="22434" operator="containsText" text="09.00 -15:00">
      <formula>NOT(ISERROR(SEARCH("09.00 -15:00",AY102)))</formula>
    </cfRule>
    <cfRule type="containsText" dxfId="20106" priority="22435" operator="containsText" text="09.00 -16.00">
      <formula>NOT(ISERROR(SEARCH("09.00 -16.00",AY102)))</formula>
    </cfRule>
  </conditionalFormatting>
  <conditionalFormatting sqref="AY103:AY108 BA103:BG108">
    <cfRule type="containsText" dxfId="20105" priority="22430" operator="containsText" text="09.00 -13.00">
      <formula>NOT(ISERROR(SEARCH("09.00 -13.00",AY103)))</formula>
    </cfRule>
    <cfRule type="containsText" dxfId="20104" priority="22431" operator="containsText" text="09.00 -15:00">
      <formula>NOT(ISERROR(SEARCH("09.00 -15:00",AY103)))</formula>
    </cfRule>
    <cfRule type="containsText" dxfId="20103" priority="22432" operator="containsText" text="09.00 -16.00">
      <formula>NOT(ISERROR(SEARCH("09.00 -16.00",AY103)))</formula>
    </cfRule>
  </conditionalFormatting>
  <conditionalFormatting sqref="AY101 BA101:BG101">
    <cfRule type="containsText" dxfId="20102" priority="22427" operator="containsText" text="09.00 -13.00">
      <formula>NOT(ISERROR(SEARCH("09.00 -13.00",AY101)))</formula>
    </cfRule>
    <cfRule type="containsText" dxfId="20101" priority="22428" operator="containsText" text="09.00 -15:00">
      <formula>NOT(ISERROR(SEARCH("09.00 -15:00",AY101)))</formula>
    </cfRule>
    <cfRule type="containsText" dxfId="20100" priority="22429" operator="containsText" text="09.00 -16.00">
      <formula>NOT(ISERROR(SEARCH("09.00 -16.00",AY101)))</formula>
    </cfRule>
  </conditionalFormatting>
  <conditionalFormatting sqref="AY107 BA107:BG107">
    <cfRule type="containsText" dxfId="20099" priority="22426" operator="containsText" text="09:00 – 13.00 ">
      <formula>NOT(ISERROR(SEARCH("09:00 – 13.00 ",AY107)))</formula>
    </cfRule>
  </conditionalFormatting>
  <conditionalFormatting sqref="AY101:AY108 BA101:BG108">
    <cfRule type="containsText" dxfId="20098" priority="22425" operator="containsText" text="09:00 – 13.00 ">
      <formula>NOT(ISERROR(SEARCH("09:00 – 13.00 ",AY101)))</formula>
    </cfRule>
  </conditionalFormatting>
  <conditionalFormatting sqref="AY107:AY108 BA107:BG108">
    <cfRule type="containsText" dxfId="20097" priority="22424" operator="containsText" text="09:00 – 13.00 ">
      <formula>NOT(ISERROR(SEARCH("09:00 – 13.00 ",AY107)))</formula>
    </cfRule>
  </conditionalFormatting>
  <conditionalFormatting sqref="AY102 BA102:BG102">
    <cfRule type="containsText" dxfId="20096" priority="22421" operator="containsText" text="09.00 -13.00">
      <formula>NOT(ISERROR(SEARCH("09.00 -13.00",AY102)))</formula>
    </cfRule>
    <cfRule type="containsText" dxfId="20095" priority="22422" operator="containsText" text="09.00 -15:00">
      <formula>NOT(ISERROR(SEARCH("09.00 -15:00",AY102)))</formula>
    </cfRule>
    <cfRule type="containsText" dxfId="20094" priority="22423" operator="containsText" text="09.00 -16.00">
      <formula>NOT(ISERROR(SEARCH("09.00 -16.00",AY102)))</formula>
    </cfRule>
  </conditionalFormatting>
  <conditionalFormatting sqref="AY103:AY108 BA103:BG108">
    <cfRule type="containsText" dxfId="20093" priority="22418" operator="containsText" text="09.00 -13.00">
      <formula>NOT(ISERROR(SEARCH("09.00 -13.00",AY103)))</formula>
    </cfRule>
    <cfRule type="containsText" dxfId="20092" priority="22419" operator="containsText" text="09.00 -15:00">
      <formula>NOT(ISERROR(SEARCH("09.00 -15:00",AY103)))</formula>
    </cfRule>
    <cfRule type="containsText" dxfId="20091" priority="22420" operator="containsText" text="09.00 -16.00">
      <formula>NOT(ISERROR(SEARCH("09.00 -16.00",AY103)))</formula>
    </cfRule>
  </conditionalFormatting>
  <conditionalFormatting sqref="AY101 BA101:BG101">
    <cfRule type="containsText" dxfId="20090" priority="22415" operator="containsText" text="09.00 -13.00">
      <formula>NOT(ISERROR(SEARCH("09.00 -13.00",AY101)))</formula>
    </cfRule>
    <cfRule type="containsText" dxfId="20089" priority="22416" operator="containsText" text="09.00 -15:00">
      <formula>NOT(ISERROR(SEARCH("09.00 -15:00",AY101)))</formula>
    </cfRule>
    <cfRule type="containsText" dxfId="20088" priority="22417" operator="containsText" text="09.00 -16.00">
      <formula>NOT(ISERROR(SEARCH("09.00 -16.00",AY101)))</formula>
    </cfRule>
  </conditionalFormatting>
  <conditionalFormatting sqref="AY102 BA102:BG102">
    <cfRule type="containsText" dxfId="20087" priority="22412" operator="containsText" text="09.00 -13:00">
      <formula>NOT(ISERROR(SEARCH("09.00 -13:00",AY102)))</formula>
    </cfRule>
    <cfRule type="containsText" dxfId="20086" priority="22413" operator="containsText" text="08.30 -17.30">
      <formula>NOT(ISERROR(SEARCH("08.30 -17.30",AY102)))</formula>
    </cfRule>
    <cfRule type="containsText" dxfId="20085" priority="22414" operator="containsText" text="08.30 -15:30">
      <formula>NOT(ISERROR(SEARCH("08.30 -15:30",AY102)))</formula>
    </cfRule>
  </conditionalFormatting>
  <conditionalFormatting sqref="AY103:AY108 BA103:BG108">
    <cfRule type="containsText" dxfId="20084" priority="22409" operator="containsText" text="09.00 -13.00">
      <formula>NOT(ISERROR(SEARCH("09.00 -13.00",AY103)))</formula>
    </cfRule>
    <cfRule type="containsText" dxfId="20083" priority="22410" operator="containsText" text="09.00 -15:00">
      <formula>NOT(ISERROR(SEARCH("09.00 -15:00",AY103)))</formula>
    </cfRule>
    <cfRule type="containsText" dxfId="20082" priority="22411" operator="containsText" text="09.00 -16.00">
      <formula>NOT(ISERROR(SEARCH("09.00 -16.00",AY103)))</formula>
    </cfRule>
  </conditionalFormatting>
  <conditionalFormatting sqref="AY103:AY108 BA103:BG108">
    <cfRule type="containsText" dxfId="20081" priority="22406" operator="containsText" text="09.00 -13:00">
      <formula>NOT(ISERROR(SEARCH("09.00 -13:00",AY103)))</formula>
    </cfRule>
    <cfRule type="containsText" dxfId="20080" priority="22407" operator="containsText" text="08.30 -17.30">
      <formula>NOT(ISERROR(SEARCH("08.30 -17.30",AY103)))</formula>
    </cfRule>
    <cfRule type="containsText" dxfId="20079" priority="22408" operator="containsText" text="08.30 -15:30">
      <formula>NOT(ISERROR(SEARCH("08.30 -15:30",AY103)))</formula>
    </cfRule>
  </conditionalFormatting>
  <conditionalFormatting sqref="AY101 BA101:BG101">
    <cfRule type="containsText" dxfId="20078" priority="22403" operator="containsText" text="09.00 -13.00">
      <formula>NOT(ISERROR(SEARCH("09.00 -13.00",AY101)))</formula>
    </cfRule>
    <cfRule type="containsText" dxfId="20077" priority="22404" operator="containsText" text="09.00 -15:00">
      <formula>NOT(ISERROR(SEARCH("09.00 -15:00",AY101)))</formula>
    </cfRule>
    <cfRule type="containsText" dxfId="20076" priority="22405" operator="containsText" text="09.00 -16.00">
      <formula>NOT(ISERROR(SEARCH("09.00 -16.00",AY101)))</formula>
    </cfRule>
  </conditionalFormatting>
  <conditionalFormatting sqref="AY101 BA101:BG101">
    <cfRule type="containsText" dxfId="20075" priority="22400" operator="containsText" text="09.00 -13:00">
      <formula>NOT(ISERROR(SEARCH("09.00 -13:00",AY101)))</formula>
    </cfRule>
    <cfRule type="containsText" dxfId="20074" priority="22401" operator="containsText" text="08.30 -17.30">
      <formula>NOT(ISERROR(SEARCH("08.30 -17.30",AY101)))</formula>
    </cfRule>
    <cfRule type="containsText" dxfId="20073" priority="22402" operator="containsText" text="08.30 -15:30">
      <formula>NOT(ISERROR(SEARCH("08.30 -15:30",AY101)))</formula>
    </cfRule>
  </conditionalFormatting>
  <conditionalFormatting sqref="Q114:S114">
    <cfRule type="cellIs" dxfId="20072" priority="21845" operator="equal">
      <formula>"09.00 – 13.00"</formula>
    </cfRule>
  </conditionalFormatting>
  <conditionalFormatting sqref="U114:V114">
    <cfRule type="cellIs" dxfId="20071" priority="21794" operator="equal">
      <formula>"09.00 – 15.00"</formula>
    </cfRule>
  </conditionalFormatting>
  <conditionalFormatting sqref="Q114:S114">
    <cfRule type="cellIs" dxfId="20070" priority="21846" operator="equal">
      <formula>"09.00 – 15.00"</formula>
    </cfRule>
  </conditionalFormatting>
  <conditionalFormatting sqref="Q114:S114">
    <cfRule type="cellIs" dxfId="20069" priority="21847" operator="equal">
      <formula>"09.00 – 18.00"</formula>
    </cfRule>
  </conditionalFormatting>
  <conditionalFormatting sqref="Q114:S114">
    <cfRule type="cellIs" dxfId="20068" priority="21848" operator="equal">
      <formula>"09.30 – 13.00"</formula>
    </cfRule>
  </conditionalFormatting>
  <conditionalFormatting sqref="Q114:S114">
    <cfRule type="cellIs" dxfId="20067" priority="21849" operator="equal">
      <formula>"10.30 – 19.30"</formula>
    </cfRule>
  </conditionalFormatting>
  <conditionalFormatting sqref="Q114:S114">
    <cfRule type="cellIs" dxfId="20066" priority="21850" operator="equal">
      <formula>"11.30 – 19.30"</formula>
    </cfRule>
  </conditionalFormatting>
  <conditionalFormatting sqref="Q114:S114">
    <cfRule type="cellIs" dxfId="20065" priority="21851" operator="equal">
      <formula>_FV(13,"3")</formula>
    </cfRule>
  </conditionalFormatting>
  <conditionalFormatting sqref="Q114:S114">
    <cfRule type="cellIs" dxfId="20064" priority="21852" operator="equal">
      <formula>_FV(13,"3")</formula>
    </cfRule>
  </conditionalFormatting>
  <conditionalFormatting sqref="Q114:S114">
    <cfRule type="cellIs" dxfId="20063" priority="21853" operator="equal">
      <formula>_FV(13,"3")</formula>
    </cfRule>
  </conditionalFormatting>
  <conditionalFormatting sqref="BI114:XFD114 AS114 Q114:S114">
    <cfRule type="containsText" dxfId="20062" priority="21835" operator="containsText" text="DOMENICA">
      <formula>NOT(ISERROR(SEARCH("DOMENICA",Q114)))</formula>
    </cfRule>
    <cfRule type="containsText" dxfId="20061" priority="21836" operator="containsText" text="08.30 – 14.30">
      <formula>NOT(ISERROR(SEARCH("08.30 – 14.30",Q114)))</formula>
    </cfRule>
    <cfRule type="containsText" dxfId="20060" priority="21837" operator="containsText" text="09.30 – 18.30">
      <formula>NOT(ISERROR(SEARCH("09.30 – 18.30",Q114)))</formula>
    </cfRule>
    <cfRule type="containsText" dxfId="20059" priority="21838" operator="containsText" text="08.30 – 16.30">
      <formula>NOT(ISERROR(SEARCH("08.30 – 16.30",Q114)))</formula>
    </cfRule>
    <cfRule type="containsText" dxfId="20058" priority="21839" operator="containsText" text="08.30 – 17.30">
      <formula>NOT(ISERROR(SEARCH("08.30 – 17.30",Q114)))</formula>
    </cfRule>
    <cfRule type="containsText" dxfId="20057" priority="21840" operator="containsText" text="09.00 – 18.00">
      <formula>NOT(ISERROR(SEARCH("09.00 – 18.00",Q114)))</formula>
    </cfRule>
    <cfRule type="containsText" dxfId="20056" priority="21841" operator="containsText" text="09.00 – 15.00">
      <formula>NOT(ISERROR(SEARCH("09.00 – 15.00",Q114)))</formula>
    </cfRule>
    <cfRule type="containsText" dxfId="20055" priority="21842" operator="containsText" text="10.30 – 19.30">
      <formula>NOT(ISERROR(SEARCH("10.30 – 19.30",Q114)))</formula>
    </cfRule>
    <cfRule type="containsText" dxfId="20054" priority="21843" operator="containsText" text="09.00 – 13.00">
      <formula>NOT(ISERROR(SEARCH("09.00 – 13.00",Q114)))</formula>
    </cfRule>
    <cfRule type="containsText" dxfId="20053" priority="21844" operator="containsText" text="11.30 – 19.30">
      <formula>NOT(ISERROR(SEARCH("11.30 – 19.30",Q114)))</formula>
    </cfRule>
  </conditionalFormatting>
  <conditionalFormatting sqref="Q114:S114">
    <cfRule type="cellIs" dxfId="20052" priority="21827" operator="equal">
      <formula>"09.00 – 15.00"</formula>
    </cfRule>
  </conditionalFormatting>
  <conditionalFormatting sqref="Q114:S114">
    <cfRule type="cellIs" dxfId="20051" priority="21828" operator="equal">
      <formula>"09.00 – 18.00"</formula>
    </cfRule>
  </conditionalFormatting>
  <conditionalFormatting sqref="Q114:S114">
    <cfRule type="cellIs" dxfId="20050" priority="21829" operator="equal">
      <formula>"09.30 – 13.00"</formula>
    </cfRule>
  </conditionalFormatting>
  <conditionalFormatting sqref="Q114:S114">
    <cfRule type="cellIs" dxfId="20049" priority="21830" operator="equal">
      <formula>"10.30 – 19.30"</formula>
    </cfRule>
  </conditionalFormatting>
  <conditionalFormatting sqref="Q114:S114">
    <cfRule type="cellIs" dxfId="20048" priority="21831" operator="equal">
      <formula>"11.30 – 19.30"</formula>
    </cfRule>
  </conditionalFormatting>
  <conditionalFormatting sqref="Q114:S114">
    <cfRule type="cellIs" dxfId="20047" priority="21832" operator="equal">
      <formula>_FV(13,"3")</formula>
    </cfRule>
  </conditionalFormatting>
  <conditionalFormatting sqref="Q114:S114">
    <cfRule type="cellIs" dxfId="20046" priority="21833" operator="equal">
      <formula>_FV(13,"3")</formula>
    </cfRule>
  </conditionalFormatting>
  <conditionalFormatting sqref="Q114:S114">
    <cfRule type="cellIs" dxfId="20045" priority="21834" operator="equal">
      <formula>_FV(13,"3")</formula>
    </cfRule>
  </conditionalFormatting>
  <conditionalFormatting sqref="Q114:S114">
    <cfRule type="cellIs" dxfId="20044" priority="21819" operator="equal">
      <formula>"09.00 – 15.00"</formula>
    </cfRule>
  </conditionalFormatting>
  <conditionalFormatting sqref="Q114:S114">
    <cfRule type="cellIs" dxfId="20043" priority="21820" operator="equal">
      <formula>"09.00 – 18.00"</formula>
    </cfRule>
  </conditionalFormatting>
  <conditionalFormatting sqref="Q114:S114">
    <cfRule type="cellIs" dxfId="20042" priority="21821" operator="equal">
      <formula>"09.30 – 13.00"</formula>
    </cfRule>
  </conditionalFormatting>
  <conditionalFormatting sqref="Q114:S114">
    <cfRule type="cellIs" dxfId="20041" priority="21822" operator="equal">
      <formula>"10.30 – 19.30"</formula>
    </cfRule>
  </conditionalFormatting>
  <conditionalFormatting sqref="Q114:S114">
    <cfRule type="cellIs" dxfId="20040" priority="21823" operator="equal">
      <formula>"11.30 – 19.30"</formula>
    </cfRule>
  </conditionalFormatting>
  <conditionalFormatting sqref="Q114:S114">
    <cfRule type="cellIs" dxfId="20039" priority="21824" operator="equal">
      <formula>_FV(13,"3")</formula>
    </cfRule>
  </conditionalFormatting>
  <conditionalFormatting sqref="Q114:S114">
    <cfRule type="cellIs" dxfId="20038" priority="21825" operator="equal">
      <formula>_FV(13,"3")</formula>
    </cfRule>
  </conditionalFormatting>
  <conditionalFormatting sqref="Q114:S114">
    <cfRule type="cellIs" dxfId="20037" priority="21826" operator="equal">
      <formula>_FV(13,"3")</formula>
    </cfRule>
  </conditionalFormatting>
  <conditionalFormatting sqref="AT114:AU114">
    <cfRule type="containsText" dxfId="20036" priority="21802" operator="containsText" text="08.30 – 14.30">
      <formula>NOT(ISERROR(SEARCH("08.30 – 14.30",AT114)))</formula>
    </cfRule>
    <cfRule type="containsText" dxfId="20035" priority="21803" operator="containsText" text="09:30 – 18.30">
      <formula>NOT(ISERROR(SEARCH("09:30 – 18.30",AT114)))</formula>
    </cfRule>
    <cfRule type="containsText" dxfId="20034" priority="21804" operator="containsText" text="10.30 – 18.30">
      <formula>NOT(ISERROR(SEARCH("10.30 – 18.30",AT114)))</formula>
    </cfRule>
    <cfRule type="containsText" dxfId="20033" priority="21805" operator="containsText" text="09.30 – 18.30">
      <formula>NOT(ISERROR(SEARCH("09.30 – 18.30",AT114)))</formula>
    </cfRule>
    <cfRule type="containsText" dxfId="20032" priority="21806" operator="containsText" text="09.00 – 13:00">
      <formula>NOT(ISERROR(SEARCH("09.00 – 13:00",AT114)))</formula>
    </cfRule>
    <cfRule type="containsText" dxfId="20031" priority="21807" operator="containsText" text="08.30 – 16.30">
      <formula>NOT(ISERROR(SEARCH("08.30 – 16.30",AT114)))</formula>
    </cfRule>
    <cfRule type="containsText" dxfId="20030" priority="21808" operator="containsText" text="08:30 – 17.30">
      <formula>NOT(ISERROR(SEARCH("08:30 – 17.30",AT114)))</formula>
    </cfRule>
    <cfRule type="containsText" dxfId="20029" priority="21809" operator="containsText" text="08.30 – 17.30">
      <formula>NOT(ISERROR(SEARCH("08.30 – 17.30",AT114)))</formula>
    </cfRule>
    <cfRule type="containsText" dxfId="20028" priority="21810" operator="containsText" text="09.00 – 18.00">
      <formula>NOT(ISERROR(SEARCH("09.00 – 18.00",AT114)))</formula>
    </cfRule>
    <cfRule type="containsText" dxfId="20027" priority="21811" operator="containsText" text="09.00 – 13.00">
      <formula>NOT(ISERROR(SEARCH("09.00 – 13.00",AT114)))</formula>
    </cfRule>
    <cfRule type="containsText" dxfId="20026" priority="21812" operator="containsText" text="11.30 – 19.30">
      <formula>NOT(ISERROR(SEARCH("11.30 – 19.30",AT114)))</formula>
    </cfRule>
    <cfRule type="containsText" dxfId="20025" priority="21813" operator="containsText" text="10.30 – 19.30">
      <formula>NOT(ISERROR(SEARCH("10.30 – 19.30",AT114)))</formula>
    </cfRule>
    <cfRule type="containsText" dxfId="20024" priority="21814" operator="containsText" text="09.00 – 15.00">
      <formula>NOT(ISERROR(SEARCH("09.00 – 15.00",AT114)))</formula>
    </cfRule>
    <cfRule type="containsText" dxfId="20023" priority="21815" operator="containsText" text="12:30">
      <formula>NOT(ISERROR(SEARCH("12:30",AT114)))</formula>
    </cfRule>
    <cfRule type="containsText" dxfId="20022" priority="21816" operator="containsText" text="13:30">
      <formula>NOT(ISERROR(SEARCH("13:30",AT114)))</formula>
    </cfRule>
    <cfRule type="containsText" dxfId="20021" priority="21817" operator="containsText" text="FESTIVITÁ">
      <formula>NOT(ISERROR(SEARCH("FESTIVITÁ",AT114)))</formula>
    </cfRule>
    <cfRule type="cellIs" dxfId="20020" priority="21818" operator="equal">
      <formula>"DOMENICA"</formula>
    </cfRule>
  </conditionalFormatting>
  <conditionalFormatting sqref="U114:V114">
    <cfRule type="cellIs" dxfId="20019" priority="21793" stopIfTrue="1" operator="equal">
      <formula>"09.00 – 13.00"</formula>
    </cfRule>
  </conditionalFormatting>
  <conditionalFormatting sqref="U114:V114">
    <cfRule type="cellIs" dxfId="20018" priority="21795" operator="equal">
      <formula>"09.00 – 18.00"</formula>
    </cfRule>
  </conditionalFormatting>
  <conditionalFormatting sqref="U114:V114">
    <cfRule type="cellIs" dxfId="20017" priority="21796" operator="equal">
      <formula>"09.30 – 13.00"</formula>
    </cfRule>
  </conditionalFormatting>
  <conditionalFormatting sqref="U114:V114">
    <cfRule type="cellIs" dxfId="20016" priority="21797" operator="equal">
      <formula>"10.30 – 19.30"</formula>
    </cfRule>
  </conditionalFormatting>
  <conditionalFormatting sqref="U114:V114">
    <cfRule type="cellIs" dxfId="20015" priority="21798" operator="equal">
      <formula>"11.30 – 19.30"</formula>
    </cfRule>
  </conditionalFormatting>
  <conditionalFormatting sqref="U114:V114">
    <cfRule type="cellIs" dxfId="20014" priority="21799" operator="equal">
      <formula>_FV(13,"3")</formula>
    </cfRule>
  </conditionalFormatting>
  <conditionalFormatting sqref="U114:V114">
    <cfRule type="cellIs" dxfId="20013" priority="21800" operator="equal">
      <formula>_FV(13,"3")</formula>
    </cfRule>
  </conditionalFormatting>
  <conditionalFormatting sqref="U114:V114">
    <cfRule type="cellIs" dxfId="20012" priority="21801" operator="equal">
      <formula>_FV(13,"3")</formula>
    </cfRule>
  </conditionalFormatting>
  <conditionalFormatting sqref="U114:V114">
    <cfRule type="containsText" dxfId="20011" priority="21783" operator="containsText" text="DOMENICA">
      <formula>NOT(ISERROR(SEARCH("DOMENICA",U114)))</formula>
    </cfRule>
    <cfRule type="containsText" dxfId="20010" priority="21784" operator="containsText" text="08.30 – 14.30">
      <formula>NOT(ISERROR(SEARCH("08.30 – 14.30",U114)))</formula>
    </cfRule>
    <cfRule type="containsText" dxfId="20009" priority="21785" operator="containsText" text="09.30 – 18.30">
      <formula>NOT(ISERROR(SEARCH("09.30 – 18.30",U114)))</formula>
    </cfRule>
    <cfRule type="containsText" dxfId="20008" priority="21786" operator="containsText" text="08.30 – 16.30">
      <formula>NOT(ISERROR(SEARCH("08.30 – 16.30",U114)))</formula>
    </cfRule>
    <cfRule type="containsText" dxfId="20007" priority="21787" operator="containsText" text="08.30 – 17.30">
      <formula>NOT(ISERROR(SEARCH("08.30 – 17.30",U114)))</formula>
    </cfRule>
    <cfRule type="containsText" dxfId="20006" priority="21788" operator="containsText" text="09.00 – 18.00">
      <formula>NOT(ISERROR(SEARCH("09.00 – 18.00",U114)))</formula>
    </cfRule>
    <cfRule type="containsText" dxfId="20005" priority="21789" operator="containsText" text="09.00 – 15.00">
      <formula>NOT(ISERROR(SEARCH("09.00 – 15.00",U114)))</formula>
    </cfRule>
    <cfRule type="containsText" dxfId="20004" priority="21790" operator="containsText" text="10.30 – 19.30">
      <formula>NOT(ISERROR(SEARCH("10.30 – 19.30",U114)))</formula>
    </cfRule>
    <cfRule type="containsText" dxfId="20003" priority="21791" operator="containsText" text="09.00 – 13.00">
      <formula>NOT(ISERROR(SEARCH("09.00 – 13.00",U114)))</formula>
    </cfRule>
    <cfRule type="containsText" dxfId="20002" priority="21792" operator="containsText" text="11.30 – 19.30">
      <formula>NOT(ISERROR(SEARCH("11.30 – 19.30",U114)))</formula>
    </cfRule>
  </conditionalFormatting>
  <conditionalFormatting sqref="U114:V114">
    <cfRule type="cellIs" dxfId="20001" priority="21775" operator="equal">
      <formula>"09.00 – 15.00"</formula>
    </cfRule>
  </conditionalFormatting>
  <conditionalFormatting sqref="U114:V114">
    <cfRule type="cellIs" dxfId="20000" priority="21776" operator="equal">
      <formula>"09.00 – 18.00"</formula>
    </cfRule>
  </conditionalFormatting>
  <conditionalFormatting sqref="U114:V114">
    <cfRule type="cellIs" dxfId="19999" priority="21777" operator="equal">
      <formula>"09.30 – 13.00"</formula>
    </cfRule>
  </conditionalFormatting>
  <conditionalFormatting sqref="U114:V114">
    <cfRule type="cellIs" dxfId="19998" priority="21778" operator="equal">
      <formula>"10.30 – 19.30"</formula>
    </cfRule>
  </conditionalFormatting>
  <conditionalFormatting sqref="U114:V114">
    <cfRule type="cellIs" dxfId="19997" priority="21779" operator="equal">
      <formula>"11.30 – 19.30"</formula>
    </cfRule>
  </conditionalFormatting>
  <conditionalFormatting sqref="U114:V114">
    <cfRule type="cellIs" dxfId="19996" priority="21780" operator="equal">
      <formula>_FV(13,"3")</formula>
    </cfRule>
  </conditionalFormatting>
  <conditionalFormatting sqref="U114:V114">
    <cfRule type="cellIs" dxfId="19995" priority="21781" operator="equal">
      <formula>_FV(13,"3")</formula>
    </cfRule>
  </conditionalFormatting>
  <conditionalFormatting sqref="U114:V114">
    <cfRule type="cellIs" dxfId="19994" priority="21782" operator="equal">
      <formula>_FV(13,"3")</formula>
    </cfRule>
  </conditionalFormatting>
  <conditionalFormatting sqref="U114:V114">
    <cfRule type="cellIs" dxfId="19993" priority="21767" operator="equal">
      <formula>"09.00 – 15.00"</formula>
    </cfRule>
  </conditionalFormatting>
  <conditionalFormatting sqref="U114:V114">
    <cfRule type="cellIs" dxfId="19992" priority="21768" operator="equal">
      <formula>"09.00 – 18.00"</formula>
    </cfRule>
  </conditionalFormatting>
  <conditionalFormatting sqref="U114:V114">
    <cfRule type="cellIs" dxfId="19991" priority="21769" operator="equal">
      <formula>"09.30 – 13.00"</formula>
    </cfRule>
  </conditionalFormatting>
  <conditionalFormatting sqref="U114:V114">
    <cfRule type="cellIs" dxfId="19990" priority="21770" operator="equal">
      <formula>"10.30 – 19.30"</formula>
    </cfRule>
  </conditionalFormatting>
  <conditionalFormatting sqref="U114:V114">
    <cfRule type="cellIs" dxfId="19989" priority="21771" operator="equal">
      <formula>"11.30 – 19.30"</formula>
    </cfRule>
  </conditionalFormatting>
  <conditionalFormatting sqref="U114:V114">
    <cfRule type="cellIs" dxfId="19988" priority="21772" operator="equal">
      <formula>_FV(13,"3")</formula>
    </cfRule>
  </conditionalFormatting>
  <conditionalFormatting sqref="U114:V114">
    <cfRule type="cellIs" dxfId="19987" priority="21773" operator="equal">
      <formula>_FV(13,"3")</formula>
    </cfRule>
  </conditionalFormatting>
  <conditionalFormatting sqref="U114:V114">
    <cfRule type="cellIs" dxfId="19986" priority="21774" operator="equal">
      <formula>_FV(13,"3")</formula>
    </cfRule>
  </conditionalFormatting>
  <conditionalFormatting sqref="Q114:S114 BI114:XFD114 U114:V114">
    <cfRule type="containsText" dxfId="19985" priority="21761" operator="containsText" text="09.00 - 13.00">
      <formula>NOT(ISERROR(SEARCH("09.00 - 13.00",Q114)))</formula>
    </cfRule>
    <cfRule type="containsText" dxfId="19984" priority="21762" operator="containsText" text="09.00 – 15:00">
      <formula>NOT(ISERROR(SEARCH("09.00 – 15:00",Q114)))</formula>
    </cfRule>
    <cfRule type="containsText" dxfId="19983" priority="21763" operator="containsText" text="09.00 – 16.00">
      <formula>NOT(ISERROR(SEARCH("09.00 – 16.00",Q114)))</formula>
    </cfRule>
    <cfRule type="containsText" dxfId="19982" priority="21764" operator="containsText" text="09.00 - 13:00">
      <formula>NOT(ISERROR(SEARCH("09.00 - 13:00",Q114)))</formula>
    </cfRule>
    <cfRule type="containsText" dxfId="19981" priority="21765" operator="containsText" text="08.30 – 16:30 ">
      <formula>NOT(ISERROR(SEARCH("08.30 – 16:30 ",Q114)))</formula>
    </cfRule>
    <cfRule type="containsText" dxfId="19980" priority="21766" operator="containsText" text="08.30 – 17:30 ">
      <formula>NOT(ISERROR(SEARCH("08.30 – 17:30 ",Q114)))</formula>
    </cfRule>
  </conditionalFormatting>
  <conditionalFormatting sqref="Q114:S114">
    <cfRule type="cellIs" dxfId="19979" priority="21753" operator="equal">
      <formula>"09.00 – 15.00"</formula>
    </cfRule>
  </conditionalFormatting>
  <conditionalFormatting sqref="Q114:S114">
    <cfRule type="cellIs" dxfId="19978" priority="21754" operator="equal">
      <formula>"09.00 – 18.00"</formula>
    </cfRule>
  </conditionalFormatting>
  <conditionalFormatting sqref="Q114:S114">
    <cfRule type="cellIs" dxfId="19977" priority="21755" operator="equal">
      <formula>"09.30 – 13.00"</formula>
    </cfRule>
  </conditionalFormatting>
  <conditionalFormatting sqref="Q114:S114">
    <cfRule type="cellIs" dxfId="19976" priority="21756" operator="equal">
      <formula>"10.30 – 19.30"</formula>
    </cfRule>
  </conditionalFormatting>
  <conditionalFormatting sqref="Q114:S114">
    <cfRule type="cellIs" dxfId="19975" priority="21757" operator="equal">
      <formula>"11.30 – 19.30"</formula>
    </cfRule>
  </conditionalFormatting>
  <conditionalFormatting sqref="Q114:S114">
    <cfRule type="cellIs" dxfId="19974" priority="21758" operator="equal">
      <formula>_FV(13,"3")</formula>
    </cfRule>
  </conditionalFormatting>
  <conditionalFormatting sqref="Q114:S114">
    <cfRule type="cellIs" dxfId="19973" priority="21759" operator="equal">
      <formula>_FV(13,"3")</formula>
    </cfRule>
  </conditionalFormatting>
  <conditionalFormatting sqref="Q114:S114">
    <cfRule type="cellIs" dxfId="19972" priority="21760" operator="equal">
      <formula>_FV(13,"3")</formula>
    </cfRule>
  </conditionalFormatting>
  <conditionalFormatting sqref="Q114:S114">
    <cfRule type="containsText" dxfId="19971" priority="21743" operator="containsText" text="DOMENICA">
      <formula>NOT(ISERROR(SEARCH("DOMENICA",Q114)))</formula>
    </cfRule>
    <cfRule type="containsText" dxfId="19970" priority="21744" operator="containsText" text="08.30 – 14.30">
      <formula>NOT(ISERROR(SEARCH("08.30 – 14.30",Q114)))</formula>
    </cfRule>
    <cfRule type="containsText" dxfId="19969" priority="21745" operator="containsText" text="09.30 – 18.30">
      <formula>NOT(ISERROR(SEARCH("09.30 – 18.30",Q114)))</formula>
    </cfRule>
    <cfRule type="containsText" dxfId="19968" priority="21746" operator="containsText" text="08.30 – 16.30">
      <formula>NOT(ISERROR(SEARCH("08.30 – 16.30",Q114)))</formula>
    </cfRule>
    <cfRule type="containsText" dxfId="19967" priority="21747" operator="containsText" text="08.30 – 17.30">
      <formula>NOT(ISERROR(SEARCH("08.30 – 17.30",Q114)))</formula>
    </cfRule>
    <cfRule type="containsText" dxfId="19966" priority="21748" operator="containsText" text="09.00 – 18.00">
      <formula>NOT(ISERROR(SEARCH("09.00 – 18.00",Q114)))</formula>
    </cfRule>
    <cfRule type="containsText" dxfId="19965" priority="21749" operator="containsText" text="09.00 – 15.00">
      <formula>NOT(ISERROR(SEARCH("09.00 – 15.00",Q114)))</formula>
    </cfRule>
    <cfRule type="containsText" dxfId="19964" priority="21750" operator="containsText" text="10.30 – 19.30">
      <formula>NOT(ISERROR(SEARCH("10.30 – 19.30",Q114)))</formula>
    </cfRule>
    <cfRule type="containsText" dxfId="19963" priority="21751" operator="containsText" text="09.00 – 13.00">
      <formula>NOT(ISERROR(SEARCH("09.00 – 13.00",Q114)))</formula>
    </cfRule>
    <cfRule type="containsText" dxfId="19962" priority="21752" operator="containsText" text="11.30 – 19.30">
      <formula>NOT(ISERROR(SEARCH("11.30 – 19.30",Q114)))</formula>
    </cfRule>
  </conditionalFormatting>
  <conditionalFormatting sqref="Q114:S114">
    <cfRule type="cellIs" dxfId="19961" priority="21736" operator="equal">
      <formula>"09.00 – 18.00"</formula>
    </cfRule>
  </conditionalFormatting>
  <conditionalFormatting sqref="Q114:S114">
    <cfRule type="cellIs" dxfId="19960" priority="21737" operator="equal">
      <formula>"09.30 – 13.00"</formula>
    </cfRule>
  </conditionalFormatting>
  <conditionalFormatting sqref="Q114:S114">
    <cfRule type="cellIs" dxfId="19959" priority="21738" operator="equal">
      <formula>"10.30 – 19.30"</formula>
    </cfRule>
  </conditionalFormatting>
  <conditionalFormatting sqref="Q114:S114">
    <cfRule type="cellIs" dxfId="19958" priority="21739" operator="equal">
      <formula>"11.30 – 19.30"</formula>
    </cfRule>
  </conditionalFormatting>
  <conditionalFormatting sqref="Q114:S114">
    <cfRule type="cellIs" dxfId="19957" priority="21740" operator="equal">
      <formula>_FV(13,"3")</formula>
    </cfRule>
  </conditionalFormatting>
  <conditionalFormatting sqref="Q114:S114">
    <cfRule type="cellIs" dxfId="19956" priority="21741" operator="equal">
      <formula>_FV(13,"3")</formula>
    </cfRule>
  </conditionalFormatting>
  <conditionalFormatting sqref="Q114:S114">
    <cfRule type="cellIs" dxfId="19955" priority="21742" operator="equal">
      <formula>_FV(13,"3")</formula>
    </cfRule>
  </conditionalFormatting>
  <conditionalFormatting sqref="Q114:S114">
    <cfRule type="cellIs" dxfId="19954" priority="21729" operator="equal">
      <formula>"09.00 – 18.00"</formula>
    </cfRule>
  </conditionalFormatting>
  <conditionalFormatting sqref="Q114:S114">
    <cfRule type="cellIs" dxfId="19953" priority="21730" operator="equal">
      <formula>"09.30 – 13.00"</formula>
    </cfRule>
  </conditionalFormatting>
  <conditionalFormatting sqref="Q114:S114">
    <cfRule type="cellIs" dxfId="19952" priority="21731" operator="equal">
      <formula>"10.30 – 19.30"</formula>
    </cfRule>
  </conditionalFormatting>
  <conditionalFormatting sqref="Q114:S114">
    <cfRule type="cellIs" dxfId="19951" priority="21732" operator="equal">
      <formula>"11.30 – 19.30"</formula>
    </cfRule>
  </conditionalFormatting>
  <conditionalFormatting sqref="Q114:S114">
    <cfRule type="cellIs" dxfId="19950" priority="21733" operator="equal">
      <formula>_FV(13,"3")</formula>
    </cfRule>
  </conditionalFormatting>
  <conditionalFormatting sqref="Q114:S114">
    <cfRule type="cellIs" dxfId="19949" priority="21734" operator="equal">
      <formula>_FV(13,"3")</formula>
    </cfRule>
  </conditionalFormatting>
  <conditionalFormatting sqref="Q114:S114">
    <cfRule type="cellIs" dxfId="19948" priority="21735" operator="equal">
      <formula>_FV(13,"3")</formula>
    </cfRule>
  </conditionalFormatting>
  <conditionalFormatting sqref="C114:G114 I114:J114 M114:P114">
    <cfRule type="cellIs" dxfId="19947" priority="21720" operator="equal">
      <formula>"09.00 – 13.00"</formula>
    </cfRule>
  </conditionalFormatting>
  <conditionalFormatting sqref="C114:G114 I114:J114 M114:P114">
    <cfRule type="cellIs" dxfId="19946" priority="21721" operator="equal">
      <formula>"09.00 – 15.00"</formula>
    </cfRule>
  </conditionalFormatting>
  <conditionalFormatting sqref="C114:G114 I114:J114 M114:P114">
    <cfRule type="cellIs" dxfId="19945" priority="21722" operator="equal">
      <formula>"09.00 – 18.00"</formula>
    </cfRule>
  </conditionalFormatting>
  <conditionalFormatting sqref="C114:G114 I114:J114 M114:P114">
    <cfRule type="cellIs" dxfId="19944" priority="21723" operator="equal">
      <formula>"09.30 – 13.00"</formula>
    </cfRule>
  </conditionalFormatting>
  <conditionalFormatting sqref="C114:G114 I114:J114 M114:P114">
    <cfRule type="cellIs" dxfId="19943" priority="21724" operator="equal">
      <formula>"10.30 – 19.30"</formula>
    </cfRule>
  </conditionalFormatting>
  <conditionalFormatting sqref="C114:G114 I114:J114 M114:P114">
    <cfRule type="cellIs" dxfId="19942" priority="21725" operator="equal">
      <formula>"11.30 – 19.30"</formula>
    </cfRule>
  </conditionalFormatting>
  <conditionalFormatting sqref="C114:G114 I114:J114 M114:P114">
    <cfRule type="cellIs" dxfId="19941" priority="21726" operator="equal">
      <formula>_FV(13,"3")</formula>
    </cfRule>
  </conditionalFormatting>
  <conditionalFormatting sqref="C114:G114 I114:J114 M114:P114">
    <cfRule type="cellIs" dxfId="19940" priority="21727" operator="equal">
      <formula>_FV(13,"3")</formula>
    </cfRule>
  </conditionalFormatting>
  <conditionalFormatting sqref="C114:G114 I114:J114 M114:P114">
    <cfRule type="cellIs" dxfId="19939" priority="21728" operator="equal">
      <formula>_FV(13,"3")</formula>
    </cfRule>
  </conditionalFormatting>
  <conditionalFormatting sqref="C114:G114 I114:J114 M114:P114">
    <cfRule type="containsText" dxfId="19938" priority="21710" operator="containsText" text="DOMENICA">
      <formula>NOT(ISERROR(SEARCH("DOMENICA",C114)))</formula>
    </cfRule>
    <cfRule type="containsText" dxfId="19937" priority="21711" operator="containsText" text="08.30 – 14.30">
      <formula>NOT(ISERROR(SEARCH("08.30 – 14.30",C114)))</formula>
    </cfRule>
    <cfRule type="containsText" dxfId="19936" priority="21712" operator="containsText" text="09.30 – 18.30">
      <formula>NOT(ISERROR(SEARCH("09.30 – 18.30",C114)))</formula>
    </cfRule>
    <cfRule type="containsText" dxfId="19935" priority="21713" operator="containsText" text="08.30 – 16.30">
      <formula>NOT(ISERROR(SEARCH("08.30 – 16.30",C114)))</formula>
    </cfRule>
    <cfRule type="containsText" dxfId="19934" priority="21714" operator="containsText" text="08.30 – 17.30">
      <formula>NOT(ISERROR(SEARCH("08.30 – 17.30",C114)))</formula>
    </cfRule>
    <cfRule type="containsText" dxfId="19933" priority="21715" operator="containsText" text="09.00 – 18.00">
      <formula>NOT(ISERROR(SEARCH("09.00 – 18.00",C114)))</formula>
    </cfRule>
    <cfRule type="containsText" dxfId="19932" priority="21716" operator="containsText" text="09.00 – 15.00">
      <formula>NOT(ISERROR(SEARCH("09.00 – 15.00",C114)))</formula>
    </cfRule>
    <cfRule type="containsText" dxfId="19931" priority="21717" operator="containsText" text="10.30 – 19.30">
      <formula>NOT(ISERROR(SEARCH("10.30 – 19.30",C114)))</formula>
    </cfRule>
    <cfRule type="containsText" dxfId="19930" priority="21718" operator="containsText" text="09.00 – 13.00">
      <formula>NOT(ISERROR(SEARCH("09.00 – 13.00",C114)))</formula>
    </cfRule>
    <cfRule type="containsText" dxfId="19929" priority="21719" operator="containsText" text="11.30 – 19.30">
      <formula>NOT(ISERROR(SEARCH("11.30 – 19.30",C114)))</formula>
    </cfRule>
  </conditionalFormatting>
  <conditionalFormatting sqref="C114:G114 I114:J114 M114:P114">
    <cfRule type="cellIs" dxfId="19928" priority="21702" operator="equal">
      <formula>"09.00 – 15.00"</formula>
    </cfRule>
  </conditionalFormatting>
  <conditionalFormatting sqref="C114:G114 I114:J114 M114:P114">
    <cfRule type="cellIs" dxfId="19927" priority="21703" operator="equal">
      <formula>"09.00 – 18.00"</formula>
    </cfRule>
  </conditionalFormatting>
  <conditionalFormatting sqref="C114:G114 I114:J114 M114:P114">
    <cfRule type="cellIs" dxfId="19926" priority="21704" operator="equal">
      <formula>"09.30 – 13.00"</formula>
    </cfRule>
  </conditionalFormatting>
  <conditionalFormatting sqref="C114:G114 I114:J114 M114:P114">
    <cfRule type="cellIs" dxfId="19925" priority="21705" operator="equal">
      <formula>"10.30 – 19.30"</formula>
    </cfRule>
  </conditionalFormatting>
  <conditionalFormatting sqref="C114:G114 I114:J114 M114:P114">
    <cfRule type="cellIs" dxfId="19924" priority="21706" operator="equal">
      <formula>"11.30 – 19.30"</formula>
    </cfRule>
  </conditionalFormatting>
  <conditionalFormatting sqref="C114:G114 I114:J114 M114:P114">
    <cfRule type="cellIs" dxfId="19923" priority="21707" operator="equal">
      <formula>_FV(13,"3")</formula>
    </cfRule>
  </conditionalFormatting>
  <conditionalFormatting sqref="C114:G114 I114:J114 M114:P114">
    <cfRule type="cellIs" dxfId="19922" priority="21708" operator="equal">
      <formula>_FV(13,"3")</formula>
    </cfRule>
  </conditionalFormatting>
  <conditionalFormatting sqref="C114:G114 I114:J114 M114:P114">
    <cfRule type="cellIs" dxfId="19921" priority="21709" operator="equal">
      <formula>_FV(13,"3")</formula>
    </cfRule>
  </conditionalFormatting>
  <conditionalFormatting sqref="C114:G114 I114:J114 M114:P114">
    <cfRule type="cellIs" dxfId="19920" priority="21694" operator="equal">
      <formula>"09.00 – 15.00"</formula>
    </cfRule>
  </conditionalFormatting>
  <conditionalFormatting sqref="C114:G114 I114:J114 M114:P114">
    <cfRule type="cellIs" dxfId="19919" priority="21695" operator="equal">
      <formula>"09.00 – 18.00"</formula>
    </cfRule>
  </conditionalFormatting>
  <conditionalFormatting sqref="C114:G114 I114:J114 M114:P114">
    <cfRule type="cellIs" dxfId="19918" priority="21696" operator="equal">
      <formula>"09.30 – 13.00"</formula>
    </cfRule>
  </conditionalFormatting>
  <conditionalFormatting sqref="C114:G114 I114:J114 M114:P114">
    <cfRule type="cellIs" dxfId="19917" priority="21697" operator="equal">
      <formula>"10.30 – 19.30"</formula>
    </cfRule>
  </conditionalFormatting>
  <conditionalFormatting sqref="C114:G114 I114:J114 M114:P114">
    <cfRule type="cellIs" dxfId="19916" priority="21698" operator="equal">
      <formula>"11.30 – 19.30"</formula>
    </cfRule>
  </conditionalFormatting>
  <conditionalFormatting sqref="C114:G114 I114:J114 M114:P114">
    <cfRule type="cellIs" dxfId="19915" priority="21699" operator="equal">
      <formula>_FV(13,"3")</formula>
    </cfRule>
  </conditionalFormatting>
  <conditionalFormatting sqref="C114:G114 I114:J114 M114:P114">
    <cfRule type="cellIs" dxfId="19914" priority="21700" operator="equal">
      <formula>_FV(13,"3")</formula>
    </cfRule>
  </conditionalFormatting>
  <conditionalFormatting sqref="C114:G114 I114:J114 M114:P114">
    <cfRule type="cellIs" dxfId="19913" priority="21701" operator="equal">
      <formula>_FV(13,"3")</formula>
    </cfRule>
  </conditionalFormatting>
  <conditionalFormatting sqref="H114">
    <cfRule type="cellIs" dxfId="19912" priority="21686" operator="equal">
      <formula>"09.00 – 15.00"</formula>
    </cfRule>
  </conditionalFormatting>
  <conditionalFormatting sqref="H114">
    <cfRule type="cellIs" dxfId="19911" priority="21687" operator="equal">
      <formula>"09.00 – 18.00"</formula>
    </cfRule>
  </conditionalFormatting>
  <conditionalFormatting sqref="H114">
    <cfRule type="cellIs" dxfId="19910" priority="21688" operator="equal">
      <formula>"09.30 – 13.00"</formula>
    </cfRule>
  </conditionalFormatting>
  <conditionalFormatting sqref="H114">
    <cfRule type="cellIs" dxfId="19909" priority="21689" operator="equal">
      <formula>"10.30 – 19.30"</formula>
    </cfRule>
  </conditionalFormatting>
  <conditionalFormatting sqref="H114">
    <cfRule type="cellIs" dxfId="19908" priority="21690" operator="equal">
      <formula>"11.30 – 19.30"</formula>
    </cfRule>
  </conditionalFormatting>
  <conditionalFormatting sqref="H114">
    <cfRule type="cellIs" dxfId="19907" priority="21691" operator="equal">
      <formula>_FV(13,"3")</formula>
    </cfRule>
  </conditionalFormatting>
  <conditionalFormatting sqref="H114">
    <cfRule type="cellIs" dxfId="19906" priority="21692" operator="equal">
      <formula>_FV(13,"3")</formula>
    </cfRule>
  </conditionalFormatting>
  <conditionalFormatting sqref="H114">
    <cfRule type="cellIs" dxfId="19905" priority="21693" operator="equal">
      <formula>_FV(13,"3")</formula>
    </cfRule>
  </conditionalFormatting>
  <conditionalFormatting sqref="H114">
    <cfRule type="containsText" dxfId="19904" priority="21676" operator="containsText" text="DOMENICA">
      <formula>NOT(ISERROR(SEARCH("DOMENICA",H114)))</formula>
    </cfRule>
    <cfRule type="containsText" dxfId="19903" priority="21677" operator="containsText" text="08.30 – 14.30">
      <formula>NOT(ISERROR(SEARCH("08.30 – 14.30",H114)))</formula>
    </cfRule>
    <cfRule type="containsText" dxfId="19902" priority="21678" operator="containsText" text="09.30 – 18.30">
      <formula>NOT(ISERROR(SEARCH("09.30 – 18.30",H114)))</formula>
    </cfRule>
    <cfRule type="containsText" dxfId="19901" priority="21679" operator="containsText" text="08.30 – 16.30">
      <formula>NOT(ISERROR(SEARCH("08.30 – 16.30",H114)))</formula>
    </cfRule>
    <cfRule type="containsText" dxfId="19900" priority="21680" operator="containsText" text="08.30 – 17.30">
      <formula>NOT(ISERROR(SEARCH("08.30 – 17.30",H114)))</formula>
    </cfRule>
    <cfRule type="containsText" dxfId="19899" priority="21681" operator="containsText" text="09.00 – 18.00">
      <formula>NOT(ISERROR(SEARCH("09.00 – 18.00",H114)))</formula>
    </cfRule>
    <cfRule type="containsText" dxfId="19898" priority="21682" operator="containsText" text="09.00 – 15.00">
      <formula>NOT(ISERROR(SEARCH("09.00 – 15.00",H114)))</formula>
    </cfRule>
    <cfRule type="containsText" dxfId="19897" priority="21683" operator="containsText" text="10.30 – 19.30">
      <formula>NOT(ISERROR(SEARCH("10.30 – 19.30",H114)))</formula>
    </cfRule>
    <cfRule type="containsText" dxfId="19896" priority="21684" operator="containsText" text="09.00 – 13.00">
      <formula>NOT(ISERROR(SEARCH("09.00 – 13.00",H114)))</formula>
    </cfRule>
    <cfRule type="containsText" dxfId="19895" priority="21685" operator="containsText" text="11.30 – 19.30">
      <formula>NOT(ISERROR(SEARCH("11.30 – 19.30",H114)))</formula>
    </cfRule>
  </conditionalFormatting>
  <conditionalFormatting sqref="H114">
    <cfRule type="cellIs" dxfId="19894" priority="21669" operator="equal">
      <formula>"09.00 – 18.00"</formula>
    </cfRule>
  </conditionalFormatting>
  <conditionalFormatting sqref="H114">
    <cfRule type="cellIs" dxfId="19893" priority="21670" operator="equal">
      <formula>"09.30 – 13.00"</formula>
    </cfRule>
  </conditionalFormatting>
  <conditionalFormatting sqref="H114">
    <cfRule type="cellIs" dxfId="19892" priority="21671" operator="equal">
      <formula>"10.30 – 19.30"</formula>
    </cfRule>
  </conditionalFormatting>
  <conditionalFormatting sqref="H114">
    <cfRule type="cellIs" dxfId="19891" priority="21672" operator="equal">
      <formula>"11.30 – 19.30"</formula>
    </cfRule>
  </conditionalFormatting>
  <conditionalFormatting sqref="H114">
    <cfRule type="cellIs" dxfId="19890" priority="21673" operator="equal">
      <formula>_FV(13,"3")</formula>
    </cfRule>
  </conditionalFormatting>
  <conditionalFormatting sqref="H114">
    <cfRule type="cellIs" dxfId="19889" priority="21674" operator="equal">
      <formula>_FV(13,"3")</formula>
    </cfRule>
  </conditionalFormatting>
  <conditionalFormatting sqref="H114">
    <cfRule type="cellIs" dxfId="19888" priority="21675" operator="equal">
      <formula>_FV(13,"3")</formula>
    </cfRule>
  </conditionalFormatting>
  <conditionalFormatting sqref="H114">
    <cfRule type="cellIs" dxfId="19887" priority="21662" operator="equal">
      <formula>"09.00 – 18.00"</formula>
    </cfRule>
  </conditionalFormatting>
  <conditionalFormatting sqref="H114">
    <cfRule type="cellIs" dxfId="19886" priority="21663" operator="equal">
      <formula>"09.30 – 13.00"</formula>
    </cfRule>
  </conditionalFormatting>
  <conditionalFormatting sqref="H114">
    <cfRule type="cellIs" dxfId="19885" priority="21664" operator="equal">
      <formula>"10.30 – 19.30"</formula>
    </cfRule>
  </conditionalFormatting>
  <conditionalFormatting sqref="H114">
    <cfRule type="cellIs" dxfId="19884" priority="21665" operator="equal">
      <formula>"11.30 – 19.30"</formula>
    </cfRule>
  </conditionalFormatting>
  <conditionalFormatting sqref="H114">
    <cfRule type="cellIs" dxfId="19883" priority="21666" operator="equal">
      <formula>_FV(13,"3")</formula>
    </cfRule>
  </conditionalFormatting>
  <conditionalFormatting sqref="H114">
    <cfRule type="cellIs" dxfId="19882" priority="21667" operator="equal">
      <formula>_FV(13,"3")</formula>
    </cfRule>
  </conditionalFormatting>
  <conditionalFormatting sqref="H114">
    <cfRule type="cellIs" dxfId="19881" priority="21668" operator="equal">
      <formula>_FV(13,"3")</formula>
    </cfRule>
  </conditionalFormatting>
  <conditionalFormatting sqref="A114:B114">
    <cfRule type="cellIs" dxfId="19880" priority="21654" operator="equal">
      <formula>"09.00 – 15.00"</formula>
    </cfRule>
  </conditionalFormatting>
  <conditionalFormatting sqref="A114:B114">
    <cfRule type="cellIs" dxfId="19879" priority="21655" operator="equal">
      <formula>"09.00 – 18.00"</formula>
    </cfRule>
  </conditionalFormatting>
  <conditionalFormatting sqref="A114:B114">
    <cfRule type="cellIs" dxfId="19878" priority="21656" operator="equal">
      <formula>"09.30 – 13.00"</formula>
    </cfRule>
  </conditionalFormatting>
  <conditionalFormatting sqref="A114:B114">
    <cfRule type="cellIs" dxfId="19877" priority="21657" operator="equal">
      <formula>"10.30 – 19.30"</formula>
    </cfRule>
  </conditionalFormatting>
  <conditionalFormatting sqref="A114:B114">
    <cfRule type="cellIs" dxfId="19876" priority="21658" operator="equal">
      <formula>"11.30 – 19.30"</formula>
    </cfRule>
  </conditionalFormatting>
  <conditionalFormatting sqref="A114:B114">
    <cfRule type="cellIs" dxfId="19875" priority="21659" operator="equal">
      <formula>_FV(13,"3")</formula>
    </cfRule>
  </conditionalFormatting>
  <conditionalFormatting sqref="A114:B114">
    <cfRule type="cellIs" dxfId="19874" priority="21660" operator="equal">
      <formula>_FV(13,"3")</formula>
    </cfRule>
  </conditionalFormatting>
  <conditionalFormatting sqref="A114:B114">
    <cfRule type="cellIs" dxfId="19873" priority="21661" operator="equal">
      <formula>_FV(13,"3")</formula>
    </cfRule>
  </conditionalFormatting>
  <conditionalFormatting sqref="A114:B114">
    <cfRule type="containsText" dxfId="19872" priority="21644" operator="containsText" text="DOMENICA">
      <formula>NOT(ISERROR(SEARCH("DOMENICA",A114)))</formula>
    </cfRule>
    <cfRule type="containsText" dxfId="19871" priority="21645" operator="containsText" text="08.30 – 14.30">
      <formula>NOT(ISERROR(SEARCH("08.30 – 14.30",A114)))</formula>
    </cfRule>
    <cfRule type="containsText" dxfId="19870" priority="21646" operator="containsText" text="09.30 – 18.30">
      <formula>NOT(ISERROR(SEARCH("09.30 – 18.30",A114)))</formula>
    </cfRule>
    <cfRule type="containsText" dxfId="19869" priority="21647" operator="containsText" text="08.30 – 16.30">
      <formula>NOT(ISERROR(SEARCH("08.30 – 16.30",A114)))</formula>
    </cfRule>
    <cfRule type="containsText" dxfId="19868" priority="21648" operator="containsText" text="08.30 – 17.30">
      <formula>NOT(ISERROR(SEARCH("08.30 – 17.30",A114)))</formula>
    </cfRule>
    <cfRule type="containsText" dxfId="19867" priority="21649" operator="containsText" text="09.00 – 18.00">
      <formula>NOT(ISERROR(SEARCH("09.00 – 18.00",A114)))</formula>
    </cfRule>
    <cfRule type="containsText" dxfId="19866" priority="21650" operator="containsText" text="09.00 – 15.00">
      <formula>NOT(ISERROR(SEARCH("09.00 – 15.00",A114)))</formula>
    </cfRule>
    <cfRule type="containsText" dxfId="19865" priority="21651" operator="containsText" text="10.30 – 19.30">
      <formula>NOT(ISERROR(SEARCH("10.30 – 19.30",A114)))</formula>
    </cfRule>
    <cfRule type="containsText" dxfId="19864" priority="21652" operator="containsText" text="09.00 – 13.00">
      <formula>NOT(ISERROR(SEARCH("09.00 – 13.00",A114)))</formula>
    </cfRule>
    <cfRule type="containsText" dxfId="19863" priority="21653" operator="containsText" text="11.30 – 19.30">
      <formula>NOT(ISERROR(SEARCH("11.30 – 19.30",A114)))</formula>
    </cfRule>
  </conditionalFormatting>
  <conditionalFormatting sqref="A114:B114">
    <cfRule type="cellIs" dxfId="19862" priority="21636" operator="equal">
      <formula>"09.00 – 15.00"</formula>
    </cfRule>
  </conditionalFormatting>
  <conditionalFormatting sqref="A114:B114">
    <cfRule type="cellIs" dxfId="19861" priority="21637" operator="equal">
      <formula>"09.00 – 18.00"</formula>
    </cfRule>
  </conditionalFormatting>
  <conditionalFormatting sqref="A114:B114">
    <cfRule type="cellIs" dxfId="19860" priority="21638" operator="equal">
      <formula>"09.30 – 13.00"</formula>
    </cfRule>
  </conditionalFormatting>
  <conditionalFormatting sqref="A114:B114">
    <cfRule type="cellIs" dxfId="19859" priority="21639" operator="equal">
      <formula>"10.30 – 19.30"</formula>
    </cfRule>
  </conditionalFormatting>
  <conditionalFormatting sqref="A114:B114">
    <cfRule type="cellIs" dxfId="19858" priority="21640" operator="equal">
      <formula>"11.30 – 19.30"</formula>
    </cfRule>
  </conditionalFormatting>
  <conditionalFormatting sqref="A114:B114">
    <cfRule type="cellIs" dxfId="19857" priority="21641" operator="equal">
      <formula>_FV(13,"3")</formula>
    </cfRule>
  </conditionalFormatting>
  <conditionalFormatting sqref="A114:B114">
    <cfRule type="cellIs" dxfId="19856" priority="21642" operator="equal">
      <formula>_FV(13,"3")</formula>
    </cfRule>
  </conditionalFormatting>
  <conditionalFormatting sqref="A114:B114">
    <cfRule type="cellIs" dxfId="19855" priority="21643" operator="equal">
      <formula>_FV(13,"3")</formula>
    </cfRule>
  </conditionalFormatting>
  <conditionalFormatting sqref="A114:B114">
    <cfRule type="cellIs" dxfId="19854" priority="21628" operator="equal">
      <formula>"09.00 – 15.00"</formula>
    </cfRule>
  </conditionalFormatting>
  <conditionalFormatting sqref="A114:B114">
    <cfRule type="cellIs" dxfId="19853" priority="21629" operator="equal">
      <formula>"09.00 – 18.00"</formula>
    </cfRule>
  </conditionalFormatting>
  <conditionalFormatting sqref="A114:B114">
    <cfRule type="cellIs" dxfId="19852" priority="21630" operator="equal">
      <formula>"09.30 – 13.00"</formula>
    </cfRule>
  </conditionalFormatting>
  <conditionalFormatting sqref="A114:B114">
    <cfRule type="cellIs" dxfId="19851" priority="21631" operator="equal">
      <formula>"10.30 – 19.30"</formula>
    </cfRule>
  </conditionalFormatting>
  <conditionalFormatting sqref="A114:B114">
    <cfRule type="cellIs" dxfId="19850" priority="21632" operator="equal">
      <formula>"11.30 – 19.30"</formula>
    </cfRule>
  </conditionalFormatting>
  <conditionalFormatting sqref="A114:B114">
    <cfRule type="cellIs" dxfId="19849" priority="21633" operator="equal">
      <formula>_FV(13,"3")</formula>
    </cfRule>
  </conditionalFormatting>
  <conditionalFormatting sqref="A114:B114">
    <cfRule type="cellIs" dxfId="19848" priority="21634" operator="equal">
      <formula>_FV(13,"3")</formula>
    </cfRule>
  </conditionalFormatting>
  <conditionalFormatting sqref="A114:B114">
    <cfRule type="cellIs" dxfId="19847" priority="21635" operator="equal">
      <formula>_FV(13,"3")</formula>
    </cfRule>
  </conditionalFormatting>
  <conditionalFormatting sqref="A114:J114 M114:P114">
    <cfRule type="containsText" dxfId="19846" priority="21622" operator="containsText" text="09.00 - 13.00">
      <formula>NOT(ISERROR(SEARCH("09.00 - 13.00",A114)))</formula>
    </cfRule>
    <cfRule type="containsText" dxfId="19845" priority="21623" operator="containsText" text="09.00 – 15:00">
      <formula>NOT(ISERROR(SEARCH("09.00 – 15:00",A114)))</formula>
    </cfRule>
    <cfRule type="containsText" dxfId="19844" priority="21624" operator="containsText" text="09.00 – 16.00">
      <formula>NOT(ISERROR(SEARCH("09.00 – 16.00",A114)))</formula>
    </cfRule>
    <cfRule type="containsText" dxfId="19843" priority="21625" operator="containsText" text="09.00 - 13:00">
      <formula>NOT(ISERROR(SEARCH("09.00 - 13:00",A114)))</formula>
    </cfRule>
    <cfRule type="containsText" dxfId="19842" priority="21626" operator="containsText" text="08.30 – 16:30 ">
      <formula>NOT(ISERROR(SEARCH("08.30 – 16:30 ",A114)))</formula>
    </cfRule>
    <cfRule type="containsText" dxfId="19841" priority="21627" operator="containsText" text="08.30 – 17:30 ">
      <formula>NOT(ISERROR(SEARCH("08.30 – 17:30 ",A114)))</formula>
    </cfRule>
  </conditionalFormatting>
  <conditionalFormatting sqref="C114:J114 M114:P114">
    <cfRule type="cellIs" dxfId="19840" priority="21614" operator="equal">
      <formula>"09.00 – 15.00"</formula>
    </cfRule>
  </conditionalFormatting>
  <conditionalFormatting sqref="C114:J114 M114:P114">
    <cfRule type="cellIs" dxfId="19839" priority="21615" operator="equal">
      <formula>"09.00 – 18.00"</formula>
    </cfRule>
  </conditionalFormatting>
  <conditionalFormatting sqref="C114:J114 M114:P114">
    <cfRule type="cellIs" dxfId="19838" priority="21616" operator="equal">
      <formula>"09.30 – 13.00"</formula>
    </cfRule>
  </conditionalFormatting>
  <conditionalFormatting sqref="C114:J114 M114:P114">
    <cfRule type="cellIs" dxfId="19837" priority="21617" operator="equal">
      <formula>"10.30 – 19.30"</formula>
    </cfRule>
  </conditionalFormatting>
  <conditionalFormatting sqref="C114:J114 M114:P114">
    <cfRule type="cellIs" dxfId="19836" priority="21618" operator="equal">
      <formula>"11.30 – 19.30"</formula>
    </cfRule>
  </conditionalFormatting>
  <conditionalFormatting sqref="C114:J114 M114:P114">
    <cfRule type="cellIs" dxfId="19835" priority="21619" operator="equal">
      <formula>_FV(13,"3")</formula>
    </cfRule>
  </conditionalFormatting>
  <conditionalFormatting sqref="C114:J114 M114:P114">
    <cfRule type="cellIs" dxfId="19834" priority="21620" operator="equal">
      <formula>_FV(13,"3")</formula>
    </cfRule>
  </conditionalFormatting>
  <conditionalFormatting sqref="C114:J114 M114:P114">
    <cfRule type="cellIs" dxfId="19833" priority="21621" operator="equal">
      <formula>_FV(13,"3")</formula>
    </cfRule>
  </conditionalFormatting>
  <conditionalFormatting sqref="C114:J114 M114:P114">
    <cfRule type="containsText" dxfId="19832" priority="21604" operator="containsText" text="DOMENICA">
      <formula>NOT(ISERROR(SEARCH("DOMENICA",C114)))</formula>
    </cfRule>
    <cfRule type="containsText" dxfId="19831" priority="21605" operator="containsText" text="08.30 – 14.30">
      <formula>NOT(ISERROR(SEARCH("08.30 – 14.30",C114)))</formula>
    </cfRule>
    <cfRule type="containsText" dxfId="19830" priority="21606" operator="containsText" text="09.30 – 18.30">
      <formula>NOT(ISERROR(SEARCH("09.30 – 18.30",C114)))</formula>
    </cfRule>
    <cfRule type="containsText" dxfId="19829" priority="21607" operator="containsText" text="08.30 – 16.30">
      <formula>NOT(ISERROR(SEARCH("08.30 – 16.30",C114)))</formula>
    </cfRule>
    <cfRule type="containsText" dxfId="19828" priority="21608" operator="containsText" text="08.30 – 17.30">
      <formula>NOT(ISERROR(SEARCH("08.30 – 17.30",C114)))</formula>
    </cfRule>
    <cfRule type="containsText" dxfId="19827" priority="21609" operator="containsText" text="09.00 – 18.00">
      <formula>NOT(ISERROR(SEARCH("09.00 – 18.00",C114)))</formula>
    </cfRule>
    <cfRule type="containsText" dxfId="19826" priority="21610" operator="containsText" text="09.00 – 15.00">
      <formula>NOT(ISERROR(SEARCH("09.00 – 15.00",C114)))</formula>
    </cfRule>
    <cfRule type="containsText" dxfId="19825" priority="21611" operator="containsText" text="10.30 – 19.30">
      <formula>NOT(ISERROR(SEARCH("10.30 – 19.30",C114)))</formula>
    </cfRule>
    <cfRule type="containsText" dxfId="19824" priority="21612" operator="containsText" text="09.00 – 13.00">
      <formula>NOT(ISERROR(SEARCH("09.00 – 13.00",C114)))</formula>
    </cfRule>
    <cfRule type="containsText" dxfId="19823" priority="21613" operator="containsText" text="11.30 – 19.30">
      <formula>NOT(ISERROR(SEARCH("11.30 – 19.30",C114)))</formula>
    </cfRule>
  </conditionalFormatting>
  <conditionalFormatting sqref="C114:J114 M114:P114">
    <cfRule type="cellIs" dxfId="19822" priority="21597" operator="equal">
      <formula>"09.00 – 18.00"</formula>
    </cfRule>
  </conditionalFormatting>
  <conditionalFormatting sqref="C114:J114 M114:P114">
    <cfRule type="cellIs" dxfId="19821" priority="21598" operator="equal">
      <formula>"09.30 – 13.00"</formula>
    </cfRule>
  </conditionalFormatting>
  <conditionalFormatting sqref="C114:J114 M114:P114">
    <cfRule type="cellIs" dxfId="19820" priority="21599" operator="equal">
      <formula>"10.30 – 19.30"</formula>
    </cfRule>
  </conditionalFormatting>
  <conditionalFormatting sqref="C114:J114 M114:P114">
    <cfRule type="cellIs" dxfId="19819" priority="21600" operator="equal">
      <formula>"11.30 – 19.30"</formula>
    </cfRule>
  </conditionalFormatting>
  <conditionalFormatting sqref="C114:J114 M114:P114">
    <cfRule type="cellIs" dxfId="19818" priority="21601" operator="equal">
      <formula>_FV(13,"3")</formula>
    </cfRule>
  </conditionalFormatting>
  <conditionalFormatting sqref="C114:J114 M114:P114">
    <cfRule type="cellIs" dxfId="19817" priority="21602" operator="equal">
      <formula>_FV(13,"3")</formula>
    </cfRule>
  </conditionalFormatting>
  <conditionalFormatting sqref="C114:J114 M114:P114">
    <cfRule type="cellIs" dxfId="19816" priority="21603" operator="equal">
      <formula>_FV(13,"3")</formula>
    </cfRule>
  </conditionalFormatting>
  <conditionalFormatting sqref="C114:J114 M114:P114">
    <cfRule type="cellIs" dxfId="19815" priority="21590" operator="equal">
      <formula>"09.00 – 18.00"</formula>
    </cfRule>
  </conditionalFormatting>
  <conditionalFormatting sqref="C114:J114 M114:P114">
    <cfRule type="cellIs" dxfId="19814" priority="21591" operator="equal">
      <formula>"09.30 – 13.00"</formula>
    </cfRule>
  </conditionalFormatting>
  <conditionalFormatting sqref="C114:J114 M114:P114">
    <cfRule type="cellIs" dxfId="19813" priority="21592" operator="equal">
      <formula>"10.30 – 19.30"</formula>
    </cfRule>
  </conditionalFormatting>
  <conditionalFormatting sqref="C114:J114 M114:P114">
    <cfRule type="cellIs" dxfId="19812" priority="21593" operator="equal">
      <formula>"11.30 – 19.30"</formula>
    </cfRule>
  </conditionalFormatting>
  <conditionalFormatting sqref="C114:J114 M114:P114">
    <cfRule type="cellIs" dxfId="19811" priority="21594" operator="equal">
      <formula>_FV(13,"3")</formula>
    </cfRule>
  </conditionalFormatting>
  <conditionalFormatting sqref="C114:J114 M114:P114">
    <cfRule type="cellIs" dxfId="19810" priority="21595" operator="equal">
      <formula>_FV(13,"3")</formula>
    </cfRule>
  </conditionalFormatting>
  <conditionalFormatting sqref="C114:J114 M114:P114">
    <cfRule type="cellIs" dxfId="19809" priority="21596" operator="equal">
      <formula>_FV(13,"3")</formula>
    </cfRule>
  </conditionalFormatting>
  <conditionalFormatting sqref="H114">
    <cfRule type="cellIs" dxfId="19808" priority="21582" operator="equal">
      <formula>"09.00 – 15.00"</formula>
    </cfRule>
  </conditionalFormatting>
  <conditionalFormatting sqref="H114">
    <cfRule type="cellIs" dxfId="19807" priority="21583" operator="equal">
      <formula>"09.00 – 18.00"</formula>
    </cfRule>
  </conditionalFormatting>
  <conditionalFormatting sqref="H114">
    <cfRule type="cellIs" dxfId="19806" priority="21584" operator="equal">
      <formula>"09.30 – 13.00"</formula>
    </cfRule>
  </conditionalFormatting>
  <conditionalFormatting sqref="H114">
    <cfRule type="cellIs" dxfId="19805" priority="21585" operator="equal">
      <formula>"10.30 – 19.30"</formula>
    </cfRule>
  </conditionalFormatting>
  <conditionalFormatting sqref="H114">
    <cfRule type="cellIs" dxfId="19804" priority="21586" operator="equal">
      <formula>"11.30 – 19.30"</formula>
    </cfRule>
  </conditionalFormatting>
  <conditionalFormatting sqref="H114">
    <cfRule type="cellIs" dxfId="19803" priority="21587" operator="equal">
      <formula>_FV(13,"3")</formula>
    </cfRule>
  </conditionalFormatting>
  <conditionalFormatting sqref="H114">
    <cfRule type="cellIs" dxfId="19802" priority="21588" operator="equal">
      <formula>_FV(13,"3")</formula>
    </cfRule>
  </conditionalFormatting>
  <conditionalFormatting sqref="H114">
    <cfRule type="cellIs" dxfId="19801" priority="21589" operator="equal">
      <formula>_FV(13,"3")</formula>
    </cfRule>
  </conditionalFormatting>
  <conditionalFormatting sqref="H114">
    <cfRule type="containsText" dxfId="19800" priority="21572" operator="containsText" text="DOMENICA">
      <formula>NOT(ISERROR(SEARCH("DOMENICA",H114)))</formula>
    </cfRule>
    <cfRule type="containsText" dxfId="19799" priority="21573" operator="containsText" text="08.30 – 14.30">
      <formula>NOT(ISERROR(SEARCH("08.30 – 14.30",H114)))</formula>
    </cfRule>
    <cfRule type="containsText" dxfId="19798" priority="21574" operator="containsText" text="09.30 – 18.30">
      <formula>NOT(ISERROR(SEARCH("09.30 – 18.30",H114)))</formula>
    </cfRule>
    <cfRule type="containsText" dxfId="19797" priority="21575" operator="containsText" text="08.30 – 16.30">
      <formula>NOT(ISERROR(SEARCH("08.30 – 16.30",H114)))</formula>
    </cfRule>
    <cfRule type="containsText" dxfId="19796" priority="21576" operator="containsText" text="08.30 – 17.30">
      <formula>NOT(ISERROR(SEARCH("08.30 – 17.30",H114)))</formula>
    </cfRule>
    <cfRule type="containsText" dxfId="19795" priority="21577" operator="containsText" text="09.00 – 18.00">
      <formula>NOT(ISERROR(SEARCH("09.00 – 18.00",H114)))</formula>
    </cfRule>
    <cfRule type="containsText" dxfId="19794" priority="21578" operator="containsText" text="09.00 – 15.00">
      <formula>NOT(ISERROR(SEARCH("09.00 – 15.00",H114)))</formula>
    </cfRule>
    <cfRule type="containsText" dxfId="19793" priority="21579" operator="containsText" text="10.30 – 19.30">
      <formula>NOT(ISERROR(SEARCH("10.30 – 19.30",H114)))</formula>
    </cfRule>
    <cfRule type="containsText" dxfId="19792" priority="21580" operator="containsText" text="09.00 – 13.00">
      <formula>NOT(ISERROR(SEARCH("09.00 – 13.00",H114)))</formula>
    </cfRule>
    <cfRule type="containsText" dxfId="19791" priority="21581" operator="containsText" text="11.30 – 19.30">
      <formula>NOT(ISERROR(SEARCH("11.30 – 19.30",H114)))</formula>
    </cfRule>
  </conditionalFormatting>
  <conditionalFormatting sqref="H114">
    <cfRule type="cellIs" dxfId="19790" priority="21565" operator="equal">
      <formula>"09.00 – 18.00"</formula>
    </cfRule>
  </conditionalFormatting>
  <conditionalFormatting sqref="H114">
    <cfRule type="cellIs" dxfId="19789" priority="21566" operator="equal">
      <formula>"09.30 – 13.00"</formula>
    </cfRule>
  </conditionalFormatting>
  <conditionalFormatting sqref="H114">
    <cfRule type="cellIs" dxfId="19788" priority="21567" operator="equal">
      <formula>"10.30 – 19.30"</formula>
    </cfRule>
  </conditionalFormatting>
  <conditionalFormatting sqref="H114">
    <cfRule type="cellIs" dxfId="19787" priority="21568" operator="equal">
      <formula>"11.30 – 19.30"</formula>
    </cfRule>
  </conditionalFormatting>
  <conditionalFormatting sqref="H114">
    <cfRule type="cellIs" dxfId="19786" priority="21569" operator="equal">
      <formula>_FV(13,"3")</formula>
    </cfRule>
  </conditionalFormatting>
  <conditionalFormatting sqref="H114">
    <cfRule type="cellIs" dxfId="19785" priority="21570" operator="equal">
      <formula>_FV(13,"3")</formula>
    </cfRule>
  </conditionalFormatting>
  <conditionalFormatting sqref="H114">
    <cfRule type="cellIs" dxfId="19784" priority="21571" operator="equal">
      <formula>_FV(13,"3")</formula>
    </cfRule>
  </conditionalFormatting>
  <conditionalFormatting sqref="H114">
    <cfRule type="cellIs" dxfId="19783" priority="21558" operator="equal">
      <formula>"09.00 – 18.00"</formula>
    </cfRule>
  </conditionalFormatting>
  <conditionalFormatting sqref="H114">
    <cfRule type="cellIs" dxfId="19782" priority="21559" operator="equal">
      <formula>"09.30 – 13.00"</formula>
    </cfRule>
  </conditionalFormatting>
  <conditionalFormatting sqref="H114">
    <cfRule type="cellIs" dxfId="19781" priority="21560" operator="equal">
      <formula>"10.30 – 19.30"</formula>
    </cfRule>
  </conditionalFormatting>
  <conditionalFormatting sqref="H114">
    <cfRule type="cellIs" dxfId="19780" priority="21561" operator="equal">
      <formula>"11.30 – 19.30"</formula>
    </cfRule>
  </conditionalFormatting>
  <conditionalFormatting sqref="H114">
    <cfRule type="cellIs" dxfId="19779" priority="21562" operator="equal">
      <formula>_FV(13,"3")</formula>
    </cfRule>
  </conditionalFormatting>
  <conditionalFormatting sqref="H114">
    <cfRule type="cellIs" dxfId="19778" priority="21563" operator="equal">
      <formula>_FV(13,"3")</formula>
    </cfRule>
  </conditionalFormatting>
  <conditionalFormatting sqref="H114">
    <cfRule type="cellIs" dxfId="19777" priority="21564" operator="equal">
      <formula>_FV(13,"3")</formula>
    </cfRule>
  </conditionalFormatting>
  <conditionalFormatting sqref="W114 AQ114:AR114 AK114:AL114 AG114">
    <cfRule type="cellIs" dxfId="19776" priority="21549" operator="equal">
      <formula>"09.00 – 13.00"</formula>
    </cfRule>
  </conditionalFormatting>
  <conditionalFormatting sqref="W114 AQ114:AR114 AK114:AL114 AG114">
    <cfRule type="cellIs" dxfId="19775" priority="21550" operator="equal">
      <formula>"09.00 – 15.00"</formula>
    </cfRule>
  </conditionalFormatting>
  <conditionalFormatting sqref="W114 AQ114:AR114 AK114:AL114 AG114">
    <cfRule type="cellIs" dxfId="19774" priority="21551" operator="equal">
      <formula>"09.00 – 18.00"</formula>
    </cfRule>
  </conditionalFormatting>
  <conditionalFormatting sqref="W114 AQ114:AR114 AK114:AL114 AG114">
    <cfRule type="cellIs" dxfId="19773" priority="21552" operator="equal">
      <formula>"09.30 – 13.00"</formula>
    </cfRule>
  </conditionalFormatting>
  <conditionalFormatting sqref="W114 AQ114:AR114 AK114:AL114 AG114">
    <cfRule type="cellIs" dxfId="19772" priority="21553" operator="equal">
      <formula>"10.30 – 19.30"</formula>
    </cfRule>
  </conditionalFormatting>
  <conditionalFormatting sqref="W114 AQ114:AR114 AK114:AL114 AG114">
    <cfRule type="cellIs" dxfId="19771" priority="21554" operator="equal">
      <formula>"11.30 – 19.30"</formula>
    </cfRule>
  </conditionalFormatting>
  <conditionalFormatting sqref="W114 AQ114:AR114 AK114:AL114 AG114">
    <cfRule type="cellIs" dxfId="19770" priority="21555" operator="equal">
      <formula>_FV(13,"3")</formula>
    </cfRule>
  </conditionalFormatting>
  <conditionalFormatting sqref="W114 AQ114:AR114 AK114:AL114 AG114">
    <cfRule type="cellIs" dxfId="19769" priority="21556" operator="equal">
      <formula>_FV(13,"3")</formula>
    </cfRule>
  </conditionalFormatting>
  <conditionalFormatting sqref="W114 AQ114:AR114 AK114:AL114 AG114">
    <cfRule type="cellIs" dxfId="19768" priority="21557" operator="equal">
      <formula>_FV(13,"3")</formula>
    </cfRule>
  </conditionalFormatting>
  <conditionalFormatting sqref="W114 AQ114:AR114 AK114:AL114 AG114">
    <cfRule type="containsText" dxfId="19767" priority="21539" operator="containsText" text="DOMENICA">
      <formula>NOT(ISERROR(SEARCH("DOMENICA",W114)))</formula>
    </cfRule>
    <cfRule type="containsText" dxfId="19766" priority="21540" operator="containsText" text="08.30 – 14.30">
      <formula>NOT(ISERROR(SEARCH("08.30 – 14.30",W114)))</formula>
    </cfRule>
    <cfRule type="containsText" dxfId="19765" priority="21541" operator="containsText" text="09.30 – 18.30">
      <formula>NOT(ISERROR(SEARCH("09.30 – 18.30",W114)))</formula>
    </cfRule>
    <cfRule type="containsText" dxfId="19764" priority="21542" operator="containsText" text="08.30 – 16.30">
      <formula>NOT(ISERROR(SEARCH("08.30 – 16.30",W114)))</formula>
    </cfRule>
    <cfRule type="containsText" dxfId="19763" priority="21543" operator="containsText" text="08.30 – 17.30">
      <formula>NOT(ISERROR(SEARCH("08.30 – 17.30",W114)))</formula>
    </cfRule>
    <cfRule type="containsText" dxfId="19762" priority="21544" operator="containsText" text="09.00 – 18.00">
      <formula>NOT(ISERROR(SEARCH("09.00 – 18.00",W114)))</formula>
    </cfRule>
    <cfRule type="containsText" dxfId="19761" priority="21545" operator="containsText" text="09.00 – 15.00">
      <formula>NOT(ISERROR(SEARCH("09.00 – 15.00",W114)))</formula>
    </cfRule>
    <cfRule type="containsText" dxfId="19760" priority="21546" operator="containsText" text="10.30 – 19.30">
      <formula>NOT(ISERROR(SEARCH("10.30 – 19.30",W114)))</formula>
    </cfRule>
    <cfRule type="containsText" dxfId="19759" priority="21547" operator="containsText" text="09.00 – 13.00">
      <formula>NOT(ISERROR(SEARCH("09.00 – 13.00",W114)))</formula>
    </cfRule>
    <cfRule type="containsText" dxfId="19758" priority="21548" operator="containsText" text="11.30 – 19.30">
      <formula>NOT(ISERROR(SEARCH("11.30 – 19.30",W114)))</formula>
    </cfRule>
  </conditionalFormatting>
  <conditionalFormatting sqref="W114 AQ114:AR114 AK114:AL114 AG114">
    <cfRule type="cellIs" dxfId="19757" priority="21531" operator="equal">
      <formula>"09.00 – 15.00"</formula>
    </cfRule>
  </conditionalFormatting>
  <conditionalFormatting sqref="W114 AQ114:AR114 AK114:AL114 AG114">
    <cfRule type="cellIs" dxfId="19756" priority="21532" operator="equal">
      <formula>"09.00 – 18.00"</formula>
    </cfRule>
  </conditionalFormatting>
  <conditionalFormatting sqref="W114 AQ114:AR114 AK114:AL114 AG114">
    <cfRule type="cellIs" dxfId="19755" priority="21533" operator="equal">
      <formula>"09.30 – 13.00"</formula>
    </cfRule>
  </conditionalFormatting>
  <conditionalFormatting sqref="W114 AQ114:AR114 AK114:AL114 AG114">
    <cfRule type="cellIs" dxfId="19754" priority="21534" operator="equal">
      <formula>"10.30 – 19.30"</formula>
    </cfRule>
  </conditionalFormatting>
  <conditionalFormatting sqref="W114 AQ114:AR114 AK114:AL114 AG114">
    <cfRule type="cellIs" dxfId="19753" priority="21535" operator="equal">
      <formula>"11.30 – 19.30"</formula>
    </cfRule>
  </conditionalFormatting>
  <conditionalFormatting sqref="W114 AQ114:AR114 AK114:AL114 AG114">
    <cfRule type="cellIs" dxfId="19752" priority="21536" operator="equal">
      <formula>_FV(13,"3")</formula>
    </cfRule>
  </conditionalFormatting>
  <conditionalFormatting sqref="W114 AQ114:AR114 AK114:AL114 AG114">
    <cfRule type="cellIs" dxfId="19751" priority="21537" operator="equal">
      <formula>_FV(13,"3")</formula>
    </cfRule>
  </conditionalFormatting>
  <conditionalFormatting sqref="W114 AQ114:AR114 AK114:AL114 AG114">
    <cfRule type="cellIs" dxfId="19750" priority="21538" operator="equal">
      <formula>_FV(13,"3")</formula>
    </cfRule>
  </conditionalFormatting>
  <conditionalFormatting sqref="W114 AQ114:AR114 AK114:AL114 AG114">
    <cfRule type="cellIs" dxfId="19749" priority="21523" operator="equal">
      <formula>"09.00 – 15.00"</formula>
    </cfRule>
  </conditionalFormatting>
  <conditionalFormatting sqref="W114 AQ114:AR114 AK114:AL114 AG114">
    <cfRule type="cellIs" dxfId="19748" priority="21524" operator="equal">
      <formula>"09.00 – 18.00"</formula>
    </cfRule>
  </conditionalFormatting>
  <conditionalFormatting sqref="W114 AQ114:AR114 AK114:AL114 AG114">
    <cfRule type="cellIs" dxfId="19747" priority="21525" operator="equal">
      <formula>"09.30 – 13.00"</formula>
    </cfRule>
  </conditionalFormatting>
  <conditionalFormatting sqref="W114 AQ114:AR114 AK114:AL114 AG114">
    <cfRule type="cellIs" dxfId="19746" priority="21526" operator="equal">
      <formula>"10.30 – 19.30"</formula>
    </cfRule>
  </conditionalFormatting>
  <conditionalFormatting sqref="W114 AQ114:AR114 AK114:AL114 AG114">
    <cfRule type="cellIs" dxfId="19745" priority="21527" operator="equal">
      <formula>"11.30 – 19.30"</formula>
    </cfRule>
  </conditionalFormatting>
  <conditionalFormatting sqref="W114 AQ114:AR114 AK114:AL114 AG114">
    <cfRule type="cellIs" dxfId="19744" priority="21528" operator="equal">
      <formula>_FV(13,"3")</formula>
    </cfRule>
  </conditionalFormatting>
  <conditionalFormatting sqref="W114 AQ114:AR114 AK114:AL114 AG114">
    <cfRule type="cellIs" dxfId="19743" priority="21529" operator="equal">
      <formula>_FV(13,"3")</formula>
    </cfRule>
  </conditionalFormatting>
  <conditionalFormatting sqref="W114 AQ114:AR114 AK114:AL114 AG114">
    <cfRule type="cellIs" dxfId="19742" priority="21530" operator="equal">
      <formula>_FV(13,"3")</formula>
    </cfRule>
  </conditionalFormatting>
  <conditionalFormatting sqref="W114 AQ114:AR114 AK114:AL114 AG114">
    <cfRule type="containsText" dxfId="19741" priority="21517" operator="containsText" text="09.00 - 13.00">
      <formula>NOT(ISERROR(SEARCH("09.00 - 13.00",W114)))</formula>
    </cfRule>
    <cfRule type="containsText" dxfId="19740" priority="21518" operator="containsText" text="09.00 – 15:00">
      <formula>NOT(ISERROR(SEARCH("09.00 – 15:00",W114)))</formula>
    </cfRule>
    <cfRule type="containsText" dxfId="19739" priority="21519" operator="containsText" text="09.00 – 16.00">
      <formula>NOT(ISERROR(SEARCH("09.00 – 16.00",W114)))</formula>
    </cfRule>
    <cfRule type="containsText" dxfId="19738" priority="21520" operator="containsText" text="09.00 - 13:00">
      <formula>NOT(ISERROR(SEARCH("09.00 - 13:00",W114)))</formula>
    </cfRule>
    <cfRule type="containsText" dxfId="19737" priority="21521" operator="containsText" text="08.30 – 16:30 ">
      <formula>NOT(ISERROR(SEARCH("08.30 – 16:30 ",W114)))</formula>
    </cfRule>
    <cfRule type="containsText" dxfId="19736" priority="21522" operator="containsText" text="08.30 – 17:30 ">
      <formula>NOT(ISERROR(SEARCH("08.30 – 17:30 ",W114)))</formula>
    </cfRule>
  </conditionalFormatting>
  <conditionalFormatting sqref="W114 AQ114:AR114 AK114:AL114 AG114">
    <cfRule type="cellIs" dxfId="19735" priority="21509" operator="equal">
      <formula>"09.00 – 15.00"</formula>
    </cfRule>
  </conditionalFormatting>
  <conditionalFormatting sqref="W114 AQ114:AR114 AK114:AL114 AG114">
    <cfRule type="cellIs" dxfId="19734" priority="21510" operator="equal">
      <formula>"09.00 – 18.00"</formula>
    </cfRule>
  </conditionalFormatting>
  <conditionalFormatting sqref="W114 AQ114:AR114 AK114:AL114 AG114">
    <cfRule type="cellIs" dxfId="19733" priority="21511" operator="equal">
      <formula>"09.30 – 13.00"</formula>
    </cfRule>
  </conditionalFormatting>
  <conditionalFormatting sqref="W114 AQ114:AR114 AK114:AL114 AG114">
    <cfRule type="cellIs" dxfId="19732" priority="21512" operator="equal">
      <formula>"10.30 – 19.30"</formula>
    </cfRule>
  </conditionalFormatting>
  <conditionalFormatting sqref="W114 AQ114:AR114 AK114:AL114 AG114">
    <cfRule type="cellIs" dxfId="19731" priority="21513" operator="equal">
      <formula>"11.30 – 19.30"</formula>
    </cfRule>
  </conditionalFormatting>
  <conditionalFormatting sqref="W114 AQ114:AR114 AK114:AL114 AG114">
    <cfRule type="cellIs" dxfId="19730" priority="21514" operator="equal">
      <formula>_FV(13,"3")</formula>
    </cfRule>
  </conditionalFormatting>
  <conditionalFormatting sqref="W114 AQ114:AR114 AK114:AL114 AG114">
    <cfRule type="cellIs" dxfId="19729" priority="21515" operator="equal">
      <formula>_FV(13,"3")</formula>
    </cfRule>
  </conditionalFormatting>
  <conditionalFormatting sqref="W114 AQ114:AR114 AK114:AL114 AG114">
    <cfRule type="cellIs" dxfId="19728" priority="21516" operator="equal">
      <formula>_FV(13,"3")</formula>
    </cfRule>
  </conditionalFormatting>
  <conditionalFormatting sqref="W114 AQ114:AR114 AK114:AL114 AG114">
    <cfRule type="containsText" dxfId="19727" priority="21499" operator="containsText" text="DOMENICA">
      <formula>NOT(ISERROR(SEARCH("DOMENICA",W114)))</formula>
    </cfRule>
    <cfRule type="containsText" dxfId="19726" priority="21500" operator="containsText" text="08.30 – 14.30">
      <formula>NOT(ISERROR(SEARCH("08.30 – 14.30",W114)))</formula>
    </cfRule>
    <cfRule type="containsText" dxfId="19725" priority="21501" operator="containsText" text="09.30 – 18.30">
      <formula>NOT(ISERROR(SEARCH("09.30 – 18.30",W114)))</formula>
    </cfRule>
    <cfRule type="containsText" dxfId="19724" priority="21502" operator="containsText" text="08.30 – 16.30">
      <formula>NOT(ISERROR(SEARCH("08.30 – 16.30",W114)))</formula>
    </cfRule>
    <cfRule type="containsText" dxfId="19723" priority="21503" operator="containsText" text="08.30 – 17.30">
      <formula>NOT(ISERROR(SEARCH("08.30 – 17.30",W114)))</formula>
    </cfRule>
    <cfRule type="containsText" dxfId="19722" priority="21504" operator="containsText" text="09.00 – 18.00">
      <formula>NOT(ISERROR(SEARCH("09.00 – 18.00",W114)))</formula>
    </cfRule>
    <cfRule type="containsText" dxfId="19721" priority="21505" operator="containsText" text="09.00 – 15.00">
      <formula>NOT(ISERROR(SEARCH("09.00 – 15.00",W114)))</formula>
    </cfRule>
    <cfRule type="containsText" dxfId="19720" priority="21506" operator="containsText" text="10.30 – 19.30">
      <formula>NOT(ISERROR(SEARCH("10.30 – 19.30",W114)))</formula>
    </cfRule>
    <cfRule type="containsText" dxfId="19719" priority="21507" operator="containsText" text="09.00 – 13.00">
      <formula>NOT(ISERROR(SEARCH("09.00 – 13.00",W114)))</formula>
    </cfRule>
    <cfRule type="containsText" dxfId="19718" priority="21508" operator="containsText" text="11.30 – 19.30">
      <formula>NOT(ISERROR(SEARCH("11.30 – 19.30",W114)))</formula>
    </cfRule>
  </conditionalFormatting>
  <conditionalFormatting sqref="W114 AQ114:AR114 AK114:AL114 AG114">
    <cfRule type="cellIs" dxfId="19717" priority="21492" operator="equal">
      <formula>"09.00 – 18.00"</formula>
    </cfRule>
  </conditionalFormatting>
  <conditionalFormatting sqref="W114 AQ114:AR114 AK114:AL114 AG114">
    <cfRule type="cellIs" dxfId="19716" priority="21493" operator="equal">
      <formula>"09.30 – 13.00"</formula>
    </cfRule>
  </conditionalFormatting>
  <conditionalFormatting sqref="W114 AQ114:AR114 AK114:AL114 AG114">
    <cfRule type="cellIs" dxfId="19715" priority="21494" operator="equal">
      <formula>"10.30 – 19.30"</formula>
    </cfRule>
  </conditionalFormatting>
  <conditionalFormatting sqref="W114 AQ114:AR114 AK114:AL114 AG114">
    <cfRule type="cellIs" dxfId="19714" priority="21495" operator="equal">
      <formula>"11.30 – 19.30"</formula>
    </cfRule>
  </conditionalFormatting>
  <conditionalFormatting sqref="W114 AQ114:AR114 AK114:AL114 AG114">
    <cfRule type="cellIs" dxfId="19713" priority="21496" operator="equal">
      <formula>_FV(13,"3")</formula>
    </cfRule>
  </conditionalFormatting>
  <conditionalFormatting sqref="W114 AQ114:AR114 AK114:AL114 AG114">
    <cfRule type="cellIs" dxfId="19712" priority="21497" operator="equal">
      <formula>_FV(13,"3")</formula>
    </cfRule>
  </conditionalFormatting>
  <conditionalFormatting sqref="W114 AQ114:AR114 AK114:AL114 AG114">
    <cfRule type="cellIs" dxfId="19711" priority="21498" operator="equal">
      <formula>_FV(13,"3")</formula>
    </cfRule>
  </conditionalFormatting>
  <conditionalFormatting sqref="W114 AQ114:AR114 AK114:AL114 AG114">
    <cfRule type="cellIs" dxfId="19710" priority="21485" operator="equal">
      <formula>"09.00 – 18.00"</formula>
    </cfRule>
  </conditionalFormatting>
  <conditionalFormatting sqref="W114 AQ114:AR114 AK114:AL114 AG114">
    <cfRule type="cellIs" dxfId="19709" priority="21486" operator="equal">
      <formula>"09.30 – 13.00"</formula>
    </cfRule>
  </conditionalFormatting>
  <conditionalFormatting sqref="W114 AQ114:AR114 AK114:AL114 AG114">
    <cfRule type="cellIs" dxfId="19708" priority="21487" operator="equal">
      <formula>"10.30 – 19.30"</formula>
    </cfRule>
  </conditionalFormatting>
  <conditionalFormatting sqref="W114 AQ114:AR114 AK114:AL114 AG114">
    <cfRule type="cellIs" dxfId="19707" priority="21488" operator="equal">
      <formula>"11.30 – 19.30"</formula>
    </cfRule>
  </conditionalFormatting>
  <conditionalFormatting sqref="W114 AQ114:AR114 AK114:AL114 AG114">
    <cfRule type="cellIs" dxfId="19706" priority="21489" operator="equal">
      <formula>_FV(13,"3")</formula>
    </cfRule>
  </conditionalFormatting>
  <conditionalFormatting sqref="W114 AQ114:AR114 AK114:AL114 AG114">
    <cfRule type="cellIs" dxfId="19705" priority="21490" operator="equal">
      <formula>_FV(13,"3")</formula>
    </cfRule>
  </conditionalFormatting>
  <conditionalFormatting sqref="W114 AQ114:AR114 AK114:AL114 AG114">
    <cfRule type="cellIs" dxfId="19704" priority="21491" operator="equal">
      <formula>_FV(13,"3")</formula>
    </cfRule>
  </conditionalFormatting>
  <conditionalFormatting sqref="AY114 BA114:BG114">
    <cfRule type="cellIs" dxfId="19703" priority="21476" operator="equal">
      <formula>"09.00 – 13.00"</formula>
    </cfRule>
  </conditionalFormatting>
  <conditionalFormatting sqref="AY114 BA114:BG114">
    <cfRule type="cellIs" dxfId="19702" priority="21477" operator="equal">
      <formula>"09.00 – 15.00"</formula>
    </cfRule>
  </conditionalFormatting>
  <conditionalFormatting sqref="AY114 BA114:BG114">
    <cfRule type="cellIs" dxfId="19701" priority="21478" operator="equal">
      <formula>"09.00 – 18.00"</formula>
    </cfRule>
  </conditionalFormatting>
  <conditionalFormatting sqref="AY114 BA114:BG114">
    <cfRule type="cellIs" dxfId="19700" priority="21479" operator="equal">
      <formula>"09.30 – 13.00"</formula>
    </cfRule>
  </conditionalFormatting>
  <conditionalFormatting sqref="AY114 BA114:BG114">
    <cfRule type="cellIs" dxfId="19699" priority="21480" operator="equal">
      <formula>"10.30 – 19.30"</formula>
    </cfRule>
  </conditionalFormatting>
  <conditionalFormatting sqref="AY114 BA114:BG114">
    <cfRule type="cellIs" dxfId="19698" priority="21481" operator="equal">
      <formula>"11.30 – 19.30"</formula>
    </cfRule>
  </conditionalFormatting>
  <conditionalFormatting sqref="AY114 BA114:BG114">
    <cfRule type="cellIs" dxfId="19697" priority="21482" operator="equal">
      <formula>_FV(13,"3")</formula>
    </cfRule>
  </conditionalFormatting>
  <conditionalFormatting sqref="AY114 BA114:BG114">
    <cfRule type="cellIs" dxfId="19696" priority="21483" operator="equal">
      <formula>_FV(13,"3")</formula>
    </cfRule>
  </conditionalFormatting>
  <conditionalFormatting sqref="AY114 BA114:BG114">
    <cfRule type="cellIs" dxfId="19695" priority="21484" operator="equal">
      <formula>_FV(13,"3")</formula>
    </cfRule>
  </conditionalFormatting>
  <conditionalFormatting sqref="AY114 BA114:BG114">
    <cfRule type="containsText" dxfId="19694" priority="21466" operator="containsText" text="DOMENICA">
      <formula>NOT(ISERROR(SEARCH("DOMENICA",AY114)))</formula>
    </cfRule>
    <cfRule type="containsText" dxfId="19693" priority="21467" operator="containsText" text="08.30 – 14.30">
      <formula>NOT(ISERROR(SEARCH("08.30 – 14.30",AY114)))</formula>
    </cfRule>
    <cfRule type="containsText" dxfId="19692" priority="21468" operator="containsText" text="09.30 – 18.30">
      <formula>NOT(ISERROR(SEARCH("09.30 – 18.30",AY114)))</formula>
    </cfRule>
    <cfRule type="containsText" dxfId="19691" priority="21469" operator="containsText" text="08.30 – 16.30">
      <formula>NOT(ISERROR(SEARCH("08.30 – 16.30",AY114)))</formula>
    </cfRule>
    <cfRule type="containsText" dxfId="19690" priority="21470" operator="containsText" text="08.30 – 17.30">
      <formula>NOT(ISERROR(SEARCH("08.30 – 17.30",AY114)))</formula>
    </cfRule>
    <cfRule type="containsText" dxfId="19689" priority="21471" operator="containsText" text="09.00 – 18.00">
      <formula>NOT(ISERROR(SEARCH("09.00 – 18.00",AY114)))</formula>
    </cfRule>
    <cfRule type="containsText" dxfId="19688" priority="21472" operator="containsText" text="09.00 – 15.00">
      <formula>NOT(ISERROR(SEARCH("09.00 – 15.00",AY114)))</formula>
    </cfRule>
    <cfRule type="containsText" dxfId="19687" priority="21473" operator="containsText" text="10.30 – 19.30">
      <formula>NOT(ISERROR(SEARCH("10.30 – 19.30",AY114)))</formula>
    </cfRule>
    <cfRule type="containsText" dxfId="19686" priority="21474" operator="containsText" text="09.00 – 13.00">
      <formula>NOT(ISERROR(SEARCH("09.00 – 13.00",AY114)))</formula>
    </cfRule>
    <cfRule type="containsText" dxfId="19685" priority="21475" operator="containsText" text="11.30 – 19.30">
      <formula>NOT(ISERROR(SEARCH("11.30 – 19.30",AY114)))</formula>
    </cfRule>
  </conditionalFormatting>
  <conditionalFormatting sqref="AY114 BA114:BG114">
    <cfRule type="cellIs" dxfId="19684" priority="21458" operator="equal">
      <formula>"09.00 – 15.00"</formula>
    </cfRule>
  </conditionalFormatting>
  <conditionalFormatting sqref="AY114 BA114:BG114">
    <cfRule type="cellIs" dxfId="19683" priority="21459" operator="equal">
      <formula>"09.00 – 18.00"</formula>
    </cfRule>
  </conditionalFormatting>
  <conditionalFormatting sqref="AY114 BA114:BG114">
    <cfRule type="cellIs" dxfId="19682" priority="21460" operator="equal">
      <formula>"09.30 – 13.00"</formula>
    </cfRule>
  </conditionalFormatting>
  <conditionalFormatting sqref="AY114 BA114:BG114">
    <cfRule type="cellIs" dxfId="19681" priority="21461" operator="equal">
      <formula>"10.30 – 19.30"</formula>
    </cfRule>
  </conditionalFormatting>
  <conditionalFormatting sqref="AY114 BA114:BG114">
    <cfRule type="cellIs" dxfId="19680" priority="21462" operator="equal">
      <formula>"11.30 – 19.30"</formula>
    </cfRule>
  </conditionalFormatting>
  <conditionalFormatting sqref="AY114 BA114:BG114">
    <cfRule type="cellIs" dxfId="19679" priority="21463" operator="equal">
      <formula>_FV(13,"3")</formula>
    </cfRule>
  </conditionalFormatting>
  <conditionalFormatting sqref="AY114 BA114:BG114">
    <cfRule type="cellIs" dxfId="19678" priority="21464" operator="equal">
      <formula>_FV(13,"3")</formula>
    </cfRule>
  </conditionalFormatting>
  <conditionalFormatting sqref="AY114 BA114:BG114">
    <cfRule type="cellIs" dxfId="19677" priority="21465" operator="equal">
      <formula>_FV(13,"3")</formula>
    </cfRule>
  </conditionalFormatting>
  <conditionalFormatting sqref="AY114 BA114:BG114">
    <cfRule type="cellIs" dxfId="19676" priority="21450" operator="equal">
      <formula>"09.00 – 15.00"</formula>
    </cfRule>
  </conditionalFormatting>
  <conditionalFormatting sqref="AY114 BA114:BG114">
    <cfRule type="cellIs" dxfId="19675" priority="21451" operator="equal">
      <formula>"09.00 – 18.00"</formula>
    </cfRule>
  </conditionalFormatting>
  <conditionalFormatting sqref="AY114 BA114:BG114">
    <cfRule type="cellIs" dxfId="19674" priority="21452" operator="equal">
      <formula>"09.30 – 13.00"</formula>
    </cfRule>
  </conditionalFormatting>
  <conditionalFormatting sqref="AY114 BA114:BG114">
    <cfRule type="cellIs" dxfId="19673" priority="21453" operator="equal">
      <formula>"10.30 – 19.30"</formula>
    </cfRule>
  </conditionalFormatting>
  <conditionalFormatting sqref="AY114 BA114:BG114">
    <cfRule type="cellIs" dxfId="19672" priority="21454" operator="equal">
      <formula>"11.30 – 19.30"</formula>
    </cfRule>
  </conditionalFormatting>
  <conditionalFormatting sqref="AY114 BA114:BG114">
    <cfRule type="cellIs" dxfId="19671" priority="21455" operator="equal">
      <formula>_FV(13,"3")</formula>
    </cfRule>
  </conditionalFormatting>
  <conditionalFormatting sqref="AY114 BA114:BG114">
    <cfRule type="cellIs" dxfId="19670" priority="21456" operator="equal">
      <formula>_FV(13,"3")</formula>
    </cfRule>
  </conditionalFormatting>
  <conditionalFormatting sqref="AY114 BA114:BG114">
    <cfRule type="cellIs" dxfId="19669" priority="21457" operator="equal">
      <formula>_FV(13,"3")</formula>
    </cfRule>
  </conditionalFormatting>
  <conditionalFormatting sqref="AY114 BA114:BG114">
    <cfRule type="containsText" dxfId="19668" priority="21444" operator="containsText" text="09.00 - 13.00">
      <formula>NOT(ISERROR(SEARCH("09.00 - 13.00",AY114)))</formula>
    </cfRule>
    <cfRule type="containsText" dxfId="19667" priority="21445" operator="containsText" text="09.00 – 15:00">
      <formula>NOT(ISERROR(SEARCH("09.00 – 15:00",AY114)))</formula>
    </cfRule>
    <cfRule type="containsText" dxfId="19666" priority="21446" operator="containsText" text="09.00 – 16.00">
      <formula>NOT(ISERROR(SEARCH("09.00 – 16.00",AY114)))</formula>
    </cfRule>
    <cfRule type="containsText" dxfId="19665" priority="21447" operator="containsText" text="09.00 - 13:00">
      <formula>NOT(ISERROR(SEARCH("09.00 - 13:00",AY114)))</formula>
    </cfRule>
    <cfRule type="containsText" dxfId="19664" priority="21448" operator="containsText" text="08.30 – 16:30 ">
      <formula>NOT(ISERROR(SEARCH("08.30 – 16:30 ",AY114)))</formula>
    </cfRule>
    <cfRule type="containsText" dxfId="19663" priority="21449" operator="containsText" text="08.30 – 17:30 ">
      <formula>NOT(ISERROR(SEARCH("08.30 – 17:30 ",AY114)))</formula>
    </cfRule>
  </conditionalFormatting>
  <conditionalFormatting sqref="AY114 BA114:BG114">
    <cfRule type="cellIs" dxfId="19662" priority="21436" operator="equal">
      <formula>"09.00 – 15.00"</formula>
    </cfRule>
  </conditionalFormatting>
  <conditionalFormatting sqref="AY114 BA114:BG114">
    <cfRule type="cellIs" dxfId="19661" priority="21437" operator="equal">
      <formula>"09.00 – 18.00"</formula>
    </cfRule>
  </conditionalFormatting>
  <conditionalFormatting sqref="AY114 BA114:BG114">
    <cfRule type="cellIs" dxfId="19660" priority="21438" operator="equal">
      <formula>"09.30 – 13.00"</formula>
    </cfRule>
  </conditionalFormatting>
  <conditionalFormatting sqref="AY114 BA114:BG114">
    <cfRule type="cellIs" dxfId="19659" priority="21439" operator="equal">
      <formula>"10.30 – 19.30"</formula>
    </cfRule>
  </conditionalFormatting>
  <conditionalFormatting sqref="AY114 BA114:BG114">
    <cfRule type="cellIs" dxfId="19658" priority="21440" operator="equal">
      <formula>"11.30 – 19.30"</formula>
    </cfRule>
  </conditionalFormatting>
  <conditionalFormatting sqref="AY114 BA114:BG114">
    <cfRule type="cellIs" dxfId="19657" priority="21441" operator="equal">
      <formula>_FV(13,"3")</formula>
    </cfRule>
  </conditionalFormatting>
  <conditionalFormatting sqref="AY114 BA114:BG114">
    <cfRule type="cellIs" dxfId="19656" priority="21442" operator="equal">
      <formula>_FV(13,"3")</formula>
    </cfRule>
  </conditionalFormatting>
  <conditionalFormatting sqref="AY114 BA114:BG114">
    <cfRule type="cellIs" dxfId="19655" priority="21443" operator="equal">
      <formula>_FV(13,"3")</formula>
    </cfRule>
  </conditionalFormatting>
  <conditionalFormatting sqref="AY114 BA114:BG114">
    <cfRule type="containsText" dxfId="19654" priority="21426" operator="containsText" text="DOMENICA">
      <formula>NOT(ISERROR(SEARCH("DOMENICA",AY114)))</formula>
    </cfRule>
    <cfRule type="containsText" dxfId="19653" priority="21427" operator="containsText" text="08.30 – 14.30">
      <formula>NOT(ISERROR(SEARCH("08.30 – 14.30",AY114)))</formula>
    </cfRule>
    <cfRule type="containsText" dxfId="19652" priority="21428" operator="containsText" text="09.30 – 18.30">
      <formula>NOT(ISERROR(SEARCH("09.30 – 18.30",AY114)))</formula>
    </cfRule>
    <cfRule type="containsText" dxfId="19651" priority="21429" operator="containsText" text="08.30 – 16.30">
      <formula>NOT(ISERROR(SEARCH("08.30 – 16.30",AY114)))</formula>
    </cfRule>
    <cfRule type="containsText" dxfId="19650" priority="21430" operator="containsText" text="08.30 – 17.30">
      <formula>NOT(ISERROR(SEARCH("08.30 – 17.30",AY114)))</formula>
    </cfRule>
    <cfRule type="containsText" dxfId="19649" priority="21431" operator="containsText" text="09.00 – 18.00">
      <formula>NOT(ISERROR(SEARCH("09.00 – 18.00",AY114)))</formula>
    </cfRule>
    <cfRule type="containsText" dxfId="19648" priority="21432" operator="containsText" text="09.00 – 15.00">
      <formula>NOT(ISERROR(SEARCH("09.00 – 15.00",AY114)))</formula>
    </cfRule>
    <cfRule type="containsText" dxfId="19647" priority="21433" operator="containsText" text="10.30 – 19.30">
      <formula>NOT(ISERROR(SEARCH("10.30 – 19.30",AY114)))</formula>
    </cfRule>
    <cfRule type="containsText" dxfId="19646" priority="21434" operator="containsText" text="09.00 – 13.00">
      <formula>NOT(ISERROR(SEARCH("09.00 – 13.00",AY114)))</formula>
    </cfRule>
    <cfRule type="containsText" dxfId="19645" priority="21435" operator="containsText" text="11.30 – 19.30">
      <formula>NOT(ISERROR(SEARCH("11.30 – 19.30",AY114)))</formula>
    </cfRule>
  </conditionalFormatting>
  <conditionalFormatting sqref="AY114 BA114:BG114">
    <cfRule type="cellIs" dxfId="19644" priority="21419" operator="equal">
      <formula>"09.00 – 18.00"</formula>
    </cfRule>
  </conditionalFormatting>
  <conditionalFormatting sqref="AY114 BA114:BG114">
    <cfRule type="cellIs" dxfId="19643" priority="21420" operator="equal">
      <formula>"09.30 – 13.00"</formula>
    </cfRule>
  </conditionalFormatting>
  <conditionalFormatting sqref="AY114 BA114:BG114">
    <cfRule type="cellIs" dxfId="19642" priority="21421" operator="equal">
      <formula>"10.30 – 19.30"</formula>
    </cfRule>
  </conditionalFormatting>
  <conditionalFormatting sqref="AY114 BA114:BG114">
    <cfRule type="cellIs" dxfId="19641" priority="21422" operator="equal">
      <formula>"11.30 – 19.30"</formula>
    </cfRule>
  </conditionalFormatting>
  <conditionalFormatting sqref="AY114 BA114:BG114">
    <cfRule type="cellIs" dxfId="19640" priority="21423" operator="equal">
      <formula>_FV(13,"3")</formula>
    </cfRule>
  </conditionalFormatting>
  <conditionalFormatting sqref="AY114 BA114:BG114">
    <cfRule type="cellIs" dxfId="19639" priority="21424" operator="equal">
      <formula>_FV(13,"3")</formula>
    </cfRule>
  </conditionalFormatting>
  <conditionalFormatting sqref="AY114 BA114:BG114">
    <cfRule type="cellIs" dxfId="19638" priority="21425" operator="equal">
      <formula>_FV(13,"3")</formula>
    </cfRule>
  </conditionalFormatting>
  <conditionalFormatting sqref="AY114 BA114:BG114">
    <cfRule type="cellIs" dxfId="19637" priority="21412" operator="equal">
      <formula>"09.00 – 18.00"</formula>
    </cfRule>
  </conditionalFormatting>
  <conditionalFormatting sqref="AY114 BA114:BG114">
    <cfRule type="cellIs" dxfId="19636" priority="21413" operator="equal">
      <formula>"09.30 – 13.00"</formula>
    </cfRule>
  </conditionalFormatting>
  <conditionalFormatting sqref="AY114 BA114:BG114">
    <cfRule type="cellIs" dxfId="19635" priority="21414" operator="equal">
      <formula>"10.30 – 19.30"</formula>
    </cfRule>
  </conditionalFormatting>
  <conditionalFormatting sqref="AY114 BA114:BG114">
    <cfRule type="cellIs" dxfId="19634" priority="21415" operator="equal">
      <formula>"11.30 – 19.30"</formula>
    </cfRule>
  </conditionalFormatting>
  <conditionalFormatting sqref="AY114 BA114:BG114">
    <cfRule type="cellIs" dxfId="19633" priority="21416" operator="equal">
      <formula>_FV(13,"3")</formula>
    </cfRule>
  </conditionalFormatting>
  <conditionalFormatting sqref="AY114 BA114:BG114">
    <cfRule type="cellIs" dxfId="19632" priority="21417" operator="equal">
      <formula>_FV(13,"3")</formula>
    </cfRule>
  </conditionalFormatting>
  <conditionalFormatting sqref="AY114 BA114:BG114">
    <cfRule type="cellIs" dxfId="19631" priority="21418" operator="equal">
      <formula>_FV(13,"3")</formula>
    </cfRule>
  </conditionalFormatting>
  <conditionalFormatting sqref="BI115:AMM122 AS115:AS122 Q115:S115">
    <cfRule type="containsText" dxfId="19630" priority="21395" operator="containsText" text="08.30 – 14.30">
      <formula>NOT(ISERROR(SEARCH("08.30 – 14.30",Q115)))</formula>
    </cfRule>
    <cfRule type="containsText" dxfId="19629" priority="21396" operator="containsText" text="09:30 – 18.30">
      <formula>NOT(ISERROR(SEARCH("09:30 – 18.30",Q115)))</formula>
    </cfRule>
    <cfRule type="containsText" dxfId="19628" priority="21397" operator="containsText" text="10.30 – 18.30">
      <formula>NOT(ISERROR(SEARCH("10.30 – 18.30",Q115)))</formula>
    </cfRule>
    <cfRule type="containsText" dxfId="19627" priority="21398" operator="containsText" text="09.30 – 18.30">
      <formula>NOT(ISERROR(SEARCH("09.30 – 18.30",Q115)))</formula>
    </cfRule>
    <cfRule type="containsText" dxfId="19626" priority="21399" operator="containsText" text="09.00 – 13:00">
      <formula>NOT(ISERROR(SEARCH("09.00 – 13:00",Q115)))</formula>
    </cfRule>
    <cfRule type="containsText" dxfId="19625" priority="21400" operator="containsText" text="08.30 – 16.30">
      <formula>NOT(ISERROR(SEARCH("08.30 – 16.30",Q115)))</formula>
    </cfRule>
    <cfRule type="containsText" dxfId="19624" priority="21401" operator="containsText" text="08:30 – 17.30">
      <formula>NOT(ISERROR(SEARCH("08:30 – 17.30",Q115)))</formula>
    </cfRule>
    <cfRule type="containsText" dxfId="19623" priority="21402" operator="containsText" text="08.30 – 17.30">
      <formula>NOT(ISERROR(SEARCH("08.30 – 17.30",Q115)))</formula>
    </cfRule>
    <cfRule type="containsText" dxfId="19622" priority="21403" operator="containsText" text="09.00 – 18.00">
      <formula>NOT(ISERROR(SEARCH("09.00 – 18.00",Q115)))</formula>
    </cfRule>
    <cfRule type="containsText" dxfId="19621" priority="21404" operator="containsText" text="09.00 – 13.00">
      <formula>NOT(ISERROR(SEARCH("09.00 – 13.00",Q115)))</formula>
    </cfRule>
    <cfRule type="containsText" dxfId="19620" priority="21405" operator="containsText" text="11.30 – 19.30">
      <formula>NOT(ISERROR(SEARCH("11.30 – 19.30",Q115)))</formula>
    </cfRule>
    <cfRule type="containsText" dxfId="19619" priority="21406" operator="containsText" text="10.30 – 19.30">
      <formula>NOT(ISERROR(SEARCH("10.30 – 19.30",Q115)))</formula>
    </cfRule>
    <cfRule type="containsText" dxfId="19618" priority="21407" operator="containsText" text="09.00 – 15.00">
      <formula>NOT(ISERROR(SEARCH("09.00 – 15.00",Q115)))</formula>
    </cfRule>
    <cfRule type="containsText" dxfId="19617" priority="21408" operator="containsText" text="12:30">
      <formula>NOT(ISERROR(SEARCH("12:30",Q115)))</formula>
    </cfRule>
    <cfRule type="containsText" dxfId="19616" priority="21409" operator="containsText" text="13:30">
      <formula>NOT(ISERROR(SEARCH("13:30",Q115)))</formula>
    </cfRule>
    <cfRule type="containsText" dxfId="19615" priority="21410" operator="containsText" text="FESTIVITÁ">
      <formula>NOT(ISERROR(SEARCH("FESTIVITÁ",Q115)))</formula>
    </cfRule>
    <cfRule type="cellIs" dxfId="19614" priority="21411" operator="equal">
      <formula>"DOMENICA"</formula>
    </cfRule>
  </conditionalFormatting>
  <conditionalFormatting sqref="AT115:AU122">
    <cfRule type="containsText" dxfId="19613" priority="21378" operator="containsText" text="08.30 – 14.30">
      <formula>NOT(ISERROR(SEARCH("08.30 – 14.30",AT115)))</formula>
    </cfRule>
    <cfRule type="containsText" dxfId="19612" priority="21379" operator="containsText" text="09:30 – 18.30">
      <formula>NOT(ISERROR(SEARCH("09:30 – 18.30",AT115)))</formula>
    </cfRule>
    <cfRule type="containsText" dxfId="19611" priority="21380" operator="containsText" text="10.30 – 18.30">
      <formula>NOT(ISERROR(SEARCH("10.30 – 18.30",AT115)))</formula>
    </cfRule>
    <cfRule type="containsText" dxfId="19610" priority="21381" operator="containsText" text="09.30 – 18.30">
      <formula>NOT(ISERROR(SEARCH("09.30 – 18.30",AT115)))</formula>
    </cfRule>
    <cfRule type="containsText" dxfId="19609" priority="21382" operator="containsText" text="09.00 – 13:00">
      <formula>NOT(ISERROR(SEARCH("09.00 – 13:00",AT115)))</formula>
    </cfRule>
    <cfRule type="containsText" dxfId="19608" priority="21383" operator="containsText" text="08.30 – 16.30">
      <formula>NOT(ISERROR(SEARCH("08.30 – 16.30",AT115)))</formula>
    </cfRule>
    <cfRule type="containsText" dxfId="19607" priority="21384" operator="containsText" text="08:30 – 17.30">
      <formula>NOT(ISERROR(SEARCH("08:30 – 17.30",AT115)))</formula>
    </cfRule>
    <cfRule type="containsText" dxfId="19606" priority="21385" operator="containsText" text="08.30 – 17.30">
      <formula>NOT(ISERROR(SEARCH("08.30 – 17.30",AT115)))</formula>
    </cfRule>
    <cfRule type="containsText" dxfId="19605" priority="21386" operator="containsText" text="09.00 – 18.00">
      <formula>NOT(ISERROR(SEARCH("09.00 – 18.00",AT115)))</formula>
    </cfRule>
    <cfRule type="containsText" dxfId="19604" priority="21387" operator="containsText" text="09.00 – 13.00">
      <formula>NOT(ISERROR(SEARCH("09.00 – 13.00",AT115)))</formula>
    </cfRule>
    <cfRule type="containsText" dxfId="19603" priority="21388" operator="containsText" text="11.30 – 19.30">
      <formula>NOT(ISERROR(SEARCH("11.30 – 19.30",AT115)))</formula>
    </cfRule>
    <cfRule type="containsText" dxfId="19602" priority="21389" operator="containsText" text="10.30 – 19.30">
      <formula>NOT(ISERROR(SEARCH("10.30 – 19.30",AT115)))</formula>
    </cfRule>
    <cfRule type="containsText" dxfId="19601" priority="21390" operator="containsText" text="09.00 – 15.00">
      <formula>NOT(ISERROR(SEARCH("09.00 – 15.00",AT115)))</formula>
    </cfRule>
    <cfRule type="containsText" dxfId="19600" priority="21391" operator="containsText" text="12:30">
      <formula>NOT(ISERROR(SEARCH("12:30",AT115)))</formula>
    </cfRule>
    <cfRule type="containsText" dxfId="19599" priority="21392" operator="containsText" text="13:30">
      <formula>NOT(ISERROR(SEARCH("13:30",AT115)))</formula>
    </cfRule>
    <cfRule type="containsText" dxfId="19598" priority="21393" operator="containsText" text="FESTIVITÁ">
      <formula>NOT(ISERROR(SEARCH("FESTIVITÁ",AT115)))</formula>
    </cfRule>
    <cfRule type="cellIs" dxfId="19597" priority="21394" operator="equal">
      <formula>"DOMENICA"</formula>
    </cfRule>
  </conditionalFormatting>
  <conditionalFormatting sqref="Q116:S122">
    <cfRule type="containsText" dxfId="19596" priority="21361" operator="containsText" text="08.30 – 14.30">
      <formula>NOT(ISERROR(SEARCH("08.30 – 14.30",Q116)))</formula>
    </cfRule>
    <cfRule type="containsText" dxfId="19595" priority="21362" operator="containsText" text="09:30 – 18.30">
      <formula>NOT(ISERROR(SEARCH("09:30 – 18.30",Q116)))</formula>
    </cfRule>
    <cfRule type="containsText" dxfId="19594" priority="21363" operator="containsText" text="10.30 – 18.30">
      <formula>NOT(ISERROR(SEARCH("10.30 – 18.30",Q116)))</formula>
    </cfRule>
    <cfRule type="containsText" dxfId="19593" priority="21364" operator="containsText" text="09.30 – 18.30">
      <formula>NOT(ISERROR(SEARCH("09.30 – 18.30",Q116)))</formula>
    </cfRule>
    <cfRule type="containsText" dxfId="19592" priority="21365" operator="containsText" text="09.00 – 13:00">
      <formula>NOT(ISERROR(SEARCH("09.00 – 13:00",Q116)))</formula>
    </cfRule>
    <cfRule type="containsText" dxfId="19591" priority="21366" operator="containsText" text="08.30 – 16.30">
      <formula>NOT(ISERROR(SEARCH("08.30 – 16.30",Q116)))</formula>
    </cfRule>
    <cfRule type="containsText" dxfId="19590" priority="21367" operator="containsText" text="08:30 – 17.30">
      <formula>NOT(ISERROR(SEARCH("08:30 – 17.30",Q116)))</formula>
    </cfRule>
    <cfRule type="containsText" dxfId="19589" priority="21368" operator="containsText" text="08.30 – 17.30">
      <formula>NOT(ISERROR(SEARCH("08.30 – 17.30",Q116)))</formula>
    </cfRule>
    <cfRule type="containsText" dxfId="19588" priority="21369" operator="containsText" text="09.00 – 18.00">
      <formula>NOT(ISERROR(SEARCH("09.00 – 18.00",Q116)))</formula>
    </cfRule>
    <cfRule type="containsText" dxfId="19587" priority="21370" operator="containsText" text="09.00 – 13.00">
      <formula>NOT(ISERROR(SEARCH("09.00 – 13.00",Q116)))</formula>
    </cfRule>
    <cfRule type="containsText" dxfId="19586" priority="21371" operator="containsText" text="11.30 – 19.30">
      <formula>NOT(ISERROR(SEARCH("11.30 – 19.30",Q116)))</formula>
    </cfRule>
    <cfRule type="containsText" dxfId="19585" priority="21372" operator="containsText" text="10.30 – 19.30">
      <formula>NOT(ISERROR(SEARCH("10.30 – 19.30",Q116)))</formula>
    </cfRule>
    <cfRule type="containsText" dxfId="19584" priority="21373" operator="containsText" text="09.00 – 15.00">
      <formula>NOT(ISERROR(SEARCH("09.00 – 15.00",Q116)))</formula>
    </cfRule>
    <cfRule type="containsText" dxfId="19583" priority="21374" operator="containsText" text="12:30">
      <formula>NOT(ISERROR(SEARCH("12:30",Q116)))</formula>
    </cfRule>
    <cfRule type="containsText" dxfId="19582" priority="21375" operator="containsText" text="13:30">
      <formula>NOT(ISERROR(SEARCH("13:30",Q116)))</formula>
    </cfRule>
    <cfRule type="containsText" dxfId="19581" priority="21376" operator="containsText" text="FESTIVITÁ">
      <formula>NOT(ISERROR(SEARCH("FESTIVITÁ",Q116)))</formula>
    </cfRule>
    <cfRule type="cellIs" dxfId="19580" priority="21377" operator="equal">
      <formula>"DOMENICA"</formula>
    </cfRule>
  </conditionalFormatting>
  <conditionalFormatting sqref="U115:V115 U116:U122">
    <cfRule type="containsText" dxfId="19579" priority="21344" operator="containsText" text="08.30 – 14.30">
      <formula>NOT(ISERROR(SEARCH("08.30 – 14.30",U115)))</formula>
    </cfRule>
    <cfRule type="containsText" dxfId="19578" priority="21345" operator="containsText" text="09:30 – 18.30">
      <formula>NOT(ISERROR(SEARCH("09:30 – 18.30",U115)))</formula>
    </cfRule>
    <cfRule type="containsText" dxfId="19577" priority="21346" operator="containsText" text="10.30 – 18.30">
      <formula>NOT(ISERROR(SEARCH("10.30 – 18.30",U115)))</formula>
    </cfRule>
    <cfRule type="containsText" dxfId="19576" priority="21347" operator="containsText" text="09.30 – 18.30">
      <formula>NOT(ISERROR(SEARCH("09.30 – 18.30",U115)))</formula>
    </cfRule>
    <cfRule type="containsText" dxfId="19575" priority="21348" operator="containsText" text="09.00 – 13:00">
      <formula>NOT(ISERROR(SEARCH("09.00 – 13:00",U115)))</formula>
    </cfRule>
    <cfRule type="containsText" dxfId="19574" priority="21349" operator="containsText" text="08.30 – 16.30">
      <formula>NOT(ISERROR(SEARCH("08.30 – 16.30",U115)))</formula>
    </cfRule>
    <cfRule type="containsText" dxfId="19573" priority="21350" operator="containsText" text="08:30 – 17.30">
      <formula>NOT(ISERROR(SEARCH("08:30 – 17.30",U115)))</formula>
    </cfRule>
    <cfRule type="containsText" dxfId="19572" priority="21351" operator="containsText" text="08.30 – 17.30">
      <formula>NOT(ISERROR(SEARCH("08.30 – 17.30",U115)))</formula>
    </cfRule>
    <cfRule type="containsText" dxfId="19571" priority="21352" operator="containsText" text="09.00 – 18.00">
      <formula>NOT(ISERROR(SEARCH("09.00 – 18.00",U115)))</formula>
    </cfRule>
    <cfRule type="containsText" dxfId="19570" priority="21353" operator="containsText" text="09.00 – 13.00">
      <formula>NOT(ISERROR(SEARCH("09.00 – 13.00",U115)))</formula>
    </cfRule>
    <cfRule type="containsText" dxfId="19569" priority="21354" operator="containsText" text="11.30 – 19.30">
      <formula>NOT(ISERROR(SEARCH("11.30 – 19.30",U115)))</formula>
    </cfRule>
    <cfRule type="containsText" dxfId="19568" priority="21355" operator="containsText" text="10.30 – 19.30">
      <formula>NOT(ISERROR(SEARCH("10.30 – 19.30",U115)))</formula>
    </cfRule>
    <cfRule type="containsText" dxfId="19567" priority="21356" operator="containsText" text="09.00 – 15.00">
      <formula>NOT(ISERROR(SEARCH("09.00 – 15.00",U115)))</formula>
    </cfRule>
    <cfRule type="containsText" dxfId="19566" priority="21357" operator="containsText" text="12:30">
      <formula>NOT(ISERROR(SEARCH("12:30",U115)))</formula>
    </cfRule>
    <cfRule type="containsText" dxfId="19565" priority="21358" operator="containsText" text="13:30">
      <formula>NOT(ISERROR(SEARCH("13:30",U115)))</formula>
    </cfRule>
    <cfRule type="containsText" dxfId="19564" priority="21359" operator="containsText" text="FESTIVITÁ">
      <formula>NOT(ISERROR(SEARCH("FESTIVITÁ",U115)))</formula>
    </cfRule>
    <cfRule type="cellIs" dxfId="19563" priority="21360" operator="equal">
      <formula>"DOMENICA"</formula>
    </cfRule>
  </conditionalFormatting>
  <conditionalFormatting sqref="V116:V122">
    <cfRule type="containsText" dxfId="19562" priority="21327" operator="containsText" text="08.30 – 14.30">
      <formula>NOT(ISERROR(SEARCH("08.30 – 14.30",V116)))</formula>
    </cfRule>
    <cfRule type="containsText" dxfId="19561" priority="21328" operator="containsText" text="09:30 – 18.30">
      <formula>NOT(ISERROR(SEARCH("09:30 – 18.30",V116)))</formula>
    </cfRule>
    <cfRule type="containsText" dxfId="19560" priority="21329" operator="containsText" text="10.30 – 18.30">
      <formula>NOT(ISERROR(SEARCH("10.30 – 18.30",V116)))</formula>
    </cfRule>
    <cfRule type="containsText" dxfId="19559" priority="21330" operator="containsText" text="09.30 – 18.30">
      <formula>NOT(ISERROR(SEARCH("09.30 – 18.30",V116)))</formula>
    </cfRule>
    <cfRule type="containsText" dxfId="19558" priority="21331" operator="containsText" text="09.00 – 13:00">
      <formula>NOT(ISERROR(SEARCH("09.00 – 13:00",V116)))</formula>
    </cfRule>
    <cfRule type="containsText" dxfId="19557" priority="21332" operator="containsText" text="08.30 – 16.30">
      <formula>NOT(ISERROR(SEARCH("08.30 – 16.30",V116)))</formula>
    </cfRule>
    <cfRule type="containsText" dxfId="19556" priority="21333" operator="containsText" text="08:30 – 17.30">
      <formula>NOT(ISERROR(SEARCH("08:30 – 17.30",V116)))</formula>
    </cfRule>
    <cfRule type="containsText" dxfId="19555" priority="21334" operator="containsText" text="08.30 – 17.30">
      <formula>NOT(ISERROR(SEARCH("08.30 – 17.30",V116)))</formula>
    </cfRule>
    <cfRule type="containsText" dxfId="19554" priority="21335" operator="containsText" text="09.00 – 18.00">
      <formula>NOT(ISERROR(SEARCH("09.00 – 18.00",V116)))</formula>
    </cfRule>
    <cfRule type="containsText" dxfId="19553" priority="21336" operator="containsText" text="09.00 – 13.00">
      <formula>NOT(ISERROR(SEARCH("09.00 – 13.00",V116)))</formula>
    </cfRule>
    <cfRule type="containsText" dxfId="19552" priority="21337" operator="containsText" text="11.30 – 19.30">
      <formula>NOT(ISERROR(SEARCH("11.30 – 19.30",V116)))</formula>
    </cfRule>
    <cfRule type="containsText" dxfId="19551" priority="21338" operator="containsText" text="10.30 – 19.30">
      <formula>NOT(ISERROR(SEARCH("10.30 – 19.30",V116)))</formula>
    </cfRule>
    <cfRule type="containsText" dxfId="19550" priority="21339" operator="containsText" text="09.00 – 15.00">
      <formula>NOT(ISERROR(SEARCH("09.00 – 15.00",V116)))</formula>
    </cfRule>
    <cfRule type="containsText" dxfId="19549" priority="21340" operator="containsText" text="12:30">
      <formula>NOT(ISERROR(SEARCH("12:30",V116)))</formula>
    </cfRule>
    <cfRule type="containsText" dxfId="19548" priority="21341" operator="containsText" text="13:30">
      <formula>NOT(ISERROR(SEARCH("13:30",V116)))</formula>
    </cfRule>
    <cfRule type="containsText" dxfId="19547" priority="21342" operator="containsText" text="FESTIVITÁ">
      <formula>NOT(ISERROR(SEARCH("FESTIVITÁ",V116)))</formula>
    </cfRule>
    <cfRule type="cellIs" dxfId="19546" priority="21343" operator="equal">
      <formula>"DOMENICA"</formula>
    </cfRule>
  </conditionalFormatting>
  <conditionalFormatting sqref="V116:V122">
    <cfRule type="iconSet" priority="21326">
      <iconSet iconSet="3Symbols2">
        <cfvo type="percent" val="0"/>
        <cfvo type="percent" val="0"/>
        <cfvo type="formula" val="TODAY()" gte="0"/>
      </iconSet>
    </cfRule>
  </conditionalFormatting>
  <conditionalFormatting sqref="AW116:AW122">
    <cfRule type="containsText" dxfId="19545" priority="21309" operator="containsText" text="08.30 – 14.30">
      <formula>NOT(ISERROR(SEARCH("08.30 – 14.30",AW116)))</formula>
    </cfRule>
    <cfRule type="containsText" dxfId="19544" priority="21310" operator="containsText" text="09:30 – 18.30">
      <formula>NOT(ISERROR(SEARCH("09:30 – 18.30",AW116)))</formula>
    </cfRule>
    <cfRule type="containsText" dxfId="19543" priority="21311" operator="containsText" text="10.30 – 18.30">
      <formula>NOT(ISERROR(SEARCH("10.30 – 18.30",AW116)))</formula>
    </cfRule>
    <cfRule type="containsText" dxfId="19542" priority="21312" operator="containsText" text="09.30 – 18.30">
      <formula>NOT(ISERROR(SEARCH("09.30 – 18.30",AW116)))</formula>
    </cfRule>
    <cfRule type="containsText" dxfId="19541" priority="21313" operator="containsText" text="09.00 – 13:00">
      <formula>NOT(ISERROR(SEARCH("09.00 – 13:00",AW116)))</formula>
    </cfRule>
    <cfRule type="containsText" dxfId="19540" priority="21314" operator="containsText" text="08.30 – 16.30">
      <formula>NOT(ISERROR(SEARCH("08.30 – 16.30",AW116)))</formula>
    </cfRule>
    <cfRule type="containsText" dxfId="19539" priority="21315" operator="containsText" text="08:30 – 17.30">
      <formula>NOT(ISERROR(SEARCH("08:30 – 17.30",AW116)))</formula>
    </cfRule>
    <cfRule type="containsText" dxfId="19538" priority="21316" operator="containsText" text="08.30 – 17.30">
      <formula>NOT(ISERROR(SEARCH("08.30 – 17.30",AW116)))</formula>
    </cfRule>
    <cfRule type="containsText" dxfId="19537" priority="21317" operator="containsText" text="09.00 – 18.00">
      <formula>NOT(ISERROR(SEARCH("09.00 – 18.00",AW116)))</formula>
    </cfRule>
    <cfRule type="containsText" dxfId="19536" priority="21318" operator="containsText" text="09.00 – 13.00">
      <formula>NOT(ISERROR(SEARCH("09.00 – 13.00",AW116)))</formula>
    </cfRule>
    <cfRule type="containsText" dxfId="19535" priority="21319" operator="containsText" text="11.30 – 19.30">
      <formula>NOT(ISERROR(SEARCH("11.30 – 19.30",AW116)))</formula>
    </cfRule>
    <cfRule type="containsText" dxfId="19534" priority="21320" operator="containsText" text="10.30 – 19.30">
      <formula>NOT(ISERROR(SEARCH("10.30 – 19.30",AW116)))</formula>
    </cfRule>
    <cfRule type="containsText" dxfId="19533" priority="21321" operator="containsText" text="09.00 – 15.00">
      <formula>NOT(ISERROR(SEARCH("09.00 – 15.00",AW116)))</formula>
    </cfRule>
    <cfRule type="containsText" dxfId="19532" priority="21322" operator="containsText" text="12:30">
      <formula>NOT(ISERROR(SEARCH("12:30",AW116)))</formula>
    </cfRule>
    <cfRule type="containsText" dxfId="19531" priority="21323" operator="containsText" text="13:30">
      <formula>NOT(ISERROR(SEARCH("13:30",AW116)))</formula>
    </cfRule>
    <cfRule type="containsText" dxfId="19530" priority="21324" operator="containsText" text="FESTIVITÁ">
      <formula>NOT(ISERROR(SEARCH("FESTIVITÁ",AW116)))</formula>
    </cfRule>
    <cfRule type="cellIs" dxfId="19529" priority="21325" operator="equal">
      <formula>"DOMENICA"</formula>
    </cfRule>
  </conditionalFormatting>
  <conditionalFormatting sqref="AX116:AX122">
    <cfRule type="containsText" dxfId="19528" priority="21292" operator="containsText" text="08.30 – 14.30">
      <formula>NOT(ISERROR(SEARCH("08.30 – 14.30",AX116)))</formula>
    </cfRule>
    <cfRule type="containsText" dxfId="19527" priority="21293" operator="containsText" text="09:30 – 18.30">
      <formula>NOT(ISERROR(SEARCH("09:30 – 18.30",AX116)))</formula>
    </cfRule>
    <cfRule type="containsText" dxfId="19526" priority="21294" operator="containsText" text="10.30 – 18.30">
      <formula>NOT(ISERROR(SEARCH("10.30 – 18.30",AX116)))</formula>
    </cfRule>
    <cfRule type="containsText" dxfId="19525" priority="21295" operator="containsText" text="09.30 – 18.30">
      <formula>NOT(ISERROR(SEARCH("09.30 – 18.30",AX116)))</formula>
    </cfRule>
    <cfRule type="containsText" dxfId="19524" priority="21296" operator="containsText" text="09.00 – 13:00">
      <formula>NOT(ISERROR(SEARCH("09.00 – 13:00",AX116)))</formula>
    </cfRule>
    <cfRule type="containsText" dxfId="19523" priority="21297" operator="containsText" text="08.30 – 16.30">
      <formula>NOT(ISERROR(SEARCH("08.30 – 16.30",AX116)))</formula>
    </cfRule>
    <cfRule type="containsText" dxfId="19522" priority="21298" operator="containsText" text="08:30 – 17.30">
      <formula>NOT(ISERROR(SEARCH("08:30 – 17.30",AX116)))</formula>
    </cfRule>
    <cfRule type="containsText" dxfId="19521" priority="21299" operator="containsText" text="08.30 – 17.30">
      <formula>NOT(ISERROR(SEARCH("08.30 – 17.30",AX116)))</formula>
    </cfRule>
    <cfRule type="containsText" dxfId="19520" priority="21300" operator="containsText" text="09.00 – 18.00">
      <formula>NOT(ISERROR(SEARCH("09.00 – 18.00",AX116)))</formula>
    </cfRule>
    <cfRule type="containsText" dxfId="19519" priority="21301" operator="containsText" text="09.00 – 13.00">
      <formula>NOT(ISERROR(SEARCH("09.00 – 13.00",AX116)))</formula>
    </cfRule>
    <cfRule type="containsText" dxfId="19518" priority="21302" operator="containsText" text="11.30 – 19.30">
      <formula>NOT(ISERROR(SEARCH("11.30 – 19.30",AX116)))</formula>
    </cfRule>
    <cfRule type="containsText" dxfId="19517" priority="21303" operator="containsText" text="10.30 – 19.30">
      <formula>NOT(ISERROR(SEARCH("10.30 – 19.30",AX116)))</formula>
    </cfRule>
    <cfRule type="containsText" dxfId="19516" priority="21304" operator="containsText" text="09.00 – 15.00">
      <formula>NOT(ISERROR(SEARCH("09.00 – 15.00",AX116)))</formula>
    </cfRule>
    <cfRule type="containsText" dxfId="19515" priority="21305" operator="containsText" text="12:30">
      <formula>NOT(ISERROR(SEARCH("12:30",AX116)))</formula>
    </cfRule>
    <cfRule type="containsText" dxfId="19514" priority="21306" operator="containsText" text="13:30">
      <formula>NOT(ISERROR(SEARCH("13:30",AX116)))</formula>
    </cfRule>
    <cfRule type="containsText" dxfId="19513" priority="21307" operator="containsText" text="FESTIVITÁ">
      <formula>NOT(ISERROR(SEARCH("FESTIVITÁ",AX116)))</formula>
    </cfRule>
    <cfRule type="cellIs" dxfId="19512" priority="21308" operator="equal">
      <formula>"DOMENICA"</formula>
    </cfRule>
  </conditionalFormatting>
  <conditionalFormatting sqref="AX116:AX122">
    <cfRule type="iconSet" priority="21291">
      <iconSet iconSet="3Symbols2">
        <cfvo type="percent" val="0"/>
        <cfvo type="percent" val="0"/>
        <cfvo type="formula" val="TODAY()" gte="0"/>
      </iconSet>
    </cfRule>
  </conditionalFormatting>
  <conditionalFormatting sqref="Q115:S122 BI115:XFD122 U115:V122">
    <cfRule type="containsText" dxfId="19511" priority="21285" operator="containsText" text="09.00 - 13.00">
      <formula>NOT(ISERROR(SEARCH("09.00 - 13.00",Q115)))</formula>
    </cfRule>
    <cfRule type="containsText" dxfId="19510" priority="21286" operator="containsText" text="09.00 – 15:00">
      <formula>NOT(ISERROR(SEARCH("09.00 – 15:00",Q115)))</formula>
    </cfRule>
    <cfRule type="containsText" dxfId="19509" priority="21287" operator="containsText" text="09.00 – 16.00">
      <formula>NOT(ISERROR(SEARCH("09.00 – 16.00",Q115)))</formula>
    </cfRule>
    <cfRule type="containsText" dxfId="19508" priority="21288" operator="containsText" text="09.00 - 13:00">
      <formula>NOT(ISERROR(SEARCH("09.00 - 13:00",Q115)))</formula>
    </cfRule>
    <cfRule type="containsText" dxfId="19507" priority="21289" operator="containsText" text="08.30 – 16:30 ">
      <formula>NOT(ISERROR(SEARCH("08.30 – 16:30 ",Q115)))</formula>
    </cfRule>
    <cfRule type="containsText" dxfId="19506" priority="21290" operator="containsText" text="08.30 – 17:30 ">
      <formula>NOT(ISERROR(SEARCH("08.30 – 17:30 ",Q115)))</formula>
    </cfRule>
  </conditionalFormatting>
  <conditionalFormatting sqref="A115:B115">
    <cfRule type="containsText" dxfId="19505" priority="21250" operator="containsText" text="08.30 – 14.30">
      <formula>NOT(ISERROR(SEARCH("08.30 – 14.30",A115)))</formula>
    </cfRule>
    <cfRule type="containsText" dxfId="19504" priority="21251" operator="containsText" text="09:30 – 18.30">
      <formula>NOT(ISERROR(SEARCH("09:30 – 18.30",A115)))</formula>
    </cfRule>
    <cfRule type="containsText" dxfId="19503" priority="21252" operator="containsText" text="10.30 – 18.30">
      <formula>NOT(ISERROR(SEARCH("10.30 – 18.30",A115)))</formula>
    </cfRule>
    <cfRule type="containsText" dxfId="19502" priority="21253" operator="containsText" text="09.30 – 18.30">
      <formula>NOT(ISERROR(SEARCH("09.30 – 18.30",A115)))</formula>
    </cfRule>
    <cfRule type="containsText" dxfId="19501" priority="21254" operator="containsText" text="09.00 – 13:00">
      <formula>NOT(ISERROR(SEARCH("09.00 – 13:00",A115)))</formula>
    </cfRule>
    <cfRule type="containsText" dxfId="19500" priority="21255" operator="containsText" text="08.30 – 16.30">
      <formula>NOT(ISERROR(SEARCH("08.30 – 16.30",A115)))</formula>
    </cfRule>
    <cfRule type="containsText" dxfId="19499" priority="21256" operator="containsText" text="08:30 – 17.30">
      <formula>NOT(ISERROR(SEARCH("08:30 – 17.30",A115)))</formula>
    </cfRule>
    <cfRule type="containsText" dxfId="19498" priority="21257" operator="containsText" text="08.30 – 17.30">
      <formula>NOT(ISERROR(SEARCH("08.30 – 17.30",A115)))</formula>
    </cfRule>
    <cfRule type="containsText" dxfId="19497" priority="21258" operator="containsText" text="09.00 – 18.00">
      <formula>NOT(ISERROR(SEARCH("09.00 – 18.00",A115)))</formula>
    </cfRule>
    <cfRule type="containsText" dxfId="19496" priority="21259" operator="containsText" text="09.00 – 13.00">
      <formula>NOT(ISERROR(SEARCH("09.00 – 13.00",A115)))</formula>
    </cfRule>
    <cfRule type="containsText" dxfId="19495" priority="21260" operator="containsText" text="11.30 – 19.30">
      <formula>NOT(ISERROR(SEARCH("11.30 – 19.30",A115)))</formula>
    </cfRule>
    <cfRule type="containsText" dxfId="19494" priority="21261" operator="containsText" text="10.30 – 19.30">
      <formula>NOT(ISERROR(SEARCH("10.30 – 19.30",A115)))</formula>
    </cfRule>
    <cfRule type="containsText" dxfId="19493" priority="21262" operator="containsText" text="09.00 – 15.00">
      <formula>NOT(ISERROR(SEARCH("09.00 – 15.00",A115)))</formula>
    </cfRule>
    <cfRule type="containsText" dxfId="19492" priority="21263" operator="containsText" text="12:30">
      <formula>NOT(ISERROR(SEARCH("12:30",A115)))</formula>
    </cfRule>
    <cfRule type="containsText" dxfId="19491" priority="21264" operator="containsText" text="13:30">
      <formula>NOT(ISERROR(SEARCH("13:30",A115)))</formula>
    </cfRule>
    <cfRule type="containsText" dxfId="19490" priority="21265" operator="containsText" text="FESTIVITÁ">
      <formula>NOT(ISERROR(SEARCH("FESTIVITÁ",A115)))</formula>
    </cfRule>
    <cfRule type="cellIs" dxfId="19489" priority="21266" operator="equal">
      <formula>"DOMENICA"</formula>
    </cfRule>
  </conditionalFormatting>
  <conditionalFormatting sqref="A115:B115">
    <cfRule type="containsText" dxfId="19488" priority="21244" operator="containsText" text="09.00 - 13.00">
      <formula>NOT(ISERROR(SEARCH("09.00 - 13.00",A115)))</formula>
    </cfRule>
    <cfRule type="containsText" dxfId="19487" priority="21245" operator="containsText" text="09.00 – 15:00">
      <formula>NOT(ISERROR(SEARCH("09.00 – 15:00",A115)))</formula>
    </cfRule>
    <cfRule type="containsText" dxfId="19486" priority="21246" operator="containsText" text="09.00 – 16.00">
      <formula>NOT(ISERROR(SEARCH("09.00 – 16.00",A115)))</formula>
    </cfRule>
    <cfRule type="containsText" dxfId="19485" priority="21247" operator="containsText" text="09.00 - 13:00">
      <formula>NOT(ISERROR(SEARCH("09.00 - 13:00",A115)))</formula>
    </cfRule>
    <cfRule type="containsText" dxfId="19484" priority="21248" operator="containsText" text="08.30 – 16:30 ">
      <formula>NOT(ISERROR(SEARCH("08.30 – 16:30 ",A115)))</formula>
    </cfRule>
    <cfRule type="containsText" dxfId="19483" priority="21249" operator="containsText" text="08.30 – 17:30 ">
      <formula>NOT(ISERROR(SEARCH("08.30 – 17:30 ",A115)))</formula>
    </cfRule>
  </conditionalFormatting>
  <conditionalFormatting sqref="C115:P122">
    <cfRule type="containsText" dxfId="19482" priority="21226" operator="containsText" text="08.30 – 14.30">
      <formula>NOT(ISERROR(SEARCH("08.30 – 14.30",C115)))</formula>
    </cfRule>
    <cfRule type="containsText" dxfId="19481" priority="21227" operator="containsText" text="09:30 – 18.30">
      <formula>NOT(ISERROR(SEARCH("09:30 – 18.30",C115)))</formula>
    </cfRule>
    <cfRule type="containsText" dxfId="19480" priority="21228" operator="containsText" text="10.30 – 18.30">
      <formula>NOT(ISERROR(SEARCH("10.30 – 18.30",C115)))</formula>
    </cfRule>
    <cfRule type="containsText" dxfId="19479" priority="21229" operator="containsText" text="09.30 – 18.30">
      <formula>NOT(ISERROR(SEARCH("09.30 – 18.30",C115)))</formula>
    </cfRule>
    <cfRule type="containsText" dxfId="19478" priority="21231" operator="containsText" text="09.00 – 13:00">
      <formula>NOT(ISERROR(SEARCH("09.00 – 13:00",C115)))</formula>
    </cfRule>
    <cfRule type="containsText" dxfId="19477" priority="21232" operator="containsText" text="08.30 – 16.30">
      <formula>NOT(ISERROR(SEARCH("08.30 – 16.30",C115)))</formula>
    </cfRule>
    <cfRule type="containsText" dxfId="19476" priority="21233" operator="containsText" text="08:30 – 17.30">
      <formula>NOT(ISERROR(SEARCH("08:30 – 17.30",C115)))</formula>
    </cfRule>
    <cfRule type="containsText" dxfId="19475" priority="21234" operator="containsText" text="08.30 – 17.30">
      <formula>NOT(ISERROR(SEARCH("08.30 – 17.30",C115)))</formula>
    </cfRule>
    <cfRule type="containsText" dxfId="19474" priority="21235" operator="containsText" text="09.00 – 18.00">
      <formula>NOT(ISERROR(SEARCH("09.00 – 18.00",C115)))</formula>
    </cfRule>
    <cfRule type="containsText" dxfId="19473" priority="21236" operator="containsText" text="09.00 – 13.00">
      <formula>NOT(ISERROR(SEARCH("09.00 – 13.00",C115)))</formula>
    </cfRule>
    <cfRule type="containsText" dxfId="19472" priority="21237" operator="containsText" text="11.30 – 19.30">
      <formula>NOT(ISERROR(SEARCH("11.30 – 19.30",C115)))</formula>
    </cfRule>
    <cfRule type="containsText" dxfId="19471" priority="21238" operator="containsText" text="10.30 – 19.30">
      <formula>NOT(ISERROR(SEARCH("10.30 – 19.30",C115)))</formula>
    </cfRule>
    <cfRule type="containsText" dxfId="19470" priority="21239" operator="containsText" text="09.00 – 15.00">
      <formula>NOT(ISERROR(SEARCH("09.00 – 15.00",C115)))</formula>
    </cfRule>
    <cfRule type="containsText" dxfId="19469" priority="21240" operator="containsText" text="1 2 : 3 0">
      <formula>NOT(ISERROR(SEARCH("1 2 : 3 0",C115)))</formula>
    </cfRule>
    <cfRule type="containsText" dxfId="19468" priority="21241" operator="containsText" text="1 3 : 3 0">
      <formula>NOT(ISERROR(SEARCH("1 3 : 3 0",C115)))</formula>
    </cfRule>
    <cfRule type="containsText" dxfId="19467" priority="21242" operator="containsText" text="FESTIVITÁ">
      <formula>NOT(ISERROR(SEARCH("FESTIVITÁ",C115)))</formula>
    </cfRule>
    <cfRule type="cellIs" dxfId="19466" priority="21243" operator="equal">
      <formula>"DOMENICA"</formula>
    </cfRule>
  </conditionalFormatting>
  <conditionalFormatting sqref="C115:P122">
    <cfRule type="containsText" dxfId="19465" priority="21218" operator="containsText" text="09.00 - 13.00">
      <formula>NOT(ISERROR(SEARCH("09.00 - 13.00",C115)))</formula>
    </cfRule>
    <cfRule type="containsText" dxfId="19464" priority="21221" operator="containsText" text="09.00 – 15:00">
      <formula>NOT(ISERROR(SEARCH("09.00 – 15:00",C115)))</formula>
    </cfRule>
    <cfRule type="containsText" dxfId="19463" priority="21222" operator="containsText" text="09.00 – 16.00">
      <formula>NOT(ISERROR(SEARCH("09.00 – 16.00",C115)))</formula>
    </cfRule>
    <cfRule type="containsText" dxfId="19462" priority="21223" operator="containsText" text="09.00 - 13:00">
      <formula>NOT(ISERROR(SEARCH("09.00 - 13:00",C115)))</formula>
    </cfRule>
    <cfRule type="containsText" dxfId="19461" priority="21224" operator="containsText" text="08.30 – 16:30 ">
      <formula>NOT(ISERROR(SEARCH("08.30 – 16:30 ",C115)))</formula>
    </cfRule>
    <cfRule type="containsText" dxfId="19460" priority="21225" operator="containsText" text="08.30 – 17:30 ">
      <formula>NOT(ISERROR(SEARCH("08.30 – 17:30 ",C115)))</formula>
    </cfRule>
  </conditionalFormatting>
  <conditionalFormatting sqref="C115:P122">
    <cfRule type="containsText" dxfId="19459" priority="21220" operator="containsText" text="1 3 : 0 0">
      <formula>NOT(ISERROR(SEARCH("1 3 : 0 0",C115)))</formula>
    </cfRule>
  </conditionalFormatting>
  <conditionalFormatting sqref="C115:P115">
    <cfRule type="containsText" dxfId="19458" priority="21219" operator="containsText" text="13:00">
      <formula>NOT(ISERROR(SEARCH("13:00",C115)))</formula>
    </cfRule>
  </conditionalFormatting>
  <conditionalFormatting sqref="C115:P122">
    <cfRule type="containsText" dxfId="19457" priority="21230" operator="containsText" text="09:00 – 13.00 ">
      <formula>NOT(ISERROR(SEARCH("09:00 – 13.00 ",C115)))</formula>
    </cfRule>
  </conditionalFormatting>
  <conditionalFormatting sqref="C121:P121">
    <cfRule type="containsText" dxfId="19456" priority="21217" operator="containsText" text="09:00 – 13.00 ">
      <formula>NOT(ISERROR(SEARCH("09:00 – 13.00 ",C121)))</formula>
    </cfRule>
  </conditionalFormatting>
  <conditionalFormatting sqref="C115:P122">
    <cfRule type="containsText" dxfId="19455" priority="21216" operator="containsText" text="09:00 – 13.00 ">
      <formula>NOT(ISERROR(SEARCH("09:00 – 13.00 ",C115)))</formula>
    </cfRule>
  </conditionalFormatting>
  <conditionalFormatting sqref="C121:P122">
    <cfRule type="containsText" dxfId="19454" priority="21215" operator="containsText" text="09:00 – 13.00 ">
      <formula>NOT(ISERROR(SEARCH("09:00 – 13.00 ",C121)))</formula>
    </cfRule>
  </conditionalFormatting>
  <conditionalFormatting sqref="C116:P116">
    <cfRule type="containsText" dxfId="19453" priority="21212" operator="containsText" text="09.00 -13.00">
      <formula>NOT(ISERROR(SEARCH("09.00 -13.00",C116)))</formula>
    </cfRule>
    <cfRule type="containsText" dxfId="19452" priority="21213" operator="containsText" text="09.00 -15:00">
      <formula>NOT(ISERROR(SEARCH("09.00 -15:00",C116)))</formula>
    </cfRule>
    <cfRule type="containsText" dxfId="19451" priority="21214" operator="containsText" text="09.00 -16.00">
      <formula>NOT(ISERROR(SEARCH("09.00 -16.00",C116)))</formula>
    </cfRule>
  </conditionalFormatting>
  <conditionalFormatting sqref="C117:P122">
    <cfRule type="containsText" dxfId="19450" priority="21209" operator="containsText" text="09.00 -13.00">
      <formula>NOT(ISERROR(SEARCH("09.00 -13.00",C117)))</formula>
    </cfRule>
    <cfRule type="containsText" dxfId="19449" priority="21210" operator="containsText" text="09.00 -15:00">
      <formula>NOT(ISERROR(SEARCH("09.00 -15:00",C117)))</formula>
    </cfRule>
    <cfRule type="containsText" dxfId="19448" priority="21211" operator="containsText" text="09.00 -16.00">
      <formula>NOT(ISERROR(SEARCH("09.00 -16.00",C117)))</formula>
    </cfRule>
  </conditionalFormatting>
  <conditionalFormatting sqref="C115:P115">
    <cfRule type="containsText" dxfId="19447" priority="21206" operator="containsText" text="09.00 -13.00">
      <formula>NOT(ISERROR(SEARCH("09.00 -13.00",C115)))</formula>
    </cfRule>
    <cfRule type="containsText" dxfId="19446" priority="21207" operator="containsText" text="09.00 -15:00">
      <formula>NOT(ISERROR(SEARCH("09.00 -15:00",C115)))</formula>
    </cfRule>
    <cfRule type="containsText" dxfId="19445" priority="21208" operator="containsText" text="09.00 -16.00">
      <formula>NOT(ISERROR(SEARCH("09.00 -16.00",C115)))</formula>
    </cfRule>
  </conditionalFormatting>
  <conditionalFormatting sqref="C121:P121">
    <cfRule type="containsText" dxfId="19444" priority="21205" operator="containsText" text="09:00 – 13.00 ">
      <formula>NOT(ISERROR(SEARCH("09:00 – 13.00 ",C121)))</formula>
    </cfRule>
  </conditionalFormatting>
  <conditionalFormatting sqref="C115:P122">
    <cfRule type="containsText" dxfId="19443" priority="21204" operator="containsText" text="09:00 – 13.00 ">
      <formula>NOT(ISERROR(SEARCH("09:00 – 13.00 ",C115)))</formula>
    </cfRule>
  </conditionalFormatting>
  <conditionalFormatting sqref="C121:P122">
    <cfRule type="containsText" dxfId="19442" priority="21203" operator="containsText" text="09:00 – 13.00 ">
      <formula>NOT(ISERROR(SEARCH("09:00 – 13.00 ",C121)))</formula>
    </cfRule>
  </conditionalFormatting>
  <conditionalFormatting sqref="C116:P116">
    <cfRule type="containsText" dxfId="19441" priority="21200" operator="containsText" text="09.00 -13.00">
      <formula>NOT(ISERROR(SEARCH("09.00 -13.00",C116)))</formula>
    </cfRule>
    <cfRule type="containsText" dxfId="19440" priority="21201" operator="containsText" text="09.00 -15:00">
      <formula>NOT(ISERROR(SEARCH("09.00 -15:00",C116)))</formula>
    </cfRule>
    <cfRule type="containsText" dxfId="19439" priority="21202" operator="containsText" text="09.00 -16.00">
      <formula>NOT(ISERROR(SEARCH("09.00 -16.00",C116)))</formula>
    </cfRule>
  </conditionalFormatting>
  <conditionalFormatting sqref="C117:P122">
    <cfRule type="containsText" dxfId="19438" priority="21197" operator="containsText" text="09.00 -13.00">
      <formula>NOT(ISERROR(SEARCH("09.00 -13.00",C117)))</formula>
    </cfRule>
    <cfRule type="containsText" dxfId="19437" priority="21198" operator="containsText" text="09.00 -15:00">
      <formula>NOT(ISERROR(SEARCH("09.00 -15:00",C117)))</formula>
    </cfRule>
    <cfRule type="containsText" dxfId="19436" priority="21199" operator="containsText" text="09.00 -16.00">
      <formula>NOT(ISERROR(SEARCH("09.00 -16.00",C117)))</formula>
    </cfRule>
  </conditionalFormatting>
  <conditionalFormatting sqref="C115:P115">
    <cfRule type="containsText" dxfId="19435" priority="21194" operator="containsText" text="09.00 -13.00">
      <formula>NOT(ISERROR(SEARCH("09.00 -13.00",C115)))</formula>
    </cfRule>
    <cfRule type="containsText" dxfId="19434" priority="21195" operator="containsText" text="09.00 -15:00">
      <formula>NOT(ISERROR(SEARCH("09.00 -15:00",C115)))</formula>
    </cfRule>
    <cfRule type="containsText" dxfId="19433" priority="21196" operator="containsText" text="09.00 -16.00">
      <formula>NOT(ISERROR(SEARCH("09.00 -16.00",C115)))</formula>
    </cfRule>
  </conditionalFormatting>
  <conditionalFormatting sqref="C116:P116">
    <cfRule type="containsText" dxfId="19432" priority="21191" operator="containsText" text="09.00 -13:00">
      <formula>NOT(ISERROR(SEARCH("09.00 -13:00",C116)))</formula>
    </cfRule>
    <cfRule type="containsText" dxfId="19431" priority="21192" operator="containsText" text="08.30 -17.30">
      <formula>NOT(ISERROR(SEARCH("08.30 -17.30",C116)))</formula>
    </cfRule>
    <cfRule type="containsText" dxfId="19430" priority="21193" operator="containsText" text="08.30 -15:30">
      <formula>NOT(ISERROR(SEARCH("08.30 -15:30",C116)))</formula>
    </cfRule>
  </conditionalFormatting>
  <conditionalFormatting sqref="C117:P122">
    <cfRule type="containsText" dxfId="19429" priority="21188" operator="containsText" text="09.00 -13.00">
      <formula>NOT(ISERROR(SEARCH("09.00 -13.00",C117)))</formula>
    </cfRule>
    <cfRule type="containsText" dxfId="19428" priority="21189" operator="containsText" text="09.00 -15:00">
      <formula>NOT(ISERROR(SEARCH("09.00 -15:00",C117)))</formula>
    </cfRule>
    <cfRule type="containsText" dxfId="19427" priority="21190" operator="containsText" text="09.00 -16.00">
      <formula>NOT(ISERROR(SEARCH("09.00 -16.00",C117)))</formula>
    </cfRule>
  </conditionalFormatting>
  <conditionalFormatting sqref="C117:P122">
    <cfRule type="containsText" dxfId="19426" priority="21185" operator="containsText" text="09.00 -13:00">
      <formula>NOT(ISERROR(SEARCH("09.00 -13:00",C117)))</formula>
    </cfRule>
    <cfRule type="containsText" dxfId="19425" priority="21186" operator="containsText" text="08.30 -17.30">
      <formula>NOT(ISERROR(SEARCH("08.30 -17.30",C117)))</formula>
    </cfRule>
    <cfRule type="containsText" dxfId="19424" priority="21187" operator="containsText" text="08.30 -15:30">
      <formula>NOT(ISERROR(SEARCH("08.30 -15:30",C117)))</formula>
    </cfRule>
  </conditionalFormatting>
  <conditionalFormatting sqref="C115:P115">
    <cfRule type="containsText" dxfId="19423" priority="21182" operator="containsText" text="09.00 -13.00">
      <formula>NOT(ISERROR(SEARCH("09.00 -13.00",C115)))</formula>
    </cfRule>
    <cfRule type="containsText" dxfId="19422" priority="21183" operator="containsText" text="09.00 -15:00">
      <formula>NOT(ISERROR(SEARCH("09.00 -15:00",C115)))</formula>
    </cfRule>
    <cfRule type="containsText" dxfId="19421" priority="21184" operator="containsText" text="09.00 -16.00">
      <formula>NOT(ISERROR(SEARCH("09.00 -16.00",C115)))</formula>
    </cfRule>
  </conditionalFormatting>
  <conditionalFormatting sqref="C115:P115">
    <cfRule type="containsText" dxfId="19420" priority="21179" operator="containsText" text="09.00 -13:00">
      <formula>NOT(ISERROR(SEARCH("09.00 -13:00",C115)))</formula>
    </cfRule>
    <cfRule type="containsText" dxfId="19419" priority="21180" operator="containsText" text="08.30 -17.30">
      <formula>NOT(ISERROR(SEARCH("08.30 -17.30",C115)))</formula>
    </cfRule>
    <cfRule type="containsText" dxfId="19418" priority="21181" operator="containsText" text="08.30 -15:30">
      <formula>NOT(ISERROR(SEARCH("08.30 -15:30",C115)))</formula>
    </cfRule>
  </conditionalFormatting>
  <conditionalFormatting sqref="W115:X122 AC115:AR122">
    <cfRule type="containsText" dxfId="19417" priority="21161" operator="containsText" text="08.30 – 14.30">
      <formula>NOT(ISERROR(SEARCH("08.30 – 14.30",W115)))</formula>
    </cfRule>
    <cfRule type="containsText" dxfId="19416" priority="21162" operator="containsText" text="09:30 – 18.30">
      <formula>NOT(ISERROR(SEARCH("09:30 – 18.30",W115)))</formula>
    </cfRule>
    <cfRule type="containsText" dxfId="19415" priority="21163" operator="containsText" text="10.30 – 18.30">
      <formula>NOT(ISERROR(SEARCH("10.30 – 18.30",W115)))</formula>
    </cfRule>
    <cfRule type="containsText" dxfId="19414" priority="21164" operator="containsText" text="09.30 – 18.30">
      <formula>NOT(ISERROR(SEARCH("09.30 – 18.30",W115)))</formula>
    </cfRule>
    <cfRule type="containsText" dxfId="19413" priority="21166" operator="containsText" text="09.00 – 13:00">
      <formula>NOT(ISERROR(SEARCH("09.00 – 13:00",W115)))</formula>
    </cfRule>
    <cfRule type="containsText" dxfId="19412" priority="21167" operator="containsText" text="08.30 – 16.30">
      <formula>NOT(ISERROR(SEARCH("08.30 – 16.30",W115)))</formula>
    </cfRule>
    <cfRule type="containsText" dxfId="19411" priority="21168" operator="containsText" text="08:30 – 17.30">
      <formula>NOT(ISERROR(SEARCH("08:30 – 17.30",W115)))</formula>
    </cfRule>
    <cfRule type="containsText" dxfId="19410" priority="21169" operator="containsText" text="08.30 – 17.30">
      <formula>NOT(ISERROR(SEARCH("08.30 – 17.30",W115)))</formula>
    </cfRule>
    <cfRule type="containsText" dxfId="19409" priority="21170" operator="containsText" text="09.00 – 18.00">
      <formula>NOT(ISERROR(SEARCH("09.00 – 18.00",W115)))</formula>
    </cfRule>
    <cfRule type="containsText" dxfId="19408" priority="21171" operator="containsText" text="09.00 – 13.00">
      <formula>NOT(ISERROR(SEARCH("09.00 – 13.00",W115)))</formula>
    </cfRule>
    <cfRule type="containsText" dxfId="19407" priority="21172" operator="containsText" text="11.30 – 19.30">
      <formula>NOT(ISERROR(SEARCH("11.30 – 19.30",W115)))</formula>
    </cfRule>
    <cfRule type="containsText" dxfId="19406" priority="21173" operator="containsText" text="10.30 – 19.30">
      <formula>NOT(ISERROR(SEARCH("10.30 – 19.30",W115)))</formula>
    </cfRule>
    <cfRule type="containsText" dxfId="19405" priority="21174" operator="containsText" text="09.00 – 15.00">
      <formula>NOT(ISERROR(SEARCH("09.00 – 15.00",W115)))</formula>
    </cfRule>
    <cfRule type="containsText" dxfId="19404" priority="21175" operator="containsText" text="1 2 : 3 0">
      <formula>NOT(ISERROR(SEARCH("1 2 : 3 0",W115)))</formula>
    </cfRule>
    <cfRule type="containsText" dxfId="19403" priority="21176" operator="containsText" text="1 3 : 3 0">
      <formula>NOT(ISERROR(SEARCH("1 3 : 3 0",W115)))</formula>
    </cfRule>
    <cfRule type="containsText" dxfId="19402" priority="21177" operator="containsText" text="FESTIVITÁ">
      <formula>NOT(ISERROR(SEARCH("FESTIVITÁ",W115)))</formula>
    </cfRule>
    <cfRule type="cellIs" dxfId="19401" priority="21178" operator="equal">
      <formula>"DOMENICA"</formula>
    </cfRule>
  </conditionalFormatting>
  <conditionalFormatting sqref="W115:X122 AC115:AR122">
    <cfRule type="containsText" dxfId="19400" priority="21153" operator="containsText" text="09.00 - 13.00">
      <formula>NOT(ISERROR(SEARCH("09.00 - 13.00",W115)))</formula>
    </cfRule>
    <cfRule type="containsText" dxfId="19399" priority="21156" operator="containsText" text="09.00 – 15:00">
      <formula>NOT(ISERROR(SEARCH("09.00 – 15:00",W115)))</formula>
    </cfRule>
    <cfRule type="containsText" dxfId="19398" priority="21157" operator="containsText" text="09.00 – 16.00">
      <formula>NOT(ISERROR(SEARCH("09.00 – 16.00",W115)))</formula>
    </cfRule>
    <cfRule type="containsText" dxfId="19397" priority="21158" operator="containsText" text="09.00 - 13:00">
      <formula>NOT(ISERROR(SEARCH("09.00 - 13:00",W115)))</formula>
    </cfRule>
    <cfRule type="containsText" dxfId="19396" priority="21159" operator="containsText" text="08.30 – 16:30 ">
      <formula>NOT(ISERROR(SEARCH("08.30 – 16:30 ",W115)))</formula>
    </cfRule>
    <cfRule type="containsText" dxfId="19395" priority="21160" operator="containsText" text="08.30 – 17:30 ">
      <formula>NOT(ISERROR(SEARCH("08.30 – 17:30 ",W115)))</formula>
    </cfRule>
  </conditionalFormatting>
  <conditionalFormatting sqref="W115:X122 AC115:AR122">
    <cfRule type="containsText" dxfId="19394" priority="21155" operator="containsText" text="1 3 : 0 0">
      <formula>NOT(ISERROR(SEARCH("1 3 : 0 0",W115)))</formula>
    </cfRule>
  </conditionalFormatting>
  <conditionalFormatting sqref="W115:X115 AC115:AR115">
    <cfRule type="containsText" dxfId="19393" priority="21154" operator="containsText" text="13:00">
      <formula>NOT(ISERROR(SEARCH("13:00",W115)))</formula>
    </cfRule>
  </conditionalFormatting>
  <conditionalFormatting sqref="W115:X122 AC115:AR122">
    <cfRule type="containsText" dxfId="19392" priority="21165" operator="containsText" text="09:00 – 13.00 ">
      <formula>NOT(ISERROR(SEARCH("09:00 – 13.00 ",W115)))</formula>
    </cfRule>
  </conditionalFormatting>
  <conditionalFormatting sqref="W121:X121 AC121:AR121">
    <cfRule type="containsText" dxfId="19391" priority="21152" operator="containsText" text="09:00 – 13.00 ">
      <formula>NOT(ISERROR(SEARCH("09:00 – 13.00 ",W121)))</formula>
    </cfRule>
  </conditionalFormatting>
  <conditionalFormatting sqref="W115:X122 AC115:AR122">
    <cfRule type="containsText" dxfId="19390" priority="21151" operator="containsText" text="09:00 – 13.00 ">
      <formula>NOT(ISERROR(SEARCH("09:00 – 13.00 ",W115)))</formula>
    </cfRule>
  </conditionalFormatting>
  <conditionalFormatting sqref="W121:X122 AC121:AR122">
    <cfRule type="containsText" dxfId="19389" priority="21150" operator="containsText" text="09:00 – 13.00 ">
      <formula>NOT(ISERROR(SEARCH("09:00 – 13.00 ",W121)))</formula>
    </cfRule>
  </conditionalFormatting>
  <conditionalFormatting sqref="W116:X116 AC116:AR116">
    <cfRule type="containsText" dxfId="19388" priority="21147" operator="containsText" text="09.00 -13.00">
      <formula>NOT(ISERROR(SEARCH("09.00 -13.00",W116)))</formula>
    </cfRule>
    <cfRule type="containsText" dxfId="19387" priority="21148" operator="containsText" text="09.00 -15:00">
      <formula>NOT(ISERROR(SEARCH("09.00 -15:00",W116)))</formula>
    </cfRule>
    <cfRule type="containsText" dxfId="19386" priority="21149" operator="containsText" text="09.00 -16.00">
      <formula>NOT(ISERROR(SEARCH("09.00 -16.00",W116)))</formula>
    </cfRule>
  </conditionalFormatting>
  <conditionalFormatting sqref="W117:X122 AC117:AR122">
    <cfRule type="containsText" dxfId="19385" priority="21144" operator="containsText" text="09.00 -13.00">
      <formula>NOT(ISERROR(SEARCH("09.00 -13.00",W117)))</formula>
    </cfRule>
    <cfRule type="containsText" dxfId="19384" priority="21145" operator="containsText" text="09.00 -15:00">
      <formula>NOT(ISERROR(SEARCH("09.00 -15:00",W117)))</formula>
    </cfRule>
    <cfRule type="containsText" dxfId="19383" priority="21146" operator="containsText" text="09.00 -16.00">
      <formula>NOT(ISERROR(SEARCH("09.00 -16.00",W117)))</formula>
    </cfRule>
  </conditionalFormatting>
  <conditionalFormatting sqref="W115:X115 AC115:AR115">
    <cfRule type="containsText" dxfId="19382" priority="21141" operator="containsText" text="09.00 -13.00">
      <formula>NOT(ISERROR(SEARCH("09.00 -13.00",W115)))</formula>
    </cfRule>
    <cfRule type="containsText" dxfId="19381" priority="21142" operator="containsText" text="09.00 -15:00">
      <formula>NOT(ISERROR(SEARCH("09.00 -15:00",W115)))</formula>
    </cfRule>
    <cfRule type="containsText" dxfId="19380" priority="21143" operator="containsText" text="09.00 -16.00">
      <formula>NOT(ISERROR(SEARCH("09.00 -16.00",W115)))</formula>
    </cfRule>
  </conditionalFormatting>
  <conditionalFormatting sqref="W121:X121 AC121:AR121">
    <cfRule type="containsText" dxfId="19379" priority="21140" operator="containsText" text="09:00 – 13.00 ">
      <formula>NOT(ISERROR(SEARCH("09:00 – 13.00 ",W121)))</formula>
    </cfRule>
  </conditionalFormatting>
  <conditionalFormatting sqref="W115:X122 AC115:AR122">
    <cfRule type="containsText" dxfId="19378" priority="21139" operator="containsText" text="09:00 – 13.00 ">
      <formula>NOT(ISERROR(SEARCH("09:00 – 13.00 ",W115)))</formula>
    </cfRule>
  </conditionalFormatting>
  <conditionalFormatting sqref="W121:X122 AC121:AR122">
    <cfRule type="containsText" dxfId="19377" priority="21138" operator="containsText" text="09:00 – 13.00 ">
      <formula>NOT(ISERROR(SEARCH("09:00 – 13.00 ",W121)))</formula>
    </cfRule>
  </conditionalFormatting>
  <conditionalFormatting sqref="W116:X116 AC116:AR116">
    <cfRule type="containsText" dxfId="19376" priority="21135" operator="containsText" text="09.00 -13.00">
      <formula>NOT(ISERROR(SEARCH("09.00 -13.00",W116)))</formula>
    </cfRule>
    <cfRule type="containsText" dxfId="19375" priority="21136" operator="containsText" text="09.00 -15:00">
      <formula>NOT(ISERROR(SEARCH("09.00 -15:00",W116)))</formula>
    </cfRule>
    <cfRule type="containsText" dxfId="19374" priority="21137" operator="containsText" text="09.00 -16.00">
      <formula>NOT(ISERROR(SEARCH("09.00 -16.00",W116)))</formula>
    </cfRule>
  </conditionalFormatting>
  <conditionalFormatting sqref="W117:X122 AC117:AR122">
    <cfRule type="containsText" dxfId="19373" priority="21132" operator="containsText" text="09.00 -13.00">
      <formula>NOT(ISERROR(SEARCH("09.00 -13.00",W117)))</formula>
    </cfRule>
    <cfRule type="containsText" dxfId="19372" priority="21133" operator="containsText" text="09.00 -15:00">
      <formula>NOT(ISERROR(SEARCH("09.00 -15:00",W117)))</formula>
    </cfRule>
    <cfRule type="containsText" dxfId="19371" priority="21134" operator="containsText" text="09.00 -16.00">
      <formula>NOT(ISERROR(SEARCH("09.00 -16.00",W117)))</formula>
    </cfRule>
  </conditionalFormatting>
  <conditionalFormatting sqref="W115:X115 AC115:AR115">
    <cfRule type="containsText" dxfId="19370" priority="21129" operator="containsText" text="09.00 -13.00">
      <formula>NOT(ISERROR(SEARCH("09.00 -13.00",W115)))</formula>
    </cfRule>
    <cfRule type="containsText" dxfId="19369" priority="21130" operator="containsText" text="09.00 -15:00">
      <formula>NOT(ISERROR(SEARCH("09.00 -15:00",W115)))</formula>
    </cfRule>
    <cfRule type="containsText" dxfId="19368" priority="21131" operator="containsText" text="09.00 -16.00">
      <formula>NOT(ISERROR(SEARCH("09.00 -16.00",W115)))</formula>
    </cfRule>
  </conditionalFormatting>
  <conditionalFormatting sqref="W116:X116 AC116:AR116">
    <cfRule type="containsText" dxfId="19367" priority="21126" operator="containsText" text="09.00 -13:00">
      <formula>NOT(ISERROR(SEARCH("09.00 -13:00",W116)))</formula>
    </cfRule>
    <cfRule type="containsText" dxfId="19366" priority="21127" operator="containsText" text="08.30 -17.30">
      <formula>NOT(ISERROR(SEARCH("08.30 -17.30",W116)))</formula>
    </cfRule>
    <cfRule type="containsText" dxfId="19365" priority="21128" operator="containsText" text="08.30 -15:30">
      <formula>NOT(ISERROR(SEARCH("08.30 -15:30",W116)))</formula>
    </cfRule>
  </conditionalFormatting>
  <conditionalFormatting sqref="W117:X122 AC117:AR122">
    <cfRule type="containsText" dxfId="19364" priority="21123" operator="containsText" text="09.00 -13.00">
      <formula>NOT(ISERROR(SEARCH("09.00 -13.00",W117)))</formula>
    </cfRule>
    <cfRule type="containsText" dxfId="19363" priority="21124" operator="containsText" text="09.00 -15:00">
      <formula>NOT(ISERROR(SEARCH("09.00 -15:00",W117)))</formula>
    </cfRule>
    <cfRule type="containsText" dxfId="19362" priority="21125" operator="containsText" text="09.00 -16.00">
      <formula>NOT(ISERROR(SEARCH("09.00 -16.00",W117)))</formula>
    </cfRule>
  </conditionalFormatting>
  <conditionalFormatting sqref="W117:X122 AC117:AR122">
    <cfRule type="containsText" dxfId="19361" priority="21120" operator="containsText" text="09.00 -13:00">
      <formula>NOT(ISERROR(SEARCH("09.00 -13:00",W117)))</formula>
    </cfRule>
    <cfRule type="containsText" dxfId="19360" priority="21121" operator="containsText" text="08.30 -17.30">
      <formula>NOT(ISERROR(SEARCH("08.30 -17.30",W117)))</formula>
    </cfRule>
    <cfRule type="containsText" dxfId="19359" priority="21122" operator="containsText" text="08.30 -15:30">
      <formula>NOT(ISERROR(SEARCH("08.30 -15:30",W117)))</formula>
    </cfRule>
  </conditionalFormatting>
  <conditionalFormatting sqref="W115:X115 AC115:AR115">
    <cfRule type="containsText" dxfId="19358" priority="21117" operator="containsText" text="09.00 -13.00">
      <formula>NOT(ISERROR(SEARCH("09.00 -13.00",W115)))</formula>
    </cfRule>
    <cfRule type="containsText" dxfId="19357" priority="21118" operator="containsText" text="09.00 -15:00">
      <formula>NOT(ISERROR(SEARCH("09.00 -15:00",W115)))</formula>
    </cfRule>
    <cfRule type="containsText" dxfId="19356" priority="21119" operator="containsText" text="09.00 -16.00">
      <formula>NOT(ISERROR(SEARCH("09.00 -16.00",W115)))</formula>
    </cfRule>
  </conditionalFormatting>
  <conditionalFormatting sqref="W115:X115 AC115:AR115">
    <cfRule type="containsText" dxfId="19355" priority="21114" operator="containsText" text="09.00 -13:00">
      <formula>NOT(ISERROR(SEARCH("09.00 -13:00",W115)))</formula>
    </cfRule>
    <cfRule type="containsText" dxfId="19354" priority="21115" operator="containsText" text="08.30 -17.30">
      <formula>NOT(ISERROR(SEARCH("08.30 -17.30",W115)))</formula>
    </cfRule>
    <cfRule type="containsText" dxfId="19353" priority="21116" operator="containsText" text="08.30 -15:30">
      <formula>NOT(ISERROR(SEARCH("08.30 -15:30",W115)))</formula>
    </cfRule>
  </conditionalFormatting>
  <conditionalFormatting sqref="AY115:AY122 BA115:BG122">
    <cfRule type="containsText" dxfId="19352" priority="21096" operator="containsText" text="08.30 – 14.30">
      <formula>NOT(ISERROR(SEARCH("08.30 – 14.30",AY115)))</formula>
    </cfRule>
    <cfRule type="containsText" dxfId="19351" priority="21097" operator="containsText" text="09:30 – 18.30">
      <formula>NOT(ISERROR(SEARCH("09:30 – 18.30",AY115)))</formula>
    </cfRule>
    <cfRule type="containsText" dxfId="19350" priority="21098" operator="containsText" text="10.30 – 18.30">
      <formula>NOT(ISERROR(SEARCH("10.30 – 18.30",AY115)))</formula>
    </cfRule>
    <cfRule type="containsText" dxfId="19349" priority="21099" operator="containsText" text="09.30 – 18.30">
      <formula>NOT(ISERROR(SEARCH("09.30 – 18.30",AY115)))</formula>
    </cfRule>
    <cfRule type="containsText" dxfId="19348" priority="21101" operator="containsText" text="09.00 – 13:00">
      <formula>NOT(ISERROR(SEARCH("09.00 – 13:00",AY115)))</formula>
    </cfRule>
    <cfRule type="containsText" dxfId="19347" priority="21102" operator="containsText" text="08.30 – 16.30">
      <formula>NOT(ISERROR(SEARCH("08.30 – 16.30",AY115)))</formula>
    </cfRule>
    <cfRule type="containsText" dxfId="19346" priority="21103" operator="containsText" text="08:30 – 17.30">
      <formula>NOT(ISERROR(SEARCH("08:30 – 17.30",AY115)))</formula>
    </cfRule>
    <cfRule type="containsText" dxfId="19345" priority="21104" operator="containsText" text="08.30 – 17.30">
      <formula>NOT(ISERROR(SEARCH("08.30 – 17.30",AY115)))</formula>
    </cfRule>
    <cfRule type="containsText" dxfId="19344" priority="21105" operator="containsText" text="09.00 – 18.00">
      <formula>NOT(ISERROR(SEARCH("09.00 – 18.00",AY115)))</formula>
    </cfRule>
    <cfRule type="containsText" dxfId="19343" priority="21106" operator="containsText" text="09.00 – 13.00">
      <formula>NOT(ISERROR(SEARCH("09.00 – 13.00",AY115)))</formula>
    </cfRule>
    <cfRule type="containsText" dxfId="19342" priority="21107" operator="containsText" text="11.30 – 19.30">
      <formula>NOT(ISERROR(SEARCH("11.30 – 19.30",AY115)))</formula>
    </cfRule>
    <cfRule type="containsText" dxfId="19341" priority="21108" operator="containsText" text="10.30 – 19.30">
      <formula>NOT(ISERROR(SEARCH("10.30 – 19.30",AY115)))</formula>
    </cfRule>
    <cfRule type="containsText" dxfId="19340" priority="21109" operator="containsText" text="09.00 – 15.00">
      <formula>NOT(ISERROR(SEARCH("09.00 – 15.00",AY115)))</formula>
    </cfRule>
    <cfRule type="containsText" dxfId="19339" priority="21110" operator="containsText" text="1 2 : 3 0">
      <formula>NOT(ISERROR(SEARCH("1 2 : 3 0",AY115)))</formula>
    </cfRule>
    <cfRule type="containsText" dxfId="19338" priority="21111" operator="containsText" text="1 3 : 3 0">
      <formula>NOT(ISERROR(SEARCH("1 3 : 3 0",AY115)))</formula>
    </cfRule>
    <cfRule type="containsText" dxfId="19337" priority="21112" operator="containsText" text="FESTIVITÁ">
      <formula>NOT(ISERROR(SEARCH("FESTIVITÁ",AY115)))</formula>
    </cfRule>
    <cfRule type="cellIs" dxfId="19336" priority="21113" operator="equal">
      <formula>"DOMENICA"</formula>
    </cfRule>
  </conditionalFormatting>
  <conditionalFormatting sqref="AY115:AY122 BA115:BG122">
    <cfRule type="containsText" dxfId="19335" priority="21088" operator="containsText" text="09.00 - 13.00">
      <formula>NOT(ISERROR(SEARCH("09.00 - 13.00",AY115)))</formula>
    </cfRule>
    <cfRule type="containsText" dxfId="19334" priority="21091" operator="containsText" text="09.00 – 15:00">
      <formula>NOT(ISERROR(SEARCH("09.00 – 15:00",AY115)))</formula>
    </cfRule>
    <cfRule type="containsText" dxfId="19333" priority="21092" operator="containsText" text="09.00 – 16.00">
      <formula>NOT(ISERROR(SEARCH("09.00 – 16.00",AY115)))</formula>
    </cfRule>
    <cfRule type="containsText" dxfId="19332" priority="21093" operator="containsText" text="09.00 - 13:00">
      <formula>NOT(ISERROR(SEARCH("09.00 - 13:00",AY115)))</formula>
    </cfRule>
    <cfRule type="containsText" dxfId="19331" priority="21094" operator="containsText" text="08.30 – 16:30 ">
      <formula>NOT(ISERROR(SEARCH("08.30 – 16:30 ",AY115)))</formula>
    </cfRule>
    <cfRule type="containsText" dxfId="19330" priority="21095" operator="containsText" text="08.30 – 17:30 ">
      <formula>NOT(ISERROR(SEARCH("08.30 – 17:30 ",AY115)))</formula>
    </cfRule>
  </conditionalFormatting>
  <conditionalFormatting sqref="AY115:AY122 BA115:BG122">
    <cfRule type="containsText" dxfId="19329" priority="21090" operator="containsText" text="1 3 : 0 0">
      <formula>NOT(ISERROR(SEARCH("1 3 : 0 0",AY115)))</formula>
    </cfRule>
  </conditionalFormatting>
  <conditionalFormatting sqref="AY115 BA115:BG115">
    <cfRule type="containsText" dxfId="19328" priority="21089" operator="containsText" text="13:00">
      <formula>NOT(ISERROR(SEARCH("13:00",AY115)))</formula>
    </cfRule>
  </conditionalFormatting>
  <conditionalFormatting sqref="AY115:AY122 BA115:BG122">
    <cfRule type="containsText" dxfId="19327" priority="21100" operator="containsText" text="09:00 – 13.00 ">
      <formula>NOT(ISERROR(SEARCH("09:00 – 13.00 ",AY115)))</formula>
    </cfRule>
  </conditionalFormatting>
  <conditionalFormatting sqref="AY121 BA121:BG121">
    <cfRule type="containsText" dxfId="19326" priority="21087" operator="containsText" text="09:00 – 13.00 ">
      <formula>NOT(ISERROR(SEARCH("09:00 – 13.00 ",AY121)))</formula>
    </cfRule>
  </conditionalFormatting>
  <conditionalFormatting sqref="AY115:AY122 BA115:BG122">
    <cfRule type="containsText" dxfId="19325" priority="21086" operator="containsText" text="09:00 – 13.00 ">
      <formula>NOT(ISERROR(SEARCH("09:00 – 13.00 ",AY115)))</formula>
    </cfRule>
  </conditionalFormatting>
  <conditionalFormatting sqref="AY121:AY122 BA121:BG122">
    <cfRule type="containsText" dxfId="19324" priority="21085" operator="containsText" text="09:00 – 13.00 ">
      <formula>NOT(ISERROR(SEARCH("09:00 – 13.00 ",AY121)))</formula>
    </cfRule>
  </conditionalFormatting>
  <conditionalFormatting sqref="AY116 BA116:BG116">
    <cfRule type="containsText" dxfId="19323" priority="21082" operator="containsText" text="09.00 -13.00">
      <formula>NOT(ISERROR(SEARCH("09.00 -13.00",AY116)))</formula>
    </cfRule>
    <cfRule type="containsText" dxfId="19322" priority="21083" operator="containsText" text="09.00 -15:00">
      <formula>NOT(ISERROR(SEARCH("09.00 -15:00",AY116)))</formula>
    </cfRule>
    <cfRule type="containsText" dxfId="19321" priority="21084" operator="containsText" text="09.00 -16.00">
      <formula>NOT(ISERROR(SEARCH("09.00 -16.00",AY116)))</formula>
    </cfRule>
  </conditionalFormatting>
  <conditionalFormatting sqref="AY117:AY122 BA117:BG122">
    <cfRule type="containsText" dxfId="19320" priority="21079" operator="containsText" text="09.00 -13.00">
      <formula>NOT(ISERROR(SEARCH("09.00 -13.00",AY117)))</formula>
    </cfRule>
    <cfRule type="containsText" dxfId="19319" priority="21080" operator="containsText" text="09.00 -15:00">
      <formula>NOT(ISERROR(SEARCH("09.00 -15:00",AY117)))</formula>
    </cfRule>
    <cfRule type="containsText" dxfId="19318" priority="21081" operator="containsText" text="09.00 -16.00">
      <formula>NOT(ISERROR(SEARCH("09.00 -16.00",AY117)))</formula>
    </cfRule>
  </conditionalFormatting>
  <conditionalFormatting sqref="AY115 BA115:BG115">
    <cfRule type="containsText" dxfId="19317" priority="21076" operator="containsText" text="09.00 -13.00">
      <formula>NOT(ISERROR(SEARCH("09.00 -13.00",AY115)))</formula>
    </cfRule>
    <cfRule type="containsText" dxfId="19316" priority="21077" operator="containsText" text="09.00 -15:00">
      <formula>NOT(ISERROR(SEARCH("09.00 -15:00",AY115)))</formula>
    </cfRule>
    <cfRule type="containsText" dxfId="19315" priority="21078" operator="containsText" text="09.00 -16.00">
      <formula>NOT(ISERROR(SEARCH("09.00 -16.00",AY115)))</formula>
    </cfRule>
  </conditionalFormatting>
  <conditionalFormatting sqref="AY121 BA121:BG121">
    <cfRule type="containsText" dxfId="19314" priority="21075" operator="containsText" text="09:00 – 13.00 ">
      <formula>NOT(ISERROR(SEARCH("09:00 – 13.00 ",AY121)))</formula>
    </cfRule>
  </conditionalFormatting>
  <conditionalFormatting sqref="AY115:AY122 BA115:BG122">
    <cfRule type="containsText" dxfId="19313" priority="21074" operator="containsText" text="09:00 – 13.00 ">
      <formula>NOT(ISERROR(SEARCH("09:00 – 13.00 ",AY115)))</formula>
    </cfRule>
  </conditionalFormatting>
  <conditionalFormatting sqref="AY121:AY122 BA121:BG122">
    <cfRule type="containsText" dxfId="19312" priority="21073" operator="containsText" text="09:00 – 13.00 ">
      <formula>NOT(ISERROR(SEARCH("09:00 – 13.00 ",AY121)))</formula>
    </cfRule>
  </conditionalFormatting>
  <conditionalFormatting sqref="AY116 BA116:BG116">
    <cfRule type="containsText" dxfId="19311" priority="21070" operator="containsText" text="09.00 -13.00">
      <formula>NOT(ISERROR(SEARCH("09.00 -13.00",AY116)))</formula>
    </cfRule>
    <cfRule type="containsText" dxfId="19310" priority="21071" operator="containsText" text="09.00 -15:00">
      <formula>NOT(ISERROR(SEARCH("09.00 -15:00",AY116)))</formula>
    </cfRule>
    <cfRule type="containsText" dxfId="19309" priority="21072" operator="containsText" text="09.00 -16.00">
      <formula>NOT(ISERROR(SEARCH("09.00 -16.00",AY116)))</formula>
    </cfRule>
  </conditionalFormatting>
  <conditionalFormatting sqref="AY117:AY122 BA117:BG122">
    <cfRule type="containsText" dxfId="19308" priority="21067" operator="containsText" text="09.00 -13.00">
      <formula>NOT(ISERROR(SEARCH("09.00 -13.00",AY117)))</formula>
    </cfRule>
    <cfRule type="containsText" dxfId="19307" priority="21068" operator="containsText" text="09.00 -15:00">
      <formula>NOT(ISERROR(SEARCH("09.00 -15:00",AY117)))</formula>
    </cfRule>
    <cfRule type="containsText" dxfId="19306" priority="21069" operator="containsText" text="09.00 -16.00">
      <formula>NOT(ISERROR(SEARCH("09.00 -16.00",AY117)))</formula>
    </cfRule>
  </conditionalFormatting>
  <conditionalFormatting sqref="AY115 BA115:BG115">
    <cfRule type="containsText" dxfId="19305" priority="21064" operator="containsText" text="09.00 -13.00">
      <formula>NOT(ISERROR(SEARCH("09.00 -13.00",AY115)))</formula>
    </cfRule>
    <cfRule type="containsText" dxfId="19304" priority="21065" operator="containsText" text="09.00 -15:00">
      <formula>NOT(ISERROR(SEARCH("09.00 -15:00",AY115)))</formula>
    </cfRule>
    <cfRule type="containsText" dxfId="19303" priority="21066" operator="containsText" text="09.00 -16.00">
      <formula>NOT(ISERROR(SEARCH("09.00 -16.00",AY115)))</formula>
    </cfRule>
  </conditionalFormatting>
  <conditionalFormatting sqref="AY116 BA116:BG116">
    <cfRule type="containsText" dxfId="19302" priority="21061" operator="containsText" text="09.00 -13:00">
      <formula>NOT(ISERROR(SEARCH("09.00 -13:00",AY116)))</formula>
    </cfRule>
    <cfRule type="containsText" dxfId="19301" priority="21062" operator="containsText" text="08.30 -17.30">
      <formula>NOT(ISERROR(SEARCH("08.30 -17.30",AY116)))</formula>
    </cfRule>
    <cfRule type="containsText" dxfId="19300" priority="21063" operator="containsText" text="08.30 -15:30">
      <formula>NOT(ISERROR(SEARCH("08.30 -15:30",AY116)))</formula>
    </cfRule>
  </conditionalFormatting>
  <conditionalFormatting sqref="AY117:AY122 BA117:BG122">
    <cfRule type="containsText" dxfId="19299" priority="21058" operator="containsText" text="09.00 -13.00">
      <formula>NOT(ISERROR(SEARCH("09.00 -13.00",AY117)))</formula>
    </cfRule>
    <cfRule type="containsText" dxfId="19298" priority="21059" operator="containsText" text="09.00 -15:00">
      <formula>NOT(ISERROR(SEARCH("09.00 -15:00",AY117)))</formula>
    </cfRule>
    <cfRule type="containsText" dxfId="19297" priority="21060" operator="containsText" text="09.00 -16.00">
      <formula>NOT(ISERROR(SEARCH("09.00 -16.00",AY117)))</formula>
    </cfRule>
  </conditionalFormatting>
  <conditionalFormatting sqref="AY117:AY122 BA117:BG122">
    <cfRule type="containsText" dxfId="19296" priority="21055" operator="containsText" text="09.00 -13:00">
      <formula>NOT(ISERROR(SEARCH("09.00 -13:00",AY117)))</formula>
    </cfRule>
    <cfRule type="containsText" dxfId="19295" priority="21056" operator="containsText" text="08.30 -17.30">
      <formula>NOT(ISERROR(SEARCH("08.30 -17.30",AY117)))</formula>
    </cfRule>
    <cfRule type="containsText" dxfId="19294" priority="21057" operator="containsText" text="08.30 -15:30">
      <formula>NOT(ISERROR(SEARCH("08.30 -15:30",AY117)))</formula>
    </cfRule>
  </conditionalFormatting>
  <conditionalFormatting sqref="AY115 BA115:BG115">
    <cfRule type="containsText" dxfId="19293" priority="21052" operator="containsText" text="09.00 -13.00">
      <formula>NOT(ISERROR(SEARCH("09.00 -13.00",AY115)))</formula>
    </cfRule>
    <cfRule type="containsText" dxfId="19292" priority="21053" operator="containsText" text="09.00 -15:00">
      <formula>NOT(ISERROR(SEARCH("09.00 -15:00",AY115)))</formula>
    </cfRule>
    <cfRule type="containsText" dxfId="19291" priority="21054" operator="containsText" text="09.00 -16.00">
      <formula>NOT(ISERROR(SEARCH("09.00 -16.00",AY115)))</formula>
    </cfRule>
  </conditionalFormatting>
  <conditionalFormatting sqref="AY115 BA115:BG115">
    <cfRule type="containsText" dxfId="19290" priority="21049" operator="containsText" text="09.00 -13:00">
      <formula>NOT(ISERROR(SEARCH("09.00 -13:00",AY115)))</formula>
    </cfRule>
    <cfRule type="containsText" dxfId="19289" priority="21050" operator="containsText" text="08.30 -17.30">
      <formula>NOT(ISERROR(SEARCH("08.30 -17.30",AY115)))</formula>
    </cfRule>
    <cfRule type="containsText" dxfId="19288" priority="21051" operator="containsText" text="08.30 -15:30">
      <formula>NOT(ISERROR(SEARCH("08.30 -15:30",AY115)))</formula>
    </cfRule>
  </conditionalFormatting>
  <conditionalFormatting sqref="BI125:AMM132 AS125:AS132 Q125:S125">
    <cfRule type="containsText" dxfId="19287" priority="21032" operator="containsText" text="08.30 – 14.30">
      <formula>NOT(ISERROR(SEARCH("08.30 – 14.30",Q125)))</formula>
    </cfRule>
    <cfRule type="containsText" dxfId="19286" priority="21033" operator="containsText" text="09:30 – 18.30">
      <formula>NOT(ISERROR(SEARCH("09:30 – 18.30",Q125)))</formula>
    </cfRule>
    <cfRule type="containsText" dxfId="19285" priority="21034" operator="containsText" text="10.30 – 18.30">
      <formula>NOT(ISERROR(SEARCH("10.30 – 18.30",Q125)))</formula>
    </cfRule>
    <cfRule type="containsText" dxfId="19284" priority="21035" operator="containsText" text="09.30 – 18.30">
      <formula>NOT(ISERROR(SEARCH("09.30 – 18.30",Q125)))</formula>
    </cfRule>
    <cfRule type="containsText" dxfId="19283" priority="21036" operator="containsText" text="09.00 – 13:00">
      <formula>NOT(ISERROR(SEARCH("09.00 – 13:00",Q125)))</formula>
    </cfRule>
    <cfRule type="containsText" dxfId="19282" priority="21037" operator="containsText" text="08.30 – 16.30">
      <formula>NOT(ISERROR(SEARCH("08.30 – 16.30",Q125)))</formula>
    </cfRule>
    <cfRule type="containsText" dxfId="19281" priority="21038" operator="containsText" text="08:30 – 17.30">
      <formula>NOT(ISERROR(SEARCH("08:30 – 17.30",Q125)))</formula>
    </cfRule>
    <cfRule type="containsText" dxfId="19280" priority="21039" operator="containsText" text="08.30 – 17.30">
      <formula>NOT(ISERROR(SEARCH("08.30 – 17.30",Q125)))</formula>
    </cfRule>
    <cfRule type="containsText" dxfId="19279" priority="21040" operator="containsText" text="09.00 – 18.00">
      <formula>NOT(ISERROR(SEARCH("09.00 – 18.00",Q125)))</formula>
    </cfRule>
    <cfRule type="containsText" dxfId="19278" priority="21041" operator="containsText" text="09.00 – 13.00">
      <formula>NOT(ISERROR(SEARCH("09.00 – 13.00",Q125)))</formula>
    </cfRule>
    <cfRule type="containsText" dxfId="19277" priority="21042" operator="containsText" text="11.30 – 19.30">
      <formula>NOT(ISERROR(SEARCH("11.30 – 19.30",Q125)))</formula>
    </cfRule>
    <cfRule type="containsText" dxfId="19276" priority="21043" operator="containsText" text="10.30 – 19.30">
      <formula>NOT(ISERROR(SEARCH("10.30 – 19.30",Q125)))</formula>
    </cfRule>
    <cfRule type="containsText" dxfId="19275" priority="21044" operator="containsText" text="09.00 – 15.00">
      <formula>NOT(ISERROR(SEARCH("09.00 – 15.00",Q125)))</formula>
    </cfRule>
    <cfRule type="containsText" dxfId="19274" priority="21045" operator="containsText" text="12:30">
      <formula>NOT(ISERROR(SEARCH("12:30",Q125)))</formula>
    </cfRule>
    <cfRule type="containsText" dxfId="19273" priority="21046" operator="containsText" text="13:30">
      <formula>NOT(ISERROR(SEARCH("13:30",Q125)))</formula>
    </cfRule>
    <cfRule type="containsText" dxfId="19272" priority="21047" operator="containsText" text="FESTIVITÁ">
      <formula>NOT(ISERROR(SEARCH("FESTIVITÁ",Q125)))</formula>
    </cfRule>
    <cfRule type="cellIs" dxfId="19271" priority="21048" operator="equal">
      <formula>"DOMENICA"</formula>
    </cfRule>
  </conditionalFormatting>
  <conditionalFormatting sqref="AT125:AU132">
    <cfRule type="containsText" dxfId="19270" priority="21015" operator="containsText" text="08.30 – 14.30">
      <formula>NOT(ISERROR(SEARCH("08.30 – 14.30",AT125)))</formula>
    </cfRule>
    <cfRule type="containsText" dxfId="19269" priority="21016" operator="containsText" text="09:30 – 18.30">
      <formula>NOT(ISERROR(SEARCH("09:30 – 18.30",AT125)))</formula>
    </cfRule>
    <cfRule type="containsText" dxfId="19268" priority="21017" operator="containsText" text="10.30 – 18.30">
      <formula>NOT(ISERROR(SEARCH("10.30 – 18.30",AT125)))</formula>
    </cfRule>
    <cfRule type="containsText" dxfId="19267" priority="21018" operator="containsText" text="09.30 – 18.30">
      <formula>NOT(ISERROR(SEARCH("09.30 – 18.30",AT125)))</formula>
    </cfRule>
    <cfRule type="containsText" dxfId="19266" priority="21019" operator="containsText" text="09.00 – 13:00">
      <formula>NOT(ISERROR(SEARCH("09.00 – 13:00",AT125)))</formula>
    </cfRule>
    <cfRule type="containsText" dxfId="19265" priority="21020" operator="containsText" text="08.30 – 16.30">
      <formula>NOT(ISERROR(SEARCH("08.30 – 16.30",AT125)))</formula>
    </cfRule>
    <cfRule type="containsText" dxfId="19264" priority="21021" operator="containsText" text="08:30 – 17.30">
      <formula>NOT(ISERROR(SEARCH("08:30 – 17.30",AT125)))</formula>
    </cfRule>
    <cfRule type="containsText" dxfId="19263" priority="21022" operator="containsText" text="08.30 – 17.30">
      <formula>NOT(ISERROR(SEARCH("08.30 – 17.30",AT125)))</formula>
    </cfRule>
    <cfRule type="containsText" dxfId="19262" priority="21023" operator="containsText" text="09.00 – 18.00">
      <formula>NOT(ISERROR(SEARCH("09.00 – 18.00",AT125)))</formula>
    </cfRule>
    <cfRule type="containsText" dxfId="19261" priority="21024" operator="containsText" text="09.00 – 13.00">
      <formula>NOT(ISERROR(SEARCH("09.00 – 13.00",AT125)))</formula>
    </cfRule>
    <cfRule type="containsText" dxfId="19260" priority="21025" operator="containsText" text="11.30 – 19.30">
      <formula>NOT(ISERROR(SEARCH("11.30 – 19.30",AT125)))</formula>
    </cfRule>
    <cfRule type="containsText" dxfId="19259" priority="21026" operator="containsText" text="10.30 – 19.30">
      <formula>NOT(ISERROR(SEARCH("10.30 – 19.30",AT125)))</formula>
    </cfRule>
    <cfRule type="containsText" dxfId="19258" priority="21027" operator="containsText" text="09.00 – 15.00">
      <formula>NOT(ISERROR(SEARCH("09.00 – 15.00",AT125)))</formula>
    </cfRule>
    <cfRule type="containsText" dxfId="19257" priority="21028" operator="containsText" text="12:30">
      <formula>NOT(ISERROR(SEARCH("12:30",AT125)))</formula>
    </cfRule>
    <cfRule type="containsText" dxfId="19256" priority="21029" operator="containsText" text="13:30">
      <formula>NOT(ISERROR(SEARCH("13:30",AT125)))</formula>
    </cfRule>
    <cfRule type="containsText" dxfId="19255" priority="21030" operator="containsText" text="FESTIVITÁ">
      <formula>NOT(ISERROR(SEARCH("FESTIVITÁ",AT125)))</formula>
    </cfRule>
    <cfRule type="cellIs" dxfId="19254" priority="21031" operator="equal">
      <formula>"DOMENICA"</formula>
    </cfRule>
  </conditionalFormatting>
  <conditionalFormatting sqref="Q126:S132">
    <cfRule type="containsText" dxfId="19253" priority="20998" operator="containsText" text="08.30 – 14.30">
      <formula>NOT(ISERROR(SEARCH("08.30 – 14.30",Q126)))</formula>
    </cfRule>
    <cfRule type="containsText" dxfId="19252" priority="20999" operator="containsText" text="09:30 – 18.30">
      <formula>NOT(ISERROR(SEARCH("09:30 – 18.30",Q126)))</formula>
    </cfRule>
    <cfRule type="containsText" dxfId="19251" priority="21000" operator="containsText" text="10.30 – 18.30">
      <formula>NOT(ISERROR(SEARCH("10.30 – 18.30",Q126)))</formula>
    </cfRule>
    <cfRule type="containsText" dxfId="19250" priority="21001" operator="containsText" text="09.30 – 18.30">
      <formula>NOT(ISERROR(SEARCH("09.30 – 18.30",Q126)))</formula>
    </cfRule>
    <cfRule type="containsText" dxfId="19249" priority="21002" operator="containsText" text="09.00 – 13:00">
      <formula>NOT(ISERROR(SEARCH("09.00 – 13:00",Q126)))</formula>
    </cfRule>
    <cfRule type="containsText" dxfId="19248" priority="21003" operator="containsText" text="08.30 – 16.30">
      <formula>NOT(ISERROR(SEARCH("08.30 – 16.30",Q126)))</formula>
    </cfRule>
    <cfRule type="containsText" dxfId="19247" priority="21004" operator="containsText" text="08:30 – 17.30">
      <formula>NOT(ISERROR(SEARCH("08:30 – 17.30",Q126)))</formula>
    </cfRule>
    <cfRule type="containsText" dxfId="19246" priority="21005" operator="containsText" text="08.30 – 17.30">
      <formula>NOT(ISERROR(SEARCH("08.30 – 17.30",Q126)))</formula>
    </cfRule>
    <cfRule type="containsText" dxfId="19245" priority="21006" operator="containsText" text="09.00 – 18.00">
      <formula>NOT(ISERROR(SEARCH("09.00 – 18.00",Q126)))</formula>
    </cfRule>
    <cfRule type="containsText" dxfId="19244" priority="21007" operator="containsText" text="09.00 – 13.00">
      <formula>NOT(ISERROR(SEARCH("09.00 – 13.00",Q126)))</formula>
    </cfRule>
    <cfRule type="containsText" dxfId="19243" priority="21008" operator="containsText" text="11.30 – 19.30">
      <formula>NOT(ISERROR(SEARCH("11.30 – 19.30",Q126)))</formula>
    </cfRule>
    <cfRule type="containsText" dxfId="19242" priority="21009" operator="containsText" text="10.30 – 19.30">
      <formula>NOT(ISERROR(SEARCH("10.30 – 19.30",Q126)))</formula>
    </cfRule>
    <cfRule type="containsText" dxfId="19241" priority="21010" operator="containsText" text="09.00 – 15.00">
      <formula>NOT(ISERROR(SEARCH("09.00 – 15.00",Q126)))</formula>
    </cfRule>
    <cfRule type="containsText" dxfId="19240" priority="21011" operator="containsText" text="12:30">
      <formula>NOT(ISERROR(SEARCH("12:30",Q126)))</formula>
    </cfRule>
    <cfRule type="containsText" dxfId="19239" priority="21012" operator="containsText" text="13:30">
      <formula>NOT(ISERROR(SEARCH("13:30",Q126)))</formula>
    </cfRule>
    <cfRule type="containsText" dxfId="19238" priority="21013" operator="containsText" text="FESTIVITÁ">
      <formula>NOT(ISERROR(SEARCH("FESTIVITÁ",Q126)))</formula>
    </cfRule>
    <cfRule type="cellIs" dxfId="19237" priority="21014" operator="equal">
      <formula>"DOMENICA"</formula>
    </cfRule>
  </conditionalFormatting>
  <conditionalFormatting sqref="U125:V125 U126:U132">
    <cfRule type="containsText" dxfId="19236" priority="20981" operator="containsText" text="08.30 – 14.30">
      <formula>NOT(ISERROR(SEARCH("08.30 – 14.30",U125)))</formula>
    </cfRule>
    <cfRule type="containsText" dxfId="19235" priority="20982" operator="containsText" text="09:30 – 18.30">
      <formula>NOT(ISERROR(SEARCH("09:30 – 18.30",U125)))</formula>
    </cfRule>
    <cfRule type="containsText" dxfId="19234" priority="20983" operator="containsText" text="10.30 – 18.30">
      <formula>NOT(ISERROR(SEARCH("10.30 – 18.30",U125)))</formula>
    </cfRule>
    <cfRule type="containsText" dxfId="19233" priority="20984" operator="containsText" text="09.30 – 18.30">
      <formula>NOT(ISERROR(SEARCH("09.30 – 18.30",U125)))</formula>
    </cfRule>
    <cfRule type="containsText" dxfId="19232" priority="20985" operator="containsText" text="09.00 – 13:00">
      <formula>NOT(ISERROR(SEARCH("09.00 – 13:00",U125)))</formula>
    </cfRule>
    <cfRule type="containsText" dxfId="19231" priority="20986" operator="containsText" text="08.30 – 16.30">
      <formula>NOT(ISERROR(SEARCH("08.30 – 16.30",U125)))</formula>
    </cfRule>
    <cfRule type="containsText" dxfId="19230" priority="20987" operator="containsText" text="08:30 – 17.30">
      <formula>NOT(ISERROR(SEARCH("08:30 – 17.30",U125)))</formula>
    </cfRule>
    <cfRule type="containsText" dxfId="19229" priority="20988" operator="containsText" text="08.30 – 17.30">
      <formula>NOT(ISERROR(SEARCH("08.30 – 17.30",U125)))</formula>
    </cfRule>
    <cfRule type="containsText" dxfId="19228" priority="20989" operator="containsText" text="09.00 – 18.00">
      <formula>NOT(ISERROR(SEARCH("09.00 – 18.00",U125)))</formula>
    </cfRule>
    <cfRule type="containsText" dxfId="19227" priority="20990" operator="containsText" text="09.00 – 13.00">
      <formula>NOT(ISERROR(SEARCH("09.00 – 13.00",U125)))</formula>
    </cfRule>
    <cfRule type="containsText" dxfId="19226" priority="20991" operator="containsText" text="11.30 – 19.30">
      <formula>NOT(ISERROR(SEARCH("11.30 – 19.30",U125)))</formula>
    </cfRule>
    <cfRule type="containsText" dxfId="19225" priority="20992" operator="containsText" text="10.30 – 19.30">
      <formula>NOT(ISERROR(SEARCH("10.30 – 19.30",U125)))</formula>
    </cfRule>
    <cfRule type="containsText" dxfId="19224" priority="20993" operator="containsText" text="09.00 – 15.00">
      <formula>NOT(ISERROR(SEARCH("09.00 – 15.00",U125)))</formula>
    </cfRule>
    <cfRule type="containsText" dxfId="19223" priority="20994" operator="containsText" text="12:30">
      <formula>NOT(ISERROR(SEARCH("12:30",U125)))</formula>
    </cfRule>
    <cfRule type="containsText" dxfId="19222" priority="20995" operator="containsText" text="13:30">
      <formula>NOT(ISERROR(SEARCH("13:30",U125)))</formula>
    </cfRule>
    <cfRule type="containsText" dxfId="19221" priority="20996" operator="containsText" text="FESTIVITÁ">
      <formula>NOT(ISERROR(SEARCH("FESTIVITÁ",U125)))</formula>
    </cfRule>
    <cfRule type="cellIs" dxfId="19220" priority="20997" operator="equal">
      <formula>"DOMENICA"</formula>
    </cfRule>
  </conditionalFormatting>
  <conditionalFormatting sqref="V126:V132">
    <cfRule type="containsText" dxfId="19219" priority="20964" operator="containsText" text="08.30 – 14.30">
      <formula>NOT(ISERROR(SEARCH("08.30 – 14.30",V126)))</formula>
    </cfRule>
    <cfRule type="containsText" dxfId="19218" priority="20965" operator="containsText" text="09:30 – 18.30">
      <formula>NOT(ISERROR(SEARCH("09:30 – 18.30",V126)))</formula>
    </cfRule>
    <cfRule type="containsText" dxfId="19217" priority="20966" operator="containsText" text="10.30 – 18.30">
      <formula>NOT(ISERROR(SEARCH("10.30 – 18.30",V126)))</formula>
    </cfRule>
    <cfRule type="containsText" dxfId="19216" priority="20967" operator="containsText" text="09.30 – 18.30">
      <formula>NOT(ISERROR(SEARCH("09.30 – 18.30",V126)))</formula>
    </cfRule>
    <cfRule type="containsText" dxfId="19215" priority="20968" operator="containsText" text="09.00 – 13:00">
      <formula>NOT(ISERROR(SEARCH("09.00 – 13:00",V126)))</formula>
    </cfRule>
    <cfRule type="containsText" dxfId="19214" priority="20969" operator="containsText" text="08.30 – 16.30">
      <formula>NOT(ISERROR(SEARCH("08.30 – 16.30",V126)))</formula>
    </cfRule>
    <cfRule type="containsText" dxfId="19213" priority="20970" operator="containsText" text="08:30 – 17.30">
      <formula>NOT(ISERROR(SEARCH("08:30 – 17.30",V126)))</formula>
    </cfRule>
    <cfRule type="containsText" dxfId="19212" priority="20971" operator="containsText" text="08.30 – 17.30">
      <formula>NOT(ISERROR(SEARCH("08.30 – 17.30",V126)))</formula>
    </cfRule>
    <cfRule type="containsText" dxfId="19211" priority="20972" operator="containsText" text="09.00 – 18.00">
      <formula>NOT(ISERROR(SEARCH("09.00 – 18.00",V126)))</formula>
    </cfRule>
    <cfRule type="containsText" dxfId="19210" priority="20973" operator="containsText" text="09.00 – 13.00">
      <formula>NOT(ISERROR(SEARCH("09.00 – 13.00",V126)))</formula>
    </cfRule>
    <cfRule type="containsText" dxfId="19209" priority="20974" operator="containsText" text="11.30 – 19.30">
      <formula>NOT(ISERROR(SEARCH("11.30 – 19.30",V126)))</formula>
    </cfRule>
    <cfRule type="containsText" dxfId="19208" priority="20975" operator="containsText" text="10.30 – 19.30">
      <formula>NOT(ISERROR(SEARCH("10.30 – 19.30",V126)))</formula>
    </cfRule>
    <cfRule type="containsText" dxfId="19207" priority="20976" operator="containsText" text="09.00 – 15.00">
      <formula>NOT(ISERROR(SEARCH("09.00 – 15.00",V126)))</formula>
    </cfRule>
    <cfRule type="containsText" dxfId="19206" priority="20977" operator="containsText" text="12:30">
      <formula>NOT(ISERROR(SEARCH("12:30",V126)))</formula>
    </cfRule>
    <cfRule type="containsText" dxfId="19205" priority="20978" operator="containsText" text="13:30">
      <formula>NOT(ISERROR(SEARCH("13:30",V126)))</formula>
    </cfRule>
    <cfRule type="containsText" dxfId="19204" priority="20979" operator="containsText" text="FESTIVITÁ">
      <formula>NOT(ISERROR(SEARCH("FESTIVITÁ",V126)))</formula>
    </cfRule>
    <cfRule type="cellIs" dxfId="19203" priority="20980" operator="equal">
      <formula>"DOMENICA"</formula>
    </cfRule>
  </conditionalFormatting>
  <conditionalFormatting sqref="V126:V132">
    <cfRule type="iconSet" priority="20963">
      <iconSet iconSet="3Symbols2">
        <cfvo type="percent" val="0"/>
        <cfvo type="percent" val="0"/>
        <cfvo type="formula" val="TODAY()" gte="0"/>
      </iconSet>
    </cfRule>
  </conditionalFormatting>
  <conditionalFormatting sqref="AW126:AW132">
    <cfRule type="containsText" dxfId="19202" priority="20946" operator="containsText" text="08.30 – 14.30">
      <formula>NOT(ISERROR(SEARCH("08.30 – 14.30",AW126)))</formula>
    </cfRule>
    <cfRule type="containsText" dxfId="19201" priority="20947" operator="containsText" text="09:30 – 18.30">
      <formula>NOT(ISERROR(SEARCH("09:30 – 18.30",AW126)))</formula>
    </cfRule>
    <cfRule type="containsText" dxfId="19200" priority="20948" operator="containsText" text="10.30 – 18.30">
      <formula>NOT(ISERROR(SEARCH("10.30 – 18.30",AW126)))</formula>
    </cfRule>
    <cfRule type="containsText" dxfId="19199" priority="20949" operator="containsText" text="09.30 – 18.30">
      <formula>NOT(ISERROR(SEARCH("09.30 – 18.30",AW126)))</formula>
    </cfRule>
    <cfRule type="containsText" dxfId="19198" priority="20950" operator="containsText" text="09.00 – 13:00">
      <formula>NOT(ISERROR(SEARCH("09.00 – 13:00",AW126)))</formula>
    </cfRule>
    <cfRule type="containsText" dxfId="19197" priority="20951" operator="containsText" text="08.30 – 16.30">
      <formula>NOT(ISERROR(SEARCH("08.30 – 16.30",AW126)))</formula>
    </cfRule>
    <cfRule type="containsText" dxfId="19196" priority="20952" operator="containsText" text="08:30 – 17.30">
      <formula>NOT(ISERROR(SEARCH("08:30 – 17.30",AW126)))</formula>
    </cfRule>
    <cfRule type="containsText" dxfId="19195" priority="20953" operator="containsText" text="08.30 – 17.30">
      <formula>NOT(ISERROR(SEARCH("08.30 – 17.30",AW126)))</formula>
    </cfRule>
    <cfRule type="containsText" dxfId="19194" priority="20954" operator="containsText" text="09.00 – 18.00">
      <formula>NOT(ISERROR(SEARCH("09.00 – 18.00",AW126)))</formula>
    </cfRule>
    <cfRule type="containsText" dxfId="19193" priority="20955" operator="containsText" text="09.00 – 13.00">
      <formula>NOT(ISERROR(SEARCH("09.00 – 13.00",AW126)))</formula>
    </cfRule>
    <cfRule type="containsText" dxfId="19192" priority="20956" operator="containsText" text="11.30 – 19.30">
      <formula>NOT(ISERROR(SEARCH("11.30 – 19.30",AW126)))</formula>
    </cfRule>
    <cfRule type="containsText" dxfId="19191" priority="20957" operator="containsText" text="10.30 – 19.30">
      <formula>NOT(ISERROR(SEARCH("10.30 – 19.30",AW126)))</formula>
    </cfRule>
    <cfRule type="containsText" dxfId="19190" priority="20958" operator="containsText" text="09.00 – 15.00">
      <formula>NOT(ISERROR(SEARCH("09.00 – 15.00",AW126)))</formula>
    </cfRule>
    <cfRule type="containsText" dxfId="19189" priority="20959" operator="containsText" text="12:30">
      <formula>NOT(ISERROR(SEARCH("12:30",AW126)))</formula>
    </cfRule>
    <cfRule type="containsText" dxfId="19188" priority="20960" operator="containsText" text="13:30">
      <formula>NOT(ISERROR(SEARCH("13:30",AW126)))</formula>
    </cfRule>
    <cfRule type="containsText" dxfId="19187" priority="20961" operator="containsText" text="FESTIVITÁ">
      <formula>NOT(ISERROR(SEARCH("FESTIVITÁ",AW126)))</formula>
    </cfRule>
    <cfRule type="cellIs" dxfId="19186" priority="20962" operator="equal">
      <formula>"DOMENICA"</formula>
    </cfRule>
  </conditionalFormatting>
  <conditionalFormatting sqref="AX126:AX132">
    <cfRule type="containsText" dxfId="19185" priority="20929" operator="containsText" text="08.30 – 14.30">
      <formula>NOT(ISERROR(SEARCH("08.30 – 14.30",AX126)))</formula>
    </cfRule>
    <cfRule type="containsText" dxfId="19184" priority="20930" operator="containsText" text="09:30 – 18.30">
      <formula>NOT(ISERROR(SEARCH("09:30 – 18.30",AX126)))</formula>
    </cfRule>
    <cfRule type="containsText" dxfId="19183" priority="20931" operator="containsText" text="10.30 – 18.30">
      <formula>NOT(ISERROR(SEARCH("10.30 – 18.30",AX126)))</formula>
    </cfRule>
    <cfRule type="containsText" dxfId="19182" priority="20932" operator="containsText" text="09.30 – 18.30">
      <formula>NOT(ISERROR(SEARCH("09.30 – 18.30",AX126)))</formula>
    </cfRule>
    <cfRule type="containsText" dxfId="19181" priority="20933" operator="containsText" text="09.00 – 13:00">
      <formula>NOT(ISERROR(SEARCH("09.00 – 13:00",AX126)))</formula>
    </cfRule>
    <cfRule type="containsText" dxfId="19180" priority="20934" operator="containsText" text="08.30 – 16.30">
      <formula>NOT(ISERROR(SEARCH("08.30 – 16.30",AX126)))</formula>
    </cfRule>
    <cfRule type="containsText" dxfId="19179" priority="20935" operator="containsText" text="08:30 – 17.30">
      <formula>NOT(ISERROR(SEARCH("08:30 – 17.30",AX126)))</formula>
    </cfRule>
    <cfRule type="containsText" dxfId="19178" priority="20936" operator="containsText" text="08.30 – 17.30">
      <formula>NOT(ISERROR(SEARCH("08.30 – 17.30",AX126)))</formula>
    </cfRule>
    <cfRule type="containsText" dxfId="19177" priority="20937" operator="containsText" text="09.00 – 18.00">
      <formula>NOT(ISERROR(SEARCH("09.00 – 18.00",AX126)))</formula>
    </cfRule>
    <cfRule type="containsText" dxfId="19176" priority="20938" operator="containsText" text="09.00 – 13.00">
      <formula>NOT(ISERROR(SEARCH("09.00 – 13.00",AX126)))</formula>
    </cfRule>
    <cfRule type="containsText" dxfId="19175" priority="20939" operator="containsText" text="11.30 – 19.30">
      <formula>NOT(ISERROR(SEARCH("11.30 – 19.30",AX126)))</formula>
    </cfRule>
    <cfRule type="containsText" dxfId="19174" priority="20940" operator="containsText" text="10.30 – 19.30">
      <formula>NOT(ISERROR(SEARCH("10.30 – 19.30",AX126)))</formula>
    </cfRule>
    <cfRule type="containsText" dxfId="19173" priority="20941" operator="containsText" text="09.00 – 15.00">
      <formula>NOT(ISERROR(SEARCH("09.00 – 15.00",AX126)))</formula>
    </cfRule>
    <cfRule type="containsText" dxfId="19172" priority="20942" operator="containsText" text="12:30">
      <formula>NOT(ISERROR(SEARCH("12:30",AX126)))</formula>
    </cfRule>
    <cfRule type="containsText" dxfId="19171" priority="20943" operator="containsText" text="13:30">
      <formula>NOT(ISERROR(SEARCH("13:30",AX126)))</formula>
    </cfRule>
    <cfRule type="containsText" dxfId="19170" priority="20944" operator="containsText" text="FESTIVITÁ">
      <formula>NOT(ISERROR(SEARCH("FESTIVITÁ",AX126)))</formula>
    </cfRule>
    <cfRule type="cellIs" dxfId="19169" priority="20945" operator="equal">
      <formula>"DOMENICA"</formula>
    </cfRule>
  </conditionalFormatting>
  <conditionalFormatting sqref="AX126:AX132">
    <cfRule type="iconSet" priority="20928">
      <iconSet iconSet="3Symbols2">
        <cfvo type="percent" val="0"/>
        <cfvo type="percent" val="0"/>
        <cfvo type="formula" val="TODAY()" gte="0"/>
      </iconSet>
    </cfRule>
  </conditionalFormatting>
  <conditionalFormatting sqref="Q125:S132 BI125:XFD132 U125:V132">
    <cfRule type="containsText" dxfId="19168" priority="20922" operator="containsText" text="09.00 - 13.00">
      <formula>NOT(ISERROR(SEARCH("09.00 - 13.00",Q125)))</formula>
    </cfRule>
    <cfRule type="containsText" dxfId="19167" priority="20923" operator="containsText" text="09.00 – 15:00">
      <formula>NOT(ISERROR(SEARCH("09.00 – 15:00",Q125)))</formula>
    </cfRule>
    <cfRule type="containsText" dxfId="19166" priority="20924" operator="containsText" text="09.00 – 16.00">
      <formula>NOT(ISERROR(SEARCH("09.00 – 16.00",Q125)))</formula>
    </cfRule>
    <cfRule type="containsText" dxfId="19165" priority="20925" operator="containsText" text="09.00 - 13:00">
      <formula>NOT(ISERROR(SEARCH("09.00 - 13:00",Q125)))</formula>
    </cfRule>
    <cfRule type="containsText" dxfId="19164" priority="20926" operator="containsText" text="08.30 – 16:30 ">
      <formula>NOT(ISERROR(SEARCH("08.30 – 16:30 ",Q125)))</formula>
    </cfRule>
    <cfRule type="containsText" dxfId="19163" priority="20927" operator="containsText" text="08.30 – 17:30 ">
      <formula>NOT(ISERROR(SEARCH("08.30 – 17:30 ",Q125)))</formula>
    </cfRule>
  </conditionalFormatting>
  <conditionalFormatting sqref="A125:B125">
    <cfRule type="containsText" dxfId="19162" priority="20887" operator="containsText" text="08.30 – 14.30">
      <formula>NOT(ISERROR(SEARCH("08.30 – 14.30",A125)))</formula>
    </cfRule>
    <cfRule type="containsText" dxfId="19161" priority="20888" operator="containsText" text="09:30 – 18.30">
      <formula>NOT(ISERROR(SEARCH("09:30 – 18.30",A125)))</formula>
    </cfRule>
    <cfRule type="containsText" dxfId="19160" priority="20889" operator="containsText" text="10.30 – 18.30">
      <formula>NOT(ISERROR(SEARCH("10.30 – 18.30",A125)))</formula>
    </cfRule>
    <cfRule type="containsText" dxfId="19159" priority="20890" operator="containsText" text="09.30 – 18.30">
      <formula>NOT(ISERROR(SEARCH("09.30 – 18.30",A125)))</formula>
    </cfRule>
    <cfRule type="containsText" dxfId="19158" priority="20891" operator="containsText" text="09.00 – 13:00">
      <formula>NOT(ISERROR(SEARCH("09.00 – 13:00",A125)))</formula>
    </cfRule>
    <cfRule type="containsText" dxfId="19157" priority="20892" operator="containsText" text="08.30 – 16.30">
      <formula>NOT(ISERROR(SEARCH("08.30 – 16.30",A125)))</formula>
    </cfRule>
    <cfRule type="containsText" dxfId="19156" priority="20893" operator="containsText" text="08:30 – 17.30">
      <formula>NOT(ISERROR(SEARCH("08:30 – 17.30",A125)))</formula>
    </cfRule>
    <cfRule type="containsText" dxfId="19155" priority="20894" operator="containsText" text="08.30 – 17.30">
      <formula>NOT(ISERROR(SEARCH("08.30 – 17.30",A125)))</formula>
    </cfRule>
    <cfRule type="containsText" dxfId="19154" priority="20895" operator="containsText" text="09.00 – 18.00">
      <formula>NOT(ISERROR(SEARCH("09.00 – 18.00",A125)))</formula>
    </cfRule>
    <cfRule type="containsText" dxfId="19153" priority="20896" operator="containsText" text="09.00 – 13.00">
      <formula>NOT(ISERROR(SEARCH("09.00 – 13.00",A125)))</formula>
    </cfRule>
    <cfRule type="containsText" dxfId="19152" priority="20897" operator="containsText" text="11.30 – 19.30">
      <formula>NOT(ISERROR(SEARCH("11.30 – 19.30",A125)))</formula>
    </cfRule>
    <cfRule type="containsText" dxfId="19151" priority="20898" operator="containsText" text="10.30 – 19.30">
      <formula>NOT(ISERROR(SEARCH("10.30 – 19.30",A125)))</formula>
    </cfRule>
    <cfRule type="containsText" dxfId="19150" priority="20899" operator="containsText" text="09.00 – 15.00">
      <formula>NOT(ISERROR(SEARCH("09.00 – 15.00",A125)))</formula>
    </cfRule>
    <cfRule type="containsText" dxfId="19149" priority="20900" operator="containsText" text="12:30">
      <formula>NOT(ISERROR(SEARCH("12:30",A125)))</formula>
    </cfRule>
    <cfRule type="containsText" dxfId="19148" priority="20901" operator="containsText" text="13:30">
      <formula>NOT(ISERROR(SEARCH("13:30",A125)))</formula>
    </cfRule>
    <cfRule type="containsText" dxfId="19147" priority="20902" operator="containsText" text="FESTIVITÁ">
      <formula>NOT(ISERROR(SEARCH("FESTIVITÁ",A125)))</formula>
    </cfRule>
    <cfRule type="cellIs" dxfId="19146" priority="20903" operator="equal">
      <formula>"DOMENICA"</formula>
    </cfRule>
  </conditionalFormatting>
  <conditionalFormatting sqref="A125:B125">
    <cfRule type="containsText" dxfId="19145" priority="20881" operator="containsText" text="09.00 - 13.00">
      <formula>NOT(ISERROR(SEARCH("09.00 - 13.00",A125)))</formula>
    </cfRule>
    <cfRule type="containsText" dxfId="19144" priority="20882" operator="containsText" text="09.00 – 15:00">
      <formula>NOT(ISERROR(SEARCH("09.00 – 15:00",A125)))</formula>
    </cfRule>
    <cfRule type="containsText" dxfId="19143" priority="20883" operator="containsText" text="09.00 – 16.00">
      <formula>NOT(ISERROR(SEARCH("09.00 – 16.00",A125)))</formula>
    </cfRule>
    <cfRule type="containsText" dxfId="19142" priority="20884" operator="containsText" text="09.00 - 13:00">
      <formula>NOT(ISERROR(SEARCH("09.00 - 13:00",A125)))</formula>
    </cfRule>
    <cfRule type="containsText" dxfId="19141" priority="20885" operator="containsText" text="08.30 – 16:30 ">
      <formula>NOT(ISERROR(SEARCH("08.30 – 16:30 ",A125)))</formula>
    </cfRule>
    <cfRule type="containsText" dxfId="19140" priority="20886" operator="containsText" text="08.30 – 17:30 ">
      <formula>NOT(ISERROR(SEARCH("08.30 – 17:30 ",A125)))</formula>
    </cfRule>
  </conditionalFormatting>
  <conditionalFormatting sqref="C125:P132">
    <cfRule type="containsText" dxfId="19139" priority="20863" operator="containsText" text="08.30 – 14.30">
      <formula>NOT(ISERROR(SEARCH("08.30 – 14.30",C125)))</formula>
    </cfRule>
    <cfRule type="containsText" dxfId="19138" priority="20864" operator="containsText" text="09:30 – 18.30">
      <formula>NOT(ISERROR(SEARCH("09:30 – 18.30",C125)))</formula>
    </cfRule>
    <cfRule type="containsText" dxfId="19137" priority="20865" operator="containsText" text="10.30 – 18.30">
      <formula>NOT(ISERROR(SEARCH("10.30 – 18.30",C125)))</formula>
    </cfRule>
    <cfRule type="containsText" dxfId="19136" priority="20866" operator="containsText" text="09.30 – 18.30">
      <formula>NOT(ISERROR(SEARCH("09.30 – 18.30",C125)))</formula>
    </cfRule>
    <cfRule type="containsText" dxfId="19135" priority="20868" operator="containsText" text="09.00 – 13:00">
      <formula>NOT(ISERROR(SEARCH("09.00 – 13:00",C125)))</formula>
    </cfRule>
    <cfRule type="containsText" dxfId="19134" priority="20869" operator="containsText" text="08.30 – 16.30">
      <formula>NOT(ISERROR(SEARCH("08.30 – 16.30",C125)))</formula>
    </cfRule>
    <cfRule type="containsText" dxfId="19133" priority="20870" operator="containsText" text="08:30 – 17.30">
      <formula>NOT(ISERROR(SEARCH("08:30 – 17.30",C125)))</formula>
    </cfRule>
    <cfRule type="containsText" dxfId="19132" priority="20871" operator="containsText" text="08.30 – 17.30">
      <formula>NOT(ISERROR(SEARCH("08.30 – 17.30",C125)))</formula>
    </cfRule>
    <cfRule type="containsText" dxfId="19131" priority="20872" operator="containsText" text="09.00 – 18.00">
      <formula>NOT(ISERROR(SEARCH("09.00 – 18.00",C125)))</formula>
    </cfRule>
    <cfRule type="containsText" dxfId="19130" priority="20873" operator="containsText" text="09.00 – 13.00">
      <formula>NOT(ISERROR(SEARCH("09.00 – 13.00",C125)))</formula>
    </cfRule>
    <cfRule type="containsText" dxfId="19129" priority="20874" operator="containsText" text="11.30 – 19.30">
      <formula>NOT(ISERROR(SEARCH("11.30 – 19.30",C125)))</formula>
    </cfRule>
    <cfRule type="containsText" dxfId="19128" priority="20875" operator="containsText" text="10.30 – 19.30">
      <formula>NOT(ISERROR(SEARCH("10.30 – 19.30",C125)))</formula>
    </cfRule>
    <cfRule type="containsText" dxfId="19127" priority="20876" operator="containsText" text="09.00 – 15.00">
      <formula>NOT(ISERROR(SEARCH("09.00 – 15.00",C125)))</formula>
    </cfRule>
    <cfRule type="containsText" dxfId="19126" priority="20877" operator="containsText" text="1 2 : 3 0">
      <formula>NOT(ISERROR(SEARCH("1 2 : 3 0",C125)))</formula>
    </cfRule>
    <cfRule type="containsText" dxfId="19125" priority="20878" operator="containsText" text="1 3 : 3 0">
      <formula>NOT(ISERROR(SEARCH("1 3 : 3 0",C125)))</formula>
    </cfRule>
    <cfRule type="containsText" dxfId="19124" priority="20879" operator="containsText" text="FESTIVITÁ">
      <formula>NOT(ISERROR(SEARCH("FESTIVITÁ",C125)))</formula>
    </cfRule>
    <cfRule type="cellIs" dxfId="19123" priority="20880" operator="equal">
      <formula>"DOMENICA"</formula>
    </cfRule>
  </conditionalFormatting>
  <conditionalFormatting sqref="C125:P132">
    <cfRule type="containsText" dxfId="19122" priority="20855" operator="containsText" text="09.00 - 13.00">
      <formula>NOT(ISERROR(SEARCH("09.00 - 13.00",C125)))</formula>
    </cfRule>
    <cfRule type="containsText" dxfId="19121" priority="20858" operator="containsText" text="09.00 – 15:00">
      <formula>NOT(ISERROR(SEARCH("09.00 – 15:00",C125)))</formula>
    </cfRule>
    <cfRule type="containsText" dxfId="19120" priority="20859" operator="containsText" text="09.00 – 16.00">
      <formula>NOT(ISERROR(SEARCH("09.00 – 16.00",C125)))</formula>
    </cfRule>
    <cfRule type="containsText" dxfId="19119" priority="20860" operator="containsText" text="09.00 - 13:00">
      <formula>NOT(ISERROR(SEARCH("09.00 - 13:00",C125)))</formula>
    </cfRule>
    <cfRule type="containsText" dxfId="19118" priority="20861" operator="containsText" text="08.30 – 16:30 ">
      <formula>NOT(ISERROR(SEARCH("08.30 – 16:30 ",C125)))</formula>
    </cfRule>
    <cfRule type="containsText" dxfId="19117" priority="20862" operator="containsText" text="08.30 – 17:30 ">
      <formula>NOT(ISERROR(SEARCH("08.30 – 17:30 ",C125)))</formula>
    </cfRule>
  </conditionalFormatting>
  <conditionalFormatting sqref="C125:P132">
    <cfRule type="containsText" dxfId="19116" priority="20857" operator="containsText" text="1 3 : 0 0">
      <formula>NOT(ISERROR(SEARCH("1 3 : 0 0",C125)))</formula>
    </cfRule>
  </conditionalFormatting>
  <conditionalFormatting sqref="C125:P125">
    <cfRule type="containsText" dxfId="19115" priority="20856" operator="containsText" text="13:00">
      <formula>NOT(ISERROR(SEARCH("13:00",C125)))</formula>
    </cfRule>
  </conditionalFormatting>
  <conditionalFormatting sqref="C125:P132">
    <cfRule type="containsText" dxfId="19114" priority="20867" operator="containsText" text="09:00 – 13.00 ">
      <formula>NOT(ISERROR(SEARCH("09:00 – 13.00 ",C125)))</formula>
    </cfRule>
  </conditionalFormatting>
  <conditionalFormatting sqref="C131:P131">
    <cfRule type="containsText" dxfId="19113" priority="20854" operator="containsText" text="09:00 – 13.00 ">
      <formula>NOT(ISERROR(SEARCH("09:00 – 13.00 ",C131)))</formula>
    </cfRule>
  </conditionalFormatting>
  <conditionalFormatting sqref="C125:P132">
    <cfRule type="containsText" dxfId="19112" priority="20853" operator="containsText" text="09:00 – 13.00 ">
      <formula>NOT(ISERROR(SEARCH("09:00 – 13.00 ",C125)))</formula>
    </cfRule>
  </conditionalFormatting>
  <conditionalFormatting sqref="C131:P132">
    <cfRule type="containsText" dxfId="19111" priority="20852" operator="containsText" text="09:00 – 13.00 ">
      <formula>NOT(ISERROR(SEARCH("09:00 – 13.00 ",C131)))</formula>
    </cfRule>
  </conditionalFormatting>
  <conditionalFormatting sqref="C126:P126">
    <cfRule type="containsText" dxfId="19110" priority="20849" operator="containsText" text="09.00 -13.00">
      <formula>NOT(ISERROR(SEARCH("09.00 -13.00",C126)))</formula>
    </cfRule>
    <cfRule type="containsText" dxfId="19109" priority="20850" operator="containsText" text="09.00 -15:00">
      <formula>NOT(ISERROR(SEARCH("09.00 -15:00",C126)))</formula>
    </cfRule>
    <cfRule type="containsText" dxfId="19108" priority="20851" operator="containsText" text="09.00 -16.00">
      <formula>NOT(ISERROR(SEARCH("09.00 -16.00",C126)))</formula>
    </cfRule>
  </conditionalFormatting>
  <conditionalFormatting sqref="C127:P132">
    <cfRule type="containsText" dxfId="19107" priority="20846" operator="containsText" text="09.00 -13.00">
      <formula>NOT(ISERROR(SEARCH("09.00 -13.00",C127)))</formula>
    </cfRule>
    <cfRule type="containsText" dxfId="19106" priority="20847" operator="containsText" text="09.00 -15:00">
      <formula>NOT(ISERROR(SEARCH("09.00 -15:00",C127)))</formula>
    </cfRule>
    <cfRule type="containsText" dxfId="19105" priority="20848" operator="containsText" text="09.00 -16.00">
      <formula>NOT(ISERROR(SEARCH("09.00 -16.00",C127)))</formula>
    </cfRule>
  </conditionalFormatting>
  <conditionalFormatting sqref="C125:P125">
    <cfRule type="containsText" dxfId="19104" priority="20843" operator="containsText" text="09.00 -13.00">
      <formula>NOT(ISERROR(SEARCH("09.00 -13.00",C125)))</formula>
    </cfRule>
    <cfRule type="containsText" dxfId="19103" priority="20844" operator="containsText" text="09.00 -15:00">
      <formula>NOT(ISERROR(SEARCH("09.00 -15:00",C125)))</formula>
    </cfRule>
    <cfRule type="containsText" dxfId="19102" priority="20845" operator="containsText" text="09.00 -16.00">
      <formula>NOT(ISERROR(SEARCH("09.00 -16.00",C125)))</formula>
    </cfRule>
  </conditionalFormatting>
  <conditionalFormatting sqref="C131:P131">
    <cfRule type="containsText" dxfId="19101" priority="20842" operator="containsText" text="09:00 – 13.00 ">
      <formula>NOT(ISERROR(SEARCH("09:00 – 13.00 ",C131)))</formula>
    </cfRule>
  </conditionalFormatting>
  <conditionalFormatting sqref="C125:P132">
    <cfRule type="containsText" dxfId="19100" priority="20841" operator="containsText" text="09:00 – 13.00 ">
      <formula>NOT(ISERROR(SEARCH("09:00 – 13.00 ",C125)))</formula>
    </cfRule>
  </conditionalFormatting>
  <conditionalFormatting sqref="C131:P132">
    <cfRule type="containsText" dxfId="19099" priority="20840" operator="containsText" text="09:00 – 13.00 ">
      <formula>NOT(ISERROR(SEARCH("09:00 – 13.00 ",C131)))</formula>
    </cfRule>
  </conditionalFormatting>
  <conditionalFormatting sqref="C126:P126">
    <cfRule type="containsText" dxfId="19098" priority="20837" operator="containsText" text="09.00 -13.00">
      <formula>NOT(ISERROR(SEARCH("09.00 -13.00",C126)))</formula>
    </cfRule>
    <cfRule type="containsText" dxfId="19097" priority="20838" operator="containsText" text="09.00 -15:00">
      <formula>NOT(ISERROR(SEARCH("09.00 -15:00",C126)))</formula>
    </cfRule>
    <cfRule type="containsText" dxfId="19096" priority="20839" operator="containsText" text="09.00 -16.00">
      <formula>NOT(ISERROR(SEARCH("09.00 -16.00",C126)))</formula>
    </cfRule>
  </conditionalFormatting>
  <conditionalFormatting sqref="C127:P132">
    <cfRule type="containsText" dxfId="19095" priority="20834" operator="containsText" text="09.00 -13.00">
      <formula>NOT(ISERROR(SEARCH("09.00 -13.00",C127)))</formula>
    </cfRule>
    <cfRule type="containsText" dxfId="19094" priority="20835" operator="containsText" text="09.00 -15:00">
      <formula>NOT(ISERROR(SEARCH("09.00 -15:00",C127)))</formula>
    </cfRule>
    <cfRule type="containsText" dxfId="19093" priority="20836" operator="containsText" text="09.00 -16.00">
      <formula>NOT(ISERROR(SEARCH("09.00 -16.00",C127)))</formula>
    </cfRule>
  </conditionalFormatting>
  <conditionalFormatting sqref="C125:P125">
    <cfRule type="containsText" dxfId="19092" priority="20831" operator="containsText" text="09.00 -13.00">
      <formula>NOT(ISERROR(SEARCH("09.00 -13.00",C125)))</formula>
    </cfRule>
    <cfRule type="containsText" dxfId="19091" priority="20832" operator="containsText" text="09.00 -15:00">
      <formula>NOT(ISERROR(SEARCH("09.00 -15:00",C125)))</formula>
    </cfRule>
    <cfRule type="containsText" dxfId="19090" priority="20833" operator="containsText" text="09.00 -16.00">
      <formula>NOT(ISERROR(SEARCH("09.00 -16.00",C125)))</formula>
    </cfRule>
  </conditionalFormatting>
  <conditionalFormatting sqref="C126:P126">
    <cfRule type="containsText" dxfId="19089" priority="20828" operator="containsText" text="09.00 -13:00">
      <formula>NOT(ISERROR(SEARCH("09.00 -13:00",C126)))</formula>
    </cfRule>
    <cfRule type="containsText" dxfId="19088" priority="20829" operator="containsText" text="08.30 -17.30">
      <formula>NOT(ISERROR(SEARCH("08.30 -17.30",C126)))</formula>
    </cfRule>
    <cfRule type="containsText" dxfId="19087" priority="20830" operator="containsText" text="08.30 -15:30">
      <formula>NOT(ISERROR(SEARCH("08.30 -15:30",C126)))</formula>
    </cfRule>
  </conditionalFormatting>
  <conditionalFormatting sqref="C127:P132">
    <cfRule type="containsText" dxfId="19086" priority="20825" operator="containsText" text="09.00 -13.00">
      <formula>NOT(ISERROR(SEARCH("09.00 -13.00",C127)))</formula>
    </cfRule>
    <cfRule type="containsText" dxfId="19085" priority="20826" operator="containsText" text="09.00 -15:00">
      <formula>NOT(ISERROR(SEARCH("09.00 -15:00",C127)))</formula>
    </cfRule>
    <cfRule type="containsText" dxfId="19084" priority="20827" operator="containsText" text="09.00 -16.00">
      <formula>NOT(ISERROR(SEARCH("09.00 -16.00",C127)))</formula>
    </cfRule>
  </conditionalFormatting>
  <conditionalFormatting sqref="C127:P132">
    <cfRule type="containsText" dxfId="19083" priority="20822" operator="containsText" text="09.00 -13:00">
      <formula>NOT(ISERROR(SEARCH("09.00 -13:00",C127)))</formula>
    </cfRule>
    <cfRule type="containsText" dxfId="19082" priority="20823" operator="containsText" text="08.30 -17.30">
      <formula>NOT(ISERROR(SEARCH("08.30 -17.30",C127)))</formula>
    </cfRule>
    <cfRule type="containsText" dxfId="19081" priority="20824" operator="containsText" text="08.30 -15:30">
      <formula>NOT(ISERROR(SEARCH("08.30 -15:30",C127)))</formula>
    </cfRule>
  </conditionalFormatting>
  <conditionalFormatting sqref="C125:P125">
    <cfRule type="containsText" dxfId="19080" priority="20819" operator="containsText" text="09.00 -13.00">
      <formula>NOT(ISERROR(SEARCH("09.00 -13.00",C125)))</formula>
    </cfRule>
    <cfRule type="containsText" dxfId="19079" priority="20820" operator="containsText" text="09.00 -15:00">
      <formula>NOT(ISERROR(SEARCH("09.00 -15:00",C125)))</formula>
    </cfRule>
    <cfRule type="containsText" dxfId="19078" priority="20821" operator="containsText" text="09.00 -16.00">
      <formula>NOT(ISERROR(SEARCH("09.00 -16.00",C125)))</formula>
    </cfRule>
  </conditionalFormatting>
  <conditionalFormatting sqref="C125:P125">
    <cfRule type="containsText" dxfId="19077" priority="20816" operator="containsText" text="09.00 -13:00">
      <formula>NOT(ISERROR(SEARCH("09.00 -13:00",C125)))</formula>
    </cfRule>
    <cfRule type="containsText" dxfId="19076" priority="20817" operator="containsText" text="08.30 -17.30">
      <formula>NOT(ISERROR(SEARCH("08.30 -17.30",C125)))</formula>
    </cfRule>
    <cfRule type="containsText" dxfId="19075" priority="20818" operator="containsText" text="08.30 -15:30">
      <formula>NOT(ISERROR(SEARCH("08.30 -15:30",C125)))</formula>
    </cfRule>
  </conditionalFormatting>
  <conditionalFormatting sqref="W125:X132 AC125:AR132">
    <cfRule type="containsText" dxfId="19074" priority="20798" operator="containsText" text="08.30 – 14.30">
      <formula>NOT(ISERROR(SEARCH("08.30 – 14.30",W125)))</formula>
    </cfRule>
    <cfRule type="containsText" dxfId="19073" priority="20799" operator="containsText" text="09:30 – 18.30">
      <formula>NOT(ISERROR(SEARCH("09:30 – 18.30",W125)))</formula>
    </cfRule>
    <cfRule type="containsText" dxfId="19072" priority="20800" operator="containsText" text="10.30 – 18.30">
      <formula>NOT(ISERROR(SEARCH("10.30 – 18.30",W125)))</formula>
    </cfRule>
    <cfRule type="containsText" dxfId="19071" priority="20801" operator="containsText" text="09.30 – 18.30">
      <formula>NOT(ISERROR(SEARCH("09.30 – 18.30",W125)))</formula>
    </cfRule>
    <cfRule type="containsText" dxfId="19070" priority="20803" operator="containsText" text="09.00 – 13:00">
      <formula>NOT(ISERROR(SEARCH("09.00 – 13:00",W125)))</formula>
    </cfRule>
    <cfRule type="containsText" dxfId="19069" priority="20804" operator="containsText" text="08.30 – 16.30">
      <formula>NOT(ISERROR(SEARCH("08.30 – 16.30",W125)))</formula>
    </cfRule>
    <cfRule type="containsText" dxfId="19068" priority="20805" operator="containsText" text="08:30 – 17.30">
      <formula>NOT(ISERROR(SEARCH("08:30 – 17.30",W125)))</formula>
    </cfRule>
    <cfRule type="containsText" dxfId="19067" priority="20806" operator="containsText" text="08.30 – 17.30">
      <formula>NOT(ISERROR(SEARCH("08.30 – 17.30",W125)))</formula>
    </cfRule>
    <cfRule type="containsText" dxfId="19066" priority="20807" operator="containsText" text="09.00 – 18.00">
      <formula>NOT(ISERROR(SEARCH("09.00 – 18.00",W125)))</formula>
    </cfRule>
    <cfRule type="containsText" dxfId="19065" priority="20808" operator="containsText" text="09.00 – 13.00">
      <formula>NOT(ISERROR(SEARCH("09.00 – 13.00",W125)))</formula>
    </cfRule>
    <cfRule type="containsText" dxfId="19064" priority="20809" operator="containsText" text="11.30 – 19.30">
      <formula>NOT(ISERROR(SEARCH("11.30 – 19.30",W125)))</formula>
    </cfRule>
    <cfRule type="containsText" dxfId="19063" priority="20810" operator="containsText" text="10.30 – 19.30">
      <formula>NOT(ISERROR(SEARCH("10.30 – 19.30",W125)))</formula>
    </cfRule>
    <cfRule type="containsText" dxfId="19062" priority="20811" operator="containsText" text="09.00 – 15.00">
      <formula>NOT(ISERROR(SEARCH("09.00 – 15.00",W125)))</formula>
    </cfRule>
    <cfRule type="containsText" dxfId="19061" priority="20812" operator="containsText" text="1 2 : 3 0">
      <formula>NOT(ISERROR(SEARCH("1 2 : 3 0",W125)))</formula>
    </cfRule>
    <cfRule type="containsText" dxfId="19060" priority="20813" operator="containsText" text="1 3 : 3 0">
      <formula>NOT(ISERROR(SEARCH("1 3 : 3 0",W125)))</formula>
    </cfRule>
    <cfRule type="containsText" dxfId="19059" priority="20814" operator="containsText" text="FESTIVITÁ">
      <formula>NOT(ISERROR(SEARCH("FESTIVITÁ",W125)))</formula>
    </cfRule>
    <cfRule type="cellIs" dxfId="19058" priority="20815" operator="equal">
      <formula>"DOMENICA"</formula>
    </cfRule>
  </conditionalFormatting>
  <conditionalFormatting sqref="W125:X132 AC125:AR132">
    <cfRule type="containsText" dxfId="19057" priority="20790" operator="containsText" text="09.00 - 13.00">
      <formula>NOT(ISERROR(SEARCH("09.00 - 13.00",W125)))</formula>
    </cfRule>
    <cfRule type="containsText" dxfId="19056" priority="20793" operator="containsText" text="09.00 – 15:00">
      <formula>NOT(ISERROR(SEARCH("09.00 – 15:00",W125)))</formula>
    </cfRule>
    <cfRule type="containsText" dxfId="19055" priority="20794" operator="containsText" text="09.00 – 16.00">
      <formula>NOT(ISERROR(SEARCH("09.00 – 16.00",W125)))</formula>
    </cfRule>
    <cfRule type="containsText" dxfId="19054" priority="20795" operator="containsText" text="09.00 - 13:00">
      <formula>NOT(ISERROR(SEARCH("09.00 - 13:00",W125)))</formula>
    </cfRule>
    <cfRule type="containsText" dxfId="19053" priority="20796" operator="containsText" text="08.30 – 16:30 ">
      <formula>NOT(ISERROR(SEARCH("08.30 – 16:30 ",W125)))</formula>
    </cfRule>
    <cfRule type="containsText" dxfId="19052" priority="20797" operator="containsText" text="08.30 – 17:30 ">
      <formula>NOT(ISERROR(SEARCH("08.30 – 17:30 ",W125)))</formula>
    </cfRule>
  </conditionalFormatting>
  <conditionalFormatting sqref="W125:X132 AC125:AR132">
    <cfRule type="containsText" dxfId="19051" priority="20792" operator="containsText" text="1 3 : 0 0">
      <formula>NOT(ISERROR(SEARCH("1 3 : 0 0",W125)))</formula>
    </cfRule>
  </conditionalFormatting>
  <conditionalFormatting sqref="W125:X125 AC125:AR125">
    <cfRule type="containsText" dxfId="19050" priority="20791" operator="containsText" text="13:00">
      <formula>NOT(ISERROR(SEARCH("13:00",W125)))</formula>
    </cfRule>
  </conditionalFormatting>
  <conditionalFormatting sqref="W125:X132 AC125:AR132">
    <cfRule type="containsText" dxfId="19049" priority="20802" operator="containsText" text="09:00 – 13.00 ">
      <formula>NOT(ISERROR(SEARCH("09:00 – 13.00 ",W125)))</formula>
    </cfRule>
  </conditionalFormatting>
  <conditionalFormatting sqref="W131:X131 AC131:AR131">
    <cfRule type="containsText" dxfId="19048" priority="20789" operator="containsText" text="09:00 – 13.00 ">
      <formula>NOT(ISERROR(SEARCH("09:00 – 13.00 ",W131)))</formula>
    </cfRule>
  </conditionalFormatting>
  <conditionalFormatting sqref="W125:X132 AC125:AR132">
    <cfRule type="containsText" dxfId="19047" priority="20788" operator="containsText" text="09:00 – 13.00 ">
      <formula>NOT(ISERROR(SEARCH("09:00 – 13.00 ",W125)))</formula>
    </cfRule>
  </conditionalFormatting>
  <conditionalFormatting sqref="W131:X132 AC131:AR132">
    <cfRule type="containsText" dxfId="19046" priority="20787" operator="containsText" text="09:00 – 13.00 ">
      <formula>NOT(ISERROR(SEARCH("09:00 – 13.00 ",W131)))</formula>
    </cfRule>
  </conditionalFormatting>
  <conditionalFormatting sqref="W126:X126 AC126:AR126">
    <cfRule type="containsText" dxfId="19045" priority="20784" operator="containsText" text="09.00 -13.00">
      <formula>NOT(ISERROR(SEARCH("09.00 -13.00",W126)))</formula>
    </cfRule>
    <cfRule type="containsText" dxfId="19044" priority="20785" operator="containsText" text="09.00 -15:00">
      <formula>NOT(ISERROR(SEARCH("09.00 -15:00",W126)))</formula>
    </cfRule>
    <cfRule type="containsText" dxfId="19043" priority="20786" operator="containsText" text="09.00 -16.00">
      <formula>NOT(ISERROR(SEARCH("09.00 -16.00",W126)))</formula>
    </cfRule>
  </conditionalFormatting>
  <conditionalFormatting sqref="W127:X132 AC127:AR132">
    <cfRule type="containsText" dxfId="19042" priority="20781" operator="containsText" text="09.00 -13.00">
      <formula>NOT(ISERROR(SEARCH("09.00 -13.00",W127)))</formula>
    </cfRule>
    <cfRule type="containsText" dxfId="19041" priority="20782" operator="containsText" text="09.00 -15:00">
      <formula>NOT(ISERROR(SEARCH("09.00 -15:00",W127)))</formula>
    </cfRule>
    <cfRule type="containsText" dxfId="19040" priority="20783" operator="containsText" text="09.00 -16.00">
      <formula>NOT(ISERROR(SEARCH("09.00 -16.00",W127)))</formula>
    </cfRule>
  </conditionalFormatting>
  <conditionalFormatting sqref="W125:X125 AC125:AR125">
    <cfRule type="containsText" dxfId="19039" priority="20778" operator="containsText" text="09.00 -13.00">
      <formula>NOT(ISERROR(SEARCH("09.00 -13.00",W125)))</formula>
    </cfRule>
    <cfRule type="containsText" dxfId="19038" priority="20779" operator="containsText" text="09.00 -15:00">
      <formula>NOT(ISERROR(SEARCH("09.00 -15:00",W125)))</formula>
    </cfRule>
    <cfRule type="containsText" dxfId="19037" priority="20780" operator="containsText" text="09.00 -16.00">
      <formula>NOT(ISERROR(SEARCH("09.00 -16.00",W125)))</formula>
    </cfRule>
  </conditionalFormatting>
  <conditionalFormatting sqref="W131:X131 AC131:AR131">
    <cfRule type="containsText" dxfId="19036" priority="20777" operator="containsText" text="09:00 – 13.00 ">
      <formula>NOT(ISERROR(SEARCH("09:00 – 13.00 ",W131)))</formula>
    </cfRule>
  </conditionalFormatting>
  <conditionalFormatting sqref="W125:X132 AC125:AR132">
    <cfRule type="containsText" dxfId="19035" priority="20776" operator="containsText" text="09:00 – 13.00 ">
      <formula>NOT(ISERROR(SEARCH("09:00 – 13.00 ",W125)))</formula>
    </cfRule>
  </conditionalFormatting>
  <conditionalFormatting sqref="W131:X132 AC131:AR132">
    <cfRule type="containsText" dxfId="19034" priority="20775" operator="containsText" text="09:00 – 13.00 ">
      <formula>NOT(ISERROR(SEARCH("09:00 – 13.00 ",W131)))</formula>
    </cfRule>
  </conditionalFormatting>
  <conditionalFormatting sqref="W126:X126 AC126:AR126">
    <cfRule type="containsText" dxfId="19033" priority="20772" operator="containsText" text="09.00 -13.00">
      <formula>NOT(ISERROR(SEARCH("09.00 -13.00",W126)))</formula>
    </cfRule>
    <cfRule type="containsText" dxfId="19032" priority="20773" operator="containsText" text="09.00 -15:00">
      <formula>NOT(ISERROR(SEARCH("09.00 -15:00",W126)))</formula>
    </cfRule>
    <cfRule type="containsText" dxfId="19031" priority="20774" operator="containsText" text="09.00 -16.00">
      <formula>NOT(ISERROR(SEARCH("09.00 -16.00",W126)))</formula>
    </cfRule>
  </conditionalFormatting>
  <conditionalFormatting sqref="W127:X132 AC127:AR132">
    <cfRule type="containsText" dxfId="19030" priority="20769" operator="containsText" text="09.00 -13.00">
      <formula>NOT(ISERROR(SEARCH("09.00 -13.00",W127)))</formula>
    </cfRule>
    <cfRule type="containsText" dxfId="19029" priority="20770" operator="containsText" text="09.00 -15:00">
      <formula>NOT(ISERROR(SEARCH("09.00 -15:00",W127)))</formula>
    </cfRule>
    <cfRule type="containsText" dxfId="19028" priority="20771" operator="containsText" text="09.00 -16.00">
      <formula>NOT(ISERROR(SEARCH("09.00 -16.00",W127)))</formula>
    </cfRule>
  </conditionalFormatting>
  <conditionalFormatting sqref="W125:X125 AC125:AR125">
    <cfRule type="containsText" dxfId="19027" priority="20766" operator="containsText" text="09.00 -13.00">
      <formula>NOT(ISERROR(SEARCH("09.00 -13.00",W125)))</formula>
    </cfRule>
    <cfRule type="containsText" dxfId="19026" priority="20767" operator="containsText" text="09.00 -15:00">
      <formula>NOT(ISERROR(SEARCH("09.00 -15:00",W125)))</formula>
    </cfRule>
    <cfRule type="containsText" dxfId="19025" priority="20768" operator="containsText" text="09.00 -16.00">
      <formula>NOT(ISERROR(SEARCH("09.00 -16.00",W125)))</formula>
    </cfRule>
  </conditionalFormatting>
  <conditionalFormatting sqref="W126:X126 AC126:AR126">
    <cfRule type="containsText" dxfId="19024" priority="20763" operator="containsText" text="09.00 -13:00">
      <formula>NOT(ISERROR(SEARCH("09.00 -13:00",W126)))</formula>
    </cfRule>
    <cfRule type="containsText" dxfId="19023" priority="20764" operator="containsText" text="08.30 -17.30">
      <formula>NOT(ISERROR(SEARCH("08.30 -17.30",W126)))</formula>
    </cfRule>
    <cfRule type="containsText" dxfId="19022" priority="20765" operator="containsText" text="08.30 -15:30">
      <formula>NOT(ISERROR(SEARCH("08.30 -15:30",W126)))</formula>
    </cfRule>
  </conditionalFormatting>
  <conditionalFormatting sqref="W127:X132 AC127:AR132">
    <cfRule type="containsText" dxfId="19021" priority="20760" operator="containsText" text="09.00 -13.00">
      <formula>NOT(ISERROR(SEARCH("09.00 -13.00",W127)))</formula>
    </cfRule>
    <cfRule type="containsText" dxfId="19020" priority="20761" operator="containsText" text="09.00 -15:00">
      <formula>NOT(ISERROR(SEARCH("09.00 -15:00",W127)))</formula>
    </cfRule>
    <cfRule type="containsText" dxfId="19019" priority="20762" operator="containsText" text="09.00 -16.00">
      <formula>NOT(ISERROR(SEARCH("09.00 -16.00",W127)))</formula>
    </cfRule>
  </conditionalFormatting>
  <conditionalFormatting sqref="W127:X132 AC127:AR132">
    <cfRule type="containsText" dxfId="19018" priority="20757" operator="containsText" text="09.00 -13:00">
      <formula>NOT(ISERROR(SEARCH("09.00 -13:00",W127)))</formula>
    </cfRule>
    <cfRule type="containsText" dxfId="19017" priority="20758" operator="containsText" text="08.30 -17.30">
      <formula>NOT(ISERROR(SEARCH("08.30 -17.30",W127)))</formula>
    </cfRule>
    <cfRule type="containsText" dxfId="19016" priority="20759" operator="containsText" text="08.30 -15:30">
      <formula>NOT(ISERROR(SEARCH("08.30 -15:30",W127)))</formula>
    </cfRule>
  </conditionalFormatting>
  <conditionalFormatting sqref="W125:X125 AC125:AR125">
    <cfRule type="containsText" dxfId="19015" priority="20754" operator="containsText" text="09.00 -13.00">
      <formula>NOT(ISERROR(SEARCH("09.00 -13.00",W125)))</formula>
    </cfRule>
    <cfRule type="containsText" dxfId="19014" priority="20755" operator="containsText" text="09.00 -15:00">
      <formula>NOT(ISERROR(SEARCH("09.00 -15:00",W125)))</formula>
    </cfRule>
    <cfRule type="containsText" dxfId="19013" priority="20756" operator="containsText" text="09.00 -16.00">
      <formula>NOT(ISERROR(SEARCH("09.00 -16.00",W125)))</formula>
    </cfRule>
  </conditionalFormatting>
  <conditionalFormatting sqref="W125:X125 AC125:AR125">
    <cfRule type="containsText" dxfId="19012" priority="20751" operator="containsText" text="09.00 -13:00">
      <formula>NOT(ISERROR(SEARCH("09.00 -13:00",W125)))</formula>
    </cfRule>
    <cfRule type="containsText" dxfId="19011" priority="20752" operator="containsText" text="08.30 -17.30">
      <formula>NOT(ISERROR(SEARCH("08.30 -17.30",W125)))</formula>
    </cfRule>
    <cfRule type="containsText" dxfId="19010" priority="20753" operator="containsText" text="08.30 -15:30">
      <formula>NOT(ISERROR(SEARCH("08.30 -15:30",W125)))</formula>
    </cfRule>
  </conditionalFormatting>
  <conditionalFormatting sqref="AY125:AY132 BA125:BG132">
    <cfRule type="containsText" dxfId="19009" priority="20733" operator="containsText" text="08.30 – 14.30">
      <formula>NOT(ISERROR(SEARCH("08.30 – 14.30",AY125)))</formula>
    </cfRule>
    <cfRule type="containsText" dxfId="19008" priority="20734" operator="containsText" text="09:30 – 18.30">
      <formula>NOT(ISERROR(SEARCH("09:30 – 18.30",AY125)))</formula>
    </cfRule>
    <cfRule type="containsText" dxfId="19007" priority="20735" operator="containsText" text="10.30 – 18.30">
      <formula>NOT(ISERROR(SEARCH("10.30 – 18.30",AY125)))</formula>
    </cfRule>
    <cfRule type="containsText" dxfId="19006" priority="20736" operator="containsText" text="09.30 – 18.30">
      <formula>NOT(ISERROR(SEARCH("09.30 – 18.30",AY125)))</formula>
    </cfRule>
    <cfRule type="containsText" dxfId="19005" priority="20738" operator="containsText" text="09.00 – 13:00">
      <formula>NOT(ISERROR(SEARCH("09.00 – 13:00",AY125)))</formula>
    </cfRule>
    <cfRule type="containsText" dxfId="19004" priority="20739" operator="containsText" text="08.30 – 16.30">
      <formula>NOT(ISERROR(SEARCH("08.30 – 16.30",AY125)))</formula>
    </cfRule>
    <cfRule type="containsText" dxfId="19003" priority="20740" operator="containsText" text="08:30 – 17.30">
      <formula>NOT(ISERROR(SEARCH("08:30 – 17.30",AY125)))</formula>
    </cfRule>
    <cfRule type="containsText" dxfId="19002" priority="20741" operator="containsText" text="08.30 – 17.30">
      <formula>NOT(ISERROR(SEARCH("08.30 – 17.30",AY125)))</formula>
    </cfRule>
    <cfRule type="containsText" dxfId="19001" priority="20742" operator="containsText" text="09.00 – 18.00">
      <formula>NOT(ISERROR(SEARCH("09.00 – 18.00",AY125)))</formula>
    </cfRule>
    <cfRule type="containsText" dxfId="19000" priority="20743" operator="containsText" text="09.00 – 13.00">
      <formula>NOT(ISERROR(SEARCH("09.00 – 13.00",AY125)))</formula>
    </cfRule>
    <cfRule type="containsText" dxfId="18999" priority="20744" operator="containsText" text="11.30 – 19.30">
      <formula>NOT(ISERROR(SEARCH("11.30 – 19.30",AY125)))</formula>
    </cfRule>
    <cfRule type="containsText" dxfId="18998" priority="20745" operator="containsText" text="10.30 – 19.30">
      <formula>NOT(ISERROR(SEARCH("10.30 – 19.30",AY125)))</formula>
    </cfRule>
    <cfRule type="containsText" dxfId="18997" priority="20746" operator="containsText" text="09.00 – 15.00">
      <formula>NOT(ISERROR(SEARCH("09.00 – 15.00",AY125)))</formula>
    </cfRule>
    <cfRule type="containsText" dxfId="18996" priority="20747" operator="containsText" text="1 2 : 3 0">
      <formula>NOT(ISERROR(SEARCH("1 2 : 3 0",AY125)))</formula>
    </cfRule>
    <cfRule type="containsText" dxfId="18995" priority="20748" operator="containsText" text="1 3 : 3 0">
      <formula>NOT(ISERROR(SEARCH("1 3 : 3 0",AY125)))</formula>
    </cfRule>
    <cfRule type="containsText" dxfId="18994" priority="20749" operator="containsText" text="FESTIVITÁ">
      <formula>NOT(ISERROR(SEARCH("FESTIVITÁ",AY125)))</formula>
    </cfRule>
    <cfRule type="cellIs" dxfId="18993" priority="20750" operator="equal">
      <formula>"DOMENICA"</formula>
    </cfRule>
  </conditionalFormatting>
  <conditionalFormatting sqref="AY125:AY132 BA125:BG132">
    <cfRule type="containsText" dxfId="18992" priority="20725" operator="containsText" text="09.00 - 13.00">
      <formula>NOT(ISERROR(SEARCH("09.00 - 13.00",AY125)))</formula>
    </cfRule>
    <cfRule type="containsText" dxfId="18991" priority="20728" operator="containsText" text="09.00 – 15:00">
      <formula>NOT(ISERROR(SEARCH("09.00 – 15:00",AY125)))</formula>
    </cfRule>
    <cfRule type="containsText" dxfId="18990" priority="20729" operator="containsText" text="09.00 – 16.00">
      <formula>NOT(ISERROR(SEARCH("09.00 – 16.00",AY125)))</formula>
    </cfRule>
    <cfRule type="containsText" dxfId="18989" priority="20730" operator="containsText" text="09.00 - 13:00">
      <formula>NOT(ISERROR(SEARCH("09.00 - 13:00",AY125)))</formula>
    </cfRule>
    <cfRule type="containsText" dxfId="18988" priority="20731" operator="containsText" text="08.30 – 16:30 ">
      <formula>NOT(ISERROR(SEARCH("08.30 – 16:30 ",AY125)))</formula>
    </cfRule>
    <cfRule type="containsText" dxfId="18987" priority="20732" operator="containsText" text="08.30 – 17:30 ">
      <formula>NOT(ISERROR(SEARCH("08.30 – 17:30 ",AY125)))</formula>
    </cfRule>
  </conditionalFormatting>
  <conditionalFormatting sqref="AY125:AY132 BA125:BG132">
    <cfRule type="containsText" dxfId="18986" priority="20727" operator="containsText" text="1 3 : 0 0">
      <formula>NOT(ISERROR(SEARCH("1 3 : 0 0",AY125)))</formula>
    </cfRule>
  </conditionalFormatting>
  <conditionalFormatting sqref="AY125 BA125:BG125">
    <cfRule type="containsText" dxfId="18985" priority="20726" operator="containsText" text="13:00">
      <formula>NOT(ISERROR(SEARCH("13:00",AY125)))</formula>
    </cfRule>
  </conditionalFormatting>
  <conditionalFormatting sqref="AY125:AY132 BA125:BG132">
    <cfRule type="containsText" dxfId="18984" priority="20737" operator="containsText" text="09:00 – 13.00 ">
      <formula>NOT(ISERROR(SEARCH("09:00 – 13.00 ",AY125)))</formula>
    </cfRule>
  </conditionalFormatting>
  <conditionalFormatting sqref="AY131 BA131:BG131">
    <cfRule type="containsText" dxfId="18983" priority="20724" operator="containsText" text="09:00 – 13.00 ">
      <formula>NOT(ISERROR(SEARCH("09:00 – 13.00 ",AY131)))</formula>
    </cfRule>
  </conditionalFormatting>
  <conditionalFormatting sqref="AY125:AY132 BA125:BG132">
    <cfRule type="containsText" dxfId="18982" priority="20723" operator="containsText" text="09:00 – 13.00 ">
      <formula>NOT(ISERROR(SEARCH("09:00 – 13.00 ",AY125)))</formula>
    </cfRule>
  </conditionalFormatting>
  <conditionalFormatting sqref="AY131:AY132 BA131:BG132">
    <cfRule type="containsText" dxfId="18981" priority="20722" operator="containsText" text="09:00 – 13.00 ">
      <formula>NOT(ISERROR(SEARCH("09:00 – 13.00 ",AY131)))</formula>
    </cfRule>
  </conditionalFormatting>
  <conditionalFormatting sqref="AY126 BA126:BG126">
    <cfRule type="containsText" dxfId="18980" priority="20719" operator="containsText" text="09.00 -13.00">
      <formula>NOT(ISERROR(SEARCH("09.00 -13.00",AY126)))</formula>
    </cfRule>
    <cfRule type="containsText" dxfId="18979" priority="20720" operator="containsText" text="09.00 -15:00">
      <formula>NOT(ISERROR(SEARCH("09.00 -15:00",AY126)))</formula>
    </cfRule>
    <cfRule type="containsText" dxfId="18978" priority="20721" operator="containsText" text="09.00 -16.00">
      <formula>NOT(ISERROR(SEARCH("09.00 -16.00",AY126)))</formula>
    </cfRule>
  </conditionalFormatting>
  <conditionalFormatting sqref="AY127:AY132 BA127:BG132">
    <cfRule type="containsText" dxfId="18977" priority="20716" operator="containsText" text="09.00 -13.00">
      <formula>NOT(ISERROR(SEARCH("09.00 -13.00",AY127)))</formula>
    </cfRule>
    <cfRule type="containsText" dxfId="18976" priority="20717" operator="containsText" text="09.00 -15:00">
      <formula>NOT(ISERROR(SEARCH("09.00 -15:00",AY127)))</formula>
    </cfRule>
    <cfRule type="containsText" dxfId="18975" priority="20718" operator="containsText" text="09.00 -16.00">
      <formula>NOT(ISERROR(SEARCH("09.00 -16.00",AY127)))</formula>
    </cfRule>
  </conditionalFormatting>
  <conditionalFormatting sqref="AY125 BA125:BG125">
    <cfRule type="containsText" dxfId="18974" priority="20713" operator="containsText" text="09.00 -13.00">
      <formula>NOT(ISERROR(SEARCH("09.00 -13.00",AY125)))</formula>
    </cfRule>
    <cfRule type="containsText" dxfId="18973" priority="20714" operator="containsText" text="09.00 -15:00">
      <formula>NOT(ISERROR(SEARCH("09.00 -15:00",AY125)))</formula>
    </cfRule>
    <cfRule type="containsText" dxfId="18972" priority="20715" operator="containsText" text="09.00 -16.00">
      <formula>NOT(ISERROR(SEARCH("09.00 -16.00",AY125)))</formula>
    </cfRule>
  </conditionalFormatting>
  <conditionalFormatting sqref="AY131 BA131:BG131">
    <cfRule type="containsText" dxfId="18971" priority="20712" operator="containsText" text="09:00 – 13.00 ">
      <formula>NOT(ISERROR(SEARCH("09:00 – 13.00 ",AY131)))</formula>
    </cfRule>
  </conditionalFormatting>
  <conditionalFormatting sqref="AY125:AY132 BA125:BG132">
    <cfRule type="containsText" dxfId="18970" priority="20711" operator="containsText" text="09:00 – 13.00 ">
      <formula>NOT(ISERROR(SEARCH("09:00 – 13.00 ",AY125)))</formula>
    </cfRule>
  </conditionalFormatting>
  <conditionalFormatting sqref="AY131:AY132 BA131:BG132">
    <cfRule type="containsText" dxfId="18969" priority="20710" operator="containsText" text="09:00 – 13.00 ">
      <formula>NOT(ISERROR(SEARCH("09:00 – 13.00 ",AY131)))</formula>
    </cfRule>
  </conditionalFormatting>
  <conditionalFormatting sqref="AY126 BA126:BG126">
    <cfRule type="containsText" dxfId="18968" priority="20707" operator="containsText" text="09.00 -13.00">
      <formula>NOT(ISERROR(SEARCH("09.00 -13.00",AY126)))</formula>
    </cfRule>
    <cfRule type="containsText" dxfId="18967" priority="20708" operator="containsText" text="09.00 -15:00">
      <formula>NOT(ISERROR(SEARCH("09.00 -15:00",AY126)))</formula>
    </cfRule>
    <cfRule type="containsText" dxfId="18966" priority="20709" operator="containsText" text="09.00 -16.00">
      <formula>NOT(ISERROR(SEARCH("09.00 -16.00",AY126)))</formula>
    </cfRule>
  </conditionalFormatting>
  <conditionalFormatting sqref="AY127:AY132 BA127:BG132">
    <cfRule type="containsText" dxfId="18965" priority="20704" operator="containsText" text="09.00 -13.00">
      <formula>NOT(ISERROR(SEARCH("09.00 -13.00",AY127)))</formula>
    </cfRule>
    <cfRule type="containsText" dxfId="18964" priority="20705" operator="containsText" text="09.00 -15:00">
      <formula>NOT(ISERROR(SEARCH("09.00 -15:00",AY127)))</formula>
    </cfRule>
    <cfRule type="containsText" dxfId="18963" priority="20706" operator="containsText" text="09.00 -16.00">
      <formula>NOT(ISERROR(SEARCH("09.00 -16.00",AY127)))</formula>
    </cfRule>
  </conditionalFormatting>
  <conditionalFormatting sqref="AY125 BA125:BG125">
    <cfRule type="containsText" dxfId="18962" priority="20701" operator="containsText" text="09.00 -13.00">
      <formula>NOT(ISERROR(SEARCH("09.00 -13.00",AY125)))</formula>
    </cfRule>
    <cfRule type="containsText" dxfId="18961" priority="20702" operator="containsText" text="09.00 -15:00">
      <formula>NOT(ISERROR(SEARCH("09.00 -15:00",AY125)))</formula>
    </cfRule>
    <cfRule type="containsText" dxfId="18960" priority="20703" operator="containsText" text="09.00 -16.00">
      <formula>NOT(ISERROR(SEARCH("09.00 -16.00",AY125)))</formula>
    </cfRule>
  </conditionalFormatting>
  <conditionalFormatting sqref="AY126 BA126:BG126">
    <cfRule type="containsText" dxfId="18959" priority="20698" operator="containsText" text="09.00 -13:00">
      <formula>NOT(ISERROR(SEARCH("09.00 -13:00",AY126)))</formula>
    </cfRule>
    <cfRule type="containsText" dxfId="18958" priority="20699" operator="containsText" text="08.30 -17.30">
      <formula>NOT(ISERROR(SEARCH("08.30 -17.30",AY126)))</formula>
    </cfRule>
    <cfRule type="containsText" dxfId="18957" priority="20700" operator="containsText" text="08.30 -15:30">
      <formula>NOT(ISERROR(SEARCH("08.30 -15:30",AY126)))</formula>
    </cfRule>
  </conditionalFormatting>
  <conditionalFormatting sqref="AY127:AY132 BA127:BG132">
    <cfRule type="containsText" dxfId="18956" priority="20695" operator="containsText" text="09.00 -13.00">
      <formula>NOT(ISERROR(SEARCH("09.00 -13.00",AY127)))</formula>
    </cfRule>
    <cfRule type="containsText" dxfId="18955" priority="20696" operator="containsText" text="09.00 -15:00">
      <formula>NOT(ISERROR(SEARCH("09.00 -15:00",AY127)))</formula>
    </cfRule>
    <cfRule type="containsText" dxfId="18954" priority="20697" operator="containsText" text="09.00 -16.00">
      <formula>NOT(ISERROR(SEARCH("09.00 -16.00",AY127)))</formula>
    </cfRule>
  </conditionalFormatting>
  <conditionalFormatting sqref="AY127:AY132 BA127:BG132">
    <cfRule type="containsText" dxfId="18953" priority="20692" operator="containsText" text="09.00 -13:00">
      <formula>NOT(ISERROR(SEARCH("09.00 -13:00",AY127)))</formula>
    </cfRule>
    <cfRule type="containsText" dxfId="18952" priority="20693" operator="containsText" text="08.30 -17.30">
      <formula>NOT(ISERROR(SEARCH("08.30 -17.30",AY127)))</formula>
    </cfRule>
    <cfRule type="containsText" dxfId="18951" priority="20694" operator="containsText" text="08.30 -15:30">
      <formula>NOT(ISERROR(SEARCH("08.30 -15:30",AY127)))</formula>
    </cfRule>
  </conditionalFormatting>
  <conditionalFormatting sqref="AY125 BA125:BG125">
    <cfRule type="containsText" dxfId="18950" priority="20689" operator="containsText" text="09.00 -13.00">
      <formula>NOT(ISERROR(SEARCH("09.00 -13.00",AY125)))</formula>
    </cfRule>
    <cfRule type="containsText" dxfId="18949" priority="20690" operator="containsText" text="09.00 -15:00">
      <formula>NOT(ISERROR(SEARCH("09.00 -15:00",AY125)))</formula>
    </cfRule>
    <cfRule type="containsText" dxfId="18948" priority="20691" operator="containsText" text="09.00 -16.00">
      <formula>NOT(ISERROR(SEARCH("09.00 -16.00",AY125)))</formula>
    </cfRule>
  </conditionalFormatting>
  <conditionalFormatting sqref="AY125 BA125:BG125">
    <cfRule type="containsText" dxfId="18947" priority="20686" operator="containsText" text="09.00 -13:00">
      <formula>NOT(ISERROR(SEARCH("09.00 -13:00",AY125)))</formula>
    </cfRule>
    <cfRule type="containsText" dxfId="18946" priority="20687" operator="containsText" text="08.30 -17.30">
      <formula>NOT(ISERROR(SEARCH("08.30 -17.30",AY125)))</formula>
    </cfRule>
    <cfRule type="containsText" dxfId="18945" priority="20688" operator="containsText" text="08.30 -15:30">
      <formula>NOT(ISERROR(SEARCH("08.30 -15:30",AY125)))</formula>
    </cfRule>
  </conditionalFormatting>
  <conditionalFormatting sqref="BI135:AMM142 AS135:AS142 Q135:S135">
    <cfRule type="containsText" dxfId="18944" priority="20306" operator="containsText" text="08.30 – 14.30">
      <formula>NOT(ISERROR(SEARCH("08.30 – 14.30",Q135)))</formula>
    </cfRule>
    <cfRule type="containsText" dxfId="18943" priority="20307" operator="containsText" text="09:30 – 18.30">
      <formula>NOT(ISERROR(SEARCH("09:30 – 18.30",Q135)))</formula>
    </cfRule>
    <cfRule type="containsText" dxfId="18942" priority="20308" operator="containsText" text="10.30 – 18.30">
      <formula>NOT(ISERROR(SEARCH("10.30 – 18.30",Q135)))</formula>
    </cfRule>
    <cfRule type="containsText" dxfId="18941" priority="20309" operator="containsText" text="09.30 – 18.30">
      <formula>NOT(ISERROR(SEARCH("09.30 – 18.30",Q135)))</formula>
    </cfRule>
    <cfRule type="containsText" dxfId="18940" priority="20310" operator="containsText" text="09.00 – 13:00">
      <formula>NOT(ISERROR(SEARCH("09.00 – 13:00",Q135)))</formula>
    </cfRule>
    <cfRule type="containsText" dxfId="18939" priority="20311" operator="containsText" text="08.30 – 16.30">
      <formula>NOT(ISERROR(SEARCH("08.30 – 16.30",Q135)))</formula>
    </cfRule>
    <cfRule type="containsText" dxfId="18938" priority="20312" operator="containsText" text="08:30 – 17.30">
      <formula>NOT(ISERROR(SEARCH("08:30 – 17.30",Q135)))</formula>
    </cfRule>
    <cfRule type="containsText" dxfId="18937" priority="20313" operator="containsText" text="08.30 – 17.30">
      <formula>NOT(ISERROR(SEARCH("08.30 – 17.30",Q135)))</formula>
    </cfRule>
    <cfRule type="containsText" dxfId="18936" priority="20314" operator="containsText" text="09.00 – 18.00">
      <formula>NOT(ISERROR(SEARCH("09.00 – 18.00",Q135)))</formula>
    </cfRule>
    <cfRule type="containsText" dxfId="18935" priority="20315" operator="containsText" text="09.00 – 13.00">
      <formula>NOT(ISERROR(SEARCH("09.00 – 13.00",Q135)))</formula>
    </cfRule>
    <cfRule type="containsText" dxfId="18934" priority="20316" operator="containsText" text="11.30 – 19.30">
      <formula>NOT(ISERROR(SEARCH("11.30 – 19.30",Q135)))</formula>
    </cfRule>
    <cfRule type="containsText" dxfId="18933" priority="20317" operator="containsText" text="10.30 – 19.30">
      <formula>NOT(ISERROR(SEARCH("10.30 – 19.30",Q135)))</formula>
    </cfRule>
    <cfRule type="containsText" dxfId="18932" priority="20318" operator="containsText" text="09.00 – 15.00">
      <formula>NOT(ISERROR(SEARCH("09.00 – 15.00",Q135)))</formula>
    </cfRule>
    <cfRule type="containsText" dxfId="18931" priority="20319" operator="containsText" text="12:30">
      <formula>NOT(ISERROR(SEARCH("12:30",Q135)))</formula>
    </cfRule>
    <cfRule type="containsText" dxfId="18930" priority="20320" operator="containsText" text="13:30">
      <formula>NOT(ISERROR(SEARCH("13:30",Q135)))</formula>
    </cfRule>
    <cfRule type="containsText" dxfId="18929" priority="20321" operator="containsText" text="FESTIVITÁ">
      <formula>NOT(ISERROR(SEARCH("FESTIVITÁ",Q135)))</formula>
    </cfRule>
    <cfRule type="cellIs" dxfId="18928" priority="20322" operator="equal">
      <formula>"DOMENICA"</formula>
    </cfRule>
  </conditionalFormatting>
  <conditionalFormatting sqref="AT135:AU142">
    <cfRule type="containsText" dxfId="18927" priority="20289" operator="containsText" text="08.30 – 14.30">
      <formula>NOT(ISERROR(SEARCH("08.30 – 14.30",AT135)))</formula>
    </cfRule>
    <cfRule type="containsText" dxfId="18926" priority="20290" operator="containsText" text="09:30 – 18.30">
      <formula>NOT(ISERROR(SEARCH("09:30 – 18.30",AT135)))</formula>
    </cfRule>
    <cfRule type="containsText" dxfId="18925" priority="20291" operator="containsText" text="10.30 – 18.30">
      <formula>NOT(ISERROR(SEARCH("10.30 – 18.30",AT135)))</formula>
    </cfRule>
    <cfRule type="containsText" dxfId="18924" priority="20292" operator="containsText" text="09.30 – 18.30">
      <formula>NOT(ISERROR(SEARCH("09.30 – 18.30",AT135)))</formula>
    </cfRule>
    <cfRule type="containsText" dxfId="18923" priority="20293" operator="containsText" text="09.00 – 13:00">
      <formula>NOT(ISERROR(SEARCH("09.00 – 13:00",AT135)))</formula>
    </cfRule>
    <cfRule type="containsText" dxfId="18922" priority="20294" operator="containsText" text="08.30 – 16.30">
      <formula>NOT(ISERROR(SEARCH("08.30 – 16.30",AT135)))</formula>
    </cfRule>
    <cfRule type="containsText" dxfId="18921" priority="20295" operator="containsText" text="08:30 – 17.30">
      <formula>NOT(ISERROR(SEARCH("08:30 – 17.30",AT135)))</formula>
    </cfRule>
    <cfRule type="containsText" dxfId="18920" priority="20296" operator="containsText" text="08.30 – 17.30">
      <formula>NOT(ISERROR(SEARCH("08.30 – 17.30",AT135)))</formula>
    </cfRule>
    <cfRule type="containsText" dxfId="18919" priority="20297" operator="containsText" text="09.00 – 18.00">
      <formula>NOT(ISERROR(SEARCH("09.00 – 18.00",AT135)))</formula>
    </cfRule>
    <cfRule type="containsText" dxfId="18918" priority="20298" operator="containsText" text="09.00 – 13.00">
      <formula>NOT(ISERROR(SEARCH("09.00 – 13.00",AT135)))</formula>
    </cfRule>
    <cfRule type="containsText" dxfId="18917" priority="20299" operator="containsText" text="11.30 – 19.30">
      <formula>NOT(ISERROR(SEARCH("11.30 – 19.30",AT135)))</formula>
    </cfRule>
    <cfRule type="containsText" dxfId="18916" priority="20300" operator="containsText" text="10.30 – 19.30">
      <formula>NOT(ISERROR(SEARCH("10.30 – 19.30",AT135)))</formula>
    </cfRule>
    <cfRule type="containsText" dxfId="18915" priority="20301" operator="containsText" text="09.00 – 15.00">
      <formula>NOT(ISERROR(SEARCH("09.00 – 15.00",AT135)))</formula>
    </cfRule>
    <cfRule type="containsText" dxfId="18914" priority="20302" operator="containsText" text="12:30">
      <formula>NOT(ISERROR(SEARCH("12:30",AT135)))</formula>
    </cfRule>
    <cfRule type="containsText" dxfId="18913" priority="20303" operator="containsText" text="13:30">
      <formula>NOT(ISERROR(SEARCH("13:30",AT135)))</formula>
    </cfRule>
    <cfRule type="containsText" dxfId="18912" priority="20304" operator="containsText" text="FESTIVITÁ">
      <formula>NOT(ISERROR(SEARCH("FESTIVITÁ",AT135)))</formula>
    </cfRule>
    <cfRule type="cellIs" dxfId="18911" priority="20305" operator="equal">
      <formula>"DOMENICA"</formula>
    </cfRule>
  </conditionalFormatting>
  <conditionalFormatting sqref="Q136:S142">
    <cfRule type="containsText" dxfId="18910" priority="20272" operator="containsText" text="08.30 – 14.30">
      <formula>NOT(ISERROR(SEARCH("08.30 – 14.30",Q136)))</formula>
    </cfRule>
    <cfRule type="containsText" dxfId="18909" priority="20273" operator="containsText" text="09:30 – 18.30">
      <formula>NOT(ISERROR(SEARCH("09:30 – 18.30",Q136)))</formula>
    </cfRule>
    <cfRule type="containsText" dxfId="18908" priority="20274" operator="containsText" text="10.30 – 18.30">
      <formula>NOT(ISERROR(SEARCH("10.30 – 18.30",Q136)))</formula>
    </cfRule>
    <cfRule type="containsText" dxfId="18907" priority="20275" operator="containsText" text="09.30 – 18.30">
      <formula>NOT(ISERROR(SEARCH("09.30 – 18.30",Q136)))</formula>
    </cfRule>
    <cfRule type="containsText" dxfId="18906" priority="20276" operator="containsText" text="09.00 – 13:00">
      <formula>NOT(ISERROR(SEARCH("09.00 – 13:00",Q136)))</formula>
    </cfRule>
    <cfRule type="containsText" dxfId="18905" priority="20277" operator="containsText" text="08.30 – 16.30">
      <formula>NOT(ISERROR(SEARCH("08.30 – 16.30",Q136)))</formula>
    </cfRule>
    <cfRule type="containsText" dxfId="18904" priority="20278" operator="containsText" text="08:30 – 17.30">
      <formula>NOT(ISERROR(SEARCH("08:30 – 17.30",Q136)))</formula>
    </cfRule>
    <cfRule type="containsText" dxfId="18903" priority="20279" operator="containsText" text="08.30 – 17.30">
      <formula>NOT(ISERROR(SEARCH("08.30 – 17.30",Q136)))</formula>
    </cfRule>
    <cfRule type="containsText" dxfId="18902" priority="20280" operator="containsText" text="09.00 – 18.00">
      <formula>NOT(ISERROR(SEARCH("09.00 – 18.00",Q136)))</formula>
    </cfRule>
    <cfRule type="containsText" dxfId="18901" priority="20281" operator="containsText" text="09.00 – 13.00">
      <formula>NOT(ISERROR(SEARCH("09.00 – 13.00",Q136)))</formula>
    </cfRule>
    <cfRule type="containsText" dxfId="18900" priority="20282" operator="containsText" text="11.30 – 19.30">
      <formula>NOT(ISERROR(SEARCH("11.30 – 19.30",Q136)))</formula>
    </cfRule>
    <cfRule type="containsText" dxfId="18899" priority="20283" operator="containsText" text="10.30 – 19.30">
      <formula>NOT(ISERROR(SEARCH("10.30 – 19.30",Q136)))</formula>
    </cfRule>
    <cfRule type="containsText" dxfId="18898" priority="20284" operator="containsText" text="09.00 – 15.00">
      <formula>NOT(ISERROR(SEARCH("09.00 – 15.00",Q136)))</formula>
    </cfRule>
    <cfRule type="containsText" dxfId="18897" priority="20285" operator="containsText" text="12:30">
      <formula>NOT(ISERROR(SEARCH("12:30",Q136)))</formula>
    </cfRule>
    <cfRule type="containsText" dxfId="18896" priority="20286" operator="containsText" text="13:30">
      <formula>NOT(ISERROR(SEARCH("13:30",Q136)))</formula>
    </cfRule>
    <cfRule type="containsText" dxfId="18895" priority="20287" operator="containsText" text="FESTIVITÁ">
      <formula>NOT(ISERROR(SEARCH("FESTIVITÁ",Q136)))</formula>
    </cfRule>
    <cfRule type="cellIs" dxfId="18894" priority="20288" operator="equal">
      <formula>"DOMENICA"</formula>
    </cfRule>
  </conditionalFormatting>
  <conditionalFormatting sqref="U135:V135 U136:U142">
    <cfRule type="containsText" dxfId="18893" priority="20255" operator="containsText" text="08.30 – 14.30">
      <formula>NOT(ISERROR(SEARCH("08.30 – 14.30",U135)))</formula>
    </cfRule>
    <cfRule type="containsText" dxfId="18892" priority="20256" operator="containsText" text="09:30 – 18.30">
      <formula>NOT(ISERROR(SEARCH("09:30 – 18.30",U135)))</formula>
    </cfRule>
    <cfRule type="containsText" dxfId="18891" priority="20257" operator="containsText" text="10.30 – 18.30">
      <formula>NOT(ISERROR(SEARCH("10.30 – 18.30",U135)))</formula>
    </cfRule>
    <cfRule type="containsText" dxfId="18890" priority="20258" operator="containsText" text="09.30 – 18.30">
      <formula>NOT(ISERROR(SEARCH("09.30 – 18.30",U135)))</formula>
    </cfRule>
    <cfRule type="containsText" dxfId="18889" priority="20259" operator="containsText" text="09.00 – 13:00">
      <formula>NOT(ISERROR(SEARCH("09.00 – 13:00",U135)))</formula>
    </cfRule>
    <cfRule type="containsText" dxfId="18888" priority="20260" operator="containsText" text="08.30 – 16.30">
      <formula>NOT(ISERROR(SEARCH("08.30 – 16.30",U135)))</formula>
    </cfRule>
    <cfRule type="containsText" dxfId="18887" priority="20261" operator="containsText" text="08:30 – 17.30">
      <formula>NOT(ISERROR(SEARCH("08:30 – 17.30",U135)))</formula>
    </cfRule>
    <cfRule type="containsText" dxfId="18886" priority="20262" operator="containsText" text="08.30 – 17.30">
      <formula>NOT(ISERROR(SEARCH("08.30 – 17.30",U135)))</formula>
    </cfRule>
    <cfRule type="containsText" dxfId="18885" priority="20263" operator="containsText" text="09.00 – 18.00">
      <formula>NOT(ISERROR(SEARCH("09.00 – 18.00",U135)))</formula>
    </cfRule>
    <cfRule type="containsText" dxfId="18884" priority="20264" operator="containsText" text="09.00 – 13.00">
      <formula>NOT(ISERROR(SEARCH("09.00 – 13.00",U135)))</formula>
    </cfRule>
    <cfRule type="containsText" dxfId="18883" priority="20265" operator="containsText" text="11.30 – 19.30">
      <formula>NOT(ISERROR(SEARCH("11.30 – 19.30",U135)))</formula>
    </cfRule>
    <cfRule type="containsText" dxfId="18882" priority="20266" operator="containsText" text="10.30 – 19.30">
      <formula>NOT(ISERROR(SEARCH("10.30 – 19.30",U135)))</formula>
    </cfRule>
    <cfRule type="containsText" dxfId="18881" priority="20267" operator="containsText" text="09.00 – 15.00">
      <formula>NOT(ISERROR(SEARCH("09.00 – 15.00",U135)))</formula>
    </cfRule>
    <cfRule type="containsText" dxfId="18880" priority="20268" operator="containsText" text="12:30">
      <formula>NOT(ISERROR(SEARCH("12:30",U135)))</formula>
    </cfRule>
    <cfRule type="containsText" dxfId="18879" priority="20269" operator="containsText" text="13:30">
      <formula>NOT(ISERROR(SEARCH("13:30",U135)))</formula>
    </cfRule>
    <cfRule type="containsText" dxfId="18878" priority="20270" operator="containsText" text="FESTIVITÁ">
      <formula>NOT(ISERROR(SEARCH("FESTIVITÁ",U135)))</formula>
    </cfRule>
    <cfRule type="cellIs" dxfId="18877" priority="20271" operator="equal">
      <formula>"DOMENICA"</formula>
    </cfRule>
  </conditionalFormatting>
  <conditionalFormatting sqref="V136:V142">
    <cfRule type="containsText" dxfId="18876" priority="20238" operator="containsText" text="08.30 – 14.30">
      <formula>NOT(ISERROR(SEARCH("08.30 – 14.30",V136)))</formula>
    </cfRule>
    <cfRule type="containsText" dxfId="18875" priority="20239" operator="containsText" text="09:30 – 18.30">
      <formula>NOT(ISERROR(SEARCH("09:30 – 18.30",V136)))</formula>
    </cfRule>
    <cfRule type="containsText" dxfId="18874" priority="20240" operator="containsText" text="10.30 – 18.30">
      <formula>NOT(ISERROR(SEARCH("10.30 – 18.30",V136)))</formula>
    </cfRule>
    <cfRule type="containsText" dxfId="18873" priority="20241" operator="containsText" text="09.30 – 18.30">
      <formula>NOT(ISERROR(SEARCH("09.30 – 18.30",V136)))</formula>
    </cfRule>
    <cfRule type="containsText" dxfId="18872" priority="20242" operator="containsText" text="09.00 – 13:00">
      <formula>NOT(ISERROR(SEARCH("09.00 – 13:00",V136)))</formula>
    </cfRule>
    <cfRule type="containsText" dxfId="18871" priority="20243" operator="containsText" text="08.30 – 16.30">
      <formula>NOT(ISERROR(SEARCH("08.30 – 16.30",V136)))</formula>
    </cfRule>
    <cfRule type="containsText" dxfId="18870" priority="20244" operator="containsText" text="08:30 – 17.30">
      <formula>NOT(ISERROR(SEARCH("08:30 – 17.30",V136)))</formula>
    </cfRule>
    <cfRule type="containsText" dxfId="18869" priority="20245" operator="containsText" text="08.30 – 17.30">
      <formula>NOT(ISERROR(SEARCH("08.30 – 17.30",V136)))</formula>
    </cfRule>
    <cfRule type="containsText" dxfId="18868" priority="20246" operator="containsText" text="09.00 – 18.00">
      <formula>NOT(ISERROR(SEARCH("09.00 – 18.00",V136)))</formula>
    </cfRule>
    <cfRule type="containsText" dxfId="18867" priority="20247" operator="containsText" text="09.00 – 13.00">
      <formula>NOT(ISERROR(SEARCH("09.00 – 13.00",V136)))</formula>
    </cfRule>
    <cfRule type="containsText" dxfId="18866" priority="20248" operator="containsText" text="11.30 – 19.30">
      <formula>NOT(ISERROR(SEARCH("11.30 – 19.30",V136)))</formula>
    </cfRule>
    <cfRule type="containsText" dxfId="18865" priority="20249" operator="containsText" text="10.30 – 19.30">
      <formula>NOT(ISERROR(SEARCH("10.30 – 19.30",V136)))</formula>
    </cfRule>
    <cfRule type="containsText" dxfId="18864" priority="20250" operator="containsText" text="09.00 – 15.00">
      <formula>NOT(ISERROR(SEARCH("09.00 – 15.00",V136)))</formula>
    </cfRule>
    <cfRule type="containsText" dxfId="18863" priority="20251" operator="containsText" text="12:30">
      <formula>NOT(ISERROR(SEARCH("12:30",V136)))</formula>
    </cfRule>
    <cfRule type="containsText" dxfId="18862" priority="20252" operator="containsText" text="13:30">
      <formula>NOT(ISERROR(SEARCH("13:30",V136)))</formula>
    </cfRule>
    <cfRule type="containsText" dxfId="18861" priority="20253" operator="containsText" text="FESTIVITÁ">
      <formula>NOT(ISERROR(SEARCH("FESTIVITÁ",V136)))</formula>
    </cfRule>
    <cfRule type="cellIs" dxfId="18860" priority="20254" operator="equal">
      <formula>"DOMENICA"</formula>
    </cfRule>
  </conditionalFormatting>
  <conditionalFormatting sqref="V136:V142">
    <cfRule type="iconSet" priority="20237">
      <iconSet iconSet="3Symbols2">
        <cfvo type="percent" val="0"/>
        <cfvo type="percent" val="0"/>
        <cfvo type="formula" val="TODAY()" gte="0"/>
      </iconSet>
    </cfRule>
  </conditionalFormatting>
  <conditionalFormatting sqref="AW136:AW142">
    <cfRule type="containsText" dxfId="18859" priority="20220" operator="containsText" text="08.30 – 14.30">
      <formula>NOT(ISERROR(SEARCH("08.30 – 14.30",AW136)))</formula>
    </cfRule>
    <cfRule type="containsText" dxfId="18858" priority="20221" operator="containsText" text="09:30 – 18.30">
      <formula>NOT(ISERROR(SEARCH("09:30 – 18.30",AW136)))</formula>
    </cfRule>
    <cfRule type="containsText" dxfId="18857" priority="20222" operator="containsText" text="10.30 – 18.30">
      <formula>NOT(ISERROR(SEARCH("10.30 – 18.30",AW136)))</formula>
    </cfRule>
    <cfRule type="containsText" dxfId="18856" priority="20223" operator="containsText" text="09.30 – 18.30">
      <formula>NOT(ISERROR(SEARCH("09.30 – 18.30",AW136)))</formula>
    </cfRule>
    <cfRule type="containsText" dxfId="18855" priority="20224" operator="containsText" text="09.00 – 13:00">
      <formula>NOT(ISERROR(SEARCH("09.00 – 13:00",AW136)))</formula>
    </cfRule>
    <cfRule type="containsText" dxfId="18854" priority="20225" operator="containsText" text="08.30 – 16.30">
      <formula>NOT(ISERROR(SEARCH("08.30 – 16.30",AW136)))</formula>
    </cfRule>
    <cfRule type="containsText" dxfId="18853" priority="20226" operator="containsText" text="08:30 – 17.30">
      <formula>NOT(ISERROR(SEARCH("08:30 – 17.30",AW136)))</formula>
    </cfRule>
    <cfRule type="containsText" dxfId="18852" priority="20227" operator="containsText" text="08.30 – 17.30">
      <formula>NOT(ISERROR(SEARCH("08.30 – 17.30",AW136)))</formula>
    </cfRule>
    <cfRule type="containsText" dxfId="18851" priority="20228" operator="containsText" text="09.00 – 18.00">
      <formula>NOT(ISERROR(SEARCH("09.00 – 18.00",AW136)))</formula>
    </cfRule>
    <cfRule type="containsText" dxfId="18850" priority="20229" operator="containsText" text="09.00 – 13.00">
      <formula>NOT(ISERROR(SEARCH("09.00 – 13.00",AW136)))</formula>
    </cfRule>
    <cfRule type="containsText" dxfId="18849" priority="20230" operator="containsText" text="11.30 – 19.30">
      <formula>NOT(ISERROR(SEARCH("11.30 – 19.30",AW136)))</formula>
    </cfRule>
    <cfRule type="containsText" dxfId="18848" priority="20231" operator="containsText" text="10.30 – 19.30">
      <formula>NOT(ISERROR(SEARCH("10.30 – 19.30",AW136)))</formula>
    </cfRule>
    <cfRule type="containsText" dxfId="18847" priority="20232" operator="containsText" text="09.00 – 15.00">
      <formula>NOT(ISERROR(SEARCH("09.00 – 15.00",AW136)))</formula>
    </cfRule>
    <cfRule type="containsText" dxfId="18846" priority="20233" operator="containsText" text="12:30">
      <formula>NOT(ISERROR(SEARCH("12:30",AW136)))</formula>
    </cfRule>
    <cfRule type="containsText" dxfId="18845" priority="20234" operator="containsText" text="13:30">
      <formula>NOT(ISERROR(SEARCH("13:30",AW136)))</formula>
    </cfRule>
    <cfRule type="containsText" dxfId="18844" priority="20235" operator="containsText" text="FESTIVITÁ">
      <formula>NOT(ISERROR(SEARCH("FESTIVITÁ",AW136)))</formula>
    </cfRule>
    <cfRule type="cellIs" dxfId="18843" priority="20236" operator="equal">
      <formula>"DOMENICA"</formula>
    </cfRule>
  </conditionalFormatting>
  <conditionalFormatting sqref="AX136:AX142">
    <cfRule type="containsText" dxfId="18842" priority="20203" operator="containsText" text="08.30 – 14.30">
      <formula>NOT(ISERROR(SEARCH("08.30 – 14.30",AX136)))</formula>
    </cfRule>
    <cfRule type="containsText" dxfId="18841" priority="20204" operator="containsText" text="09:30 – 18.30">
      <formula>NOT(ISERROR(SEARCH("09:30 – 18.30",AX136)))</formula>
    </cfRule>
    <cfRule type="containsText" dxfId="18840" priority="20205" operator="containsText" text="10.30 – 18.30">
      <formula>NOT(ISERROR(SEARCH("10.30 – 18.30",AX136)))</formula>
    </cfRule>
    <cfRule type="containsText" dxfId="18839" priority="20206" operator="containsText" text="09.30 – 18.30">
      <formula>NOT(ISERROR(SEARCH("09.30 – 18.30",AX136)))</formula>
    </cfRule>
    <cfRule type="containsText" dxfId="18838" priority="20207" operator="containsText" text="09.00 – 13:00">
      <formula>NOT(ISERROR(SEARCH("09.00 – 13:00",AX136)))</formula>
    </cfRule>
    <cfRule type="containsText" dxfId="18837" priority="20208" operator="containsText" text="08.30 – 16.30">
      <formula>NOT(ISERROR(SEARCH("08.30 – 16.30",AX136)))</formula>
    </cfRule>
    <cfRule type="containsText" dxfId="18836" priority="20209" operator="containsText" text="08:30 – 17.30">
      <formula>NOT(ISERROR(SEARCH("08:30 – 17.30",AX136)))</formula>
    </cfRule>
    <cfRule type="containsText" dxfId="18835" priority="20210" operator="containsText" text="08.30 – 17.30">
      <formula>NOT(ISERROR(SEARCH("08.30 – 17.30",AX136)))</formula>
    </cfRule>
    <cfRule type="containsText" dxfId="18834" priority="20211" operator="containsText" text="09.00 – 18.00">
      <formula>NOT(ISERROR(SEARCH("09.00 – 18.00",AX136)))</formula>
    </cfRule>
    <cfRule type="containsText" dxfId="18833" priority="20212" operator="containsText" text="09.00 – 13.00">
      <formula>NOT(ISERROR(SEARCH("09.00 – 13.00",AX136)))</formula>
    </cfRule>
    <cfRule type="containsText" dxfId="18832" priority="20213" operator="containsText" text="11.30 – 19.30">
      <formula>NOT(ISERROR(SEARCH("11.30 – 19.30",AX136)))</formula>
    </cfRule>
    <cfRule type="containsText" dxfId="18831" priority="20214" operator="containsText" text="10.30 – 19.30">
      <formula>NOT(ISERROR(SEARCH("10.30 – 19.30",AX136)))</formula>
    </cfRule>
    <cfRule type="containsText" dxfId="18830" priority="20215" operator="containsText" text="09.00 – 15.00">
      <formula>NOT(ISERROR(SEARCH("09.00 – 15.00",AX136)))</formula>
    </cfRule>
    <cfRule type="containsText" dxfId="18829" priority="20216" operator="containsText" text="12:30">
      <formula>NOT(ISERROR(SEARCH("12:30",AX136)))</formula>
    </cfRule>
    <cfRule type="containsText" dxfId="18828" priority="20217" operator="containsText" text="13:30">
      <formula>NOT(ISERROR(SEARCH("13:30",AX136)))</formula>
    </cfRule>
    <cfRule type="containsText" dxfId="18827" priority="20218" operator="containsText" text="FESTIVITÁ">
      <formula>NOT(ISERROR(SEARCH("FESTIVITÁ",AX136)))</formula>
    </cfRule>
    <cfRule type="cellIs" dxfId="18826" priority="20219" operator="equal">
      <formula>"DOMENICA"</formula>
    </cfRule>
  </conditionalFormatting>
  <conditionalFormatting sqref="AX136:AX142">
    <cfRule type="iconSet" priority="20202">
      <iconSet iconSet="3Symbols2">
        <cfvo type="percent" val="0"/>
        <cfvo type="percent" val="0"/>
        <cfvo type="formula" val="TODAY()" gte="0"/>
      </iconSet>
    </cfRule>
  </conditionalFormatting>
  <conditionalFormatting sqref="Q135:S142 BI135:XFD142 U135:V142">
    <cfRule type="containsText" dxfId="18825" priority="20196" operator="containsText" text="09.00 - 13.00">
      <formula>NOT(ISERROR(SEARCH("09.00 - 13.00",Q135)))</formula>
    </cfRule>
    <cfRule type="containsText" dxfId="18824" priority="20197" operator="containsText" text="09.00 – 15:00">
      <formula>NOT(ISERROR(SEARCH("09.00 – 15:00",Q135)))</formula>
    </cfRule>
    <cfRule type="containsText" dxfId="18823" priority="20198" operator="containsText" text="09.00 – 16.00">
      <formula>NOT(ISERROR(SEARCH("09.00 – 16.00",Q135)))</formula>
    </cfRule>
    <cfRule type="containsText" dxfId="18822" priority="20199" operator="containsText" text="09.00 - 13:00">
      <formula>NOT(ISERROR(SEARCH("09.00 - 13:00",Q135)))</formula>
    </cfRule>
    <cfRule type="containsText" dxfId="18821" priority="20200" operator="containsText" text="08.30 – 16:30 ">
      <formula>NOT(ISERROR(SEARCH("08.30 – 16:30 ",Q135)))</formula>
    </cfRule>
    <cfRule type="containsText" dxfId="18820" priority="20201" operator="containsText" text="08.30 – 17:30 ">
      <formula>NOT(ISERROR(SEARCH("08.30 – 17:30 ",Q135)))</formula>
    </cfRule>
  </conditionalFormatting>
  <conditionalFormatting sqref="A135:B135">
    <cfRule type="containsText" dxfId="18819" priority="20161" operator="containsText" text="08.30 – 14.30">
      <formula>NOT(ISERROR(SEARCH("08.30 – 14.30",A135)))</formula>
    </cfRule>
    <cfRule type="containsText" dxfId="18818" priority="20162" operator="containsText" text="09:30 – 18.30">
      <formula>NOT(ISERROR(SEARCH("09:30 – 18.30",A135)))</formula>
    </cfRule>
    <cfRule type="containsText" dxfId="18817" priority="20163" operator="containsText" text="10.30 – 18.30">
      <formula>NOT(ISERROR(SEARCH("10.30 – 18.30",A135)))</formula>
    </cfRule>
    <cfRule type="containsText" dxfId="18816" priority="20164" operator="containsText" text="09.30 – 18.30">
      <formula>NOT(ISERROR(SEARCH("09.30 – 18.30",A135)))</formula>
    </cfRule>
    <cfRule type="containsText" dxfId="18815" priority="20165" operator="containsText" text="09.00 – 13:00">
      <formula>NOT(ISERROR(SEARCH("09.00 – 13:00",A135)))</formula>
    </cfRule>
    <cfRule type="containsText" dxfId="18814" priority="20166" operator="containsText" text="08.30 – 16.30">
      <formula>NOT(ISERROR(SEARCH("08.30 – 16.30",A135)))</formula>
    </cfRule>
    <cfRule type="containsText" dxfId="18813" priority="20167" operator="containsText" text="08:30 – 17.30">
      <formula>NOT(ISERROR(SEARCH("08:30 – 17.30",A135)))</formula>
    </cfRule>
    <cfRule type="containsText" dxfId="18812" priority="20168" operator="containsText" text="08.30 – 17.30">
      <formula>NOT(ISERROR(SEARCH("08.30 – 17.30",A135)))</formula>
    </cfRule>
    <cfRule type="containsText" dxfId="18811" priority="20169" operator="containsText" text="09.00 – 18.00">
      <formula>NOT(ISERROR(SEARCH("09.00 – 18.00",A135)))</formula>
    </cfRule>
    <cfRule type="containsText" dxfId="18810" priority="20170" operator="containsText" text="09.00 – 13.00">
      <formula>NOT(ISERROR(SEARCH("09.00 – 13.00",A135)))</formula>
    </cfRule>
    <cfRule type="containsText" dxfId="18809" priority="20171" operator="containsText" text="11.30 – 19.30">
      <formula>NOT(ISERROR(SEARCH("11.30 – 19.30",A135)))</formula>
    </cfRule>
    <cfRule type="containsText" dxfId="18808" priority="20172" operator="containsText" text="10.30 – 19.30">
      <formula>NOT(ISERROR(SEARCH("10.30 – 19.30",A135)))</formula>
    </cfRule>
    <cfRule type="containsText" dxfId="18807" priority="20173" operator="containsText" text="09.00 – 15.00">
      <formula>NOT(ISERROR(SEARCH("09.00 – 15.00",A135)))</formula>
    </cfRule>
    <cfRule type="containsText" dxfId="18806" priority="20174" operator="containsText" text="12:30">
      <formula>NOT(ISERROR(SEARCH("12:30",A135)))</formula>
    </cfRule>
    <cfRule type="containsText" dxfId="18805" priority="20175" operator="containsText" text="13:30">
      <formula>NOT(ISERROR(SEARCH("13:30",A135)))</formula>
    </cfRule>
    <cfRule type="containsText" dxfId="18804" priority="20176" operator="containsText" text="FESTIVITÁ">
      <formula>NOT(ISERROR(SEARCH("FESTIVITÁ",A135)))</formula>
    </cfRule>
    <cfRule type="cellIs" dxfId="18803" priority="20177" operator="equal">
      <formula>"DOMENICA"</formula>
    </cfRule>
  </conditionalFormatting>
  <conditionalFormatting sqref="A135:B135">
    <cfRule type="containsText" dxfId="18802" priority="20155" operator="containsText" text="09.00 - 13.00">
      <formula>NOT(ISERROR(SEARCH("09.00 - 13.00",A135)))</formula>
    </cfRule>
    <cfRule type="containsText" dxfId="18801" priority="20156" operator="containsText" text="09.00 – 15:00">
      <formula>NOT(ISERROR(SEARCH("09.00 – 15:00",A135)))</formula>
    </cfRule>
    <cfRule type="containsText" dxfId="18800" priority="20157" operator="containsText" text="09.00 – 16.00">
      <formula>NOT(ISERROR(SEARCH("09.00 – 16.00",A135)))</formula>
    </cfRule>
    <cfRule type="containsText" dxfId="18799" priority="20158" operator="containsText" text="09.00 - 13:00">
      <formula>NOT(ISERROR(SEARCH("09.00 - 13:00",A135)))</formula>
    </cfRule>
    <cfRule type="containsText" dxfId="18798" priority="20159" operator="containsText" text="08.30 – 16:30 ">
      <formula>NOT(ISERROR(SEARCH("08.30 – 16:30 ",A135)))</formula>
    </cfRule>
    <cfRule type="containsText" dxfId="18797" priority="20160" operator="containsText" text="08.30 – 17:30 ">
      <formula>NOT(ISERROR(SEARCH("08.30 – 17:30 ",A135)))</formula>
    </cfRule>
  </conditionalFormatting>
  <conditionalFormatting sqref="C135:P142">
    <cfRule type="containsText" dxfId="18796" priority="20137" operator="containsText" text="08.30 – 14.30">
      <formula>NOT(ISERROR(SEARCH("08.30 – 14.30",C135)))</formula>
    </cfRule>
    <cfRule type="containsText" dxfId="18795" priority="20138" operator="containsText" text="09:30 – 18.30">
      <formula>NOT(ISERROR(SEARCH("09:30 – 18.30",C135)))</formula>
    </cfRule>
    <cfRule type="containsText" dxfId="18794" priority="20139" operator="containsText" text="10.30 – 18.30">
      <formula>NOT(ISERROR(SEARCH("10.30 – 18.30",C135)))</formula>
    </cfRule>
    <cfRule type="containsText" dxfId="18793" priority="20140" operator="containsText" text="09.30 – 18.30">
      <formula>NOT(ISERROR(SEARCH("09.30 – 18.30",C135)))</formula>
    </cfRule>
    <cfRule type="containsText" dxfId="18792" priority="20142" operator="containsText" text="09.00 – 13:00">
      <formula>NOT(ISERROR(SEARCH("09.00 – 13:00",C135)))</formula>
    </cfRule>
    <cfRule type="containsText" dxfId="18791" priority="20143" operator="containsText" text="08.30 – 16.30">
      <formula>NOT(ISERROR(SEARCH("08.30 – 16.30",C135)))</formula>
    </cfRule>
    <cfRule type="containsText" dxfId="18790" priority="20144" operator="containsText" text="08:30 – 17.30">
      <formula>NOT(ISERROR(SEARCH("08:30 – 17.30",C135)))</formula>
    </cfRule>
    <cfRule type="containsText" dxfId="18789" priority="20145" operator="containsText" text="08.30 – 17.30">
      <formula>NOT(ISERROR(SEARCH("08.30 – 17.30",C135)))</formula>
    </cfRule>
    <cfRule type="containsText" dxfId="18788" priority="20146" operator="containsText" text="09.00 – 18.00">
      <formula>NOT(ISERROR(SEARCH("09.00 – 18.00",C135)))</formula>
    </cfRule>
    <cfRule type="containsText" dxfId="18787" priority="20147" operator="containsText" text="09.00 – 13.00">
      <formula>NOT(ISERROR(SEARCH("09.00 – 13.00",C135)))</formula>
    </cfRule>
    <cfRule type="containsText" dxfId="18786" priority="20148" operator="containsText" text="11.30 – 19.30">
      <formula>NOT(ISERROR(SEARCH("11.30 – 19.30",C135)))</formula>
    </cfRule>
    <cfRule type="containsText" dxfId="18785" priority="20149" operator="containsText" text="10.30 – 19.30">
      <formula>NOT(ISERROR(SEARCH("10.30 – 19.30",C135)))</formula>
    </cfRule>
    <cfRule type="containsText" dxfId="18784" priority="20150" operator="containsText" text="09.00 – 15.00">
      <formula>NOT(ISERROR(SEARCH("09.00 – 15.00",C135)))</formula>
    </cfRule>
    <cfRule type="containsText" dxfId="18783" priority="20151" operator="containsText" text="1 2 : 3 0">
      <formula>NOT(ISERROR(SEARCH("1 2 : 3 0",C135)))</formula>
    </cfRule>
    <cfRule type="containsText" dxfId="18782" priority="20152" operator="containsText" text="1 3 : 3 0">
      <formula>NOT(ISERROR(SEARCH("1 3 : 3 0",C135)))</formula>
    </cfRule>
    <cfRule type="containsText" dxfId="18781" priority="20153" operator="containsText" text="FESTIVITÁ">
      <formula>NOT(ISERROR(SEARCH("FESTIVITÁ",C135)))</formula>
    </cfRule>
    <cfRule type="cellIs" dxfId="18780" priority="20154" operator="equal">
      <formula>"DOMENICA"</formula>
    </cfRule>
  </conditionalFormatting>
  <conditionalFormatting sqref="C135:P142">
    <cfRule type="containsText" dxfId="18779" priority="20129" operator="containsText" text="09.00 - 13.00">
      <formula>NOT(ISERROR(SEARCH("09.00 - 13.00",C135)))</formula>
    </cfRule>
    <cfRule type="containsText" dxfId="18778" priority="20132" operator="containsText" text="09.00 – 15:00">
      <formula>NOT(ISERROR(SEARCH("09.00 – 15:00",C135)))</formula>
    </cfRule>
    <cfRule type="containsText" dxfId="18777" priority="20133" operator="containsText" text="09.00 – 16.00">
      <formula>NOT(ISERROR(SEARCH("09.00 – 16.00",C135)))</formula>
    </cfRule>
    <cfRule type="containsText" dxfId="18776" priority="20134" operator="containsText" text="09.00 - 13:00">
      <formula>NOT(ISERROR(SEARCH("09.00 - 13:00",C135)))</formula>
    </cfRule>
    <cfRule type="containsText" dxfId="18775" priority="20135" operator="containsText" text="08.30 – 16:30 ">
      <formula>NOT(ISERROR(SEARCH("08.30 – 16:30 ",C135)))</formula>
    </cfRule>
    <cfRule type="containsText" dxfId="18774" priority="20136" operator="containsText" text="08.30 – 17:30 ">
      <formula>NOT(ISERROR(SEARCH("08.30 – 17:30 ",C135)))</formula>
    </cfRule>
  </conditionalFormatting>
  <conditionalFormatting sqref="C135:P142">
    <cfRule type="containsText" dxfId="18773" priority="20131" operator="containsText" text="1 3 : 0 0">
      <formula>NOT(ISERROR(SEARCH("1 3 : 0 0",C135)))</formula>
    </cfRule>
  </conditionalFormatting>
  <conditionalFormatting sqref="C135:P135">
    <cfRule type="containsText" dxfId="18772" priority="20130" operator="containsText" text="13:00">
      <formula>NOT(ISERROR(SEARCH("13:00",C135)))</formula>
    </cfRule>
  </conditionalFormatting>
  <conditionalFormatting sqref="C135:P142">
    <cfRule type="containsText" dxfId="18771" priority="20141" operator="containsText" text="09:00 – 13.00 ">
      <formula>NOT(ISERROR(SEARCH("09:00 – 13.00 ",C135)))</formula>
    </cfRule>
  </conditionalFormatting>
  <conditionalFormatting sqref="C141:P141">
    <cfRule type="containsText" dxfId="18770" priority="20128" operator="containsText" text="09:00 – 13.00 ">
      <formula>NOT(ISERROR(SEARCH("09:00 – 13.00 ",C141)))</formula>
    </cfRule>
  </conditionalFormatting>
  <conditionalFormatting sqref="C135:P142">
    <cfRule type="containsText" dxfId="18769" priority="20127" operator="containsText" text="09:00 – 13.00 ">
      <formula>NOT(ISERROR(SEARCH("09:00 – 13.00 ",C135)))</formula>
    </cfRule>
  </conditionalFormatting>
  <conditionalFormatting sqref="C141:P142">
    <cfRule type="containsText" dxfId="18768" priority="20126" operator="containsText" text="09:00 – 13.00 ">
      <formula>NOT(ISERROR(SEARCH("09:00 – 13.00 ",C141)))</formula>
    </cfRule>
  </conditionalFormatting>
  <conditionalFormatting sqref="C141:P141">
    <cfRule type="containsText" dxfId="18767" priority="20116" operator="containsText" text="09:00 – 13.00 ">
      <formula>NOT(ISERROR(SEARCH("09:00 – 13.00 ",C141)))</formula>
    </cfRule>
  </conditionalFormatting>
  <conditionalFormatting sqref="C135:P142">
    <cfRule type="containsText" dxfId="18766" priority="20115" operator="containsText" text="09:00 – 13.00 ">
      <formula>NOT(ISERROR(SEARCH("09:00 – 13.00 ",C135)))</formula>
    </cfRule>
  </conditionalFormatting>
  <conditionalFormatting sqref="C141:P142">
    <cfRule type="containsText" dxfId="18765" priority="20114" operator="containsText" text="09:00 – 13.00 ">
      <formula>NOT(ISERROR(SEARCH("09:00 – 13.00 ",C141)))</formula>
    </cfRule>
  </conditionalFormatting>
  <conditionalFormatting sqref="C135:P135">
    <cfRule type="containsText" dxfId="18764" priority="20105" operator="containsText" text="09.00 -13.00">
      <formula>NOT(ISERROR(SEARCH("09.00 -13.00",C135)))</formula>
    </cfRule>
    <cfRule type="containsText" dxfId="18763" priority="20106" operator="containsText" text="09.00 -15:00">
      <formula>NOT(ISERROR(SEARCH("09.00 -15:00",C135)))</formula>
    </cfRule>
    <cfRule type="containsText" dxfId="18762" priority="20107" operator="containsText" text="09.00 -16.00">
      <formula>NOT(ISERROR(SEARCH("09.00 -16.00",C135)))</formula>
    </cfRule>
  </conditionalFormatting>
  <conditionalFormatting sqref="C136:P136">
    <cfRule type="containsText" dxfId="18761" priority="20102" operator="containsText" text="09.00 -13:00">
      <formula>NOT(ISERROR(SEARCH("09.00 -13:00",C136)))</formula>
    </cfRule>
    <cfRule type="containsText" dxfId="18760" priority="20103" operator="containsText" text="08.30 -17.30">
      <formula>NOT(ISERROR(SEARCH("08.30 -17.30",C136)))</formula>
    </cfRule>
    <cfRule type="containsText" dxfId="18759" priority="20104" operator="containsText" text="08.30 -15:30">
      <formula>NOT(ISERROR(SEARCH("08.30 -15:30",C136)))</formula>
    </cfRule>
  </conditionalFormatting>
  <conditionalFormatting sqref="C137:P142">
    <cfRule type="containsText" dxfId="18758" priority="20099" operator="containsText" text="09.00 -13.00">
      <formula>NOT(ISERROR(SEARCH("09.00 -13.00",C137)))</formula>
    </cfRule>
    <cfRule type="containsText" dxfId="18757" priority="20100" operator="containsText" text="09.00 -15:00">
      <formula>NOT(ISERROR(SEARCH("09.00 -15:00",C137)))</formula>
    </cfRule>
    <cfRule type="containsText" dxfId="18756" priority="20101" operator="containsText" text="09.00 -16.00">
      <formula>NOT(ISERROR(SEARCH("09.00 -16.00",C137)))</formula>
    </cfRule>
  </conditionalFormatting>
  <conditionalFormatting sqref="C137:P142">
    <cfRule type="containsText" dxfId="18755" priority="20096" operator="containsText" text="09.00 -13:00">
      <formula>NOT(ISERROR(SEARCH("09.00 -13:00",C137)))</formula>
    </cfRule>
    <cfRule type="containsText" dxfId="18754" priority="20097" operator="containsText" text="08.30 -17.30">
      <formula>NOT(ISERROR(SEARCH("08.30 -17.30",C137)))</formula>
    </cfRule>
    <cfRule type="containsText" dxfId="18753" priority="20098" operator="containsText" text="08.30 -15:30">
      <formula>NOT(ISERROR(SEARCH("08.30 -15:30",C137)))</formula>
    </cfRule>
  </conditionalFormatting>
  <conditionalFormatting sqref="C135:P135">
    <cfRule type="containsText" dxfId="18752" priority="20093" operator="containsText" text="09.00 -13.00">
      <formula>NOT(ISERROR(SEARCH("09.00 -13.00",C135)))</formula>
    </cfRule>
    <cfRule type="containsText" dxfId="18751" priority="20094" operator="containsText" text="09.00 -15:00">
      <formula>NOT(ISERROR(SEARCH("09.00 -15:00",C135)))</formula>
    </cfRule>
    <cfRule type="containsText" dxfId="18750" priority="20095" operator="containsText" text="09.00 -16.00">
      <formula>NOT(ISERROR(SEARCH("09.00 -16.00",C135)))</formula>
    </cfRule>
  </conditionalFormatting>
  <conditionalFormatting sqref="C135:P135">
    <cfRule type="containsText" dxfId="18749" priority="20090" operator="containsText" text="09.00 -13:00">
      <formula>NOT(ISERROR(SEARCH("09.00 -13:00",C135)))</formula>
    </cfRule>
    <cfRule type="containsText" dxfId="18748" priority="20091" operator="containsText" text="08.30 -17.30">
      <formula>NOT(ISERROR(SEARCH("08.30 -17.30",C135)))</formula>
    </cfRule>
    <cfRule type="containsText" dxfId="18747" priority="20092" operator="containsText" text="08.30 -15:30">
      <formula>NOT(ISERROR(SEARCH("08.30 -15:30",C135)))</formula>
    </cfRule>
  </conditionalFormatting>
  <conditionalFormatting sqref="W135:X142 AC135:AR142">
    <cfRule type="containsText" dxfId="18746" priority="20072" operator="containsText" text="08.30 – 14.30">
      <formula>NOT(ISERROR(SEARCH("08.30 – 14.30",W135)))</formula>
    </cfRule>
    <cfRule type="containsText" dxfId="18745" priority="20073" operator="containsText" text="09:30 – 18.30">
      <formula>NOT(ISERROR(SEARCH("09:30 – 18.30",W135)))</formula>
    </cfRule>
    <cfRule type="containsText" dxfId="18744" priority="20074" operator="containsText" text="10.30 – 18.30">
      <formula>NOT(ISERROR(SEARCH("10.30 – 18.30",W135)))</formula>
    </cfRule>
    <cfRule type="containsText" dxfId="18743" priority="20075" operator="containsText" text="09.30 – 18.30">
      <formula>NOT(ISERROR(SEARCH("09.30 – 18.30",W135)))</formula>
    </cfRule>
    <cfRule type="containsText" dxfId="18742" priority="20077" operator="containsText" text="09.00 – 13:00">
      <formula>NOT(ISERROR(SEARCH("09.00 – 13:00",W135)))</formula>
    </cfRule>
    <cfRule type="containsText" dxfId="18741" priority="20078" operator="containsText" text="08.30 – 16.30">
      <formula>NOT(ISERROR(SEARCH("08.30 – 16.30",W135)))</formula>
    </cfRule>
    <cfRule type="containsText" dxfId="18740" priority="20079" operator="containsText" text="08:30 – 17.30">
      <formula>NOT(ISERROR(SEARCH("08:30 – 17.30",W135)))</formula>
    </cfRule>
    <cfRule type="containsText" dxfId="18739" priority="20080" operator="containsText" text="08.30 – 17.30">
      <formula>NOT(ISERROR(SEARCH("08.30 – 17.30",W135)))</formula>
    </cfRule>
    <cfRule type="containsText" dxfId="18738" priority="20081" operator="containsText" text="09.00 – 18.00">
      <formula>NOT(ISERROR(SEARCH("09.00 – 18.00",W135)))</formula>
    </cfRule>
    <cfRule type="containsText" dxfId="18737" priority="20082" operator="containsText" text="09.00 – 13.00">
      <formula>NOT(ISERROR(SEARCH("09.00 – 13.00",W135)))</formula>
    </cfRule>
    <cfRule type="containsText" dxfId="18736" priority="20083" operator="containsText" text="11.30 – 19.30">
      <formula>NOT(ISERROR(SEARCH("11.30 – 19.30",W135)))</formula>
    </cfRule>
    <cfRule type="containsText" dxfId="18735" priority="20084" operator="containsText" text="10.30 – 19.30">
      <formula>NOT(ISERROR(SEARCH("10.30 – 19.30",W135)))</formula>
    </cfRule>
    <cfRule type="containsText" dxfId="18734" priority="20085" operator="containsText" text="09.00 – 15.00">
      <formula>NOT(ISERROR(SEARCH("09.00 – 15.00",W135)))</formula>
    </cfRule>
    <cfRule type="containsText" dxfId="18733" priority="20086" operator="containsText" text="1 2 : 3 0">
      <formula>NOT(ISERROR(SEARCH("1 2 : 3 0",W135)))</formula>
    </cfRule>
    <cfRule type="containsText" dxfId="18732" priority="20087" operator="containsText" text="1 3 : 3 0">
      <formula>NOT(ISERROR(SEARCH("1 3 : 3 0",W135)))</formula>
    </cfRule>
    <cfRule type="containsText" dxfId="18731" priority="20088" operator="containsText" text="FESTIVITÁ">
      <formula>NOT(ISERROR(SEARCH("FESTIVITÁ",W135)))</formula>
    </cfRule>
    <cfRule type="cellIs" dxfId="18730" priority="20089" operator="equal">
      <formula>"DOMENICA"</formula>
    </cfRule>
  </conditionalFormatting>
  <conditionalFormatting sqref="W135:X142 AC135:AR142">
    <cfRule type="containsText" dxfId="18729" priority="20064" operator="containsText" text="09.00 - 13.00">
      <formula>NOT(ISERROR(SEARCH("09.00 - 13.00",W135)))</formula>
    </cfRule>
    <cfRule type="containsText" dxfId="18728" priority="20067" operator="containsText" text="09.00 – 15:00">
      <formula>NOT(ISERROR(SEARCH("09.00 – 15:00",W135)))</formula>
    </cfRule>
    <cfRule type="containsText" dxfId="18727" priority="20068" operator="containsText" text="09.00 – 16.00">
      <formula>NOT(ISERROR(SEARCH("09.00 – 16.00",W135)))</formula>
    </cfRule>
    <cfRule type="containsText" dxfId="18726" priority="20069" operator="containsText" text="09.00 - 13:00">
      <formula>NOT(ISERROR(SEARCH("09.00 - 13:00",W135)))</formula>
    </cfRule>
    <cfRule type="containsText" dxfId="18725" priority="20070" operator="containsText" text="08.30 – 16:30 ">
      <formula>NOT(ISERROR(SEARCH("08.30 – 16:30 ",W135)))</formula>
    </cfRule>
    <cfRule type="containsText" dxfId="18724" priority="20071" operator="containsText" text="08.30 – 17:30 ">
      <formula>NOT(ISERROR(SEARCH("08.30 – 17:30 ",W135)))</formula>
    </cfRule>
  </conditionalFormatting>
  <conditionalFormatting sqref="W135:X142 AC135:AR142">
    <cfRule type="containsText" dxfId="18723" priority="20066" operator="containsText" text="1 3 : 0 0">
      <formula>NOT(ISERROR(SEARCH("1 3 : 0 0",W135)))</formula>
    </cfRule>
  </conditionalFormatting>
  <conditionalFormatting sqref="W135:X142 AC135:AR142">
    <cfRule type="containsText" dxfId="18722" priority="20076" operator="containsText" text="09:00 – 13.00 ">
      <formula>NOT(ISERROR(SEARCH("09:00 – 13.00 ",W135)))</formula>
    </cfRule>
  </conditionalFormatting>
  <conditionalFormatting sqref="W141:X141 AC141:AR141">
    <cfRule type="containsText" dxfId="18721" priority="20063" operator="containsText" text="09:00 – 13.00 ">
      <formula>NOT(ISERROR(SEARCH("09:00 – 13.00 ",W141)))</formula>
    </cfRule>
  </conditionalFormatting>
  <conditionalFormatting sqref="W135:X142 AC135:AR142">
    <cfRule type="containsText" dxfId="18720" priority="20062" operator="containsText" text="09:00 – 13.00 ">
      <formula>NOT(ISERROR(SEARCH("09:00 – 13.00 ",W135)))</formula>
    </cfRule>
  </conditionalFormatting>
  <conditionalFormatting sqref="W141:X142 AC141:AR142">
    <cfRule type="containsText" dxfId="18719" priority="20061" operator="containsText" text="09:00 – 13.00 ">
      <formula>NOT(ISERROR(SEARCH("09:00 – 13.00 ",W141)))</formula>
    </cfRule>
  </conditionalFormatting>
  <conditionalFormatting sqref="W136:X136 AC136:AR136">
    <cfRule type="containsText" dxfId="18718" priority="20058" operator="containsText" text="09.00 -13.00">
      <formula>NOT(ISERROR(SEARCH("09.00 -13.00",W136)))</formula>
    </cfRule>
    <cfRule type="containsText" dxfId="18717" priority="20059" operator="containsText" text="09.00 -15:00">
      <formula>NOT(ISERROR(SEARCH("09.00 -15:00",W136)))</formula>
    </cfRule>
    <cfRule type="containsText" dxfId="18716" priority="20060" operator="containsText" text="09.00 -16.00">
      <formula>NOT(ISERROR(SEARCH("09.00 -16.00",W136)))</formula>
    </cfRule>
  </conditionalFormatting>
  <conditionalFormatting sqref="W141:X141 AC141:AR141">
    <cfRule type="containsText" dxfId="18715" priority="20051" operator="containsText" text="09:00 – 13.00 ">
      <formula>NOT(ISERROR(SEARCH("09:00 – 13.00 ",W141)))</formula>
    </cfRule>
  </conditionalFormatting>
  <conditionalFormatting sqref="W135:X142 AC135:AR142">
    <cfRule type="containsText" dxfId="18714" priority="20050" operator="containsText" text="09:00 – 13.00 ">
      <formula>NOT(ISERROR(SEARCH("09:00 – 13.00 ",W135)))</formula>
    </cfRule>
  </conditionalFormatting>
  <conditionalFormatting sqref="W141:X142 AC141:AR142">
    <cfRule type="containsText" dxfId="18713" priority="20049" operator="containsText" text="09:00 – 13.00 ">
      <formula>NOT(ISERROR(SEARCH("09:00 – 13.00 ",W141)))</formula>
    </cfRule>
  </conditionalFormatting>
  <conditionalFormatting sqref="W136:X136 AC136:AR136">
    <cfRule type="containsText" dxfId="18712" priority="20037" operator="containsText" text="09.00 -13:00">
      <formula>NOT(ISERROR(SEARCH("09.00 -13:00",W136)))</formula>
    </cfRule>
    <cfRule type="containsText" dxfId="18711" priority="20038" operator="containsText" text="08.30 -17.30">
      <formula>NOT(ISERROR(SEARCH("08.30 -17.30",W136)))</formula>
    </cfRule>
    <cfRule type="containsText" dxfId="18710" priority="20039" operator="containsText" text="08.30 -15:30">
      <formula>NOT(ISERROR(SEARCH("08.30 -15:30",W136)))</formula>
    </cfRule>
  </conditionalFormatting>
  <conditionalFormatting sqref="W137:X142 AC137:AR142">
    <cfRule type="containsText" dxfId="18709" priority="20031" operator="containsText" text="09.00 -13:00">
      <formula>NOT(ISERROR(SEARCH("09.00 -13:00",W137)))</formula>
    </cfRule>
    <cfRule type="containsText" dxfId="18708" priority="20032" operator="containsText" text="08.30 -17.30">
      <formula>NOT(ISERROR(SEARCH("08.30 -17.30",W137)))</formula>
    </cfRule>
    <cfRule type="containsText" dxfId="18707" priority="20033" operator="containsText" text="08.30 -15:30">
      <formula>NOT(ISERROR(SEARCH("08.30 -15:30",W137)))</formula>
    </cfRule>
  </conditionalFormatting>
  <conditionalFormatting sqref="W135:X135 AC135:AR135">
    <cfRule type="containsText" dxfId="18706" priority="20028" operator="containsText" text="09.00 -13.00">
      <formula>NOT(ISERROR(SEARCH("09.00 -13.00",W135)))</formula>
    </cfRule>
    <cfRule type="containsText" dxfId="18705" priority="20029" operator="containsText" text="09.00 -15:00">
      <formula>NOT(ISERROR(SEARCH("09.00 -15:00",W135)))</formula>
    </cfRule>
    <cfRule type="containsText" dxfId="18704" priority="20030" operator="containsText" text="09.00 -16.00">
      <formula>NOT(ISERROR(SEARCH("09.00 -16.00",W135)))</formula>
    </cfRule>
  </conditionalFormatting>
  <conditionalFormatting sqref="W135:X135 AC135:AR135">
    <cfRule type="containsText" dxfId="18703" priority="20025" operator="containsText" text="09.00 -13:00">
      <formula>NOT(ISERROR(SEARCH("09.00 -13:00",W135)))</formula>
    </cfRule>
    <cfRule type="containsText" dxfId="18702" priority="20026" operator="containsText" text="08.30 -17.30">
      <formula>NOT(ISERROR(SEARCH("08.30 -17.30",W135)))</formula>
    </cfRule>
    <cfRule type="containsText" dxfId="18701" priority="20027" operator="containsText" text="08.30 -15:30">
      <formula>NOT(ISERROR(SEARCH("08.30 -15:30",W135)))</formula>
    </cfRule>
  </conditionalFormatting>
  <conditionalFormatting sqref="AY135:AY142 BA135:BG142">
    <cfRule type="containsText" dxfId="18700" priority="20007" operator="containsText" text="08.30 – 14.30">
      <formula>NOT(ISERROR(SEARCH("08.30 – 14.30",AY135)))</formula>
    </cfRule>
    <cfRule type="containsText" dxfId="18699" priority="20008" operator="containsText" text="09:30 – 18.30">
      <formula>NOT(ISERROR(SEARCH("09:30 – 18.30",AY135)))</formula>
    </cfRule>
    <cfRule type="containsText" dxfId="18698" priority="20009" operator="containsText" text="10.30 – 18.30">
      <formula>NOT(ISERROR(SEARCH("10.30 – 18.30",AY135)))</formula>
    </cfRule>
    <cfRule type="containsText" dxfId="18697" priority="20010" operator="containsText" text="09.30 – 18.30">
      <formula>NOT(ISERROR(SEARCH("09.30 – 18.30",AY135)))</formula>
    </cfRule>
    <cfRule type="containsText" dxfId="18696" priority="20012" operator="containsText" text="09.00 – 13:00">
      <formula>NOT(ISERROR(SEARCH("09.00 – 13:00",AY135)))</formula>
    </cfRule>
    <cfRule type="containsText" dxfId="18695" priority="20013" operator="containsText" text="08.30 – 16.30">
      <formula>NOT(ISERROR(SEARCH("08.30 – 16.30",AY135)))</formula>
    </cfRule>
    <cfRule type="containsText" dxfId="18694" priority="20014" operator="containsText" text="08:30 – 17.30">
      <formula>NOT(ISERROR(SEARCH("08:30 – 17.30",AY135)))</formula>
    </cfRule>
    <cfRule type="containsText" dxfId="18693" priority="20015" operator="containsText" text="08.30 – 17.30">
      <formula>NOT(ISERROR(SEARCH("08.30 – 17.30",AY135)))</formula>
    </cfRule>
    <cfRule type="containsText" dxfId="18692" priority="20016" operator="containsText" text="09.00 – 18.00">
      <formula>NOT(ISERROR(SEARCH("09.00 – 18.00",AY135)))</formula>
    </cfRule>
    <cfRule type="containsText" dxfId="18691" priority="20017" operator="containsText" text="09.00 – 13.00">
      <formula>NOT(ISERROR(SEARCH("09.00 – 13.00",AY135)))</formula>
    </cfRule>
    <cfRule type="containsText" dxfId="18690" priority="20018" operator="containsText" text="11.30 – 19.30">
      <formula>NOT(ISERROR(SEARCH("11.30 – 19.30",AY135)))</formula>
    </cfRule>
    <cfRule type="containsText" dxfId="18689" priority="20019" operator="containsText" text="10.30 – 19.30">
      <formula>NOT(ISERROR(SEARCH("10.30 – 19.30",AY135)))</formula>
    </cfRule>
    <cfRule type="containsText" dxfId="18688" priority="20020" operator="containsText" text="09.00 – 15.00">
      <formula>NOT(ISERROR(SEARCH("09.00 – 15.00",AY135)))</formula>
    </cfRule>
    <cfRule type="containsText" dxfId="18687" priority="20021" operator="containsText" text="1 2 : 3 0">
      <formula>NOT(ISERROR(SEARCH("1 2 : 3 0",AY135)))</formula>
    </cfRule>
    <cfRule type="containsText" dxfId="18686" priority="20022" operator="containsText" text="1 3 : 3 0">
      <formula>NOT(ISERROR(SEARCH("1 3 : 3 0",AY135)))</formula>
    </cfRule>
    <cfRule type="containsText" dxfId="18685" priority="20023" operator="containsText" text="FESTIVITÁ">
      <formula>NOT(ISERROR(SEARCH("FESTIVITÁ",AY135)))</formula>
    </cfRule>
    <cfRule type="cellIs" dxfId="18684" priority="20024" operator="equal">
      <formula>"DOMENICA"</formula>
    </cfRule>
  </conditionalFormatting>
  <conditionalFormatting sqref="AY135:AY142 BA135:BG142">
    <cfRule type="containsText" dxfId="18683" priority="19999" operator="containsText" text="09.00 - 13.00">
      <formula>NOT(ISERROR(SEARCH("09.00 - 13.00",AY135)))</formula>
    </cfRule>
    <cfRule type="containsText" dxfId="18682" priority="20002" operator="containsText" text="09.00 – 15:00">
      <formula>NOT(ISERROR(SEARCH("09.00 – 15:00",AY135)))</formula>
    </cfRule>
    <cfRule type="containsText" dxfId="18681" priority="20003" operator="containsText" text="09.00 – 16.00">
      <formula>NOT(ISERROR(SEARCH("09.00 – 16.00",AY135)))</formula>
    </cfRule>
    <cfRule type="containsText" dxfId="18680" priority="20004" operator="containsText" text="09.00 - 13:00">
      <formula>NOT(ISERROR(SEARCH("09.00 - 13:00",AY135)))</formula>
    </cfRule>
    <cfRule type="containsText" dxfId="18679" priority="20005" operator="containsText" text="08.30 – 16:30 ">
      <formula>NOT(ISERROR(SEARCH("08.30 – 16:30 ",AY135)))</formula>
    </cfRule>
    <cfRule type="containsText" dxfId="18678" priority="20006" operator="containsText" text="08.30 – 17:30 ">
      <formula>NOT(ISERROR(SEARCH("08.30 – 17:30 ",AY135)))</formula>
    </cfRule>
  </conditionalFormatting>
  <conditionalFormatting sqref="AY135:AY142 BA135:BG142">
    <cfRule type="containsText" dxfId="18677" priority="20001" operator="containsText" text="1 3 : 0 0">
      <formula>NOT(ISERROR(SEARCH("1 3 : 0 0",AY135)))</formula>
    </cfRule>
  </conditionalFormatting>
  <conditionalFormatting sqref="AY135 BA135:BG135">
    <cfRule type="containsText" dxfId="18676" priority="20000" operator="containsText" text="13:00">
      <formula>NOT(ISERROR(SEARCH("13:00",AY135)))</formula>
    </cfRule>
  </conditionalFormatting>
  <conditionalFormatting sqref="AY135:AY142 BA135:BG142">
    <cfRule type="containsText" dxfId="18675" priority="20011" operator="containsText" text="09:00 – 13.00 ">
      <formula>NOT(ISERROR(SEARCH("09:00 – 13.00 ",AY135)))</formula>
    </cfRule>
  </conditionalFormatting>
  <conditionalFormatting sqref="AY141 BA141:BG141">
    <cfRule type="containsText" dxfId="18674" priority="19998" operator="containsText" text="09:00 – 13.00 ">
      <formula>NOT(ISERROR(SEARCH("09:00 – 13.00 ",AY141)))</formula>
    </cfRule>
  </conditionalFormatting>
  <conditionalFormatting sqref="AY135:AY142 BA135:BG142">
    <cfRule type="containsText" dxfId="18673" priority="19997" operator="containsText" text="09:00 – 13.00 ">
      <formula>NOT(ISERROR(SEARCH("09:00 – 13.00 ",AY135)))</formula>
    </cfRule>
  </conditionalFormatting>
  <conditionalFormatting sqref="AY136 BA136:BG136">
    <cfRule type="containsText" dxfId="18672" priority="19993" operator="containsText" text="09.00 -13.00">
      <formula>NOT(ISERROR(SEARCH("09.00 -13.00",AY136)))</formula>
    </cfRule>
    <cfRule type="containsText" dxfId="18671" priority="19994" operator="containsText" text="09.00 -15:00">
      <formula>NOT(ISERROR(SEARCH("09.00 -15:00",AY136)))</formula>
    </cfRule>
    <cfRule type="containsText" dxfId="18670" priority="19995" operator="containsText" text="09.00 -16.00">
      <formula>NOT(ISERROR(SEARCH("09.00 -16.00",AY136)))</formula>
    </cfRule>
  </conditionalFormatting>
  <conditionalFormatting sqref="AY137:AY142 BA137:BG142">
    <cfRule type="containsText" dxfId="18669" priority="19990" operator="containsText" text="09.00 -13.00">
      <formula>NOT(ISERROR(SEARCH("09.00 -13.00",AY137)))</formula>
    </cfRule>
    <cfRule type="containsText" dxfId="18668" priority="19991" operator="containsText" text="09.00 -15:00">
      <formula>NOT(ISERROR(SEARCH("09.00 -15:00",AY137)))</formula>
    </cfRule>
    <cfRule type="containsText" dxfId="18667" priority="19992" operator="containsText" text="09.00 -16.00">
      <formula>NOT(ISERROR(SEARCH("09.00 -16.00",AY137)))</formula>
    </cfRule>
  </conditionalFormatting>
  <conditionalFormatting sqref="AY135 BA135:BG135">
    <cfRule type="containsText" dxfId="18666" priority="19987" operator="containsText" text="09.00 -13.00">
      <formula>NOT(ISERROR(SEARCH("09.00 -13.00",AY135)))</formula>
    </cfRule>
    <cfRule type="containsText" dxfId="18665" priority="19988" operator="containsText" text="09.00 -15:00">
      <formula>NOT(ISERROR(SEARCH("09.00 -15:00",AY135)))</formula>
    </cfRule>
    <cfRule type="containsText" dxfId="18664" priority="19989" operator="containsText" text="09.00 -16.00">
      <formula>NOT(ISERROR(SEARCH("09.00 -16.00",AY135)))</formula>
    </cfRule>
  </conditionalFormatting>
  <conditionalFormatting sqref="AY141 BA141:BG141">
    <cfRule type="containsText" dxfId="18663" priority="19986" operator="containsText" text="09:00 – 13.00 ">
      <formula>NOT(ISERROR(SEARCH("09:00 – 13.00 ",AY141)))</formula>
    </cfRule>
  </conditionalFormatting>
  <conditionalFormatting sqref="AY135:AY142 BA135:BG142">
    <cfRule type="containsText" dxfId="18662" priority="19985" operator="containsText" text="09:00 – 13.00 ">
      <formula>NOT(ISERROR(SEARCH("09:00 – 13.00 ",AY135)))</formula>
    </cfRule>
  </conditionalFormatting>
  <conditionalFormatting sqref="AY141:AY142 BA141:BG142">
    <cfRule type="containsText" dxfId="18661" priority="19984" operator="containsText" text="09:00 – 13.00 ">
      <formula>NOT(ISERROR(SEARCH("09:00 – 13.00 ",AY141)))</formula>
    </cfRule>
  </conditionalFormatting>
  <conditionalFormatting sqref="AY136 BA136:BG136">
    <cfRule type="containsText" dxfId="18660" priority="19981" operator="containsText" text="09.00 -13.00">
      <formula>NOT(ISERROR(SEARCH("09.00 -13.00",AY136)))</formula>
    </cfRule>
    <cfRule type="containsText" dxfId="18659" priority="19982" operator="containsText" text="09.00 -15:00">
      <formula>NOT(ISERROR(SEARCH("09.00 -15:00",AY136)))</formula>
    </cfRule>
    <cfRule type="containsText" dxfId="18658" priority="19983" operator="containsText" text="09.00 -16.00">
      <formula>NOT(ISERROR(SEARCH("09.00 -16.00",AY136)))</formula>
    </cfRule>
  </conditionalFormatting>
  <conditionalFormatting sqref="AY136 BA136:BG136">
    <cfRule type="containsText" dxfId="18657" priority="19972" operator="containsText" text="09.00 -13:00">
      <formula>NOT(ISERROR(SEARCH("09.00 -13:00",AY136)))</formula>
    </cfRule>
    <cfRule type="containsText" dxfId="18656" priority="19973" operator="containsText" text="08.30 -17.30">
      <formula>NOT(ISERROR(SEARCH("08.30 -17.30",AY136)))</formula>
    </cfRule>
    <cfRule type="containsText" dxfId="18655" priority="19974" operator="containsText" text="08.30 -15:30">
      <formula>NOT(ISERROR(SEARCH("08.30 -15:30",AY136)))</formula>
    </cfRule>
  </conditionalFormatting>
  <conditionalFormatting sqref="AY137:AY142 BA137:BG142">
    <cfRule type="containsText" dxfId="18654" priority="19966" operator="containsText" text="09.00 -13:00">
      <formula>NOT(ISERROR(SEARCH("09.00 -13:00",AY137)))</formula>
    </cfRule>
    <cfRule type="containsText" dxfId="18653" priority="19967" operator="containsText" text="08.30 -17.30">
      <formula>NOT(ISERROR(SEARCH("08.30 -17.30",AY137)))</formula>
    </cfRule>
    <cfRule type="containsText" dxfId="18652" priority="19968" operator="containsText" text="08.30 -15:30">
      <formula>NOT(ISERROR(SEARCH("08.30 -15:30",AY137)))</formula>
    </cfRule>
  </conditionalFormatting>
  <conditionalFormatting sqref="AY135 BA135:BG135">
    <cfRule type="containsText" dxfId="18651" priority="19960" operator="containsText" text="09.00 -13:00">
      <formula>NOT(ISERROR(SEARCH("09.00 -13:00",AY135)))</formula>
    </cfRule>
    <cfRule type="containsText" dxfId="18650" priority="19961" operator="containsText" text="08.30 -17.30">
      <formula>NOT(ISERROR(SEARCH("08.30 -17.30",AY135)))</formula>
    </cfRule>
    <cfRule type="containsText" dxfId="18649" priority="19962" operator="containsText" text="08.30 -15:30">
      <formula>NOT(ISERROR(SEARCH("08.30 -15:30",AY135)))</formula>
    </cfRule>
  </conditionalFormatting>
  <conditionalFormatting sqref="BI145:AMM152 AS145:AS152 Q145:S145">
    <cfRule type="containsText" dxfId="18648" priority="19943" operator="containsText" text="08.30 – 14.30">
      <formula>NOT(ISERROR(SEARCH("08.30 – 14.30",Q145)))</formula>
    </cfRule>
    <cfRule type="containsText" dxfId="18647" priority="19944" operator="containsText" text="09:30 – 18.30">
      <formula>NOT(ISERROR(SEARCH("09:30 – 18.30",Q145)))</formula>
    </cfRule>
    <cfRule type="containsText" dxfId="18646" priority="19945" operator="containsText" text="10.30 – 18.30">
      <formula>NOT(ISERROR(SEARCH("10.30 – 18.30",Q145)))</formula>
    </cfRule>
    <cfRule type="containsText" dxfId="18645" priority="19946" operator="containsText" text="09.30 – 18.30">
      <formula>NOT(ISERROR(SEARCH("09.30 – 18.30",Q145)))</formula>
    </cfRule>
    <cfRule type="containsText" dxfId="18644" priority="19947" operator="containsText" text="09.00 – 13:00">
      <formula>NOT(ISERROR(SEARCH("09.00 – 13:00",Q145)))</formula>
    </cfRule>
    <cfRule type="containsText" dxfId="18643" priority="19948" operator="containsText" text="08.30 – 16.30">
      <formula>NOT(ISERROR(SEARCH("08.30 – 16.30",Q145)))</formula>
    </cfRule>
    <cfRule type="containsText" dxfId="18642" priority="19949" operator="containsText" text="08:30 – 17.30">
      <formula>NOT(ISERROR(SEARCH("08:30 – 17.30",Q145)))</formula>
    </cfRule>
    <cfRule type="containsText" dxfId="18641" priority="19950" operator="containsText" text="08.30 – 17.30">
      <formula>NOT(ISERROR(SEARCH("08.30 – 17.30",Q145)))</formula>
    </cfRule>
    <cfRule type="containsText" dxfId="18640" priority="19951" operator="containsText" text="09.00 – 18.00">
      <formula>NOT(ISERROR(SEARCH("09.00 – 18.00",Q145)))</formula>
    </cfRule>
    <cfRule type="containsText" dxfId="18639" priority="19952" operator="containsText" text="09.00 – 13.00">
      <formula>NOT(ISERROR(SEARCH("09.00 – 13.00",Q145)))</formula>
    </cfRule>
    <cfRule type="containsText" dxfId="18638" priority="19953" operator="containsText" text="11.30 – 19.30">
      <formula>NOT(ISERROR(SEARCH("11.30 – 19.30",Q145)))</formula>
    </cfRule>
    <cfRule type="containsText" dxfId="18637" priority="19954" operator="containsText" text="10.30 – 19.30">
      <formula>NOT(ISERROR(SEARCH("10.30 – 19.30",Q145)))</formula>
    </cfRule>
    <cfRule type="containsText" dxfId="18636" priority="19955" operator="containsText" text="09.00 – 15.00">
      <formula>NOT(ISERROR(SEARCH("09.00 – 15.00",Q145)))</formula>
    </cfRule>
    <cfRule type="containsText" dxfId="18635" priority="19956" operator="containsText" text="12:30">
      <formula>NOT(ISERROR(SEARCH("12:30",Q145)))</formula>
    </cfRule>
    <cfRule type="containsText" dxfId="18634" priority="19957" operator="containsText" text="13:30">
      <formula>NOT(ISERROR(SEARCH("13:30",Q145)))</formula>
    </cfRule>
    <cfRule type="containsText" dxfId="18633" priority="19958" operator="containsText" text="FESTIVITÁ">
      <formula>NOT(ISERROR(SEARCH("FESTIVITÁ",Q145)))</formula>
    </cfRule>
    <cfRule type="cellIs" dxfId="18632" priority="19959" operator="equal">
      <formula>"DOMENICA"</formula>
    </cfRule>
  </conditionalFormatting>
  <conditionalFormatting sqref="AT145:AU152">
    <cfRule type="containsText" dxfId="18631" priority="19926" operator="containsText" text="08.30 – 14.30">
      <formula>NOT(ISERROR(SEARCH("08.30 – 14.30",AT145)))</formula>
    </cfRule>
    <cfRule type="containsText" dxfId="18630" priority="19927" operator="containsText" text="09:30 – 18.30">
      <formula>NOT(ISERROR(SEARCH("09:30 – 18.30",AT145)))</formula>
    </cfRule>
    <cfRule type="containsText" dxfId="18629" priority="19928" operator="containsText" text="10.30 – 18.30">
      <formula>NOT(ISERROR(SEARCH("10.30 – 18.30",AT145)))</formula>
    </cfRule>
    <cfRule type="containsText" dxfId="18628" priority="19929" operator="containsText" text="09.30 – 18.30">
      <formula>NOT(ISERROR(SEARCH("09.30 – 18.30",AT145)))</formula>
    </cfRule>
    <cfRule type="containsText" dxfId="18627" priority="19930" operator="containsText" text="09.00 – 13:00">
      <formula>NOT(ISERROR(SEARCH("09.00 – 13:00",AT145)))</formula>
    </cfRule>
    <cfRule type="containsText" dxfId="18626" priority="19931" operator="containsText" text="08.30 – 16.30">
      <formula>NOT(ISERROR(SEARCH("08.30 – 16.30",AT145)))</formula>
    </cfRule>
    <cfRule type="containsText" dxfId="18625" priority="19932" operator="containsText" text="08:30 – 17.30">
      <formula>NOT(ISERROR(SEARCH("08:30 – 17.30",AT145)))</formula>
    </cfRule>
    <cfRule type="containsText" dxfId="18624" priority="19933" operator="containsText" text="08.30 – 17.30">
      <formula>NOT(ISERROR(SEARCH("08.30 – 17.30",AT145)))</formula>
    </cfRule>
    <cfRule type="containsText" dxfId="18623" priority="19934" operator="containsText" text="09.00 – 18.00">
      <formula>NOT(ISERROR(SEARCH("09.00 – 18.00",AT145)))</formula>
    </cfRule>
    <cfRule type="containsText" dxfId="18622" priority="19935" operator="containsText" text="09.00 – 13.00">
      <formula>NOT(ISERROR(SEARCH("09.00 – 13.00",AT145)))</formula>
    </cfRule>
    <cfRule type="containsText" dxfId="18621" priority="19936" operator="containsText" text="11.30 – 19.30">
      <formula>NOT(ISERROR(SEARCH("11.30 – 19.30",AT145)))</formula>
    </cfRule>
    <cfRule type="containsText" dxfId="18620" priority="19937" operator="containsText" text="10.30 – 19.30">
      <formula>NOT(ISERROR(SEARCH("10.30 – 19.30",AT145)))</formula>
    </cfRule>
    <cfRule type="containsText" dxfId="18619" priority="19938" operator="containsText" text="09.00 – 15.00">
      <formula>NOT(ISERROR(SEARCH("09.00 – 15.00",AT145)))</formula>
    </cfRule>
    <cfRule type="containsText" dxfId="18618" priority="19939" operator="containsText" text="12:30">
      <formula>NOT(ISERROR(SEARCH("12:30",AT145)))</formula>
    </cfRule>
    <cfRule type="containsText" dxfId="18617" priority="19940" operator="containsText" text="13:30">
      <formula>NOT(ISERROR(SEARCH("13:30",AT145)))</formula>
    </cfRule>
    <cfRule type="containsText" dxfId="18616" priority="19941" operator="containsText" text="FESTIVITÁ">
      <formula>NOT(ISERROR(SEARCH("FESTIVITÁ",AT145)))</formula>
    </cfRule>
    <cfRule type="cellIs" dxfId="18615" priority="19942" operator="equal">
      <formula>"DOMENICA"</formula>
    </cfRule>
  </conditionalFormatting>
  <conditionalFormatting sqref="Q146:S152">
    <cfRule type="containsText" dxfId="18614" priority="19909" operator="containsText" text="08.30 – 14.30">
      <formula>NOT(ISERROR(SEARCH("08.30 – 14.30",Q146)))</formula>
    </cfRule>
    <cfRule type="containsText" dxfId="18613" priority="19910" operator="containsText" text="09:30 – 18.30">
      <formula>NOT(ISERROR(SEARCH("09:30 – 18.30",Q146)))</formula>
    </cfRule>
    <cfRule type="containsText" dxfId="18612" priority="19911" operator="containsText" text="10.30 – 18.30">
      <formula>NOT(ISERROR(SEARCH("10.30 – 18.30",Q146)))</formula>
    </cfRule>
    <cfRule type="containsText" dxfId="18611" priority="19912" operator="containsText" text="09.30 – 18.30">
      <formula>NOT(ISERROR(SEARCH("09.30 – 18.30",Q146)))</formula>
    </cfRule>
    <cfRule type="containsText" dxfId="18610" priority="19913" operator="containsText" text="09.00 – 13:00">
      <formula>NOT(ISERROR(SEARCH("09.00 – 13:00",Q146)))</formula>
    </cfRule>
    <cfRule type="containsText" dxfId="18609" priority="19914" operator="containsText" text="08.30 – 16.30">
      <formula>NOT(ISERROR(SEARCH("08.30 – 16.30",Q146)))</formula>
    </cfRule>
    <cfRule type="containsText" dxfId="18608" priority="19915" operator="containsText" text="08:30 – 17.30">
      <formula>NOT(ISERROR(SEARCH("08:30 – 17.30",Q146)))</formula>
    </cfRule>
    <cfRule type="containsText" dxfId="18607" priority="19916" operator="containsText" text="08.30 – 17.30">
      <formula>NOT(ISERROR(SEARCH("08.30 – 17.30",Q146)))</formula>
    </cfRule>
    <cfRule type="containsText" dxfId="18606" priority="19917" operator="containsText" text="09.00 – 18.00">
      <formula>NOT(ISERROR(SEARCH("09.00 – 18.00",Q146)))</formula>
    </cfRule>
    <cfRule type="containsText" dxfId="18605" priority="19918" operator="containsText" text="09.00 – 13.00">
      <formula>NOT(ISERROR(SEARCH("09.00 – 13.00",Q146)))</formula>
    </cfRule>
    <cfRule type="containsText" dxfId="18604" priority="19919" operator="containsText" text="11.30 – 19.30">
      <formula>NOT(ISERROR(SEARCH("11.30 – 19.30",Q146)))</formula>
    </cfRule>
    <cfRule type="containsText" dxfId="18603" priority="19920" operator="containsText" text="10.30 – 19.30">
      <formula>NOT(ISERROR(SEARCH("10.30 – 19.30",Q146)))</formula>
    </cfRule>
    <cfRule type="containsText" dxfId="18602" priority="19921" operator="containsText" text="09.00 – 15.00">
      <formula>NOT(ISERROR(SEARCH("09.00 – 15.00",Q146)))</formula>
    </cfRule>
    <cfRule type="containsText" dxfId="18601" priority="19922" operator="containsText" text="12:30">
      <formula>NOT(ISERROR(SEARCH("12:30",Q146)))</formula>
    </cfRule>
    <cfRule type="containsText" dxfId="18600" priority="19923" operator="containsText" text="13:30">
      <formula>NOT(ISERROR(SEARCH("13:30",Q146)))</formula>
    </cfRule>
    <cfRule type="containsText" dxfId="18599" priority="19924" operator="containsText" text="FESTIVITÁ">
      <formula>NOT(ISERROR(SEARCH("FESTIVITÁ",Q146)))</formula>
    </cfRule>
    <cfRule type="cellIs" dxfId="18598" priority="19925" operator="equal">
      <formula>"DOMENICA"</formula>
    </cfRule>
  </conditionalFormatting>
  <conditionalFormatting sqref="U145:V145 U146:U152">
    <cfRule type="containsText" dxfId="18597" priority="19892" operator="containsText" text="08.30 – 14.30">
      <formula>NOT(ISERROR(SEARCH("08.30 – 14.30",U145)))</formula>
    </cfRule>
    <cfRule type="containsText" dxfId="18596" priority="19893" operator="containsText" text="09:30 – 18.30">
      <formula>NOT(ISERROR(SEARCH("09:30 – 18.30",U145)))</formula>
    </cfRule>
    <cfRule type="containsText" dxfId="18595" priority="19894" operator="containsText" text="10.30 – 18.30">
      <formula>NOT(ISERROR(SEARCH("10.30 – 18.30",U145)))</formula>
    </cfRule>
    <cfRule type="containsText" dxfId="18594" priority="19895" operator="containsText" text="09.30 – 18.30">
      <formula>NOT(ISERROR(SEARCH("09.30 – 18.30",U145)))</formula>
    </cfRule>
    <cfRule type="containsText" dxfId="18593" priority="19896" operator="containsText" text="09.00 – 13:00">
      <formula>NOT(ISERROR(SEARCH("09.00 – 13:00",U145)))</formula>
    </cfRule>
    <cfRule type="containsText" dxfId="18592" priority="19897" operator="containsText" text="08.30 – 16.30">
      <formula>NOT(ISERROR(SEARCH("08.30 – 16.30",U145)))</formula>
    </cfRule>
    <cfRule type="containsText" dxfId="18591" priority="19898" operator="containsText" text="08:30 – 17.30">
      <formula>NOT(ISERROR(SEARCH("08:30 – 17.30",U145)))</formula>
    </cfRule>
    <cfRule type="containsText" dxfId="18590" priority="19899" operator="containsText" text="08.30 – 17.30">
      <formula>NOT(ISERROR(SEARCH("08.30 – 17.30",U145)))</formula>
    </cfRule>
    <cfRule type="containsText" dxfId="18589" priority="19900" operator="containsText" text="09.00 – 18.00">
      <formula>NOT(ISERROR(SEARCH("09.00 – 18.00",U145)))</formula>
    </cfRule>
    <cfRule type="containsText" dxfId="18588" priority="19901" operator="containsText" text="09.00 – 13.00">
      <formula>NOT(ISERROR(SEARCH("09.00 – 13.00",U145)))</formula>
    </cfRule>
    <cfRule type="containsText" dxfId="18587" priority="19902" operator="containsText" text="11.30 – 19.30">
      <formula>NOT(ISERROR(SEARCH("11.30 – 19.30",U145)))</formula>
    </cfRule>
    <cfRule type="containsText" dxfId="18586" priority="19903" operator="containsText" text="10.30 – 19.30">
      <formula>NOT(ISERROR(SEARCH("10.30 – 19.30",U145)))</formula>
    </cfRule>
    <cfRule type="containsText" dxfId="18585" priority="19904" operator="containsText" text="09.00 – 15.00">
      <formula>NOT(ISERROR(SEARCH("09.00 – 15.00",U145)))</formula>
    </cfRule>
    <cfRule type="containsText" dxfId="18584" priority="19905" operator="containsText" text="12:30">
      <formula>NOT(ISERROR(SEARCH("12:30",U145)))</formula>
    </cfRule>
    <cfRule type="containsText" dxfId="18583" priority="19906" operator="containsText" text="13:30">
      <formula>NOT(ISERROR(SEARCH("13:30",U145)))</formula>
    </cfRule>
    <cfRule type="containsText" dxfId="18582" priority="19907" operator="containsText" text="FESTIVITÁ">
      <formula>NOT(ISERROR(SEARCH("FESTIVITÁ",U145)))</formula>
    </cfRule>
    <cfRule type="cellIs" dxfId="18581" priority="19908" operator="equal">
      <formula>"DOMENICA"</formula>
    </cfRule>
  </conditionalFormatting>
  <conditionalFormatting sqref="V146:V152">
    <cfRule type="containsText" dxfId="18580" priority="19875" operator="containsText" text="08.30 – 14.30">
      <formula>NOT(ISERROR(SEARCH("08.30 – 14.30",V146)))</formula>
    </cfRule>
    <cfRule type="containsText" dxfId="18579" priority="19876" operator="containsText" text="09:30 – 18.30">
      <formula>NOT(ISERROR(SEARCH("09:30 – 18.30",V146)))</formula>
    </cfRule>
    <cfRule type="containsText" dxfId="18578" priority="19877" operator="containsText" text="10.30 – 18.30">
      <formula>NOT(ISERROR(SEARCH("10.30 – 18.30",V146)))</formula>
    </cfRule>
    <cfRule type="containsText" dxfId="18577" priority="19878" operator="containsText" text="09.30 – 18.30">
      <formula>NOT(ISERROR(SEARCH("09.30 – 18.30",V146)))</formula>
    </cfRule>
    <cfRule type="containsText" dxfId="18576" priority="19879" operator="containsText" text="09.00 – 13:00">
      <formula>NOT(ISERROR(SEARCH("09.00 – 13:00",V146)))</formula>
    </cfRule>
    <cfRule type="containsText" dxfId="18575" priority="19880" operator="containsText" text="08.30 – 16.30">
      <formula>NOT(ISERROR(SEARCH("08.30 – 16.30",V146)))</formula>
    </cfRule>
    <cfRule type="containsText" dxfId="18574" priority="19881" operator="containsText" text="08:30 – 17.30">
      <formula>NOT(ISERROR(SEARCH("08:30 – 17.30",V146)))</formula>
    </cfRule>
    <cfRule type="containsText" dxfId="18573" priority="19882" operator="containsText" text="08.30 – 17.30">
      <formula>NOT(ISERROR(SEARCH("08.30 – 17.30",V146)))</formula>
    </cfRule>
    <cfRule type="containsText" dxfId="18572" priority="19883" operator="containsText" text="09.00 – 18.00">
      <formula>NOT(ISERROR(SEARCH("09.00 – 18.00",V146)))</formula>
    </cfRule>
    <cfRule type="containsText" dxfId="18571" priority="19884" operator="containsText" text="09.00 – 13.00">
      <formula>NOT(ISERROR(SEARCH("09.00 – 13.00",V146)))</formula>
    </cfRule>
    <cfRule type="containsText" dxfId="18570" priority="19885" operator="containsText" text="11.30 – 19.30">
      <formula>NOT(ISERROR(SEARCH("11.30 – 19.30",V146)))</formula>
    </cfRule>
    <cfRule type="containsText" dxfId="18569" priority="19886" operator="containsText" text="10.30 – 19.30">
      <formula>NOT(ISERROR(SEARCH("10.30 – 19.30",V146)))</formula>
    </cfRule>
    <cfRule type="containsText" dxfId="18568" priority="19887" operator="containsText" text="09.00 – 15.00">
      <formula>NOT(ISERROR(SEARCH("09.00 – 15.00",V146)))</formula>
    </cfRule>
    <cfRule type="containsText" dxfId="18567" priority="19888" operator="containsText" text="12:30">
      <formula>NOT(ISERROR(SEARCH("12:30",V146)))</formula>
    </cfRule>
    <cfRule type="containsText" dxfId="18566" priority="19889" operator="containsText" text="13:30">
      <formula>NOT(ISERROR(SEARCH("13:30",V146)))</formula>
    </cfRule>
    <cfRule type="containsText" dxfId="18565" priority="19890" operator="containsText" text="FESTIVITÁ">
      <formula>NOT(ISERROR(SEARCH("FESTIVITÁ",V146)))</formula>
    </cfRule>
    <cfRule type="cellIs" dxfId="18564" priority="19891" operator="equal">
      <formula>"DOMENICA"</formula>
    </cfRule>
  </conditionalFormatting>
  <conditionalFormatting sqref="V146:V152">
    <cfRule type="iconSet" priority="19874">
      <iconSet iconSet="3Symbols2">
        <cfvo type="percent" val="0"/>
        <cfvo type="percent" val="0"/>
        <cfvo type="formula" val="TODAY()" gte="0"/>
      </iconSet>
    </cfRule>
  </conditionalFormatting>
  <conditionalFormatting sqref="AW146:AW152">
    <cfRule type="containsText" dxfId="18563" priority="19857" operator="containsText" text="08.30 – 14.30">
      <formula>NOT(ISERROR(SEARCH("08.30 – 14.30",AW146)))</formula>
    </cfRule>
    <cfRule type="containsText" dxfId="18562" priority="19858" operator="containsText" text="09:30 – 18.30">
      <formula>NOT(ISERROR(SEARCH("09:30 – 18.30",AW146)))</formula>
    </cfRule>
    <cfRule type="containsText" dxfId="18561" priority="19859" operator="containsText" text="10.30 – 18.30">
      <formula>NOT(ISERROR(SEARCH("10.30 – 18.30",AW146)))</formula>
    </cfRule>
    <cfRule type="containsText" dxfId="18560" priority="19860" operator="containsText" text="09.30 – 18.30">
      <formula>NOT(ISERROR(SEARCH("09.30 – 18.30",AW146)))</formula>
    </cfRule>
    <cfRule type="containsText" dxfId="18559" priority="19861" operator="containsText" text="09.00 – 13:00">
      <formula>NOT(ISERROR(SEARCH("09.00 – 13:00",AW146)))</formula>
    </cfRule>
    <cfRule type="containsText" dxfId="18558" priority="19862" operator="containsText" text="08.30 – 16.30">
      <formula>NOT(ISERROR(SEARCH("08.30 – 16.30",AW146)))</formula>
    </cfRule>
    <cfRule type="containsText" dxfId="18557" priority="19863" operator="containsText" text="08:30 – 17.30">
      <formula>NOT(ISERROR(SEARCH("08:30 – 17.30",AW146)))</formula>
    </cfRule>
    <cfRule type="containsText" dxfId="18556" priority="19864" operator="containsText" text="08.30 – 17.30">
      <formula>NOT(ISERROR(SEARCH("08.30 – 17.30",AW146)))</formula>
    </cfRule>
    <cfRule type="containsText" dxfId="18555" priority="19865" operator="containsText" text="09.00 – 18.00">
      <formula>NOT(ISERROR(SEARCH("09.00 – 18.00",AW146)))</formula>
    </cfRule>
    <cfRule type="containsText" dxfId="18554" priority="19866" operator="containsText" text="09.00 – 13.00">
      <formula>NOT(ISERROR(SEARCH("09.00 – 13.00",AW146)))</formula>
    </cfRule>
    <cfRule type="containsText" dxfId="18553" priority="19867" operator="containsText" text="11.30 – 19.30">
      <formula>NOT(ISERROR(SEARCH("11.30 – 19.30",AW146)))</formula>
    </cfRule>
    <cfRule type="containsText" dxfId="18552" priority="19868" operator="containsText" text="10.30 – 19.30">
      <formula>NOT(ISERROR(SEARCH("10.30 – 19.30",AW146)))</formula>
    </cfRule>
    <cfRule type="containsText" dxfId="18551" priority="19869" operator="containsText" text="09.00 – 15.00">
      <formula>NOT(ISERROR(SEARCH("09.00 – 15.00",AW146)))</formula>
    </cfRule>
    <cfRule type="containsText" dxfId="18550" priority="19870" operator="containsText" text="12:30">
      <formula>NOT(ISERROR(SEARCH("12:30",AW146)))</formula>
    </cfRule>
    <cfRule type="containsText" dxfId="18549" priority="19871" operator="containsText" text="13:30">
      <formula>NOT(ISERROR(SEARCH("13:30",AW146)))</formula>
    </cfRule>
    <cfRule type="containsText" dxfId="18548" priority="19872" operator="containsText" text="FESTIVITÁ">
      <formula>NOT(ISERROR(SEARCH("FESTIVITÁ",AW146)))</formula>
    </cfRule>
    <cfRule type="cellIs" dxfId="18547" priority="19873" operator="equal">
      <formula>"DOMENICA"</formula>
    </cfRule>
  </conditionalFormatting>
  <conditionalFormatting sqref="AX146:AX152">
    <cfRule type="containsText" dxfId="18546" priority="19840" operator="containsText" text="08.30 – 14.30">
      <formula>NOT(ISERROR(SEARCH("08.30 – 14.30",AX146)))</formula>
    </cfRule>
    <cfRule type="containsText" dxfId="18545" priority="19841" operator="containsText" text="09:30 – 18.30">
      <formula>NOT(ISERROR(SEARCH("09:30 – 18.30",AX146)))</formula>
    </cfRule>
    <cfRule type="containsText" dxfId="18544" priority="19842" operator="containsText" text="10.30 – 18.30">
      <formula>NOT(ISERROR(SEARCH("10.30 – 18.30",AX146)))</formula>
    </cfRule>
    <cfRule type="containsText" dxfId="18543" priority="19843" operator="containsText" text="09.30 – 18.30">
      <formula>NOT(ISERROR(SEARCH("09.30 – 18.30",AX146)))</formula>
    </cfRule>
    <cfRule type="containsText" dxfId="18542" priority="19844" operator="containsText" text="09.00 – 13:00">
      <formula>NOT(ISERROR(SEARCH("09.00 – 13:00",AX146)))</formula>
    </cfRule>
    <cfRule type="containsText" dxfId="18541" priority="19845" operator="containsText" text="08.30 – 16.30">
      <formula>NOT(ISERROR(SEARCH("08.30 – 16.30",AX146)))</formula>
    </cfRule>
    <cfRule type="containsText" dxfId="18540" priority="19846" operator="containsText" text="08:30 – 17.30">
      <formula>NOT(ISERROR(SEARCH("08:30 – 17.30",AX146)))</formula>
    </cfRule>
    <cfRule type="containsText" dxfId="18539" priority="19847" operator="containsText" text="08.30 – 17.30">
      <formula>NOT(ISERROR(SEARCH("08.30 – 17.30",AX146)))</formula>
    </cfRule>
    <cfRule type="containsText" dxfId="18538" priority="19848" operator="containsText" text="09.00 – 18.00">
      <formula>NOT(ISERROR(SEARCH("09.00 – 18.00",AX146)))</formula>
    </cfRule>
    <cfRule type="containsText" dxfId="18537" priority="19849" operator="containsText" text="09.00 – 13.00">
      <formula>NOT(ISERROR(SEARCH("09.00 – 13.00",AX146)))</formula>
    </cfRule>
    <cfRule type="containsText" dxfId="18536" priority="19850" operator="containsText" text="11.30 – 19.30">
      <formula>NOT(ISERROR(SEARCH("11.30 – 19.30",AX146)))</formula>
    </cfRule>
    <cfRule type="containsText" dxfId="18535" priority="19851" operator="containsText" text="10.30 – 19.30">
      <formula>NOT(ISERROR(SEARCH("10.30 – 19.30",AX146)))</formula>
    </cfRule>
    <cfRule type="containsText" dxfId="18534" priority="19852" operator="containsText" text="09.00 – 15.00">
      <formula>NOT(ISERROR(SEARCH("09.00 – 15.00",AX146)))</formula>
    </cfRule>
    <cfRule type="containsText" dxfId="18533" priority="19853" operator="containsText" text="12:30">
      <formula>NOT(ISERROR(SEARCH("12:30",AX146)))</formula>
    </cfRule>
    <cfRule type="containsText" dxfId="18532" priority="19854" operator="containsText" text="13:30">
      <formula>NOT(ISERROR(SEARCH("13:30",AX146)))</formula>
    </cfRule>
    <cfRule type="containsText" dxfId="18531" priority="19855" operator="containsText" text="FESTIVITÁ">
      <formula>NOT(ISERROR(SEARCH("FESTIVITÁ",AX146)))</formula>
    </cfRule>
    <cfRule type="cellIs" dxfId="18530" priority="19856" operator="equal">
      <formula>"DOMENICA"</formula>
    </cfRule>
  </conditionalFormatting>
  <conditionalFormatting sqref="AX146:AX152">
    <cfRule type="iconSet" priority="19839">
      <iconSet iconSet="3Symbols2">
        <cfvo type="percent" val="0"/>
        <cfvo type="percent" val="0"/>
        <cfvo type="formula" val="TODAY()" gte="0"/>
      </iconSet>
    </cfRule>
  </conditionalFormatting>
  <conditionalFormatting sqref="Q145:S152 BI145:XFD152 U145:V152">
    <cfRule type="containsText" dxfId="18529" priority="19833" operator="containsText" text="09.00 - 13.00">
      <formula>NOT(ISERROR(SEARCH("09.00 - 13.00",Q145)))</formula>
    </cfRule>
    <cfRule type="containsText" dxfId="18528" priority="19834" operator="containsText" text="09.00 – 15:00">
      <formula>NOT(ISERROR(SEARCH("09.00 – 15:00",Q145)))</formula>
    </cfRule>
    <cfRule type="containsText" dxfId="18527" priority="19835" operator="containsText" text="09.00 – 16.00">
      <formula>NOT(ISERROR(SEARCH("09.00 – 16.00",Q145)))</formula>
    </cfRule>
    <cfRule type="containsText" dxfId="18526" priority="19836" operator="containsText" text="09.00 - 13:00">
      <formula>NOT(ISERROR(SEARCH("09.00 - 13:00",Q145)))</formula>
    </cfRule>
    <cfRule type="containsText" dxfId="18525" priority="19837" operator="containsText" text="08.30 – 16:30 ">
      <formula>NOT(ISERROR(SEARCH("08.30 – 16:30 ",Q145)))</formula>
    </cfRule>
    <cfRule type="containsText" dxfId="18524" priority="19838" operator="containsText" text="08.30 – 17:30 ">
      <formula>NOT(ISERROR(SEARCH("08.30 – 17:30 ",Q145)))</formula>
    </cfRule>
  </conditionalFormatting>
  <conditionalFormatting sqref="A145:B145">
    <cfRule type="containsText" dxfId="18523" priority="19798" operator="containsText" text="08.30 – 14.30">
      <formula>NOT(ISERROR(SEARCH("08.30 – 14.30",A145)))</formula>
    </cfRule>
    <cfRule type="containsText" dxfId="18522" priority="19799" operator="containsText" text="09:30 – 18.30">
      <formula>NOT(ISERROR(SEARCH("09:30 – 18.30",A145)))</formula>
    </cfRule>
    <cfRule type="containsText" dxfId="18521" priority="19800" operator="containsText" text="10.30 – 18.30">
      <formula>NOT(ISERROR(SEARCH("10.30 – 18.30",A145)))</formula>
    </cfRule>
    <cfRule type="containsText" dxfId="18520" priority="19801" operator="containsText" text="09.30 – 18.30">
      <formula>NOT(ISERROR(SEARCH("09.30 – 18.30",A145)))</formula>
    </cfRule>
    <cfRule type="containsText" dxfId="18519" priority="19802" operator="containsText" text="09.00 – 13:00">
      <formula>NOT(ISERROR(SEARCH("09.00 – 13:00",A145)))</formula>
    </cfRule>
    <cfRule type="containsText" dxfId="18518" priority="19803" operator="containsText" text="08.30 – 16.30">
      <formula>NOT(ISERROR(SEARCH("08.30 – 16.30",A145)))</formula>
    </cfRule>
    <cfRule type="containsText" dxfId="18517" priority="19804" operator="containsText" text="08:30 – 17.30">
      <formula>NOT(ISERROR(SEARCH("08:30 – 17.30",A145)))</formula>
    </cfRule>
    <cfRule type="containsText" dxfId="18516" priority="19805" operator="containsText" text="08.30 – 17.30">
      <formula>NOT(ISERROR(SEARCH("08.30 – 17.30",A145)))</formula>
    </cfRule>
    <cfRule type="containsText" dxfId="18515" priority="19806" operator="containsText" text="09.00 – 18.00">
      <formula>NOT(ISERROR(SEARCH("09.00 – 18.00",A145)))</formula>
    </cfRule>
    <cfRule type="containsText" dxfId="18514" priority="19807" operator="containsText" text="09.00 – 13.00">
      <formula>NOT(ISERROR(SEARCH("09.00 – 13.00",A145)))</formula>
    </cfRule>
    <cfRule type="containsText" dxfId="18513" priority="19808" operator="containsText" text="11.30 – 19.30">
      <formula>NOT(ISERROR(SEARCH("11.30 – 19.30",A145)))</formula>
    </cfRule>
    <cfRule type="containsText" dxfId="18512" priority="19809" operator="containsText" text="10.30 – 19.30">
      <formula>NOT(ISERROR(SEARCH("10.30 – 19.30",A145)))</formula>
    </cfRule>
    <cfRule type="containsText" dxfId="18511" priority="19810" operator="containsText" text="09.00 – 15.00">
      <formula>NOT(ISERROR(SEARCH("09.00 – 15.00",A145)))</formula>
    </cfRule>
    <cfRule type="containsText" dxfId="18510" priority="19811" operator="containsText" text="12:30">
      <formula>NOT(ISERROR(SEARCH("12:30",A145)))</formula>
    </cfRule>
    <cfRule type="containsText" dxfId="18509" priority="19812" operator="containsText" text="13:30">
      <formula>NOT(ISERROR(SEARCH("13:30",A145)))</formula>
    </cfRule>
    <cfRule type="containsText" dxfId="18508" priority="19813" operator="containsText" text="FESTIVITÁ">
      <formula>NOT(ISERROR(SEARCH("FESTIVITÁ",A145)))</formula>
    </cfRule>
    <cfRule type="cellIs" dxfId="18507" priority="19814" operator="equal">
      <formula>"DOMENICA"</formula>
    </cfRule>
  </conditionalFormatting>
  <conditionalFormatting sqref="A145:B145">
    <cfRule type="containsText" dxfId="18506" priority="19792" operator="containsText" text="09.00 - 13.00">
      <formula>NOT(ISERROR(SEARCH("09.00 - 13.00",A145)))</formula>
    </cfRule>
    <cfRule type="containsText" dxfId="18505" priority="19793" operator="containsText" text="09.00 – 15:00">
      <formula>NOT(ISERROR(SEARCH("09.00 – 15:00",A145)))</formula>
    </cfRule>
    <cfRule type="containsText" dxfId="18504" priority="19794" operator="containsText" text="09.00 – 16.00">
      <formula>NOT(ISERROR(SEARCH("09.00 – 16.00",A145)))</formula>
    </cfRule>
    <cfRule type="containsText" dxfId="18503" priority="19795" operator="containsText" text="09.00 - 13:00">
      <formula>NOT(ISERROR(SEARCH("09.00 - 13:00",A145)))</formula>
    </cfRule>
    <cfRule type="containsText" dxfId="18502" priority="19796" operator="containsText" text="08.30 – 16:30 ">
      <formula>NOT(ISERROR(SEARCH("08.30 – 16:30 ",A145)))</formula>
    </cfRule>
    <cfRule type="containsText" dxfId="18501" priority="19797" operator="containsText" text="08.30 – 17:30 ">
      <formula>NOT(ISERROR(SEARCH("08.30 – 17:30 ",A145)))</formula>
    </cfRule>
  </conditionalFormatting>
  <conditionalFormatting sqref="C145:P152">
    <cfRule type="containsText" dxfId="18500" priority="19774" operator="containsText" text="08.30 – 14.30">
      <formula>NOT(ISERROR(SEARCH("08.30 – 14.30",C145)))</formula>
    </cfRule>
    <cfRule type="containsText" dxfId="18499" priority="19775" operator="containsText" text="09:30 – 18.30">
      <formula>NOT(ISERROR(SEARCH("09:30 – 18.30",C145)))</formula>
    </cfRule>
    <cfRule type="containsText" dxfId="18498" priority="19776" operator="containsText" text="10.30 – 18.30">
      <formula>NOT(ISERROR(SEARCH("10.30 – 18.30",C145)))</formula>
    </cfRule>
    <cfRule type="containsText" dxfId="18497" priority="19777" operator="containsText" text="09.30 – 18.30">
      <formula>NOT(ISERROR(SEARCH("09.30 – 18.30",C145)))</formula>
    </cfRule>
    <cfRule type="containsText" dxfId="18496" priority="19779" operator="containsText" text="09.00 – 13:00">
      <formula>NOT(ISERROR(SEARCH("09.00 – 13:00",C145)))</formula>
    </cfRule>
    <cfRule type="containsText" dxfId="18495" priority="19780" operator="containsText" text="08.30 – 16.30">
      <formula>NOT(ISERROR(SEARCH("08.30 – 16.30",C145)))</formula>
    </cfRule>
    <cfRule type="containsText" dxfId="18494" priority="19781" operator="containsText" text="08:30 – 17.30">
      <formula>NOT(ISERROR(SEARCH("08:30 – 17.30",C145)))</formula>
    </cfRule>
    <cfRule type="containsText" dxfId="18493" priority="19782" operator="containsText" text="08.30 – 17.30">
      <formula>NOT(ISERROR(SEARCH("08.30 – 17.30",C145)))</formula>
    </cfRule>
    <cfRule type="containsText" dxfId="18492" priority="19783" operator="containsText" text="09.00 – 18.00">
      <formula>NOT(ISERROR(SEARCH("09.00 – 18.00",C145)))</formula>
    </cfRule>
    <cfRule type="containsText" dxfId="18491" priority="19784" operator="containsText" text="09.00 – 13.00">
      <formula>NOT(ISERROR(SEARCH("09.00 – 13.00",C145)))</formula>
    </cfRule>
    <cfRule type="containsText" dxfId="18490" priority="19785" operator="containsText" text="11.30 – 19.30">
      <formula>NOT(ISERROR(SEARCH("11.30 – 19.30",C145)))</formula>
    </cfRule>
    <cfRule type="containsText" dxfId="18489" priority="19786" operator="containsText" text="10.30 – 19.30">
      <formula>NOT(ISERROR(SEARCH("10.30 – 19.30",C145)))</formula>
    </cfRule>
    <cfRule type="containsText" dxfId="18488" priority="19787" operator="containsText" text="09.00 – 15.00">
      <formula>NOT(ISERROR(SEARCH("09.00 – 15.00",C145)))</formula>
    </cfRule>
    <cfRule type="containsText" dxfId="18487" priority="19788" operator="containsText" text="1 2 : 3 0">
      <formula>NOT(ISERROR(SEARCH("1 2 : 3 0",C145)))</formula>
    </cfRule>
    <cfRule type="containsText" dxfId="18486" priority="19789" operator="containsText" text="1 3 : 3 0">
      <formula>NOT(ISERROR(SEARCH("1 3 : 3 0",C145)))</formula>
    </cfRule>
    <cfRule type="containsText" dxfId="18485" priority="19790" operator="containsText" text="FESTIVITÁ">
      <formula>NOT(ISERROR(SEARCH("FESTIVITÁ",C145)))</formula>
    </cfRule>
    <cfRule type="cellIs" dxfId="18484" priority="19791" operator="equal">
      <formula>"DOMENICA"</formula>
    </cfRule>
  </conditionalFormatting>
  <conditionalFormatting sqref="C145:P152">
    <cfRule type="containsText" dxfId="18483" priority="19766" operator="containsText" text="09.00 - 13.00">
      <formula>NOT(ISERROR(SEARCH("09.00 - 13.00",C145)))</formula>
    </cfRule>
    <cfRule type="containsText" dxfId="18482" priority="19769" operator="containsText" text="09.00 – 15:00">
      <formula>NOT(ISERROR(SEARCH("09.00 – 15:00",C145)))</formula>
    </cfRule>
    <cfRule type="containsText" dxfId="18481" priority="19770" operator="containsText" text="09.00 – 16.00">
      <formula>NOT(ISERROR(SEARCH("09.00 – 16.00",C145)))</formula>
    </cfRule>
    <cfRule type="containsText" dxfId="18480" priority="19771" operator="containsText" text="09.00 - 13:00">
      <formula>NOT(ISERROR(SEARCH("09.00 - 13:00",C145)))</formula>
    </cfRule>
    <cfRule type="containsText" dxfId="18479" priority="19772" operator="containsText" text="08.30 – 16:30 ">
      <formula>NOT(ISERROR(SEARCH("08.30 – 16:30 ",C145)))</formula>
    </cfRule>
    <cfRule type="containsText" dxfId="18478" priority="19773" operator="containsText" text="08.30 – 17:30 ">
      <formula>NOT(ISERROR(SEARCH("08.30 – 17:30 ",C145)))</formula>
    </cfRule>
  </conditionalFormatting>
  <conditionalFormatting sqref="C145:P152">
    <cfRule type="containsText" dxfId="18477" priority="19768" operator="containsText" text="1 3 : 0 0">
      <formula>NOT(ISERROR(SEARCH("1 3 : 0 0",C145)))</formula>
    </cfRule>
  </conditionalFormatting>
  <conditionalFormatting sqref="C145:P145">
    <cfRule type="containsText" dxfId="18476" priority="19767" operator="containsText" text="13:00">
      <formula>NOT(ISERROR(SEARCH("13:00",C145)))</formula>
    </cfRule>
  </conditionalFormatting>
  <conditionalFormatting sqref="C145:P152">
    <cfRule type="containsText" dxfId="18475" priority="19778" operator="containsText" text="09:00 – 13.00 ">
      <formula>NOT(ISERROR(SEARCH("09:00 – 13.00 ",C145)))</formula>
    </cfRule>
  </conditionalFormatting>
  <conditionalFormatting sqref="C151:P151">
    <cfRule type="containsText" dxfId="18474" priority="19765" operator="containsText" text="09:00 – 13.00 ">
      <formula>NOT(ISERROR(SEARCH("09:00 – 13.00 ",C151)))</formula>
    </cfRule>
  </conditionalFormatting>
  <conditionalFormatting sqref="C145:P152">
    <cfRule type="containsText" dxfId="18473" priority="19764" operator="containsText" text="09:00 – 13.00 ">
      <formula>NOT(ISERROR(SEARCH("09:00 – 13.00 ",C145)))</formula>
    </cfRule>
  </conditionalFormatting>
  <conditionalFormatting sqref="C151:P152">
    <cfRule type="containsText" dxfId="18472" priority="19763" operator="containsText" text="09:00 – 13.00 ">
      <formula>NOT(ISERROR(SEARCH("09:00 – 13.00 ",C151)))</formula>
    </cfRule>
  </conditionalFormatting>
  <conditionalFormatting sqref="C146:P146">
    <cfRule type="containsText" dxfId="18471" priority="19760" operator="containsText" text="09.00 -13.00">
      <formula>NOT(ISERROR(SEARCH("09.00 -13.00",C146)))</formula>
    </cfRule>
    <cfRule type="containsText" dxfId="18470" priority="19761" operator="containsText" text="09.00 -15:00">
      <formula>NOT(ISERROR(SEARCH("09.00 -15:00",C146)))</formula>
    </cfRule>
    <cfRule type="containsText" dxfId="18469" priority="19762" operator="containsText" text="09.00 -16.00">
      <formula>NOT(ISERROR(SEARCH("09.00 -16.00",C146)))</formula>
    </cfRule>
  </conditionalFormatting>
  <conditionalFormatting sqref="C147:P152">
    <cfRule type="containsText" dxfId="18468" priority="19757" operator="containsText" text="09.00 -13.00">
      <formula>NOT(ISERROR(SEARCH("09.00 -13.00",C147)))</formula>
    </cfRule>
    <cfRule type="containsText" dxfId="18467" priority="19758" operator="containsText" text="09.00 -15:00">
      <formula>NOT(ISERROR(SEARCH("09.00 -15:00",C147)))</formula>
    </cfRule>
    <cfRule type="containsText" dxfId="18466" priority="19759" operator="containsText" text="09.00 -16.00">
      <formula>NOT(ISERROR(SEARCH("09.00 -16.00",C147)))</formula>
    </cfRule>
  </conditionalFormatting>
  <conditionalFormatting sqref="C145:P145">
    <cfRule type="containsText" dxfId="18465" priority="19754" operator="containsText" text="09.00 -13.00">
      <formula>NOT(ISERROR(SEARCH("09.00 -13.00",C145)))</formula>
    </cfRule>
    <cfRule type="containsText" dxfId="18464" priority="19755" operator="containsText" text="09.00 -15:00">
      <formula>NOT(ISERROR(SEARCH("09.00 -15:00",C145)))</formula>
    </cfRule>
    <cfRule type="containsText" dxfId="18463" priority="19756" operator="containsText" text="09.00 -16.00">
      <formula>NOT(ISERROR(SEARCH("09.00 -16.00",C145)))</formula>
    </cfRule>
  </conditionalFormatting>
  <conditionalFormatting sqref="C151:P151">
    <cfRule type="containsText" dxfId="18462" priority="19753" operator="containsText" text="09:00 – 13.00 ">
      <formula>NOT(ISERROR(SEARCH("09:00 – 13.00 ",C151)))</formula>
    </cfRule>
  </conditionalFormatting>
  <conditionalFormatting sqref="C145:P152">
    <cfRule type="containsText" dxfId="18461" priority="19752" operator="containsText" text="09:00 – 13.00 ">
      <formula>NOT(ISERROR(SEARCH("09:00 – 13.00 ",C145)))</formula>
    </cfRule>
  </conditionalFormatting>
  <conditionalFormatting sqref="C151:P152">
    <cfRule type="containsText" dxfId="18460" priority="19751" operator="containsText" text="09:00 – 13.00 ">
      <formula>NOT(ISERROR(SEARCH("09:00 – 13.00 ",C151)))</formula>
    </cfRule>
  </conditionalFormatting>
  <conditionalFormatting sqref="C146:P146">
    <cfRule type="containsText" dxfId="18459" priority="19748" operator="containsText" text="09.00 -13.00">
      <formula>NOT(ISERROR(SEARCH("09.00 -13.00",C146)))</formula>
    </cfRule>
    <cfRule type="containsText" dxfId="18458" priority="19749" operator="containsText" text="09.00 -15:00">
      <formula>NOT(ISERROR(SEARCH("09.00 -15:00",C146)))</formula>
    </cfRule>
    <cfRule type="containsText" dxfId="18457" priority="19750" operator="containsText" text="09.00 -16.00">
      <formula>NOT(ISERROR(SEARCH("09.00 -16.00",C146)))</formula>
    </cfRule>
  </conditionalFormatting>
  <conditionalFormatting sqref="C147:P152">
    <cfRule type="containsText" dxfId="18456" priority="19745" operator="containsText" text="09.00 -13.00">
      <formula>NOT(ISERROR(SEARCH("09.00 -13.00",C147)))</formula>
    </cfRule>
    <cfRule type="containsText" dxfId="18455" priority="19746" operator="containsText" text="09.00 -15:00">
      <formula>NOT(ISERROR(SEARCH("09.00 -15:00",C147)))</formula>
    </cfRule>
    <cfRule type="containsText" dxfId="18454" priority="19747" operator="containsText" text="09.00 -16.00">
      <formula>NOT(ISERROR(SEARCH("09.00 -16.00",C147)))</formula>
    </cfRule>
  </conditionalFormatting>
  <conditionalFormatting sqref="C145:P145">
    <cfRule type="containsText" dxfId="18453" priority="19742" operator="containsText" text="09.00 -13.00">
      <formula>NOT(ISERROR(SEARCH("09.00 -13.00",C145)))</formula>
    </cfRule>
    <cfRule type="containsText" dxfId="18452" priority="19743" operator="containsText" text="09.00 -15:00">
      <formula>NOT(ISERROR(SEARCH("09.00 -15:00",C145)))</formula>
    </cfRule>
    <cfRule type="containsText" dxfId="18451" priority="19744" operator="containsText" text="09.00 -16.00">
      <formula>NOT(ISERROR(SEARCH("09.00 -16.00",C145)))</formula>
    </cfRule>
  </conditionalFormatting>
  <conditionalFormatting sqref="C146:P146">
    <cfRule type="containsText" dxfId="18450" priority="19739" operator="containsText" text="09.00 -13:00">
      <formula>NOT(ISERROR(SEARCH("09.00 -13:00",C146)))</formula>
    </cfRule>
    <cfRule type="containsText" dxfId="18449" priority="19740" operator="containsText" text="08.30 -17.30">
      <formula>NOT(ISERROR(SEARCH("08.30 -17.30",C146)))</formula>
    </cfRule>
    <cfRule type="containsText" dxfId="18448" priority="19741" operator="containsText" text="08.30 -15:30">
      <formula>NOT(ISERROR(SEARCH("08.30 -15:30",C146)))</formula>
    </cfRule>
  </conditionalFormatting>
  <conditionalFormatting sqref="C147:P152">
    <cfRule type="containsText" dxfId="18447" priority="19736" operator="containsText" text="09.00 -13.00">
      <formula>NOT(ISERROR(SEARCH("09.00 -13.00",C147)))</formula>
    </cfRule>
    <cfRule type="containsText" dxfId="18446" priority="19737" operator="containsText" text="09.00 -15:00">
      <formula>NOT(ISERROR(SEARCH("09.00 -15:00",C147)))</formula>
    </cfRule>
    <cfRule type="containsText" dxfId="18445" priority="19738" operator="containsText" text="09.00 -16.00">
      <formula>NOT(ISERROR(SEARCH("09.00 -16.00",C147)))</formula>
    </cfRule>
  </conditionalFormatting>
  <conditionalFormatting sqref="C147:P152">
    <cfRule type="containsText" dxfId="18444" priority="19733" operator="containsText" text="09.00 -13:00">
      <formula>NOT(ISERROR(SEARCH("09.00 -13:00",C147)))</formula>
    </cfRule>
    <cfRule type="containsText" dxfId="18443" priority="19734" operator="containsText" text="08.30 -17.30">
      <formula>NOT(ISERROR(SEARCH("08.30 -17.30",C147)))</formula>
    </cfRule>
    <cfRule type="containsText" dxfId="18442" priority="19735" operator="containsText" text="08.30 -15:30">
      <formula>NOT(ISERROR(SEARCH("08.30 -15:30",C147)))</formula>
    </cfRule>
  </conditionalFormatting>
  <conditionalFormatting sqref="C145:P145">
    <cfRule type="containsText" dxfId="18441" priority="19730" operator="containsText" text="09.00 -13.00">
      <formula>NOT(ISERROR(SEARCH("09.00 -13.00",C145)))</formula>
    </cfRule>
    <cfRule type="containsText" dxfId="18440" priority="19731" operator="containsText" text="09.00 -15:00">
      <formula>NOT(ISERROR(SEARCH("09.00 -15:00",C145)))</formula>
    </cfRule>
    <cfRule type="containsText" dxfId="18439" priority="19732" operator="containsText" text="09.00 -16.00">
      <formula>NOT(ISERROR(SEARCH("09.00 -16.00",C145)))</formula>
    </cfRule>
  </conditionalFormatting>
  <conditionalFormatting sqref="C145:P145">
    <cfRule type="containsText" dxfId="18438" priority="19727" operator="containsText" text="09.00 -13:00">
      <formula>NOT(ISERROR(SEARCH("09.00 -13:00",C145)))</formula>
    </cfRule>
    <cfRule type="containsText" dxfId="18437" priority="19728" operator="containsText" text="08.30 -17.30">
      <formula>NOT(ISERROR(SEARCH("08.30 -17.30",C145)))</formula>
    </cfRule>
    <cfRule type="containsText" dxfId="18436" priority="19729" operator="containsText" text="08.30 -15:30">
      <formula>NOT(ISERROR(SEARCH("08.30 -15:30",C145)))</formula>
    </cfRule>
  </conditionalFormatting>
  <conditionalFormatting sqref="W145:X152 AC145:AR152">
    <cfRule type="containsText" dxfId="18435" priority="19709" operator="containsText" text="08.30 – 14.30">
      <formula>NOT(ISERROR(SEARCH("08.30 – 14.30",W145)))</formula>
    </cfRule>
    <cfRule type="containsText" dxfId="18434" priority="19710" operator="containsText" text="09:30 – 18.30">
      <formula>NOT(ISERROR(SEARCH("09:30 – 18.30",W145)))</formula>
    </cfRule>
    <cfRule type="containsText" dxfId="18433" priority="19711" operator="containsText" text="10.30 – 18.30">
      <formula>NOT(ISERROR(SEARCH("10.30 – 18.30",W145)))</formula>
    </cfRule>
    <cfRule type="containsText" dxfId="18432" priority="19712" operator="containsText" text="09.30 – 18.30">
      <formula>NOT(ISERROR(SEARCH("09.30 – 18.30",W145)))</formula>
    </cfRule>
    <cfRule type="containsText" dxfId="18431" priority="19714" operator="containsText" text="09.00 – 13:00">
      <formula>NOT(ISERROR(SEARCH("09.00 – 13:00",W145)))</formula>
    </cfRule>
    <cfRule type="containsText" dxfId="18430" priority="19715" operator="containsText" text="08.30 – 16.30">
      <formula>NOT(ISERROR(SEARCH("08.30 – 16.30",W145)))</formula>
    </cfRule>
    <cfRule type="containsText" dxfId="18429" priority="19716" operator="containsText" text="08:30 – 17.30">
      <formula>NOT(ISERROR(SEARCH("08:30 – 17.30",W145)))</formula>
    </cfRule>
    <cfRule type="containsText" dxfId="18428" priority="19717" operator="containsText" text="08.30 – 17.30">
      <formula>NOT(ISERROR(SEARCH("08.30 – 17.30",W145)))</formula>
    </cfRule>
    <cfRule type="containsText" dxfId="18427" priority="19718" operator="containsText" text="09.00 – 18.00">
      <formula>NOT(ISERROR(SEARCH("09.00 – 18.00",W145)))</formula>
    </cfRule>
    <cfRule type="containsText" dxfId="18426" priority="19719" operator="containsText" text="09.00 – 13.00">
      <formula>NOT(ISERROR(SEARCH("09.00 – 13.00",W145)))</formula>
    </cfRule>
    <cfRule type="containsText" dxfId="18425" priority="19720" operator="containsText" text="11.30 – 19.30">
      <formula>NOT(ISERROR(SEARCH("11.30 – 19.30",W145)))</formula>
    </cfRule>
    <cfRule type="containsText" dxfId="18424" priority="19721" operator="containsText" text="10.30 – 19.30">
      <formula>NOT(ISERROR(SEARCH("10.30 – 19.30",W145)))</formula>
    </cfRule>
    <cfRule type="containsText" dxfId="18423" priority="19722" operator="containsText" text="09.00 – 15.00">
      <formula>NOT(ISERROR(SEARCH("09.00 – 15.00",W145)))</formula>
    </cfRule>
    <cfRule type="containsText" dxfId="18422" priority="19723" operator="containsText" text="1 2 : 3 0">
      <formula>NOT(ISERROR(SEARCH("1 2 : 3 0",W145)))</formula>
    </cfRule>
    <cfRule type="containsText" dxfId="18421" priority="19724" operator="containsText" text="1 3 : 3 0">
      <formula>NOT(ISERROR(SEARCH("1 3 : 3 0",W145)))</formula>
    </cfRule>
    <cfRule type="containsText" dxfId="18420" priority="19725" operator="containsText" text="FESTIVITÁ">
      <formula>NOT(ISERROR(SEARCH("FESTIVITÁ",W145)))</formula>
    </cfRule>
    <cfRule type="cellIs" dxfId="18419" priority="19726" operator="equal">
      <formula>"DOMENICA"</formula>
    </cfRule>
  </conditionalFormatting>
  <conditionalFormatting sqref="W145:X152 AC145:AR152">
    <cfRule type="containsText" dxfId="18418" priority="19701" operator="containsText" text="09.00 - 13.00">
      <formula>NOT(ISERROR(SEARCH("09.00 - 13.00",W145)))</formula>
    </cfRule>
    <cfRule type="containsText" dxfId="18417" priority="19704" operator="containsText" text="09.00 – 15:00">
      <formula>NOT(ISERROR(SEARCH("09.00 – 15:00",W145)))</formula>
    </cfRule>
    <cfRule type="containsText" dxfId="18416" priority="19705" operator="containsText" text="09.00 – 16.00">
      <formula>NOT(ISERROR(SEARCH("09.00 – 16.00",W145)))</formula>
    </cfRule>
    <cfRule type="containsText" dxfId="18415" priority="19706" operator="containsText" text="09.00 - 13:00">
      <formula>NOT(ISERROR(SEARCH("09.00 - 13:00",W145)))</formula>
    </cfRule>
    <cfRule type="containsText" dxfId="18414" priority="19707" operator="containsText" text="08.30 – 16:30 ">
      <formula>NOT(ISERROR(SEARCH("08.30 – 16:30 ",W145)))</formula>
    </cfRule>
    <cfRule type="containsText" dxfId="18413" priority="19708" operator="containsText" text="08.30 – 17:30 ">
      <formula>NOT(ISERROR(SEARCH("08.30 – 17:30 ",W145)))</formula>
    </cfRule>
  </conditionalFormatting>
  <conditionalFormatting sqref="W145:X152 AC145:AR152">
    <cfRule type="containsText" dxfId="18412" priority="19703" operator="containsText" text="1 3 : 0 0">
      <formula>NOT(ISERROR(SEARCH("1 3 : 0 0",W145)))</formula>
    </cfRule>
  </conditionalFormatting>
  <conditionalFormatting sqref="W145:X145 AC145:AR145">
    <cfRule type="containsText" dxfId="18411" priority="19702" operator="containsText" text="13:00">
      <formula>NOT(ISERROR(SEARCH("13:00",W145)))</formula>
    </cfRule>
  </conditionalFormatting>
  <conditionalFormatting sqref="W145:X152 AC145:AR152">
    <cfRule type="containsText" dxfId="18410" priority="19713" operator="containsText" text="09:00 – 13.00 ">
      <formula>NOT(ISERROR(SEARCH("09:00 – 13.00 ",W145)))</formula>
    </cfRule>
  </conditionalFormatting>
  <conditionalFormatting sqref="W151:X151 AC151:AR151">
    <cfRule type="containsText" dxfId="18409" priority="19700" operator="containsText" text="09:00 – 13.00 ">
      <formula>NOT(ISERROR(SEARCH("09:00 – 13.00 ",W151)))</formula>
    </cfRule>
  </conditionalFormatting>
  <conditionalFormatting sqref="W145:X152 AC145:AR152">
    <cfRule type="containsText" dxfId="18408" priority="19699" operator="containsText" text="09:00 – 13.00 ">
      <formula>NOT(ISERROR(SEARCH("09:00 – 13.00 ",W145)))</formula>
    </cfRule>
  </conditionalFormatting>
  <conditionalFormatting sqref="W151:X152 AC151:AR152">
    <cfRule type="containsText" dxfId="18407" priority="19698" operator="containsText" text="09:00 – 13.00 ">
      <formula>NOT(ISERROR(SEARCH("09:00 – 13.00 ",W151)))</formula>
    </cfRule>
  </conditionalFormatting>
  <conditionalFormatting sqref="W146:X146 AC146:AR146">
    <cfRule type="containsText" dxfId="18406" priority="19695" operator="containsText" text="09.00 -13.00">
      <formula>NOT(ISERROR(SEARCH("09.00 -13.00",W146)))</formula>
    </cfRule>
    <cfRule type="containsText" dxfId="18405" priority="19696" operator="containsText" text="09.00 -15:00">
      <formula>NOT(ISERROR(SEARCH("09.00 -15:00",W146)))</formula>
    </cfRule>
    <cfRule type="containsText" dxfId="18404" priority="19697" operator="containsText" text="09.00 -16.00">
      <formula>NOT(ISERROR(SEARCH("09.00 -16.00",W146)))</formula>
    </cfRule>
  </conditionalFormatting>
  <conditionalFormatting sqref="W147:X152 AC147:AR152">
    <cfRule type="containsText" dxfId="18403" priority="19692" operator="containsText" text="09.00 -13.00">
      <formula>NOT(ISERROR(SEARCH("09.00 -13.00",W147)))</formula>
    </cfRule>
    <cfRule type="containsText" dxfId="18402" priority="19693" operator="containsText" text="09.00 -15:00">
      <formula>NOT(ISERROR(SEARCH("09.00 -15:00",W147)))</formula>
    </cfRule>
    <cfRule type="containsText" dxfId="18401" priority="19694" operator="containsText" text="09.00 -16.00">
      <formula>NOT(ISERROR(SEARCH("09.00 -16.00",W147)))</formula>
    </cfRule>
  </conditionalFormatting>
  <conditionalFormatting sqref="W145:X145 AC145:AR145">
    <cfRule type="containsText" dxfId="18400" priority="19689" operator="containsText" text="09.00 -13.00">
      <formula>NOT(ISERROR(SEARCH("09.00 -13.00",W145)))</formula>
    </cfRule>
    <cfRule type="containsText" dxfId="18399" priority="19690" operator="containsText" text="09.00 -15:00">
      <formula>NOT(ISERROR(SEARCH("09.00 -15:00",W145)))</formula>
    </cfRule>
    <cfRule type="containsText" dxfId="18398" priority="19691" operator="containsText" text="09.00 -16.00">
      <formula>NOT(ISERROR(SEARCH("09.00 -16.00",W145)))</formula>
    </cfRule>
  </conditionalFormatting>
  <conditionalFormatting sqref="W151:X151 AC151:AR151">
    <cfRule type="containsText" dxfId="18397" priority="19688" operator="containsText" text="09:00 – 13.00 ">
      <formula>NOT(ISERROR(SEARCH("09:00 – 13.00 ",W151)))</formula>
    </cfRule>
  </conditionalFormatting>
  <conditionalFormatting sqref="W146:X146 AC146:AR146">
    <cfRule type="containsText" dxfId="18396" priority="19683" operator="containsText" text="09.00 -13.00">
      <formula>NOT(ISERROR(SEARCH("09.00 -13.00",W146)))</formula>
    </cfRule>
    <cfRule type="containsText" dxfId="18395" priority="19684" operator="containsText" text="09.00 -15:00">
      <formula>NOT(ISERROR(SEARCH("09.00 -15:00",W146)))</formula>
    </cfRule>
    <cfRule type="containsText" dxfId="18394" priority="19685" operator="containsText" text="09.00 -16.00">
      <formula>NOT(ISERROR(SEARCH("09.00 -16.00",W146)))</formula>
    </cfRule>
  </conditionalFormatting>
  <conditionalFormatting sqref="W147:X152 AC147:AR152">
    <cfRule type="containsText" dxfId="18393" priority="19680" operator="containsText" text="09.00 -13.00">
      <formula>NOT(ISERROR(SEARCH("09.00 -13.00",W147)))</formula>
    </cfRule>
    <cfRule type="containsText" dxfId="18392" priority="19681" operator="containsText" text="09.00 -15:00">
      <formula>NOT(ISERROR(SEARCH("09.00 -15:00",W147)))</formula>
    </cfRule>
    <cfRule type="containsText" dxfId="18391" priority="19682" operator="containsText" text="09.00 -16.00">
      <formula>NOT(ISERROR(SEARCH("09.00 -16.00",W147)))</formula>
    </cfRule>
  </conditionalFormatting>
  <conditionalFormatting sqref="W145:X145 AC145:AR145">
    <cfRule type="containsText" dxfId="18390" priority="19677" operator="containsText" text="09.00 -13.00">
      <formula>NOT(ISERROR(SEARCH("09.00 -13.00",W145)))</formula>
    </cfRule>
    <cfRule type="containsText" dxfId="18389" priority="19678" operator="containsText" text="09.00 -15:00">
      <formula>NOT(ISERROR(SEARCH("09.00 -15:00",W145)))</formula>
    </cfRule>
    <cfRule type="containsText" dxfId="18388" priority="19679" operator="containsText" text="09.00 -16.00">
      <formula>NOT(ISERROR(SEARCH("09.00 -16.00",W145)))</formula>
    </cfRule>
  </conditionalFormatting>
  <conditionalFormatting sqref="W146:X146 AC146:AR146">
    <cfRule type="containsText" dxfId="18387" priority="19674" operator="containsText" text="09.00 -13:00">
      <formula>NOT(ISERROR(SEARCH("09.00 -13:00",W146)))</formula>
    </cfRule>
    <cfRule type="containsText" dxfId="18386" priority="19675" operator="containsText" text="08.30 -17.30">
      <formula>NOT(ISERROR(SEARCH("08.30 -17.30",W146)))</formula>
    </cfRule>
    <cfRule type="containsText" dxfId="18385" priority="19676" operator="containsText" text="08.30 -15:30">
      <formula>NOT(ISERROR(SEARCH("08.30 -15:30",W146)))</formula>
    </cfRule>
  </conditionalFormatting>
  <conditionalFormatting sqref="W147:X152 AC147:AR152">
    <cfRule type="containsText" dxfId="18384" priority="19671" operator="containsText" text="09.00 -13.00">
      <formula>NOT(ISERROR(SEARCH("09.00 -13.00",W147)))</formula>
    </cfRule>
    <cfRule type="containsText" dxfId="18383" priority="19672" operator="containsText" text="09.00 -15:00">
      <formula>NOT(ISERROR(SEARCH("09.00 -15:00",W147)))</formula>
    </cfRule>
    <cfRule type="containsText" dxfId="18382" priority="19673" operator="containsText" text="09.00 -16.00">
      <formula>NOT(ISERROR(SEARCH("09.00 -16.00",W147)))</formula>
    </cfRule>
  </conditionalFormatting>
  <conditionalFormatting sqref="W147:X152 AC147:AR152">
    <cfRule type="containsText" dxfId="18381" priority="19668" operator="containsText" text="09.00 -13:00">
      <formula>NOT(ISERROR(SEARCH("09.00 -13:00",W147)))</formula>
    </cfRule>
    <cfRule type="containsText" dxfId="18380" priority="19669" operator="containsText" text="08.30 -17.30">
      <formula>NOT(ISERROR(SEARCH("08.30 -17.30",W147)))</formula>
    </cfRule>
    <cfRule type="containsText" dxfId="18379" priority="19670" operator="containsText" text="08.30 -15:30">
      <formula>NOT(ISERROR(SEARCH("08.30 -15:30",W147)))</formula>
    </cfRule>
  </conditionalFormatting>
  <conditionalFormatting sqref="W145:X145 AC145:AR145">
    <cfRule type="containsText" dxfId="18378" priority="19665" operator="containsText" text="09.00 -13.00">
      <formula>NOT(ISERROR(SEARCH("09.00 -13.00",W145)))</formula>
    </cfRule>
    <cfRule type="containsText" dxfId="18377" priority="19666" operator="containsText" text="09.00 -15:00">
      <formula>NOT(ISERROR(SEARCH("09.00 -15:00",W145)))</formula>
    </cfRule>
    <cfRule type="containsText" dxfId="18376" priority="19667" operator="containsText" text="09.00 -16.00">
      <formula>NOT(ISERROR(SEARCH("09.00 -16.00",W145)))</formula>
    </cfRule>
  </conditionalFormatting>
  <conditionalFormatting sqref="W145:X145 AC145:AR145">
    <cfRule type="containsText" dxfId="18375" priority="19662" operator="containsText" text="09.00 -13:00">
      <formula>NOT(ISERROR(SEARCH("09.00 -13:00",W145)))</formula>
    </cfRule>
    <cfRule type="containsText" dxfId="18374" priority="19663" operator="containsText" text="08.30 -17.30">
      <formula>NOT(ISERROR(SEARCH("08.30 -17.30",W145)))</formula>
    </cfRule>
    <cfRule type="containsText" dxfId="18373" priority="19664" operator="containsText" text="08.30 -15:30">
      <formula>NOT(ISERROR(SEARCH("08.30 -15:30",W145)))</formula>
    </cfRule>
  </conditionalFormatting>
  <conditionalFormatting sqref="AY145:AY152 BA145:BG152">
    <cfRule type="containsText" dxfId="18372" priority="19644" operator="containsText" text="08.30 – 14.30">
      <formula>NOT(ISERROR(SEARCH("08.30 – 14.30",AY145)))</formula>
    </cfRule>
    <cfRule type="containsText" dxfId="18371" priority="19645" operator="containsText" text="09:30 – 18.30">
      <formula>NOT(ISERROR(SEARCH("09:30 – 18.30",AY145)))</formula>
    </cfRule>
    <cfRule type="containsText" dxfId="18370" priority="19646" operator="containsText" text="10.30 – 18.30">
      <formula>NOT(ISERROR(SEARCH("10.30 – 18.30",AY145)))</formula>
    </cfRule>
    <cfRule type="containsText" dxfId="18369" priority="19647" operator="containsText" text="09.30 – 18.30">
      <formula>NOT(ISERROR(SEARCH("09.30 – 18.30",AY145)))</formula>
    </cfRule>
    <cfRule type="containsText" dxfId="18368" priority="19649" operator="containsText" text="09.00 – 13:00">
      <formula>NOT(ISERROR(SEARCH("09.00 – 13:00",AY145)))</formula>
    </cfRule>
    <cfRule type="containsText" dxfId="18367" priority="19650" operator="containsText" text="08.30 – 16.30">
      <formula>NOT(ISERROR(SEARCH("08.30 – 16.30",AY145)))</formula>
    </cfRule>
    <cfRule type="containsText" dxfId="18366" priority="19651" operator="containsText" text="08:30 – 17.30">
      <formula>NOT(ISERROR(SEARCH("08:30 – 17.30",AY145)))</formula>
    </cfRule>
    <cfRule type="containsText" dxfId="18365" priority="19652" operator="containsText" text="08.30 – 17.30">
      <formula>NOT(ISERROR(SEARCH("08.30 – 17.30",AY145)))</formula>
    </cfRule>
    <cfRule type="containsText" dxfId="18364" priority="19653" operator="containsText" text="09.00 – 18.00">
      <formula>NOT(ISERROR(SEARCH("09.00 – 18.00",AY145)))</formula>
    </cfRule>
    <cfRule type="containsText" dxfId="18363" priority="19654" operator="containsText" text="09.00 – 13.00">
      <formula>NOT(ISERROR(SEARCH("09.00 – 13.00",AY145)))</formula>
    </cfRule>
    <cfRule type="containsText" dxfId="18362" priority="19655" operator="containsText" text="11.30 – 19.30">
      <formula>NOT(ISERROR(SEARCH("11.30 – 19.30",AY145)))</formula>
    </cfRule>
    <cfRule type="containsText" dxfId="18361" priority="19656" operator="containsText" text="10.30 – 19.30">
      <formula>NOT(ISERROR(SEARCH("10.30 – 19.30",AY145)))</formula>
    </cfRule>
    <cfRule type="containsText" dxfId="18360" priority="19657" operator="containsText" text="09.00 – 15.00">
      <formula>NOT(ISERROR(SEARCH("09.00 – 15.00",AY145)))</formula>
    </cfRule>
    <cfRule type="containsText" dxfId="18359" priority="19658" operator="containsText" text="1 2 : 3 0">
      <formula>NOT(ISERROR(SEARCH("1 2 : 3 0",AY145)))</formula>
    </cfRule>
    <cfRule type="containsText" dxfId="18358" priority="19659" operator="containsText" text="1 3 : 3 0">
      <formula>NOT(ISERROR(SEARCH("1 3 : 3 0",AY145)))</formula>
    </cfRule>
    <cfRule type="containsText" dxfId="18357" priority="19660" operator="containsText" text="FESTIVITÁ">
      <formula>NOT(ISERROR(SEARCH("FESTIVITÁ",AY145)))</formula>
    </cfRule>
    <cfRule type="cellIs" dxfId="18356" priority="19661" operator="equal">
      <formula>"DOMENICA"</formula>
    </cfRule>
  </conditionalFormatting>
  <conditionalFormatting sqref="AY145:AY152 BA145:BG152">
    <cfRule type="containsText" dxfId="18355" priority="19636" operator="containsText" text="09.00 - 13.00">
      <formula>NOT(ISERROR(SEARCH("09.00 - 13.00",AY145)))</formula>
    </cfRule>
    <cfRule type="containsText" dxfId="18354" priority="19639" operator="containsText" text="09.00 – 15:00">
      <formula>NOT(ISERROR(SEARCH("09.00 – 15:00",AY145)))</formula>
    </cfRule>
    <cfRule type="containsText" dxfId="18353" priority="19640" operator="containsText" text="09.00 – 16.00">
      <formula>NOT(ISERROR(SEARCH("09.00 – 16.00",AY145)))</formula>
    </cfRule>
    <cfRule type="containsText" dxfId="18352" priority="19641" operator="containsText" text="09.00 - 13:00">
      <formula>NOT(ISERROR(SEARCH("09.00 - 13:00",AY145)))</formula>
    </cfRule>
    <cfRule type="containsText" dxfId="18351" priority="19642" operator="containsText" text="08.30 – 16:30 ">
      <formula>NOT(ISERROR(SEARCH("08.30 – 16:30 ",AY145)))</formula>
    </cfRule>
    <cfRule type="containsText" dxfId="18350" priority="19643" operator="containsText" text="08.30 – 17:30 ">
      <formula>NOT(ISERROR(SEARCH("08.30 – 17:30 ",AY145)))</formula>
    </cfRule>
  </conditionalFormatting>
  <conditionalFormatting sqref="AY145:AY152 BA145:BG152">
    <cfRule type="containsText" dxfId="18349" priority="19638" operator="containsText" text="1 3 : 0 0">
      <formula>NOT(ISERROR(SEARCH("1 3 : 0 0",AY145)))</formula>
    </cfRule>
  </conditionalFormatting>
  <conditionalFormatting sqref="AY145 BA145:BG145">
    <cfRule type="containsText" dxfId="18348" priority="19637" operator="containsText" text="13:00">
      <formula>NOT(ISERROR(SEARCH("13:00",AY145)))</formula>
    </cfRule>
  </conditionalFormatting>
  <conditionalFormatting sqref="AY145:AY152 BA145:BG152">
    <cfRule type="containsText" dxfId="18347" priority="19648" operator="containsText" text="09:00 – 13.00 ">
      <formula>NOT(ISERROR(SEARCH("09:00 – 13.00 ",AY145)))</formula>
    </cfRule>
  </conditionalFormatting>
  <conditionalFormatting sqref="AY145:AY152 BA145:BG152">
    <cfRule type="containsText" dxfId="18346" priority="19634" operator="containsText" text="09:00 – 13.00 ">
      <formula>NOT(ISERROR(SEARCH("09:00 – 13.00 ",AY145)))</formula>
    </cfRule>
  </conditionalFormatting>
  <conditionalFormatting sqref="AY151:AY152 BA151:BG152">
    <cfRule type="containsText" dxfId="18345" priority="19633" operator="containsText" text="09:00 – 13.00 ">
      <formula>NOT(ISERROR(SEARCH("09:00 – 13.00 ",AY151)))</formula>
    </cfRule>
  </conditionalFormatting>
  <conditionalFormatting sqref="AY146 BA146:BG146">
    <cfRule type="containsText" dxfId="18344" priority="19630" operator="containsText" text="09.00 -13.00">
      <formula>NOT(ISERROR(SEARCH("09.00 -13.00",AY146)))</formula>
    </cfRule>
    <cfRule type="containsText" dxfId="18343" priority="19631" operator="containsText" text="09.00 -15:00">
      <formula>NOT(ISERROR(SEARCH("09.00 -15:00",AY146)))</formula>
    </cfRule>
    <cfRule type="containsText" dxfId="18342" priority="19632" operator="containsText" text="09.00 -16.00">
      <formula>NOT(ISERROR(SEARCH("09.00 -16.00",AY146)))</formula>
    </cfRule>
  </conditionalFormatting>
  <conditionalFormatting sqref="AY147:AY152 BA147:BG152">
    <cfRule type="containsText" dxfId="18341" priority="19627" operator="containsText" text="09.00 -13.00">
      <formula>NOT(ISERROR(SEARCH("09.00 -13.00",AY147)))</formula>
    </cfRule>
    <cfRule type="containsText" dxfId="18340" priority="19628" operator="containsText" text="09.00 -15:00">
      <formula>NOT(ISERROR(SEARCH("09.00 -15:00",AY147)))</formula>
    </cfRule>
    <cfRule type="containsText" dxfId="18339" priority="19629" operator="containsText" text="09.00 -16.00">
      <formula>NOT(ISERROR(SEARCH("09.00 -16.00",AY147)))</formula>
    </cfRule>
  </conditionalFormatting>
  <conditionalFormatting sqref="AY145 BA145:BG145">
    <cfRule type="containsText" dxfId="18338" priority="19624" operator="containsText" text="09.00 -13.00">
      <formula>NOT(ISERROR(SEARCH("09.00 -13.00",AY145)))</formula>
    </cfRule>
    <cfRule type="containsText" dxfId="18337" priority="19625" operator="containsText" text="09.00 -15:00">
      <formula>NOT(ISERROR(SEARCH("09.00 -15:00",AY145)))</formula>
    </cfRule>
    <cfRule type="containsText" dxfId="18336" priority="19626" operator="containsText" text="09.00 -16.00">
      <formula>NOT(ISERROR(SEARCH("09.00 -16.00",AY145)))</formula>
    </cfRule>
  </conditionalFormatting>
  <conditionalFormatting sqref="AY151 BA151:BG151">
    <cfRule type="containsText" dxfId="18335" priority="19623" operator="containsText" text="09:00 – 13.00 ">
      <formula>NOT(ISERROR(SEARCH("09:00 – 13.00 ",AY151)))</formula>
    </cfRule>
  </conditionalFormatting>
  <conditionalFormatting sqref="AY145:AY152 BA145:BG152">
    <cfRule type="containsText" dxfId="18334" priority="19622" operator="containsText" text="09:00 – 13.00 ">
      <formula>NOT(ISERROR(SEARCH("09:00 – 13.00 ",AY145)))</formula>
    </cfRule>
  </conditionalFormatting>
  <conditionalFormatting sqref="AY151:AY152 BA151:BG152">
    <cfRule type="containsText" dxfId="18333" priority="19621" operator="containsText" text="09:00 – 13.00 ">
      <formula>NOT(ISERROR(SEARCH("09:00 – 13.00 ",AY151)))</formula>
    </cfRule>
  </conditionalFormatting>
  <conditionalFormatting sqref="AY146 BA146:BG146">
    <cfRule type="containsText" dxfId="18332" priority="19618" operator="containsText" text="09.00 -13.00">
      <formula>NOT(ISERROR(SEARCH("09.00 -13.00",AY146)))</formula>
    </cfRule>
    <cfRule type="containsText" dxfId="18331" priority="19619" operator="containsText" text="09.00 -15:00">
      <formula>NOT(ISERROR(SEARCH("09.00 -15:00",AY146)))</formula>
    </cfRule>
    <cfRule type="containsText" dxfId="18330" priority="19620" operator="containsText" text="09.00 -16.00">
      <formula>NOT(ISERROR(SEARCH("09.00 -16.00",AY146)))</formula>
    </cfRule>
  </conditionalFormatting>
  <conditionalFormatting sqref="AY147:AY152 BA147:BG152">
    <cfRule type="containsText" dxfId="18329" priority="19615" operator="containsText" text="09.00 -13.00">
      <formula>NOT(ISERROR(SEARCH("09.00 -13.00",AY147)))</formula>
    </cfRule>
    <cfRule type="containsText" dxfId="18328" priority="19616" operator="containsText" text="09.00 -15:00">
      <formula>NOT(ISERROR(SEARCH("09.00 -15:00",AY147)))</formula>
    </cfRule>
    <cfRule type="containsText" dxfId="18327" priority="19617" operator="containsText" text="09.00 -16.00">
      <formula>NOT(ISERROR(SEARCH("09.00 -16.00",AY147)))</formula>
    </cfRule>
  </conditionalFormatting>
  <conditionalFormatting sqref="AY145 BA145:BG145">
    <cfRule type="containsText" dxfId="18326" priority="19612" operator="containsText" text="09.00 -13.00">
      <formula>NOT(ISERROR(SEARCH("09.00 -13.00",AY145)))</formula>
    </cfRule>
    <cfRule type="containsText" dxfId="18325" priority="19613" operator="containsText" text="09.00 -15:00">
      <formula>NOT(ISERROR(SEARCH("09.00 -15:00",AY145)))</formula>
    </cfRule>
    <cfRule type="containsText" dxfId="18324" priority="19614" operator="containsText" text="09.00 -16.00">
      <formula>NOT(ISERROR(SEARCH("09.00 -16.00",AY145)))</formula>
    </cfRule>
  </conditionalFormatting>
  <conditionalFormatting sqref="AY146 BA146:BG146">
    <cfRule type="containsText" dxfId="18323" priority="19609" operator="containsText" text="09.00 -13:00">
      <formula>NOT(ISERROR(SEARCH("09.00 -13:00",AY146)))</formula>
    </cfRule>
    <cfRule type="containsText" dxfId="18322" priority="19610" operator="containsText" text="08.30 -17.30">
      <formula>NOT(ISERROR(SEARCH("08.30 -17.30",AY146)))</formula>
    </cfRule>
    <cfRule type="containsText" dxfId="18321" priority="19611" operator="containsText" text="08.30 -15:30">
      <formula>NOT(ISERROR(SEARCH("08.30 -15:30",AY146)))</formula>
    </cfRule>
  </conditionalFormatting>
  <conditionalFormatting sqref="AY147:AY152 BA147:BG152">
    <cfRule type="containsText" dxfId="18320" priority="19606" operator="containsText" text="09.00 -13.00">
      <formula>NOT(ISERROR(SEARCH("09.00 -13.00",AY147)))</formula>
    </cfRule>
    <cfRule type="containsText" dxfId="18319" priority="19607" operator="containsText" text="09.00 -15:00">
      <formula>NOT(ISERROR(SEARCH("09.00 -15:00",AY147)))</formula>
    </cfRule>
    <cfRule type="containsText" dxfId="18318" priority="19608" operator="containsText" text="09.00 -16.00">
      <formula>NOT(ISERROR(SEARCH("09.00 -16.00",AY147)))</formula>
    </cfRule>
  </conditionalFormatting>
  <conditionalFormatting sqref="AY147:AY152 BA147:BG152">
    <cfRule type="containsText" dxfId="18317" priority="19603" operator="containsText" text="09.00 -13:00">
      <formula>NOT(ISERROR(SEARCH("09.00 -13:00",AY147)))</formula>
    </cfRule>
    <cfRule type="containsText" dxfId="18316" priority="19604" operator="containsText" text="08.30 -17.30">
      <formula>NOT(ISERROR(SEARCH("08.30 -17.30",AY147)))</formula>
    </cfRule>
    <cfRule type="containsText" dxfId="18315" priority="19605" operator="containsText" text="08.30 -15:30">
      <formula>NOT(ISERROR(SEARCH("08.30 -15:30",AY147)))</formula>
    </cfRule>
  </conditionalFormatting>
  <conditionalFormatting sqref="AY145 BA145:BG145">
    <cfRule type="containsText" dxfId="18314" priority="19600" operator="containsText" text="09.00 -13.00">
      <formula>NOT(ISERROR(SEARCH("09.00 -13.00",AY145)))</formula>
    </cfRule>
    <cfRule type="containsText" dxfId="18313" priority="19601" operator="containsText" text="09.00 -15:00">
      <formula>NOT(ISERROR(SEARCH("09.00 -15:00",AY145)))</formula>
    </cfRule>
    <cfRule type="containsText" dxfId="18312" priority="19602" operator="containsText" text="09.00 -16.00">
      <formula>NOT(ISERROR(SEARCH("09.00 -16.00",AY145)))</formula>
    </cfRule>
  </conditionalFormatting>
  <conditionalFormatting sqref="AY145 BA145:BG145">
    <cfRule type="containsText" dxfId="18311" priority="19597" operator="containsText" text="09.00 -13:00">
      <formula>NOT(ISERROR(SEARCH("09.00 -13:00",AY145)))</formula>
    </cfRule>
    <cfRule type="containsText" dxfId="18310" priority="19598" operator="containsText" text="08.30 -17.30">
      <formula>NOT(ISERROR(SEARCH("08.30 -17.30",AY145)))</formula>
    </cfRule>
    <cfRule type="containsText" dxfId="18309" priority="19599" operator="containsText" text="08.30 -15:30">
      <formula>NOT(ISERROR(SEARCH("08.30 -15:30",AY145)))</formula>
    </cfRule>
  </conditionalFormatting>
  <conditionalFormatting sqref="BI155:AMM162 AS155:AS162 Q155:S155">
    <cfRule type="containsText" dxfId="18308" priority="19580" operator="containsText" text="08.30 – 14.30">
      <formula>NOT(ISERROR(SEARCH("08.30 – 14.30",Q155)))</formula>
    </cfRule>
    <cfRule type="containsText" dxfId="18307" priority="19581" operator="containsText" text="09:30 – 18.30">
      <formula>NOT(ISERROR(SEARCH("09:30 – 18.30",Q155)))</formula>
    </cfRule>
    <cfRule type="containsText" dxfId="18306" priority="19582" operator="containsText" text="10.30 – 18.30">
      <formula>NOT(ISERROR(SEARCH("10.30 – 18.30",Q155)))</formula>
    </cfRule>
    <cfRule type="containsText" dxfId="18305" priority="19583" operator="containsText" text="09.30 – 18.30">
      <formula>NOT(ISERROR(SEARCH("09.30 – 18.30",Q155)))</formula>
    </cfRule>
    <cfRule type="containsText" dxfId="18304" priority="19584" operator="containsText" text="09.00 – 13:00">
      <formula>NOT(ISERROR(SEARCH("09.00 – 13:00",Q155)))</formula>
    </cfRule>
    <cfRule type="containsText" dxfId="18303" priority="19585" operator="containsText" text="08.30 – 16.30">
      <formula>NOT(ISERROR(SEARCH("08.30 – 16.30",Q155)))</formula>
    </cfRule>
    <cfRule type="containsText" dxfId="18302" priority="19586" operator="containsText" text="08:30 – 17.30">
      <formula>NOT(ISERROR(SEARCH("08:30 – 17.30",Q155)))</formula>
    </cfRule>
    <cfRule type="containsText" dxfId="18301" priority="19587" operator="containsText" text="08.30 – 17.30">
      <formula>NOT(ISERROR(SEARCH("08.30 – 17.30",Q155)))</formula>
    </cfRule>
    <cfRule type="containsText" dxfId="18300" priority="19588" operator="containsText" text="09.00 – 18.00">
      <formula>NOT(ISERROR(SEARCH("09.00 – 18.00",Q155)))</formula>
    </cfRule>
    <cfRule type="containsText" dxfId="18299" priority="19589" operator="containsText" text="09.00 – 13.00">
      <formula>NOT(ISERROR(SEARCH("09.00 – 13.00",Q155)))</formula>
    </cfRule>
    <cfRule type="containsText" dxfId="18298" priority="19590" operator="containsText" text="11.30 – 19.30">
      <formula>NOT(ISERROR(SEARCH("11.30 – 19.30",Q155)))</formula>
    </cfRule>
    <cfRule type="containsText" dxfId="18297" priority="19591" operator="containsText" text="10.30 – 19.30">
      <formula>NOT(ISERROR(SEARCH("10.30 – 19.30",Q155)))</formula>
    </cfRule>
    <cfRule type="containsText" dxfId="18296" priority="19592" operator="containsText" text="09.00 – 15.00">
      <formula>NOT(ISERROR(SEARCH("09.00 – 15.00",Q155)))</formula>
    </cfRule>
    <cfRule type="containsText" dxfId="18295" priority="19593" operator="containsText" text="12:30">
      <formula>NOT(ISERROR(SEARCH("12:30",Q155)))</formula>
    </cfRule>
    <cfRule type="containsText" dxfId="18294" priority="19594" operator="containsText" text="13:30">
      <formula>NOT(ISERROR(SEARCH("13:30",Q155)))</formula>
    </cfRule>
    <cfRule type="containsText" dxfId="18293" priority="19595" operator="containsText" text="FESTIVITÁ">
      <formula>NOT(ISERROR(SEARCH("FESTIVITÁ",Q155)))</formula>
    </cfRule>
    <cfRule type="cellIs" dxfId="18292" priority="19596" operator="equal">
      <formula>"DOMENICA"</formula>
    </cfRule>
  </conditionalFormatting>
  <conditionalFormatting sqref="AT155:AU162">
    <cfRule type="containsText" dxfId="18291" priority="19563" operator="containsText" text="08.30 – 14.30">
      <formula>NOT(ISERROR(SEARCH("08.30 – 14.30",AT155)))</formula>
    </cfRule>
    <cfRule type="containsText" dxfId="18290" priority="19564" operator="containsText" text="09:30 – 18.30">
      <formula>NOT(ISERROR(SEARCH("09:30 – 18.30",AT155)))</formula>
    </cfRule>
    <cfRule type="containsText" dxfId="18289" priority="19565" operator="containsText" text="10.30 – 18.30">
      <formula>NOT(ISERROR(SEARCH("10.30 – 18.30",AT155)))</formula>
    </cfRule>
    <cfRule type="containsText" dxfId="18288" priority="19566" operator="containsText" text="09.30 – 18.30">
      <formula>NOT(ISERROR(SEARCH("09.30 – 18.30",AT155)))</formula>
    </cfRule>
    <cfRule type="containsText" dxfId="18287" priority="19567" operator="containsText" text="09.00 – 13:00">
      <formula>NOT(ISERROR(SEARCH("09.00 – 13:00",AT155)))</formula>
    </cfRule>
    <cfRule type="containsText" dxfId="18286" priority="19568" operator="containsText" text="08.30 – 16.30">
      <formula>NOT(ISERROR(SEARCH("08.30 – 16.30",AT155)))</formula>
    </cfRule>
    <cfRule type="containsText" dxfId="18285" priority="19569" operator="containsText" text="08:30 – 17.30">
      <formula>NOT(ISERROR(SEARCH("08:30 – 17.30",AT155)))</formula>
    </cfRule>
    <cfRule type="containsText" dxfId="18284" priority="19570" operator="containsText" text="08.30 – 17.30">
      <formula>NOT(ISERROR(SEARCH("08.30 – 17.30",AT155)))</formula>
    </cfRule>
    <cfRule type="containsText" dxfId="18283" priority="19571" operator="containsText" text="09.00 – 18.00">
      <formula>NOT(ISERROR(SEARCH("09.00 – 18.00",AT155)))</formula>
    </cfRule>
    <cfRule type="containsText" dxfId="18282" priority="19572" operator="containsText" text="09.00 – 13.00">
      <formula>NOT(ISERROR(SEARCH("09.00 – 13.00",AT155)))</formula>
    </cfRule>
    <cfRule type="containsText" dxfId="18281" priority="19573" operator="containsText" text="11.30 – 19.30">
      <formula>NOT(ISERROR(SEARCH("11.30 – 19.30",AT155)))</formula>
    </cfRule>
    <cfRule type="containsText" dxfId="18280" priority="19574" operator="containsText" text="10.30 – 19.30">
      <formula>NOT(ISERROR(SEARCH("10.30 – 19.30",AT155)))</formula>
    </cfRule>
    <cfRule type="containsText" dxfId="18279" priority="19575" operator="containsText" text="09.00 – 15.00">
      <formula>NOT(ISERROR(SEARCH("09.00 – 15.00",AT155)))</formula>
    </cfRule>
    <cfRule type="containsText" dxfId="18278" priority="19576" operator="containsText" text="12:30">
      <formula>NOT(ISERROR(SEARCH("12:30",AT155)))</formula>
    </cfRule>
    <cfRule type="containsText" dxfId="18277" priority="19577" operator="containsText" text="13:30">
      <formula>NOT(ISERROR(SEARCH("13:30",AT155)))</formula>
    </cfRule>
    <cfRule type="containsText" dxfId="18276" priority="19578" operator="containsText" text="FESTIVITÁ">
      <formula>NOT(ISERROR(SEARCH("FESTIVITÁ",AT155)))</formula>
    </cfRule>
    <cfRule type="cellIs" dxfId="18275" priority="19579" operator="equal">
      <formula>"DOMENICA"</formula>
    </cfRule>
  </conditionalFormatting>
  <conditionalFormatting sqref="Q156:S162">
    <cfRule type="containsText" dxfId="18274" priority="19546" operator="containsText" text="08.30 – 14.30">
      <formula>NOT(ISERROR(SEARCH("08.30 – 14.30",Q156)))</formula>
    </cfRule>
    <cfRule type="containsText" dxfId="18273" priority="19547" operator="containsText" text="09:30 – 18.30">
      <formula>NOT(ISERROR(SEARCH("09:30 – 18.30",Q156)))</formula>
    </cfRule>
    <cfRule type="containsText" dxfId="18272" priority="19548" operator="containsText" text="10.30 – 18.30">
      <formula>NOT(ISERROR(SEARCH("10.30 – 18.30",Q156)))</formula>
    </cfRule>
    <cfRule type="containsText" dxfId="18271" priority="19549" operator="containsText" text="09.30 – 18.30">
      <formula>NOT(ISERROR(SEARCH("09.30 – 18.30",Q156)))</formula>
    </cfRule>
    <cfRule type="containsText" dxfId="18270" priority="19550" operator="containsText" text="09.00 – 13:00">
      <formula>NOT(ISERROR(SEARCH("09.00 – 13:00",Q156)))</formula>
    </cfRule>
    <cfRule type="containsText" dxfId="18269" priority="19551" operator="containsText" text="08.30 – 16.30">
      <formula>NOT(ISERROR(SEARCH("08.30 – 16.30",Q156)))</formula>
    </cfRule>
    <cfRule type="containsText" dxfId="18268" priority="19552" operator="containsText" text="08:30 – 17.30">
      <formula>NOT(ISERROR(SEARCH("08:30 – 17.30",Q156)))</formula>
    </cfRule>
    <cfRule type="containsText" dxfId="18267" priority="19553" operator="containsText" text="08.30 – 17.30">
      <formula>NOT(ISERROR(SEARCH("08.30 – 17.30",Q156)))</formula>
    </cfRule>
    <cfRule type="containsText" dxfId="18266" priority="19554" operator="containsText" text="09.00 – 18.00">
      <formula>NOT(ISERROR(SEARCH("09.00 – 18.00",Q156)))</formula>
    </cfRule>
    <cfRule type="containsText" dxfId="18265" priority="19555" operator="containsText" text="09.00 – 13.00">
      <formula>NOT(ISERROR(SEARCH("09.00 – 13.00",Q156)))</formula>
    </cfRule>
    <cfRule type="containsText" dxfId="18264" priority="19556" operator="containsText" text="11.30 – 19.30">
      <formula>NOT(ISERROR(SEARCH("11.30 – 19.30",Q156)))</formula>
    </cfRule>
    <cfRule type="containsText" dxfId="18263" priority="19557" operator="containsText" text="10.30 – 19.30">
      <formula>NOT(ISERROR(SEARCH("10.30 – 19.30",Q156)))</formula>
    </cfRule>
    <cfRule type="containsText" dxfId="18262" priority="19558" operator="containsText" text="09.00 – 15.00">
      <formula>NOT(ISERROR(SEARCH("09.00 – 15.00",Q156)))</formula>
    </cfRule>
    <cfRule type="containsText" dxfId="18261" priority="19559" operator="containsText" text="12:30">
      <formula>NOT(ISERROR(SEARCH("12:30",Q156)))</formula>
    </cfRule>
    <cfRule type="containsText" dxfId="18260" priority="19560" operator="containsText" text="13:30">
      <formula>NOT(ISERROR(SEARCH("13:30",Q156)))</formula>
    </cfRule>
    <cfRule type="containsText" dxfId="18259" priority="19561" operator="containsText" text="FESTIVITÁ">
      <formula>NOT(ISERROR(SEARCH("FESTIVITÁ",Q156)))</formula>
    </cfRule>
    <cfRule type="cellIs" dxfId="18258" priority="19562" operator="equal">
      <formula>"DOMENICA"</formula>
    </cfRule>
  </conditionalFormatting>
  <conditionalFormatting sqref="U155:V155 U156:U162">
    <cfRule type="containsText" dxfId="18257" priority="19529" operator="containsText" text="08.30 – 14.30">
      <formula>NOT(ISERROR(SEARCH("08.30 – 14.30",U155)))</formula>
    </cfRule>
    <cfRule type="containsText" dxfId="18256" priority="19530" operator="containsText" text="09:30 – 18.30">
      <formula>NOT(ISERROR(SEARCH("09:30 – 18.30",U155)))</formula>
    </cfRule>
    <cfRule type="containsText" dxfId="18255" priority="19531" operator="containsText" text="10.30 – 18.30">
      <formula>NOT(ISERROR(SEARCH("10.30 – 18.30",U155)))</formula>
    </cfRule>
    <cfRule type="containsText" dxfId="18254" priority="19532" operator="containsText" text="09.30 – 18.30">
      <formula>NOT(ISERROR(SEARCH("09.30 – 18.30",U155)))</formula>
    </cfRule>
    <cfRule type="containsText" dxfId="18253" priority="19533" operator="containsText" text="09.00 – 13:00">
      <formula>NOT(ISERROR(SEARCH("09.00 – 13:00",U155)))</formula>
    </cfRule>
    <cfRule type="containsText" dxfId="18252" priority="19534" operator="containsText" text="08.30 – 16.30">
      <formula>NOT(ISERROR(SEARCH("08.30 – 16.30",U155)))</formula>
    </cfRule>
    <cfRule type="containsText" dxfId="18251" priority="19535" operator="containsText" text="08:30 – 17.30">
      <formula>NOT(ISERROR(SEARCH("08:30 – 17.30",U155)))</formula>
    </cfRule>
    <cfRule type="containsText" dxfId="18250" priority="19536" operator="containsText" text="08.30 – 17.30">
      <formula>NOT(ISERROR(SEARCH("08.30 – 17.30",U155)))</formula>
    </cfRule>
    <cfRule type="containsText" dxfId="18249" priority="19537" operator="containsText" text="09.00 – 18.00">
      <formula>NOT(ISERROR(SEARCH("09.00 – 18.00",U155)))</formula>
    </cfRule>
    <cfRule type="containsText" dxfId="18248" priority="19538" operator="containsText" text="09.00 – 13.00">
      <formula>NOT(ISERROR(SEARCH("09.00 – 13.00",U155)))</formula>
    </cfRule>
    <cfRule type="containsText" dxfId="18247" priority="19539" operator="containsText" text="11.30 – 19.30">
      <formula>NOT(ISERROR(SEARCH("11.30 – 19.30",U155)))</formula>
    </cfRule>
    <cfRule type="containsText" dxfId="18246" priority="19540" operator="containsText" text="10.30 – 19.30">
      <formula>NOT(ISERROR(SEARCH("10.30 – 19.30",U155)))</formula>
    </cfRule>
    <cfRule type="containsText" dxfId="18245" priority="19541" operator="containsText" text="09.00 – 15.00">
      <formula>NOT(ISERROR(SEARCH("09.00 – 15.00",U155)))</formula>
    </cfRule>
    <cfRule type="containsText" dxfId="18244" priority="19542" operator="containsText" text="12:30">
      <formula>NOT(ISERROR(SEARCH("12:30",U155)))</formula>
    </cfRule>
    <cfRule type="containsText" dxfId="18243" priority="19543" operator="containsText" text="13:30">
      <formula>NOT(ISERROR(SEARCH("13:30",U155)))</formula>
    </cfRule>
    <cfRule type="containsText" dxfId="18242" priority="19544" operator="containsText" text="FESTIVITÁ">
      <formula>NOT(ISERROR(SEARCH("FESTIVITÁ",U155)))</formula>
    </cfRule>
    <cfRule type="cellIs" dxfId="18241" priority="19545" operator="equal">
      <formula>"DOMENICA"</formula>
    </cfRule>
  </conditionalFormatting>
  <conditionalFormatting sqref="V156:V162">
    <cfRule type="containsText" dxfId="18240" priority="19512" operator="containsText" text="08.30 – 14.30">
      <formula>NOT(ISERROR(SEARCH("08.30 – 14.30",V156)))</formula>
    </cfRule>
    <cfRule type="containsText" dxfId="18239" priority="19513" operator="containsText" text="09:30 – 18.30">
      <formula>NOT(ISERROR(SEARCH("09:30 – 18.30",V156)))</formula>
    </cfRule>
    <cfRule type="containsText" dxfId="18238" priority="19514" operator="containsText" text="10.30 – 18.30">
      <formula>NOT(ISERROR(SEARCH("10.30 – 18.30",V156)))</formula>
    </cfRule>
    <cfRule type="containsText" dxfId="18237" priority="19515" operator="containsText" text="09.30 – 18.30">
      <formula>NOT(ISERROR(SEARCH("09.30 – 18.30",V156)))</formula>
    </cfRule>
    <cfRule type="containsText" dxfId="18236" priority="19516" operator="containsText" text="09.00 – 13:00">
      <formula>NOT(ISERROR(SEARCH("09.00 – 13:00",V156)))</formula>
    </cfRule>
    <cfRule type="containsText" dxfId="18235" priority="19517" operator="containsText" text="08.30 – 16.30">
      <formula>NOT(ISERROR(SEARCH("08.30 – 16.30",V156)))</formula>
    </cfRule>
    <cfRule type="containsText" dxfId="18234" priority="19518" operator="containsText" text="08:30 – 17.30">
      <formula>NOT(ISERROR(SEARCH("08:30 – 17.30",V156)))</formula>
    </cfRule>
    <cfRule type="containsText" dxfId="18233" priority="19519" operator="containsText" text="08.30 – 17.30">
      <formula>NOT(ISERROR(SEARCH("08.30 – 17.30",V156)))</formula>
    </cfRule>
    <cfRule type="containsText" dxfId="18232" priority="19520" operator="containsText" text="09.00 – 18.00">
      <formula>NOT(ISERROR(SEARCH("09.00 – 18.00",V156)))</formula>
    </cfRule>
    <cfRule type="containsText" dxfId="18231" priority="19521" operator="containsText" text="09.00 – 13.00">
      <formula>NOT(ISERROR(SEARCH("09.00 – 13.00",V156)))</formula>
    </cfRule>
    <cfRule type="containsText" dxfId="18230" priority="19522" operator="containsText" text="11.30 – 19.30">
      <formula>NOT(ISERROR(SEARCH("11.30 – 19.30",V156)))</formula>
    </cfRule>
    <cfRule type="containsText" dxfId="18229" priority="19523" operator="containsText" text="10.30 – 19.30">
      <formula>NOT(ISERROR(SEARCH("10.30 – 19.30",V156)))</formula>
    </cfRule>
    <cfRule type="containsText" dxfId="18228" priority="19524" operator="containsText" text="09.00 – 15.00">
      <formula>NOT(ISERROR(SEARCH("09.00 – 15.00",V156)))</formula>
    </cfRule>
    <cfRule type="containsText" dxfId="18227" priority="19525" operator="containsText" text="12:30">
      <formula>NOT(ISERROR(SEARCH("12:30",V156)))</formula>
    </cfRule>
    <cfRule type="containsText" dxfId="18226" priority="19526" operator="containsText" text="13:30">
      <formula>NOT(ISERROR(SEARCH("13:30",V156)))</formula>
    </cfRule>
    <cfRule type="containsText" dxfId="18225" priority="19527" operator="containsText" text="FESTIVITÁ">
      <formula>NOT(ISERROR(SEARCH("FESTIVITÁ",V156)))</formula>
    </cfRule>
    <cfRule type="cellIs" dxfId="18224" priority="19528" operator="equal">
      <formula>"DOMENICA"</formula>
    </cfRule>
  </conditionalFormatting>
  <conditionalFormatting sqref="V156:V162">
    <cfRule type="iconSet" priority="19511">
      <iconSet iconSet="3Symbols2">
        <cfvo type="percent" val="0"/>
        <cfvo type="percent" val="0"/>
        <cfvo type="formula" val="TODAY()" gte="0"/>
      </iconSet>
    </cfRule>
  </conditionalFormatting>
  <conditionalFormatting sqref="AW156:AW162">
    <cfRule type="containsText" dxfId="18223" priority="19494" operator="containsText" text="08.30 – 14.30">
      <formula>NOT(ISERROR(SEARCH("08.30 – 14.30",AW156)))</formula>
    </cfRule>
    <cfRule type="containsText" dxfId="18222" priority="19495" operator="containsText" text="09:30 – 18.30">
      <formula>NOT(ISERROR(SEARCH("09:30 – 18.30",AW156)))</formula>
    </cfRule>
    <cfRule type="containsText" dxfId="18221" priority="19496" operator="containsText" text="10.30 – 18.30">
      <formula>NOT(ISERROR(SEARCH("10.30 – 18.30",AW156)))</formula>
    </cfRule>
    <cfRule type="containsText" dxfId="18220" priority="19497" operator="containsText" text="09.30 – 18.30">
      <formula>NOT(ISERROR(SEARCH("09.30 – 18.30",AW156)))</formula>
    </cfRule>
    <cfRule type="containsText" dxfId="18219" priority="19498" operator="containsText" text="09.00 – 13:00">
      <formula>NOT(ISERROR(SEARCH("09.00 – 13:00",AW156)))</formula>
    </cfRule>
    <cfRule type="containsText" dxfId="18218" priority="19499" operator="containsText" text="08.30 – 16.30">
      <formula>NOT(ISERROR(SEARCH("08.30 – 16.30",AW156)))</formula>
    </cfRule>
    <cfRule type="containsText" dxfId="18217" priority="19500" operator="containsText" text="08:30 – 17.30">
      <formula>NOT(ISERROR(SEARCH("08:30 – 17.30",AW156)))</formula>
    </cfRule>
    <cfRule type="containsText" dxfId="18216" priority="19501" operator="containsText" text="08.30 – 17.30">
      <formula>NOT(ISERROR(SEARCH("08.30 – 17.30",AW156)))</formula>
    </cfRule>
    <cfRule type="containsText" dxfId="18215" priority="19502" operator="containsText" text="09.00 – 18.00">
      <formula>NOT(ISERROR(SEARCH("09.00 – 18.00",AW156)))</formula>
    </cfRule>
    <cfRule type="containsText" dxfId="18214" priority="19503" operator="containsText" text="09.00 – 13.00">
      <formula>NOT(ISERROR(SEARCH("09.00 – 13.00",AW156)))</formula>
    </cfRule>
    <cfRule type="containsText" dxfId="18213" priority="19504" operator="containsText" text="11.30 – 19.30">
      <formula>NOT(ISERROR(SEARCH("11.30 – 19.30",AW156)))</formula>
    </cfRule>
    <cfRule type="containsText" dxfId="18212" priority="19505" operator="containsText" text="10.30 – 19.30">
      <formula>NOT(ISERROR(SEARCH("10.30 – 19.30",AW156)))</formula>
    </cfRule>
    <cfRule type="containsText" dxfId="18211" priority="19506" operator="containsText" text="09.00 – 15.00">
      <formula>NOT(ISERROR(SEARCH("09.00 – 15.00",AW156)))</formula>
    </cfRule>
    <cfRule type="containsText" dxfId="18210" priority="19507" operator="containsText" text="12:30">
      <formula>NOT(ISERROR(SEARCH("12:30",AW156)))</formula>
    </cfRule>
    <cfRule type="containsText" dxfId="18209" priority="19508" operator="containsText" text="13:30">
      <formula>NOT(ISERROR(SEARCH("13:30",AW156)))</formula>
    </cfRule>
    <cfRule type="containsText" dxfId="18208" priority="19509" operator="containsText" text="FESTIVITÁ">
      <formula>NOT(ISERROR(SEARCH("FESTIVITÁ",AW156)))</formula>
    </cfRule>
    <cfRule type="cellIs" dxfId="18207" priority="19510" operator="equal">
      <formula>"DOMENICA"</formula>
    </cfRule>
  </conditionalFormatting>
  <conditionalFormatting sqref="AX156:AX162">
    <cfRule type="containsText" dxfId="18206" priority="19477" operator="containsText" text="08.30 – 14.30">
      <formula>NOT(ISERROR(SEARCH("08.30 – 14.30",AX156)))</formula>
    </cfRule>
    <cfRule type="containsText" dxfId="18205" priority="19478" operator="containsText" text="09:30 – 18.30">
      <formula>NOT(ISERROR(SEARCH("09:30 – 18.30",AX156)))</formula>
    </cfRule>
    <cfRule type="containsText" dxfId="18204" priority="19479" operator="containsText" text="10.30 – 18.30">
      <formula>NOT(ISERROR(SEARCH("10.30 – 18.30",AX156)))</formula>
    </cfRule>
    <cfRule type="containsText" dxfId="18203" priority="19480" operator="containsText" text="09.30 – 18.30">
      <formula>NOT(ISERROR(SEARCH("09.30 – 18.30",AX156)))</formula>
    </cfRule>
    <cfRule type="containsText" dxfId="18202" priority="19481" operator="containsText" text="09.00 – 13:00">
      <formula>NOT(ISERROR(SEARCH("09.00 – 13:00",AX156)))</formula>
    </cfRule>
    <cfRule type="containsText" dxfId="18201" priority="19482" operator="containsText" text="08.30 – 16.30">
      <formula>NOT(ISERROR(SEARCH("08.30 – 16.30",AX156)))</formula>
    </cfRule>
    <cfRule type="containsText" dxfId="18200" priority="19483" operator="containsText" text="08:30 – 17.30">
      <formula>NOT(ISERROR(SEARCH("08:30 – 17.30",AX156)))</formula>
    </cfRule>
    <cfRule type="containsText" dxfId="18199" priority="19484" operator="containsText" text="08.30 – 17.30">
      <formula>NOT(ISERROR(SEARCH("08.30 – 17.30",AX156)))</formula>
    </cfRule>
    <cfRule type="containsText" dxfId="18198" priority="19485" operator="containsText" text="09.00 – 18.00">
      <formula>NOT(ISERROR(SEARCH("09.00 – 18.00",AX156)))</formula>
    </cfRule>
    <cfRule type="containsText" dxfId="18197" priority="19486" operator="containsText" text="09.00 – 13.00">
      <formula>NOT(ISERROR(SEARCH("09.00 – 13.00",AX156)))</formula>
    </cfRule>
    <cfRule type="containsText" dxfId="18196" priority="19487" operator="containsText" text="11.30 – 19.30">
      <formula>NOT(ISERROR(SEARCH("11.30 – 19.30",AX156)))</formula>
    </cfRule>
    <cfRule type="containsText" dxfId="18195" priority="19488" operator="containsText" text="10.30 – 19.30">
      <formula>NOT(ISERROR(SEARCH("10.30 – 19.30",AX156)))</formula>
    </cfRule>
    <cfRule type="containsText" dxfId="18194" priority="19489" operator="containsText" text="09.00 – 15.00">
      <formula>NOT(ISERROR(SEARCH("09.00 – 15.00",AX156)))</formula>
    </cfRule>
    <cfRule type="containsText" dxfId="18193" priority="19490" operator="containsText" text="12:30">
      <formula>NOT(ISERROR(SEARCH("12:30",AX156)))</formula>
    </cfRule>
    <cfRule type="containsText" dxfId="18192" priority="19491" operator="containsText" text="13:30">
      <formula>NOT(ISERROR(SEARCH("13:30",AX156)))</formula>
    </cfRule>
    <cfRule type="containsText" dxfId="18191" priority="19492" operator="containsText" text="FESTIVITÁ">
      <formula>NOT(ISERROR(SEARCH("FESTIVITÁ",AX156)))</formula>
    </cfRule>
    <cfRule type="cellIs" dxfId="18190" priority="19493" operator="equal">
      <formula>"DOMENICA"</formula>
    </cfRule>
  </conditionalFormatting>
  <conditionalFormatting sqref="AX156:AX162">
    <cfRule type="iconSet" priority="19476">
      <iconSet iconSet="3Symbols2">
        <cfvo type="percent" val="0"/>
        <cfvo type="percent" val="0"/>
        <cfvo type="formula" val="TODAY()" gte="0"/>
      </iconSet>
    </cfRule>
  </conditionalFormatting>
  <conditionalFormatting sqref="Q155:S162 BI155:XFD162 U155:V162">
    <cfRule type="containsText" dxfId="18189" priority="19470" operator="containsText" text="09.00 - 13.00">
      <formula>NOT(ISERROR(SEARCH("09.00 - 13.00",Q155)))</formula>
    </cfRule>
    <cfRule type="containsText" dxfId="18188" priority="19471" operator="containsText" text="09.00 – 15:00">
      <formula>NOT(ISERROR(SEARCH("09.00 – 15:00",Q155)))</formula>
    </cfRule>
    <cfRule type="containsText" dxfId="18187" priority="19472" operator="containsText" text="09.00 – 16.00">
      <formula>NOT(ISERROR(SEARCH("09.00 – 16.00",Q155)))</formula>
    </cfRule>
    <cfRule type="containsText" dxfId="18186" priority="19473" operator="containsText" text="09.00 - 13:00">
      <formula>NOT(ISERROR(SEARCH("09.00 - 13:00",Q155)))</formula>
    </cfRule>
    <cfRule type="containsText" dxfId="18185" priority="19474" operator="containsText" text="08.30 – 16:30 ">
      <formula>NOT(ISERROR(SEARCH("08.30 – 16:30 ",Q155)))</formula>
    </cfRule>
    <cfRule type="containsText" dxfId="18184" priority="19475" operator="containsText" text="08.30 – 17:30 ">
      <formula>NOT(ISERROR(SEARCH("08.30 – 17:30 ",Q155)))</formula>
    </cfRule>
  </conditionalFormatting>
  <conditionalFormatting sqref="A156:B162">
    <cfRule type="containsText" dxfId="18183" priority="19453" operator="containsText" text="08.30 – 14.30">
      <formula>NOT(ISERROR(SEARCH("08.30 – 14.30",A156)))</formula>
    </cfRule>
    <cfRule type="containsText" dxfId="18182" priority="19454" operator="containsText" text="09:30 – 18.30">
      <formula>NOT(ISERROR(SEARCH("09:30 – 18.30",A156)))</formula>
    </cfRule>
    <cfRule type="containsText" dxfId="18181" priority="19455" operator="containsText" text="10.30 – 18.30">
      <formula>NOT(ISERROR(SEARCH("10.30 – 18.30",A156)))</formula>
    </cfRule>
    <cfRule type="containsText" dxfId="18180" priority="19456" operator="containsText" text="09.30 – 18.30">
      <formula>NOT(ISERROR(SEARCH("09.30 – 18.30",A156)))</formula>
    </cfRule>
    <cfRule type="containsText" dxfId="18179" priority="19457" operator="containsText" text="09.00 – 13:00">
      <formula>NOT(ISERROR(SEARCH("09.00 – 13:00",A156)))</formula>
    </cfRule>
    <cfRule type="containsText" dxfId="18178" priority="19458" operator="containsText" text="08.30 – 16.30">
      <formula>NOT(ISERROR(SEARCH("08.30 – 16.30",A156)))</formula>
    </cfRule>
    <cfRule type="containsText" dxfId="18177" priority="19459" operator="containsText" text="08:30 – 17.30">
      <formula>NOT(ISERROR(SEARCH("08:30 – 17.30",A156)))</formula>
    </cfRule>
    <cfRule type="containsText" dxfId="18176" priority="19460" operator="containsText" text="08.30 – 17.30">
      <formula>NOT(ISERROR(SEARCH("08.30 – 17.30",A156)))</formula>
    </cfRule>
    <cfRule type="containsText" dxfId="18175" priority="19461" operator="containsText" text="09.00 – 18.00">
      <formula>NOT(ISERROR(SEARCH("09.00 – 18.00",A156)))</formula>
    </cfRule>
    <cfRule type="containsText" dxfId="18174" priority="19462" operator="containsText" text="09.00 – 13.00">
      <formula>NOT(ISERROR(SEARCH("09.00 – 13.00",A156)))</formula>
    </cfRule>
    <cfRule type="containsText" dxfId="18173" priority="19463" operator="containsText" text="11.30 – 19.30">
      <formula>NOT(ISERROR(SEARCH("11.30 – 19.30",A156)))</formula>
    </cfRule>
    <cfRule type="containsText" dxfId="18172" priority="19464" operator="containsText" text="10.30 – 19.30">
      <formula>NOT(ISERROR(SEARCH("10.30 – 19.30",A156)))</formula>
    </cfRule>
    <cfRule type="containsText" dxfId="18171" priority="19465" operator="containsText" text="09.00 – 15.00">
      <formula>NOT(ISERROR(SEARCH("09.00 – 15.00",A156)))</formula>
    </cfRule>
    <cfRule type="containsText" dxfId="18170" priority="19466" operator="containsText" text="12:30">
      <formula>NOT(ISERROR(SEARCH("12:30",A156)))</formula>
    </cfRule>
    <cfRule type="containsText" dxfId="18169" priority="19467" operator="containsText" text="13:30">
      <formula>NOT(ISERROR(SEARCH("13:30",A156)))</formula>
    </cfRule>
    <cfRule type="containsText" dxfId="18168" priority="19468" operator="containsText" text="FESTIVITÁ">
      <formula>NOT(ISERROR(SEARCH("FESTIVITÁ",A156)))</formula>
    </cfRule>
    <cfRule type="cellIs" dxfId="18167" priority="19469" operator="equal">
      <formula>"DOMENICA"</formula>
    </cfRule>
  </conditionalFormatting>
  <conditionalFormatting sqref="B156:B162">
    <cfRule type="iconSet" priority="19452">
      <iconSet iconSet="3Symbols2">
        <cfvo type="percent" val="0"/>
        <cfvo type="percent" val="0"/>
        <cfvo type="formula" val="TODAY()" gte="0"/>
      </iconSet>
    </cfRule>
  </conditionalFormatting>
  <conditionalFormatting sqref="A155:B155">
    <cfRule type="containsText" dxfId="18166" priority="19435" operator="containsText" text="08.30 – 14.30">
      <formula>NOT(ISERROR(SEARCH("08.30 – 14.30",A155)))</formula>
    </cfRule>
    <cfRule type="containsText" dxfId="18165" priority="19436" operator="containsText" text="09:30 – 18.30">
      <formula>NOT(ISERROR(SEARCH("09:30 – 18.30",A155)))</formula>
    </cfRule>
    <cfRule type="containsText" dxfId="18164" priority="19437" operator="containsText" text="10.30 – 18.30">
      <formula>NOT(ISERROR(SEARCH("10.30 – 18.30",A155)))</formula>
    </cfRule>
    <cfRule type="containsText" dxfId="18163" priority="19438" operator="containsText" text="09.30 – 18.30">
      <formula>NOT(ISERROR(SEARCH("09.30 – 18.30",A155)))</formula>
    </cfRule>
    <cfRule type="containsText" dxfId="18162" priority="19439" operator="containsText" text="09.00 – 13:00">
      <formula>NOT(ISERROR(SEARCH("09.00 – 13:00",A155)))</formula>
    </cfRule>
    <cfRule type="containsText" dxfId="18161" priority="19440" operator="containsText" text="08.30 – 16.30">
      <formula>NOT(ISERROR(SEARCH("08.30 – 16.30",A155)))</formula>
    </cfRule>
    <cfRule type="containsText" dxfId="18160" priority="19441" operator="containsText" text="08:30 – 17.30">
      <formula>NOT(ISERROR(SEARCH("08:30 – 17.30",A155)))</formula>
    </cfRule>
    <cfRule type="containsText" dxfId="18159" priority="19442" operator="containsText" text="08.30 – 17.30">
      <formula>NOT(ISERROR(SEARCH("08.30 – 17.30",A155)))</formula>
    </cfRule>
    <cfRule type="containsText" dxfId="18158" priority="19443" operator="containsText" text="09.00 – 18.00">
      <formula>NOT(ISERROR(SEARCH("09.00 – 18.00",A155)))</formula>
    </cfRule>
    <cfRule type="containsText" dxfId="18157" priority="19444" operator="containsText" text="09.00 – 13.00">
      <formula>NOT(ISERROR(SEARCH("09.00 – 13.00",A155)))</formula>
    </cfRule>
    <cfRule type="containsText" dxfId="18156" priority="19445" operator="containsText" text="11.30 – 19.30">
      <formula>NOT(ISERROR(SEARCH("11.30 – 19.30",A155)))</formula>
    </cfRule>
    <cfRule type="containsText" dxfId="18155" priority="19446" operator="containsText" text="10.30 – 19.30">
      <formula>NOT(ISERROR(SEARCH("10.30 – 19.30",A155)))</formula>
    </cfRule>
    <cfRule type="containsText" dxfId="18154" priority="19447" operator="containsText" text="09.00 – 15.00">
      <formula>NOT(ISERROR(SEARCH("09.00 – 15.00",A155)))</formula>
    </cfRule>
    <cfRule type="containsText" dxfId="18153" priority="19448" operator="containsText" text="12:30">
      <formula>NOT(ISERROR(SEARCH("12:30",A155)))</formula>
    </cfRule>
    <cfRule type="containsText" dxfId="18152" priority="19449" operator="containsText" text="13:30">
      <formula>NOT(ISERROR(SEARCH("13:30",A155)))</formula>
    </cfRule>
    <cfRule type="containsText" dxfId="18151" priority="19450" operator="containsText" text="FESTIVITÁ">
      <formula>NOT(ISERROR(SEARCH("FESTIVITÁ",A155)))</formula>
    </cfRule>
    <cfRule type="cellIs" dxfId="18150" priority="19451" operator="equal">
      <formula>"DOMENICA"</formula>
    </cfRule>
  </conditionalFormatting>
  <conditionalFormatting sqref="A155:B162">
    <cfRule type="containsText" dxfId="18149" priority="19429" operator="containsText" text="09.00 - 13.00">
      <formula>NOT(ISERROR(SEARCH("09.00 - 13.00",A155)))</formula>
    </cfRule>
    <cfRule type="containsText" dxfId="18148" priority="19430" operator="containsText" text="09.00 – 15:00">
      <formula>NOT(ISERROR(SEARCH("09.00 – 15:00",A155)))</formula>
    </cfRule>
    <cfRule type="containsText" dxfId="18147" priority="19431" operator="containsText" text="09.00 – 16.00">
      <formula>NOT(ISERROR(SEARCH("09.00 – 16.00",A155)))</formula>
    </cfRule>
    <cfRule type="containsText" dxfId="18146" priority="19432" operator="containsText" text="09.00 - 13:00">
      <formula>NOT(ISERROR(SEARCH("09.00 - 13:00",A155)))</formula>
    </cfRule>
    <cfRule type="containsText" dxfId="18145" priority="19433" operator="containsText" text="08.30 – 16:30 ">
      <formula>NOT(ISERROR(SEARCH("08.30 – 16:30 ",A155)))</formula>
    </cfRule>
    <cfRule type="containsText" dxfId="18144" priority="19434" operator="containsText" text="08.30 – 17:30 ">
      <formula>NOT(ISERROR(SEARCH("08.30 – 17:30 ",A155)))</formula>
    </cfRule>
  </conditionalFormatting>
  <conditionalFormatting sqref="C155:P162">
    <cfRule type="containsText" dxfId="18143" priority="19411" operator="containsText" text="08.30 – 14.30">
      <formula>NOT(ISERROR(SEARCH("08.30 – 14.30",C155)))</formula>
    </cfRule>
    <cfRule type="containsText" dxfId="18142" priority="19412" operator="containsText" text="09:30 – 18.30">
      <formula>NOT(ISERROR(SEARCH("09:30 – 18.30",C155)))</formula>
    </cfRule>
    <cfRule type="containsText" dxfId="18141" priority="19413" operator="containsText" text="10.30 – 18.30">
      <formula>NOT(ISERROR(SEARCH("10.30 – 18.30",C155)))</formula>
    </cfRule>
    <cfRule type="containsText" dxfId="18140" priority="19414" operator="containsText" text="09.30 – 18.30">
      <formula>NOT(ISERROR(SEARCH("09.30 – 18.30",C155)))</formula>
    </cfRule>
    <cfRule type="containsText" dxfId="18139" priority="19416" operator="containsText" text="09.00 – 13:00">
      <formula>NOT(ISERROR(SEARCH("09.00 – 13:00",C155)))</formula>
    </cfRule>
    <cfRule type="containsText" dxfId="18138" priority="19417" operator="containsText" text="08.30 – 16.30">
      <formula>NOT(ISERROR(SEARCH("08.30 – 16.30",C155)))</formula>
    </cfRule>
    <cfRule type="containsText" dxfId="18137" priority="19418" operator="containsText" text="08:30 – 17.30">
      <formula>NOT(ISERROR(SEARCH("08:30 – 17.30",C155)))</formula>
    </cfRule>
    <cfRule type="containsText" dxfId="18136" priority="19419" operator="containsText" text="08.30 – 17.30">
      <formula>NOT(ISERROR(SEARCH("08.30 – 17.30",C155)))</formula>
    </cfRule>
    <cfRule type="containsText" dxfId="18135" priority="19420" operator="containsText" text="09.00 – 18.00">
      <formula>NOT(ISERROR(SEARCH("09.00 – 18.00",C155)))</formula>
    </cfRule>
    <cfRule type="containsText" dxfId="18134" priority="19421" operator="containsText" text="09.00 – 13.00">
      <formula>NOT(ISERROR(SEARCH("09.00 – 13.00",C155)))</formula>
    </cfRule>
    <cfRule type="containsText" dxfId="18133" priority="19422" operator="containsText" text="11.30 – 19.30">
      <formula>NOT(ISERROR(SEARCH("11.30 – 19.30",C155)))</formula>
    </cfRule>
    <cfRule type="containsText" dxfId="18132" priority="19423" operator="containsText" text="10.30 – 19.30">
      <formula>NOT(ISERROR(SEARCH("10.30 – 19.30",C155)))</formula>
    </cfRule>
    <cfRule type="containsText" dxfId="18131" priority="19424" operator="containsText" text="09.00 – 15.00">
      <formula>NOT(ISERROR(SEARCH("09.00 – 15.00",C155)))</formula>
    </cfRule>
    <cfRule type="containsText" dxfId="18130" priority="19425" operator="containsText" text="1 2 : 3 0">
      <formula>NOT(ISERROR(SEARCH("1 2 : 3 0",C155)))</formula>
    </cfRule>
    <cfRule type="containsText" dxfId="18129" priority="19426" operator="containsText" text="1 3 : 3 0">
      <formula>NOT(ISERROR(SEARCH("1 3 : 3 0",C155)))</formula>
    </cfRule>
    <cfRule type="containsText" dxfId="18128" priority="19427" operator="containsText" text="FESTIVITÁ">
      <formula>NOT(ISERROR(SEARCH("FESTIVITÁ",C155)))</formula>
    </cfRule>
    <cfRule type="cellIs" dxfId="18127" priority="19428" operator="equal">
      <formula>"DOMENICA"</formula>
    </cfRule>
  </conditionalFormatting>
  <conditionalFormatting sqref="C155:P162">
    <cfRule type="containsText" dxfId="18126" priority="19403" operator="containsText" text="09.00 - 13.00">
      <formula>NOT(ISERROR(SEARCH("09.00 - 13.00",C155)))</formula>
    </cfRule>
    <cfRule type="containsText" dxfId="18125" priority="19406" operator="containsText" text="09.00 – 15:00">
      <formula>NOT(ISERROR(SEARCH("09.00 – 15:00",C155)))</formula>
    </cfRule>
    <cfRule type="containsText" dxfId="18124" priority="19407" operator="containsText" text="09.00 – 16.00">
      <formula>NOT(ISERROR(SEARCH("09.00 – 16.00",C155)))</formula>
    </cfRule>
    <cfRule type="containsText" dxfId="18123" priority="19408" operator="containsText" text="09.00 - 13:00">
      <formula>NOT(ISERROR(SEARCH("09.00 - 13:00",C155)))</formula>
    </cfRule>
    <cfRule type="containsText" dxfId="18122" priority="19409" operator="containsText" text="08.30 – 16:30 ">
      <formula>NOT(ISERROR(SEARCH("08.30 – 16:30 ",C155)))</formula>
    </cfRule>
    <cfRule type="containsText" dxfId="18121" priority="19410" operator="containsText" text="08.30 – 17:30 ">
      <formula>NOT(ISERROR(SEARCH("08.30 – 17:30 ",C155)))</formula>
    </cfRule>
  </conditionalFormatting>
  <conditionalFormatting sqref="C155:P162">
    <cfRule type="containsText" dxfId="18120" priority="19405" operator="containsText" text="1 3 : 0 0">
      <formula>NOT(ISERROR(SEARCH("1 3 : 0 0",C155)))</formula>
    </cfRule>
  </conditionalFormatting>
  <conditionalFormatting sqref="C155:P155">
    <cfRule type="containsText" dxfId="18119" priority="19404" operator="containsText" text="13:00">
      <formula>NOT(ISERROR(SEARCH("13:00",C155)))</formula>
    </cfRule>
  </conditionalFormatting>
  <conditionalFormatting sqref="C155:P162">
    <cfRule type="containsText" dxfId="18118" priority="19415" operator="containsText" text="09:00 – 13.00 ">
      <formula>NOT(ISERROR(SEARCH("09:00 – 13.00 ",C155)))</formula>
    </cfRule>
  </conditionalFormatting>
  <conditionalFormatting sqref="C161:P161">
    <cfRule type="containsText" dxfId="18117" priority="19402" operator="containsText" text="09:00 – 13.00 ">
      <formula>NOT(ISERROR(SEARCH("09:00 – 13.00 ",C161)))</formula>
    </cfRule>
  </conditionalFormatting>
  <conditionalFormatting sqref="C155:P162">
    <cfRule type="containsText" dxfId="18116" priority="19401" operator="containsText" text="09:00 – 13.00 ">
      <formula>NOT(ISERROR(SEARCH("09:00 – 13.00 ",C155)))</formula>
    </cfRule>
  </conditionalFormatting>
  <conditionalFormatting sqref="C161:P162">
    <cfRule type="containsText" dxfId="18115" priority="19400" operator="containsText" text="09:00 – 13.00 ">
      <formula>NOT(ISERROR(SEARCH("09:00 – 13.00 ",C161)))</formula>
    </cfRule>
  </conditionalFormatting>
  <conditionalFormatting sqref="C156:P156">
    <cfRule type="containsText" dxfId="18114" priority="19397" operator="containsText" text="09.00 -13.00">
      <formula>NOT(ISERROR(SEARCH("09.00 -13.00",C156)))</formula>
    </cfRule>
    <cfRule type="containsText" dxfId="18113" priority="19398" operator="containsText" text="09.00 -15:00">
      <formula>NOT(ISERROR(SEARCH("09.00 -15:00",C156)))</formula>
    </cfRule>
    <cfRule type="containsText" dxfId="18112" priority="19399" operator="containsText" text="09.00 -16.00">
      <formula>NOT(ISERROR(SEARCH("09.00 -16.00",C156)))</formula>
    </cfRule>
  </conditionalFormatting>
  <conditionalFormatting sqref="C157:P162">
    <cfRule type="containsText" dxfId="18111" priority="19394" operator="containsText" text="09.00 -13.00">
      <formula>NOT(ISERROR(SEARCH("09.00 -13.00",C157)))</formula>
    </cfRule>
    <cfRule type="containsText" dxfId="18110" priority="19395" operator="containsText" text="09.00 -15:00">
      <formula>NOT(ISERROR(SEARCH("09.00 -15:00",C157)))</formula>
    </cfRule>
    <cfRule type="containsText" dxfId="18109" priority="19396" operator="containsText" text="09.00 -16.00">
      <formula>NOT(ISERROR(SEARCH("09.00 -16.00",C157)))</formula>
    </cfRule>
  </conditionalFormatting>
  <conditionalFormatting sqref="C155:P155">
    <cfRule type="containsText" dxfId="18108" priority="19391" operator="containsText" text="09.00 -13.00">
      <formula>NOT(ISERROR(SEARCH("09.00 -13.00",C155)))</formula>
    </cfRule>
    <cfRule type="containsText" dxfId="18107" priority="19392" operator="containsText" text="09.00 -15:00">
      <formula>NOT(ISERROR(SEARCH("09.00 -15:00",C155)))</formula>
    </cfRule>
    <cfRule type="containsText" dxfId="18106" priority="19393" operator="containsText" text="09.00 -16.00">
      <formula>NOT(ISERROR(SEARCH("09.00 -16.00",C155)))</formula>
    </cfRule>
  </conditionalFormatting>
  <conditionalFormatting sqref="C161:P161">
    <cfRule type="containsText" dxfId="18105" priority="19390" operator="containsText" text="09:00 – 13.00 ">
      <formula>NOT(ISERROR(SEARCH("09:00 – 13.00 ",C161)))</formula>
    </cfRule>
  </conditionalFormatting>
  <conditionalFormatting sqref="C155:P162">
    <cfRule type="containsText" dxfId="18104" priority="19389" operator="containsText" text="09:00 – 13.00 ">
      <formula>NOT(ISERROR(SEARCH("09:00 – 13.00 ",C155)))</formula>
    </cfRule>
  </conditionalFormatting>
  <conditionalFormatting sqref="C161:P162">
    <cfRule type="containsText" dxfId="18103" priority="19388" operator="containsText" text="09:00 – 13.00 ">
      <formula>NOT(ISERROR(SEARCH("09:00 – 13.00 ",C161)))</formula>
    </cfRule>
  </conditionalFormatting>
  <conditionalFormatting sqref="C156:P156">
    <cfRule type="containsText" dxfId="18102" priority="19385" operator="containsText" text="09.00 -13.00">
      <formula>NOT(ISERROR(SEARCH("09.00 -13.00",C156)))</formula>
    </cfRule>
    <cfRule type="containsText" dxfId="18101" priority="19386" operator="containsText" text="09.00 -15:00">
      <formula>NOT(ISERROR(SEARCH("09.00 -15:00",C156)))</formula>
    </cfRule>
    <cfRule type="containsText" dxfId="18100" priority="19387" operator="containsText" text="09.00 -16.00">
      <formula>NOT(ISERROR(SEARCH("09.00 -16.00",C156)))</formula>
    </cfRule>
  </conditionalFormatting>
  <conditionalFormatting sqref="C157:P162">
    <cfRule type="containsText" dxfId="18099" priority="19382" operator="containsText" text="09.00 -13.00">
      <formula>NOT(ISERROR(SEARCH("09.00 -13.00",C157)))</formula>
    </cfRule>
    <cfRule type="containsText" dxfId="18098" priority="19383" operator="containsText" text="09.00 -15:00">
      <formula>NOT(ISERROR(SEARCH("09.00 -15:00",C157)))</formula>
    </cfRule>
    <cfRule type="containsText" dxfId="18097" priority="19384" operator="containsText" text="09.00 -16.00">
      <formula>NOT(ISERROR(SEARCH("09.00 -16.00",C157)))</formula>
    </cfRule>
  </conditionalFormatting>
  <conditionalFormatting sqref="C155:P155">
    <cfRule type="containsText" dxfId="18096" priority="19379" operator="containsText" text="09.00 -13.00">
      <formula>NOT(ISERROR(SEARCH("09.00 -13.00",C155)))</formula>
    </cfRule>
    <cfRule type="containsText" dxfId="18095" priority="19380" operator="containsText" text="09.00 -15:00">
      <formula>NOT(ISERROR(SEARCH("09.00 -15:00",C155)))</formula>
    </cfRule>
    <cfRule type="containsText" dxfId="18094" priority="19381" operator="containsText" text="09.00 -16.00">
      <formula>NOT(ISERROR(SEARCH("09.00 -16.00",C155)))</formula>
    </cfRule>
  </conditionalFormatting>
  <conditionalFormatting sqref="C156:P156">
    <cfRule type="containsText" dxfId="18093" priority="19376" operator="containsText" text="09.00 -13:00">
      <formula>NOT(ISERROR(SEARCH("09.00 -13:00",C156)))</formula>
    </cfRule>
    <cfRule type="containsText" dxfId="18092" priority="19377" operator="containsText" text="08.30 -17.30">
      <formula>NOT(ISERROR(SEARCH("08.30 -17.30",C156)))</formula>
    </cfRule>
    <cfRule type="containsText" dxfId="18091" priority="19378" operator="containsText" text="08.30 -15:30">
      <formula>NOT(ISERROR(SEARCH("08.30 -15:30",C156)))</formula>
    </cfRule>
  </conditionalFormatting>
  <conditionalFormatting sqref="C157:P162">
    <cfRule type="containsText" dxfId="18090" priority="19373" operator="containsText" text="09.00 -13.00">
      <formula>NOT(ISERROR(SEARCH("09.00 -13.00",C157)))</formula>
    </cfRule>
    <cfRule type="containsText" dxfId="18089" priority="19374" operator="containsText" text="09.00 -15:00">
      <formula>NOT(ISERROR(SEARCH("09.00 -15:00",C157)))</formula>
    </cfRule>
    <cfRule type="containsText" dxfId="18088" priority="19375" operator="containsText" text="09.00 -16.00">
      <formula>NOT(ISERROR(SEARCH("09.00 -16.00",C157)))</formula>
    </cfRule>
  </conditionalFormatting>
  <conditionalFormatting sqref="C157:P162">
    <cfRule type="containsText" dxfId="18087" priority="19370" operator="containsText" text="09.00 -13:00">
      <formula>NOT(ISERROR(SEARCH("09.00 -13:00",C157)))</formula>
    </cfRule>
    <cfRule type="containsText" dxfId="18086" priority="19371" operator="containsText" text="08.30 -17.30">
      <formula>NOT(ISERROR(SEARCH("08.30 -17.30",C157)))</formula>
    </cfRule>
    <cfRule type="containsText" dxfId="18085" priority="19372" operator="containsText" text="08.30 -15:30">
      <formula>NOT(ISERROR(SEARCH("08.30 -15:30",C157)))</formula>
    </cfRule>
  </conditionalFormatting>
  <conditionalFormatting sqref="C155:P155">
    <cfRule type="containsText" dxfId="18084" priority="19367" operator="containsText" text="09.00 -13.00">
      <formula>NOT(ISERROR(SEARCH("09.00 -13.00",C155)))</formula>
    </cfRule>
    <cfRule type="containsText" dxfId="18083" priority="19368" operator="containsText" text="09.00 -15:00">
      <formula>NOT(ISERROR(SEARCH("09.00 -15:00",C155)))</formula>
    </cfRule>
    <cfRule type="containsText" dxfId="18082" priority="19369" operator="containsText" text="09.00 -16.00">
      <formula>NOT(ISERROR(SEARCH("09.00 -16.00",C155)))</formula>
    </cfRule>
  </conditionalFormatting>
  <conditionalFormatting sqref="C155:P155">
    <cfRule type="containsText" dxfId="18081" priority="19364" operator="containsText" text="09.00 -13:00">
      <formula>NOT(ISERROR(SEARCH("09.00 -13:00",C155)))</formula>
    </cfRule>
    <cfRule type="containsText" dxfId="18080" priority="19365" operator="containsText" text="08.30 -17.30">
      <formula>NOT(ISERROR(SEARCH("08.30 -17.30",C155)))</formula>
    </cfRule>
    <cfRule type="containsText" dxfId="18079" priority="19366" operator="containsText" text="08.30 -15:30">
      <formula>NOT(ISERROR(SEARCH("08.30 -15:30",C155)))</formula>
    </cfRule>
  </conditionalFormatting>
  <conditionalFormatting sqref="W155:X162 AC155:AR162">
    <cfRule type="containsText" dxfId="18078" priority="19346" operator="containsText" text="08.30 – 14.30">
      <formula>NOT(ISERROR(SEARCH("08.30 – 14.30",W155)))</formula>
    </cfRule>
    <cfRule type="containsText" dxfId="18077" priority="19347" operator="containsText" text="09:30 – 18.30">
      <formula>NOT(ISERROR(SEARCH("09:30 – 18.30",W155)))</formula>
    </cfRule>
    <cfRule type="containsText" dxfId="18076" priority="19348" operator="containsText" text="10.30 – 18.30">
      <formula>NOT(ISERROR(SEARCH("10.30 – 18.30",W155)))</formula>
    </cfRule>
    <cfRule type="containsText" dxfId="18075" priority="19349" operator="containsText" text="09.30 – 18.30">
      <formula>NOT(ISERROR(SEARCH("09.30 – 18.30",W155)))</formula>
    </cfRule>
    <cfRule type="containsText" dxfId="18074" priority="19351" operator="containsText" text="09.00 – 13:00">
      <formula>NOT(ISERROR(SEARCH("09.00 – 13:00",W155)))</formula>
    </cfRule>
    <cfRule type="containsText" dxfId="18073" priority="19352" operator="containsText" text="08.30 – 16.30">
      <formula>NOT(ISERROR(SEARCH("08.30 – 16.30",W155)))</formula>
    </cfRule>
    <cfRule type="containsText" dxfId="18072" priority="19353" operator="containsText" text="08:30 – 17.30">
      <formula>NOT(ISERROR(SEARCH("08:30 – 17.30",W155)))</formula>
    </cfRule>
    <cfRule type="containsText" dxfId="18071" priority="19354" operator="containsText" text="08.30 – 17.30">
      <formula>NOT(ISERROR(SEARCH("08.30 – 17.30",W155)))</formula>
    </cfRule>
    <cfRule type="containsText" dxfId="18070" priority="19355" operator="containsText" text="09.00 – 18.00">
      <formula>NOT(ISERROR(SEARCH("09.00 – 18.00",W155)))</formula>
    </cfRule>
    <cfRule type="containsText" dxfId="18069" priority="19356" operator="containsText" text="09.00 – 13.00">
      <formula>NOT(ISERROR(SEARCH("09.00 – 13.00",W155)))</formula>
    </cfRule>
    <cfRule type="containsText" dxfId="18068" priority="19357" operator="containsText" text="11.30 – 19.30">
      <formula>NOT(ISERROR(SEARCH("11.30 – 19.30",W155)))</formula>
    </cfRule>
    <cfRule type="containsText" dxfId="18067" priority="19358" operator="containsText" text="10.30 – 19.30">
      <formula>NOT(ISERROR(SEARCH("10.30 – 19.30",W155)))</formula>
    </cfRule>
    <cfRule type="containsText" dxfId="18066" priority="19359" operator="containsText" text="09.00 – 15.00">
      <formula>NOT(ISERROR(SEARCH("09.00 – 15.00",W155)))</formula>
    </cfRule>
    <cfRule type="containsText" dxfId="18065" priority="19360" operator="containsText" text="1 2 : 3 0">
      <formula>NOT(ISERROR(SEARCH("1 2 : 3 0",W155)))</formula>
    </cfRule>
    <cfRule type="containsText" dxfId="18064" priority="19361" operator="containsText" text="1 3 : 3 0">
      <formula>NOT(ISERROR(SEARCH("1 3 : 3 0",W155)))</formula>
    </cfRule>
    <cfRule type="containsText" dxfId="18063" priority="19362" operator="containsText" text="FESTIVITÁ">
      <formula>NOT(ISERROR(SEARCH("FESTIVITÁ",W155)))</formula>
    </cfRule>
    <cfRule type="cellIs" dxfId="18062" priority="19363" operator="equal">
      <formula>"DOMENICA"</formula>
    </cfRule>
  </conditionalFormatting>
  <conditionalFormatting sqref="W155:X162 AC155:AR162">
    <cfRule type="containsText" dxfId="18061" priority="19338" operator="containsText" text="09.00 - 13.00">
      <formula>NOT(ISERROR(SEARCH("09.00 - 13.00",W155)))</formula>
    </cfRule>
    <cfRule type="containsText" dxfId="18060" priority="19341" operator="containsText" text="09.00 – 15:00">
      <formula>NOT(ISERROR(SEARCH("09.00 – 15:00",W155)))</formula>
    </cfRule>
    <cfRule type="containsText" dxfId="18059" priority="19342" operator="containsText" text="09.00 – 16.00">
      <formula>NOT(ISERROR(SEARCH("09.00 – 16.00",W155)))</formula>
    </cfRule>
    <cfRule type="containsText" dxfId="18058" priority="19343" operator="containsText" text="09.00 - 13:00">
      <formula>NOT(ISERROR(SEARCH("09.00 - 13:00",W155)))</formula>
    </cfRule>
    <cfRule type="containsText" dxfId="18057" priority="19344" operator="containsText" text="08.30 – 16:30 ">
      <formula>NOT(ISERROR(SEARCH("08.30 – 16:30 ",W155)))</formula>
    </cfRule>
    <cfRule type="containsText" dxfId="18056" priority="19345" operator="containsText" text="08.30 – 17:30 ">
      <formula>NOT(ISERROR(SEARCH("08.30 – 17:30 ",W155)))</formula>
    </cfRule>
  </conditionalFormatting>
  <conditionalFormatting sqref="W155:X162 AC155:AR162">
    <cfRule type="containsText" dxfId="18055" priority="19340" operator="containsText" text="1 3 : 0 0">
      <formula>NOT(ISERROR(SEARCH("1 3 : 0 0",W155)))</formula>
    </cfRule>
  </conditionalFormatting>
  <conditionalFormatting sqref="W155:X155 AC155:AR155">
    <cfRule type="containsText" dxfId="18054" priority="19339" operator="containsText" text="13:00">
      <formula>NOT(ISERROR(SEARCH("13:00",W155)))</formula>
    </cfRule>
  </conditionalFormatting>
  <conditionalFormatting sqref="W155:X162 AC155:AR162">
    <cfRule type="containsText" dxfId="18053" priority="19350" operator="containsText" text="09:00 – 13.00 ">
      <formula>NOT(ISERROR(SEARCH("09:00 – 13.00 ",W155)))</formula>
    </cfRule>
  </conditionalFormatting>
  <conditionalFormatting sqref="W161:X161 AC161:AR161">
    <cfRule type="containsText" dxfId="18052" priority="19337" operator="containsText" text="09:00 – 13.00 ">
      <formula>NOT(ISERROR(SEARCH("09:00 – 13.00 ",W161)))</formula>
    </cfRule>
  </conditionalFormatting>
  <conditionalFormatting sqref="W155:X162 AC155:AR162">
    <cfRule type="containsText" dxfId="18051" priority="19336" operator="containsText" text="09:00 – 13.00 ">
      <formula>NOT(ISERROR(SEARCH("09:00 – 13.00 ",W155)))</formula>
    </cfRule>
  </conditionalFormatting>
  <conditionalFormatting sqref="W161:X162 AC161:AR162">
    <cfRule type="containsText" dxfId="18050" priority="19335" operator="containsText" text="09:00 – 13.00 ">
      <formula>NOT(ISERROR(SEARCH("09:00 – 13.00 ",W161)))</formula>
    </cfRule>
  </conditionalFormatting>
  <conditionalFormatting sqref="W156:X156 AC156:AR156">
    <cfRule type="containsText" dxfId="18049" priority="19332" operator="containsText" text="09.00 -13.00">
      <formula>NOT(ISERROR(SEARCH("09.00 -13.00",W156)))</formula>
    </cfRule>
    <cfRule type="containsText" dxfId="18048" priority="19333" operator="containsText" text="09.00 -15:00">
      <formula>NOT(ISERROR(SEARCH("09.00 -15:00",W156)))</formula>
    </cfRule>
    <cfRule type="containsText" dxfId="18047" priority="19334" operator="containsText" text="09.00 -16.00">
      <formula>NOT(ISERROR(SEARCH("09.00 -16.00",W156)))</formula>
    </cfRule>
  </conditionalFormatting>
  <conditionalFormatting sqref="W157:X162 AC157:AR162">
    <cfRule type="containsText" dxfId="18046" priority="19329" operator="containsText" text="09.00 -13.00">
      <formula>NOT(ISERROR(SEARCH("09.00 -13.00",W157)))</formula>
    </cfRule>
    <cfRule type="containsText" dxfId="18045" priority="19330" operator="containsText" text="09.00 -15:00">
      <formula>NOT(ISERROR(SEARCH("09.00 -15:00",W157)))</formula>
    </cfRule>
    <cfRule type="containsText" dxfId="18044" priority="19331" operator="containsText" text="09.00 -16.00">
      <formula>NOT(ISERROR(SEARCH("09.00 -16.00",W157)))</formula>
    </cfRule>
  </conditionalFormatting>
  <conditionalFormatting sqref="W155:X155 AC155:AR155">
    <cfRule type="containsText" dxfId="18043" priority="19326" operator="containsText" text="09.00 -13.00">
      <formula>NOT(ISERROR(SEARCH("09.00 -13.00",W155)))</formula>
    </cfRule>
    <cfRule type="containsText" dxfId="18042" priority="19327" operator="containsText" text="09.00 -15:00">
      <formula>NOT(ISERROR(SEARCH("09.00 -15:00",W155)))</formula>
    </cfRule>
    <cfRule type="containsText" dxfId="18041" priority="19328" operator="containsText" text="09.00 -16.00">
      <formula>NOT(ISERROR(SEARCH("09.00 -16.00",W155)))</formula>
    </cfRule>
  </conditionalFormatting>
  <conditionalFormatting sqref="W161:X161 AC161:AR161">
    <cfRule type="containsText" dxfId="18040" priority="19325" operator="containsText" text="09:00 – 13.00 ">
      <formula>NOT(ISERROR(SEARCH("09:00 – 13.00 ",W161)))</formula>
    </cfRule>
  </conditionalFormatting>
  <conditionalFormatting sqref="W155:X162 AC155:AR162">
    <cfRule type="containsText" dxfId="18039" priority="19324" operator="containsText" text="09:00 – 13.00 ">
      <formula>NOT(ISERROR(SEARCH("09:00 – 13.00 ",W155)))</formula>
    </cfRule>
  </conditionalFormatting>
  <conditionalFormatting sqref="W161:X162 AC161:AR162">
    <cfRule type="containsText" dxfId="18038" priority="19323" operator="containsText" text="09:00 – 13.00 ">
      <formula>NOT(ISERROR(SEARCH("09:00 – 13.00 ",W161)))</formula>
    </cfRule>
  </conditionalFormatting>
  <conditionalFormatting sqref="W156:X156 AC156:AR156">
    <cfRule type="containsText" dxfId="18037" priority="19320" operator="containsText" text="09.00 -13.00">
      <formula>NOT(ISERROR(SEARCH("09.00 -13.00",W156)))</formula>
    </cfRule>
    <cfRule type="containsText" dxfId="18036" priority="19321" operator="containsText" text="09.00 -15:00">
      <formula>NOT(ISERROR(SEARCH("09.00 -15:00",W156)))</formula>
    </cfRule>
    <cfRule type="containsText" dxfId="18035" priority="19322" operator="containsText" text="09.00 -16.00">
      <formula>NOT(ISERROR(SEARCH("09.00 -16.00",W156)))</formula>
    </cfRule>
  </conditionalFormatting>
  <conditionalFormatting sqref="W157:X162 AC157:AR162">
    <cfRule type="containsText" dxfId="18034" priority="19317" operator="containsText" text="09.00 -13.00">
      <formula>NOT(ISERROR(SEARCH("09.00 -13.00",W157)))</formula>
    </cfRule>
    <cfRule type="containsText" dxfId="18033" priority="19318" operator="containsText" text="09.00 -15:00">
      <formula>NOT(ISERROR(SEARCH("09.00 -15:00",W157)))</formula>
    </cfRule>
    <cfRule type="containsText" dxfId="18032" priority="19319" operator="containsText" text="09.00 -16.00">
      <formula>NOT(ISERROR(SEARCH("09.00 -16.00",W157)))</formula>
    </cfRule>
  </conditionalFormatting>
  <conditionalFormatting sqref="W155:X155 AC155:AR155">
    <cfRule type="containsText" dxfId="18031" priority="19314" operator="containsText" text="09.00 -13.00">
      <formula>NOT(ISERROR(SEARCH("09.00 -13.00",W155)))</formula>
    </cfRule>
    <cfRule type="containsText" dxfId="18030" priority="19315" operator="containsText" text="09.00 -15:00">
      <formula>NOT(ISERROR(SEARCH("09.00 -15:00",W155)))</formula>
    </cfRule>
    <cfRule type="containsText" dxfId="18029" priority="19316" operator="containsText" text="09.00 -16.00">
      <formula>NOT(ISERROR(SEARCH("09.00 -16.00",W155)))</formula>
    </cfRule>
  </conditionalFormatting>
  <conditionalFormatting sqref="W156:X156 AC156:AR156">
    <cfRule type="containsText" dxfId="18028" priority="19311" operator="containsText" text="09.00 -13:00">
      <formula>NOT(ISERROR(SEARCH("09.00 -13:00",W156)))</formula>
    </cfRule>
    <cfRule type="containsText" dxfId="18027" priority="19312" operator="containsText" text="08.30 -17.30">
      <formula>NOT(ISERROR(SEARCH("08.30 -17.30",W156)))</formula>
    </cfRule>
    <cfRule type="containsText" dxfId="18026" priority="19313" operator="containsText" text="08.30 -15:30">
      <formula>NOT(ISERROR(SEARCH("08.30 -15:30",W156)))</formula>
    </cfRule>
  </conditionalFormatting>
  <conditionalFormatting sqref="W157:X162 AC157:AR162">
    <cfRule type="containsText" dxfId="18025" priority="19308" operator="containsText" text="09.00 -13.00">
      <formula>NOT(ISERROR(SEARCH("09.00 -13.00",W157)))</formula>
    </cfRule>
    <cfRule type="containsText" dxfId="18024" priority="19309" operator="containsText" text="09.00 -15:00">
      <formula>NOT(ISERROR(SEARCH("09.00 -15:00",W157)))</formula>
    </cfRule>
    <cfRule type="containsText" dxfId="18023" priority="19310" operator="containsText" text="09.00 -16.00">
      <formula>NOT(ISERROR(SEARCH("09.00 -16.00",W157)))</formula>
    </cfRule>
  </conditionalFormatting>
  <conditionalFormatting sqref="W157:X162 AC157:AR162">
    <cfRule type="containsText" dxfId="18022" priority="19305" operator="containsText" text="09.00 -13:00">
      <formula>NOT(ISERROR(SEARCH("09.00 -13:00",W157)))</formula>
    </cfRule>
    <cfRule type="containsText" dxfId="18021" priority="19306" operator="containsText" text="08.30 -17.30">
      <formula>NOT(ISERROR(SEARCH("08.30 -17.30",W157)))</formula>
    </cfRule>
    <cfRule type="containsText" dxfId="18020" priority="19307" operator="containsText" text="08.30 -15:30">
      <formula>NOT(ISERROR(SEARCH("08.30 -15:30",W157)))</formula>
    </cfRule>
  </conditionalFormatting>
  <conditionalFormatting sqref="W155:X155 AC155:AR155">
    <cfRule type="containsText" dxfId="18019" priority="19302" operator="containsText" text="09.00 -13.00">
      <formula>NOT(ISERROR(SEARCH("09.00 -13.00",W155)))</formula>
    </cfRule>
    <cfRule type="containsText" dxfId="18018" priority="19303" operator="containsText" text="09.00 -15:00">
      <formula>NOT(ISERROR(SEARCH("09.00 -15:00",W155)))</formula>
    </cfRule>
    <cfRule type="containsText" dxfId="18017" priority="19304" operator="containsText" text="09.00 -16.00">
      <formula>NOT(ISERROR(SEARCH("09.00 -16.00",W155)))</formula>
    </cfRule>
  </conditionalFormatting>
  <conditionalFormatting sqref="W155:X155 AC155:AR155">
    <cfRule type="containsText" dxfId="18016" priority="19299" operator="containsText" text="09.00 -13:00">
      <formula>NOT(ISERROR(SEARCH("09.00 -13:00",W155)))</formula>
    </cfRule>
    <cfRule type="containsText" dxfId="18015" priority="19300" operator="containsText" text="08.30 -17.30">
      <formula>NOT(ISERROR(SEARCH("08.30 -17.30",W155)))</formula>
    </cfRule>
    <cfRule type="containsText" dxfId="18014" priority="19301" operator="containsText" text="08.30 -15:30">
      <formula>NOT(ISERROR(SEARCH("08.30 -15:30",W155)))</formula>
    </cfRule>
  </conditionalFormatting>
  <conditionalFormatting sqref="AY155:AY162 BA155:BG162">
    <cfRule type="containsText" dxfId="18013" priority="19281" operator="containsText" text="08.30 – 14.30">
      <formula>NOT(ISERROR(SEARCH("08.30 – 14.30",AY155)))</formula>
    </cfRule>
    <cfRule type="containsText" dxfId="18012" priority="19282" operator="containsText" text="09:30 – 18.30">
      <formula>NOT(ISERROR(SEARCH("09:30 – 18.30",AY155)))</formula>
    </cfRule>
    <cfRule type="containsText" dxfId="18011" priority="19283" operator="containsText" text="10.30 – 18.30">
      <formula>NOT(ISERROR(SEARCH("10.30 – 18.30",AY155)))</formula>
    </cfRule>
    <cfRule type="containsText" dxfId="18010" priority="19284" operator="containsText" text="09.30 – 18.30">
      <formula>NOT(ISERROR(SEARCH("09.30 – 18.30",AY155)))</formula>
    </cfRule>
    <cfRule type="containsText" dxfId="18009" priority="19286" operator="containsText" text="09.00 – 13:00">
      <formula>NOT(ISERROR(SEARCH("09.00 – 13:00",AY155)))</formula>
    </cfRule>
    <cfRule type="containsText" dxfId="18008" priority="19287" operator="containsText" text="08.30 – 16.30">
      <formula>NOT(ISERROR(SEARCH("08.30 – 16.30",AY155)))</formula>
    </cfRule>
    <cfRule type="containsText" dxfId="18007" priority="19288" operator="containsText" text="08:30 – 17.30">
      <formula>NOT(ISERROR(SEARCH("08:30 – 17.30",AY155)))</formula>
    </cfRule>
    <cfRule type="containsText" dxfId="18006" priority="19289" operator="containsText" text="08.30 – 17.30">
      <formula>NOT(ISERROR(SEARCH("08.30 – 17.30",AY155)))</formula>
    </cfRule>
    <cfRule type="containsText" dxfId="18005" priority="19290" operator="containsText" text="09.00 – 18.00">
      <formula>NOT(ISERROR(SEARCH("09.00 – 18.00",AY155)))</formula>
    </cfRule>
    <cfRule type="containsText" dxfId="18004" priority="19291" operator="containsText" text="09.00 – 13.00">
      <formula>NOT(ISERROR(SEARCH("09.00 – 13.00",AY155)))</formula>
    </cfRule>
    <cfRule type="containsText" dxfId="18003" priority="19292" operator="containsText" text="11.30 – 19.30">
      <formula>NOT(ISERROR(SEARCH("11.30 – 19.30",AY155)))</formula>
    </cfRule>
    <cfRule type="containsText" dxfId="18002" priority="19293" operator="containsText" text="10.30 – 19.30">
      <formula>NOT(ISERROR(SEARCH("10.30 – 19.30",AY155)))</formula>
    </cfRule>
    <cfRule type="containsText" dxfId="18001" priority="19294" operator="containsText" text="09.00 – 15.00">
      <formula>NOT(ISERROR(SEARCH("09.00 – 15.00",AY155)))</formula>
    </cfRule>
    <cfRule type="containsText" dxfId="18000" priority="19295" operator="containsText" text="1 2 : 3 0">
      <formula>NOT(ISERROR(SEARCH("1 2 : 3 0",AY155)))</formula>
    </cfRule>
    <cfRule type="containsText" dxfId="17999" priority="19296" operator="containsText" text="1 3 : 3 0">
      <formula>NOT(ISERROR(SEARCH("1 3 : 3 0",AY155)))</formula>
    </cfRule>
    <cfRule type="containsText" dxfId="17998" priority="19297" operator="containsText" text="FESTIVITÁ">
      <formula>NOT(ISERROR(SEARCH("FESTIVITÁ",AY155)))</formula>
    </cfRule>
    <cfRule type="cellIs" dxfId="17997" priority="19298" operator="equal">
      <formula>"DOMENICA"</formula>
    </cfRule>
  </conditionalFormatting>
  <conditionalFormatting sqref="AY155:AY162 BA155:BG162">
    <cfRule type="containsText" dxfId="17996" priority="19273" operator="containsText" text="09.00 - 13.00">
      <formula>NOT(ISERROR(SEARCH("09.00 - 13.00",AY155)))</formula>
    </cfRule>
    <cfRule type="containsText" dxfId="17995" priority="19276" operator="containsText" text="09.00 – 15:00">
      <formula>NOT(ISERROR(SEARCH("09.00 – 15:00",AY155)))</formula>
    </cfRule>
    <cfRule type="containsText" dxfId="17994" priority="19277" operator="containsText" text="09.00 – 16.00">
      <formula>NOT(ISERROR(SEARCH("09.00 – 16.00",AY155)))</formula>
    </cfRule>
    <cfRule type="containsText" dxfId="17993" priority="19278" operator="containsText" text="09.00 - 13:00">
      <formula>NOT(ISERROR(SEARCH("09.00 - 13:00",AY155)))</formula>
    </cfRule>
    <cfRule type="containsText" dxfId="17992" priority="19279" operator="containsText" text="08.30 – 16:30 ">
      <formula>NOT(ISERROR(SEARCH("08.30 – 16:30 ",AY155)))</formula>
    </cfRule>
    <cfRule type="containsText" dxfId="17991" priority="19280" operator="containsText" text="08.30 – 17:30 ">
      <formula>NOT(ISERROR(SEARCH("08.30 – 17:30 ",AY155)))</formula>
    </cfRule>
  </conditionalFormatting>
  <conditionalFormatting sqref="AY155:AY162 BA155:BG162">
    <cfRule type="containsText" dxfId="17990" priority="19275" operator="containsText" text="1 3 : 0 0">
      <formula>NOT(ISERROR(SEARCH("1 3 : 0 0",AY155)))</formula>
    </cfRule>
  </conditionalFormatting>
  <conditionalFormatting sqref="AY155 BA155:BG155">
    <cfRule type="containsText" dxfId="17989" priority="19274" operator="containsText" text="13:00">
      <formula>NOT(ISERROR(SEARCH("13:00",AY155)))</formula>
    </cfRule>
  </conditionalFormatting>
  <conditionalFormatting sqref="AY155:AY162 BA155:BG162">
    <cfRule type="containsText" dxfId="17988" priority="19285" operator="containsText" text="09:00 – 13.00 ">
      <formula>NOT(ISERROR(SEARCH("09:00 – 13.00 ",AY155)))</formula>
    </cfRule>
  </conditionalFormatting>
  <conditionalFormatting sqref="AY161 BA161:BG161">
    <cfRule type="containsText" dxfId="17987" priority="19272" operator="containsText" text="09:00 – 13.00 ">
      <formula>NOT(ISERROR(SEARCH("09:00 – 13.00 ",AY161)))</formula>
    </cfRule>
  </conditionalFormatting>
  <conditionalFormatting sqref="AY155:AY162 BA155:BG162">
    <cfRule type="containsText" dxfId="17986" priority="19271" operator="containsText" text="09:00 – 13.00 ">
      <formula>NOT(ISERROR(SEARCH("09:00 – 13.00 ",AY155)))</formula>
    </cfRule>
  </conditionalFormatting>
  <conditionalFormatting sqref="AY161:AY162 BA161:BG162">
    <cfRule type="containsText" dxfId="17985" priority="19270" operator="containsText" text="09:00 – 13.00 ">
      <formula>NOT(ISERROR(SEARCH("09:00 – 13.00 ",AY161)))</formula>
    </cfRule>
  </conditionalFormatting>
  <conditionalFormatting sqref="AY156 BA156:BG156">
    <cfRule type="containsText" dxfId="17984" priority="19267" operator="containsText" text="09.00 -13.00">
      <formula>NOT(ISERROR(SEARCH("09.00 -13.00",AY156)))</formula>
    </cfRule>
    <cfRule type="containsText" dxfId="17983" priority="19268" operator="containsText" text="09.00 -15:00">
      <formula>NOT(ISERROR(SEARCH("09.00 -15:00",AY156)))</formula>
    </cfRule>
    <cfRule type="containsText" dxfId="17982" priority="19269" operator="containsText" text="09.00 -16.00">
      <formula>NOT(ISERROR(SEARCH("09.00 -16.00",AY156)))</formula>
    </cfRule>
  </conditionalFormatting>
  <conditionalFormatting sqref="AY157:AY162 BA157:BG162">
    <cfRule type="containsText" dxfId="17981" priority="19264" operator="containsText" text="09.00 -13.00">
      <formula>NOT(ISERROR(SEARCH("09.00 -13.00",AY157)))</formula>
    </cfRule>
    <cfRule type="containsText" dxfId="17980" priority="19265" operator="containsText" text="09.00 -15:00">
      <formula>NOT(ISERROR(SEARCH("09.00 -15:00",AY157)))</formula>
    </cfRule>
    <cfRule type="containsText" dxfId="17979" priority="19266" operator="containsText" text="09.00 -16.00">
      <formula>NOT(ISERROR(SEARCH("09.00 -16.00",AY157)))</formula>
    </cfRule>
  </conditionalFormatting>
  <conditionalFormatting sqref="AY155 BA155:BG155">
    <cfRule type="containsText" dxfId="17978" priority="19261" operator="containsText" text="09.00 -13.00">
      <formula>NOT(ISERROR(SEARCH("09.00 -13.00",AY155)))</formula>
    </cfRule>
    <cfRule type="containsText" dxfId="17977" priority="19262" operator="containsText" text="09.00 -15:00">
      <formula>NOT(ISERROR(SEARCH("09.00 -15:00",AY155)))</formula>
    </cfRule>
    <cfRule type="containsText" dxfId="17976" priority="19263" operator="containsText" text="09.00 -16.00">
      <formula>NOT(ISERROR(SEARCH("09.00 -16.00",AY155)))</formula>
    </cfRule>
  </conditionalFormatting>
  <conditionalFormatting sqref="AY161 BA161:BG161">
    <cfRule type="containsText" dxfId="17975" priority="19260" operator="containsText" text="09:00 – 13.00 ">
      <formula>NOT(ISERROR(SEARCH("09:00 – 13.00 ",AY161)))</formula>
    </cfRule>
  </conditionalFormatting>
  <conditionalFormatting sqref="AY155:AY162 BA155:BG162">
    <cfRule type="containsText" dxfId="17974" priority="19259" operator="containsText" text="09:00 – 13.00 ">
      <formula>NOT(ISERROR(SEARCH("09:00 – 13.00 ",AY155)))</formula>
    </cfRule>
  </conditionalFormatting>
  <conditionalFormatting sqref="AY161:AY162 BA161:BG162">
    <cfRule type="containsText" dxfId="17973" priority="19258" operator="containsText" text="09:00 – 13.00 ">
      <formula>NOT(ISERROR(SEARCH("09:00 – 13.00 ",AY161)))</formula>
    </cfRule>
  </conditionalFormatting>
  <conditionalFormatting sqref="AY156 BA156:BG156">
    <cfRule type="containsText" dxfId="17972" priority="19255" operator="containsText" text="09.00 -13.00">
      <formula>NOT(ISERROR(SEARCH("09.00 -13.00",AY156)))</formula>
    </cfRule>
    <cfRule type="containsText" dxfId="17971" priority="19256" operator="containsText" text="09.00 -15:00">
      <formula>NOT(ISERROR(SEARCH("09.00 -15:00",AY156)))</formula>
    </cfRule>
    <cfRule type="containsText" dxfId="17970" priority="19257" operator="containsText" text="09.00 -16.00">
      <formula>NOT(ISERROR(SEARCH("09.00 -16.00",AY156)))</formula>
    </cfRule>
  </conditionalFormatting>
  <conditionalFormatting sqref="AY157:AY162 BA157:BG162">
    <cfRule type="containsText" dxfId="17969" priority="19252" operator="containsText" text="09.00 -13.00">
      <formula>NOT(ISERROR(SEARCH("09.00 -13.00",AY157)))</formula>
    </cfRule>
    <cfRule type="containsText" dxfId="17968" priority="19253" operator="containsText" text="09.00 -15:00">
      <formula>NOT(ISERROR(SEARCH("09.00 -15:00",AY157)))</formula>
    </cfRule>
    <cfRule type="containsText" dxfId="17967" priority="19254" operator="containsText" text="09.00 -16.00">
      <formula>NOT(ISERROR(SEARCH("09.00 -16.00",AY157)))</formula>
    </cfRule>
  </conditionalFormatting>
  <conditionalFormatting sqref="AY155 BA155:BG155">
    <cfRule type="containsText" dxfId="17966" priority="19249" operator="containsText" text="09.00 -13.00">
      <formula>NOT(ISERROR(SEARCH("09.00 -13.00",AY155)))</formula>
    </cfRule>
    <cfRule type="containsText" dxfId="17965" priority="19250" operator="containsText" text="09.00 -15:00">
      <formula>NOT(ISERROR(SEARCH("09.00 -15:00",AY155)))</formula>
    </cfRule>
    <cfRule type="containsText" dxfId="17964" priority="19251" operator="containsText" text="09.00 -16.00">
      <formula>NOT(ISERROR(SEARCH("09.00 -16.00",AY155)))</formula>
    </cfRule>
  </conditionalFormatting>
  <conditionalFormatting sqref="AY156 BA156:BG156">
    <cfRule type="containsText" dxfId="17963" priority="19246" operator="containsText" text="09.00 -13:00">
      <formula>NOT(ISERROR(SEARCH("09.00 -13:00",AY156)))</formula>
    </cfRule>
    <cfRule type="containsText" dxfId="17962" priority="19247" operator="containsText" text="08.30 -17.30">
      <formula>NOT(ISERROR(SEARCH("08.30 -17.30",AY156)))</formula>
    </cfRule>
    <cfRule type="containsText" dxfId="17961" priority="19248" operator="containsText" text="08.30 -15:30">
      <formula>NOT(ISERROR(SEARCH("08.30 -15:30",AY156)))</formula>
    </cfRule>
  </conditionalFormatting>
  <conditionalFormatting sqref="AY157:AY162 BA157:BG162">
    <cfRule type="containsText" dxfId="17960" priority="19243" operator="containsText" text="09.00 -13.00">
      <formula>NOT(ISERROR(SEARCH("09.00 -13.00",AY157)))</formula>
    </cfRule>
    <cfRule type="containsText" dxfId="17959" priority="19244" operator="containsText" text="09.00 -15:00">
      <formula>NOT(ISERROR(SEARCH("09.00 -15:00",AY157)))</formula>
    </cfRule>
    <cfRule type="containsText" dxfId="17958" priority="19245" operator="containsText" text="09.00 -16.00">
      <formula>NOT(ISERROR(SEARCH("09.00 -16.00",AY157)))</formula>
    </cfRule>
  </conditionalFormatting>
  <conditionalFormatting sqref="AY157:AY162 BA157:BG162">
    <cfRule type="containsText" dxfId="17957" priority="19240" operator="containsText" text="09.00 -13:00">
      <formula>NOT(ISERROR(SEARCH("09.00 -13:00",AY157)))</formula>
    </cfRule>
    <cfRule type="containsText" dxfId="17956" priority="19241" operator="containsText" text="08.30 -17.30">
      <formula>NOT(ISERROR(SEARCH("08.30 -17.30",AY157)))</formula>
    </cfRule>
    <cfRule type="containsText" dxfId="17955" priority="19242" operator="containsText" text="08.30 -15:30">
      <formula>NOT(ISERROR(SEARCH("08.30 -15:30",AY157)))</formula>
    </cfRule>
  </conditionalFormatting>
  <conditionalFormatting sqref="AY155 BA155:BG155">
    <cfRule type="containsText" dxfId="17954" priority="19237" operator="containsText" text="09.00 -13.00">
      <formula>NOT(ISERROR(SEARCH("09.00 -13.00",AY155)))</formula>
    </cfRule>
    <cfRule type="containsText" dxfId="17953" priority="19238" operator="containsText" text="09.00 -15:00">
      <formula>NOT(ISERROR(SEARCH("09.00 -15:00",AY155)))</formula>
    </cfRule>
    <cfRule type="containsText" dxfId="17952" priority="19239" operator="containsText" text="09.00 -16.00">
      <formula>NOT(ISERROR(SEARCH("09.00 -16.00",AY155)))</formula>
    </cfRule>
  </conditionalFormatting>
  <conditionalFormatting sqref="AY155 BA155:BG155">
    <cfRule type="containsText" dxfId="17951" priority="19234" operator="containsText" text="09.00 -13:00">
      <formula>NOT(ISERROR(SEARCH("09.00 -13:00",AY155)))</formula>
    </cfRule>
    <cfRule type="containsText" dxfId="17950" priority="19235" operator="containsText" text="08.30 -17.30">
      <formula>NOT(ISERROR(SEARCH("08.30 -17.30",AY155)))</formula>
    </cfRule>
    <cfRule type="containsText" dxfId="17949" priority="19236" operator="containsText" text="08.30 -15:30">
      <formula>NOT(ISERROR(SEARCH("08.30 -15:30",AY155)))</formula>
    </cfRule>
  </conditionalFormatting>
  <conditionalFormatting sqref="A136:B142">
    <cfRule type="containsText" dxfId="17948" priority="19121" operator="containsText" text="08.30 – 14.30">
      <formula>NOT(ISERROR(SEARCH("08.30 – 14.30",A136)))</formula>
    </cfRule>
    <cfRule type="containsText" dxfId="17947" priority="19122" operator="containsText" text="09:30 – 18.30">
      <formula>NOT(ISERROR(SEARCH("09:30 – 18.30",A136)))</formula>
    </cfRule>
    <cfRule type="containsText" dxfId="17946" priority="19123" operator="containsText" text="10.30 – 18.30">
      <formula>NOT(ISERROR(SEARCH("10.30 – 18.30",A136)))</formula>
    </cfRule>
    <cfRule type="containsText" dxfId="17945" priority="19124" operator="containsText" text="09.30 – 18.30">
      <formula>NOT(ISERROR(SEARCH("09.30 – 18.30",A136)))</formula>
    </cfRule>
    <cfRule type="containsText" dxfId="17944" priority="19125" operator="containsText" text="09.00 – 13:00">
      <formula>NOT(ISERROR(SEARCH("09.00 – 13:00",A136)))</formula>
    </cfRule>
    <cfRule type="containsText" dxfId="17943" priority="19126" operator="containsText" text="08.30 – 16.30">
      <formula>NOT(ISERROR(SEARCH("08.30 – 16.30",A136)))</formula>
    </cfRule>
    <cfRule type="containsText" dxfId="17942" priority="19127" operator="containsText" text="08:30 – 17.30">
      <formula>NOT(ISERROR(SEARCH("08:30 – 17.30",A136)))</formula>
    </cfRule>
    <cfRule type="containsText" dxfId="17941" priority="19128" operator="containsText" text="08.30 – 17.30">
      <formula>NOT(ISERROR(SEARCH("08.30 – 17.30",A136)))</formula>
    </cfRule>
    <cfRule type="containsText" dxfId="17940" priority="19129" operator="containsText" text="09.00 – 18.00">
      <formula>NOT(ISERROR(SEARCH("09.00 – 18.00",A136)))</formula>
    </cfRule>
    <cfRule type="containsText" dxfId="17939" priority="19130" operator="containsText" text="09.00 – 13.00">
      <formula>NOT(ISERROR(SEARCH("09.00 – 13.00",A136)))</formula>
    </cfRule>
    <cfRule type="containsText" dxfId="17938" priority="19131" operator="containsText" text="11.30 – 19.30">
      <formula>NOT(ISERROR(SEARCH("11.30 – 19.30",A136)))</formula>
    </cfRule>
    <cfRule type="containsText" dxfId="17937" priority="19132" operator="containsText" text="10.30 – 19.30">
      <formula>NOT(ISERROR(SEARCH("10.30 – 19.30",A136)))</formula>
    </cfRule>
    <cfRule type="containsText" dxfId="17936" priority="19133" operator="containsText" text="09.00 – 15.00">
      <formula>NOT(ISERROR(SEARCH("09.00 – 15.00",A136)))</formula>
    </cfRule>
    <cfRule type="containsText" dxfId="17935" priority="19134" operator="containsText" text="12:30">
      <formula>NOT(ISERROR(SEARCH("12:30",A136)))</formula>
    </cfRule>
    <cfRule type="containsText" dxfId="17934" priority="19135" operator="containsText" text="13:30">
      <formula>NOT(ISERROR(SEARCH("13:30",A136)))</formula>
    </cfRule>
    <cfRule type="containsText" dxfId="17933" priority="19136" operator="containsText" text="FESTIVITÁ">
      <formula>NOT(ISERROR(SEARCH("FESTIVITÁ",A136)))</formula>
    </cfRule>
    <cfRule type="cellIs" dxfId="17932" priority="19137" operator="equal">
      <formula>"DOMENICA"</formula>
    </cfRule>
  </conditionalFormatting>
  <conditionalFormatting sqref="B136:B142">
    <cfRule type="iconSet" priority="19120">
      <iconSet iconSet="3Symbols2">
        <cfvo type="percent" val="0"/>
        <cfvo type="percent" val="0"/>
        <cfvo type="formula" val="TODAY()" gte="0"/>
      </iconSet>
    </cfRule>
  </conditionalFormatting>
  <conditionalFormatting sqref="A136:B142">
    <cfRule type="containsText" dxfId="17931" priority="19114" operator="containsText" text="09.00 - 13.00">
      <formula>NOT(ISERROR(SEARCH("09.00 - 13.00",A136)))</formula>
    </cfRule>
    <cfRule type="containsText" dxfId="17930" priority="19115" operator="containsText" text="09.00 – 15:00">
      <formula>NOT(ISERROR(SEARCH("09.00 – 15:00",A136)))</formula>
    </cfRule>
    <cfRule type="containsText" dxfId="17929" priority="19116" operator="containsText" text="09.00 – 16.00">
      <formula>NOT(ISERROR(SEARCH("09.00 – 16.00",A136)))</formula>
    </cfRule>
    <cfRule type="containsText" dxfId="17928" priority="19117" operator="containsText" text="09.00 - 13:00">
      <formula>NOT(ISERROR(SEARCH("09.00 - 13:00",A136)))</formula>
    </cfRule>
    <cfRule type="containsText" dxfId="17927" priority="19118" operator="containsText" text="08.30 – 16:30 ">
      <formula>NOT(ISERROR(SEARCH("08.30 – 16:30 ",A136)))</formula>
    </cfRule>
    <cfRule type="containsText" dxfId="17926" priority="19119" operator="containsText" text="08.30 – 17:30 ">
      <formula>NOT(ISERROR(SEARCH("08.30 – 17:30 ",A136)))</formula>
    </cfRule>
  </conditionalFormatting>
  <conditionalFormatting sqref="A116:B122">
    <cfRule type="containsText" dxfId="17925" priority="19073" operator="containsText" text="08.30 – 14.30">
      <formula>NOT(ISERROR(SEARCH("08.30 – 14.30",A116)))</formula>
    </cfRule>
    <cfRule type="containsText" dxfId="17924" priority="19074" operator="containsText" text="09:30 – 18.30">
      <formula>NOT(ISERROR(SEARCH("09:30 – 18.30",A116)))</formula>
    </cfRule>
    <cfRule type="containsText" dxfId="17923" priority="19075" operator="containsText" text="10.30 – 18.30">
      <formula>NOT(ISERROR(SEARCH("10.30 – 18.30",A116)))</formula>
    </cfRule>
    <cfRule type="containsText" dxfId="17922" priority="19076" operator="containsText" text="09.30 – 18.30">
      <formula>NOT(ISERROR(SEARCH("09.30 – 18.30",A116)))</formula>
    </cfRule>
    <cfRule type="containsText" dxfId="17921" priority="19077" operator="containsText" text="09.00 – 13:00">
      <formula>NOT(ISERROR(SEARCH("09.00 – 13:00",A116)))</formula>
    </cfRule>
    <cfRule type="containsText" dxfId="17920" priority="19078" operator="containsText" text="08.30 – 16.30">
      <formula>NOT(ISERROR(SEARCH("08.30 – 16.30",A116)))</formula>
    </cfRule>
    <cfRule type="containsText" dxfId="17919" priority="19079" operator="containsText" text="08:30 – 17.30">
      <formula>NOT(ISERROR(SEARCH("08:30 – 17.30",A116)))</formula>
    </cfRule>
    <cfRule type="containsText" dxfId="17918" priority="19080" operator="containsText" text="08.30 – 17.30">
      <formula>NOT(ISERROR(SEARCH("08.30 – 17.30",A116)))</formula>
    </cfRule>
    <cfRule type="containsText" dxfId="17917" priority="19081" operator="containsText" text="09.00 – 18.00">
      <formula>NOT(ISERROR(SEARCH("09.00 – 18.00",A116)))</formula>
    </cfRule>
    <cfRule type="containsText" dxfId="17916" priority="19082" operator="containsText" text="09.00 – 13.00">
      <formula>NOT(ISERROR(SEARCH("09.00 – 13.00",A116)))</formula>
    </cfRule>
    <cfRule type="containsText" dxfId="17915" priority="19083" operator="containsText" text="11.30 – 19.30">
      <formula>NOT(ISERROR(SEARCH("11.30 – 19.30",A116)))</formula>
    </cfRule>
    <cfRule type="containsText" dxfId="17914" priority="19084" operator="containsText" text="10.30 – 19.30">
      <formula>NOT(ISERROR(SEARCH("10.30 – 19.30",A116)))</formula>
    </cfRule>
    <cfRule type="containsText" dxfId="17913" priority="19085" operator="containsText" text="09.00 – 15.00">
      <formula>NOT(ISERROR(SEARCH("09.00 – 15.00",A116)))</formula>
    </cfRule>
    <cfRule type="containsText" dxfId="17912" priority="19086" operator="containsText" text="12:30">
      <formula>NOT(ISERROR(SEARCH("12:30",A116)))</formula>
    </cfRule>
    <cfRule type="containsText" dxfId="17911" priority="19087" operator="containsText" text="13:30">
      <formula>NOT(ISERROR(SEARCH("13:30",A116)))</formula>
    </cfRule>
    <cfRule type="containsText" dxfId="17910" priority="19088" operator="containsText" text="FESTIVITÁ">
      <formula>NOT(ISERROR(SEARCH("FESTIVITÁ",A116)))</formula>
    </cfRule>
    <cfRule type="cellIs" dxfId="17909" priority="19089" operator="equal">
      <formula>"DOMENICA"</formula>
    </cfRule>
  </conditionalFormatting>
  <conditionalFormatting sqref="A146:B152">
    <cfRule type="containsText" dxfId="17908" priority="19145" operator="containsText" text="08.30 – 14.30">
      <formula>NOT(ISERROR(SEARCH("08.30 – 14.30",A146)))</formula>
    </cfRule>
    <cfRule type="containsText" dxfId="17907" priority="19146" operator="containsText" text="09:30 – 18.30">
      <formula>NOT(ISERROR(SEARCH("09:30 – 18.30",A146)))</formula>
    </cfRule>
    <cfRule type="containsText" dxfId="17906" priority="19147" operator="containsText" text="10.30 – 18.30">
      <formula>NOT(ISERROR(SEARCH("10.30 – 18.30",A146)))</formula>
    </cfRule>
    <cfRule type="containsText" dxfId="17905" priority="19148" operator="containsText" text="09.30 – 18.30">
      <formula>NOT(ISERROR(SEARCH("09.30 – 18.30",A146)))</formula>
    </cfRule>
    <cfRule type="containsText" dxfId="17904" priority="19149" operator="containsText" text="09.00 – 13:00">
      <formula>NOT(ISERROR(SEARCH("09.00 – 13:00",A146)))</formula>
    </cfRule>
    <cfRule type="containsText" dxfId="17903" priority="19150" operator="containsText" text="08.30 – 16.30">
      <formula>NOT(ISERROR(SEARCH("08.30 – 16.30",A146)))</formula>
    </cfRule>
    <cfRule type="containsText" dxfId="17902" priority="19151" operator="containsText" text="08:30 – 17.30">
      <formula>NOT(ISERROR(SEARCH("08:30 – 17.30",A146)))</formula>
    </cfRule>
    <cfRule type="containsText" dxfId="17901" priority="19152" operator="containsText" text="08.30 – 17.30">
      <formula>NOT(ISERROR(SEARCH("08.30 – 17.30",A146)))</formula>
    </cfRule>
    <cfRule type="containsText" dxfId="17900" priority="19153" operator="containsText" text="09.00 – 18.00">
      <formula>NOT(ISERROR(SEARCH("09.00 – 18.00",A146)))</formula>
    </cfRule>
    <cfRule type="containsText" dxfId="17899" priority="19154" operator="containsText" text="09.00 – 13.00">
      <formula>NOT(ISERROR(SEARCH("09.00 – 13.00",A146)))</formula>
    </cfRule>
    <cfRule type="containsText" dxfId="17898" priority="19155" operator="containsText" text="11.30 – 19.30">
      <formula>NOT(ISERROR(SEARCH("11.30 – 19.30",A146)))</formula>
    </cfRule>
    <cfRule type="containsText" dxfId="17897" priority="19156" operator="containsText" text="10.30 – 19.30">
      <formula>NOT(ISERROR(SEARCH("10.30 – 19.30",A146)))</formula>
    </cfRule>
    <cfRule type="containsText" dxfId="17896" priority="19157" operator="containsText" text="09.00 – 15.00">
      <formula>NOT(ISERROR(SEARCH("09.00 – 15.00",A146)))</formula>
    </cfRule>
    <cfRule type="containsText" dxfId="17895" priority="19158" operator="containsText" text="12:30">
      <formula>NOT(ISERROR(SEARCH("12:30",A146)))</formula>
    </cfRule>
    <cfRule type="containsText" dxfId="17894" priority="19159" operator="containsText" text="13:30">
      <formula>NOT(ISERROR(SEARCH("13:30",A146)))</formula>
    </cfRule>
    <cfRule type="containsText" dxfId="17893" priority="19160" operator="containsText" text="FESTIVITÁ">
      <formula>NOT(ISERROR(SEARCH("FESTIVITÁ",A146)))</formula>
    </cfRule>
    <cfRule type="cellIs" dxfId="17892" priority="19161" operator="equal">
      <formula>"DOMENICA"</formula>
    </cfRule>
  </conditionalFormatting>
  <conditionalFormatting sqref="B146:B152">
    <cfRule type="iconSet" priority="19144">
      <iconSet iconSet="3Symbols2">
        <cfvo type="percent" val="0"/>
        <cfvo type="percent" val="0"/>
        <cfvo type="formula" val="TODAY()" gte="0"/>
      </iconSet>
    </cfRule>
  </conditionalFormatting>
  <conditionalFormatting sqref="A146:B152">
    <cfRule type="containsText" dxfId="17891" priority="19138" operator="containsText" text="09.00 - 13.00">
      <formula>NOT(ISERROR(SEARCH("09.00 - 13.00",A146)))</formula>
    </cfRule>
    <cfRule type="containsText" dxfId="17890" priority="19139" operator="containsText" text="09.00 – 15:00">
      <formula>NOT(ISERROR(SEARCH("09.00 – 15:00",A146)))</formula>
    </cfRule>
    <cfRule type="containsText" dxfId="17889" priority="19140" operator="containsText" text="09.00 – 16.00">
      <formula>NOT(ISERROR(SEARCH("09.00 – 16.00",A146)))</formula>
    </cfRule>
    <cfRule type="containsText" dxfId="17888" priority="19141" operator="containsText" text="09.00 - 13:00">
      <formula>NOT(ISERROR(SEARCH("09.00 - 13:00",A146)))</formula>
    </cfRule>
    <cfRule type="containsText" dxfId="17887" priority="19142" operator="containsText" text="08.30 – 16:30 ">
      <formula>NOT(ISERROR(SEARCH("08.30 – 16:30 ",A146)))</formula>
    </cfRule>
    <cfRule type="containsText" dxfId="17886" priority="19143" operator="containsText" text="08.30 – 17:30 ">
      <formula>NOT(ISERROR(SEARCH("08.30 – 17:30 ",A146)))</formula>
    </cfRule>
  </conditionalFormatting>
  <conditionalFormatting sqref="A126:B132">
    <cfRule type="containsText" dxfId="17885" priority="19097" operator="containsText" text="08.30 – 14.30">
      <formula>NOT(ISERROR(SEARCH("08.30 – 14.30",A126)))</formula>
    </cfRule>
    <cfRule type="containsText" dxfId="17884" priority="19098" operator="containsText" text="09:30 – 18.30">
      <formula>NOT(ISERROR(SEARCH("09:30 – 18.30",A126)))</formula>
    </cfRule>
    <cfRule type="containsText" dxfId="17883" priority="19099" operator="containsText" text="10.30 – 18.30">
      <formula>NOT(ISERROR(SEARCH("10.30 – 18.30",A126)))</formula>
    </cfRule>
    <cfRule type="containsText" dxfId="17882" priority="19100" operator="containsText" text="09.30 – 18.30">
      <formula>NOT(ISERROR(SEARCH("09.30 – 18.30",A126)))</formula>
    </cfRule>
    <cfRule type="containsText" dxfId="17881" priority="19101" operator="containsText" text="09.00 – 13:00">
      <formula>NOT(ISERROR(SEARCH("09.00 – 13:00",A126)))</formula>
    </cfRule>
    <cfRule type="containsText" dxfId="17880" priority="19102" operator="containsText" text="08.30 – 16.30">
      <formula>NOT(ISERROR(SEARCH("08.30 – 16.30",A126)))</formula>
    </cfRule>
    <cfRule type="containsText" dxfId="17879" priority="19103" operator="containsText" text="08:30 – 17.30">
      <formula>NOT(ISERROR(SEARCH("08:30 – 17.30",A126)))</formula>
    </cfRule>
    <cfRule type="containsText" dxfId="17878" priority="19104" operator="containsText" text="08.30 – 17.30">
      <formula>NOT(ISERROR(SEARCH("08.30 – 17.30",A126)))</formula>
    </cfRule>
    <cfRule type="containsText" dxfId="17877" priority="19105" operator="containsText" text="09.00 – 18.00">
      <formula>NOT(ISERROR(SEARCH("09.00 – 18.00",A126)))</formula>
    </cfRule>
    <cfRule type="containsText" dxfId="17876" priority="19106" operator="containsText" text="09.00 – 13.00">
      <formula>NOT(ISERROR(SEARCH("09.00 – 13.00",A126)))</formula>
    </cfRule>
    <cfRule type="containsText" dxfId="17875" priority="19107" operator="containsText" text="11.30 – 19.30">
      <formula>NOT(ISERROR(SEARCH("11.30 – 19.30",A126)))</formula>
    </cfRule>
    <cfRule type="containsText" dxfId="17874" priority="19108" operator="containsText" text="10.30 – 19.30">
      <formula>NOT(ISERROR(SEARCH("10.30 – 19.30",A126)))</formula>
    </cfRule>
    <cfRule type="containsText" dxfId="17873" priority="19109" operator="containsText" text="09.00 – 15.00">
      <formula>NOT(ISERROR(SEARCH("09.00 – 15.00",A126)))</formula>
    </cfRule>
    <cfRule type="containsText" dxfId="17872" priority="19110" operator="containsText" text="12:30">
      <formula>NOT(ISERROR(SEARCH("12:30",A126)))</formula>
    </cfRule>
    <cfRule type="containsText" dxfId="17871" priority="19111" operator="containsText" text="13:30">
      <formula>NOT(ISERROR(SEARCH("13:30",A126)))</formula>
    </cfRule>
    <cfRule type="containsText" dxfId="17870" priority="19112" operator="containsText" text="FESTIVITÁ">
      <formula>NOT(ISERROR(SEARCH("FESTIVITÁ",A126)))</formula>
    </cfRule>
    <cfRule type="cellIs" dxfId="17869" priority="19113" operator="equal">
      <formula>"DOMENICA"</formula>
    </cfRule>
  </conditionalFormatting>
  <conditionalFormatting sqref="B126:B132">
    <cfRule type="iconSet" priority="19096">
      <iconSet iconSet="3Symbols2">
        <cfvo type="percent" val="0"/>
        <cfvo type="percent" val="0"/>
        <cfvo type="formula" val="TODAY()" gte="0"/>
      </iconSet>
    </cfRule>
  </conditionalFormatting>
  <conditionalFormatting sqref="A126:B132">
    <cfRule type="containsText" dxfId="17868" priority="19090" operator="containsText" text="09.00 - 13.00">
      <formula>NOT(ISERROR(SEARCH("09.00 - 13.00",A126)))</formula>
    </cfRule>
    <cfRule type="containsText" dxfId="17867" priority="19091" operator="containsText" text="09.00 – 15:00">
      <formula>NOT(ISERROR(SEARCH("09.00 – 15:00",A126)))</formula>
    </cfRule>
    <cfRule type="containsText" dxfId="17866" priority="19092" operator="containsText" text="09.00 – 16.00">
      <formula>NOT(ISERROR(SEARCH("09.00 – 16.00",A126)))</formula>
    </cfRule>
    <cfRule type="containsText" dxfId="17865" priority="19093" operator="containsText" text="09.00 - 13:00">
      <formula>NOT(ISERROR(SEARCH("09.00 - 13:00",A126)))</formula>
    </cfRule>
    <cfRule type="containsText" dxfId="17864" priority="19094" operator="containsText" text="08.30 – 16:30 ">
      <formula>NOT(ISERROR(SEARCH("08.30 – 16:30 ",A126)))</formula>
    </cfRule>
    <cfRule type="containsText" dxfId="17863" priority="19095" operator="containsText" text="08.30 – 17:30 ">
      <formula>NOT(ISERROR(SEARCH("08.30 – 17:30 ",A126)))</formula>
    </cfRule>
  </conditionalFormatting>
  <conditionalFormatting sqref="B116:B122">
    <cfRule type="iconSet" priority="19072">
      <iconSet iconSet="3Symbols2">
        <cfvo type="percent" val="0"/>
        <cfvo type="percent" val="0"/>
        <cfvo type="formula" val="TODAY()" gte="0"/>
      </iconSet>
    </cfRule>
  </conditionalFormatting>
  <conditionalFormatting sqref="T1">
    <cfRule type="cellIs" dxfId="17862" priority="19063" operator="equal">
      <formula>" "</formula>
    </cfRule>
  </conditionalFormatting>
  <conditionalFormatting sqref="T60:T76">
    <cfRule type="cellIs" dxfId="17861" priority="19060" operator="equal">
      <formula>" "</formula>
    </cfRule>
  </conditionalFormatting>
  <conditionalFormatting sqref="T60">
    <cfRule type="cellIs" dxfId="17860" priority="19057" operator="equal">
      <formula>" "</formula>
    </cfRule>
  </conditionalFormatting>
  <conditionalFormatting sqref="T77">
    <cfRule type="cellIs" dxfId="17859" priority="19054" operator="equal">
      <formula>" "</formula>
    </cfRule>
  </conditionalFormatting>
  <conditionalFormatting sqref="T50">
    <cfRule type="cellIs" dxfId="17858" priority="19051" operator="equal">
      <formula>" "</formula>
    </cfRule>
  </conditionalFormatting>
  <conditionalFormatting sqref="T51">
    <cfRule type="cellIs" dxfId="17857" priority="19048" operator="equal">
      <formula>" "</formula>
    </cfRule>
  </conditionalFormatting>
  <conditionalFormatting sqref="T51:T59">
    <cfRule type="cellIs" dxfId="17856" priority="19045" operator="equal">
      <formula>" "</formula>
    </cfRule>
  </conditionalFormatting>
  <conditionalFormatting sqref="T59">
    <cfRule type="cellIs" dxfId="17855" priority="19042" operator="equal">
      <formula>" "</formula>
    </cfRule>
  </conditionalFormatting>
  <conditionalFormatting sqref="U57:U58">
    <cfRule type="containsText" dxfId="17854" priority="19025" operator="containsText" text="08.30 – 14.30">
      <formula>NOT(ISERROR(SEARCH("08.30 – 14.30",U57)))</formula>
    </cfRule>
    <cfRule type="containsText" dxfId="17853" priority="19026" operator="containsText" text="09:30 – 18.30">
      <formula>NOT(ISERROR(SEARCH("09:30 – 18.30",U57)))</formula>
    </cfRule>
    <cfRule type="containsText" dxfId="17852" priority="19027" operator="containsText" text="10.30 – 18.30">
      <formula>NOT(ISERROR(SEARCH("10.30 – 18.30",U57)))</formula>
    </cfRule>
    <cfRule type="containsText" dxfId="17851" priority="19028" operator="containsText" text="09.30 – 18.30">
      <formula>NOT(ISERROR(SEARCH("09.30 – 18.30",U57)))</formula>
    </cfRule>
    <cfRule type="containsText" dxfId="17850" priority="19029" operator="containsText" text="09.00 – 13:00">
      <formula>NOT(ISERROR(SEARCH("09.00 – 13:00",U57)))</formula>
    </cfRule>
    <cfRule type="containsText" dxfId="17849" priority="19030" operator="containsText" text="08.30 – 16.30">
      <formula>NOT(ISERROR(SEARCH("08.30 – 16.30",U57)))</formula>
    </cfRule>
    <cfRule type="containsText" dxfId="17848" priority="19031" operator="containsText" text="08:30 – 17.30">
      <formula>NOT(ISERROR(SEARCH("08:30 – 17.30",U57)))</formula>
    </cfRule>
    <cfRule type="containsText" dxfId="17847" priority="19032" operator="containsText" text="08.30 – 17.30">
      <formula>NOT(ISERROR(SEARCH("08.30 – 17.30",U57)))</formula>
    </cfRule>
    <cfRule type="containsText" dxfId="17846" priority="19033" operator="containsText" text="09.00 – 18.00">
      <formula>NOT(ISERROR(SEARCH("09.00 – 18.00",U57)))</formula>
    </cfRule>
    <cfRule type="containsText" dxfId="17845" priority="19034" operator="containsText" text="09.00 – 13.00">
      <formula>NOT(ISERROR(SEARCH("09.00 – 13.00",U57)))</formula>
    </cfRule>
    <cfRule type="containsText" dxfId="17844" priority="19035" operator="containsText" text="11.30 – 19.30">
      <formula>NOT(ISERROR(SEARCH("11.30 – 19.30",U57)))</formula>
    </cfRule>
    <cfRule type="containsText" dxfId="17843" priority="19036" operator="containsText" text="10.30 – 19.30">
      <formula>NOT(ISERROR(SEARCH("10.30 – 19.30",U57)))</formula>
    </cfRule>
    <cfRule type="containsText" dxfId="17842" priority="19037" operator="containsText" text="09.00 – 15.00">
      <formula>NOT(ISERROR(SEARCH("09.00 – 15.00",U57)))</formula>
    </cfRule>
    <cfRule type="containsText" dxfId="17841" priority="19038" operator="containsText" text="12:30">
      <formula>NOT(ISERROR(SEARCH("12:30",U57)))</formula>
    </cfRule>
    <cfRule type="containsText" dxfId="17840" priority="19039" operator="containsText" text="13:30">
      <formula>NOT(ISERROR(SEARCH("13:30",U57)))</formula>
    </cfRule>
    <cfRule type="containsText" dxfId="17839" priority="19040" operator="containsText" text="FESTIVITÁ">
      <formula>NOT(ISERROR(SEARCH("FESTIVITÁ",U57)))</formula>
    </cfRule>
    <cfRule type="cellIs" dxfId="17838" priority="19041" operator="equal">
      <formula>"DOMENICA"</formula>
    </cfRule>
  </conditionalFormatting>
  <conditionalFormatting sqref="U111:U112">
    <cfRule type="containsText" dxfId="17837" priority="19008" operator="containsText" text="08.30 – 14.30">
      <formula>NOT(ISERROR(SEARCH("08.30 – 14.30",U111)))</formula>
    </cfRule>
    <cfRule type="containsText" dxfId="17836" priority="19009" operator="containsText" text="09:30 – 18.30">
      <formula>NOT(ISERROR(SEARCH("09:30 – 18.30",U111)))</formula>
    </cfRule>
    <cfRule type="containsText" dxfId="17835" priority="19010" operator="containsText" text="10.30 – 18.30">
      <formula>NOT(ISERROR(SEARCH("10.30 – 18.30",U111)))</formula>
    </cfRule>
    <cfRule type="containsText" dxfId="17834" priority="19011" operator="containsText" text="09.30 – 18.30">
      <formula>NOT(ISERROR(SEARCH("09.30 – 18.30",U111)))</formula>
    </cfRule>
    <cfRule type="containsText" dxfId="17833" priority="19012" operator="containsText" text="09.00 – 13:00">
      <formula>NOT(ISERROR(SEARCH("09.00 – 13:00",U111)))</formula>
    </cfRule>
    <cfRule type="containsText" dxfId="17832" priority="19013" operator="containsText" text="08.30 – 16.30">
      <formula>NOT(ISERROR(SEARCH("08.30 – 16.30",U111)))</formula>
    </cfRule>
    <cfRule type="containsText" dxfId="17831" priority="19014" operator="containsText" text="08:30 – 17.30">
      <formula>NOT(ISERROR(SEARCH("08:30 – 17.30",U111)))</formula>
    </cfRule>
    <cfRule type="containsText" dxfId="17830" priority="19015" operator="containsText" text="08.30 – 17.30">
      <formula>NOT(ISERROR(SEARCH("08.30 – 17.30",U111)))</formula>
    </cfRule>
    <cfRule type="containsText" dxfId="17829" priority="19016" operator="containsText" text="09.00 – 18.00">
      <formula>NOT(ISERROR(SEARCH("09.00 – 18.00",U111)))</formula>
    </cfRule>
    <cfRule type="containsText" dxfId="17828" priority="19017" operator="containsText" text="09.00 – 13.00">
      <formula>NOT(ISERROR(SEARCH("09.00 – 13.00",U111)))</formula>
    </cfRule>
    <cfRule type="containsText" dxfId="17827" priority="19018" operator="containsText" text="11.30 – 19.30">
      <formula>NOT(ISERROR(SEARCH("11.30 – 19.30",U111)))</formula>
    </cfRule>
    <cfRule type="containsText" dxfId="17826" priority="19019" operator="containsText" text="10.30 – 19.30">
      <formula>NOT(ISERROR(SEARCH("10.30 – 19.30",U111)))</formula>
    </cfRule>
    <cfRule type="containsText" dxfId="17825" priority="19020" operator="containsText" text="09.00 – 15.00">
      <formula>NOT(ISERROR(SEARCH("09.00 – 15.00",U111)))</formula>
    </cfRule>
    <cfRule type="containsText" dxfId="17824" priority="19021" operator="containsText" text="12:30">
      <formula>NOT(ISERROR(SEARCH("12:30",U111)))</formula>
    </cfRule>
    <cfRule type="containsText" dxfId="17823" priority="19022" operator="containsText" text="13:30">
      <formula>NOT(ISERROR(SEARCH("13:30",U111)))</formula>
    </cfRule>
    <cfRule type="containsText" dxfId="17822" priority="19023" operator="containsText" text="FESTIVITÁ">
      <formula>NOT(ISERROR(SEARCH("FESTIVITÁ",U111)))</formula>
    </cfRule>
    <cfRule type="cellIs" dxfId="17821" priority="19024" operator="equal">
      <formula>"DOMENICA"</formula>
    </cfRule>
  </conditionalFormatting>
  <conditionalFormatting sqref="C70">
    <cfRule type="cellIs" dxfId="17820" priority="18939" operator="equal">
      <formula>_FV(13,"3")</formula>
    </cfRule>
  </conditionalFormatting>
  <conditionalFormatting sqref="C70">
    <cfRule type="cellIs" dxfId="17819" priority="18942" operator="equal">
      <formula>"09.00 – 18.00"</formula>
    </cfRule>
  </conditionalFormatting>
  <conditionalFormatting sqref="C70">
    <cfRule type="cellIs" dxfId="17818" priority="18943" operator="equal">
      <formula>"09.30 – 13.00"</formula>
    </cfRule>
  </conditionalFormatting>
  <conditionalFormatting sqref="C70">
    <cfRule type="cellIs" dxfId="17817" priority="18944" operator="equal">
      <formula>"10.30 – 19.30"</formula>
    </cfRule>
  </conditionalFormatting>
  <conditionalFormatting sqref="C70">
    <cfRule type="cellIs" dxfId="17816" priority="18945" operator="equal">
      <formula>"11.30 – 19.30"</formula>
    </cfRule>
  </conditionalFormatting>
  <conditionalFormatting sqref="C70">
    <cfRule type="cellIs" dxfId="17815" priority="18946" operator="equal">
      <formula>_FV(13,"3")</formula>
    </cfRule>
  </conditionalFormatting>
  <conditionalFormatting sqref="C70">
    <cfRule type="cellIs" dxfId="17814" priority="18947" operator="equal">
      <formula>_FV(13,"3")</formula>
    </cfRule>
  </conditionalFormatting>
  <conditionalFormatting sqref="C70">
    <cfRule type="cellIs" dxfId="17813" priority="18948" operator="equal">
      <formula>_FV(13,"3")</formula>
    </cfRule>
  </conditionalFormatting>
  <conditionalFormatting sqref="C70">
    <cfRule type="cellIs" dxfId="17812" priority="18935" operator="equal">
      <formula>"09.00 – 18.00"</formula>
    </cfRule>
  </conditionalFormatting>
  <conditionalFormatting sqref="C70">
    <cfRule type="cellIs" dxfId="17811" priority="18936" operator="equal">
      <formula>"09.30 – 13.00"</formula>
    </cfRule>
  </conditionalFormatting>
  <conditionalFormatting sqref="C70">
    <cfRule type="cellIs" dxfId="17810" priority="18937" operator="equal">
      <formula>"10.30 – 19.30"</formula>
    </cfRule>
  </conditionalFormatting>
  <conditionalFormatting sqref="C70">
    <cfRule type="cellIs" dxfId="17809" priority="18999" operator="equal">
      <formula>"09.00 – 13.00"</formula>
    </cfRule>
  </conditionalFormatting>
  <conditionalFormatting sqref="C70">
    <cfRule type="cellIs" dxfId="17808" priority="19000" operator="equal">
      <formula>"09.00 – 15.00"</formula>
    </cfRule>
  </conditionalFormatting>
  <conditionalFormatting sqref="C70">
    <cfRule type="cellIs" dxfId="17807" priority="19001" operator="equal">
      <formula>"09.00 – 18.00"</formula>
    </cfRule>
  </conditionalFormatting>
  <conditionalFormatting sqref="C70">
    <cfRule type="cellIs" dxfId="17806" priority="19002" operator="equal">
      <formula>"09.30 – 13.00"</formula>
    </cfRule>
  </conditionalFormatting>
  <conditionalFormatting sqref="C70">
    <cfRule type="cellIs" dxfId="17805" priority="19003" operator="equal">
      <formula>"10.30 – 19.30"</formula>
    </cfRule>
  </conditionalFormatting>
  <conditionalFormatting sqref="C70">
    <cfRule type="cellIs" dxfId="17804" priority="19004" operator="equal">
      <formula>"11.30 – 19.30"</formula>
    </cfRule>
  </conditionalFormatting>
  <conditionalFormatting sqref="C70">
    <cfRule type="cellIs" dxfId="17803" priority="19005" operator="equal">
      <formula>_FV(13,"3")</formula>
    </cfRule>
  </conditionalFormatting>
  <conditionalFormatting sqref="C70">
    <cfRule type="cellIs" dxfId="17802" priority="19006" operator="equal">
      <formula>_FV(13,"3")</formula>
    </cfRule>
  </conditionalFormatting>
  <conditionalFormatting sqref="C70">
    <cfRule type="cellIs" dxfId="17801" priority="19007" operator="equal">
      <formula>_FV(13,"3")</formula>
    </cfRule>
  </conditionalFormatting>
  <conditionalFormatting sqref="C70">
    <cfRule type="containsText" dxfId="17800" priority="18989" operator="containsText" text="DOMENICA">
      <formula>NOT(ISERROR(SEARCH("DOMENICA",C70)))</formula>
    </cfRule>
    <cfRule type="containsText" dxfId="17799" priority="18990" operator="containsText" text="08.30 – 14.30">
      <formula>NOT(ISERROR(SEARCH("08.30 – 14.30",C70)))</formula>
    </cfRule>
    <cfRule type="containsText" dxfId="17798" priority="18991" operator="containsText" text="09.30 – 18.30">
      <formula>NOT(ISERROR(SEARCH("09.30 – 18.30",C70)))</formula>
    </cfRule>
    <cfRule type="containsText" dxfId="17797" priority="18992" operator="containsText" text="08.30 – 16.30">
      <formula>NOT(ISERROR(SEARCH("08.30 – 16.30",C70)))</formula>
    </cfRule>
    <cfRule type="containsText" dxfId="17796" priority="18993" operator="containsText" text="08.30 – 17.30">
      <formula>NOT(ISERROR(SEARCH("08.30 – 17.30",C70)))</formula>
    </cfRule>
    <cfRule type="containsText" dxfId="17795" priority="18994" operator="containsText" text="09.00 – 18.00">
      <formula>NOT(ISERROR(SEARCH("09.00 – 18.00",C70)))</formula>
    </cfRule>
    <cfRule type="containsText" dxfId="17794" priority="18995" operator="containsText" text="09.00 – 15.00">
      <formula>NOT(ISERROR(SEARCH("09.00 – 15.00",C70)))</formula>
    </cfRule>
    <cfRule type="containsText" dxfId="17793" priority="18996" operator="containsText" text="10.30 – 19.30">
      <formula>NOT(ISERROR(SEARCH("10.30 – 19.30",C70)))</formula>
    </cfRule>
    <cfRule type="containsText" dxfId="17792" priority="18997" operator="containsText" text="09.00 – 13.00">
      <formula>NOT(ISERROR(SEARCH("09.00 – 13.00",C70)))</formula>
    </cfRule>
    <cfRule type="containsText" dxfId="17791" priority="18998" operator="containsText" text="11.30 – 19.30">
      <formula>NOT(ISERROR(SEARCH("11.30 – 19.30",C70)))</formula>
    </cfRule>
  </conditionalFormatting>
  <conditionalFormatting sqref="C70">
    <cfRule type="cellIs" dxfId="17790" priority="18981" operator="equal">
      <formula>"09.00 – 15.00"</formula>
    </cfRule>
  </conditionalFormatting>
  <conditionalFormatting sqref="C70">
    <cfRule type="cellIs" dxfId="17789" priority="18982" operator="equal">
      <formula>"09.00 – 18.00"</formula>
    </cfRule>
  </conditionalFormatting>
  <conditionalFormatting sqref="C70">
    <cfRule type="cellIs" dxfId="17788" priority="18983" operator="equal">
      <formula>"09.30 – 13.00"</formula>
    </cfRule>
  </conditionalFormatting>
  <conditionalFormatting sqref="C70">
    <cfRule type="cellIs" dxfId="17787" priority="18984" operator="equal">
      <formula>"10.30 – 19.30"</formula>
    </cfRule>
  </conditionalFormatting>
  <conditionalFormatting sqref="C70">
    <cfRule type="cellIs" dxfId="17786" priority="18985" operator="equal">
      <formula>"11.30 – 19.30"</formula>
    </cfRule>
  </conditionalFormatting>
  <conditionalFormatting sqref="C70">
    <cfRule type="cellIs" dxfId="17785" priority="18986" operator="equal">
      <formula>_FV(13,"3")</formula>
    </cfRule>
  </conditionalFormatting>
  <conditionalFormatting sqref="C70">
    <cfRule type="cellIs" dxfId="17784" priority="18987" operator="equal">
      <formula>_FV(13,"3")</formula>
    </cfRule>
  </conditionalFormatting>
  <conditionalFormatting sqref="C70">
    <cfRule type="cellIs" dxfId="17783" priority="18988" operator="equal">
      <formula>_FV(13,"3")</formula>
    </cfRule>
  </conditionalFormatting>
  <conditionalFormatting sqref="C70">
    <cfRule type="cellIs" dxfId="17782" priority="18973" operator="equal">
      <formula>"09.00 – 15.00"</formula>
    </cfRule>
  </conditionalFormatting>
  <conditionalFormatting sqref="C70">
    <cfRule type="cellIs" dxfId="17781" priority="18974" operator="equal">
      <formula>"09.00 – 18.00"</formula>
    </cfRule>
  </conditionalFormatting>
  <conditionalFormatting sqref="C70">
    <cfRule type="cellIs" dxfId="17780" priority="18975" operator="equal">
      <formula>"09.30 – 13.00"</formula>
    </cfRule>
  </conditionalFormatting>
  <conditionalFormatting sqref="C70">
    <cfRule type="cellIs" dxfId="17779" priority="18976" operator="equal">
      <formula>"10.30 – 19.30"</formula>
    </cfRule>
  </conditionalFormatting>
  <conditionalFormatting sqref="C70">
    <cfRule type="cellIs" dxfId="17778" priority="18977" operator="equal">
      <formula>"11.30 – 19.30"</formula>
    </cfRule>
  </conditionalFormatting>
  <conditionalFormatting sqref="C70">
    <cfRule type="cellIs" dxfId="17777" priority="18978" operator="equal">
      <formula>_FV(13,"3")</formula>
    </cfRule>
  </conditionalFormatting>
  <conditionalFormatting sqref="C70">
    <cfRule type="cellIs" dxfId="17776" priority="18979" operator="equal">
      <formula>_FV(13,"3")</formula>
    </cfRule>
  </conditionalFormatting>
  <conditionalFormatting sqref="C70">
    <cfRule type="cellIs" dxfId="17775" priority="18980" operator="equal">
      <formula>_FV(13,"3")</formula>
    </cfRule>
  </conditionalFormatting>
  <conditionalFormatting sqref="C70">
    <cfRule type="containsText" dxfId="17774" priority="18967" operator="containsText" text="09.00 - 13.00">
      <formula>NOT(ISERROR(SEARCH("09.00 - 13.00",C70)))</formula>
    </cfRule>
    <cfRule type="containsText" dxfId="17773" priority="18968" operator="containsText" text="09.00 – 15:00">
      <formula>NOT(ISERROR(SEARCH("09.00 – 15:00",C70)))</formula>
    </cfRule>
    <cfRule type="containsText" dxfId="17772" priority="18969" operator="containsText" text="09.00 – 16.00">
      <formula>NOT(ISERROR(SEARCH("09.00 – 16.00",C70)))</formula>
    </cfRule>
    <cfRule type="containsText" dxfId="17771" priority="18970" operator="containsText" text="09.00 - 13:00">
      <formula>NOT(ISERROR(SEARCH("09.00 - 13:00",C70)))</formula>
    </cfRule>
    <cfRule type="containsText" dxfId="17770" priority="18971" operator="containsText" text="08.30 – 16:30 ">
      <formula>NOT(ISERROR(SEARCH("08.30 – 16:30 ",C70)))</formula>
    </cfRule>
    <cfRule type="containsText" dxfId="17769" priority="18972" operator="containsText" text="08.30 – 17:30 ">
      <formula>NOT(ISERROR(SEARCH("08.30 – 17:30 ",C70)))</formula>
    </cfRule>
  </conditionalFormatting>
  <conditionalFormatting sqref="C70">
    <cfRule type="cellIs" dxfId="17768" priority="18959" operator="equal">
      <formula>"09.00 – 15.00"</formula>
    </cfRule>
  </conditionalFormatting>
  <conditionalFormatting sqref="C70">
    <cfRule type="cellIs" dxfId="17767" priority="18960" operator="equal">
      <formula>"09.00 – 18.00"</formula>
    </cfRule>
  </conditionalFormatting>
  <conditionalFormatting sqref="C70">
    <cfRule type="cellIs" dxfId="17766" priority="18961" operator="equal">
      <formula>"09.30 – 13.00"</formula>
    </cfRule>
  </conditionalFormatting>
  <conditionalFormatting sqref="C70">
    <cfRule type="cellIs" dxfId="17765" priority="18962" operator="equal">
      <formula>"10.30 – 19.30"</formula>
    </cfRule>
  </conditionalFormatting>
  <conditionalFormatting sqref="C70">
    <cfRule type="cellIs" dxfId="17764" priority="18963" operator="equal">
      <formula>"11.30 – 19.30"</formula>
    </cfRule>
  </conditionalFormatting>
  <conditionalFormatting sqref="C70">
    <cfRule type="cellIs" dxfId="17763" priority="18964" operator="equal">
      <formula>_FV(13,"3")</formula>
    </cfRule>
  </conditionalFormatting>
  <conditionalFormatting sqref="C70">
    <cfRule type="cellIs" dxfId="17762" priority="18965" operator="equal">
      <formula>_FV(13,"3")</formula>
    </cfRule>
  </conditionalFormatting>
  <conditionalFormatting sqref="C70">
    <cfRule type="cellIs" dxfId="17761" priority="18966" operator="equal">
      <formula>_FV(13,"3")</formula>
    </cfRule>
  </conditionalFormatting>
  <conditionalFormatting sqref="C70">
    <cfRule type="containsText" dxfId="17760" priority="18949" operator="containsText" text="DOMENICA">
      <formula>NOT(ISERROR(SEARCH("DOMENICA",C70)))</formula>
    </cfRule>
    <cfRule type="containsText" dxfId="17759" priority="18950" operator="containsText" text="08.30 – 14.30">
      <formula>NOT(ISERROR(SEARCH("08.30 – 14.30",C70)))</formula>
    </cfRule>
    <cfRule type="containsText" dxfId="17758" priority="18951" operator="containsText" text="09.30 – 18.30">
      <formula>NOT(ISERROR(SEARCH("09.30 – 18.30",C70)))</formula>
    </cfRule>
    <cfRule type="containsText" dxfId="17757" priority="18952" operator="containsText" text="08.30 – 16.30">
      <formula>NOT(ISERROR(SEARCH("08.30 – 16.30",C70)))</formula>
    </cfRule>
    <cfRule type="containsText" dxfId="17756" priority="18953" operator="containsText" text="08.30 – 17.30">
      <formula>NOT(ISERROR(SEARCH("08.30 – 17.30",C70)))</formula>
    </cfRule>
    <cfRule type="containsText" dxfId="17755" priority="18954" operator="containsText" text="09.00 – 18.00">
      <formula>NOT(ISERROR(SEARCH("09.00 – 18.00",C70)))</formula>
    </cfRule>
    <cfRule type="containsText" dxfId="17754" priority="18955" operator="containsText" text="09.00 – 15.00">
      <formula>NOT(ISERROR(SEARCH("09.00 – 15.00",C70)))</formula>
    </cfRule>
    <cfRule type="containsText" dxfId="17753" priority="18956" operator="containsText" text="10.30 – 19.30">
      <formula>NOT(ISERROR(SEARCH("10.30 – 19.30",C70)))</formula>
    </cfRule>
    <cfRule type="containsText" dxfId="17752" priority="18957" operator="containsText" text="09.00 – 13.00">
      <formula>NOT(ISERROR(SEARCH("09.00 – 13.00",C70)))</formula>
    </cfRule>
    <cfRule type="containsText" dxfId="17751" priority="18958" operator="containsText" text="11.30 – 19.30">
      <formula>NOT(ISERROR(SEARCH("11.30 – 19.30",C70)))</formula>
    </cfRule>
  </conditionalFormatting>
  <conditionalFormatting sqref="C70">
    <cfRule type="cellIs" dxfId="17750" priority="18938" operator="equal">
      <formula>"11.30 – 19.30"</formula>
    </cfRule>
  </conditionalFormatting>
  <conditionalFormatting sqref="C70">
    <cfRule type="cellIs" dxfId="17749" priority="18940" operator="equal">
      <formula>_FV(13,"3")</formula>
    </cfRule>
  </conditionalFormatting>
  <conditionalFormatting sqref="C70">
    <cfRule type="cellIs" dxfId="17748" priority="18941" operator="equal">
      <formula>_FV(13,"3")</formula>
    </cfRule>
  </conditionalFormatting>
  <conditionalFormatting sqref="F70:H70">
    <cfRule type="cellIs" dxfId="17747" priority="18866" operator="equal">
      <formula>_FV(13,"3")</formula>
    </cfRule>
  </conditionalFormatting>
  <conditionalFormatting sqref="F70:H70">
    <cfRule type="cellIs" dxfId="17746" priority="18869" operator="equal">
      <formula>"09.00 – 18.00"</formula>
    </cfRule>
  </conditionalFormatting>
  <conditionalFormatting sqref="F70:H70">
    <cfRule type="cellIs" dxfId="17745" priority="18870" operator="equal">
      <formula>"09.30 – 13.00"</formula>
    </cfRule>
  </conditionalFormatting>
  <conditionalFormatting sqref="F70:H70">
    <cfRule type="cellIs" dxfId="17744" priority="18871" operator="equal">
      <formula>"10.30 – 19.30"</formula>
    </cfRule>
  </conditionalFormatting>
  <conditionalFormatting sqref="F70:H70">
    <cfRule type="cellIs" dxfId="17743" priority="18872" operator="equal">
      <formula>"11.30 – 19.30"</formula>
    </cfRule>
  </conditionalFormatting>
  <conditionalFormatting sqref="F70:H70">
    <cfRule type="cellIs" dxfId="17742" priority="18873" operator="equal">
      <formula>_FV(13,"3")</formula>
    </cfRule>
  </conditionalFormatting>
  <conditionalFormatting sqref="F70:H70">
    <cfRule type="cellIs" dxfId="17741" priority="18874" operator="equal">
      <formula>_FV(13,"3")</formula>
    </cfRule>
  </conditionalFormatting>
  <conditionalFormatting sqref="F70:H70">
    <cfRule type="cellIs" dxfId="17740" priority="18875" operator="equal">
      <formula>_FV(13,"3")</formula>
    </cfRule>
  </conditionalFormatting>
  <conditionalFormatting sqref="F70:H70">
    <cfRule type="cellIs" dxfId="17739" priority="18862" operator="equal">
      <formula>"09.00 – 18.00"</formula>
    </cfRule>
  </conditionalFormatting>
  <conditionalFormatting sqref="F70:H70">
    <cfRule type="cellIs" dxfId="17738" priority="18863" operator="equal">
      <formula>"09.30 – 13.00"</formula>
    </cfRule>
  </conditionalFormatting>
  <conditionalFormatting sqref="F70:H70">
    <cfRule type="cellIs" dxfId="17737" priority="18864" operator="equal">
      <formula>"10.30 – 19.30"</formula>
    </cfRule>
  </conditionalFormatting>
  <conditionalFormatting sqref="F70:H70">
    <cfRule type="cellIs" dxfId="17736" priority="18926" operator="equal">
      <formula>"09.00 – 13.00"</formula>
    </cfRule>
  </conditionalFormatting>
  <conditionalFormatting sqref="F70:H70">
    <cfRule type="cellIs" dxfId="17735" priority="18927" operator="equal">
      <formula>"09.00 – 15.00"</formula>
    </cfRule>
  </conditionalFormatting>
  <conditionalFormatting sqref="F70:H70">
    <cfRule type="cellIs" dxfId="17734" priority="18928" operator="equal">
      <formula>"09.00 – 18.00"</formula>
    </cfRule>
  </conditionalFormatting>
  <conditionalFormatting sqref="F70:H70">
    <cfRule type="cellIs" dxfId="17733" priority="18929" operator="equal">
      <formula>"09.30 – 13.00"</formula>
    </cfRule>
  </conditionalFormatting>
  <conditionalFormatting sqref="F70:H70">
    <cfRule type="cellIs" dxfId="17732" priority="18930" operator="equal">
      <formula>"10.30 – 19.30"</formula>
    </cfRule>
  </conditionalFormatting>
  <conditionalFormatting sqref="F70:H70">
    <cfRule type="cellIs" dxfId="17731" priority="18931" operator="equal">
      <formula>"11.30 – 19.30"</formula>
    </cfRule>
  </conditionalFormatting>
  <conditionalFormatting sqref="F70:H70">
    <cfRule type="cellIs" dxfId="17730" priority="18932" operator="equal">
      <formula>_FV(13,"3")</formula>
    </cfRule>
  </conditionalFormatting>
  <conditionalFormatting sqref="F70:H70">
    <cfRule type="cellIs" dxfId="17729" priority="18933" operator="equal">
      <formula>_FV(13,"3")</formula>
    </cfRule>
  </conditionalFormatting>
  <conditionalFormatting sqref="F70:H70">
    <cfRule type="cellIs" dxfId="17728" priority="18934" operator="equal">
      <formula>_FV(13,"3")</formula>
    </cfRule>
  </conditionalFormatting>
  <conditionalFormatting sqref="F70:H70">
    <cfRule type="containsText" dxfId="17727" priority="18916" operator="containsText" text="DOMENICA">
      <formula>NOT(ISERROR(SEARCH("DOMENICA",F70)))</formula>
    </cfRule>
    <cfRule type="containsText" dxfId="17726" priority="18917" operator="containsText" text="08.30 – 14.30">
      <formula>NOT(ISERROR(SEARCH("08.30 – 14.30",F70)))</formula>
    </cfRule>
    <cfRule type="containsText" dxfId="17725" priority="18918" operator="containsText" text="09.30 – 18.30">
      <formula>NOT(ISERROR(SEARCH("09.30 – 18.30",F70)))</formula>
    </cfRule>
    <cfRule type="containsText" dxfId="17724" priority="18919" operator="containsText" text="08.30 – 16.30">
      <formula>NOT(ISERROR(SEARCH("08.30 – 16.30",F70)))</formula>
    </cfRule>
    <cfRule type="containsText" dxfId="17723" priority="18920" operator="containsText" text="08.30 – 17.30">
      <formula>NOT(ISERROR(SEARCH("08.30 – 17.30",F70)))</formula>
    </cfRule>
    <cfRule type="containsText" dxfId="17722" priority="18921" operator="containsText" text="09.00 – 18.00">
      <formula>NOT(ISERROR(SEARCH("09.00 – 18.00",F70)))</formula>
    </cfRule>
    <cfRule type="containsText" dxfId="17721" priority="18922" operator="containsText" text="09.00 – 15.00">
      <formula>NOT(ISERROR(SEARCH("09.00 – 15.00",F70)))</formula>
    </cfRule>
    <cfRule type="containsText" dxfId="17720" priority="18923" operator="containsText" text="10.30 – 19.30">
      <formula>NOT(ISERROR(SEARCH("10.30 – 19.30",F70)))</formula>
    </cfRule>
    <cfRule type="containsText" dxfId="17719" priority="18924" operator="containsText" text="09.00 – 13.00">
      <formula>NOT(ISERROR(SEARCH("09.00 – 13.00",F70)))</formula>
    </cfRule>
    <cfRule type="containsText" dxfId="17718" priority="18925" operator="containsText" text="11.30 – 19.30">
      <formula>NOT(ISERROR(SEARCH("11.30 – 19.30",F70)))</formula>
    </cfRule>
  </conditionalFormatting>
  <conditionalFormatting sqref="F70:H70">
    <cfRule type="cellIs" dxfId="17717" priority="18908" operator="equal">
      <formula>"09.00 – 15.00"</formula>
    </cfRule>
  </conditionalFormatting>
  <conditionalFormatting sqref="F70:H70">
    <cfRule type="cellIs" dxfId="17716" priority="18909" operator="equal">
      <formula>"09.00 – 18.00"</formula>
    </cfRule>
  </conditionalFormatting>
  <conditionalFormatting sqref="F70:H70">
    <cfRule type="cellIs" dxfId="17715" priority="18910" operator="equal">
      <formula>"09.30 – 13.00"</formula>
    </cfRule>
  </conditionalFormatting>
  <conditionalFormatting sqref="F70:H70">
    <cfRule type="cellIs" dxfId="17714" priority="18911" operator="equal">
      <formula>"10.30 – 19.30"</formula>
    </cfRule>
  </conditionalFormatting>
  <conditionalFormatting sqref="F70:H70">
    <cfRule type="cellIs" dxfId="17713" priority="18912" operator="equal">
      <formula>"11.30 – 19.30"</formula>
    </cfRule>
  </conditionalFormatting>
  <conditionalFormatting sqref="F70:H70">
    <cfRule type="cellIs" dxfId="17712" priority="18913" operator="equal">
      <formula>_FV(13,"3")</formula>
    </cfRule>
  </conditionalFormatting>
  <conditionalFormatting sqref="F70:H70">
    <cfRule type="cellIs" dxfId="17711" priority="18914" operator="equal">
      <formula>_FV(13,"3")</formula>
    </cfRule>
  </conditionalFormatting>
  <conditionalFormatting sqref="F70:H70">
    <cfRule type="cellIs" dxfId="17710" priority="18915" operator="equal">
      <formula>_FV(13,"3")</formula>
    </cfRule>
  </conditionalFormatting>
  <conditionalFormatting sqref="F70:H70">
    <cfRule type="cellIs" dxfId="17709" priority="18900" operator="equal">
      <formula>"09.00 – 15.00"</formula>
    </cfRule>
  </conditionalFormatting>
  <conditionalFormatting sqref="F70:H70">
    <cfRule type="cellIs" dxfId="17708" priority="18901" operator="equal">
      <formula>"09.00 – 18.00"</formula>
    </cfRule>
  </conditionalFormatting>
  <conditionalFormatting sqref="F70:H70">
    <cfRule type="cellIs" dxfId="17707" priority="18902" operator="equal">
      <formula>"09.30 – 13.00"</formula>
    </cfRule>
  </conditionalFormatting>
  <conditionalFormatting sqref="F70:H70">
    <cfRule type="cellIs" dxfId="17706" priority="18903" operator="equal">
      <formula>"10.30 – 19.30"</formula>
    </cfRule>
  </conditionalFormatting>
  <conditionalFormatting sqref="F70:H70">
    <cfRule type="cellIs" dxfId="17705" priority="18904" operator="equal">
      <formula>"11.30 – 19.30"</formula>
    </cfRule>
  </conditionalFormatting>
  <conditionalFormatting sqref="F70:H70">
    <cfRule type="cellIs" dxfId="17704" priority="18905" operator="equal">
      <formula>_FV(13,"3")</formula>
    </cfRule>
  </conditionalFormatting>
  <conditionalFormatting sqref="F70:H70">
    <cfRule type="cellIs" dxfId="17703" priority="18906" operator="equal">
      <formula>_FV(13,"3")</formula>
    </cfRule>
  </conditionalFormatting>
  <conditionalFormatting sqref="F70:H70">
    <cfRule type="cellIs" dxfId="17702" priority="18907" operator="equal">
      <formula>_FV(13,"3")</formula>
    </cfRule>
  </conditionalFormatting>
  <conditionalFormatting sqref="F70:H70">
    <cfRule type="containsText" dxfId="17701" priority="18894" operator="containsText" text="09.00 - 13.00">
      <formula>NOT(ISERROR(SEARCH("09.00 - 13.00",F70)))</formula>
    </cfRule>
    <cfRule type="containsText" dxfId="17700" priority="18895" operator="containsText" text="09.00 – 15:00">
      <formula>NOT(ISERROR(SEARCH("09.00 – 15:00",F70)))</formula>
    </cfRule>
    <cfRule type="containsText" dxfId="17699" priority="18896" operator="containsText" text="09.00 – 16.00">
      <formula>NOT(ISERROR(SEARCH("09.00 – 16.00",F70)))</formula>
    </cfRule>
    <cfRule type="containsText" dxfId="17698" priority="18897" operator="containsText" text="09.00 - 13:00">
      <formula>NOT(ISERROR(SEARCH("09.00 - 13:00",F70)))</formula>
    </cfRule>
    <cfRule type="containsText" dxfId="17697" priority="18898" operator="containsText" text="08.30 – 16:30 ">
      <formula>NOT(ISERROR(SEARCH("08.30 – 16:30 ",F70)))</formula>
    </cfRule>
    <cfRule type="containsText" dxfId="17696" priority="18899" operator="containsText" text="08.30 – 17:30 ">
      <formula>NOT(ISERROR(SEARCH("08.30 – 17:30 ",F70)))</formula>
    </cfRule>
  </conditionalFormatting>
  <conditionalFormatting sqref="F70:H70">
    <cfRule type="cellIs" dxfId="17695" priority="18886" operator="equal">
      <formula>"09.00 – 15.00"</formula>
    </cfRule>
  </conditionalFormatting>
  <conditionalFormatting sqref="F70:H70">
    <cfRule type="cellIs" dxfId="17694" priority="18887" operator="equal">
      <formula>"09.00 – 18.00"</formula>
    </cfRule>
  </conditionalFormatting>
  <conditionalFormatting sqref="F70:H70">
    <cfRule type="cellIs" dxfId="17693" priority="18888" operator="equal">
      <formula>"09.30 – 13.00"</formula>
    </cfRule>
  </conditionalFormatting>
  <conditionalFormatting sqref="F70:H70">
    <cfRule type="cellIs" dxfId="17692" priority="18889" operator="equal">
      <formula>"10.30 – 19.30"</formula>
    </cfRule>
  </conditionalFormatting>
  <conditionalFormatting sqref="F70:H70">
    <cfRule type="cellIs" dxfId="17691" priority="18890" operator="equal">
      <formula>"11.30 – 19.30"</formula>
    </cfRule>
  </conditionalFormatting>
  <conditionalFormatting sqref="F70:H70">
    <cfRule type="cellIs" dxfId="17690" priority="18891" operator="equal">
      <formula>_FV(13,"3")</formula>
    </cfRule>
  </conditionalFormatting>
  <conditionalFormatting sqref="F70:H70">
    <cfRule type="cellIs" dxfId="17689" priority="18892" operator="equal">
      <formula>_FV(13,"3")</formula>
    </cfRule>
  </conditionalFormatting>
  <conditionalFormatting sqref="F70:H70">
    <cfRule type="cellIs" dxfId="17688" priority="18893" operator="equal">
      <formula>_FV(13,"3")</formula>
    </cfRule>
  </conditionalFormatting>
  <conditionalFormatting sqref="F70:H70">
    <cfRule type="containsText" dxfId="17687" priority="18876" operator="containsText" text="DOMENICA">
      <formula>NOT(ISERROR(SEARCH("DOMENICA",F70)))</formula>
    </cfRule>
    <cfRule type="containsText" dxfId="17686" priority="18877" operator="containsText" text="08.30 – 14.30">
      <formula>NOT(ISERROR(SEARCH("08.30 – 14.30",F70)))</formula>
    </cfRule>
    <cfRule type="containsText" dxfId="17685" priority="18878" operator="containsText" text="09.30 – 18.30">
      <formula>NOT(ISERROR(SEARCH("09.30 – 18.30",F70)))</formula>
    </cfRule>
    <cfRule type="containsText" dxfId="17684" priority="18879" operator="containsText" text="08.30 – 16.30">
      <formula>NOT(ISERROR(SEARCH("08.30 – 16.30",F70)))</formula>
    </cfRule>
    <cfRule type="containsText" dxfId="17683" priority="18880" operator="containsText" text="08.30 – 17.30">
      <formula>NOT(ISERROR(SEARCH("08.30 – 17.30",F70)))</formula>
    </cfRule>
    <cfRule type="containsText" dxfId="17682" priority="18881" operator="containsText" text="09.00 – 18.00">
      <formula>NOT(ISERROR(SEARCH("09.00 – 18.00",F70)))</formula>
    </cfRule>
    <cfRule type="containsText" dxfId="17681" priority="18882" operator="containsText" text="09.00 – 15.00">
      <formula>NOT(ISERROR(SEARCH("09.00 – 15.00",F70)))</formula>
    </cfRule>
    <cfRule type="containsText" dxfId="17680" priority="18883" operator="containsText" text="10.30 – 19.30">
      <formula>NOT(ISERROR(SEARCH("10.30 – 19.30",F70)))</formula>
    </cfRule>
    <cfRule type="containsText" dxfId="17679" priority="18884" operator="containsText" text="09.00 – 13.00">
      <formula>NOT(ISERROR(SEARCH("09.00 – 13.00",F70)))</formula>
    </cfRule>
    <cfRule type="containsText" dxfId="17678" priority="18885" operator="containsText" text="11.30 – 19.30">
      <formula>NOT(ISERROR(SEARCH("11.30 – 19.30",F70)))</formula>
    </cfRule>
  </conditionalFormatting>
  <conditionalFormatting sqref="F70:H70">
    <cfRule type="cellIs" dxfId="17677" priority="18865" operator="equal">
      <formula>"11.30 – 19.30"</formula>
    </cfRule>
  </conditionalFormatting>
  <conditionalFormatting sqref="F70:H70">
    <cfRule type="cellIs" dxfId="17676" priority="18867" operator="equal">
      <formula>_FV(13,"3")</formula>
    </cfRule>
  </conditionalFormatting>
  <conditionalFormatting sqref="F70:H70">
    <cfRule type="cellIs" dxfId="17675" priority="18868" operator="equal">
      <formula>_FV(13,"3")</formula>
    </cfRule>
  </conditionalFormatting>
  <conditionalFormatting sqref="L70">
    <cfRule type="cellIs" dxfId="17674" priority="18793" operator="equal">
      <formula>_FV(13,"3")</formula>
    </cfRule>
  </conditionalFormatting>
  <conditionalFormatting sqref="L70">
    <cfRule type="cellIs" dxfId="17673" priority="18796" operator="equal">
      <formula>"09.00 – 18.00"</formula>
    </cfRule>
  </conditionalFormatting>
  <conditionalFormatting sqref="L70">
    <cfRule type="cellIs" dxfId="17672" priority="18797" operator="equal">
      <formula>"09.30 – 13.00"</formula>
    </cfRule>
  </conditionalFormatting>
  <conditionalFormatting sqref="L70">
    <cfRule type="cellIs" dxfId="17671" priority="18798" operator="equal">
      <formula>"10.30 – 19.30"</formula>
    </cfRule>
  </conditionalFormatting>
  <conditionalFormatting sqref="L70">
    <cfRule type="cellIs" dxfId="17670" priority="18799" operator="equal">
      <formula>"11.30 – 19.30"</formula>
    </cfRule>
  </conditionalFormatting>
  <conditionalFormatting sqref="L70">
    <cfRule type="cellIs" dxfId="17669" priority="18800" operator="equal">
      <formula>_FV(13,"3")</formula>
    </cfRule>
  </conditionalFormatting>
  <conditionalFormatting sqref="L70">
    <cfRule type="cellIs" dxfId="17668" priority="18801" operator="equal">
      <formula>_FV(13,"3")</formula>
    </cfRule>
  </conditionalFormatting>
  <conditionalFormatting sqref="L70">
    <cfRule type="cellIs" dxfId="17667" priority="18802" operator="equal">
      <formula>_FV(13,"3")</formula>
    </cfRule>
  </conditionalFormatting>
  <conditionalFormatting sqref="L70">
    <cfRule type="cellIs" dxfId="17666" priority="18789" operator="equal">
      <formula>"09.00 – 18.00"</formula>
    </cfRule>
  </conditionalFormatting>
  <conditionalFormatting sqref="L70">
    <cfRule type="cellIs" dxfId="17665" priority="18790" operator="equal">
      <formula>"09.30 – 13.00"</formula>
    </cfRule>
  </conditionalFormatting>
  <conditionalFormatting sqref="L70">
    <cfRule type="cellIs" dxfId="17664" priority="18791" operator="equal">
      <formula>"10.30 – 19.30"</formula>
    </cfRule>
  </conditionalFormatting>
  <conditionalFormatting sqref="L70">
    <cfRule type="cellIs" dxfId="17663" priority="18853" operator="equal">
      <formula>"09.00 – 13.00"</formula>
    </cfRule>
  </conditionalFormatting>
  <conditionalFormatting sqref="L70">
    <cfRule type="cellIs" dxfId="17662" priority="18854" operator="equal">
      <formula>"09.00 – 15.00"</formula>
    </cfRule>
  </conditionalFormatting>
  <conditionalFormatting sqref="L70">
    <cfRule type="cellIs" dxfId="17661" priority="18855" operator="equal">
      <formula>"09.00 – 18.00"</formula>
    </cfRule>
  </conditionalFormatting>
  <conditionalFormatting sqref="L70">
    <cfRule type="cellIs" dxfId="17660" priority="18856" operator="equal">
      <formula>"09.30 – 13.00"</formula>
    </cfRule>
  </conditionalFormatting>
  <conditionalFormatting sqref="L70">
    <cfRule type="cellIs" dxfId="17659" priority="18857" operator="equal">
      <formula>"10.30 – 19.30"</formula>
    </cfRule>
  </conditionalFormatting>
  <conditionalFormatting sqref="L70">
    <cfRule type="cellIs" dxfId="17658" priority="18858" operator="equal">
      <formula>"11.30 – 19.30"</formula>
    </cfRule>
  </conditionalFormatting>
  <conditionalFormatting sqref="L70">
    <cfRule type="cellIs" dxfId="17657" priority="18859" operator="equal">
      <formula>_FV(13,"3")</formula>
    </cfRule>
  </conditionalFormatting>
  <conditionalFormatting sqref="L70">
    <cfRule type="cellIs" dxfId="17656" priority="18860" operator="equal">
      <formula>_FV(13,"3")</formula>
    </cfRule>
  </conditionalFormatting>
  <conditionalFormatting sqref="L70">
    <cfRule type="cellIs" dxfId="17655" priority="18861" operator="equal">
      <formula>_FV(13,"3")</formula>
    </cfRule>
  </conditionalFormatting>
  <conditionalFormatting sqref="L70">
    <cfRule type="containsText" dxfId="17654" priority="18843" operator="containsText" text="DOMENICA">
      <formula>NOT(ISERROR(SEARCH("DOMENICA",L70)))</formula>
    </cfRule>
    <cfRule type="containsText" dxfId="17653" priority="18844" operator="containsText" text="08.30 – 14.30">
      <formula>NOT(ISERROR(SEARCH("08.30 – 14.30",L70)))</formula>
    </cfRule>
    <cfRule type="containsText" dxfId="17652" priority="18845" operator="containsText" text="09.30 – 18.30">
      <formula>NOT(ISERROR(SEARCH("09.30 – 18.30",L70)))</formula>
    </cfRule>
    <cfRule type="containsText" dxfId="17651" priority="18846" operator="containsText" text="08.30 – 16.30">
      <formula>NOT(ISERROR(SEARCH("08.30 – 16.30",L70)))</formula>
    </cfRule>
    <cfRule type="containsText" dxfId="17650" priority="18847" operator="containsText" text="08.30 – 17.30">
      <formula>NOT(ISERROR(SEARCH("08.30 – 17.30",L70)))</formula>
    </cfRule>
    <cfRule type="containsText" dxfId="17649" priority="18848" operator="containsText" text="09.00 – 18.00">
      <formula>NOT(ISERROR(SEARCH("09.00 – 18.00",L70)))</formula>
    </cfRule>
    <cfRule type="containsText" dxfId="17648" priority="18849" operator="containsText" text="09.00 – 15.00">
      <formula>NOT(ISERROR(SEARCH("09.00 – 15.00",L70)))</formula>
    </cfRule>
    <cfRule type="containsText" dxfId="17647" priority="18850" operator="containsText" text="10.30 – 19.30">
      <formula>NOT(ISERROR(SEARCH("10.30 – 19.30",L70)))</formula>
    </cfRule>
    <cfRule type="containsText" dxfId="17646" priority="18851" operator="containsText" text="09.00 – 13.00">
      <formula>NOT(ISERROR(SEARCH("09.00 – 13.00",L70)))</formula>
    </cfRule>
    <cfRule type="containsText" dxfId="17645" priority="18852" operator="containsText" text="11.30 – 19.30">
      <formula>NOT(ISERROR(SEARCH("11.30 – 19.30",L70)))</formula>
    </cfRule>
  </conditionalFormatting>
  <conditionalFormatting sqref="L70">
    <cfRule type="cellIs" dxfId="17644" priority="18835" operator="equal">
      <formula>"09.00 – 15.00"</formula>
    </cfRule>
  </conditionalFormatting>
  <conditionalFormatting sqref="L70">
    <cfRule type="cellIs" dxfId="17643" priority="18836" operator="equal">
      <formula>"09.00 – 18.00"</formula>
    </cfRule>
  </conditionalFormatting>
  <conditionalFormatting sqref="L70">
    <cfRule type="cellIs" dxfId="17642" priority="18837" operator="equal">
      <formula>"09.30 – 13.00"</formula>
    </cfRule>
  </conditionalFormatting>
  <conditionalFormatting sqref="L70">
    <cfRule type="cellIs" dxfId="17641" priority="18838" operator="equal">
      <formula>"10.30 – 19.30"</formula>
    </cfRule>
  </conditionalFormatting>
  <conditionalFormatting sqref="L70">
    <cfRule type="cellIs" dxfId="17640" priority="18839" operator="equal">
      <formula>"11.30 – 19.30"</formula>
    </cfRule>
  </conditionalFormatting>
  <conditionalFormatting sqref="L70">
    <cfRule type="cellIs" dxfId="17639" priority="18840" operator="equal">
      <formula>_FV(13,"3")</formula>
    </cfRule>
  </conditionalFormatting>
  <conditionalFormatting sqref="L70">
    <cfRule type="cellIs" dxfId="17638" priority="18841" operator="equal">
      <formula>_FV(13,"3")</formula>
    </cfRule>
  </conditionalFormatting>
  <conditionalFormatting sqref="L70">
    <cfRule type="cellIs" dxfId="17637" priority="18842" operator="equal">
      <formula>_FV(13,"3")</formula>
    </cfRule>
  </conditionalFormatting>
  <conditionalFormatting sqref="L70">
    <cfRule type="cellIs" dxfId="17636" priority="18827" operator="equal">
      <formula>"09.00 – 15.00"</formula>
    </cfRule>
  </conditionalFormatting>
  <conditionalFormatting sqref="L70">
    <cfRule type="cellIs" dxfId="17635" priority="18828" operator="equal">
      <formula>"09.00 – 18.00"</formula>
    </cfRule>
  </conditionalFormatting>
  <conditionalFormatting sqref="L70">
    <cfRule type="cellIs" dxfId="17634" priority="18829" operator="equal">
      <formula>"09.30 – 13.00"</formula>
    </cfRule>
  </conditionalFormatting>
  <conditionalFormatting sqref="L70">
    <cfRule type="cellIs" dxfId="17633" priority="18830" operator="equal">
      <formula>"10.30 – 19.30"</formula>
    </cfRule>
  </conditionalFormatting>
  <conditionalFormatting sqref="L70">
    <cfRule type="cellIs" dxfId="17632" priority="18831" operator="equal">
      <formula>"11.30 – 19.30"</formula>
    </cfRule>
  </conditionalFormatting>
  <conditionalFormatting sqref="L70">
    <cfRule type="cellIs" dxfId="17631" priority="18832" operator="equal">
      <formula>_FV(13,"3")</formula>
    </cfRule>
  </conditionalFormatting>
  <conditionalFormatting sqref="L70">
    <cfRule type="cellIs" dxfId="17630" priority="18833" operator="equal">
      <formula>_FV(13,"3")</formula>
    </cfRule>
  </conditionalFormatting>
  <conditionalFormatting sqref="L70">
    <cfRule type="cellIs" dxfId="17629" priority="18834" operator="equal">
      <formula>_FV(13,"3")</formula>
    </cfRule>
  </conditionalFormatting>
  <conditionalFormatting sqref="L70">
    <cfRule type="containsText" dxfId="17628" priority="18821" operator="containsText" text="09.00 - 13.00">
      <formula>NOT(ISERROR(SEARCH("09.00 - 13.00",L70)))</formula>
    </cfRule>
    <cfRule type="containsText" dxfId="17627" priority="18822" operator="containsText" text="09.00 – 15:00">
      <formula>NOT(ISERROR(SEARCH("09.00 – 15:00",L70)))</formula>
    </cfRule>
    <cfRule type="containsText" dxfId="17626" priority="18823" operator="containsText" text="09.00 – 16.00">
      <formula>NOT(ISERROR(SEARCH("09.00 – 16.00",L70)))</formula>
    </cfRule>
    <cfRule type="containsText" dxfId="17625" priority="18824" operator="containsText" text="09.00 - 13:00">
      <formula>NOT(ISERROR(SEARCH("09.00 - 13:00",L70)))</formula>
    </cfRule>
    <cfRule type="containsText" dxfId="17624" priority="18825" operator="containsText" text="08.30 – 16:30 ">
      <formula>NOT(ISERROR(SEARCH("08.30 – 16:30 ",L70)))</formula>
    </cfRule>
    <cfRule type="containsText" dxfId="17623" priority="18826" operator="containsText" text="08.30 – 17:30 ">
      <formula>NOT(ISERROR(SEARCH("08.30 – 17:30 ",L70)))</formula>
    </cfRule>
  </conditionalFormatting>
  <conditionalFormatting sqref="L70">
    <cfRule type="cellIs" dxfId="17622" priority="18813" operator="equal">
      <formula>"09.00 – 15.00"</formula>
    </cfRule>
  </conditionalFormatting>
  <conditionalFormatting sqref="L70">
    <cfRule type="cellIs" dxfId="17621" priority="18814" operator="equal">
      <formula>"09.00 – 18.00"</formula>
    </cfRule>
  </conditionalFormatting>
  <conditionalFormatting sqref="L70">
    <cfRule type="cellIs" dxfId="17620" priority="18815" operator="equal">
      <formula>"09.30 – 13.00"</formula>
    </cfRule>
  </conditionalFormatting>
  <conditionalFormatting sqref="L70">
    <cfRule type="cellIs" dxfId="17619" priority="18816" operator="equal">
      <formula>"10.30 – 19.30"</formula>
    </cfRule>
  </conditionalFormatting>
  <conditionalFormatting sqref="L70">
    <cfRule type="cellIs" dxfId="17618" priority="18817" operator="equal">
      <formula>"11.30 – 19.30"</formula>
    </cfRule>
  </conditionalFormatting>
  <conditionalFormatting sqref="L70">
    <cfRule type="cellIs" dxfId="17617" priority="18818" operator="equal">
      <formula>_FV(13,"3")</formula>
    </cfRule>
  </conditionalFormatting>
  <conditionalFormatting sqref="L70">
    <cfRule type="cellIs" dxfId="17616" priority="18819" operator="equal">
      <formula>_FV(13,"3")</formula>
    </cfRule>
  </conditionalFormatting>
  <conditionalFormatting sqref="L70">
    <cfRule type="cellIs" dxfId="17615" priority="18820" operator="equal">
      <formula>_FV(13,"3")</formula>
    </cfRule>
  </conditionalFormatting>
  <conditionalFormatting sqref="L70">
    <cfRule type="containsText" dxfId="17614" priority="18803" operator="containsText" text="DOMENICA">
      <formula>NOT(ISERROR(SEARCH("DOMENICA",L70)))</formula>
    </cfRule>
    <cfRule type="containsText" dxfId="17613" priority="18804" operator="containsText" text="08.30 – 14.30">
      <formula>NOT(ISERROR(SEARCH("08.30 – 14.30",L70)))</formula>
    </cfRule>
    <cfRule type="containsText" dxfId="17612" priority="18805" operator="containsText" text="09.30 – 18.30">
      <formula>NOT(ISERROR(SEARCH("09.30 – 18.30",L70)))</formula>
    </cfRule>
    <cfRule type="containsText" dxfId="17611" priority="18806" operator="containsText" text="08.30 – 16.30">
      <formula>NOT(ISERROR(SEARCH("08.30 – 16.30",L70)))</formula>
    </cfRule>
    <cfRule type="containsText" dxfId="17610" priority="18807" operator="containsText" text="08.30 – 17.30">
      <formula>NOT(ISERROR(SEARCH("08.30 – 17.30",L70)))</formula>
    </cfRule>
    <cfRule type="containsText" dxfId="17609" priority="18808" operator="containsText" text="09.00 – 18.00">
      <formula>NOT(ISERROR(SEARCH("09.00 – 18.00",L70)))</formula>
    </cfRule>
    <cfRule type="containsText" dxfId="17608" priority="18809" operator="containsText" text="09.00 – 15.00">
      <formula>NOT(ISERROR(SEARCH("09.00 – 15.00",L70)))</formula>
    </cfRule>
    <cfRule type="containsText" dxfId="17607" priority="18810" operator="containsText" text="10.30 – 19.30">
      <formula>NOT(ISERROR(SEARCH("10.30 – 19.30",L70)))</formula>
    </cfRule>
    <cfRule type="containsText" dxfId="17606" priority="18811" operator="containsText" text="09.00 – 13.00">
      <formula>NOT(ISERROR(SEARCH("09.00 – 13.00",L70)))</formula>
    </cfRule>
    <cfRule type="containsText" dxfId="17605" priority="18812" operator="containsText" text="11.30 – 19.30">
      <formula>NOT(ISERROR(SEARCH("11.30 – 19.30",L70)))</formula>
    </cfRule>
  </conditionalFormatting>
  <conditionalFormatting sqref="L70">
    <cfRule type="cellIs" dxfId="17604" priority="18792" operator="equal">
      <formula>"11.30 – 19.30"</formula>
    </cfRule>
  </conditionalFormatting>
  <conditionalFormatting sqref="L70">
    <cfRule type="cellIs" dxfId="17603" priority="18794" operator="equal">
      <formula>_FV(13,"3")</formula>
    </cfRule>
  </conditionalFormatting>
  <conditionalFormatting sqref="L70">
    <cfRule type="cellIs" dxfId="17602" priority="18795" operator="equal">
      <formula>_FV(13,"3")</formula>
    </cfRule>
  </conditionalFormatting>
  <conditionalFormatting sqref="M70">
    <cfRule type="cellIs" dxfId="17601" priority="18720" operator="equal">
      <formula>_FV(13,"3")</formula>
    </cfRule>
  </conditionalFormatting>
  <conditionalFormatting sqref="M70">
    <cfRule type="cellIs" dxfId="17600" priority="18723" operator="equal">
      <formula>"09.00 – 18.00"</formula>
    </cfRule>
  </conditionalFormatting>
  <conditionalFormatting sqref="M70">
    <cfRule type="cellIs" dxfId="17599" priority="18724" operator="equal">
      <formula>"09.30 – 13.00"</formula>
    </cfRule>
  </conditionalFormatting>
  <conditionalFormatting sqref="M70">
    <cfRule type="cellIs" dxfId="17598" priority="18725" operator="equal">
      <formula>"10.30 – 19.30"</formula>
    </cfRule>
  </conditionalFormatting>
  <conditionalFormatting sqref="M70">
    <cfRule type="cellIs" dxfId="17597" priority="18726" operator="equal">
      <formula>"11.30 – 19.30"</formula>
    </cfRule>
  </conditionalFormatting>
  <conditionalFormatting sqref="M70">
    <cfRule type="cellIs" dxfId="17596" priority="18727" operator="equal">
      <formula>_FV(13,"3")</formula>
    </cfRule>
  </conditionalFormatting>
  <conditionalFormatting sqref="M70">
    <cfRule type="cellIs" dxfId="17595" priority="18728" operator="equal">
      <formula>_FV(13,"3")</formula>
    </cfRule>
  </conditionalFormatting>
  <conditionalFormatting sqref="M70">
    <cfRule type="cellIs" dxfId="17594" priority="18729" operator="equal">
      <formula>_FV(13,"3")</formula>
    </cfRule>
  </conditionalFormatting>
  <conditionalFormatting sqref="M70">
    <cfRule type="cellIs" dxfId="17593" priority="18716" operator="equal">
      <formula>"09.00 – 18.00"</formula>
    </cfRule>
  </conditionalFormatting>
  <conditionalFormatting sqref="M70">
    <cfRule type="cellIs" dxfId="17592" priority="18717" operator="equal">
      <formula>"09.30 – 13.00"</formula>
    </cfRule>
  </conditionalFormatting>
  <conditionalFormatting sqref="M70">
    <cfRule type="cellIs" dxfId="17591" priority="18718" operator="equal">
      <formula>"10.30 – 19.30"</formula>
    </cfRule>
  </conditionalFormatting>
  <conditionalFormatting sqref="M70">
    <cfRule type="cellIs" dxfId="17590" priority="18780" operator="equal">
      <formula>"09.00 – 13.00"</formula>
    </cfRule>
  </conditionalFormatting>
  <conditionalFormatting sqref="M70">
    <cfRule type="cellIs" dxfId="17589" priority="18781" operator="equal">
      <formula>"09.00 – 15.00"</formula>
    </cfRule>
  </conditionalFormatting>
  <conditionalFormatting sqref="M70">
    <cfRule type="cellIs" dxfId="17588" priority="18782" operator="equal">
      <formula>"09.00 – 18.00"</formula>
    </cfRule>
  </conditionalFormatting>
  <conditionalFormatting sqref="M70">
    <cfRule type="cellIs" dxfId="17587" priority="18783" operator="equal">
      <formula>"09.30 – 13.00"</formula>
    </cfRule>
  </conditionalFormatting>
  <conditionalFormatting sqref="M70">
    <cfRule type="cellIs" dxfId="17586" priority="18784" operator="equal">
      <formula>"10.30 – 19.30"</formula>
    </cfRule>
  </conditionalFormatting>
  <conditionalFormatting sqref="M70">
    <cfRule type="cellIs" dxfId="17585" priority="18785" operator="equal">
      <formula>"11.30 – 19.30"</formula>
    </cfRule>
  </conditionalFormatting>
  <conditionalFormatting sqref="M70">
    <cfRule type="cellIs" dxfId="17584" priority="18786" operator="equal">
      <formula>_FV(13,"3")</formula>
    </cfRule>
  </conditionalFormatting>
  <conditionalFormatting sqref="M70">
    <cfRule type="cellIs" dxfId="17583" priority="18787" operator="equal">
      <formula>_FV(13,"3")</formula>
    </cfRule>
  </conditionalFormatting>
  <conditionalFormatting sqref="M70">
    <cfRule type="cellIs" dxfId="17582" priority="18788" operator="equal">
      <formula>_FV(13,"3")</formula>
    </cfRule>
  </conditionalFormatting>
  <conditionalFormatting sqref="M70">
    <cfRule type="containsText" dxfId="17581" priority="18770" operator="containsText" text="DOMENICA">
      <formula>NOT(ISERROR(SEARCH("DOMENICA",M70)))</formula>
    </cfRule>
    <cfRule type="containsText" dxfId="17580" priority="18771" operator="containsText" text="08.30 – 14.30">
      <formula>NOT(ISERROR(SEARCH("08.30 – 14.30",M70)))</formula>
    </cfRule>
    <cfRule type="containsText" dxfId="17579" priority="18772" operator="containsText" text="09.30 – 18.30">
      <formula>NOT(ISERROR(SEARCH("09.30 – 18.30",M70)))</formula>
    </cfRule>
    <cfRule type="containsText" dxfId="17578" priority="18773" operator="containsText" text="08.30 – 16.30">
      <formula>NOT(ISERROR(SEARCH("08.30 – 16.30",M70)))</formula>
    </cfRule>
    <cfRule type="containsText" dxfId="17577" priority="18774" operator="containsText" text="08.30 – 17.30">
      <formula>NOT(ISERROR(SEARCH("08.30 – 17.30",M70)))</formula>
    </cfRule>
    <cfRule type="containsText" dxfId="17576" priority="18775" operator="containsText" text="09.00 – 18.00">
      <formula>NOT(ISERROR(SEARCH("09.00 – 18.00",M70)))</formula>
    </cfRule>
    <cfRule type="containsText" dxfId="17575" priority="18776" operator="containsText" text="09.00 – 15.00">
      <formula>NOT(ISERROR(SEARCH("09.00 – 15.00",M70)))</formula>
    </cfRule>
    <cfRule type="containsText" dxfId="17574" priority="18777" operator="containsText" text="10.30 – 19.30">
      <formula>NOT(ISERROR(SEARCH("10.30 – 19.30",M70)))</formula>
    </cfRule>
    <cfRule type="containsText" dxfId="17573" priority="18778" operator="containsText" text="09.00 – 13.00">
      <formula>NOT(ISERROR(SEARCH("09.00 – 13.00",M70)))</formula>
    </cfRule>
    <cfRule type="containsText" dxfId="17572" priority="18779" operator="containsText" text="11.30 – 19.30">
      <formula>NOT(ISERROR(SEARCH("11.30 – 19.30",M70)))</formula>
    </cfRule>
  </conditionalFormatting>
  <conditionalFormatting sqref="M70">
    <cfRule type="cellIs" dxfId="17571" priority="18762" operator="equal">
      <formula>"09.00 – 15.00"</formula>
    </cfRule>
  </conditionalFormatting>
  <conditionalFormatting sqref="M70">
    <cfRule type="cellIs" dxfId="17570" priority="18763" operator="equal">
      <formula>"09.00 – 18.00"</formula>
    </cfRule>
  </conditionalFormatting>
  <conditionalFormatting sqref="M70">
    <cfRule type="cellIs" dxfId="17569" priority="18764" operator="equal">
      <formula>"09.30 – 13.00"</formula>
    </cfRule>
  </conditionalFormatting>
  <conditionalFormatting sqref="M70">
    <cfRule type="cellIs" dxfId="17568" priority="18765" operator="equal">
      <formula>"10.30 – 19.30"</formula>
    </cfRule>
  </conditionalFormatting>
  <conditionalFormatting sqref="M70">
    <cfRule type="cellIs" dxfId="17567" priority="18766" operator="equal">
      <formula>"11.30 – 19.30"</formula>
    </cfRule>
  </conditionalFormatting>
  <conditionalFormatting sqref="M70">
    <cfRule type="cellIs" dxfId="17566" priority="18767" operator="equal">
      <formula>_FV(13,"3")</formula>
    </cfRule>
  </conditionalFormatting>
  <conditionalFormatting sqref="M70">
    <cfRule type="cellIs" dxfId="17565" priority="18768" operator="equal">
      <formula>_FV(13,"3")</formula>
    </cfRule>
  </conditionalFormatting>
  <conditionalFormatting sqref="M70">
    <cfRule type="cellIs" dxfId="17564" priority="18769" operator="equal">
      <formula>_FV(13,"3")</formula>
    </cfRule>
  </conditionalFormatting>
  <conditionalFormatting sqref="M70">
    <cfRule type="cellIs" dxfId="17563" priority="18754" operator="equal">
      <formula>"09.00 – 15.00"</formula>
    </cfRule>
  </conditionalFormatting>
  <conditionalFormatting sqref="M70">
    <cfRule type="cellIs" dxfId="17562" priority="18755" operator="equal">
      <formula>"09.00 – 18.00"</formula>
    </cfRule>
  </conditionalFormatting>
  <conditionalFormatting sqref="M70">
    <cfRule type="cellIs" dxfId="17561" priority="18756" operator="equal">
      <formula>"09.30 – 13.00"</formula>
    </cfRule>
  </conditionalFormatting>
  <conditionalFormatting sqref="M70">
    <cfRule type="cellIs" dxfId="17560" priority="18757" operator="equal">
      <formula>"10.30 – 19.30"</formula>
    </cfRule>
  </conditionalFormatting>
  <conditionalFormatting sqref="M70">
    <cfRule type="cellIs" dxfId="17559" priority="18758" operator="equal">
      <formula>"11.30 – 19.30"</formula>
    </cfRule>
  </conditionalFormatting>
  <conditionalFormatting sqref="M70">
    <cfRule type="cellIs" dxfId="17558" priority="18759" operator="equal">
      <formula>_FV(13,"3")</formula>
    </cfRule>
  </conditionalFormatting>
  <conditionalFormatting sqref="M70">
    <cfRule type="cellIs" dxfId="17557" priority="18760" operator="equal">
      <formula>_FV(13,"3")</formula>
    </cfRule>
  </conditionalFormatting>
  <conditionalFormatting sqref="M70">
    <cfRule type="cellIs" dxfId="17556" priority="18761" operator="equal">
      <formula>_FV(13,"3")</formula>
    </cfRule>
  </conditionalFormatting>
  <conditionalFormatting sqref="M70">
    <cfRule type="containsText" dxfId="17555" priority="18748" operator="containsText" text="09.00 - 13.00">
      <formula>NOT(ISERROR(SEARCH("09.00 - 13.00",M70)))</formula>
    </cfRule>
    <cfRule type="containsText" dxfId="17554" priority="18749" operator="containsText" text="09.00 – 15:00">
      <formula>NOT(ISERROR(SEARCH("09.00 – 15:00",M70)))</formula>
    </cfRule>
    <cfRule type="containsText" dxfId="17553" priority="18750" operator="containsText" text="09.00 – 16.00">
      <formula>NOT(ISERROR(SEARCH("09.00 – 16.00",M70)))</formula>
    </cfRule>
    <cfRule type="containsText" dxfId="17552" priority="18751" operator="containsText" text="09.00 - 13:00">
      <formula>NOT(ISERROR(SEARCH("09.00 - 13:00",M70)))</formula>
    </cfRule>
    <cfRule type="containsText" dxfId="17551" priority="18752" operator="containsText" text="08.30 – 16:30 ">
      <formula>NOT(ISERROR(SEARCH("08.30 – 16:30 ",M70)))</formula>
    </cfRule>
    <cfRule type="containsText" dxfId="17550" priority="18753" operator="containsText" text="08.30 – 17:30 ">
      <formula>NOT(ISERROR(SEARCH("08.30 – 17:30 ",M70)))</formula>
    </cfRule>
  </conditionalFormatting>
  <conditionalFormatting sqref="M70">
    <cfRule type="cellIs" dxfId="17549" priority="18740" operator="equal">
      <formula>"09.00 – 15.00"</formula>
    </cfRule>
  </conditionalFormatting>
  <conditionalFormatting sqref="M70">
    <cfRule type="cellIs" dxfId="17548" priority="18741" operator="equal">
      <formula>"09.00 – 18.00"</formula>
    </cfRule>
  </conditionalFormatting>
  <conditionalFormatting sqref="M70">
    <cfRule type="cellIs" dxfId="17547" priority="18742" operator="equal">
      <formula>"09.30 – 13.00"</formula>
    </cfRule>
  </conditionalFormatting>
  <conditionalFormatting sqref="M70">
    <cfRule type="cellIs" dxfId="17546" priority="18743" operator="equal">
      <formula>"10.30 – 19.30"</formula>
    </cfRule>
  </conditionalFormatting>
  <conditionalFormatting sqref="M70">
    <cfRule type="cellIs" dxfId="17545" priority="18744" operator="equal">
      <formula>"11.30 – 19.30"</formula>
    </cfRule>
  </conditionalFormatting>
  <conditionalFormatting sqref="M70">
    <cfRule type="cellIs" dxfId="17544" priority="18745" operator="equal">
      <formula>_FV(13,"3")</formula>
    </cfRule>
  </conditionalFormatting>
  <conditionalFormatting sqref="M70">
    <cfRule type="cellIs" dxfId="17543" priority="18746" operator="equal">
      <formula>_FV(13,"3")</formula>
    </cfRule>
  </conditionalFormatting>
  <conditionalFormatting sqref="M70">
    <cfRule type="cellIs" dxfId="17542" priority="18747" operator="equal">
      <formula>_FV(13,"3")</formula>
    </cfRule>
  </conditionalFormatting>
  <conditionalFormatting sqref="M70">
    <cfRule type="containsText" dxfId="17541" priority="18730" operator="containsText" text="DOMENICA">
      <formula>NOT(ISERROR(SEARCH("DOMENICA",M70)))</formula>
    </cfRule>
    <cfRule type="containsText" dxfId="17540" priority="18731" operator="containsText" text="08.30 – 14.30">
      <formula>NOT(ISERROR(SEARCH("08.30 – 14.30",M70)))</formula>
    </cfRule>
    <cfRule type="containsText" dxfId="17539" priority="18732" operator="containsText" text="09.30 – 18.30">
      <formula>NOT(ISERROR(SEARCH("09.30 – 18.30",M70)))</formula>
    </cfRule>
    <cfRule type="containsText" dxfId="17538" priority="18733" operator="containsText" text="08.30 – 16.30">
      <formula>NOT(ISERROR(SEARCH("08.30 – 16.30",M70)))</formula>
    </cfRule>
    <cfRule type="containsText" dxfId="17537" priority="18734" operator="containsText" text="08.30 – 17.30">
      <formula>NOT(ISERROR(SEARCH("08.30 – 17.30",M70)))</formula>
    </cfRule>
    <cfRule type="containsText" dxfId="17536" priority="18735" operator="containsText" text="09.00 – 18.00">
      <formula>NOT(ISERROR(SEARCH("09.00 – 18.00",M70)))</formula>
    </cfRule>
    <cfRule type="containsText" dxfId="17535" priority="18736" operator="containsText" text="09.00 – 15.00">
      <formula>NOT(ISERROR(SEARCH("09.00 – 15.00",M70)))</formula>
    </cfRule>
    <cfRule type="containsText" dxfId="17534" priority="18737" operator="containsText" text="10.30 – 19.30">
      <formula>NOT(ISERROR(SEARCH("10.30 – 19.30",M70)))</formula>
    </cfRule>
    <cfRule type="containsText" dxfId="17533" priority="18738" operator="containsText" text="09.00 – 13.00">
      <formula>NOT(ISERROR(SEARCH("09.00 – 13.00",M70)))</formula>
    </cfRule>
    <cfRule type="containsText" dxfId="17532" priority="18739" operator="containsText" text="11.30 – 19.30">
      <formula>NOT(ISERROR(SEARCH("11.30 – 19.30",M70)))</formula>
    </cfRule>
  </conditionalFormatting>
  <conditionalFormatting sqref="M70">
    <cfRule type="cellIs" dxfId="17531" priority="18719" operator="equal">
      <formula>"11.30 – 19.30"</formula>
    </cfRule>
  </conditionalFormatting>
  <conditionalFormatting sqref="M70">
    <cfRule type="cellIs" dxfId="17530" priority="18721" operator="equal">
      <formula>_FV(13,"3")</formula>
    </cfRule>
  </conditionalFormatting>
  <conditionalFormatting sqref="M70">
    <cfRule type="cellIs" dxfId="17529" priority="18722" operator="equal">
      <formula>_FV(13,"3")</formula>
    </cfRule>
  </conditionalFormatting>
  <conditionalFormatting sqref="O70:P70">
    <cfRule type="cellIs" dxfId="17528" priority="18647" operator="equal">
      <formula>_FV(13,"3")</formula>
    </cfRule>
  </conditionalFormatting>
  <conditionalFormatting sqref="O70:P70">
    <cfRule type="cellIs" dxfId="17527" priority="18650" operator="equal">
      <formula>"09.00 – 18.00"</formula>
    </cfRule>
  </conditionalFormatting>
  <conditionalFormatting sqref="O70:P70">
    <cfRule type="cellIs" dxfId="17526" priority="18651" operator="equal">
      <formula>"09.30 – 13.00"</formula>
    </cfRule>
  </conditionalFormatting>
  <conditionalFormatting sqref="O70:P70">
    <cfRule type="cellIs" dxfId="17525" priority="18652" operator="equal">
      <formula>"10.30 – 19.30"</formula>
    </cfRule>
  </conditionalFormatting>
  <conditionalFormatting sqref="O70:P70">
    <cfRule type="cellIs" dxfId="17524" priority="18653" operator="equal">
      <formula>"11.30 – 19.30"</formula>
    </cfRule>
  </conditionalFormatting>
  <conditionalFormatting sqref="O70:P70">
    <cfRule type="cellIs" dxfId="17523" priority="18654" operator="equal">
      <formula>_FV(13,"3")</formula>
    </cfRule>
  </conditionalFormatting>
  <conditionalFormatting sqref="O70:P70">
    <cfRule type="cellIs" dxfId="17522" priority="18655" operator="equal">
      <formula>_FV(13,"3")</formula>
    </cfRule>
  </conditionalFormatting>
  <conditionalFormatting sqref="O70:P70">
    <cfRule type="cellIs" dxfId="17521" priority="18656" operator="equal">
      <formula>_FV(13,"3")</formula>
    </cfRule>
  </conditionalFormatting>
  <conditionalFormatting sqref="O70:P70">
    <cfRule type="cellIs" dxfId="17520" priority="18643" operator="equal">
      <formula>"09.00 – 18.00"</formula>
    </cfRule>
  </conditionalFormatting>
  <conditionalFormatting sqref="O70:P70">
    <cfRule type="cellIs" dxfId="17519" priority="18644" operator="equal">
      <formula>"09.30 – 13.00"</formula>
    </cfRule>
  </conditionalFormatting>
  <conditionalFormatting sqref="O70:P70">
    <cfRule type="cellIs" dxfId="17518" priority="18645" operator="equal">
      <formula>"10.30 – 19.30"</formula>
    </cfRule>
  </conditionalFormatting>
  <conditionalFormatting sqref="O70:P70">
    <cfRule type="cellIs" dxfId="17517" priority="18707" operator="equal">
      <formula>"09.00 – 13.00"</formula>
    </cfRule>
  </conditionalFormatting>
  <conditionalFormatting sqref="O70:P70">
    <cfRule type="cellIs" dxfId="17516" priority="18708" operator="equal">
      <formula>"09.00 – 15.00"</formula>
    </cfRule>
  </conditionalFormatting>
  <conditionalFormatting sqref="O70:P70">
    <cfRule type="cellIs" dxfId="17515" priority="18709" operator="equal">
      <formula>"09.00 – 18.00"</formula>
    </cfRule>
  </conditionalFormatting>
  <conditionalFormatting sqref="O70:P70">
    <cfRule type="cellIs" dxfId="17514" priority="18710" operator="equal">
      <formula>"09.30 – 13.00"</formula>
    </cfRule>
  </conditionalFormatting>
  <conditionalFormatting sqref="O70:P70">
    <cfRule type="cellIs" dxfId="17513" priority="18711" operator="equal">
      <formula>"10.30 – 19.30"</formula>
    </cfRule>
  </conditionalFormatting>
  <conditionalFormatting sqref="O70:P70">
    <cfRule type="cellIs" dxfId="17512" priority="18712" operator="equal">
      <formula>"11.30 – 19.30"</formula>
    </cfRule>
  </conditionalFormatting>
  <conditionalFormatting sqref="O70:P70">
    <cfRule type="cellIs" dxfId="17511" priority="18713" operator="equal">
      <formula>_FV(13,"3")</formula>
    </cfRule>
  </conditionalFormatting>
  <conditionalFormatting sqref="O70:P70">
    <cfRule type="cellIs" dxfId="17510" priority="18714" operator="equal">
      <formula>_FV(13,"3")</formula>
    </cfRule>
  </conditionalFormatting>
  <conditionalFormatting sqref="O70:P70">
    <cfRule type="cellIs" dxfId="17509" priority="18715" operator="equal">
      <formula>_FV(13,"3")</formula>
    </cfRule>
  </conditionalFormatting>
  <conditionalFormatting sqref="O70:P70">
    <cfRule type="containsText" dxfId="17508" priority="18697" operator="containsText" text="DOMENICA">
      <formula>NOT(ISERROR(SEARCH("DOMENICA",O70)))</formula>
    </cfRule>
    <cfRule type="containsText" dxfId="17507" priority="18698" operator="containsText" text="08.30 – 14.30">
      <formula>NOT(ISERROR(SEARCH("08.30 – 14.30",O70)))</formula>
    </cfRule>
    <cfRule type="containsText" dxfId="17506" priority="18699" operator="containsText" text="09.30 – 18.30">
      <formula>NOT(ISERROR(SEARCH("09.30 – 18.30",O70)))</formula>
    </cfRule>
    <cfRule type="containsText" dxfId="17505" priority="18700" operator="containsText" text="08.30 – 16.30">
      <formula>NOT(ISERROR(SEARCH("08.30 – 16.30",O70)))</formula>
    </cfRule>
    <cfRule type="containsText" dxfId="17504" priority="18701" operator="containsText" text="08.30 – 17.30">
      <formula>NOT(ISERROR(SEARCH("08.30 – 17.30",O70)))</formula>
    </cfRule>
    <cfRule type="containsText" dxfId="17503" priority="18702" operator="containsText" text="09.00 – 18.00">
      <formula>NOT(ISERROR(SEARCH("09.00 – 18.00",O70)))</formula>
    </cfRule>
    <cfRule type="containsText" dxfId="17502" priority="18703" operator="containsText" text="09.00 – 15.00">
      <formula>NOT(ISERROR(SEARCH("09.00 – 15.00",O70)))</formula>
    </cfRule>
    <cfRule type="containsText" dxfId="17501" priority="18704" operator="containsText" text="10.30 – 19.30">
      <formula>NOT(ISERROR(SEARCH("10.30 – 19.30",O70)))</formula>
    </cfRule>
    <cfRule type="containsText" dxfId="17500" priority="18705" operator="containsText" text="09.00 – 13.00">
      <formula>NOT(ISERROR(SEARCH("09.00 – 13.00",O70)))</formula>
    </cfRule>
    <cfRule type="containsText" dxfId="17499" priority="18706" operator="containsText" text="11.30 – 19.30">
      <formula>NOT(ISERROR(SEARCH("11.30 – 19.30",O70)))</formula>
    </cfRule>
  </conditionalFormatting>
  <conditionalFormatting sqref="O70:P70">
    <cfRule type="cellIs" dxfId="17498" priority="18689" operator="equal">
      <formula>"09.00 – 15.00"</formula>
    </cfRule>
  </conditionalFormatting>
  <conditionalFormatting sqref="O70:P70">
    <cfRule type="cellIs" dxfId="17497" priority="18690" operator="equal">
      <formula>"09.00 – 18.00"</formula>
    </cfRule>
  </conditionalFormatting>
  <conditionalFormatting sqref="O70:P70">
    <cfRule type="cellIs" dxfId="17496" priority="18691" operator="equal">
      <formula>"09.30 – 13.00"</formula>
    </cfRule>
  </conditionalFormatting>
  <conditionalFormatting sqref="O70:P70">
    <cfRule type="cellIs" dxfId="17495" priority="18692" operator="equal">
      <formula>"10.30 – 19.30"</formula>
    </cfRule>
  </conditionalFormatting>
  <conditionalFormatting sqref="O70:P70">
    <cfRule type="cellIs" dxfId="17494" priority="18693" operator="equal">
      <formula>"11.30 – 19.30"</formula>
    </cfRule>
  </conditionalFormatting>
  <conditionalFormatting sqref="O70:P70">
    <cfRule type="cellIs" dxfId="17493" priority="18694" operator="equal">
      <formula>_FV(13,"3")</formula>
    </cfRule>
  </conditionalFormatting>
  <conditionalFormatting sqref="O70:P70">
    <cfRule type="cellIs" dxfId="17492" priority="18695" operator="equal">
      <formula>_FV(13,"3")</formula>
    </cfRule>
  </conditionalFormatting>
  <conditionalFormatting sqref="O70:P70">
    <cfRule type="cellIs" dxfId="17491" priority="18696" operator="equal">
      <formula>_FV(13,"3")</formula>
    </cfRule>
  </conditionalFormatting>
  <conditionalFormatting sqref="O70:P70">
    <cfRule type="cellIs" dxfId="17490" priority="18681" operator="equal">
      <formula>"09.00 – 15.00"</formula>
    </cfRule>
  </conditionalFormatting>
  <conditionalFormatting sqref="O70:P70">
    <cfRule type="cellIs" dxfId="17489" priority="18682" operator="equal">
      <formula>"09.00 – 18.00"</formula>
    </cfRule>
  </conditionalFormatting>
  <conditionalFormatting sqref="O70:P70">
    <cfRule type="cellIs" dxfId="17488" priority="18683" operator="equal">
      <formula>"09.30 – 13.00"</formula>
    </cfRule>
  </conditionalFormatting>
  <conditionalFormatting sqref="O70:P70">
    <cfRule type="cellIs" dxfId="17487" priority="18684" operator="equal">
      <formula>"10.30 – 19.30"</formula>
    </cfRule>
  </conditionalFormatting>
  <conditionalFormatting sqref="O70:P70">
    <cfRule type="cellIs" dxfId="17486" priority="18685" operator="equal">
      <formula>"11.30 – 19.30"</formula>
    </cfRule>
  </conditionalFormatting>
  <conditionalFormatting sqref="O70:P70">
    <cfRule type="cellIs" dxfId="17485" priority="18686" operator="equal">
      <formula>_FV(13,"3")</formula>
    </cfRule>
  </conditionalFormatting>
  <conditionalFormatting sqref="O70:P70">
    <cfRule type="cellIs" dxfId="17484" priority="18687" operator="equal">
      <formula>_FV(13,"3")</formula>
    </cfRule>
  </conditionalFormatting>
  <conditionalFormatting sqref="O70:P70">
    <cfRule type="cellIs" dxfId="17483" priority="18688" operator="equal">
      <formula>_FV(13,"3")</formula>
    </cfRule>
  </conditionalFormatting>
  <conditionalFormatting sqref="O70:P70">
    <cfRule type="containsText" dxfId="17482" priority="18675" operator="containsText" text="09.00 - 13.00">
      <formula>NOT(ISERROR(SEARCH("09.00 - 13.00",O70)))</formula>
    </cfRule>
    <cfRule type="containsText" dxfId="17481" priority="18676" operator="containsText" text="09.00 – 15:00">
      <formula>NOT(ISERROR(SEARCH("09.00 – 15:00",O70)))</formula>
    </cfRule>
    <cfRule type="containsText" dxfId="17480" priority="18677" operator="containsText" text="09.00 – 16.00">
      <formula>NOT(ISERROR(SEARCH("09.00 – 16.00",O70)))</formula>
    </cfRule>
    <cfRule type="containsText" dxfId="17479" priority="18678" operator="containsText" text="09.00 - 13:00">
      <formula>NOT(ISERROR(SEARCH("09.00 - 13:00",O70)))</formula>
    </cfRule>
    <cfRule type="containsText" dxfId="17478" priority="18679" operator="containsText" text="08.30 – 16:30 ">
      <formula>NOT(ISERROR(SEARCH("08.30 – 16:30 ",O70)))</formula>
    </cfRule>
    <cfRule type="containsText" dxfId="17477" priority="18680" operator="containsText" text="08.30 – 17:30 ">
      <formula>NOT(ISERROR(SEARCH("08.30 – 17:30 ",O70)))</formula>
    </cfRule>
  </conditionalFormatting>
  <conditionalFormatting sqref="O70:P70">
    <cfRule type="cellIs" dxfId="17476" priority="18667" operator="equal">
      <formula>"09.00 – 15.00"</formula>
    </cfRule>
  </conditionalFormatting>
  <conditionalFormatting sqref="O70:P70">
    <cfRule type="cellIs" dxfId="17475" priority="18668" operator="equal">
      <formula>"09.00 – 18.00"</formula>
    </cfRule>
  </conditionalFormatting>
  <conditionalFormatting sqref="O70:P70">
    <cfRule type="cellIs" dxfId="17474" priority="18669" operator="equal">
      <formula>"09.30 – 13.00"</formula>
    </cfRule>
  </conditionalFormatting>
  <conditionalFormatting sqref="O70:P70">
    <cfRule type="cellIs" dxfId="17473" priority="18670" operator="equal">
      <formula>"10.30 – 19.30"</formula>
    </cfRule>
  </conditionalFormatting>
  <conditionalFormatting sqref="O70:P70">
    <cfRule type="cellIs" dxfId="17472" priority="18671" operator="equal">
      <formula>"11.30 – 19.30"</formula>
    </cfRule>
  </conditionalFormatting>
  <conditionalFormatting sqref="O70:P70">
    <cfRule type="cellIs" dxfId="17471" priority="18672" operator="equal">
      <formula>_FV(13,"3")</formula>
    </cfRule>
  </conditionalFormatting>
  <conditionalFormatting sqref="O70:P70">
    <cfRule type="cellIs" dxfId="17470" priority="18673" operator="equal">
      <formula>_FV(13,"3")</formula>
    </cfRule>
  </conditionalFormatting>
  <conditionalFormatting sqref="O70:P70">
    <cfRule type="cellIs" dxfId="17469" priority="18674" operator="equal">
      <formula>_FV(13,"3")</formula>
    </cfRule>
  </conditionalFormatting>
  <conditionalFormatting sqref="O70:P70">
    <cfRule type="containsText" dxfId="17468" priority="18657" operator="containsText" text="DOMENICA">
      <formula>NOT(ISERROR(SEARCH("DOMENICA",O70)))</formula>
    </cfRule>
    <cfRule type="containsText" dxfId="17467" priority="18658" operator="containsText" text="08.30 – 14.30">
      <formula>NOT(ISERROR(SEARCH("08.30 – 14.30",O70)))</formula>
    </cfRule>
    <cfRule type="containsText" dxfId="17466" priority="18659" operator="containsText" text="09.30 – 18.30">
      <formula>NOT(ISERROR(SEARCH("09.30 – 18.30",O70)))</formula>
    </cfRule>
    <cfRule type="containsText" dxfId="17465" priority="18660" operator="containsText" text="08.30 – 16.30">
      <formula>NOT(ISERROR(SEARCH("08.30 – 16.30",O70)))</formula>
    </cfRule>
    <cfRule type="containsText" dxfId="17464" priority="18661" operator="containsText" text="08.30 – 17.30">
      <formula>NOT(ISERROR(SEARCH("08.30 – 17.30",O70)))</formula>
    </cfRule>
    <cfRule type="containsText" dxfId="17463" priority="18662" operator="containsText" text="09.00 – 18.00">
      <formula>NOT(ISERROR(SEARCH("09.00 – 18.00",O70)))</formula>
    </cfRule>
    <cfRule type="containsText" dxfId="17462" priority="18663" operator="containsText" text="09.00 – 15.00">
      <formula>NOT(ISERROR(SEARCH("09.00 – 15.00",O70)))</formula>
    </cfRule>
    <cfRule type="containsText" dxfId="17461" priority="18664" operator="containsText" text="10.30 – 19.30">
      <formula>NOT(ISERROR(SEARCH("10.30 – 19.30",O70)))</formula>
    </cfRule>
    <cfRule type="containsText" dxfId="17460" priority="18665" operator="containsText" text="09.00 – 13.00">
      <formula>NOT(ISERROR(SEARCH("09.00 – 13.00",O70)))</formula>
    </cfRule>
    <cfRule type="containsText" dxfId="17459" priority="18666" operator="containsText" text="11.30 – 19.30">
      <formula>NOT(ISERROR(SEARCH("11.30 – 19.30",O70)))</formula>
    </cfRule>
  </conditionalFormatting>
  <conditionalFormatting sqref="O70:P70">
    <cfRule type="cellIs" dxfId="17458" priority="18646" operator="equal">
      <formula>"11.30 – 19.30"</formula>
    </cfRule>
  </conditionalFormatting>
  <conditionalFormatting sqref="O70:P70">
    <cfRule type="cellIs" dxfId="17457" priority="18648" operator="equal">
      <formula>_FV(13,"3")</formula>
    </cfRule>
  </conditionalFormatting>
  <conditionalFormatting sqref="O70:P70">
    <cfRule type="cellIs" dxfId="17456" priority="18649" operator="equal">
      <formula>_FV(13,"3")</formula>
    </cfRule>
  </conditionalFormatting>
  <conditionalFormatting sqref="W70:X70 AC70:AG70">
    <cfRule type="cellIs" dxfId="17455" priority="18574" operator="equal">
      <formula>_FV(13,"3")</formula>
    </cfRule>
  </conditionalFormatting>
  <conditionalFormatting sqref="W70:X70 AC70:AG70">
    <cfRule type="cellIs" dxfId="17454" priority="18577" operator="equal">
      <formula>"09.00 – 18.00"</formula>
    </cfRule>
  </conditionalFormatting>
  <conditionalFormatting sqref="W70:X70 AC70:AG70">
    <cfRule type="cellIs" dxfId="17453" priority="18578" operator="equal">
      <formula>"09.30 – 13.00"</formula>
    </cfRule>
  </conditionalFormatting>
  <conditionalFormatting sqref="W70:X70 AC70:AG70">
    <cfRule type="cellIs" dxfId="17452" priority="18579" operator="equal">
      <formula>"10.30 – 19.30"</formula>
    </cfRule>
  </conditionalFormatting>
  <conditionalFormatting sqref="W70:X70 AC70:AG70">
    <cfRule type="cellIs" dxfId="17451" priority="18580" operator="equal">
      <formula>"11.30 – 19.30"</formula>
    </cfRule>
  </conditionalFormatting>
  <conditionalFormatting sqref="W70:X70 AC70:AG70">
    <cfRule type="cellIs" dxfId="17450" priority="18581" operator="equal">
      <formula>_FV(13,"3")</formula>
    </cfRule>
  </conditionalFormatting>
  <conditionalFormatting sqref="W70:X70 AC70:AG70">
    <cfRule type="cellIs" dxfId="17449" priority="18582" operator="equal">
      <formula>_FV(13,"3")</formula>
    </cfRule>
  </conditionalFormatting>
  <conditionalFormatting sqref="W70:X70 AC70:AG70">
    <cfRule type="cellIs" dxfId="17448" priority="18583" operator="equal">
      <formula>_FV(13,"3")</formula>
    </cfRule>
  </conditionalFormatting>
  <conditionalFormatting sqref="W70:X70 AC70:AG70">
    <cfRule type="cellIs" dxfId="17447" priority="18570" operator="equal">
      <formula>"09.00 – 18.00"</formula>
    </cfRule>
  </conditionalFormatting>
  <conditionalFormatting sqref="W70:X70 AC70:AG70">
    <cfRule type="cellIs" dxfId="17446" priority="18571" operator="equal">
      <formula>"09.30 – 13.00"</formula>
    </cfRule>
  </conditionalFormatting>
  <conditionalFormatting sqref="W70:X70 AC70:AG70">
    <cfRule type="cellIs" dxfId="17445" priority="18572" operator="equal">
      <formula>"10.30 – 19.30"</formula>
    </cfRule>
  </conditionalFormatting>
  <conditionalFormatting sqref="W70:X70 AC70:AG70">
    <cfRule type="cellIs" dxfId="17444" priority="18634" operator="equal">
      <formula>"09.00 – 13.00"</formula>
    </cfRule>
  </conditionalFormatting>
  <conditionalFormatting sqref="W70:X70 AC70:AG70">
    <cfRule type="cellIs" dxfId="17443" priority="18635" operator="equal">
      <formula>"09.00 – 15.00"</formula>
    </cfRule>
  </conditionalFormatting>
  <conditionalFormatting sqref="W70:X70 AC70:AG70">
    <cfRule type="cellIs" dxfId="17442" priority="18636" operator="equal">
      <formula>"09.00 – 18.00"</formula>
    </cfRule>
  </conditionalFormatting>
  <conditionalFormatting sqref="W70:X70 AC70:AG70">
    <cfRule type="cellIs" dxfId="17441" priority="18637" operator="equal">
      <formula>"09.30 – 13.00"</formula>
    </cfRule>
  </conditionalFormatting>
  <conditionalFormatting sqref="W70:X70 AC70:AG70">
    <cfRule type="cellIs" dxfId="17440" priority="18638" operator="equal">
      <formula>"10.30 – 19.30"</formula>
    </cfRule>
  </conditionalFormatting>
  <conditionalFormatting sqref="W70:X70 AC70:AG70">
    <cfRule type="cellIs" dxfId="17439" priority="18639" operator="equal">
      <formula>"11.30 – 19.30"</formula>
    </cfRule>
  </conditionalFormatting>
  <conditionalFormatting sqref="W70:X70 AC70:AG70">
    <cfRule type="cellIs" dxfId="17438" priority="18640" operator="equal">
      <formula>_FV(13,"3")</formula>
    </cfRule>
  </conditionalFormatting>
  <conditionalFormatting sqref="W70:X70 AC70:AG70">
    <cfRule type="cellIs" dxfId="17437" priority="18641" operator="equal">
      <formula>_FV(13,"3")</formula>
    </cfRule>
  </conditionalFormatting>
  <conditionalFormatting sqref="W70:X70 AC70:AG70">
    <cfRule type="cellIs" dxfId="17436" priority="18642" operator="equal">
      <formula>_FV(13,"3")</formula>
    </cfRule>
  </conditionalFormatting>
  <conditionalFormatting sqref="W70:X70 AC70:AG70">
    <cfRule type="containsText" dxfId="17435" priority="18624" operator="containsText" text="DOMENICA">
      <formula>NOT(ISERROR(SEARCH("DOMENICA",W70)))</formula>
    </cfRule>
    <cfRule type="containsText" dxfId="17434" priority="18625" operator="containsText" text="08.30 – 14.30">
      <formula>NOT(ISERROR(SEARCH("08.30 – 14.30",W70)))</formula>
    </cfRule>
    <cfRule type="containsText" dxfId="17433" priority="18626" operator="containsText" text="09.30 – 18.30">
      <formula>NOT(ISERROR(SEARCH("09.30 – 18.30",W70)))</formula>
    </cfRule>
    <cfRule type="containsText" dxfId="17432" priority="18627" operator="containsText" text="08.30 – 16.30">
      <formula>NOT(ISERROR(SEARCH("08.30 – 16.30",W70)))</formula>
    </cfRule>
    <cfRule type="containsText" dxfId="17431" priority="18628" operator="containsText" text="08.30 – 17.30">
      <formula>NOT(ISERROR(SEARCH("08.30 – 17.30",W70)))</formula>
    </cfRule>
    <cfRule type="containsText" dxfId="17430" priority="18629" operator="containsText" text="09.00 – 18.00">
      <formula>NOT(ISERROR(SEARCH("09.00 – 18.00",W70)))</formula>
    </cfRule>
    <cfRule type="containsText" dxfId="17429" priority="18630" operator="containsText" text="09.00 – 15.00">
      <formula>NOT(ISERROR(SEARCH("09.00 – 15.00",W70)))</formula>
    </cfRule>
    <cfRule type="containsText" dxfId="17428" priority="18631" operator="containsText" text="10.30 – 19.30">
      <formula>NOT(ISERROR(SEARCH("10.30 – 19.30",W70)))</formula>
    </cfRule>
    <cfRule type="containsText" dxfId="17427" priority="18632" operator="containsText" text="09.00 – 13.00">
      <formula>NOT(ISERROR(SEARCH("09.00 – 13.00",W70)))</formula>
    </cfRule>
    <cfRule type="containsText" dxfId="17426" priority="18633" operator="containsText" text="11.30 – 19.30">
      <formula>NOT(ISERROR(SEARCH("11.30 – 19.30",W70)))</formula>
    </cfRule>
  </conditionalFormatting>
  <conditionalFormatting sqref="W70:X70 AC70:AG70">
    <cfRule type="cellIs" dxfId="17425" priority="18616" operator="equal">
      <formula>"09.00 – 15.00"</formula>
    </cfRule>
  </conditionalFormatting>
  <conditionalFormatting sqref="W70:X70 AC70:AG70">
    <cfRule type="cellIs" dxfId="17424" priority="18617" operator="equal">
      <formula>"09.00 – 18.00"</formula>
    </cfRule>
  </conditionalFormatting>
  <conditionalFormatting sqref="W70:X70 AC70:AG70">
    <cfRule type="cellIs" dxfId="17423" priority="18618" operator="equal">
      <formula>"09.30 – 13.00"</formula>
    </cfRule>
  </conditionalFormatting>
  <conditionalFormatting sqref="W70:X70 AC70:AG70">
    <cfRule type="cellIs" dxfId="17422" priority="18619" operator="equal">
      <formula>"10.30 – 19.30"</formula>
    </cfRule>
  </conditionalFormatting>
  <conditionalFormatting sqref="W70:X70 AC70:AG70">
    <cfRule type="cellIs" dxfId="17421" priority="18620" operator="equal">
      <formula>"11.30 – 19.30"</formula>
    </cfRule>
  </conditionalFormatting>
  <conditionalFormatting sqref="W70:X70 AC70:AG70">
    <cfRule type="cellIs" dxfId="17420" priority="18621" operator="equal">
      <formula>_FV(13,"3")</formula>
    </cfRule>
  </conditionalFormatting>
  <conditionalFormatting sqref="W70:X70 AC70:AG70">
    <cfRule type="cellIs" dxfId="17419" priority="18622" operator="equal">
      <formula>_FV(13,"3")</formula>
    </cfRule>
  </conditionalFormatting>
  <conditionalFormatting sqref="W70:X70 AC70:AG70">
    <cfRule type="cellIs" dxfId="17418" priority="18623" operator="equal">
      <formula>_FV(13,"3")</formula>
    </cfRule>
  </conditionalFormatting>
  <conditionalFormatting sqref="W70:X70 AC70:AG70">
    <cfRule type="cellIs" dxfId="17417" priority="18608" operator="equal">
      <formula>"09.00 – 15.00"</formula>
    </cfRule>
  </conditionalFormatting>
  <conditionalFormatting sqref="W70:X70 AC70:AG70">
    <cfRule type="cellIs" dxfId="17416" priority="18609" operator="equal">
      <formula>"09.00 – 18.00"</formula>
    </cfRule>
  </conditionalFormatting>
  <conditionalFormatting sqref="W70:X70 AC70:AG70">
    <cfRule type="cellIs" dxfId="17415" priority="18610" operator="equal">
      <formula>"09.30 – 13.00"</formula>
    </cfRule>
  </conditionalFormatting>
  <conditionalFormatting sqref="W70:X70 AC70:AG70">
    <cfRule type="cellIs" dxfId="17414" priority="18611" operator="equal">
      <formula>"10.30 – 19.30"</formula>
    </cfRule>
  </conditionalFormatting>
  <conditionalFormatting sqref="W70:X70 AC70:AG70">
    <cfRule type="cellIs" dxfId="17413" priority="18612" operator="equal">
      <formula>"11.30 – 19.30"</formula>
    </cfRule>
  </conditionalFormatting>
  <conditionalFormatting sqref="W70:X70 AC70:AG70">
    <cfRule type="cellIs" dxfId="17412" priority="18613" operator="equal">
      <formula>_FV(13,"3")</formula>
    </cfRule>
  </conditionalFormatting>
  <conditionalFormatting sqref="W70:X70 AC70:AG70">
    <cfRule type="cellIs" dxfId="17411" priority="18614" operator="equal">
      <formula>_FV(13,"3")</formula>
    </cfRule>
  </conditionalFormatting>
  <conditionalFormatting sqref="W70:X70 AC70:AG70">
    <cfRule type="cellIs" dxfId="17410" priority="18615" operator="equal">
      <formula>_FV(13,"3")</formula>
    </cfRule>
  </conditionalFormatting>
  <conditionalFormatting sqref="W70:X70 AC70:AG70">
    <cfRule type="containsText" dxfId="17409" priority="18602" operator="containsText" text="09.00 - 13.00">
      <formula>NOT(ISERROR(SEARCH("09.00 - 13.00",W70)))</formula>
    </cfRule>
    <cfRule type="containsText" dxfId="17408" priority="18603" operator="containsText" text="09.00 – 15:00">
      <formula>NOT(ISERROR(SEARCH("09.00 – 15:00",W70)))</formula>
    </cfRule>
    <cfRule type="containsText" dxfId="17407" priority="18604" operator="containsText" text="09.00 – 16.00">
      <formula>NOT(ISERROR(SEARCH("09.00 – 16.00",W70)))</formula>
    </cfRule>
    <cfRule type="containsText" dxfId="17406" priority="18605" operator="containsText" text="09.00 - 13:00">
      <formula>NOT(ISERROR(SEARCH("09.00 - 13:00",W70)))</formula>
    </cfRule>
    <cfRule type="containsText" dxfId="17405" priority="18606" operator="containsText" text="08.30 – 16:30 ">
      <formula>NOT(ISERROR(SEARCH("08.30 – 16:30 ",W70)))</formula>
    </cfRule>
    <cfRule type="containsText" dxfId="17404" priority="18607" operator="containsText" text="08.30 – 17:30 ">
      <formula>NOT(ISERROR(SEARCH("08.30 – 17:30 ",W70)))</formula>
    </cfRule>
  </conditionalFormatting>
  <conditionalFormatting sqref="W70:X70 AC70:AG70">
    <cfRule type="cellIs" dxfId="17403" priority="18594" operator="equal">
      <formula>"09.00 – 15.00"</formula>
    </cfRule>
  </conditionalFormatting>
  <conditionalFormatting sqref="W70:X70 AC70:AG70">
    <cfRule type="cellIs" dxfId="17402" priority="18595" operator="equal">
      <formula>"09.00 – 18.00"</formula>
    </cfRule>
  </conditionalFormatting>
  <conditionalFormatting sqref="W70:X70 AC70:AG70">
    <cfRule type="cellIs" dxfId="17401" priority="18596" operator="equal">
      <formula>"09.30 – 13.00"</formula>
    </cfRule>
  </conditionalFormatting>
  <conditionalFormatting sqref="W70:X70 AC70:AG70">
    <cfRule type="cellIs" dxfId="17400" priority="18597" operator="equal">
      <formula>"10.30 – 19.30"</formula>
    </cfRule>
  </conditionalFormatting>
  <conditionalFormatting sqref="W70:X70 AC70:AG70">
    <cfRule type="cellIs" dxfId="17399" priority="18598" operator="equal">
      <formula>"11.30 – 19.30"</formula>
    </cfRule>
  </conditionalFormatting>
  <conditionalFormatting sqref="W70:X70 AC70:AG70">
    <cfRule type="cellIs" dxfId="17398" priority="18599" operator="equal">
      <formula>_FV(13,"3")</formula>
    </cfRule>
  </conditionalFormatting>
  <conditionalFormatting sqref="W70:X70 AC70:AG70">
    <cfRule type="cellIs" dxfId="17397" priority="18600" operator="equal">
      <formula>_FV(13,"3")</formula>
    </cfRule>
  </conditionalFormatting>
  <conditionalFormatting sqref="W70:X70 AC70:AG70">
    <cfRule type="cellIs" dxfId="17396" priority="18601" operator="equal">
      <formula>_FV(13,"3")</formula>
    </cfRule>
  </conditionalFormatting>
  <conditionalFormatting sqref="W70:X70 AC70:AG70">
    <cfRule type="containsText" dxfId="17395" priority="18584" operator="containsText" text="DOMENICA">
      <formula>NOT(ISERROR(SEARCH("DOMENICA",W70)))</formula>
    </cfRule>
    <cfRule type="containsText" dxfId="17394" priority="18585" operator="containsText" text="08.30 – 14.30">
      <formula>NOT(ISERROR(SEARCH("08.30 – 14.30",W70)))</formula>
    </cfRule>
    <cfRule type="containsText" dxfId="17393" priority="18586" operator="containsText" text="09.30 – 18.30">
      <formula>NOT(ISERROR(SEARCH("09.30 – 18.30",W70)))</formula>
    </cfRule>
    <cfRule type="containsText" dxfId="17392" priority="18587" operator="containsText" text="08.30 – 16.30">
      <formula>NOT(ISERROR(SEARCH("08.30 – 16.30",W70)))</formula>
    </cfRule>
    <cfRule type="containsText" dxfId="17391" priority="18588" operator="containsText" text="08.30 – 17.30">
      <formula>NOT(ISERROR(SEARCH("08.30 – 17.30",W70)))</formula>
    </cfRule>
    <cfRule type="containsText" dxfId="17390" priority="18589" operator="containsText" text="09.00 – 18.00">
      <formula>NOT(ISERROR(SEARCH("09.00 – 18.00",W70)))</formula>
    </cfRule>
    <cfRule type="containsText" dxfId="17389" priority="18590" operator="containsText" text="09.00 – 15.00">
      <formula>NOT(ISERROR(SEARCH("09.00 – 15.00",W70)))</formula>
    </cfRule>
    <cfRule type="containsText" dxfId="17388" priority="18591" operator="containsText" text="10.30 – 19.30">
      <formula>NOT(ISERROR(SEARCH("10.30 – 19.30",W70)))</formula>
    </cfRule>
    <cfRule type="containsText" dxfId="17387" priority="18592" operator="containsText" text="09.00 – 13.00">
      <formula>NOT(ISERROR(SEARCH("09.00 – 13.00",W70)))</formula>
    </cfRule>
    <cfRule type="containsText" dxfId="17386" priority="18593" operator="containsText" text="11.30 – 19.30">
      <formula>NOT(ISERROR(SEARCH("11.30 – 19.30",W70)))</formula>
    </cfRule>
  </conditionalFormatting>
  <conditionalFormatting sqref="W70:X70 AC70:AG70">
    <cfRule type="cellIs" dxfId="17385" priority="18573" operator="equal">
      <formula>"11.30 – 19.30"</formula>
    </cfRule>
  </conditionalFormatting>
  <conditionalFormatting sqref="W70:X70 AC70:AG70">
    <cfRule type="cellIs" dxfId="17384" priority="18575" operator="equal">
      <formula>_FV(13,"3")</formula>
    </cfRule>
  </conditionalFormatting>
  <conditionalFormatting sqref="W70:X70 AC70:AG70">
    <cfRule type="cellIs" dxfId="17383" priority="18576" operator="equal">
      <formula>_FV(13,"3")</formula>
    </cfRule>
  </conditionalFormatting>
  <conditionalFormatting sqref="AL70">
    <cfRule type="cellIs" dxfId="17382" priority="18501" operator="equal">
      <formula>_FV(13,"3")</formula>
    </cfRule>
  </conditionalFormatting>
  <conditionalFormatting sqref="AL70">
    <cfRule type="cellIs" dxfId="17381" priority="18504" operator="equal">
      <formula>"09.00 – 18.00"</formula>
    </cfRule>
  </conditionalFormatting>
  <conditionalFormatting sqref="AL70">
    <cfRule type="cellIs" dxfId="17380" priority="18505" operator="equal">
      <formula>"09.30 – 13.00"</formula>
    </cfRule>
  </conditionalFormatting>
  <conditionalFormatting sqref="AL70">
    <cfRule type="cellIs" dxfId="17379" priority="18506" operator="equal">
      <formula>"10.30 – 19.30"</formula>
    </cfRule>
  </conditionalFormatting>
  <conditionalFormatting sqref="AL70">
    <cfRule type="cellIs" dxfId="17378" priority="18507" operator="equal">
      <formula>"11.30 – 19.30"</formula>
    </cfRule>
  </conditionalFormatting>
  <conditionalFormatting sqref="AL70">
    <cfRule type="cellIs" dxfId="17377" priority="18508" operator="equal">
      <formula>_FV(13,"3")</formula>
    </cfRule>
  </conditionalFormatting>
  <conditionalFormatting sqref="AL70">
    <cfRule type="cellIs" dxfId="17376" priority="18509" operator="equal">
      <formula>_FV(13,"3")</formula>
    </cfRule>
  </conditionalFormatting>
  <conditionalFormatting sqref="AL70">
    <cfRule type="cellIs" dxfId="17375" priority="18510" operator="equal">
      <formula>_FV(13,"3")</formula>
    </cfRule>
  </conditionalFormatting>
  <conditionalFormatting sqref="AL70">
    <cfRule type="cellIs" dxfId="17374" priority="18497" operator="equal">
      <formula>"09.00 – 18.00"</formula>
    </cfRule>
  </conditionalFormatting>
  <conditionalFormatting sqref="AL70">
    <cfRule type="cellIs" dxfId="17373" priority="18498" operator="equal">
      <formula>"09.30 – 13.00"</formula>
    </cfRule>
  </conditionalFormatting>
  <conditionalFormatting sqref="AL70">
    <cfRule type="cellIs" dxfId="17372" priority="18499" operator="equal">
      <formula>"10.30 – 19.30"</formula>
    </cfRule>
  </conditionalFormatting>
  <conditionalFormatting sqref="AL70">
    <cfRule type="cellIs" dxfId="17371" priority="18561" operator="equal">
      <formula>"09.00 – 13.00"</formula>
    </cfRule>
  </conditionalFormatting>
  <conditionalFormatting sqref="AL70">
    <cfRule type="cellIs" dxfId="17370" priority="18562" operator="equal">
      <formula>"09.00 – 15.00"</formula>
    </cfRule>
  </conditionalFormatting>
  <conditionalFormatting sqref="AL70">
    <cfRule type="cellIs" dxfId="17369" priority="18563" operator="equal">
      <formula>"09.00 – 18.00"</formula>
    </cfRule>
  </conditionalFormatting>
  <conditionalFormatting sqref="AL70">
    <cfRule type="cellIs" dxfId="17368" priority="18564" operator="equal">
      <formula>"09.30 – 13.00"</formula>
    </cfRule>
  </conditionalFormatting>
  <conditionalFormatting sqref="AL70">
    <cfRule type="cellIs" dxfId="17367" priority="18565" operator="equal">
      <formula>"10.30 – 19.30"</formula>
    </cfRule>
  </conditionalFormatting>
  <conditionalFormatting sqref="AL70">
    <cfRule type="cellIs" dxfId="17366" priority="18566" operator="equal">
      <formula>"11.30 – 19.30"</formula>
    </cfRule>
  </conditionalFormatting>
  <conditionalFormatting sqref="AL70">
    <cfRule type="cellIs" dxfId="17365" priority="18567" operator="equal">
      <formula>_FV(13,"3")</formula>
    </cfRule>
  </conditionalFormatting>
  <conditionalFormatting sqref="AL70">
    <cfRule type="cellIs" dxfId="17364" priority="18568" operator="equal">
      <formula>_FV(13,"3")</formula>
    </cfRule>
  </conditionalFormatting>
  <conditionalFormatting sqref="AL70">
    <cfRule type="cellIs" dxfId="17363" priority="18569" operator="equal">
      <formula>_FV(13,"3")</formula>
    </cfRule>
  </conditionalFormatting>
  <conditionalFormatting sqref="AL70">
    <cfRule type="containsText" dxfId="17362" priority="18551" operator="containsText" text="DOMENICA">
      <formula>NOT(ISERROR(SEARCH("DOMENICA",AL70)))</formula>
    </cfRule>
    <cfRule type="containsText" dxfId="17361" priority="18552" operator="containsText" text="08.30 – 14.30">
      <formula>NOT(ISERROR(SEARCH("08.30 – 14.30",AL70)))</formula>
    </cfRule>
    <cfRule type="containsText" dxfId="17360" priority="18553" operator="containsText" text="09.30 – 18.30">
      <formula>NOT(ISERROR(SEARCH("09.30 – 18.30",AL70)))</formula>
    </cfRule>
    <cfRule type="containsText" dxfId="17359" priority="18554" operator="containsText" text="08.30 – 16.30">
      <formula>NOT(ISERROR(SEARCH("08.30 – 16.30",AL70)))</formula>
    </cfRule>
    <cfRule type="containsText" dxfId="17358" priority="18555" operator="containsText" text="08.30 – 17.30">
      <formula>NOT(ISERROR(SEARCH("08.30 – 17.30",AL70)))</formula>
    </cfRule>
    <cfRule type="containsText" dxfId="17357" priority="18556" operator="containsText" text="09.00 – 18.00">
      <formula>NOT(ISERROR(SEARCH("09.00 – 18.00",AL70)))</formula>
    </cfRule>
    <cfRule type="containsText" dxfId="17356" priority="18557" operator="containsText" text="09.00 – 15.00">
      <formula>NOT(ISERROR(SEARCH("09.00 – 15.00",AL70)))</formula>
    </cfRule>
    <cfRule type="containsText" dxfId="17355" priority="18558" operator="containsText" text="10.30 – 19.30">
      <formula>NOT(ISERROR(SEARCH("10.30 – 19.30",AL70)))</formula>
    </cfRule>
    <cfRule type="containsText" dxfId="17354" priority="18559" operator="containsText" text="09.00 – 13.00">
      <formula>NOT(ISERROR(SEARCH("09.00 – 13.00",AL70)))</formula>
    </cfRule>
    <cfRule type="containsText" dxfId="17353" priority="18560" operator="containsText" text="11.30 – 19.30">
      <formula>NOT(ISERROR(SEARCH("11.30 – 19.30",AL70)))</formula>
    </cfRule>
  </conditionalFormatting>
  <conditionalFormatting sqref="AL70">
    <cfRule type="cellIs" dxfId="17352" priority="18543" operator="equal">
      <formula>"09.00 – 15.00"</formula>
    </cfRule>
  </conditionalFormatting>
  <conditionalFormatting sqref="AL70">
    <cfRule type="cellIs" dxfId="17351" priority="18544" operator="equal">
      <formula>"09.00 – 18.00"</formula>
    </cfRule>
  </conditionalFormatting>
  <conditionalFormatting sqref="AL70">
    <cfRule type="cellIs" dxfId="17350" priority="18545" operator="equal">
      <formula>"09.30 – 13.00"</formula>
    </cfRule>
  </conditionalFormatting>
  <conditionalFormatting sqref="AL70">
    <cfRule type="cellIs" dxfId="17349" priority="18546" operator="equal">
      <formula>"10.30 – 19.30"</formula>
    </cfRule>
  </conditionalFormatting>
  <conditionalFormatting sqref="AL70">
    <cfRule type="cellIs" dxfId="17348" priority="18547" operator="equal">
      <formula>"11.30 – 19.30"</formula>
    </cfRule>
  </conditionalFormatting>
  <conditionalFormatting sqref="AL70">
    <cfRule type="cellIs" dxfId="17347" priority="18548" operator="equal">
      <formula>_FV(13,"3")</formula>
    </cfRule>
  </conditionalFormatting>
  <conditionalFormatting sqref="AL70">
    <cfRule type="cellIs" dxfId="17346" priority="18549" operator="equal">
      <formula>_FV(13,"3")</formula>
    </cfRule>
  </conditionalFormatting>
  <conditionalFormatting sqref="AL70">
    <cfRule type="cellIs" dxfId="17345" priority="18550" operator="equal">
      <formula>_FV(13,"3")</formula>
    </cfRule>
  </conditionalFormatting>
  <conditionalFormatting sqref="AL70">
    <cfRule type="cellIs" dxfId="17344" priority="18535" operator="equal">
      <formula>"09.00 – 15.00"</formula>
    </cfRule>
  </conditionalFormatting>
  <conditionalFormatting sqref="AL70">
    <cfRule type="cellIs" dxfId="17343" priority="18536" operator="equal">
      <formula>"09.00 – 18.00"</formula>
    </cfRule>
  </conditionalFormatting>
  <conditionalFormatting sqref="AL70">
    <cfRule type="cellIs" dxfId="17342" priority="18537" operator="equal">
      <formula>"09.30 – 13.00"</formula>
    </cfRule>
  </conditionalFormatting>
  <conditionalFormatting sqref="AL70">
    <cfRule type="cellIs" dxfId="17341" priority="18538" operator="equal">
      <formula>"10.30 – 19.30"</formula>
    </cfRule>
  </conditionalFormatting>
  <conditionalFormatting sqref="AL70">
    <cfRule type="cellIs" dxfId="17340" priority="18539" operator="equal">
      <formula>"11.30 – 19.30"</formula>
    </cfRule>
  </conditionalFormatting>
  <conditionalFormatting sqref="AL70">
    <cfRule type="cellIs" dxfId="17339" priority="18540" operator="equal">
      <formula>_FV(13,"3")</formula>
    </cfRule>
  </conditionalFormatting>
  <conditionalFormatting sqref="AL70">
    <cfRule type="cellIs" dxfId="17338" priority="18541" operator="equal">
      <formula>_FV(13,"3")</formula>
    </cfRule>
  </conditionalFormatting>
  <conditionalFormatting sqref="AL70">
    <cfRule type="cellIs" dxfId="17337" priority="18542" operator="equal">
      <formula>_FV(13,"3")</formula>
    </cfRule>
  </conditionalFormatting>
  <conditionalFormatting sqref="AL70">
    <cfRule type="containsText" dxfId="17336" priority="18529" operator="containsText" text="09.00 - 13.00">
      <formula>NOT(ISERROR(SEARCH("09.00 - 13.00",AL70)))</formula>
    </cfRule>
    <cfRule type="containsText" dxfId="17335" priority="18530" operator="containsText" text="09.00 – 15:00">
      <formula>NOT(ISERROR(SEARCH("09.00 – 15:00",AL70)))</formula>
    </cfRule>
    <cfRule type="containsText" dxfId="17334" priority="18531" operator="containsText" text="09.00 – 16.00">
      <formula>NOT(ISERROR(SEARCH("09.00 – 16.00",AL70)))</formula>
    </cfRule>
    <cfRule type="containsText" dxfId="17333" priority="18532" operator="containsText" text="09.00 - 13:00">
      <formula>NOT(ISERROR(SEARCH("09.00 - 13:00",AL70)))</formula>
    </cfRule>
    <cfRule type="containsText" dxfId="17332" priority="18533" operator="containsText" text="08.30 – 16:30 ">
      <formula>NOT(ISERROR(SEARCH("08.30 – 16:30 ",AL70)))</formula>
    </cfRule>
    <cfRule type="containsText" dxfId="17331" priority="18534" operator="containsText" text="08.30 – 17:30 ">
      <formula>NOT(ISERROR(SEARCH("08.30 – 17:30 ",AL70)))</formula>
    </cfRule>
  </conditionalFormatting>
  <conditionalFormatting sqref="AL70">
    <cfRule type="cellIs" dxfId="17330" priority="18521" operator="equal">
      <formula>"09.00 – 15.00"</formula>
    </cfRule>
  </conditionalFormatting>
  <conditionalFormatting sqref="AL70">
    <cfRule type="cellIs" dxfId="17329" priority="18522" operator="equal">
      <formula>"09.00 – 18.00"</formula>
    </cfRule>
  </conditionalFormatting>
  <conditionalFormatting sqref="AL70">
    <cfRule type="cellIs" dxfId="17328" priority="18523" operator="equal">
      <formula>"09.30 – 13.00"</formula>
    </cfRule>
  </conditionalFormatting>
  <conditionalFormatting sqref="AL70">
    <cfRule type="cellIs" dxfId="17327" priority="18524" operator="equal">
      <formula>"10.30 – 19.30"</formula>
    </cfRule>
  </conditionalFormatting>
  <conditionalFormatting sqref="AL70">
    <cfRule type="cellIs" dxfId="17326" priority="18525" operator="equal">
      <formula>"11.30 – 19.30"</formula>
    </cfRule>
  </conditionalFormatting>
  <conditionalFormatting sqref="AL70">
    <cfRule type="cellIs" dxfId="17325" priority="18526" operator="equal">
      <formula>_FV(13,"3")</formula>
    </cfRule>
  </conditionalFormatting>
  <conditionalFormatting sqref="AL70">
    <cfRule type="cellIs" dxfId="17324" priority="18527" operator="equal">
      <formula>_FV(13,"3")</formula>
    </cfRule>
  </conditionalFormatting>
  <conditionalFormatting sqref="AL70">
    <cfRule type="cellIs" dxfId="17323" priority="18528" operator="equal">
      <formula>_FV(13,"3")</formula>
    </cfRule>
  </conditionalFormatting>
  <conditionalFormatting sqref="AL70">
    <cfRule type="containsText" dxfId="17322" priority="18511" operator="containsText" text="DOMENICA">
      <formula>NOT(ISERROR(SEARCH("DOMENICA",AL70)))</formula>
    </cfRule>
    <cfRule type="containsText" dxfId="17321" priority="18512" operator="containsText" text="08.30 – 14.30">
      <formula>NOT(ISERROR(SEARCH("08.30 – 14.30",AL70)))</formula>
    </cfRule>
    <cfRule type="containsText" dxfId="17320" priority="18513" operator="containsText" text="09.30 – 18.30">
      <formula>NOT(ISERROR(SEARCH("09.30 – 18.30",AL70)))</formula>
    </cfRule>
    <cfRule type="containsText" dxfId="17319" priority="18514" operator="containsText" text="08.30 – 16.30">
      <formula>NOT(ISERROR(SEARCH("08.30 – 16.30",AL70)))</formula>
    </cfRule>
    <cfRule type="containsText" dxfId="17318" priority="18515" operator="containsText" text="08.30 – 17.30">
      <formula>NOT(ISERROR(SEARCH("08.30 – 17.30",AL70)))</formula>
    </cfRule>
    <cfRule type="containsText" dxfId="17317" priority="18516" operator="containsText" text="09.00 – 18.00">
      <formula>NOT(ISERROR(SEARCH("09.00 – 18.00",AL70)))</formula>
    </cfRule>
    <cfRule type="containsText" dxfId="17316" priority="18517" operator="containsText" text="09.00 – 15.00">
      <formula>NOT(ISERROR(SEARCH("09.00 – 15.00",AL70)))</formula>
    </cfRule>
    <cfRule type="containsText" dxfId="17315" priority="18518" operator="containsText" text="10.30 – 19.30">
      <formula>NOT(ISERROR(SEARCH("10.30 – 19.30",AL70)))</formula>
    </cfRule>
    <cfRule type="containsText" dxfId="17314" priority="18519" operator="containsText" text="09.00 – 13.00">
      <formula>NOT(ISERROR(SEARCH("09.00 – 13.00",AL70)))</formula>
    </cfRule>
    <cfRule type="containsText" dxfId="17313" priority="18520" operator="containsText" text="11.30 – 19.30">
      <formula>NOT(ISERROR(SEARCH("11.30 – 19.30",AL70)))</formula>
    </cfRule>
  </conditionalFormatting>
  <conditionalFormatting sqref="AL70">
    <cfRule type="cellIs" dxfId="17312" priority="18500" operator="equal">
      <formula>"11.30 – 19.30"</formula>
    </cfRule>
  </conditionalFormatting>
  <conditionalFormatting sqref="AL70">
    <cfRule type="cellIs" dxfId="17311" priority="18502" operator="equal">
      <formula>_FV(13,"3")</formula>
    </cfRule>
  </conditionalFormatting>
  <conditionalFormatting sqref="AL70">
    <cfRule type="cellIs" dxfId="17310" priority="18503" operator="equal">
      <formula>_FV(13,"3")</formula>
    </cfRule>
  </conditionalFormatting>
  <conditionalFormatting sqref="AN70">
    <cfRule type="cellIs" dxfId="17309" priority="18428" operator="equal">
      <formula>_FV(13,"3")</formula>
    </cfRule>
  </conditionalFormatting>
  <conditionalFormatting sqref="AN70">
    <cfRule type="cellIs" dxfId="17308" priority="18431" operator="equal">
      <formula>"09.00 – 18.00"</formula>
    </cfRule>
  </conditionalFormatting>
  <conditionalFormatting sqref="AN70">
    <cfRule type="cellIs" dxfId="17307" priority="18432" operator="equal">
      <formula>"09.30 – 13.00"</formula>
    </cfRule>
  </conditionalFormatting>
  <conditionalFormatting sqref="AN70">
    <cfRule type="cellIs" dxfId="17306" priority="18433" operator="equal">
      <formula>"10.30 – 19.30"</formula>
    </cfRule>
  </conditionalFormatting>
  <conditionalFormatting sqref="AN70">
    <cfRule type="cellIs" dxfId="17305" priority="18434" operator="equal">
      <formula>"11.30 – 19.30"</formula>
    </cfRule>
  </conditionalFormatting>
  <conditionalFormatting sqref="AN70">
    <cfRule type="cellIs" dxfId="17304" priority="18435" operator="equal">
      <formula>_FV(13,"3")</formula>
    </cfRule>
  </conditionalFormatting>
  <conditionalFormatting sqref="AN70">
    <cfRule type="cellIs" dxfId="17303" priority="18436" operator="equal">
      <formula>_FV(13,"3")</formula>
    </cfRule>
  </conditionalFormatting>
  <conditionalFormatting sqref="AN70">
    <cfRule type="cellIs" dxfId="17302" priority="18437" operator="equal">
      <formula>_FV(13,"3")</formula>
    </cfRule>
  </conditionalFormatting>
  <conditionalFormatting sqref="AN70">
    <cfRule type="cellIs" dxfId="17301" priority="18424" operator="equal">
      <formula>"09.00 – 18.00"</formula>
    </cfRule>
  </conditionalFormatting>
  <conditionalFormatting sqref="AN70">
    <cfRule type="cellIs" dxfId="17300" priority="18425" operator="equal">
      <formula>"09.30 – 13.00"</formula>
    </cfRule>
  </conditionalFormatting>
  <conditionalFormatting sqref="AN70">
    <cfRule type="cellIs" dxfId="17299" priority="18426" operator="equal">
      <formula>"10.30 – 19.30"</formula>
    </cfRule>
  </conditionalFormatting>
  <conditionalFormatting sqref="AN70">
    <cfRule type="cellIs" dxfId="17298" priority="18488" operator="equal">
      <formula>"09.00 – 13.00"</formula>
    </cfRule>
  </conditionalFormatting>
  <conditionalFormatting sqref="AN70">
    <cfRule type="cellIs" dxfId="17297" priority="18489" operator="equal">
      <formula>"09.00 – 15.00"</formula>
    </cfRule>
  </conditionalFormatting>
  <conditionalFormatting sqref="AN70">
    <cfRule type="cellIs" dxfId="17296" priority="18490" operator="equal">
      <formula>"09.00 – 18.00"</formula>
    </cfRule>
  </conditionalFormatting>
  <conditionalFormatting sqref="AN70">
    <cfRule type="cellIs" dxfId="17295" priority="18491" operator="equal">
      <formula>"09.30 – 13.00"</formula>
    </cfRule>
  </conditionalFormatting>
  <conditionalFormatting sqref="AN70">
    <cfRule type="cellIs" dxfId="17294" priority="18492" operator="equal">
      <formula>"10.30 – 19.30"</formula>
    </cfRule>
  </conditionalFormatting>
  <conditionalFormatting sqref="AN70">
    <cfRule type="cellIs" dxfId="17293" priority="18493" operator="equal">
      <formula>"11.30 – 19.30"</formula>
    </cfRule>
  </conditionalFormatting>
  <conditionalFormatting sqref="AN70">
    <cfRule type="cellIs" dxfId="17292" priority="18494" operator="equal">
      <formula>_FV(13,"3")</formula>
    </cfRule>
  </conditionalFormatting>
  <conditionalFormatting sqref="AN70">
    <cfRule type="cellIs" dxfId="17291" priority="18495" operator="equal">
      <formula>_FV(13,"3")</formula>
    </cfRule>
  </conditionalFormatting>
  <conditionalFormatting sqref="AN70">
    <cfRule type="cellIs" dxfId="17290" priority="18496" operator="equal">
      <formula>_FV(13,"3")</formula>
    </cfRule>
  </conditionalFormatting>
  <conditionalFormatting sqref="AN70">
    <cfRule type="containsText" dxfId="17289" priority="18478" operator="containsText" text="DOMENICA">
      <formula>NOT(ISERROR(SEARCH("DOMENICA",AN70)))</formula>
    </cfRule>
    <cfRule type="containsText" dxfId="17288" priority="18479" operator="containsText" text="08.30 – 14.30">
      <formula>NOT(ISERROR(SEARCH("08.30 – 14.30",AN70)))</formula>
    </cfRule>
    <cfRule type="containsText" dxfId="17287" priority="18480" operator="containsText" text="09.30 – 18.30">
      <formula>NOT(ISERROR(SEARCH("09.30 – 18.30",AN70)))</formula>
    </cfRule>
    <cfRule type="containsText" dxfId="17286" priority="18481" operator="containsText" text="08.30 – 16.30">
      <formula>NOT(ISERROR(SEARCH("08.30 – 16.30",AN70)))</formula>
    </cfRule>
    <cfRule type="containsText" dxfId="17285" priority="18482" operator="containsText" text="08.30 – 17.30">
      <formula>NOT(ISERROR(SEARCH("08.30 – 17.30",AN70)))</formula>
    </cfRule>
    <cfRule type="containsText" dxfId="17284" priority="18483" operator="containsText" text="09.00 – 18.00">
      <formula>NOT(ISERROR(SEARCH("09.00 – 18.00",AN70)))</formula>
    </cfRule>
    <cfRule type="containsText" dxfId="17283" priority="18484" operator="containsText" text="09.00 – 15.00">
      <formula>NOT(ISERROR(SEARCH("09.00 – 15.00",AN70)))</formula>
    </cfRule>
    <cfRule type="containsText" dxfId="17282" priority="18485" operator="containsText" text="10.30 – 19.30">
      <formula>NOT(ISERROR(SEARCH("10.30 – 19.30",AN70)))</formula>
    </cfRule>
    <cfRule type="containsText" dxfId="17281" priority="18486" operator="containsText" text="09.00 – 13.00">
      <formula>NOT(ISERROR(SEARCH("09.00 – 13.00",AN70)))</formula>
    </cfRule>
    <cfRule type="containsText" dxfId="17280" priority="18487" operator="containsText" text="11.30 – 19.30">
      <formula>NOT(ISERROR(SEARCH("11.30 – 19.30",AN70)))</formula>
    </cfRule>
  </conditionalFormatting>
  <conditionalFormatting sqref="AN70">
    <cfRule type="cellIs" dxfId="17279" priority="18470" operator="equal">
      <formula>"09.00 – 15.00"</formula>
    </cfRule>
  </conditionalFormatting>
  <conditionalFormatting sqref="AN70">
    <cfRule type="cellIs" dxfId="17278" priority="18471" operator="equal">
      <formula>"09.00 – 18.00"</formula>
    </cfRule>
  </conditionalFormatting>
  <conditionalFormatting sqref="AN70">
    <cfRule type="cellIs" dxfId="17277" priority="18472" operator="equal">
      <formula>"09.30 – 13.00"</formula>
    </cfRule>
  </conditionalFormatting>
  <conditionalFormatting sqref="AN70">
    <cfRule type="cellIs" dxfId="17276" priority="18473" operator="equal">
      <formula>"10.30 – 19.30"</formula>
    </cfRule>
  </conditionalFormatting>
  <conditionalFormatting sqref="AN70">
    <cfRule type="cellIs" dxfId="17275" priority="18474" operator="equal">
      <formula>"11.30 – 19.30"</formula>
    </cfRule>
  </conditionalFormatting>
  <conditionalFormatting sqref="AN70">
    <cfRule type="cellIs" dxfId="17274" priority="18475" operator="equal">
      <formula>_FV(13,"3")</formula>
    </cfRule>
  </conditionalFormatting>
  <conditionalFormatting sqref="AN70">
    <cfRule type="cellIs" dxfId="17273" priority="18476" operator="equal">
      <formula>_FV(13,"3")</formula>
    </cfRule>
  </conditionalFormatting>
  <conditionalFormatting sqref="AN70">
    <cfRule type="cellIs" dxfId="17272" priority="18477" operator="equal">
      <formula>_FV(13,"3")</formula>
    </cfRule>
  </conditionalFormatting>
  <conditionalFormatting sqref="AN70">
    <cfRule type="cellIs" dxfId="17271" priority="18462" operator="equal">
      <formula>"09.00 – 15.00"</formula>
    </cfRule>
  </conditionalFormatting>
  <conditionalFormatting sqref="AN70">
    <cfRule type="cellIs" dxfId="17270" priority="18463" operator="equal">
      <formula>"09.00 – 18.00"</formula>
    </cfRule>
  </conditionalFormatting>
  <conditionalFormatting sqref="AN70">
    <cfRule type="cellIs" dxfId="17269" priority="18464" operator="equal">
      <formula>"09.30 – 13.00"</formula>
    </cfRule>
  </conditionalFormatting>
  <conditionalFormatting sqref="AN70">
    <cfRule type="cellIs" dxfId="17268" priority="18465" operator="equal">
      <formula>"10.30 – 19.30"</formula>
    </cfRule>
  </conditionalFormatting>
  <conditionalFormatting sqref="AN70">
    <cfRule type="cellIs" dxfId="17267" priority="18466" operator="equal">
      <formula>"11.30 – 19.30"</formula>
    </cfRule>
  </conditionalFormatting>
  <conditionalFormatting sqref="AN70">
    <cfRule type="cellIs" dxfId="17266" priority="18467" operator="equal">
      <formula>_FV(13,"3")</formula>
    </cfRule>
  </conditionalFormatting>
  <conditionalFormatting sqref="AN70">
    <cfRule type="cellIs" dxfId="17265" priority="18468" operator="equal">
      <formula>_FV(13,"3")</formula>
    </cfRule>
  </conditionalFormatting>
  <conditionalFormatting sqref="AN70">
    <cfRule type="cellIs" dxfId="17264" priority="18469" operator="equal">
      <formula>_FV(13,"3")</formula>
    </cfRule>
  </conditionalFormatting>
  <conditionalFormatting sqref="AN70">
    <cfRule type="containsText" dxfId="17263" priority="18456" operator="containsText" text="09.00 - 13.00">
      <formula>NOT(ISERROR(SEARCH("09.00 - 13.00",AN70)))</formula>
    </cfRule>
    <cfRule type="containsText" dxfId="17262" priority="18457" operator="containsText" text="09.00 – 15:00">
      <formula>NOT(ISERROR(SEARCH("09.00 – 15:00",AN70)))</formula>
    </cfRule>
    <cfRule type="containsText" dxfId="17261" priority="18458" operator="containsText" text="09.00 – 16.00">
      <formula>NOT(ISERROR(SEARCH("09.00 – 16.00",AN70)))</formula>
    </cfRule>
    <cfRule type="containsText" dxfId="17260" priority="18459" operator="containsText" text="09.00 - 13:00">
      <formula>NOT(ISERROR(SEARCH("09.00 - 13:00",AN70)))</formula>
    </cfRule>
    <cfRule type="containsText" dxfId="17259" priority="18460" operator="containsText" text="08.30 – 16:30 ">
      <formula>NOT(ISERROR(SEARCH("08.30 – 16:30 ",AN70)))</formula>
    </cfRule>
    <cfRule type="containsText" dxfId="17258" priority="18461" operator="containsText" text="08.30 – 17:30 ">
      <formula>NOT(ISERROR(SEARCH("08.30 – 17:30 ",AN70)))</formula>
    </cfRule>
  </conditionalFormatting>
  <conditionalFormatting sqref="AN70">
    <cfRule type="cellIs" dxfId="17257" priority="18448" operator="equal">
      <formula>"09.00 – 15.00"</formula>
    </cfRule>
  </conditionalFormatting>
  <conditionalFormatting sqref="AN70">
    <cfRule type="cellIs" dxfId="17256" priority="18449" operator="equal">
      <formula>"09.00 – 18.00"</formula>
    </cfRule>
  </conditionalFormatting>
  <conditionalFormatting sqref="AN70">
    <cfRule type="cellIs" dxfId="17255" priority="18450" operator="equal">
      <formula>"09.30 – 13.00"</formula>
    </cfRule>
  </conditionalFormatting>
  <conditionalFormatting sqref="AN70">
    <cfRule type="cellIs" dxfId="17254" priority="18451" operator="equal">
      <formula>"10.30 – 19.30"</formula>
    </cfRule>
  </conditionalFormatting>
  <conditionalFormatting sqref="AN70">
    <cfRule type="cellIs" dxfId="17253" priority="18452" operator="equal">
      <formula>"11.30 – 19.30"</formula>
    </cfRule>
  </conditionalFormatting>
  <conditionalFormatting sqref="AN70">
    <cfRule type="cellIs" dxfId="17252" priority="18453" operator="equal">
      <formula>_FV(13,"3")</formula>
    </cfRule>
  </conditionalFormatting>
  <conditionalFormatting sqref="AN70">
    <cfRule type="cellIs" dxfId="17251" priority="18454" operator="equal">
      <formula>_FV(13,"3")</formula>
    </cfRule>
  </conditionalFormatting>
  <conditionalFormatting sqref="AN70">
    <cfRule type="cellIs" dxfId="17250" priority="18455" operator="equal">
      <formula>_FV(13,"3")</formula>
    </cfRule>
  </conditionalFormatting>
  <conditionalFormatting sqref="AN70">
    <cfRule type="containsText" dxfId="17249" priority="18438" operator="containsText" text="DOMENICA">
      <formula>NOT(ISERROR(SEARCH("DOMENICA",AN70)))</formula>
    </cfRule>
    <cfRule type="containsText" dxfId="17248" priority="18439" operator="containsText" text="08.30 – 14.30">
      <formula>NOT(ISERROR(SEARCH("08.30 – 14.30",AN70)))</formula>
    </cfRule>
    <cfRule type="containsText" dxfId="17247" priority="18440" operator="containsText" text="09.30 – 18.30">
      <formula>NOT(ISERROR(SEARCH("09.30 – 18.30",AN70)))</formula>
    </cfRule>
    <cfRule type="containsText" dxfId="17246" priority="18441" operator="containsText" text="08.30 – 16.30">
      <formula>NOT(ISERROR(SEARCH("08.30 – 16.30",AN70)))</formula>
    </cfRule>
    <cfRule type="containsText" dxfId="17245" priority="18442" operator="containsText" text="08.30 – 17.30">
      <formula>NOT(ISERROR(SEARCH("08.30 – 17.30",AN70)))</formula>
    </cfRule>
    <cfRule type="containsText" dxfId="17244" priority="18443" operator="containsText" text="09.00 – 18.00">
      <formula>NOT(ISERROR(SEARCH("09.00 – 18.00",AN70)))</formula>
    </cfRule>
    <cfRule type="containsText" dxfId="17243" priority="18444" operator="containsText" text="09.00 – 15.00">
      <formula>NOT(ISERROR(SEARCH("09.00 – 15.00",AN70)))</formula>
    </cfRule>
    <cfRule type="containsText" dxfId="17242" priority="18445" operator="containsText" text="10.30 – 19.30">
      <formula>NOT(ISERROR(SEARCH("10.30 – 19.30",AN70)))</formula>
    </cfRule>
    <cfRule type="containsText" dxfId="17241" priority="18446" operator="containsText" text="09.00 – 13.00">
      <formula>NOT(ISERROR(SEARCH("09.00 – 13.00",AN70)))</formula>
    </cfRule>
    <cfRule type="containsText" dxfId="17240" priority="18447" operator="containsText" text="11.30 – 19.30">
      <formula>NOT(ISERROR(SEARCH("11.30 – 19.30",AN70)))</formula>
    </cfRule>
  </conditionalFormatting>
  <conditionalFormatting sqref="AN70">
    <cfRule type="cellIs" dxfId="17239" priority="18427" operator="equal">
      <formula>"11.30 – 19.30"</formula>
    </cfRule>
  </conditionalFormatting>
  <conditionalFormatting sqref="AN70">
    <cfRule type="cellIs" dxfId="17238" priority="18429" operator="equal">
      <formula>_FV(13,"3")</formula>
    </cfRule>
  </conditionalFormatting>
  <conditionalFormatting sqref="AN70">
    <cfRule type="cellIs" dxfId="17237" priority="18430" operator="equal">
      <formula>_FV(13,"3")</formula>
    </cfRule>
  </conditionalFormatting>
  <conditionalFormatting sqref="AO70">
    <cfRule type="cellIs" dxfId="17236" priority="18355" operator="equal">
      <formula>_FV(13,"3")</formula>
    </cfRule>
  </conditionalFormatting>
  <conditionalFormatting sqref="AO70">
    <cfRule type="cellIs" dxfId="17235" priority="18358" operator="equal">
      <formula>"09.00 – 18.00"</formula>
    </cfRule>
  </conditionalFormatting>
  <conditionalFormatting sqref="AO70">
    <cfRule type="cellIs" dxfId="17234" priority="18359" operator="equal">
      <formula>"09.30 – 13.00"</formula>
    </cfRule>
  </conditionalFormatting>
  <conditionalFormatting sqref="AO70">
    <cfRule type="cellIs" dxfId="17233" priority="18360" operator="equal">
      <formula>"10.30 – 19.30"</formula>
    </cfRule>
  </conditionalFormatting>
  <conditionalFormatting sqref="AO70">
    <cfRule type="cellIs" dxfId="17232" priority="18361" operator="equal">
      <formula>"11.30 – 19.30"</formula>
    </cfRule>
  </conditionalFormatting>
  <conditionalFormatting sqref="AO70">
    <cfRule type="cellIs" dxfId="17231" priority="18362" operator="equal">
      <formula>_FV(13,"3")</formula>
    </cfRule>
  </conditionalFormatting>
  <conditionalFormatting sqref="AO70">
    <cfRule type="cellIs" dxfId="17230" priority="18363" operator="equal">
      <formula>_FV(13,"3")</formula>
    </cfRule>
  </conditionalFormatting>
  <conditionalFormatting sqref="AO70">
    <cfRule type="cellIs" dxfId="17229" priority="18364" operator="equal">
      <formula>_FV(13,"3")</formula>
    </cfRule>
  </conditionalFormatting>
  <conditionalFormatting sqref="AO70">
    <cfRule type="cellIs" dxfId="17228" priority="18351" operator="equal">
      <formula>"09.00 – 18.00"</formula>
    </cfRule>
  </conditionalFormatting>
  <conditionalFormatting sqref="AO70">
    <cfRule type="cellIs" dxfId="17227" priority="18352" operator="equal">
      <formula>"09.30 – 13.00"</formula>
    </cfRule>
  </conditionalFormatting>
  <conditionalFormatting sqref="AO70">
    <cfRule type="cellIs" dxfId="17226" priority="18353" operator="equal">
      <formula>"10.30 – 19.30"</formula>
    </cfRule>
  </conditionalFormatting>
  <conditionalFormatting sqref="AO70">
    <cfRule type="cellIs" dxfId="17225" priority="18415" operator="equal">
      <formula>"09.00 – 13.00"</formula>
    </cfRule>
  </conditionalFormatting>
  <conditionalFormatting sqref="AO70">
    <cfRule type="cellIs" dxfId="17224" priority="18416" operator="equal">
      <formula>"09.00 – 15.00"</formula>
    </cfRule>
  </conditionalFormatting>
  <conditionalFormatting sqref="AO70">
    <cfRule type="cellIs" dxfId="17223" priority="18417" operator="equal">
      <formula>"09.00 – 18.00"</formula>
    </cfRule>
  </conditionalFormatting>
  <conditionalFormatting sqref="AO70">
    <cfRule type="cellIs" dxfId="17222" priority="18418" operator="equal">
      <formula>"09.30 – 13.00"</formula>
    </cfRule>
  </conditionalFormatting>
  <conditionalFormatting sqref="AO70">
    <cfRule type="cellIs" dxfId="17221" priority="18419" operator="equal">
      <formula>"10.30 – 19.30"</formula>
    </cfRule>
  </conditionalFormatting>
  <conditionalFormatting sqref="AO70">
    <cfRule type="cellIs" dxfId="17220" priority="18420" operator="equal">
      <formula>"11.30 – 19.30"</formula>
    </cfRule>
  </conditionalFormatting>
  <conditionalFormatting sqref="AO70">
    <cfRule type="cellIs" dxfId="17219" priority="18421" operator="equal">
      <formula>_FV(13,"3")</formula>
    </cfRule>
  </conditionalFormatting>
  <conditionalFormatting sqref="AO70">
    <cfRule type="cellIs" dxfId="17218" priority="18422" operator="equal">
      <formula>_FV(13,"3")</formula>
    </cfRule>
  </conditionalFormatting>
  <conditionalFormatting sqref="AO70">
    <cfRule type="cellIs" dxfId="17217" priority="18423" operator="equal">
      <formula>_FV(13,"3")</formula>
    </cfRule>
  </conditionalFormatting>
  <conditionalFormatting sqref="AO70">
    <cfRule type="containsText" dxfId="17216" priority="18405" operator="containsText" text="DOMENICA">
      <formula>NOT(ISERROR(SEARCH("DOMENICA",AO70)))</formula>
    </cfRule>
    <cfRule type="containsText" dxfId="17215" priority="18406" operator="containsText" text="08.30 – 14.30">
      <formula>NOT(ISERROR(SEARCH("08.30 – 14.30",AO70)))</formula>
    </cfRule>
    <cfRule type="containsText" dxfId="17214" priority="18407" operator="containsText" text="09.30 – 18.30">
      <formula>NOT(ISERROR(SEARCH("09.30 – 18.30",AO70)))</formula>
    </cfRule>
    <cfRule type="containsText" dxfId="17213" priority="18408" operator="containsText" text="08.30 – 16.30">
      <formula>NOT(ISERROR(SEARCH("08.30 – 16.30",AO70)))</formula>
    </cfRule>
    <cfRule type="containsText" dxfId="17212" priority="18409" operator="containsText" text="08.30 – 17.30">
      <formula>NOT(ISERROR(SEARCH("08.30 – 17.30",AO70)))</formula>
    </cfRule>
    <cfRule type="containsText" dxfId="17211" priority="18410" operator="containsText" text="09.00 – 18.00">
      <formula>NOT(ISERROR(SEARCH("09.00 – 18.00",AO70)))</formula>
    </cfRule>
    <cfRule type="containsText" dxfId="17210" priority="18411" operator="containsText" text="09.00 – 15.00">
      <formula>NOT(ISERROR(SEARCH("09.00 – 15.00",AO70)))</formula>
    </cfRule>
    <cfRule type="containsText" dxfId="17209" priority="18412" operator="containsText" text="10.30 – 19.30">
      <formula>NOT(ISERROR(SEARCH("10.30 – 19.30",AO70)))</formula>
    </cfRule>
    <cfRule type="containsText" dxfId="17208" priority="18413" operator="containsText" text="09.00 – 13.00">
      <formula>NOT(ISERROR(SEARCH("09.00 – 13.00",AO70)))</formula>
    </cfRule>
    <cfRule type="containsText" dxfId="17207" priority="18414" operator="containsText" text="11.30 – 19.30">
      <formula>NOT(ISERROR(SEARCH("11.30 – 19.30",AO70)))</formula>
    </cfRule>
  </conditionalFormatting>
  <conditionalFormatting sqref="AO70">
    <cfRule type="cellIs" dxfId="17206" priority="18397" operator="equal">
      <formula>"09.00 – 15.00"</formula>
    </cfRule>
  </conditionalFormatting>
  <conditionalFormatting sqref="AO70">
    <cfRule type="cellIs" dxfId="17205" priority="18398" operator="equal">
      <formula>"09.00 – 18.00"</formula>
    </cfRule>
  </conditionalFormatting>
  <conditionalFormatting sqref="AO70">
    <cfRule type="cellIs" dxfId="17204" priority="18399" operator="equal">
      <formula>"09.30 – 13.00"</formula>
    </cfRule>
  </conditionalFormatting>
  <conditionalFormatting sqref="AO70">
    <cfRule type="cellIs" dxfId="17203" priority="18400" operator="equal">
      <formula>"10.30 – 19.30"</formula>
    </cfRule>
  </conditionalFormatting>
  <conditionalFormatting sqref="AO70">
    <cfRule type="cellIs" dxfId="17202" priority="18401" operator="equal">
      <formula>"11.30 – 19.30"</formula>
    </cfRule>
  </conditionalFormatting>
  <conditionalFormatting sqref="AO70">
    <cfRule type="cellIs" dxfId="17201" priority="18402" operator="equal">
      <formula>_FV(13,"3")</formula>
    </cfRule>
  </conditionalFormatting>
  <conditionalFormatting sqref="AO70">
    <cfRule type="cellIs" dxfId="17200" priority="18403" operator="equal">
      <formula>_FV(13,"3")</formula>
    </cfRule>
  </conditionalFormatting>
  <conditionalFormatting sqref="AO70">
    <cfRule type="cellIs" dxfId="17199" priority="18404" operator="equal">
      <formula>_FV(13,"3")</formula>
    </cfRule>
  </conditionalFormatting>
  <conditionalFormatting sqref="AO70">
    <cfRule type="cellIs" dxfId="17198" priority="18389" operator="equal">
      <formula>"09.00 – 15.00"</formula>
    </cfRule>
  </conditionalFormatting>
  <conditionalFormatting sqref="AO70">
    <cfRule type="cellIs" dxfId="17197" priority="18390" operator="equal">
      <formula>"09.00 – 18.00"</formula>
    </cfRule>
  </conditionalFormatting>
  <conditionalFormatting sqref="AO70">
    <cfRule type="cellIs" dxfId="17196" priority="18391" operator="equal">
      <formula>"09.30 – 13.00"</formula>
    </cfRule>
  </conditionalFormatting>
  <conditionalFormatting sqref="AO70">
    <cfRule type="cellIs" dxfId="17195" priority="18392" operator="equal">
      <formula>"10.30 – 19.30"</formula>
    </cfRule>
  </conditionalFormatting>
  <conditionalFormatting sqref="AO70">
    <cfRule type="cellIs" dxfId="17194" priority="18393" operator="equal">
      <formula>"11.30 – 19.30"</formula>
    </cfRule>
  </conditionalFormatting>
  <conditionalFormatting sqref="AO70">
    <cfRule type="cellIs" dxfId="17193" priority="18394" operator="equal">
      <formula>_FV(13,"3")</formula>
    </cfRule>
  </conditionalFormatting>
  <conditionalFormatting sqref="AO70">
    <cfRule type="cellIs" dxfId="17192" priority="18395" operator="equal">
      <formula>_FV(13,"3")</formula>
    </cfRule>
  </conditionalFormatting>
  <conditionalFormatting sqref="AO70">
    <cfRule type="cellIs" dxfId="17191" priority="18396" operator="equal">
      <formula>_FV(13,"3")</formula>
    </cfRule>
  </conditionalFormatting>
  <conditionalFormatting sqref="AO70">
    <cfRule type="containsText" dxfId="17190" priority="18383" operator="containsText" text="09.00 - 13.00">
      <formula>NOT(ISERROR(SEARCH("09.00 - 13.00",AO70)))</formula>
    </cfRule>
    <cfRule type="containsText" dxfId="17189" priority="18384" operator="containsText" text="09.00 – 15:00">
      <formula>NOT(ISERROR(SEARCH("09.00 – 15:00",AO70)))</formula>
    </cfRule>
    <cfRule type="containsText" dxfId="17188" priority="18385" operator="containsText" text="09.00 – 16.00">
      <formula>NOT(ISERROR(SEARCH("09.00 – 16.00",AO70)))</formula>
    </cfRule>
    <cfRule type="containsText" dxfId="17187" priority="18386" operator="containsText" text="09.00 - 13:00">
      <formula>NOT(ISERROR(SEARCH("09.00 - 13:00",AO70)))</formula>
    </cfRule>
    <cfRule type="containsText" dxfId="17186" priority="18387" operator="containsText" text="08.30 – 16:30 ">
      <formula>NOT(ISERROR(SEARCH("08.30 – 16:30 ",AO70)))</formula>
    </cfRule>
    <cfRule type="containsText" dxfId="17185" priority="18388" operator="containsText" text="08.30 – 17:30 ">
      <formula>NOT(ISERROR(SEARCH("08.30 – 17:30 ",AO70)))</formula>
    </cfRule>
  </conditionalFormatting>
  <conditionalFormatting sqref="AO70">
    <cfRule type="cellIs" dxfId="17184" priority="18375" operator="equal">
      <formula>"09.00 – 15.00"</formula>
    </cfRule>
  </conditionalFormatting>
  <conditionalFormatting sqref="AO70">
    <cfRule type="cellIs" dxfId="17183" priority="18376" operator="equal">
      <formula>"09.00 – 18.00"</formula>
    </cfRule>
  </conditionalFormatting>
  <conditionalFormatting sqref="AO70">
    <cfRule type="cellIs" dxfId="17182" priority="18377" operator="equal">
      <formula>"09.30 – 13.00"</formula>
    </cfRule>
  </conditionalFormatting>
  <conditionalFormatting sqref="AO70">
    <cfRule type="cellIs" dxfId="17181" priority="18378" operator="equal">
      <formula>"10.30 – 19.30"</formula>
    </cfRule>
  </conditionalFormatting>
  <conditionalFormatting sqref="AO70">
    <cfRule type="cellIs" dxfId="17180" priority="18379" operator="equal">
      <formula>"11.30 – 19.30"</formula>
    </cfRule>
  </conditionalFormatting>
  <conditionalFormatting sqref="AO70">
    <cfRule type="cellIs" dxfId="17179" priority="18380" operator="equal">
      <formula>_FV(13,"3")</formula>
    </cfRule>
  </conditionalFormatting>
  <conditionalFormatting sqref="AO70">
    <cfRule type="cellIs" dxfId="17178" priority="18381" operator="equal">
      <formula>_FV(13,"3")</formula>
    </cfRule>
  </conditionalFormatting>
  <conditionalFormatting sqref="AO70">
    <cfRule type="cellIs" dxfId="17177" priority="18382" operator="equal">
      <formula>_FV(13,"3")</formula>
    </cfRule>
  </conditionalFormatting>
  <conditionalFormatting sqref="AO70">
    <cfRule type="containsText" dxfId="17176" priority="18365" operator="containsText" text="DOMENICA">
      <formula>NOT(ISERROR(SEARCH("DOMENICA",AO70)))</formula>
    </cfRule>
    <cfRule type="containsText" dxfId="17175" priority="18366" operator="containsText" text="08.30 – 14.30">
      <formula>NOT(ISERROR(SEARCH("08.30 – 14.30",AO70)))</formula>
    </cfRule>
    <cfRule type="containsText" dxfId="17174" priority="18367" operator="containsText" text="09.30 – 18.30">
      <formula>NOT(ISERROR(SEARCH("09.30 – 18.30",AO70)))</formula>
    </cfRule>
    <cfRule type="containsText" dxfId="17173" priority="18368" operator="containsText" text="08.30 – 16.30">
      <formula>NOT(ISERROR(SEARCH("08.30 – 16.30",AO70)))</formula>
    </cfRule>
    <cfRule type="containsText" dxfId="17172" priority="18369" operator="containsText" text="08.30 – 17.30">
      <formula>NOT(ISERROR(SEARCH("08.30 – 17.30",AO70)))</formula>
    </cfRule>
    <cfRule type="containsText" dxfId="17171" priority="18370" operator="containsText" text="09.00 – 18.00">
      <formula>NOT(ISERROR(SEARCH("09.00 – 18.00",AO70)))</formula>
    </cfRule>
    <cfRule type="containsText" dxfId="17170" priority="18371" operator="containsText" text="09.00 – 15.00">
      <formula>NOT(ISERROR(SEARCH("09.00 – 15.00",AO70)))</formula>
    </cfRule>
    <cfRule type="containsText" dxfId="17169" priority="18372" operator="containsText" text="10.30 – 19.30">
      <formula>NOT(ISERROR(SEARCH("10.30 – 19.30",AO70)))</formula>
    </cfRule>
    <cfRule type="containsText" dxfId="17168" priority="18373" operator="containsText" text="09.00 – 13.00">
      <formula>NOT(ISERROR(SEARCH("09.00 – 13.00",AO70)))</formula>
    </cfRule>
    <cfRule type="containsText" dxfId="17167" priority="18374" operator="containsText" text="11.30 – 19.30">
      <formula>NOT(ISERROR(SEARCH("11.30 – 19.30",AO70)))</formula>
    </cfRule>
  </conditionalFormatting>
  <conditionalFormatting sqref="AO70">
    <cfRule type="cellIs" dxfId="17166" priority="18354" operator="equal">
      <formula>"11.30 – 19.30"</formula>
    </cfRule>
  </conditionalFormatting>
  <conditionalFormatting sqref="AO70">
    <cfRule type="cellIs" dxfId="17165" priority="18356" operator="equal">
      <formula>_FV(13,"3")</formula>
    </cfRule>
  </conditionalFormatting>
  <conditionalFormatting sqref="AO70">
    <cfRule type="cellIs" dxfId="17164" priority="18357" operator="equal">
      <formula>_FV(13,"3")</formula>
    </cfRule>
  </conditionalFormatting>
  <conditionalFormatting sqref="AP70">
    <cfRule type="cellIs" dxfId="17163" priority="18282" operator="equal">
      <formula>_FV(13,"3")</formula>
    </cfRule>
  </conditionalFormatting>
  <conditionalFormatting sqref="AP70">
    <cfRule type="cellIs" dxfId="17162" priority="18285" operator="equal">
      <formula>"09.00 – 18.00"</formula>
    </cfRule>
  </conditionalFormatting>
  <conditionalFormatting sqref="AP70">
    <cfRule type="cellIs" dxfId="17161" priority="18286" operator="equal">
      <formula>"09.30 – 13.00"</formula>
    </cfRule>
  </conditionalFormatting>
  <conditionalFormatting sqref="AP70">
    <cfRule type="cellIs" dxfId="17160" priority="18287" operator="equal">
      <formula>"10.30 – 19.30"</formula>
    </cfRule>
  </conditionalFormatting>
  <conditionalFormatting sqref="AP70">
    <cfRule type="cellIs" dxfId="17159" priority="18288" operator="equal">
      <formula>"11.30 – 19.30"</formula>
    </cfRule>
  </conditionalFormatting>
  <conditionalFormatting sqref="AP70">
    <cfRule type="cellIs" dxfId="17158" priority="18289" operator="equal">
      <formula>_FV(13,"3")</formula>
    </cfRule>
  </conditionalFormatting>
  <conditionalFormatting sqref="AP70">
    <cfRule type="cellIs" dxfId="17157" priority="18290" operator="equal">
      <formula>_FV(13,"3")</formula>
    </cfRule>
  </conditionalFormatting>
  <conditionalFormatting sqref="AP70">
    <cfRule type="cellIs" dxfId="17156" priority="18291" operator="equal">
      <formula>_FV(13,"3")</formula>
    </cfRule>
  </conditionalFormatting>
  <conditionalFormatting sqref="AP70">
    <cfRule type="cellIs" dxfId="17155" priority="18278" operator="equal">
      <formula>"09.00 – 18.00"</formula>
    </cfRule>
  </conditionalFormatting>
  <conditionalFormatting sqref="AP70">
    <cfRule type="cellIs" dxfId="17154" priority="18279" operator="equal">
      <formula>"09.30 – 13.00"</formula>
    </cfRule>
  </conditionalFormatting>
  <conditionalFormatting sqref="AP70">
    <cfRule type="cellIs" dxfId="17153" priority="18280" operator="equal">
      <formula>"10.30 – 19.30"</formula>
    </cfRule>
  </conditionalFormatting>
  <conditionalFormatting sqref="AP70">
    <cfRule type="cellIs" dxfId="17152" priority="18342" operator="equal">
      <formula>"09.00 – 13.00"</formula>
    </cfRule>
  </conditionalFormatting>
  <conditionalFormatting sqref="AP70">
    <cfRule type="cellIs" dxfId="17151" priority="18343" operator="equal">
      <formula>"09.00 – 15.00"</formula>
    </cfRule>
  </conditionalFormatting>
  <conditionalFormatting sqref="AP70">
    <cfRule type="cellIs" dxfId="17150" priority="18344" operator="equal">
      <formula>"09.00 – 18.00"</formula>
    </cfRule>
  </conditionalFormatting>
  <conditionalFormatting sqref="AP70">
    <cfRule type="cellIs" dxfId="17149" priority="18345" operator="equal">
      <formula>"09.30 – 13.00"</formula>
    </cfRule>
  </conditionalFormatting>
  <conditionalFormatting sqref="AP70">
    <cfRule type="cellIs" dxfId="17148" priority="18346" operator="equal">
      <formula>"10.30 – 19.30"</formula>
    </cfRule>
  </conditionalFormatting>
  <conditionalFormatting sqref="AP70">
    <cfRule type="cellIs" dxfId="17147" priority="18347" operator="equal">
      <formula>"11.30 – 19.30"</formula>
    </cfRule>
  </conditionalFormatting>
  <conditionalFormatting sqref="AP70">
    <cfRule type="cellIs" dxfId="17146" priority="18348" operator="equal">
      <formula>_FV(13,"3")</formula>
    </cfRule>
  </conditionalFormatting>
  <conditionalFormatting sqref="AP70">
    <cfRule type="cellIs" dxfId="17145" priority="18349" operator="equal">
      <formula>_FV(13,"3")</formula>
    </cfRule>
  </conditionalFormatting>
  <conditionalFormatting sqref="AP70">
    <cfRule type="cellIs" dxfId="17144" priority="18350" operator="equal">
      <formula>_FV(13,"3")</formula>
    </cfRule>
  </conditionalFormatting>
  <conditionalFormatting sqref="AP70">
    <cfRule type="containsText" dxfId="17143" priority="18332" operator="containsText" text="DOMENICA">
      <formula>NOT(ISERROR(SEARCH("DOMENICA",AP70)))</formula>
    </cfRule>
    <cfRule type="containsText" dxfId="17142" priority="18333" operator="containsText" text="08.30 – 14.30">
      <formula>NOT(ISERROR(SEARCH("08.30 – 14.30",AP70)))</formula>
    </cfRule>
    <cfRule type="containsText" dxfId="17141" priority="18334" operator="containsText" text="09.30 – 18.30">
      <formula>NOT(ISERROR(SEARCH("09.30 – 18.30",AP70)))</formula>
    </cfRule>
    <cfRule type="containsText" dxfId="17140" priority="18335" operator="containsText" text="08.30 – 16.30">
      <formula>NOT(ISERROR(SEARCH("08.30 – 16.30",AP70)))</formula>
    </cfRule>
    <cfRule type="containsText" dxfId="17139" priority="18336" operator="containsText" text="08.30 – 17.30">
      <formula>NOT(ISERROR(SEARCH("08.30 – 17.30",AP70)))</formula>
    </cfRule>
    <cfRule type="containsText" dxfId="17138" priority="18337" operator="containsText" text="09.00 – 18.00">
      <formula>NOT(ISERROR(SEARCH("09.00 – 18.00",AP70)))</formula>
    </cfRule>
    <cfRule type="containsText" dxfId="17137" priority="18338" operator="containsText" text="09.00 – 15.00">
      <formula>NOT(ISERROR(SEARCH("09.00 – 15.00",AP70)))</formula>
    </cfRule>
    <cfRule type="containsText" dxfId="17136" priority="18339" operator="containsText" text="10.30 – 19.30">
      <formula>NOT(ISERROR(SEARCH("10.30 – 19.30",AP70)))</formula>
    </cfRule>
    <cfRule type="containsText" dxfId="17135" priority="18340" operator="containsText" text="09.00 – 13.00">
      <formula>NOT(ISERROR(SEARCH("09.00 – 13.00",AP70)))</formula>
    </cfRule>
    <cfRule type="containsText" dxfId="17134" priority="18341" operator="containsText" text="11.30 – 19.30">
      <formula>NOT(ISERROR(SEARCH("11.30 – 19.30",AP70)))</formula>
    </cfRule>
  </conditionalFormatting>
  <conditionalFormatting sqref="AP70">
    <cfRule type="cellIs" dxfId="17133" priority="18324" operator="equal">
      <formula>"09.00 – 15.00"</formula>
    </cfRule>
  </conditionalFormatting>
  <conditionalFormatting sqref="AP70">
    <cfRule type="cellIs" dxfId="17132" priority="18325" operator="equal">
      <formula>"09.00 – 18.00"</formula>
    </cfRule>
  </conditionalFormatting>
  <conditionalFormatting sqref="AP70">
    <cfRule type="cellIs" dxfId="17131" priority="18326" operator="equal">
      <formula>"09.30 – 13.00"</formula>
    </cfRule>
  </conditionalFormatting>
  <conditionalFormatting sqref="AP70">
    <cfRule type="cellIs" dxfId="17130" priority="18327" operator="equal">
      <formula>"10.30 – 19.30"</formula>
    </cfRule>
  </conditionalFormatting>
  <conditionalFormatting sqref="AP70">
    <cfRule type="cellIs" dxfId="17129" priority="18328" operator="equal">
      <formula>"11.30 – 19.30"</formula>
    </cfRule>
  </conditionalFormatting>
  <conditionalFormatting sqref="AP70">
    <cfRule type="cellIs" dxfId="17128" priority="18329" operator="equal">
      <formula>_FV(13,"3")</formula>
    </cfRule>
  </conditionalFormatting>
  <conditionalFormatting sqref="AP70">
    <cfRule type="cellIs" dxfId="17127" priority="18330" operator="equal">
      <formula>_FV(13,"3")</formula>
    </cfRule>
  </conditionalFormatting>
  <conditionalFormatting sqref="AP70">
    <cfRule type="cellIs" dxfId="17126" priority="18331" operator="equal">
      <formula>_FV(13,"3")</formula>
    </cfRule>
  </conditionalFormatting>
  <conditionalFormatting sqref="AP70">
    <cfRule type="cellIs" dxfId="17125" priority="18316" operator="equal">
      <formula>"09.00 – 15.00"</formula>
    </cfRule>
  </conditionalFormatting>
  <conditionalFormatting sqref="AP70">
    <cfRule type="cellIs" dxfId="17124" priority="18317" operator="equal">
      <formula>"09.00 – 18.00"</formula>
    </cfRule>
  </conditionalFormatting>
  <conditionalFormatting sqref="AP70">
    <cfRule type="cellIs" dxfId="17123" priority="18318" operator="equal">
      <formula>"09.30 – 13.00"</formula>
    </cfRule>
  </conditionalFormatting>
  <conditionalFormatting sqref="AP70">
    <cfRule type="cellIs" dxfId="17122" priority="18319" operator="equal">
      <formula>"10.30 – 19.30"</formula>
    </cfRule>
  </conditionalFormatting>
  <conditionalFormatting sqref="AP70">
    <cfRule type="cellIs" dxfId="17121" priority="18320" operator="equal">
      <formula>"11.30 – 19.30"</formula>
    </cfRule>
  </conditionalFormatting>
  <conditionalFormatting sqref="AP70">
    <cfRule type="cellIs" dxfId="17120" priority="18321" operator="equal">
      <formula>_FV(13,"3")</formula>
    </cfRule>
  </conditionalFormatting>
  <conditionalFormatting sqref="AP70">
    <cfRule type="cellIs" dxfId="17119" priority="18322" operator="equal">
      <formula>_FV(13,"3")</formula>
    </cfRule>
  </conditionalFormatting>
  <conditionalFormatting sqref="AP70">
    <cfRule type="cellIs" dxfId="17118" priority="18323" operator="equal">
      <formula>_FV(13,"3")</formula>
    </cfRule>
  </conditionalFormatting>
  <conditionalFormatting sqref="AP70">
    <cfRule type="containsText" dxfId="17117" priority="18310" operator="containsText" text="09.00 - 13.00">
      <formula>NOT(ISERROR(SEARCH("09.00 - 13.00",AP70)))</formula>
    </cfRule>
    <cfRule type="containsText" dxfId="17116" priority="18311" operator="containsText" text="09.00 – 15:00">
      <formula>NOT(ISERROR(SEARCH("09.00 – 15:00",AP70)))</formula>
    </cfRule>
    <cfRule type="containsText" dxfId="17115" priority="18312" operator="containsText" text="09.00 – 16.00">
      <formula>NOT(ISERROR(SEARCH("09.00 – 16.00",AP70)))</formula>
    </cfRule>
    <cfRule type="containsText" dxfId="17114" priority="18313" operator="containsText" text="09.00 - 13:00">
      <formula>NOT(ISERROR(SEARCH("09.00 - 13:00",AP70)))</formula>
    </cfRule>
    <cfRule type="containsText" dxfId="17113" priority="18314" operator="containsText" text="08.30 – 16:30 ">
      <formula>NOT(ISERROR(SEARCH("08.30 – 16:30 ",AP70)))</formula>
    </cfRule>
    <cfRule type="containsText" dxfId="17112" priority="18315" operator="containsText" text="08.30 – 17:30 ">
      <formula>NOT(ISERROR(SEARCH("08.30 – 17:30 ",AP70)))</formula>
    </cfRule>
  </conditionalFormatting>
  <conditionalFormatting sqref="AP70">
    <cfRule type="cellIs" dxfId="17111" priority="18302" operator="equal">
      <formula>"09.00 – 15.00"</formula>
    </cfRule>
  </conditionalFormatting>
  <conditionalFormatting sqref="AP70">
    <cfRule type="cellIs" dxfId="17110" priority="18303" operator="equal">
      <formula>"09.00 – 18.00"</formula>
    </cfRule>
  </conditionalFormatting>
  <conditionalFormatting sqref="AP70">
    <cfRule type="cellIs" dxfId="17109" priority="18304" operator="equal">
      <formula>"09.30 – 13.00"</formula>
    </cfRule>
  </conditionalFormatting>
  <conditionalFormatting sqref="AP70">
    <cfRule type="cellIs" dxfId="17108" priority="18305" operator="equal">
      <formula>"10.30 – 19.30"</formula>
    </cfRule>
  </conditionalFormatting>
  <conditionalFormatting sqref="AP70">
    <cfRule type="cellIs" dxfId="17107" priority="18306" operator="equal">
      <formula>"11.30 – 19.30"</formula>
    </cfRule>
  </conditionalFormatting>
  <conditionalFormatting sqref="AP70">
    <cfRule type="cellIs" dxfId="17106" priority="18307" operator="equal">
      <formula>_FV(13,"3")</formula>
    </cfRule>
  </conditionalFormatting>
  <conditionalFormatting sqref="AP70">
    <cfRule type="cellIs" dxfId="17105" priority="18308" operator="equal">
      <formula>_FV(13,"3")</formula>
    </cfRule>
  </conditionalFormatting>
  <conditionalFormatting sqref="AP70">
    <cfRule type="cellIs" dxfId="17104" priority="18309" operator="equal">
      <formula>_FV(13,"3")</formula>
    </cfRule>
  </conditionalFormatting>
  <conditionalFormatting sqref="AP70">
    <cfRule type="containsText" dxfId="17103" priority="18292" operator="containsText" text="DOMENICA">
      <formula>NOT(ISERROR(SEARCH("DOMENICA",AP70)))</formula>
    </cfRule>
    <cfRule type="containsText" dxfId="17102" priority="18293" operator="containsText" text="08.30 – 14.30">
      <formula>NOT(ISERROR(SEARCH("08.30 – 14.30",AP70)))</formula>
    </cfRule>
    <cfRule type="containsText" dxfId="17101" priority="18294" operator="containsText" text="09.30 – 18.30">
      <formula>NOT(ISERROR(SEARCH("09.30 – 18.30",AP70)))</formula>
    </cfRule>
    <cfRule type="containsText" dxfId="17100" priority="18295" operator="containsText" text="08.30 – 16.30">
      <formula>NOT(ISERROR(SEARCH("08.30 – 16.30",AP70)))</formula>
    </cfRule>
    <cfRule type="containsText" dxfId="17099" priority="18296" operator="containsText" text="08.30 – 17.30">
      <formula>NOT(ISERROR(SEARCH("08.30 – 17.30",AP70)))</formula>
    </cfRule>
    <cfRule type="containsText" dxfId="17098" priority="18297" operator="containsText" text="09.00 – 18.00">
      <formula>NOT(ISERROR(SEARCH("09.00 – 18.00",AP70)))</formula>
    </cfRule>
    <cfRule type="containsText" dxfId="17097" priority="18298" operator="containsText" text="09.00 – 15.00">
      <formula>NOT(ISERROR(SEARCH("09.00 – 15.00",AP70)))</formula>
    </cfRule>
    <cfRule type="containsText" dxfId="17096" priority="18299" operator="containsText" text="10.30 – 19.30">
      <formula>NOT(ISERROR(SEARCH("10.30 – 19.30",AP70)))</formula>
    </cfRule>
    <cfRule type="containsText" dxfId="17095" priority="18300" operator="containsText" text="09.00 – 13.00">
      <formula>NOT(ISERROR(SEARCH("09.00 – 13.00",AP70)))</formula>
    </cfRule>
    <cfRule type="containsText" dxfId="17094" priority="18301" operator="containsText" text="11.30 – 19.30">
      <formula>NOT(ISERROR(SEARCH("11.30 – 19.30",AP70)))</formula>
    </cfRule>
  </conditionalFormatting>
  <conditionalFormatting sqref="AP70">
    <cfRule type="cellIs" dxfId="17093" priority="18281" operator="equal">
      <formula>"11.30 – 19.30"</formula>
    </cfRule>
  </conditionalFormatting>
  <conditionalFormatting sqref="AP70">
    <cfRule type="cellIs" dxfId="17092" priority="18283" operator="equal">
      <formula>_FV(13,"3")</formula>
    </cfRule>
  </conditionalFormatting>
  <conditionalFormatting sqref="AP70">
    <cfRule type="cellIs" dxfId="17091" priority="18284" operator="equal">
      <formula>_FV(13,"3")</formula>
    </cfRule>
  </conditionalFormatting>
  <conditionalFormatting sqref="AR70">
    <cfRule type="cellIs" dxfId="17090" priority="18209" operator="equal">
      <formula>_FV(13,"3")</formula>
    </cfRule>
  </conditionalFormatting>
  <conditionalFormatting sqref="AR70">
    <cfRule type="cellIs" dxfId="17089" priority="18212" operator="equal">
      <formula>"09.00 – 18.00"</formula>
    </cfRule>
  </conditionalFormatting>
  <conditionalFormatting sqref="AR70">
    <cfRule type="cellIs" dxfId="17088" priority="18213" operator="equal">
      <formula>"09.30 – 13.00"</formula>
    </cfRule>
  </conditionalFormatting>
  <conditionalFormatting sqref="AR70">
    <cfRule type="cellIs" dxfId="17087" priority="18214" operator="equal">
      <formula>"10.30 – 19.30"</formula>
    </cfRule>
  </conditionalFormatting>
  <conditionalFormatting sqref="AR70">
    <cfRule type="cellIs" dxfId="17086" priority="18215" operator="equal">
      <formula>"11.30 – 19.30"</formula>
    </cfRule>
  </conditionalFormatting>
  <conditionalFormatting sqref="AR70">
    <cfRule type="cellIs" dxfId="17085" priority="18216" operator="equal">
      <formula>_FV(13,"3")</formula>
    </cfRule>
  </conditionalFormatting>
  <conditionalFormatting sqref="AR70">
    <cfRule type="cellIs" dxfId="17084" priority="18217" operator="equal">
      <formula>_FV(13,"3")</formula>
    </cfRule>
  </conditionalFormatting>
  <conditionalFormatting sqref="AR70">
    <cfRule type="cellIs" dxfId="17083" priority="18218" operator="equal">
      <formula>_FV(13,"3")</formula>
    </cfRule>
  </conditionalFormatting>
  <conditionalFormatting sqref="AR70">
    <cfRule type="cellIs" dxfId="17082" priority="18205" operator="equal">
      <formula>"09.00 – 18.00"</formula>
    </cfRule>
  </conditionalFormatting>
  <conditionalFormatting sqref="AR70">
    <cfRule type="cellIs" dxfId="17081" priority="18206" operator="equal">
      <formula>"09.30 – 13.00"</formula>
    </cfRule>
  </conditionalFormatting>
  <conditionalFormatting sqref="AR70">
    <cfRule type="cellIs" dxfId="17080" priority="18207" operator="equal">
      <formula>"10.30 – 19.30"</formula>
    </cfRule>
  </conditionalFormatting>
  <conditionalFormatting sqref="AR70">
    <cfRule type="cellIs" dxfId="17079" priority="18269" operator="equal">
      <formula>"09.00 – 13.00"</formula>
    </cfRule>
  </conditionalFormatting>
  <conditionalFormatting sqref="AR70">
    <cfRule type="cellIs" dxfId="17078" priority="18270" operator="equal">
      <formula>"09.00 – 15.00"</formula>
    </cfRule>
  </conditionalFormatting>
  <conditionalFormatting sqref="AR70">
    <cfRule type="cellIs" dxfId="17077" priority="18271" operator="equal">
      <formula>"09.00 – 18.00"</formula>
    </cfRule>
  </conditionalFormatting>
  <conditionalFormatting sqref="AR70">
    <cfRule type="cellIs" dxfId="17076" priority="18272" operator="equal">
      <formula>"09.30 – 13.00"</formula>
    </cfRule>
  </conditionalFormatting>
  <conditionalFormatting sqref="AR70">
    <cfRule type="cellIs" dxfId="17075" priority="18273" operator="equal">
      <formula>"10.30 – 19.30"</formula>
    </cfRule>
  </conditionalFormatting>
  <conditionalFormatting sqref="AR70">
    <cfRule type="cellIs" dxfId="17074" priority="18274" operator="equal">
      <formula>"11.30 – 19.30"</formula>
    </cfRule>
  </conditionalFormatting>
  <conditionalFormatting sqref="AR70">
    <cfRule type="cellIs" dxfId="17073" priority="18275" operator="equal">
      <formula>_FV(13,"3")</formula>
    </cfRule>
  </conditionalFormatting>
  <conditionalFormatting sqref="AR70">
    <cfRule type="cellIs" dxfId="17072" priority="18276" operator="equal">
      <formula>_FV(13,"3")</formula>
    </cfRule>
  </conditionalFormatting>
  <conditionalFormatting sqref="AR70">
    <cfRule type="cellIs" dxfId="17071" priority="18277" operator="equal">
      <formula>_FV(13,"3")</formula>
    </cfRule>
  </conditionalFormatting>
  <conditionalFormatting sqref="AR70">
    <cfRule type="containsText" dxfId="17070" priority="18259" operator="containsText" text="DOMENICA">
      <formula>NOT(ISERROR(SEARCH("DOMENICA",AR70)))</formula>
    </cfRule>
    <cfRule type="containsText" dxfId="17069" priority="18260" operator="containsText" text="08.30 – 14.30">
      <formula>NOT(ISERROR(SEARCH("08.30 – 14.30",AR70)))</formula>
    </cfRule>
    <cfRule type="containsText" dxfId="17068" priority="18261" operator="containsText" text="09.30 – 18.30">
      <formula>NOT(ISERROR(SEARCH("09.30 – 18.30",AR70)))</formula>
    </cfRule>
    <cfRule type="containsText" dxfId="17067" priority="18262" operator="containsText" text="08.30 – 16.30">
      <formula>NOT(ISERROR(SEARCH("08.30 – 16.30",AR70)))</formula>
    </cfRule>
    <cfRule type="containsText" dxfId="17066" priority="18263" operator="containsText" text="08.30 – 17.30">
      <formula>NOT(ISERROR(SEARCH("08.30 – 17.30",AR70)))</formula>
    </cfRule>
    <cfRule type="containsText" dxfId="17065" priority="18264" operator="containsText" text="09.00 – 18.00">
      <formula>NOT(ISERROR(SEARCH("09.00 – 18.00",AR70)))</formula>
    </cfRule>
    <cfRule type="containsText" dxfId="17064" priority="18265" operator="containsText" text="09.00 – 15.00">
      <formula>NOT(ISERROR(SEARCH("09.00 – 15.00",AR70)))</formula>
    </cfRule>
    <cfRule type="containsText" dxfId="17063" priority="18266" operator="containsText" text="10.30 – 19.30">
      <formula>NOT(ISERROR(SEARCH("10.30 – 19.30",AR70)))</formula>
    </cfRule>
    <cfRule type="containsText" dxfId="17062" priority="18267" operator="containsText" text="09.00 – 13.00">
      <formula>NOT(ISERROR(SEARCH("09.00 – 13.00",AR70)))</formula>
    </cfRule>
    <cfRule type="containsText" dxfId="17061" priority="18268" operator="containsText" text="11.30 – 19.30">
      <formula>NOT(ISERROR(SEARCH("11.30 – 19.30",AR70)))</formula>
    </cfRule>
  </conditionalFormatting>
  <conditionalFormatting sqref="AR70">
    <cfRule type="cellIs" dxfId="17060" priority="18251" operator="equal">
      <formula>"09.00 – 15.00"</formula>
    </cfRule>
  </conditionalFormatting>
  <conditionalFormatting sqref="AR70">
    <cfRule type="cellIs" dxfId="17059" priority="18252" operator="equal">
      <formula>"09.00 – 18.00"</formula>
    </cfRule>
  </conditionalFormatting>
  <conditionalFormatting sqref="AR70">
    <cfRule type="cellIs" dxfId="17058" priority="18253" operator="equal">
      <formula>"09.30 – 13.00"</formula>
    </cfRule>
  </conditionalFormatting>
  <conditionalFormatting sqref="AR70">
    <cfRule type="cellIs" dxfId="17057" priority="18254" operator="equal">
      <formula>"10.30 – 19.30"</formula>
    </cfRule>
  </conditionalFormatting>
  <conditionalFormatting sqref="AR70">
    <cfRule type="cellIs" dxfId="17056" priority="18255" operator="equal">
      <formula>"11.30 – 19.30"</formula>
    </cfRule>
  </conditionalFormatting>
  <conditionalFormatting sqref="AR70">
    <cfRule type="cellIs" dxfId="17055" priority="18256" operator="equal">
      <formula>_FV(13,"3")</formula>
    </cfRule>
  </conditionalFormatting>
  <conditionalFormatting sqref="AR70">
    <cfRule type="cellIs" dxfId="17054" priority="18257" operator="equal">
      <formula>_FV(13,"3")</formula>
    </cfRule>
  </conditionalFormatting>
  <conditionalFormatting sqref="AR70">
    <cfRule type="cellIs" dxfId="17053" priority="18258" operator="equal">
      <formula>_FV(13,"3")</formula>
    </cfRule>
  </conditionalFormatting>
  <conditionalFormatting sqref="AR70">
    <cfRule type="cellIs" dxfId="17052" priority="18243" operator="equal">
      <formula>"09.00 – 15.00"</formula>
    </cfRule>
  </conditionalFormatting>
  <conditionalFormatting sqref="AR70">
    <cfRule type="cellIs" dxfId="17051" priority="18244" operator="equal">
      <formula>"09.00 – 18.00"</formula>
    </cfRule>
  </conditionalFormatting>
  <conditionalFormatting sqref="AR70">
    <cfRule type="cellIs" dxfId="17050" priority="18245" operator="equal">
      <formula>"09.30 – 13.00"</formula>
    </cfRule>
  </conditionalFormatting>
  <conditionalFormatting sqref="AR70">
    <cfRule type="cellIs" dxfId="17049" priority="18246" operator="equal">
      <formula>"10.30 – 19.30"</formula>
    </cfRule>
  </conditionalFormatting>
  <conditionalFormatting sqref="AR70">
    <cfRule type="cellIs" dxfId="17048" priority="18247" operator="equal">
      <formula>"11.30 – 19.30"</formula>
    </cfRule>
  </conditionalFormatting>
  <conditionalFormatting sqref="AR70">
    <cfRule type="cellIs" dxfId="17047" priority="18248" operator="equal">
      <formula>_FV(13,"3")</formula>
    </cfRule>
  </conditionalFormatting>
  <conditionalFormatting sqref="AR70">
    <cfRule type="cellIs" dxfId="17046" priority="18249" operator="equal">
      <formula>_FV(13,"3")</formula>
    </cfRule>
  </conditionalFormatting>
  <conditionalFormatting sqref="AR70">
    <cfRule type="cellIs" dxfId="17045" priority="18250" operator="equal">
      <formula>_FV(13,"3")</formula>
    </cfRule>
  </conditionalFormatting>
  <conditionalFormatting sqref="AR70">
    <cfRule type="containsText" dxfId="17044" priority="18237" operator="containsText" text="09.00 - 13.00">
      <formula>NOT(ISERROR(SEARCH("09.00 - 13.00",AR70)))</formula>
    </cfRule>
    <cfRule type="containsText" dxfId="17043" priority="18238" operator="containsText" text="09.00 – 15:00">
      <formula>NOT(ISERROR(SEARCH("09.00 – 15:00",AR70)))</formula>
    </cfRule>
    <cfRule type="containsText" dxfId="17042" priority="18239" operator="containsText" text="09.00 – 16.00">
      <formula>NOT(ISERROR(SEARCH("09.00 – 16.00",AR70)))</formula>
    </cfRule>
    <cfRule type="containsText" dxfId="17041" priority="18240" operator="containsText" text="09.00 - 13:00">
      <formula>NOT(ISERROR(SEARCH("09.00 - 13:00",AR70)))</formula>
    </cfRule>
    <cfRule type="containsText" dxfId="17040" priority="18241" operator="containsText" text="08.30 – 16:30 ">
      <formula>NOT(ISERROR(SEARCH("08.30 – 16:30 ",AR70)))</formula>
    </cfRule>
    <cfRule type="containsText" dxfId="17039" priority="18242" operator="containsText" text="08.30 – 17:30 ">
      <formula>NOT(ISERROR(SEARCH("08.30 – 17:30 ",AR70)))</formula>
    </cfRule>
  </conditionalFormatting>
  <conditionalFormatting sqref="AR70">
    <cfRule type="cellIs" dxfId="17038" priority="18229" operator="equal">
      <formula>"09.00 – 15.00"</formula>
    </cfRule>
  </conditionalFormatting>
  <conditionalFormatting sqref="AR70">
    <cfRule type="cellIs" dxfId="17037" priority="18230" operator="equal">
      <formula>"09.00 – 18.00"</formula>
    </cfRule>
  </conditionalFormatting>
  <conditionalFormatting sqref="AR70">
    <cfRule type="cellIs" dxfId="17036" priority="18231" operator="equal">
      <formula>"09.30 – 13.00"</formula>
    </cfRule>
  </conditionalFormatting>
  <conditionalFormatting sqref="AR70">
    <cfRule type="cellIs" dxfId="17035" priority="18232" operator="equal">
      <formula>"10.30 – 19.30"</formula>
    </cfRule>
  </conditionalFormatting>
  <conditionalFormatting sqref="AR70">
    <cfRule type="cellIs" dxfId="17034" priority="18233" operator="equal">
      <formula>"11.30 – 19.30"</formula>
    </cfRule>
  </conditionalFormatting>
  <conditionalFormatting sqref="AR70">
    <cfRule type="cellIs" dxfId="17033" priority="18234" operator="equal">
      <formula>_FV(13,"3")</formula>
    </cfRule>
  </conditionalFormatting>
  <conditionalFormatting sqref="AR70">
    <cfRule type="cellIs" dxfId="17032" priority="18235" operator="equal">
      <formula>_FV(13,"3")</formula>
    </cfRule>
  </conditionalFormatting>
  <conditionalFormatting sqref="AR70">
    <cfRule type="cellIs" dxfId="17031" priority="18236" operator="equal">
      <formula>_FV(13,"3")</formula>
    </cfRule>
  </conditionalFormatting>
  <conditionalFormatting sqref="AR70">
    <cfRule type="containsText" dxfId="17030" priority="18219" operator="containsText" text="DOMENICA">
      <formula>NOT(ISERROR(SEARCH("DOMENICA",AR70)))</formula>
    </cfRule>
    <cfRule type="containsText" dxfId="17029" priority="18220" operator="containsText" text="08.30 – 14.30">
      <formula>NOT(ISERROR(SEARCH("08.30 – 14.30",AR70)))</formula>
    </cfRule>
    <cfRule type="containsText" dxfId="17028" priority="18221" operator="containsText" text="09.30 – 18.30">
      <formula>NOT(ISERROR(SEARCH("09.30 – 18.30",AR70)))</formula>
    </cfRule>
    <cfRule type="containsText" dxfId="17027" priority="18222" operator="containsText" text="08.30 – 16.30">
      <formula>NOT(ISERROR(SEARCH("08.30 – 16.30",AR70)))</formula>
    </cfRule>
    <cfRule type="containsText" dxfId="17026" priority="18223" operator="containsText" text="08.30 – 17.30">
      <formula>NOT(ISERROR(SEARCH("08.30 – 17.30",AR70)))</formula>
    </cfRule>
    <cfRule type="containsText" dxfId="17025" priority="18224" operator="containsText" text="09.00 – 18.00">
      <formula>NOT(ISERROR(SEARCH("09.00 – 18.00",AR70)))</formula>
    </cfRule>
    <cfRule type="containsText" dxfId="17024" priority="18225" operator="containsText" text="09.00 – 15.00">
      <formula>NOT(ISERROR(SEARCH("09.00 – 15.00",AR70)))</formula>
    </cfRule>
    <cfRule type="containsText" dxfId="17023" priority="18226" operator="containsText" text="10.30 – 19.30">
      <formula>NOT(ISERROR(SEARCH("10.30 – 19.30",AR70)))</formula>
    </cfRule>
    <cfRule type="containsText" dxfId="17022" priority="18227" operator="containsText" text="09.00 – 13.00">
      <formula>NOT(ISERROR(SEARCH("09.00 – 13.00",AR70)))</formula>
    </cfRule>
    <cfRule type="containsText" dxfId="17021" priority="18228" operator="containsText" text="11.30 – 19.30">
      <formula>NOT(ISERROR(SEARCH("11.30 – 19.30",AR70)))</formula>
    </cfRule>
  </conditionalFormatting>
  <conditionalFormatting sqref="AR70">
    <cfRule type="cellIs" dxfId="17020" priority="18208" operator="equal">
      <formula>"11.30 – 19.30"</formula>
    </cfRule>
  </conditionalFormatting>
  <conditionalFormatting sqref="AR70">
    <cfRule type="cellIs" dxfId="17019" priority="18210" operator="equal">
      <formula>_FV(13,"3")</formula>
    </cfRule>
  </conditionalFormatting>
  <conditionalFormatting sqref="AR70">
    <cfRule type="cellIs" dxfId="17018" priority="18211" operator="equal">
      <formula>_FV(13,"3")</formula>
    </cfRule>
  </conditionalFormatting>
  <conditionalFormatting sqref="AN80:AR80">
    <cfRule type="cellIs" dxfId="17017" priority="18136" operator="equal">
      <formula>_FV(13,"3")</formula>
    </cfRule>
  </conditionalFormatting>
  <conditionalFormatting sqref="AN80:AR80">
    <cfRule type="cellIs" dxfId="17016" priority="18139" operator="equal">
      <formula>"09.00 – 18.00"</formula>
    </cfRule>
  </conditionalFormatting>
  <conditionalFormatting sqref="AN80:AR80">
    <cfRule type="cellIs" dxfId="17015" priority="18140" operator="equal">
      <formula>"09.30 – 13.00"</formula>
    </cfRule>
  </conditionalFormatting>
  <conditionalFormatting sqref="AN80:AR80">
    <cfRule type="cellIs" dxfId="17014" priority="18141" operator="equal">
      <formula>"10.30 – 19.30"</formula>
    </cfRule>
  </conditionalFormatting>
  <conditionalFormatting sqref="AN80:AR80">
    <cfRule type="cellIs" dxfId="17013" priority="18142" operator="equal">
      <formula>"11.30 – 19.30"</formula>
    </cfRule>
  </conditionalFormatting>
  <conditionalFormatting sqref="AN80:AR80">
    <cfRule type="cellIs" dxfId="17012" priority="18143" operator="equal">
      <formula>_FV(13,"3")</formula>
    </cfRule>
  </conditionalFormatting>
  <conditionalFormatting sqref="AN80:AR80">
    <cfRule type="cellIs" dxfId="17011" priority="18144" operator="equal">
      <formula>_FV(13,"3")</formula>
    </cfRule>
  </conditionalFormatting>
  <conditionalFormatting sqref="AN80:AR80">
    <cfRule type="cellIs" dxfId="17010" priority="18145" operator="equal">
      <formula>_FV(13,"3")</formula>
    </cfRule>
  </conditionalFormatting>
  <conditionalFormatting sqref="AN80:AR80">
    <cfRule type="cellIs" dxfId="17009" priority="18132" operator="equal">
      <formula>"09.00 – 18.00"</formula>
    </cfRule>
  </conditionalFormatting>
  <conditionalFormatting sqref="AN80:AR80">
    <cfRule type="cellIs" dxfId="17008" priority="18133" operator="equal">
      <formula>"09.30 – 13.00"</formula>
    </cfRule>
  </conditionalFormatting>
  <conditionalFormatting sqref="AN80:AR80">
    <cfRule type="cellIs" dxfId="17007" priority="18134" operator="equal">
      <formula>"10.30 – 19.30"</formula>
    </cfRule>
  </conditionalFormatting>
  <conditionalFormatting sqref="AN80:AR80">
    <cfRule type="cellIs" dxfId="17006" priority="18196" operator="equal">
      <formula>"09.00 – 13.00"</formula>
    </cfRule>
  </conditionalFormatting>
  <conditionalFormatting sqref="AN80:AR80">
    <cfRule type="cellIs" dxfId="17005" priority="18197" operator="equal">
      <formula>"09.00 – 15.00"</formula>
    </cfRule>
  </conditionalFormatting>
  <conditionalFormatting sqref="AN80:AR80">
    <cfRule type="cellIs" dxfId="17004" priority="18198" operator="equal">
      <formula>"09.00 – 18.00"</formula>
    </cfRule>
  </conditionalFormatting>
  <conditionalFormatting sqref="AN80:AR80">
    <cfRule type="cellIs" dxfId="17003" priority="18199" operator="equal">
      <formula>"09.30 – 13.00"</formula>
    </cfRule>
  </conditionalFormatting>
  <conditionalFormatting sqref="AN80:AR80">
    <cfRule type="cellIs" dxfId="17002" priority="18200" operator="equal">
      <formula>"10.30 – 19.30"</formula>
    </cfRule>
  </conditionalFormatting>
  <conditionalFormatting sqref="AN80:AR80">
    <cfRule type="cellIs" dxfId="17001" priority="18201" operator="equal">
      <formula>"11.30 – 19.30"</formula>
    </cfRule>
  </conditionalFormatting>
  <conditionalFormatting sqref="AN80:AR80">
    <cfRule type="cellIs" dxfId="17000" priority="18202" operator="equal">
      <formula>_FV(13,"3")</formula>
    </cfRule>
  </conditionalFormatting>
  <conditionalFormatting sqref="AN80:AR80">
    <cfRule type="cellIs" dxfId="16999" priority="18203" operator="equal">
      <formula>_FV(13,"3")</formula>
    </cfRule>
  </conditionalFormatting>
  <conditionalFormatting sqref="AN80:AR80">
    <cfRule type="cellIs" dxfId="16998" priority="18204" operator="equal">
      <formula>_FV(13,"3")</formula>
    </cfRule>
  </conditionalFormatting>
  <conditionalFormatting sqref="AN80:AR80">
    <cfRule type="containsText" dxfId="16997" priority="18186" operator="containsText" text="DOMENICA">
      <formula>NOT(ISERROR(SEARCH("DOMENICA",AN80)))</formula>
    </cfRule>
    <cfRule type="containsText" dxfId="16996" priority="18187" operator="containsText" text="08.30 – 14.30">
      <formula>NOT(ISERROR(SEARCH("08.30 – 14.30",AN80)))</formula>
    </cfRule>
    <cfRule type="containsText" dxfId="16995" priority="18188" operator="containsText" text="09.30 – 18.30">
      <formula>NOT(ISERROR(SEARCH("09.30 – 18.30",AN80)))</formula>
    </cfRule>
    <cfRule type="containsText" dxfId="16994" priority="18189" operator="containsText" text="08.30 – 16.30">
      <formula>NOT(ISERROR(SEARCH("08.30 – 16.30",AN80)))</formula>
    </cfRule>
    <cfRule type="containsText" dxfId="16993" priority="18190" operator="containsText" text="08.30 – 17.30">
      <formula>NOT(ISERROR(SEARCH("08.30 – 17.30",AN80)))</formula>
    </cfRule>
    <cfRule type="containsText" dxfId="16992" priority="18191" operator="containsText" text="09.00 – 18.00">
      <formula>NOT(ISERROR(SEARCH("09.00 – 18.00",AN80)))</formula>
    </cfRule>
    <cfRule type="containsText" dxfId="16991" priority="18192" operator="containsText" text="09.00 – 15.00">
      <formula>NOT(ISERROR(SEARCH("09.00 – 15.00",AN80)))</formula>
    </cfRule>
    <cfRule type="containsText" dxfId="16990" priority="18193" operator="containsText" text="10.30 – 19.30">
      <formula>NOT(ISERROR(SEARCH("10.30 – 19.30",AN80)))</formula>
    </cfRule>
    <cfRule type="containsText" dxfId="16989" priority="18194" operator="containsText" text="09.00 – 13.00">
      <formula>NOT(ISERROR(SEARCH("09.00 – 13.00",AN80)))</formula>
    </cfRule>
    <cfRule type="containsText" dxfId="16988" priority="18195" operator="containsText" text="11.30 – 19.30">
      <formula>NOT(ISERROR(SEARCH("11.30 – 19.30",AN80)))</formula>
    </cfRule>
  </conditionalFormatting>
  <conditionalFormatting sqref="AN80:AR80">
    <cfRule type="cellIs" dxfId="16987" priority="18178" operator="equal">
      <formula>"09.00 – 15.00"</formula>
    </cfRule>
  </conditionalFormatting>
  <conditionalFormatting sqref="AN80:AR80">
    <cfRule type="cellIs" dxfId="16986" priority="18179" operator="equal">
      <formula>"09.00 – 18.00"</formula>
    </cfRule>
  </conditionalFormatting>
  <conditionalFormatting sqref="AN80:AR80">
    <cfRule type="cellIs" dxfId="16985" priority="18180" operator="equal">
      <formula>"09.30 – 13.00"</formula>
    </cfRule>
  </conditionalFormatting>
  <conditionalFormatting sqref="AN80:AR80">
    <cfRule type="cellIs" dxfId="16984" priority="18181" operator="equal">
      <formula>"10.30 – 19.30"</formula>
    </cfRule>
  </conditionalFormatting>
  <conditionalFormatting sqref="AN80:AR80">
    <cfRule type="cellIs" dxfId="16983" priority="18182" operator="equal">
      <formula>"11.30 – 19.30"</formula>
    </cfRule>
  </conditionalFormatting>
  <conditionalFormatting sqref="AN80:AR80">
    <cfRule type="cellIs" dxfId="16982" priority="18183" operator="equal">
      <formula>_FV(13,"3")</formula>
    </cfRule>
  </conditionalFormatting>
  <conditionalFormatting sqref="AN80:AR80">
    <cfRule type="cellIs" dxfId="16981" priority="18184" operator="equal">
      <formula>_FV(13,"3")</formula>
    </cfRule>
  </conditionalFormatting>
  <conditionalFormatting sqref="AN80:AR80">
    <cfRule type="cellIs" dxfId="16980" priority="18185" operator="equal">
      <formula>_FV(13,"3")</formula>
    </cfRule>
  </conditionalFormatting>
  <conditionalFormatting sqref="AN80:AR80">
    <cfRule type="cellIs" dxfId="16979" priority="18170" operator="equal">
      <formula>"09.00 – 15.00"</formula>
    </cfRule>
  </conditionalFormatting>
  <conditionalFormatting sqref="AN80:AR80">
    <cfRule type="cellIs" dxfId="16978" priority="18171" operator="equal">
      <formula>"09.00 – 18.00"</formula>
    </cfRule>
  </conditionalFormatting>
  <conditionalFormatting sqref="AN80:AR80">
    <cfRule type="cellIs" dxfId="16977" priority="18172" operator="equal">
      <formula>"09.30 – 13.00"</formula>
    </cfRule>
  </conditionalFormatting>
  <conditionalFormatting sqref="AN80:AR80">
    <cfRule type="cellIs" dxfId="16976" priority="18173" operator="equal">
      <formula>"10.30 – 19.30"</formula>
    </cfRule>
  </conditionalFormatting>
  <conditionalFormatting sqref="AN80:AR80">
    <cfRule type="cellIs" dxfId="16975" priority="18174" operator="equal">
      <formula>"11.30 – 19.30"</formula>
    </cfRule>
  </conditionalFormatting>
  <conditionalFormatting sqref="AN80:AR80">
    <cfRule type="cellIs" dxfId="16974" priority="18175" operator="equal">
      <formula>_FV(13,"3")</formula>
    </cfRule>
  </conditionalFormatting>
  <conditionalFormatting sqref="AN80:AR80">
    <cfRule type="cellIs" dxfId="16973" priority="18176" operator="equal">
      <formula>_FV(13,"3")</formula>
    </cfRule>
  </conditionalFormatting>
  <conditionalFormatting sqref="AN80:AR80">
    <cfRule type="cellIs" dxfId="16972" priority="18177" operator="equal">
      <formula>_FV(13,"3")</formula>
    </cfRule>
  </conditionalFormatting>
  <conditionalFormatting sqref="AN80:AR80">
    <cfRule type="containsText" dxfId="16971" priority="18164" operator="containsText" text="09.00 - 13.00">
      <formula>NOT(ISERROR(SEARCH("09.00 - 13.00",AN80)))</formula>
    </cfRule>
    <cfRule type="containsText" dxfId="16970" priority="18165" operator="containsText" text="09.00 – 15:00">
      <formula>NOT(ISERROR(SEARCH("09.00 – 15:00",AN80)))</formula>
    </cfRule>
    <cfRule type="containsText" dxfId="16969" priority="18166" operator="containsText" text="09.00 – 16.00">
      <formula>NOT(ISERROR(SEARCH("09.00 – 16.00",AN80)))</formula>
    </cfRule>
    <cfRule type="containsText" dxfId="16968" priority="18167" operator="containsText" text="09.00 - 13:00">
      <formula>NOT(ISERROR(SEARCH("09.00 - 13:00",AN80)))</formula>
    </cfRule>
    <cfRule type="containsText" dxfId="16967" priority="18168" operator="containsText" text="08.30 – 16:30 ">
      <formula>NOT(ISERROR(SEARCH("08.30 – 16:30 ",AN80)))</formula>
    </cfRule>
    <cfRule type="containsText" dxfId="16966" priority="18169" operator="containsText" text="08.30 – 17:30 ">
      <formula>NOT(ISERROR(SEARCH("08.30 – 17:30 ",AN80)))</formula>
    </cfRule>
  </conditionalFormatting>
  <conditionalFormatting sqref="AN80:AR80">
    <cfRule type="cellIs" dxfId="16965" priority="18156" operator="equal">
      <formula>"09.00 – 15.00"</formula>
    </cfRule>
  </conditionalFormatting>
  <conditionalFormatting sqref="AN80:AR80">
    <cfRule type="cellIs" dxfId="16964" priority="18157" operator="equal">
      <formula>"09.00 – 18.00"</formula>
    </cfRule>
  </conditionalFormatting>
  <conditionalFormatting sqref="AN80:AR80">
    <cfRule type="cellIs" dxfId="16963" priority="18158" operator="equal">
      <formula>"09.30 – 13.00"</formula>
    </cfRule>
  </conditionalFormatting>
  <conditionalFormatting sqref="AN80:AR80">
    <cfRule type="cellIs" dxfId="16962" priority="18159" operator="equal">
      <formula>"10.30 – 19.30"</formula>
    </cfRule>
  </conditionalFormatting>
  <conditionalFormatting sqref="AN80:AR80">
    <cfRule type="cellIs" dxfId="16961" priority="18160" operator="equal">
      <formula>"11.30 – 19.30"</formula>
    </cfRule>
  </conditionalFormatting>
  <conditionalFormatting sqref="AN80:AR80">
    <cfRule type="cellIs" dxfId="16960" priority="18161" operator="equal">
      <formula>_FV(13,"3")</formula>
    </cfRule>
  </conditionalFormatting>
  <conditionalFormatting sqref="AN80:AR80">
    <cfRule type="cellIs" dxfId="16959" priority="18162" operator="equal">
      <formula>_FV(13,"3")</formula>
    </cfRule>
  </conditionalFormatting>
  <conditionalFormatting sqref="AN80:AR80">
    <cfRule type="cellIs" dxfId="16958" priority="18163" operator="equal">
      <formula>_FV(13,"3")</formula>
    </cfRule>
  </conditionalFormatting>
  <conditionalFormatting sqref="AN80:AR80">
    <cfRule type="containsText" dxfId="16957" priority="18146" operator="containsText" text="DOMENICA">
      <formula>NOT(ISERROR(SEARCH("DOMENICA",AN80)))</formula>
    </cfRule>
    <cfRule type="containsText" dxfId="16956" priority="18147" operator="containsText" text="08.30 – 14.30">
      <formula>NOT(ISERROR(SEARCH("08.30 – 14.30",AN80)))</formula>
    </cfRule>
    <cfRule type="containsText" dxfId="16955" priority="18148" operator="containsText" text="09.30 – 18.30">
      <formula>NOT(ISERROR(SEARCH("09.30 – 18.30",AN80)))</formula>
    </cfRule>
    <cfRule type="containsText" dxfId="16954" priority="18149" operator="containsText" text="08.30 – 16.30">
      <formula>NOT(ISERROR(SEARCH("08.30 – 16.30",AN80)))</formula>
    </cfRule>
    <cfRule type="containsText" dxfId="16953" priority="18150" operator="containsText" text="08.30 – 17.30">
      <formula>NOT(ISERROR(SEARCH("08.30 – 17.30",AN80)))</formula>
    </cfRule>
    <cfRule type="containsText" dxfId="16952" priority="18151" operator="containsText" text="09.00 – 18.00">
      <formula>NOT(ISERROR(SEARCH("09.00 – 18.00",AN80)))</formula>
    </cfRule>
    <cfRule type="containsText" dxfId="16951" priority="18152" operator="containsText" text="09.00 – 15.00">
      <formula>NOT(ISERROR(SEARCH("09.00 – 15.00",AN80)))</formula>
    </cfRule>
    <cfRule type="containsText" dxfId="16950" priority="18153" operator="containsText" text="10.30 – 19.30">
      <formula>NOT(ISERROR(SEARCH("10.30 – 19.30",AN80)))</formula>
    </cfRule>
    <cfRule type="containsText" dxfId="16949" priority="18154" operator="containsText" text="09.00 – 13.00">
      <formula>NOT(ISERROR(SEARCH("09.00 – 13.00",AN80)))</formula>
    </cfRule>
    <cfRule type="containsText" dxfId="16948" priority="18155" operator="containsText" text="11.30 – 19.30">
      <formula>NOT(ISERROR(SEARCH("11.30 – 19.30",AN80)))</formula>
    </cfRule>
  </conditionalFormatting>
  <conditionalFormatting sqref="AN80:AR80">
    <cfRule type="cellIs" dxfId="16947" priority="18135" operator="equal">
      <formula>"11.30 – 19.30"</formula>
    </cfRule>
  </conditionalFormatting>
  <conditionalFormatting sqref="AN80:AR80">
    <cfRule type="cellIs" dxfId="16946" priority="18137" operator="equal">
      <formula>_FV(13,"3")</formula>
    </cfRule>
  </conditionalFormatting>
  <conditionalFormatting sqref="AN80:AR80">
    <cfRule type="cellIs" dxfId="16945" priority="18138" operator="equal">
      <formula>_FV(13,"3")</formula>
    </cfRule>
  </conditionalFormatting>
  <conditionalFormatting sqref="W80">
    <cfRule type="cellIs" dxfId="16944" priority="18063" operator="equal">
      <formula>_FV(13,"3")</formula>
    </cfRule>
  </conditionalFormatting>
  <conditionalFormatting sqref="W80">
    <cfRule type="cellIs" dxfId="16943" priority="18066" operator="equal">
      <formula>"09.00 – 18.00"</formula>
    </cfRule>
  </conditionalFormatting>
  <conditionalFormatting sqref="W80">
    <cfRule type="cellIs" dxfId="16942" priority="18067" operator="equal">
      <formula>"09.30 – 13.00"</formula>
    </cfRule>
  </conditionalFormatting>
  <conditionalFormatting sqref="W80">
    <cfRule type="cellIs" dxfId="16941" priority="18068" operator="equal">
      <formula>"10.30 – 19.30"</formula>
    </cfRule>
  </conditionalFormatting>
  <conditionalFormatting sqref="W80">
    <cfRule type="cellIs" dxfId="16940" priority="18069" operator="equal">
      <formula>"11.30 – 19.30"</formula>
    </cfRule>
  </conditionalFormatting>
  <conditionalFormatting sqref="W80">
    <cfRule type="cellIs" dxfId="16939" priority="18070" operator="equal">
      <formula>_FV(13,"3")</formula>
    </cfRule>
  </conditionalFormatting>
  <conditionalFormatting sqref="W80">
    <cfRule type="cellIs" dxfId="16938" priority="18071" operator="equal">
      <formula>_FV(13,"3")</formula>
    </cfRule>
  </conditionalFormatting>
  <conditionalFormatting sqref="W80">
    <cfRule type="cellIs" dxfId="16937" priority="18072" operator="equal">
      <formula>_FV(13,"3")</formula>
    </cfRule>
  </conditionalFormatting>
  <conditionalFormatting sqref="W80">
    <cfRule type="cellIs" dxfId="16936" priority="18059" operator="equal">
      <formula>"09.00 – 18.00"</formula>
    </cfRule>
  </conditionalFormatting>
  <conditionalFormatting sqref="W80">
    <cfRule type="cellIs" dxfId="16935" priority="18060" operator="equal">
      <formula>"09.30 – 13.00"</formula>
    </cfRule>
  </conditionalFormatting>
  <conditionalFormatting sqref="W80">
    <cfRule type="cellIs" dxfId="16934" priority="18061" operator="equal">
      <formula>"10.30 – 19.30"</formula>
    </cfRule>
  </conditionalFormatting>
  <conditionalFormatting sqref="W80">
    <cfRule type="cellIs" dxfId="16933" priority="18123" operator="equal">
      <formula>"09.00 – 13.00"</formula>
    </cfRule>
  </conditionalFormatting>
  <conditionalFormatting sqref="W80">
    <cfRule type="cellIs" dxfId="16932" priority="18124" operator="equal">
      <formula>"09.00 – 15.00"</formula>
    </cfRule>
  </conditionalFormatting>
  <conditionalFormatting sqref="W80">
    <cfRule type="cellIs" dxfId="16931" priority="18125" operator="equal">
      <formula>"09.00 – 18.00"</formula>
    </cfRule>
  </conditionalFormatting>
  <conditionalFormatting sqref="W80">
    <cfRule type="cellIs" dxfId="16930" priority="18126" operator="equal">
      <formula>"09.30 – 13.00"</formula>
    </cfRule>
  </conditionalFormatting>
  <conditionalFormatting sqref="W80">
    <cfRule type="cellIs" dxfId="16929" priority="18127" operator="equal">
      <formula>"10.30 – 19.30"</formula>
    </cfRule>
  </conditionalFormatting>
  <conditionalFormatting sqref="W80">
    <cfRule type="cellIs" dxfId="16928" priority="18128" operator="equal">
      <formula>"11.30 – 19.30"</formula>
    </cfRule>
  </conditionalFormatting>
  <conditionalFormatting sqref="W80">
    <cfRule type="cellIs" dxfId="16927" priority="18129" operator="equal">
      <formula>_FV(13,"3")</formula>
    </cfRule>
  </conditionalFormatting>
  <conditionalFormatting sqref="W80">
    <cfRule type="cellIs" dxfId="16926" priority="18130" operator="equal">
      <formula>_FV(13,"3")</formula>
    </cfRule>
  </conditionalFormatting>
  <conditionalFormatting sqref="W80">
    <cfRule type="cellIs" dxfId="16925" priority="18131" operator="equal">
      <formula>_FV(13,"3")</formula>
    </cfRule>
  </conditionalFormatting>
  <conditionalFormatting sqref="W80">
    <cfRule type="containsText" dxfId="16924" priority="18113" operator="containsText" text="DOMENICA">
      <formula>NOT(ISERROR(SEARCH("DOMENICA",W80)))</formula>
    </cfRule>
    <cfRule type="containsText" dxfId="16923" priority="18114" operator="containsText" text="08.30 – 14.30">
      <formula>NOT(ISERROR(SEARCH("08.30 – 14.30",W80)))</formula>
    </cfRule>
    <cfRule type="containsText" dxfId="16922" priority="18115" operator="containsText" text="09.30 – 18.30">
      <formula>NOT(ISERROR(SEARCH("09.30 – 18.30",W80)))</formula>
    </cfRule>
    <cfRule type="containsText" dxfId="16921" priority="18116" operator="containsText" text="08.30 – 16.30">
      <formula>NOT(ISERROR(SEARCH("08.30 – 16.30",W80)))</formula>
    </cfRule>
    <cfRule type="containsText" dxfId="16920" priority="18117" operator="containsText" text="08.30 – 17.30">
      <formula>NOT(ISERROR(SEARCH("08.30 – 17.30",W80)))</formula>
    </cfRule>
    <cfRule type="containsText" dxfId="16919" priority="18118" operator="containsText" text="09.00 – 18.00">
      <formula>NOT(ISERROR(SEARCH("09.00 – 18.00",W80)))</formula>
    </cfRule>
    <cfRule type="containsText" dxfId="16918" priority="18119" operator="containsText" text="09.00 – 15.00">
      <formula>NOT(ISERROR(SEARCH("09.00 – 15.00",W80)))</formula>
    </cfRule>
    <cfRule type="containsText" dxfId="16917" priority="18120" operator="containsText" text="10.30 – 19.30">
      <formula>NOT(ISERROR(SEARCH("10.30 – 19.30",W80)))</formula>
    </cfRule>
    <cfRule type="containsText" dxfId="16916" priority="18121" operator="containsText" text="09.00 – 13.00">
      <formula>NOT(ISERROR(SEARCH("09.00 – 13.00",W80)))</formula>
    </cfRule>
    <cfRule type="containsText" dxfId="16915" priority="18122" operator="containsText" text="11.30 – 19.30">
      <formula>NOT(ISERROR(SEARCH("11.30 – 19.30",W80)))</formula>
    </cfRule>
  </conditionalFormatting>
  <conditionalFormatting sqref="W80">
    <cfRule type="cellIs" dxfId="16914" priority="18105" operator="equal">
      <formula>"09.00 – 15.00"</formula>
    </cfRule>
  </conditionalFormatting>
  <conditionalFormatting sqref="W80">
    <cfRule type="cellIs" dxfId="16913" priority="18106" operator="equal">
      <formula>"09.00 – 18.00"</formula>
    </cfRule>
  </conditionalFormatting>
  <conditionalFormatting sqref="W80">
    <cfRule type="cellIs" dxfId="16912" priority="18107" operator="equal">
      <formula>"09.30 – 13.00"</formula>
    </cfRule>
  </conditionalFormatting>
  <conditionalFormatting sqref="W80">
    <cfRule type="cellIs" dxfId="16911" priority="18108" operator="equal">
      <formula>"10.30 – 19.30"</formula>
    </cfRule>
  </conditionalFormatting>
  <conditionalFormatting sqref="W80">
    <cfRule type="cellIs" dxfId="16910" priority="18109" operator="equal">
      <formula>"11.30 – 19.30"</formula>
    </cfRule>
  </conditionalFormatting>
  <conditionalFormatting sqref="W80">
    <cfRule type="cellIs" dxfId="16909" priority="18110" operator="equal">
      <formula>_FV(13,"3")</formula>
    </cfRule>
  </conditionalFormatting>
  <conditionalFormatting sqref="W80">
    <cfRule type="cellIs" dxfId="16908" priority="18111" operator="equal">
      <formula>_FV(13,"3")</formula>
    </cfRule>
  </conditionalFormatting>
  <conditionalFormatting sqref="W80">
    <cfRule type="cellIs" dxfId="16907" priority="18112" operator="equal">
      <formula>_FV(13,"3")</formula>
    </cfRule>
  </conditionalFormatting>
  <conditionalFormatting sqref="W80">
    <cfRule type="cellIs" dxfId="16906" priority="18097" operator="equal">
      <formula>"09.00 – 15.00"</formula>
    </cfRule>
  </conditionalFormatting>
  <conditionalFormatting sqref="W80">
    <cfRule type="cellIs" dxfId="16905" priority="18098" operator="equal">
      <formula>"09.00 – 18.00"</formula>
    </cfRule>
  </conditionalFormatting>
  <conditionalFormatting sqref="W80">
    <cfRule type="cellIs" dxfId="16904" priority="18099" operator="equal">
      <formula>"09.30 – 13.00"</formula>
    </cfRule>
  </conditionalFormatting>
  <conditionalFormatting sqref="W80">
    <cfRule type="cellIs" dxfId="16903" priority="18100" operator="equal">
      <formula>"10.30 – 19.30"</formula>
    </cfRule>
  </conditionalFormatting>
  <conditionalFormatting sqref="W80">
    <cfRule type="cellIs" dxfId="16902" priority="18101" operator="equal">
      <formula>"11.30 – 19.30"</formula>
    </cfRule>
  </conditionalFormatting>
  <conditionalFormatting sqref="W80">
    <cfRule type="cellIs" dxfId="16901" priority="18102" operator="equal">
      <formula>_FV(13,"3")</formula>
    </cfRule>
  </conditionalFormatting>
  <conditionalFormatting sqref="W80">
    <cfRule type="cellIs" dxfId="16900" priority="18103" operator="equal">
      <formula>_FV(13,"3")</formula>
    </cfRule>
  </conditionalFormatting>
  <conditionalFormatting sqref="W80">
    <cfRule type="cellIs" dxfId="16899" priority="18104" operator="equal">
      <formula>_FV(13,"3")</formula>
    </cfRule>
  </conditionalFormatting>
  <conditionalFormatting sqref="W80">
    <cfRule type="containsText" dxfId="16898" priority="18091" operator="containsText" text="09.00 - 13.00">
      <formula>NOT(ISERROR(SEARCH("09.00 - 13.00",W80)))</formula>
    </cfRule>
    <cfRule type="containsText" dxfId="16897" priority="18092" operator="containsText" text="09.00 – 15:00">
      <formula>NOT(ISERROR(SEARCH("09.00 – 15:00",W80)))</formula>
    </cfRule>
    <cfRule type="containsText" dxfId="16896" priority="18093" operator="containsText" text="09.00 – 16.00">
      <formula>NOT(ISERROR(SEARCH("09.00 – 16.00",W80)))</formula>
    </cfRule>
    <cfRule type="containsText" dxfId="16895" priority="18094" operator="containsText" text="09.00 - 13:00">
      <formula>NOT(ISERROR(SEARCH("09.00 - 13:00",W80)))</formula>
    </cfRule>
    <cfRule type="containsText" dxfId="16894" priority="18095" operator="containsText" text="08.30 – 16:30 ">
      <formula>NOT(ISERROR(SEARCH("08.30 – 16:30 ",W80)))</formula>
    </cfRule>
    <cfRule type="containsText" dxfId="16893" priority="18096" operator="containsText" text="08.30 – 17:30 ">
      <formula>NOT(ISERROR(SEARCH("08.30 – 17:30 ",W80)))</formula>
    </cfRule>
  </conditionalFormatting>
  <conditionalFormatting sqref="W80">
    <cfRule type="cellIs" dxfId="16892" priority="18083" operator="equal">
      <formula>"09.00 – 15.00"</formula>
    </cfRule>
  </conditionalFormatting>
  <conditionalFormatting sqref="W80">
    <cfRule type="cellIs" dxfId="16891" priority="18084" operator="equal">
      <formula>"09.00 – 18.00"</formula>
    </cfRule>
  </conditionalFormatting>
  <conditionalFormatting sqref="W80">
    <cfRule type="cellIs" dxfId="16890" priority="18085" operator="equal">
      <formula>"09.30 – 13.00"</formula>
    </cfRule>
  </conditionalFormatting>
  <conditionalFormatting sqref="W80">
    <cfRule type="cellIs" dxfId="16889" priority="18086" operator="equal">
      <formula>"10.30 – 19.30"</formula>
    </cfRule>
  </conditionalFormatting>
  <conditionalFormatting sqref="W80">
    <cfRule type="cellIs" dxfId="16888" priority="18087" operator="equal">
      <formula>"11.30 – 19.30"</formula>
    </cfRule>
  </conditionalFormatting>
  <conditionalFormatting sqref="W80">
    <cfRule type="cellIs" dxfId="16887" priority="18088" operator="equal">
      <formula>_FV(13,"3")</formula>
    </cfRule>
  </conditionalFormatting>
  <conditionalFormatting sqref="W80">
    <cfRule type="cellIs" dxfId="16886" priority="18089" operator="equal">
      <formula>_FV(13,"3")</formula>
    </cfRule>
  </conditionalFormatting>
  <conditionalFormatting sqref="W80">
    <cfRule type="cellIs" dxfId="16885" priority="18090" operator="equal">
      <formula>_FV(13,"3")</formula>
    </cfRule>
  </conditionalFormatting>
  <conditionalFormatting sqref="W80">
    <cfRule type="containsText" dxfId="16884" priority="18073" operator="containsText" text="DOMENICA">
      <formula>NOT(ISERROR(SEARCH("DOMENICA",W80)))</formula>
    </cfRule>
    <cfRule type="containsText" dxfId="16883" priority="18074" operator="containsText" text="08.30 – 14.30">
      <formula>NOT(ISERROR(SEARCH("08.30 – 14.30",W80)))</formula>
    </cfRule>
    <cfRule type="containsText" dxfId="16882" priority="18075" operator="containsText" text="09.30 – 18.30">
      <formula>NOT(ISERROR(SEARCH("09.30 – 18.30",W80)))</formula>
    </cfRule>
    <cfRule type="containsText" dxfId="16881" priority="18076" operator="containsText" text="08.30 – 16.30">
      <formula>NOT(ISERROR(SEARCH("08.30 – 16.30",W80)))</formula>
    </cfRule>
    <cfRule type="containsText" dxfId="16880" priority="18077" operator="containsText" text="08.30 – 17.30">
      <formula>NOT(ISERROR(SEARCH("08.30 – 17.30",W80)))</formula>
    </cfRule>
    <cfRule type="containsText" dxfId="16879" priority="18078" operator="containsText" text="09.00 – 18.00">
      <formula>NOT(ISERROR(SEARCH("09.00 – 18.00",W80)))</formula>
    </cfRule>
    <cfRule type="containsText" dxfId="16878" priority="18079" operator="containsText" text="09.00 – 15.00">
      <formula>NOT(ISERROR(SEARCH("09.00 – 15.00",W80)))</formula>
    </cfRule>
    <cfRule type="containsText" dxfId="16877" priority="18080" operator="containsText" text="10.30 – 19.30">
      <formula>NOT(ISERROR(SEARCH("10.30 – 19.30",W80)))</formula>
    </cfRule>
    <cfRule type="containsText" dxfId="16876" priority="18081" operator="containsText" text="09.00 – 13.00">
      <formula>NOT(ISERROR(SEARCH("09.00 – 13.00",W80)))</formula>
    </cfRule>
    <cfRule type="containsText" dxfId="16875" priority="18082" operator="containsText" text="11.30 – 19.30">
      <formula>NOT(ISERROR(SEARCH("11.30 – 19.30",W80)))</formula>
    </cfRule>
  </conditionalFormatting>
  <conditionalFormatting sqref="W80">
    <cfRule type="cellIs" dxfId="16874" priority="18062" operator="equal">
      <formula>"11.30 – 19.30"</formula>
    </cfRule>
  </conditionalFormatting>
  <conditionalFormatting sqref="W80">
    <cfRule type="cellIs" dxfId="16873" priority="18064" operator="equal">
      <formula>_FV(13,"3")</formula>
    </cfRule>
  </conditionalFormatting>
  <conditionalFormatting sqref="W80">
    <cfRule type="cellIs" dxfId="16872" priority="18065" operator="equal">
      <formula>_FV(13,"3")</formula>
    </cfRule>
  </conditionalFormatting>
  <conditionalFormatting sqref="AC80:AE80">
    <cfRule type="cellIs" dxfId="16871" priority="17990" operator="equal">
      <formula>_FV(13,"3")</formula>
    </cfRule>
  </conditionalFormatting>
  <conditionalFormatting sqref="AC80:AE80">
    <cfRule type="cellIs" dxfId="16870" priority="17993" operator="equal">
      <formula>"09.00 – 18.00"</formula>
    </cfRule>
  </conditionalFormatting>
  <conditionalFormatting sqref="AC80:AE80">
    <cfRule type="cellIs" dxfId="16869" priority="17994" operator="equal">
      <formula>"09.30 – 13.00"</formula>
    </cfRule>
  </conditionalFormatting>
  <conditionalFormatting sqref="AC80:AE80">
    <cfRule type="cellIs" dxfId="16868" priority="17995" operator="equal">
      <formula>"10.30 – 19.30"</formula>
    </cfRule>
  </conditionalFormatting>
  <conditionalFormatting sqref="AC80:AE80">
    <cfRule type="cellIs" dxfId="16867" priority="17996" operator="equal">
      <formula>"11.30 – 19.30"</formula>
    </cfRule>
  </conditionalFormatting>
  <conditionalFormatting sqref="AC80:AE80">
    <cfRule type="cellIs" dxfId="16866" priority="17997" operator="equal">
      <formula>_FV(13,"3")</formula>
    </cfRule>
  </conditionalFormatting>
  <conditionalFormatting sqref="AC80:AE80">
    <cfRule type="cellIs" dxfId="16865" priority="17998" operator="equal">
      <formula>_FV(13,"3")</formula>
    </cfRule>
  </conditionalFormatting>
  <conditionalFormatting sqref="AC80:AE80">
    <cfRule type="cellIs" dxfId="16864" priority="17999" operator="equal">
      <formula>_FV(13,"3")</formula>
    </cfRule>
  </conditionalFormatting>
  <conditionalFormatting sqref="AC80:AE80">
    <cfRule type="cellIs" dxfId="16863" priority="17986" operator="equal">
      <formula>"09.00 – 18.00"</formula>
    </cfRule>
  </conditionalFormatting>
  <conditionalFormatting sqref="AC80:AE80">
    <cfRule type="cellIs" dxfId="16862" priority="17987" operator="equal">
      <formula>"09.30 – 13.00"</formula>
    </cfRule>
  </conditionalFormatting>
  <conditionalFormatting sqref="AC80:AE80">
    <cfRule type="cellIs" dxfId="16861" priority="17988" operator="equal">
      <formula>"10.30 – 19.30"</formula>
    </cfRule>
  </conditionalFormatting>
  <conditionalFormatting sqref="AC80:AE80">
    <cfRule type="cellIs" dxfId="16860" priority="18050" operator="equal">
      <formula>"09.00 – 13.00"</formula>
    </cfRule>
  </conditionalFormatting>
  <conditionalFormatting sqref="AC80:AE80">
    <cfRule type="cellIs" dxfId="16859" priority="18051" operator="equal">
      <formula>"09.00 – 15.00"</formula>
    </cfRule>
  </conditionalFormatting>
  <conditionalFormatting sqref="AC80:AE80">
    <cfRule type="cellIs" dxfId="16858" priority="18052" operator="equal">
      <formula>"09.00 – 18.00"</formula>
    </cfRule>
  </conditionalFormatting>
  <conditionalFormatting sqref="AC80:AE80">
    <cfRule type="cellIs" dxfId="16857" priority="18053" operator="equal">
      <formula>"09.30 – 13.00"</formula>
    </cfRule>
  </conditionalFormatting>
  <conditionalFormatting sqref="AC80:AE80">
    <cfRule type="cellIs" dxfId="16856" priority="18054" operator="equal">
      <formula>"10.30 – 19.30"</formula>
    </cfRule>
  </conditionalFormatting>
  <conditionalFormatting sqref="AC80:AE80">
    <cfRule type="cellIs" dxfId="16855" priority="18055" operator="equal">
      <formula>"11.30 – 19.30"</formula>
    </cfRule>
  </conditionalFormatting>
  <conditionalFormatting sqref="AC80:AE80">
    <cfRule type="cellIs" dxfId="16854" priority="18056" operator="equal">
      <formula>_FV(13,"3")</formula>
    </cfRule>
  </conditionalFormatting>
  <conditionalFormatting sqref="AC80:AE80">
    <cfRule type="cellIs" dxfId="16853" priority="18057" operator="equal">
      <formula>_FV(13,"3")</formula>
    </cfRule>
  </conditionalFormatting>
  <conditionalFormatting sqref="AC80:AE80">
    <cfRule type="cellIs" dxfId="16852" priority="18058" operator="equal">
      <formula>_FV(13,"3")</formula>
    </cfRule>
  </conditionalFormatting>
  <conditionalFormatting sqref="AC80:AE80">
    <cfRule type="containsText" dxfId="16851" priority="18040" operator="containsText" text="DOMENICA">
      <formula>NOT(ISERROR(SEARCH("DOMENICA",AC80)))</formula>
    </cfRule>
    <cfRule type="containsText" dxfId="16850" priority="18041" operator="containsText" text="08.30 – 14.30">
      <formula>NOT(ISERROR(SEARCH("08.30 – 14.30",AC80)))</formula>
    </cfRule>
    <cfRule type="containsText" dxfId="16849" priority="18042" operator="containsText" text="09.30 – 18.30">
      <formula>NOT(ISERROR(SEARCH("09.30 – 18.30",AC80)))</formula>
    </cfRule>
    <cfRule type="containsText" dxfId="16848" priority="18043" operator="containsText" text="08.30 – 16.30">
      <formula>NOT(ISERROR(SEARCH("08.30 – 16.30",AC80)))</formula>
    </cfRule>
    <cfRule type="containsText" dxfId="16847" priority="18044" operator="containsText" text="08.30 – 17.30">
      <formula>NOT(ISERROR(SEARCH("08.30 – 17.30",AC80)))</formula>
    </cfRule>
    <cfRule type="containsText" dxfId="16846" priority="18045" operator="containsText" text="09.00 – 18.00">
      <formula>NOT(ISERROR(SEARCH("09.00 – 18.00",AC80)))</formula>
    </cfRule>
    <cfRule type="containsText" dxfId="16845" priority="18046" operator="containsText" text="09.00 – 15.00">
      <formula>NOT(ISERROR(SEARCH("09.00 – 15.00",AC80)))</formula>
    </cfRule>
    <cfRule type="containsText" dxfId="16844" priority="18047" operator="containsText" text="10.30 – 19.30">
      <formula>NOT(ISERROR(SEARCH("10.30 – 19.30",AC80)))</formula>
    </cfRule>
    <cfRule type="containsText" dxfId="16843" priority="18048" operator="containsText" text="09.00 – 13.00">
      <formula>NOT(ISERROR(SEARCH("09.00 – 13.00",AC80)))</formula>
    </cfRule>
    <cfRule type="containsText" dxfId="16842" priority="18049" operator="containsText" text="11.30 – 19.30">
      <formula>NOT(ISERROR(SEARCH("11.30 – 19.30",AC80)))</formula>
    </cfRule>
  </conditionalFormatting>
  <conditionalFormatting sqref="AC80:AE80">
    <cfRule type="cellIs" dxfId="16841" priority="18032" operator="equal">
      <formula>"09.00 – 15.00"</formula>
    </cfRule>
  </conditionalFormatting>
  <conditionalFormatting sqref="AC80:AE80">
    <cfRule type="cellIs" dxfId="16840" priority="18033" operator="equal">
      <formula>"09.00 – 18.00"</formula>
    </cfRule>
  </conditionalFormatting>
  <conditionalFormatting sqref="AC80:AE80">
    <cfRule type="cellIs" dxfId="16839" priority="18034" operator="equal">
      <formula>"09.30 – 13.00"</formula>
    </cfRule>
  </conditionalFormatting>
  <conditionalFormatting sqref="AC80:AE80">
    <cfRule type="cellIs" dxfId="16838" priority="18035" operator="equal">
      <formula>"10.30 – 19.30"</formula>
    </cfRule>
  </conditionalFormatting>
  <conditionalFormatting sqref="AC80:AE80">
    <cfRule type="cellIs" dxfId="16837" priority="18036" operator="equal">
      <formula>"11.30 – 19.30"</formula>
    </cfRule>
  </conditionalFormatting>
  <conditionalFormatting sqref="AC80:AE80">
    <cfRule type="cellIs" dxfId="16836" priority="18037" operator="equal">
      <formula>_FV(13,"3")</formula>
    </cfRule>
  </conditionalFormatting>
  <conditionalFormatting sqref="AC80:AE80">
    <cfRule type="cellIs" dxfId="16835" priority="18038" operator="equal">
      <formula>_FV(13,"3")</formula>
    </cfRule>
  </conditionalFormatting>
  <conditionalFormatting sqref="AC80:AE80">
    <cfRule type="cellIs" dxfId="16834" priority="18039" operator="equal">
      <formula>_FV(13,"3")</formula>
    </cfRule>
  </conditionalFormatting>
  <conditionalFormatting sqref="AC80:AE80">
    <cfRule type="cellIs" dxfId="16833" priority="18024" operator="equal">
      <formula>"09.00 – 15.00"</formula>
    </cfRule>
  </conditionalFormatting>
  <conditionalFormatting sqref="AC80:AE80">
    <cfRule type="cellIs" dxfId="16832" priority="18025" operator="equal">
      <formula>"09.00 – 18.00"</formula>
    </cfRule>
  </conditionalFormatting>
  <conditionalFormatting sqref="AC80:AE80">
    <cfRule type="cellIs" dxfId="16831" priority="18026" operator="equal">
      <formula>"09.30 – 13.00"</formula>
    </cfRule>
  </conditionalFormatting>
  <conditionalFormatting sqref="AC80:AE80">
    <cfRule type="cellIs" dxfId="16830" priority="18027" operator="equal">
      <formula>"10.30 – 19.30"</formula>
    </cfRule>
  </conditionalFormatting>
  <conditionalFormatting sqref="AC80:AE80">
    <cfRule type="cellIs" dxfId="16829" priority="18028" operator="equal">
      <formula>"11.30 – 19.30"</formula>
    </cfRule>
  </conditionalFormatting>
  <conditionalFormatting sqref="AC80:AE80">
    <cfRule type="cellIs" dxfId="16828" priority="18029" operator="equal">
      <formula>_FV(13,"3")</formula>
    </cfRule>
  </conditionalFormatting>
  <conditionalFormatting sqref="AC80:AE80">
    <cfRule type="cellIs" dxfId="16827" priority="18030" operator="equal">
      <formula>_FV(13,"3")</formula>
    </cfRule>
  </conditionalFormatting>
  <conditionalFormatting sqref="AC80:AE80">
    <cfRule type="cellIs" dxfId="16826" priority="18031" operator="equal">
      <formula>_FV(13,"3")</formula>
    </cfRule>
  </conditionalFormatting>
  <conditionalFormatting sqref="AC80:AE80">
    <cfRule type="containsText" dxfId="16825" priority="18018" operator="containsText" text="09.00 - 13.00">
      <formula>NOT(ISERROR(SEARCH("09.00 - 13.00",AC80)))</formula>
    </cfRule>
    <cfRule type="containsText" dxfId="16824" priority="18019" operator="containsText" text="09.00 – 15:00">
      <formula>NOT(ISERROR(SEARCH("09.00 – 15:00",AC80)))</formula>
    </cfRule>
    <cfRule type="containsText" dxfId="16823" priority="18020" operator="containsText" text="09.00 – 16.00">
      <formula>NOT(ISERROR(SEARCH("09.00 – 16.00",AC80)))</formula>
    </cfRule>
    <cfRule type="containsText" dxfId="16822" priority="18021" operator="containsText" text="09.00 - 13:00">
      <formula>NOT(ISERROR(SEARCH("09.00 - 13:00",AC80)))</formula>
    </cfRule>
    <cfRule type="containsText" dxfId="16821" priority="18022" operator="containsText" text="08.30 – 16:30 ">
      <formula>NOT(ISERROR(SEARCH("08.30 – 16:30 ",AC80)))</formula>
    </cfRule>
    <cfRule type="containsText" dxfId="16820" priority="18023" operator="containsText" text="08.30 – 17:30 ">
      <formula>NOT(ISERROR(SEARCH("08.30 – 17:30 ",AC80)))</formula>
    </cfRule>
  </conditionalFormatting>
  <conditionalFormatting sqref="AC80:AE80">
    <cfRule type="cellIs" dxfId="16819" priority="18010" operator="equal">
      <formula>"09.00 – 15.00"</formula>
    </cfRule>
  </conditionalFormatting>
  <conditionalFormatting sqref="AC80:AE80">
    <cfRule type="cellIs" dxfId="16818" priority="18011" operator="equal">
      <formula>"09.00 – 18.00"</formula>
    </cfRule>
  </conditionalFormatting>
  <conditionalFormatting sqref="AC80:AE80">
    <cfRule type="cellIs" dxfId="16817" priority="18012" operator="equal">
      <formula>"09.30 – 13.00"</formula>
    </cfRule>
  </conditionalFormatting>
  <conditionalFormatting sqref="AC80:AE80">
    <cfRule type="cellIs" dxfId="16816" priority="18013" operator="equal">
      <formula>"10.30 – 19.30"</formula>
    </cfRule>
  </conditionalFormatting>
  <conditionalFormatting sqref="AC80:AE80">
    <cfRule type="cellIs" dxfId="16815" priority="18014" operator="equal">
      <formula>"11.30 – 19.30"</formula>
    </cfRule>
  </conditionalFormatting>
  <conditionalFormatting sqref="AC80:AE80">
    <cfRule type="cellIs" dxfId="16814" priority="18015" operator="equal">
      <formula>_FV(13,"3")</formula>
    </cfRule>
  </conditionalFormatting>
  <conditionalFormatting sqref="AC80:AE80">
    <cfRule type="cellIs" dxfId="16813" priority="18016" operator="equal">
      <formula>_FV(13,"3")</formula>
    </cfRule>
  </conditionalFormatting>
  <conditionalFormatting sqref="AC80:AE80">
    <cfRule type="cellIs" dxfId="16812" priority="18017" operator="equal">
      <formula>_FV(13,"3")</formula>
    </cfRule>
  </conditionalFormatting>
  <conditionalFormatting sqref="AC80:AE80">
    <cfRule type="containsText" dxfId="16811" priority="18000" operator="containsText" text="DOMENICA">
      <formula>NOT(ISERROR(SEARCH("DOMENICA",AC80)))</formula>
    </cfRule>
    <cfRule type="containsText" dxfId="16810" priority="18001" operator="containsText" text="08.30 – 14.30">
      <formula>NOT(ISERROR(SEARCH("08.30 – 14.30",AC80)))</formula>
    </cfRule>
    <cfRule type="containsText" dxfId="16809" priority="18002" operator="containsText" text="09.30 – 18.30">
      <formula>NOT(ISERROR(SEARCH("09.30 – 18.30",AC80)))</formula>
    </cfRule>
    <cfRule type="containsText" dxfId="16808" priority="18003" operator="containsText" text="08.30 – 16.30">
      <formula>NOT(ISERROR(SEARCH("08.30 – 16.30",AC80)))</formula>
    </cfRule>
    <cfRule type="containsText" dxfId="16807" priority="18004" operator="containsText" text="08.30 – 17.30">
      <formula>NOT(ISERROR(SEARCH("08.30 – 17.30",AC80)))</formula>
    </cfRule>
    <cfRule type="containsText" dxfId="16806" priority="18005" operator="containsText" text="09.00 – 18.00">
      <formula>NOT(ISERROR(SEARCH("09.00 – 18.00",AC80)))</formula>
    </cfRule>
    <cfRule type="containsText" dxfId="16805" priority="18006" operator="containsText" text="09.00 – 15.00">
      <formula>NOT(ISERROR(SEARCH("09.00 – 15.00",AC80)))</formula>
    </cfRule>
    <cfRule type="containsText" dxfId="16804" priority="18007" operator="containsText" text="10.30 – 19.30">
      <formula>NOT(ISERROR(SEARCH("10.30 – 19.30",AC80)))</formula>
    </cfRule>
    <cfRule type="containsText" dxfId="16803" priority="18008" operator="containsText" text="09.00 – 13.00">
      <formula>NOT(ISERROR(SEARCH("09.00 – 13.00",AC80)))</formula>
    </cfRule>
    <cfRule type="containsText" dxfId="16802" priority="18009" operator="containsText" text="11.30 – 19.30">
      <formula>NOT(ISERROR(SEARCH("11.30 – 19.30",AC80)))</formula>
    </cfRule>
  </conditionalFormatting>
  <conditionalFormatting sqref="AC80:AE80">
    <cfRule type="cellIs" dxfId="16801" priority="17989" operator="equal">
      <formula>"11.30 – 19.30"</formula>
    </cfRule>
  </conditionalFormatting>
  <conditionalFormatting sqref="AC80:AE80">
    <cfRule type="cellIs" dxfId="16800" priority="17991" operator="equal">
      <formula>_FV(13,"3")</formula>
    </cfRule>
  </conditionalFormatting>
  <conditionalFormatting sqref="AC80:AE80">
    <cfRule type="cellIs" dxfId="16799" priority="17992" operator="equal">
      <formula>_FV(13,"3")</formula>
    </cfRule>
  </conditionalFormatting>
  <conditionalFormatting sqref="C80">
    <cfRule type="cellIs" dxfId="16798" priority="17917" operator="equal">
      <formula>_FV(13,"3")</formula>
    </cfRule>
  </conditionalFormatting>
  <conditionalFormatting sqref="C80">
    <cfRule type="cellIs" dxfId="16797" priority="17920" operator="equal">
      <formula>"09.00 – 18.00"</formula>
    </cfRule>
  </conditionalFormatting>
  <conditionalFormatting sqref="C80">
    <cfRule type="cellIs" dxfId="16796" priority="17921" operator="equal">
      <formula>"09.30 – 13.00"</formula>
    </cfRule>
  </conditionalFormatting>
  <conditionalFormatting sqref="C80">
    <cfRule type="cellIs" dxfId="16795" priority="17922" operator="equal">
      <formula>"10.30 – 19.30"</formula>
    </cfRule>
  </conditionalFormatting>
  <conditionalFormatting sqref="C80">
    <cfRule type="cellIs" dxfId="16794" priority="17923" operator="equal">
      <formula>"11.30 – 19.30"</formula>
    </cfRule>
  </conditionalFormatting>
  <conditionalFormatting sqref="C80">
    <cfRule type="cellIs" dxfId="16793" priority="17924" operator="equal">
      <formula>_FV(13,"3")</formula>
    </cfRule>
  </conditionalFormatting>
  <conditionalFormatting sqref="C80">
    <cfRule type="cellIs" dxfId="16792" priority="17925" operator="equal">
      <formula>_FV(13,"3")</formula>
    </cfRule>
  </conditionalFormatting>
  <conditionalFormatting sqref="C80">
    <cfRule type="cellIs" dxfId="16791" priority="17926" operator="equal">
      <formula>_FV(13,"3")</formula>
    </cfRule>
  </conditionalFormatting>
  <conditionalFormatting sqref="C80">
    <cfRule type="cellIs" dxfId="16790" priority="17913" operator="equal">
      <formula>"09.00 – 18.00"</formula>
    </cfRule>
  </conditionalFormatting>
  <conditionalFormatting sqref="C80">
    <cfRule type="cellIs" dxfId="16789" priority="17914" operator="equal">
      <formula>"09.30 – 13.00"</formula>
    </cfRule>
  </conditionalFormatting>
  <conditionalFormatting sqref="C80">
    <cfRule type="cellIs" dxfId="16788" priority="17915" operator="equal">
      <formula>"10.30 – 19.30"</formula>
    </cfRule>
  </conditionalFormatting>
  <conditionalFormatting sqref="C80">
    <cfRule type="cellIs" dxfId="16787" priority="17977" operator="equal">
      <formula>"09.00 – 13.00"</formula>
    </cfRule>
  </conditionalFormatting>
  <conditionalFormatting sqref="C80">
    <cfRule type="cellIs" dxfId="16786" priority="17978" operator="equal">
      <formula>"09.00 – 15.00"</formula>
    </cfRule>
  </conditionalFormatting>
  <conditionalFormatting sqref="C80">
    <cfRule type="cellIs" dxfId="16785" priority="17979" operator="equal">
      <formula>"09.00 – 18.00"</formula>
    </cfRule>
  </conditionalFormatting>
  <conditionalFormatting sqref="C80">
    <cfRule type="cellIs" dxfId="16784" priority="17980" operator="equal">
      <formula>"09.30 – 13.00"</formula>
    </cfRule>
  </conditionalFormatting>
  <conditionalFormatting sqref="C80">
    <cfRule type="cellIs" dxfId="16783" priority="17981" operator="equal">
      <formula>"10.30 – 19.30"</formula>
    </cfRule>
  </conditionalFormatting>
  <conditionalFormatting sqref="C80">
    <cfRule type="cellIs" dxfId="16782" priority="17982" operator="equal">
      <formula>"11.30 – 19.30"</formula>
    </cfRule>
  </conditionalFormatting>
  <conditionalFormatting sqref="C80">
    <cfRule type="cellIs" dxfId="16781" priority="17983" operator="equal">
      <formula>_FV(13,"3")</formula>
    </cfRule>
  </conditionalFormatting>
  <conditionalFormatting sqref="C80">
    <cfRule type="cellIs" dxfId="16780" priority="17984" operator="equal">
      <formula>_FV(13,"3")</formula>
    </cfRule>
  </conditionalFormatting>
  <conditionalFormatting sqref="C80">
    <cfRule type="cellIs" dxfId="16779" priority="17985" operator="equal">
      <formula>_FV(13,"3")</formula>
    </cfRule>
  </conditionalFormatting>
  <conditionalFormatting sqref="C80">
    <cfRule type="containsText" dxfId="16778" priority="17967" operator="containsText" text="DOMENICA">
      <formula>NOT(ISERROR(SEARCH("DOMENICA",C80)))</formula>
    </cfRule>
    <cfRule type="containsText" dxfId="16777" priority="17968" operator="containsText" text="08.30 – 14.30">
      <formula>NOT(ISERROR(SEARCH("08.30 – 14.30",C80)))</formula>
    </cfRule>
    <cfRule type="containsText" dxfId="16776" priority="17969" operator="containsText" text="09.30 – 18.30">
      <formula>NOT(ISERROR(SEARCH("09.30 – 18.30",C80)))</formula>
    </cfRule>
    <cfRule type="containsText" dxfId="16775" priority="17970" operator="containsText" text="08.30 – 16.30">
      <formula>NOT(ISERROR(SEARCH("08.30 – 16.30",C80)))</formula>
    </cfRule>
    <cfRule type="containsText" dxfId="16774" priority="17971" operator="containsText" text="08.30 – 17.30">
      <formula>NOT(ISERROR(SEARCH("08.30 – 17.30",C80)))</formula>
    </cfRule>
    <cfRule type="containsText" dxfId="16773" priority="17972" operator="containsText" text="09.00 – 18.00">
      <formula>NOT(ISERROR(SEARCH("09.00 – 18.00",C80)))</formula>
    </cfRule>
    <cfRule type="containsText" dxfId="16772" priority="17973" operator="containsText" text="09.00 – 15.00">
      <formula>NOT(ISERROR(SEARCH("09.00 – 15.00",C80)))</formula>
    </cfRule>
    <cfRule type="containsText" dxfId="16771" priority="17974" operator="containsText" text="10.30 – 19.30">
      <formula>NOT(ISERROR(SEARCH("10.30 – 19.30",C80)))</formula>
    </cfRule>
    <cfRule type="containsText" dxfId="16770" priority="17975" operator="containsText" text="09.00 – 13.00">
      <formula>NOT(ISERROR(SEARCH("09.00 – 13.00",C80)))</formula>
    </cfRule>
    <cfRule type="containsText" dxfId="16769" priority="17976" operator="containsText" text="11.30 – 19.30">
      <formula>NOT(ISERROR(SEARCH("11.30 – 19.30",C80)))</formula>
    </cfRule>
  </conditionalFormatting>
  <conditionalFormatting sqref="C80">
    <cfRule type="cellIs" dxfId="16768" priority="17959" operator="equal">
      <formula>"09.00 – 15.00"</formula>
    </cfRule>
  </conditionalFormatting>
  <conditionalFormatting sqref="C80">
    <cfRule type="cellIs" dxfId="16767" priority="17960" operator="equal">
      <formula>"09.00 – 18.00"</formula>
    </cfRule>
  </conditionalFormatting>
  <conditionalFormatting sqref="C80">
    <cfRule type="cellIs" dxfId="16766" priority="17961" operator="equal">
      <formula>"09.30 – 13.00"</formula>
    </cfRule>
  </conditionalFormatting>
  <conditionalFormatting sqref="C80">
    <cfRule type="cellIs" dxfId="16765" priority="17962" operator="equal">
      <formula>"10.30 – 19.30"</formula>
    </cfRule>
  </conditionalFormatting>
  <conditionalFormatting sqref="C80">
    <cfRule type="cellIs" dxfId="16764" priority="17963" operator="equal">
      <formula>"11.30 – 19.30"</formula>
    </cfRule>
  </conditionalFormatting>
  <conditionalFormatting sqref="C80">
    <cfRule type="cellIs" dxfId="16763" priority="17964" operator="equal">
      <formula>_FV(13,"3")</formula>
    </cfRule>
  </conditionalFormatting>
  <conditionalFormatting sqref="C80">
    <cfRule type="cellIs" dxfId="16762" priority="17965" operator="equal">
      <formula>_FV(13,"3")</formula>
    </cfRule>
  </conditionalFormatting>
  <conditionalFormatting sqref="C80">
    <cfRule type="cellIs" dxfId="16761" priority="17966" operator="equal">
      <formula>_FV(13,"3")</formula>
    </cfRule>
  </conditionalFormatting>
  <conditionalFormatting sqref="C80">
    <cfRule type="cellIs" dxfId="16760" priority="17951" operator="equal">
      <formula>"09.00 – 15.00"</formula>
    </cfRule>
  </conditionalFormatting>
  <conditionalFormatting sqref="C80">
    <cfRule type="cellIs" dxfId="16759" priority="17952" operator="equal">
      <formula>"09.00 – 18.00"</formula>
    </cfRule>
  </conditionalFormatting>
  <conditionalFormatting sqref="C80">
    <cfRule type="cellIs" dxfId="16758" priority="17953" operator="equal">
      <formula>"09.30 – 13.00"</formula>
    </cfRule>
  </conditionalFormatting>
  <conditionalFormatting sqref="C80">
    <cfRule type="cellIs" dxfId="16757" priority="17954" operator="equal">
      <formula>"10.30 – 19.30"</formula>
    </cfRule>
  </conditionalFormatting>
  <conditionalFormatting sqref="C80">
    <cfRule type="cellIs" dxfId="16756" priority="17955" operator="equal">
      <formula>"11.30 – 19.30"</formula>
    </cfRule>
  </conditionalFormatting>
  <conditionalFormatting sqref="C80">
    <cfRule type="cellIs" dxfId="16755" priority="17956" operator="equal">
      <formula>_FV(13,"3")</formula>
    </cfRule>
  </conditionalFormatting>
  <conditionalFormatting sqref="C80">
    <cfRule type="cellIs" dxfId="16754" priority="17957" operator="equal">
      <formula>_FV(13,"3")</formula>
    </cfRule>
  </conditionalFormatting>
  <conditionalFormatting sqref="C80">
    <cfRule type="cellIs" dxfId="16753" priority="17958" operator="equal">
      <formula>_FV(13,"3")</formula>
    </cfRule>
  </conditionalFormatting>
  <conditionalFormatting sqref="C80">
    <cfRule type="containsText" dxfId="16752" priority="17945" operator="containsText" text="09.00 - 13.00">
      <formula>NOT(ISERROR(SEARCH("09.00 - 13.00",C80)))</formula>
    </cfRule>
    <cfRule type="containsText" dxfId="16751" priority="17946" operator="containsText" text="09.00 – 15:00">
      <formula>NOT(ISERROR(SEARCH("09.00 – 15:00",C80)))</formula>
    </cfRule>
    <cfRule type="containsText" dxfId="16750" priority="17947" operator="containsText" text="09.00 – 16.00">
      <formula>NOT(ISERROR(SEARCH("09.00 – 16.00",C80)))</formula>
    </cfRule>
    <cfRule type="containsText" dxfId="16749" priority="17948" operator="containsText" text="09.00 - 13:00">
      <formula>NOT(ISERROR(SEARCH("09.00 - 13:00",C80)))</formula>
    </cfRule>
    <cfRule type="containsText" dxfId="16748" priority="17949" operator="containsText" text="08.30 – 16:30 ">
      <formula>NOT(ISERROR(SEARCH("08.30 – 16:30 ",C80)))</formula>
    </cfRule>
    <cfRule type="containsText" dxfId="16747" priority="17950" operator="containsText" text="08.30 – 17:30 ">
      <formula>NOT(ISERROR(SEARCH("08.30 – 17:30 ",C80)))</formula>
    </cfRule>
  </conditionalFormatting>
  <conditionalFormatting sqref="C80">
    <cfRule type="cellIs" dxfId="16746" priority="17937" operator="equal">
      <formula>"09.00 – 15.00"</formula>
    </cfRule>
  </conditionalFormatting>
  <conditionalFormatting sqref="C80">
    <cfRule type="cellIs" dxfId="16745" priority="17938" operator="equal">
      <formula>"09.00 – 18.00"</formula>
    </cfRule>
  </conditionalFormatting>
  <conditionalFormatting sqref="C80">
    <cfRule type="cellIs" dxfId="16744" priority="17939" operator="equal">
      <formula>"09.30 – 13.00"</formula>
    </cfRule>
  </conditionalFormatting>
  <conditionalFormatting sqref="C80">
    <cfRule type="cellIs" dxfId="16743" priority="17940" operator="equal">
      <formula>"10.30 – 19.30"</formula>
    </cfRule>
  </conditionalFormatting>
  <conditionalFormatting sqref="C80">
    <cfRule type="cellIs" dxfId="16742" priority="17941" operator="equal">
      <formula>"11.30 – 19.30"</formula>
    </cfRule>
  </conditionalFormatting>
  <conditionalFormatting sqref="C80">
    <cfRule type="cellIs" dxfId="16741" priority="17942" operator="equal">
      <formula>_FV(13,"3")</formula>
    </cfRule>
  </conditionalFormatting>
  <conditionalFormatting sqref="C80">
    <cfRule type="cellIs" dxfId="16740" priority="17943" operator="equal">
      <formula>_FV(13,"3")</formula>
    </cfRule>
  </conditionalFormatting>
  <conditionalFormatting sqref="C80">
    <cfRule type="cellIs" dxfId="16739" priority="17944" operator="equal">
      <formula>_FV(13,"3")</formula>
    </cfRule>
  </conditionalFormatting>
  <conditionalFormatting sqref="C80">
    <cfRule type="containsText" dxfId="16738" priority="17927" operator="containsText" text="DOMENICA">
      <formula>NOT(ISERROR(SEARCH("DOMENICA",C80)))</formula>
    </cfRule>
    <cfRule type="containsText" dxfId="16737" priority="17928" operator="containsText" text="08.30 – 14.30">
      <formula>NOT(ISERROR(SEARCH("08.30 – 14.30",C80)))</formula>
    </cfRule>
    <cfRule type="containsText" dxfId="16736" priority="17929" operator="containsText" text="09.30 – 18.30">
      <formula>NOT(ISERROR(SEARCH("09.30 – 18.30",C80)))</formula>
    </cfRule>
    <cfRule type="containsText" dxfId="16735" priority="17930" operator="containsText" text="08.30 – 16.30">
      <formula>NOT(ISERROR(SEARCH("08.30 – 16.30",C80)))</formula>
    </cfRule>
    <cfRule type="containsText" dxfId="16734" priority="17931" operator="containsText" text="08.30 – 17.30">
      <formula>NOT(ISERROR(SEARCH("08.30 – 17.30",C80)))</formula>
    </cfRule>
    <cfRule type="containsText" dxfId="16733" priority="17932" operator="containsText" text="09.00 – 18.00">
      <formula>NOT(ISERROR(SEARCH("09.00 – 18.00",C80)))</formula>
    </cfRule>
    <cfRule type="containsText" dxfId="16732" priority="17933" operator="containsText" text="09.00 – 15.00">
      <formula>NOT(ISERROR(SEARCH("09.00 – 15.00",C80)))</formula>
    </cfRule>
    <cfRule type="containsText" dxfId="16731" priority="17934" operator="containsText" text="10.30 – 19.30">
      <formula>NOT(ISERROR(SEARCH("10.30 – 19.30",C80)))</formula>
    </cfRule>
    <cfRule type="containsText" dxfId="16730" priority="17935" operator="containsText" text="09.00 – 13.00">
      <formula>NOT(ISERROR(SEARCH("09.00 – 13.00",C80)))</formula>
    </cfRule>
    <cfRule type="containsText" dxfId="16729" priority="17936" operator="containsText" text="11.30 – 19.30">
      <formula>NOT(ISERROR(SEARCH("11.30 – 19.30",C80)))</formula>
    </cfRule>
  </conditionalFormatting>
  <conditionalFormatting sqref="C80">
    <cfRule type="cellIs" dxfId="16728" priority="17916" operator="equal">
      <formula>"11.30 – 19.30"</formula>
    </cfRule>
  </conditionalFormatting>
  <conditionalFormatting sqref="C80">
    <cfRule type="cellIs" dxfId="16727" priority="17918" operator="equal">
      <formula>_FV(13,"3")</formula>
    </cfRule>
  </conditionalFormatting>
  <conditionalFormatting sqref="C80">
    <cfRule type="cellIs" dxfId="16726" priority="17919" operator="equal">
      <formula>_FV(13,"3")</formula>
    </cfRule>
  </conditionalFormatting>
  <conditionalFormatting sqref="D80">
    <cfRule type="cellIs" dxfId="16725" priority="17844" operator="equal">
      <formula>_FV(13,"3")</formula>
    </cfRule>
  </conditionalFormatting>
  <conditionalFormatting sqref="D80">
    <cfRule type="cellIs" dxfId="16724" priority="17847" operator="equal">
      <formula>"09.00 – 18.00"</formula>
    </cfRule>
  </conditionalFormatting>
  <conditionalFormatting sqref="D80">
    <cfRule type="cellIs" dxfId="16723" priority="17848" operator="equal">
      <formula>"09.30 – 13.00"</formula>
    </cfRule>
  </conditionalFormatting>
  <conditionalFormatting sqref="D80">
    <cfRule type="cellIs" dxfId="16722" priority="17849" operator="equal">
      <formula>"10.30 – 19.30"</formula>
    </cfRule>
  </conditionalFormatting>
  <conditionalFormatting sqref="D80">
    <cfRule type="cellIs" dxfId="16721" priority="17850" operator="equal">
      <formula>"11.30 – 19.30"</formula>
    </cfRule>
  </conditionalFormatting>
  <conditionalFormatting sqref="D80">
    <cfRule type="cellIs" dxfId="16720" priority="17851" operator="equal">
      <formula>_FV(13,"3")</formula>
    </cfRule>
  </conditionalFormatting>
  <conditionalFormatting sqref="D80">
    <cfRule type="cellIs" dxfId="16719" priority="17852" operator="equal">
      <formula>_FV(13,"3")</formula>
    </cfRule>
  </conditionalFormatting>
  <conditionalFormatting sqref="D80">
    <cfRule type="cellIs" dxfId="16718" priority="17853" operator="equal">
      <formula>_FV(13,"3")</formula>
    </cfRule>
  </conditionalFormatting>
  <conditionalFormatting sqref="D80">
    <cfRule type="cellIs" dxfId="16717" priority="17840" operator="equal">
      <formula>"09.00 – 18.00"</formula>
    </cfRule>
  </conditionalFormatting>
  <conditionalFormatting sqref="D80">
    <cfRule type="cellIs" dxfId="16716" priority="17841" operator="equal">
      <formula>"09.30 – 13.00"</formula>
    </cfRule>
  </conditionalFormatting>
  <conditionalFormatting sqref="D80">
    <cfRule type="cellIs" dxfId="16715" priority="17842" operator="equal">
      <formula>"10.30 – 19.30"</formula>
    </cfRule>
  </conditionalFormatting>
  <conditionalFormatting sqref="D80">
    <cfRule type="cellIs" dxfId="16714" priority="17904" operator="equal">
      <formula>"09.00 – 13.00"</formula>
    </cfRule>
  </conditionalFormatting>
  <conditionalFormatting sqref="D80">
    <cfRule type="cellIs" dxfId="16713" priority="17905" operator="equal">
      <formula>"09.00 – 15.00"</formula>
    </cfRule>
  </conditionalFormatting>
  <conditionalFormatting sqref="D80">
    <cfRule type="cellIs" dxfId="16712" priority="17906" operator="equal">
      <formula>"09.00 – 18.00"</formula>
    </cfRule>
  </conditionalFormatting>
  <conditionalFormatting sqref="D80">
    <cfRule type="cellIs" dxfId="16711" priority="17907" operator="equal">
      <formula>"09.30 – 13.00"</formula>
    </cfRule>
  </conditionalFormatting>
  <conditionalFormatting sqref="D80">
    <cfRule type="cellIs" dxfId="16710" priority="17908" operator="equal">
      <formula>"10.30 – 19.30"</formula>
    </cfRule>
  </conditionalFormatting>
  <conditionalFormatting sqref="D80">
    <cfRule type="cellIs" dxfId="16709" priority="17909" operator="equal">
      <formula>"11.30 – 19.30"</formula>
    </cfRule>
  </conditionalFormatting>
  <conditionalFormatting sqref="D80">
    <cfRule type="cellIs" dxfId="16708" priority="17910" operator="equal">
      <formula>_FV(13,"3")</formula>
    </cfRule>
  </conditionalFormatting>
  <conditionalFormatting sqref="D80">
    <cfRule type="cellIs" dxfId="16707" priority="17911" operator="equal">
      <formula>_FV(13,"3")</formula>
    </cfRule>
  </conditionalFormatting>
  <conditionalFormatting sqref="D80">
    <cfRule type="cellIs" dxfId="16706" priority="17912" operator="equal">
      <formula>_FV(13,"3")</formula>
    </cfRule>
  </conditionalFormatting>
  <conditionalFormatting sqref="D80">
    <cfRule type="containsText" dxfId="16705" priority="17894" operator="containsText" text="DOMENICA">
      <formula>NOT(ISERROR(SEARCH("DOMENICA",D80)))</formula>
    </cfRule>
    <cfRule type="containsText" dxfId="16704" priority="17895" operator="containsText" text="08.30 – 14.30">
      <formula>NOT(ISERROR(SEARCH("08.30 – 14.30",D80)))</formula>
    </cfRule>
    <cfRule type="containsText" dxfId="16703" priority="17896" operator="containsText" text="09.30 – 18.30">
      <formula>NOT(ISERROR(SEARCH("09.30 – 18.30",D80)))</formula>
    </cfRule>
    <cfRule type="containsText" dxfId="16702" priority="17897" operator="containsText" text="08.30 – 16.30">
      <formula>NOT(ISERROR(SEARCH("08.30 – 16.30",D80)))</formula>
    </cfRule>
    <cfRule type="containsText" dxfId="16701" priority="17898" operator="containsText" text="08.30 – 17.30">
      <formula>NOT(ISERROR(SEARCH("08.30 – 17.30",D80)))</formula>
    </cfRule>
    <cfRule type="containsText" dxfId="16700" priority="17899" operator="containsText" text="09.00 – 18.00">
      <formula>NOT(ISERROR(SEARCH("09.00 – 18.00",D80)))</formula>
    </cfRule>
    <cfRule type="containsText" dxfId="16699" priority="17900" operator="containsText" text="09.00 – 15.00">
      <formula>NOT(ISERROR(SEARCH("09.00 – 15.00",D80)))</formula>
    </cfRule>
    <cfRule type="containsText" dxfId="16698" priority="17901" operator="containsText" text="10.30 – 19.30">
      <formula>NOT(ISERROR(SEARCH("10.30 – 19.30",D80)))</formula>
    </cfRule>
    <cfRule type="containsText" dxfId="16697" priority="17902" operator="containsText" text="09.00 – 13.00">
      <formula>NOT(ISERROR(SEARCH("09.00 – 13.00",D80)))</formula>
    </cfRule>
    <cfRule type="containsText" dxfId="16696" priority="17903" operator="containsText" text="11.30 – 19.30">
      <formula>NOT(ISERROR(SEARCH("11.30 – 19.30",D80)))</formula>
    </cfRule>
  </conditionalFormatting>
  <conditionalFormatting sqref="D80">
    <cfRule type="cellIs" dxfId="16695" priority="17886" operator="equal">
      <formula>"09.00 – 15.00"</formula>
    </cfRule>
  </conditionalFormatting>
  <conditionalFormatting sqref="D80">
    <cfRule type="cellIs" dxfId="16694" priority="17887" operator="equal">
      <formula>"09.00 – 18.00"</formula>
    </cfRule>
  </conditionalFormatting>
  <conditionalFormatting sqref="D80">
    <cfRule type="cellIs" dxfId="16693" priority="17888" operator="equal">
      <formula>"09.30 – 13.00"</formula>
    </cfRule>
  </conditionalFormatting>
  <conditionalFormatting sqref="D80">
    <cfRule type="cellIs" dxfId="16692" priority="17889" operator="equal">
      <formula>"10.30 – 19.30"</formula>
    </cfRule>
  </conditionalFormatting>
  <conditionalFormatting sqref="D80">
    <cfRule type="cellIs" dxfId="16691" priority="17890" operator="equal">
      <formula>"11.30 – 19.30"</formula>
    </cfRule>
  </conditionalFormatting>
  <conditionalFormatting sqref="D80">
    <cfRule type="cellIs" dxfId="16690" priority="17891" operator="equal">
      <formula>_FV(13,"3")</formula>
    </cfRule>
  </conditionalFormatting>
  <conditionalFormatting sqref="D80">
    <cfRule type="cellIs" dxfId="16689" priority="17892" operator="equal">
      <formula>_FV(13,"3")</formula>
    </cfRule>
  </conditionalFormatting>
  <conditionalFormatting sqref="D80">
    <cfRule type="cellIs" dxfId="16688" priority="17893" operator="equal">
      <formula>_FV(13,"3")</formula>
    </cfRule>
  </conditionalFormatting>
  <conditionalFormatting sqref="D80">
    <cfRule type="cellIs" dxfId="16687" priority="17878" operator="equal">
      <formula>"09.00 – 15.00"</formula>
    </cfRule>
  </conditionalFormatting>
  <conditionalFormatting sqref="D80">
    <cfRule type="cellIs" dxfId="16686" priority="17879" operator="equal">
      <formula>"09.00 – 18.00"</formula>
    </cfRule>
  </conditionalFormatting>
  <conditionalFormatting sqref="D80">
    <cfRule type="cellIs" dxfId="16685" priority="17880" operator="equal">
      <formula>"09.30 – 13.00"</formula>
    </cfRule>
  </conditionalFormatting>
  <conditionalFormatting sqref="D80">
    <cfRule type="cellIs" dxfId="16684" priority="17881" operator="equal">
      <formula>"10.30 – 19.30"</formula>
    </cfRule>
  </conditionalFormatting>
  <conditionalFormatting sqref="D80">
    <cfRule type="cellIs" dxfId="16683" priority="17882" operator="equal">
      <formula>"11.30 – 19.30"</formula>
    </cfRule>
  </conditionalFormatting>
  <conditionalFormatting sqref="D80">
    <cfRule type="cellIs" dxfId="16682" priority="17883" operator="equal">
      <formula>_FV(13,"3")</formula>
    </cfRule>
  </conditionalFormatting>
  <conditionalFormatting sqref="D80">
    <cfRule type="cellIs" dxfId="16681" priority="17884" operator="equal">
      <formula>_FV(13,"3")</formula>
    </cfRule>
  </conditionalFormatting>
  <conditionalFormatting sqref="D80">
    <cfRule type="cellIs" dxfId="16680" priority="17885" operator="equal">
      <formula>_FV(13,"3")</formula>
    </cfRule>
  </conditionalFormatting>
  <conditionalFormatting sqref="D80">
    <cfRule type="containsText" dxfId="16679" priority="17872" operator="containsText" text="09.00 - 13.00">
      <formula>NOT(ISERROR(SEARCH("09.00 - 13.00",D80)))</formula>
    </cfRule>
    <cfRule type="containsText" dxfId="16678" priority="17873" operator="containsText" text="09.00 – 15:00">
      <formula>NOT(ISERROR(SEARCH("09.00 – 15:00",D80)))</formula>
    </cfRule>
    <cfRule type="containsText" dxfId="16677" priority="17874" operator="containsText" text="09.00 – 16.00">
      <formula>NOT(ISERROR(SEARCH("09.00 – 16.00",D80)))</formula>
    </cfRule>
    <cfRule type="containsText" dxfId="16676" priority="17875" operator="containsText" text="09.00 - 13:00">
      <formula>NOT(ISERROR(SEARCH("09.00 - 13:00",D80)))</formula>
    </cfRule>
    <cfRule type="containsText" dxfId="16675" priority="17876" operator="containsText" text="08.30 – 16:30 ">
      <formula>NOT(ISERROR(SEARCH("08.30 – 16:30 ",D80)))</formula>
    </cfRule>
    <cfRule type="containsText" dxfId="16674" priority="17877" operator="containsText" text="08.30 – 17:30 ">
      <formula>NOT(ISERROR(SEARCH("08.30 – 17:30 ",D80)))</formula>
    </cfRule>
  </conditionalFormatting>
  <conditionalFormatting sqref="D80">
    <cfRule type="cellIs" dxfId="16673" priority="17864" operator="equal">
      <formula>"09.00 – 15.00"</formula>
    </cfRule>
  </conditionalFormatting>
  <conditionalFormatting sqref="D80">
    <cfRule type="cellIs" dxfId="16672" priority="17865" operator="equal">
      <formula>"09.00 – 18.00"</formula>
    </cfRule>
  </conditionalFormatting>
  <conditionalFormatting sqref="D80">
    <cfRule type="cellIs" dxfId="16671" priority="17866" operator="equal">
      <formula>"09.30 – 13.00"</formula>
    </cfRule>
  </conditionalFormatting>
  <conditionalFormatting sqref="D80">
    <cfRule type="cellIs" dxfId="16670" priority="17867" operator="equal">
      <formula>"10.30 – 19.30"</formula>
    </cfRule>
  </conditionalFormatting>
  <conditionalFormatting sqref="D80">
    <cfRule type="cellIs" dxfId="16669" priority="17868" operator="equal">
      <formula>"11.30 – 19.30"</formula>
    </cfRule>
  </conditionalFormatting>
  <conditionalFormatting sqref="D80">
    <cfRule type="cellIs" dxfId="16668" priority="17869" operator="equal">
      <formula>_FV(13,"3")</formula>
    </cfRule>
  </conditionalFormatting>
  <conditionalFormatting sqref="D80">
    <cfRule type="cellIs" dxfId="16667" priority="17870" operator="equal">
      <formula>_FV(13,"3")</formula>
    </cfRule>
  </conditionalFormatting>
  <conditionalFormatting sqref="D80">
    <cfRule type="cellIs" dxfId="16666" priority="17871" operator="equal">
      <formula>_FV(13,"3")</formula>
    </cfRule>
  </conditionalFormatting>
  <conditionalFormatting sqref="D80">
    <cfRule type="containsText" dxfId="16665" priority="17854" operator="containsText" text="DOMENICA">
      <formula>NOT(ISERROR(SEARCH("DOMENICA",D80)))</formula>
    </cfRule>
    <cfRule type="containsText" dxfId="16664" priority="17855" operator="containsText" text="08.30 – 14.30">
      <formula>NOT(ISERROR(SEARCH("08.30 – 14.30",D80)))</formula>
    </cfRule>
    <cfRule type="containsText" dxfId="16663" priority="17856" operator="containsText" text="09.30 – 18.30">
      <formula>NOT(ISERROR(SEARCH("09.30 – 18.30",D80)))</formula>
    </cfRule>
    <cfRule type="containsText" dxfId="16662" priority="17857" operator="containsText" text="08.30 – 16.30">
      <formula>NOT(ISERROR(SEARCH("08.30 – 16.30",D80)))</formula>
    </cfRule>
    <cfRule type="containsText" dxfId="16661" priority="17858" operator="containsText" text="08.30 – 17.30">
      <formula>NOT(ISERROR(SEARCH("08.30 – 17.30",D80)))</formula>
    </cfRule>
    <cfRule type="containsText" dxfId="16660" priority="17859" operator="containsText" text="09.00 – 18.00">
      <formula>NOT(ISERROR(SEARCH("09.00 – 18.00",D80)))</formula>
    </cfRule>
    <cfRule type="containsText" dxfId="16659" priority="17860" operator="containsText" text="09.00 – 15.00">
      <formula>NOT(ISERROR(SEARCH("09.00 – 15.00",D80)))</formula>
    </cfRule>
    <cfRule type="containsText" dxfId="16658" priority="17861" operator="containsText" text="10.30 – 19.30">
      <formula>NOT(ISERROR(SEARCH("10.30 – 19.30",D80)))</formula>
    </cfRule>
    <cfRule type="containsText" dxfId="16657" priority="17862" operator="containsText" text="09.00 – 13.00">
      <formula>NOT(ISERROR(SEARCH("09.00 – 13.00",D80)))</formula>
    </cfRule>
    <cfRule type="containsText" dxfId="16656" priority="17863" operator="containsText" text="11.30 – 19.30">
      <formula>NOT(ISERROR(SEARCH("11.30 – 19.30",D80)))</formula>
    </cfRule>
  </conditionalFormatting>
  <conditionalFormatting sqref="D80">
    <cfRule type="cellIs" dxfId="16655" priority="17843" operator="equal">
      <formula>"11.30 – 19.30"</formula>
    </cfRule>
  </conditionalFormatting>
  <conditionalFormatting sqref="D80">
    <cfRule type="cellIs" dxfId="16654" priority="17845" operator="equal">
      <formula>_FV(13,"3")</formula>
    </cfRule>
  </conditionalFormatting>
  <conditionalFormatting sqref="D80">
    <cfRule type="cellIs" dxfId="16653" priority="17846" operator="equal">
      <formula>_FV(13,"3")</formula>
    </cfRule>
  </conditionalFormatting>
  <conditionalFormatting sqref="H80:J80">
    <cfRule type="cellIs" dxfId="16652" priority="17771" operator="equal">
      <formula>_FV(13,"3")</formula>
    </cfRule>
  </conditionalFormatting>
  <conditionalFormatting sqref="H80:J80">
    <cfRule type="cellIs" dxfId="16651" priority="17774" operator="equal">
      <formula>"09.00 – 18.00"</formula>
    </cfRule>
  </conditionalFormatting>
  <conditionalFormatting sqref="H80:J80">
    <cfRule type="cellIs" dxfId="16650" priority="17775" operator="equal">
      <formula>"09.30 – 13.00"</formula>
    </cfRule>
  </conditionalFormatting>
  <conditionalFormatting sqref="H80:J80">
    <cfRule type="cellIs" dxfId="16649" priority="17776" operator="equal">
      <formula>"10.30 – 19.30"</formula>
    </cfRule>
  </conditionalFormatting>
  <conditionalFormatting sqref="H80:J80">
    <cfRule type="cellIs" dxfId="16648" priority="17777" operator="equal">
      <formula>"11.30 – 19.30"</formula>
    </cfRule>
  </conditionalFormatting>
  <conditionalFormatting sqref="H80:J80">
    <cfRule type="cellIs" dxfId="16647" priority="17778" operator="equal">
      <formula>_FV(13,"3")</formula>
    </cfRule>
  </conditionalFormatting>
  <conditionalFormatting sqref="H80:J80">
    <cfRule type="cellIs" dxfId="16646" priority="17779" operator="equal">
      <formula>_FV(13,"3")</formula>
    </cfRule>
  </conditionalFormatting>
  <conditionalFormatting sqref="H80:J80">
    <cfRule type="cellIs" dxfId="16645" priority="17780" operator="equal">
      <formula>_FV(13,"3")</formula>
    </cfRule>
  </conditionalFormatting>
  <conditionalFormatting sqref="H80:J80">
    <cfRule type="cellIs" dxfId="16644" priority="17767" operator="equal">
      <formula>"09.00 – 18.00"</formula>
    </cfRule>
  </conditionalFormatting>
  <conditionalFormatting sqref="H80:J80">
    <cfRule type="cellIs" dxfId="16643" priority="17768" operator="equal">
      <formula>"09.30 – 13.00"</formula>
    </cfRule>
  </conditionalFormatting>
  <conditionalFormatting sqref="H80:J80">
    <cfRule type="cellIs" dxfId="16642" priority="17769" operator="equal">
      <formula>"10.30 – 19.30"</formula>
    </cfRule>
  </conditionalFormatting>
  <conditionalFormatting sqref="H80:J80">
    <cfRule type="cellIs" dxfId="16641" priority="17831" operator="equal">
      <formula>"09.00 – 13.00"</formula>
    </cfRule>
  </conditionalFormatting>
  <conditionalFormatting sqref="H80:J80">
    <cfRule type="cellIs" dxfId="16640" priority="17832" operator="equal">
      <formula>"09.00 – 15.00"</formula>
    </cfRule>
  </conditionalFormatting>
  <conditionalFormatting sqref="H80:J80">
    <cfRule type="cellIs" dxfId="16639" priority="17833" operator="equal">
      <formula>"09.00 – 18.00"</formula>
    </cfRule>
  </conditionalFormatting>
  <conditionalFormatting sqref="H80:J80">
    <cfRule type="cellIs" dxfId="16638" priority="17834" operator="equal">
      <formula>"09.30 – 13.00"</formula>
    </cfRule>
  </conditionalFormatting>
  <conditionalFormatting sqref="H80:J80">
    <cfRule type="cellIs" dxfId="16637" priority="17835" operator="equal">
      <formula>"10.30 – 19.30"</formula>
    </cfRule>
  </conditionalFormatting>
  <conditionalFormatting sqref="H80:J80">
    <cfRule type="cellIs" dxfId="16636" priority="17836" operator="equal">
      <formula>"11.30 – 19.30"</formula>
    </cfRule>
  </conditionalFormatting>
  <conditionalFormatting sqref="H80:J80">
    <cfRule type="cellIs" dxfId="16635" priority="17837" operator="equal">
      <formula>_FV(13,"3")</formula>
    </cfRule>
  </conditionalFormatting>
  <conditionalFormatting sqref="H80:J80">
    <cfRule type="cellIs" dxfId="16634" priority="17838" operator="equal">
      <formula>_FV(13,"3")</formula>
    </cfRule>
  </conditionalFormatting>
  <conditionalFormatting sqref="H80:J80">
    <cfRule type="cellIs" dxfId="16633" priority="17839" operator="equal">
      <formula>_FV(13,"3")</formula>
    </cfRule>
  </conditionalFormatting>
  <conditionalFormatting sqref="H80:J80">
    <cfRule type="containsText" dxfId="16632" priority="17821" operator="containsText" text="DOMENICA">
      <formula>NOT(ISERROR(SEARCH("DOMENICA",H80)))</formula>
    </cfRule>
    <cfRule type="containsText" dxfId="16631" priority="17822" operator="containsText" text="08.30 – 14.30">
      <formula>NOT(ISERROR(SEARCH("08.30 – 14.30",H80)))</formula>
    </cfRule>
    <cfRule type="containsText" dxfId="16630" priority="17823" operator="containsText" text="09.30 – 18.30">
      <formula>NOT(ISERROR(SEARCH("09.30 – 18.30",H80)))</formula>
    </cfRule>
    <cfRule type="containsText" dxfId="16629" priority="17824" operator="containsText" text="08.30 – 16.30">
      <formula>NOT(ISERROR(SEARCH("08.30 – 16.30",H80)))</formula>
    </cfRule>
    <cfRule type="containsText" dxfId="16628" priority="17825" operator="containsText" text="08.30 – 17.30">
      <formula>NOT(ISERROR(SEARCH("08.30 – 17.30",H80)))</formula>
    </cfRule>
    <cfRule type="containsText" dxfId="16627" priority="17826" operator="containsText" text="09.00 – 18.00">
      <formula>NOT(ISERROR(SEARCH("09.00 – 18.00",H80)))</formula>
    </cfRule>
    <cfRule type="containsText" dxfId="16626" priority="17827" operator="containsText" text="09.00 – 15.00">
      <formula>NOT(ISERROR(SEARCH("09.00 – 15.00",H80)))</formula>
    </cfRule>
    <cfRule type="containsText" dxfId="16625" priority="17828" operator="containsText" text="10.30 – 19.30">
      <formula>NOT(ISERROR(SEARCH("10.30 – 19.30",H80)))</formula>
    </cfRule>
    <cfRule type="containsText" dxfId="16624" priority="17829" operator="containsText" text="09.00 – 13.00">
      <formula>NOT(ISERROR(SEARCH("09.00 – 13.00",H80)))</formula>
    </cfRule>
    <cfRule type="containsText" dxfId="16623" priority="17830" operator="containsText" text="11.30 – 19.30">
      <formula>NOT(ISERROR(SEARCH("11.30 – 19.30",H80)))</formula>
    </cfRule>
  </conditionalFormatting>
  <conditionalFormatting sqref="H80:J80">
    <cfRule type="cellIs" dxfId="16622" priority="17813" operator="equal">
      <formula>"09.00 – 15.00"</formula>
    </cfRule>
  </conditionalFormatting>
  <conditionalFormatting sqref="H80:J80">
    <cfRule type="cellIs" dxfId="16621" priority="17814" operator="equal">
      <formula>"09.00 – 18.00"</formula>
    </cfRule>
  </conditionalFormatting>
  <conditionalFormatting sqref="H80:J80">
    <cfRule type="cellIs" dxfId="16620" priority="17815" operator="equal">
      <formula>"09.30 – 13.00"</formula>
    </cfRule>
  </conditionalFormatting>
  <conditionalFormatting sqref="H80:J80">
    <cfRule type="cellIs" dxfId="16619" priority="17816" operator="equal">
      <formula>"10.30 – 19.30"</formula>
    </cfRule>
  </conditionalFormatting>
  <conditionalFormatting sqref="H80:J80">
    <cfRule type="cellIs" dxfId="16618" priority="17817" operator="equal">
      <formula>"11.30 – 19.30"</formula>
    </cfRule>
  </conditionalFormatting>
  <conditionalFormatting sqref="H80:J80">
    <cfRule type="cellIs" dxfId="16617" priority="17818" operator="equal">
      <formula>_FV(13,"3")</formula>
    </cfRule>
  </conditionalFormatting>
  <conditionalFormatting sqref="H80:J80">
    <cfRule type="cellIs" dxfId="16616" priority="17819" operator="equal">
      <formula>_FV(13,"3")</formula>
    </cfRule>
  </conditionalFormatting>
  <conditionalFormatting sqref="H80:J80">
    <cfRule type="cellIs" dxfId="16615" priority="17820" operator="equal">
      <formula>_FV(13,"3")</formula>
    </cfRule>
  </conditionalFormatting>
  <conditionalFormatting sqref="H80:J80">
    <cfRule type="cellIs" dxfId="16614" priority="17805" operator="equal">
      <formula>"09.00 – 15.00"</formula>
    </cfRule>
  </conditionalFormatting>
  <conditionalFormatting sqref="H80:J80">
    <cfRule type="cellIs" dxfId="16613" priority="17806" operator="equal">
      <formula>"09.00 – 18.00"</formula>
    </cfRule>
  </conditionalFormatting>
  <conditionalFormatting sqref="H80:J80">
    <cfRule type="cellIs" dxfId="16612" priority="17807" operator="equal">
      <formula>"09.30 – 13.00"</formula>
    </cfRule>
  </conditionalFormatting>
  <conditionalFormatting sqref="H80:J80">
    <cfRule type="cellIs" dxfId="16611" priority="17808" operator="equal">
      <formula>"10.30 – 19.30"</formula>
    </cfRule>
  </conditionalFormatting>
  <conditionalFormatting sqref="H80:J80">
    <cfRule type="cellIs" dxfId="16610" priority="17809" operator="equal">
      <formula>"11.30 – 19.30"</formula>
    </cfRule>
  </conditionalFormatting>
  <conditionalFormatting sqref="H80:J80">
    <cfRule type="cellIs" dxfId="16609" priority="17810" operator="equal">
      <formula>_FV(13,"3")</formula>
    </cfRule>
  </conditionalFormatting>
  <conditionalFormatting sqref="H80:J80">
    <cfRule type="cellIs" dxfId="16608" priority="17811" operator="equal">
      <formula>_FV(13,"3")</formula>
    </cfRule>
  </conditionalFormatting>
  <conditionalFormatting sqref="H80:J80">
    <cfRule type="cellIs" dxfId="16607" priority="17812" operator="equal">
      <formula>_FV(13,"3")</formula>
    </cfRule>
  </conditionalFormatting>
  <conditionalFormatting sqref="H80:J80">
    <cfRule type="containsText" dxfId="16606" priority="17799" operator="containsText" text="09.00 - 13.00">
      <formula>NOT(ISERROR(SEARCH("09.00 - 13.00",H80)))</formula>
    </cfRule>
    <cfRule type="containsText" dxfId="16605" priority="17800" operator="containsText" text="09.00 – 15:00">
      <formula>NOT(ISERROR(SEARCH("09.00 – 15:00",H80)))</formula>
    </cfRule>
    <cfRule type="containsText" dxfId="16604" priority="17801" operator="containsText" text="09.00 – 16.00">
      <formula>NOT(ISERROR(SEARCH("09.00 – 16.00",H80)))</formula>
    </cfRule>
    <cfRule type="containsText" dxfId="16603" priority="17802" operator="containsText" text="09.00 - 13:00">
      <formula>NOT(ISERROR(SEARCH("09.00 - 13:00",H80)))</formula>
    </cfRule>
    <cfRule type="containsText" dxfId="16602" priority="17803" operator="containsText" text="08.30 – 16:30 ">
      <formula>NOT(ISERROR(SEARCH("08.30 – 16:30 ",H80)))</formula>
    </cfRule>
    <cfRule type="containsText" dxfId="16601" priority="17804" operator="containsText" text="08.30 – 17:30 ">
      <formula>NOT(ISERROR(SEARCH("08.30 – 17:30 ",H80)))</formula>
    </cfRule>
  </conditionalFormatting>
  <conditionalFormatting sqref="H80:J80">
    <cfRule type="cellIs" dxfId="16600" priority="17791" operator="equal">
      <formula>"09.00 – 15.00"</formula>
    </cfRule>
  </conditionalFormatting>
  <conditionalFormatting sqref="H80:J80">
    <cfRule type="cellIs" dxfId="16599" priority="17792" operator="equal">
      <formula>"09.00 – 18.00"</formula>
    </cfRule>
  </conditionalFormatting>
  <conditionalFormatting sqref="H80:J80">
    <cfRule type="cellIs" dxfId="16598" priority="17793" operator="equal">
      <formula>"09.30 – 13.00"</formula>
    </cfRule>
  </conditionalFormatting>
  <conditionalFormatting sqref="H80:J80">
    <cfRule type="cellIs" dxfId="16597" priority="17794" operator="equal">
      <formula>"10.30 – 19.30"</formula>
    </cfRule>
  </conditionalFormatting>
  <conditionalFormatting sqref="H80:J80">
    <cfRule type="cellIs" dxfId="16596" priority="17795" operator="equal">
      <formula>"11.30 – 19.30"</formula>
    </cfRule>
  </conditionalFormatting>
  <conditionalFormatting sqref="H80:J80">
    <cfRule type="cellIs" dxfId="16595" priority="17796" operator="equal">
      <formula>_FV(13,"3")</formula>
    </cfRule>
  </conditionalFormatting>
  <conditionalFormatting sqref="H80:J80">
    <cfRule type="cellIs" dxfId="16594" priority="17797" operator="equal">
      <formula>_FV(13,"3")</formula>
    </cfRule>
  </conditionalFormatting>
  <conditionalFormatting sqref="H80:J80">
    <cfRule type="cellIs" dxfId="16593" priority="17798" operator="equal">
      <formula>_FV(13,"3")</formula>
    </cfRule>
  </conditionalFormatting>
  <conditionalFormatting sqref="H80:J80">
    <cfRule type="containsText" dxfId="16592" priority="17781" operator="containsText" text="DOMENICA">
      <formula>NOT(ISERROR(SEARCH("DOMENICA",H80)))</formula>
    </cfRule>
    <cfRule type="containsText" dxfId="16591" priority="17782" operator="containsText" text="08.30 – 14.30">
      <formula>NOT(ISERROR(SEARCH("08.30 – 14.30",H80)))</formula>
    </cfRule>
    <cfRule type="containsText" dxfId="16590" priority="17783" operator="containsText" text="09.30 – 18.30">
      <formula>NOT(ISERROR(SEARCH("09.30 – 18.30",H80)))</formula>
    </cfRule>
    <cfRule type="containsText" dxfId="16589" priority="17784" operator="containsText" text="08.30 – 16.30">
      <formula>NOT(ISERROR(SEARCH("08.30 – 16.30",H80)))</formula>
    </cfRule>
    <cfRule type="containsText" dxfId="16588" priority="17785" operator="containsText" text="08.30 – 17.30">
      <formula>NOT(ISERROR(SEARCH("08.30 – 17.30",H80)))</formula>
    </cfRule>
    <cfRule type="containsText" dxfId="16587" priority="17786" operator="containsText" text="09.00 – 18.00">
      <formula>NOT(ISERROR(SEARCH("09.00 – 18.00",H80)))</formula>
    </cfRule>
    <cfRule type="containsText" dxfId="16586" priority="17787" operator="containsText" text="09.00 – 15.00">
      <formula>NOT(ISERROR(SEARCH("09.00 – 15.00",H80)))</formula>
    </cfRule>
    <cfRule type="containsText" dxfId="16585" priority="17788" operator="containsText" text="10.30 – 19.30">
      <formula>NOT(ISERROR(SEARCH("10.30 – 19.30",H80)))</formula>
    </cfRule>
    <cfRule type="containsText" dxfId="16584" priority="17789" operator="containsText" text="09.00 – 13.00">
      <formula>NOT(ISERROR(SEARCH("09.00 – 13.00",H80)))</formula>
    </cfRule>
    <cfRule type="containsText" dxfId="16583" priority="17790" operator="containsText" text="11.30 – 19.30">
      <formula>NOT(ISERROR(SEARCH("11.30 – 19.30",H80)))</formula>
    </cfRule>
  </conditionalFormatting>
  <conditionalFormatting sqref="H80:J80">
    <cfRule type="cellIs" dxfId="16582" priority="17770" operator="equal">
      <formula>"11.30 – 19.30"</formula>
    </cfRule>
  </conditionalFormatting>
  <conditionalFormatting sqref="H80:J80">
    <cfRule type="cellIs" dxfId="16581" priority="17772" operator="equal">
      <formula>_FV(13,"3")</formula>
    </cfRule>
  </conditionalFormatting>
  <conditionalFormatting sqref="H80:J80">
    <cfRule type="cellIs" dxfId="16580" priority="17773" operator="equal">
      <formula>_FV(13,"3")</formula>
    </cfRule>
  </conditionalFormatting>
  <conditionalFormatting sqref="M80:P80">
    <cfRule type="cellIs" dxfId="16579" priority="17698" operator="equal">
      <formula>_FV(13,"3")</formula>
    </cfRule>
  </conditionalFormatting>
  <conditionalFormatting sqref="M80:P80">
    <cfRule type="cellIs" dxfId="16578" priority="17701" operator="equal">
      <formula>"09.00 – 18.00"</formula>
    </cfRule>
  </conditionalFormatting>
  <conditionalFormatting sqref="M80:P80">
    <cfRule type="cellIs" dxfId="16577" priority="17702" operator="equal">
      <formula>"09.30 – 13.00"</formula>
    </cfRule>
  </conditionalFormatting>
  <conditionalFormatting sqref="M80:P80">
    <cfRule type="cellIs" dxfId="16576" priority="17703" operator="equal">
      <formula>"10.30 – 19.30"</formula>
    </cfRule>
  </conditionalFormatting>
  <conditionalFormatting sqref="M80:P80">
    <cfRule type="cellIs" dxfId="16575" priority="17704" operator="equal">
      <formula>"11.30 – 19.30"</formula>
    </cfRule>
  </conditionalFormatting>
  <conditionalFormatting sqref="M80:P80">
    <cfRule type="cellIs" dxfId="16574" priority="17705" operator="equal">
      <formula>_FV(13,"3")</formula>
    </cfRule>
  </conditionalFormatting>
  <conditionalFormatting sqref="M80:P80">
    <cfRule type="cellIs" dxfId="16573" priority="17706" operator="equal">
      <formula>_FV(13,"3")</formula>
    </cfRule>
  </conditionalFormatting>
  <conditionalFormatting sqref="M80:P80">
    <cfRule type="cellIs" dxfId="16572" priority="17707" operator="equal">
      <formula>_FV(13,"3")</formula>
    </cfRule>
  </conditionalFormatting>
  <conditionalFormatting sqref="M80:P80">
    <cfRule type="cellIs" dxfId="16571" priority="17694" operator="equal">
      <formula>"09.00 – 18.00"</formula>
    </cfRule>
  </conditionalFormatting>
  <conditionalFormatting sqref="M80:P80">
    <cfRule type="cellIs" dxfId="16570" priority="17695" operator="equal">
      <formula>"09.30 – 13.00"</formula>
    </cfRule>
  </conditionalFormatting>
  <conditionalFormatting sqref="M80:P80">
    <cfRule type="cellIs" dxfId="16569" priority="17696" operator="equal">
      <formula>"10.30 – 19.30"</formula>
    </cfRule>
  </conditionalFormatting>
  <conditionalFormatting sqref="M80:P80">
    <cfRule type="cellIs" dxfId="16568" priority="17758" operator="equal">
      <formula>"09.00 – 13.00"</formula>
    </cfRule>
  </conditionalFormatting>
  <conditionalFormatting sqref="M80:P80">
    <cfRule type="cellIs" dxfId="16567" priority="17759" operator="equal">
      <formula>"09.00 – 15.00"</formula>
    </cfRule>
  </conditionalFormatting>
  <conditionalFormatting sqref="M80:P80">
    <cfRule type="cellIs" dxfId="16566" priority="17760" operator="equal">
      <formula>"09.00 – 18.00"</formula>
    </cfRule>
  </conditionalFormatting>
  <conditionalFormatting sqref="M80:P80">
    <cfRule type="cellIs" dxfId="16565" priority="17761" operator="equal">
      <formula>"09.30 – 13.00"</formula>
    </cfRule>
  </conditionalFormatting>
  <conditionalFormatting sqref="M80:P80">
    <cfRule type="cellIs" dxfId="16564" priority="17762" operator="equal">
      <formula>"10.30 – 19.30"</formula>
    </cfRule>
  </conditionalFormatting>
  <conditionalFormatting sqref="M80:P80">
    <cfRule type="cellIs" dxfId="16563" priority="17763" operator="equal">
      <formula>"11.30 – 19.30"</formula>
    </cfRule>
  </conditionalFormatting>
  <conditionalFormatting sqref="M80:P80">
    <cfRule type="cellIs" dxfId="16562" priority="17764" operator="equal">
      <formula>_FV(13,"3")</formula>
    </cfRule>
  </conditionalFormatting>
  <conditionalFormatting sqref="M80:P80">
    <cfRule type="cellIs" dxfId="16561" priority="17765" operator="equal">
      <formula>_FV(13,"3")</formula>
    </cfRule>
  </conditionalFormatting>
  <conditionalFormatting sqref="M80:P80">
    <cfRule type="cellIs" dxfId="16560" priority="17766" operator="equal">
      <formula>_FV(13,"3")</formula>
    </cfRule>
  </conditionalFormatting>
  <conditionalFormatting sqref="M80:P80">
    <cfRule type="containsText" dxfId="16559" priority="17748" operator="containsText" text="DOMENICA">
      <formula>NOT(ISERROR(SEARCH("DOMENICA",M80)))</formula>
    </cfRule>
    <cfRule type="containsText" dxfId="16558" priority="17749" operator="containsText" text="08.30 – 14.30">
      <formula>NOT(ISERROR(SEARCH("08.30 – 14.30",M80)))</formula>
    </cfRule>
    <cfRule type="containsText" dxfId="16557" priority="17750" operator="containsText" text="09.30 – 18.30">
      <formula>NOT(ISERROR(SEARCH("09.30 – 18.30",M80)))</formula>
    </cfRule>
    <cfRule type="containsText" dxfId="16556" priority="17751" operator="containsText" text="08.30 – 16.30">
      <formula>NOT(ISERROR(SEARCH("08.30 – 16.30",M80)))</formula>
    </cfRule>
    <cfRule type="containsText" dxfId="16555" priority="17752" operator="containsText" text="08.30 – 17.30">
      <formula>NOT(ISERROR(SEARCH("08.30 – 17.30",M80)))</formula>
    </cfRule>
    <cfRule type="containsText" dxfId="16554" priority="17753" operator="containsText" text="09.00 – 18.00">
      <formula>NOT(ISERROR(SEARCH("09.00 – 18.00",M80)))</formula>
    </cfRule>
    <cfRule type="containsText" dxfId="16553" priority="17754" operator="containsText" text="09.00 – 15.00">
      <formula>NOT(ISERROR(SEARCH("09.00 – 15.00",M80)))</formula>
    </cfRule>
    <cfRule type="containsText" dxfId="16552" priority="17755" operator="containsText" text="10.30 – 19.30">
      <formula>NOT(ISERROR(SEARCH("10.30 – 19.30",M80)))</formula>
    </cfRule>
    <cfRule type="containsText" dxfId="16551" priority="17756" operator="containsText" text="09.00 – 13.00">
      <formula>NOT(ISERROR(SEARCH("09.00 – 13.00",M80)))</formula>
    </cfRule>
    <cfRule type="containsText" dxfId="16550" priority="17757" operator="containsText" text="11.30 – 19.30">
      <formula>NOT(ISERROR(SEARCH("11.30 – 19.30",M80)))</formula>
    </cfRule>
  </conditionalFormatting>
  <conditionalFormatting sqref="M80:P80">
    <cfRule type="cellIs" dxfId="16549" priority="17740" operator="equal">
      <formula>"09.00 – 15.00"</formula>
    </cfRule>
  </conditionalFormatting>
  <conditionalFormatting sqref="M80:P80">
    <cfRule type="cellIs" dxfId="16548" priority="17741" operator="equal">
      <formula>"09.00 – 18.00"</formula>
    </cfRule>
  </conditionalFormatting>
  <conditionalFormatting sqref="M80:P80">
    <cfRule type="cellIs" dxfId="16547" priority="17742" operator="equal">
      <formula>"09.30 – 13.00"</formula>
    </cfRule>
  </conditionalFormatting>
  <conditionalFormatting sqref="M80:P80">
    <cfRule type="cellIs" dxfId="16546" priority="17743" operator="equal">
      <formula>"10.30 – 19.30"</formula>
    </cfRule>
  </conditionalFormatting>
  <conditionalFormatting sqref="M80:P80">
    <cfRule type="cellIs" dxfId="16545" priority="17744" operator="equal">
      <formula>"11.30 – 19.30"</formula>
    </cfRule>
  </conditionalFormatting>
  <conditionalFormatting sqref="M80:P80">
    <cfRule type="cellIs" dxfId="16544" priority="17745" operator="equal">
      <formula>_FV(13,"3")</formula>
    </cfRule>
  </conditionalFormatting>
  <conditionalFormatting sqref="M80:P80">
    <cfRule type="cellIs" dxfId="16543" priority="17746" operator="equal">
      <formula>_FV(13,"3")</formula>
    </cfRule>
  </conditionalFormatting>
  <conditionalFormatting sqref="M80:P80">
    <cfRule type="cellIs" dxfId="16542" priority="17747" operator="equal">
      <formula>_FV(13,"3")</formula>
    </cfRule>
  </conditionalFormatting>
  <conditionalFormatting sqref="M80:P80">
    <cfRule type="cellIs" dxfId="16541" priority="17732" operator="equal">
      <formula>"09.00 – 15.00"</formula>
    </cfRule>
  </conditionalFormatting>
  <conditionalFormatting sqref="M80:P80">
    <cfRule type="cellIs" dxfId="16540" priority="17733" operator="equal">
      <formula>"09.00 – 18.00"</formula>
    </cfRule>
  </conditionalFormatting>
  <conditionalFormatting sqref="M80:P80">
    <cfRule type="cellIs" dxfId="16539" priority="17734" operator="equal">
      <formula>"09.30 – 13.00"</formula>
    </cfRule>
  </conditionalFormatting>
  <conditionalFormatting sqref="M80:P80">
    <cfRule type="cellIs" dxfId="16538" priority="17735" operator="equal">
      <formula>"10.30 – 19.30"</formula>
    </cfRule>
  </conditionalFormatting>
  <conditionalFormatting sqref="M80:P80">
    <cfRule type="cellIs" dxfId="16537" priority="17736" operator="equal">
      <formula>"11.30 – 19.30"</formula>
    </cfRule>
  </conditionalFormatting>
  <conditionalFormatting sqref="M80:P80">
    <cfRule type="cellIs" dxfId="16536" priority="17737" operator="equal">
      <formula>_FV(13,"3")</formula>
    </cfRule>
  </conditionalFormatting>
  <conditionalFormatting sqref="M80:P80">
    <cfRule type="cellIs" dxfId="16535" priority="17738" operator="equal">
      <formula>_FV(13,"3")</formula>
    </cfRule>
  </conditionalFormatting>
  <conditionalFormatting sqref="M80:P80">
    <cfRule type="cellIs" dxfId="16534" priority="17739" operator="equal">
      <formula>_FV(13,"3")</formula>
    </cfRule>
  </conditionalFormatting>
  <conditionalFormatting sqref="M80:P80">
    <cfRule type="containsText" dxfId="16533" priority="17726" operator="containsText" text="09.00 - 13.00">
      <formula>NOT(ISERROR(SEARCH("09.00 - 13.00",M80)))</formula>
    </cfRule>
    <cfRule type="containsText" dxfId="16532" priority="17727" operator="containsText" text="09.00 – 15:00">
      <formula>NOT(ISERROR(SEARCH("09.00 – 15:00",M80)))</formula>
    </cfRule>
    <cfRule type="containsText" dxfId="16531" priority="17728" operator="containsText" text="09.00 – 16.00">
      <formula>NOT(ISERROR(SEARCH("09.00 – 16.00",M80)))</formula>
    </cfRule>
    <cfRule type="containsText" dxfId="16530" priority="17729" operator="containsText" text="09.00 - 13:00">
      <formula>NOT(ISERROR(SEARCH("09.00 - 13:00",M80)))</formula>
    </cfRule>
    <cfRule type="containsText" dxfId="16529" priority="17730" operator="containsText" text="08.30 – 16:30 ">
      <formula>NOT(ISERROR(SEARCH("08.30 – 16:30 ",M80)))</formula>
    </cfRule>
    <cfRule type="containsText" dxfId="16528" priority="17731" operator="containsText" text="08.30 – 17:30 ">
      <formula>NOT(ISERROR(SEARCH("08.30 – 17:30 ",M80)))</formula>
    </cfRule>
  </conditionalFormatting>
  <conditionalFormatting sqref="M80:P80">
    <cfRule type="cellIs" dxfId="16527" priority="17718" operator="equal">
      <formula>"09.00 – 15.00"</formula>
    </cfRule>
  </conditionalFormatting>
  <conditionalFormatting sqref="M80:P80">
    <cfRule type="cellIs" dxfId="16526" priority="17719" operator="equal">
      <formula>"09.00 – 18.00"</formula>
    </cfRule>
  </conditionalFormatting>
  <conditionalFormatting sqref="M80:P80">
    <cfRule type="cellIs" dxfId="16525" priority="17720" operator="equal">
      <formula>"09.30 – 13.00"</formula>
    </cfRule>
  </conditionalFormatting>
  <conditionalFormatting sqref="M80:P80">
    <cfRule type="cellIs" dxfId="16524" priority="17721" operator="equal">
      <formula>"10.30 – 19.30"</formula>
    </cfRule>
  </conditionalFormatting>
  <conditionalFormatting sqref="M80:P80">
    <cfRule type="cellIs" dxfId="16523" priority="17722" operator="equal">
      <formula>"11.30 – 19.30"</formula>
    </cfRule>
  </conditionalFormatting>
  <conditionalFormatting sqref="M80:P80">
    <cfRule type="cellIs" dxfId="16522" priority="17723" operator="equal">
      <formula>_FV(13,"3")</formula>
    </cfRule>
  </conditionalFormatting>
  <conditionalFormatting sqref="M80:P80">
    <cfRule type="cellIs" dxfId="16521" priority="17724" operator="equal">
      <formula>_FV(13,"3")</formula>
    </cfRule>
  </conditionalFormatting>
  <conditionalFormatting sqref="M80:P80">
    <cfRule type="cellIs" dxfId="16520" priority="17725" operator="equal">
      <formula>_FV(13,"3")</formula>
    </cfRule>
  </conditionalFormatting>
  <conditionalFormatting sqref="M80:P80">
    <cfRule type="containsText" dxfId="16519" priority="17708" operator="containsText" text="DOMENICA">
      <formula>NOT(ISERROR(SEARCH("DOMENICA",M80)))</formula>
    </cfRule>
    <cfRule type="containsText" dxfId="16518" priority="17709" operator="containsText" text="08.30 – 14.30">
      <formula>NOT(ISERROR(SEARCH("08.30 – 14.30",M80)))</formula>
    </cfRule>
    <cfRule type="containsText" dxfId="16517" priority="17710" operator="containsText" text="09.30 – 18.30">
      <formula>NOT(ISERROR(SEARCH("09.30 – 18.30",M80)))</formula>
    </cfRule>
    <cfRule type="containsText" dxfId="16516" priority="17711" operator="containsText" text="08.30 – 16.30">
      <formula>NOT(ISERROR(SEARCH("08.30 – 16.30",M80)))</formula>
    </cfRule>
    <cfRule type="containsText" dxfId="16515" priority="17712" operator="containsText" text="08.30 – 17.30">
      <formula>NOT(ISERROR(SEARCH("08.30 – 17.30",M80)))</formula>
    </cfRule>
    <cfRule type="containsText" dxfId="16514" priority="17713" operator="containsText" text="09.00 – 18.00">
      <formula>NOT(ISERROR(SEARCH("09.00 – 18.00",M80)))</formula>
    </cfRule>
    <cfRule type="containsText" dxfId="16513" priority="17714" operator="containsText" text="09.00 – 15.00">
      <formula>NOT(ISERROR(SEARCH("09.00 – 15.00",M80)))</formula>
    </cfRule>
    <cfRule type="containsText" dxfId="16512" priority="17715" operator="containsText" text="10.30 – 19.30">
      <formula>NOT(ISERROR(SEARCH("10.30 – 19.30",M80)))</formula>
    </cfRule>
    <cfRule type="containsText" dxfId="16511" priority="17716" operator="containsText" text="09.00 – 13.00">
      <formula>NOT(ISERROR(SEARCH("09.00 – 13.00",M80)))</formula>
    </cfRule>
    <cfRule type="containsText" dxfId="16510" priority="17717" operator="containsText" text="11.30 – 19.30">
      <formula>NOT(ISERROR(SEARCH("11.30 – 19.30",M80)))</formula>
    </cfRule>
  </conditionalFormatting>
  <conditionalFormatting sqref="M80:P80">
    <cfRule type="cellIs" dxfId="16509" priority="17697" operator="equal">
      <formula>"11.30 – 19.30"</formula>
    </cfRule>
  </conditionalFormatting>
  <conditionalFormatting sqref="M80:P80">
    <cfRule type="cellIs" dxfId="16508" priority="17699" operator="equal">
      <formula>_FV(13,"3")</formula>
    </cfRule>
  </conditionalFormatting>
  <conditionalFormatting sqref="M80:P80">
    <cfRule type="cellIs" dxfId="16507" priority="17700" operator="equal">
      <formula>_FV(13,"3")</formula>
    </cfRule>
  </conditionalFormatting>
  <conditionalFormatting sqref="I92">
    <cfRule type="containsText" dxfId="16506" priority="17691" operator="containsText" text="09.00 -13.00">
      <formula>NOT(ISERROR(SEARCH("09.00 -13.00",I92)))</formula>
    </cfRule>
    <cfRule type="containsText" dxfId="16505" priority="17692" operator="containsText" text="09.00 -15:00">
      <formula>NOT(ISERROR(SEARCH("09.00 -15:00",I92)))</formula>
    </cfRule>
    <cfRule type="containsText" dxfId="16504" priority="17693" operator="containsText" text="09.00 -16.00">
      <formula>NOT(ISERROR(SEARCH("09.00 -16.00",I92)))</formula>
    </cfRule>
  </conditionalFormatting>
  <conditionalFormatting sqref="I92">
    <cfRule type="containsText" dxfId="16503" priority="17688" operator="containsText" text="09.00 -13.00">
      <formula>NOT(ISERROR(SEARCH("09.00 -13.00",I92)))</formula>
    </cfRule>
    <cfRule type="containsText" dxfId="16502" priority="17689" operator="containsText" text="09.00 -15:00">
      <formula>NOT(ISERROR(SEARCH("09.00 -15:00",I92)))</formula>
    </cfRule>
    <cfRule type="containsText" dxfId="16501" priority="17690" operator="containsText" text="09.00 -16.00">
      <formula>NOT(ISERROR(SEARCH("09.00 -16.00",I92)))</formula>
    </cfRule>
  </conditionalFormatting>
  <conditionalFormatting sqref="I92">
    <cfRule type="containsText" dxfId="16500" priority="17685" operator="containsText" text="09.00 -13.00">
      <formula>NOT(ISERROR(SEARCH("09.00 -13.00",I92)))</formula>
    </cfRule>
    <cfRule type="containsText" dxfId="16499" priority="17686" operator="containsText" text="09.00 -15:00">
      <formula>NOT(ISERROR(SEARCH("09.00 -15:00",I92)))</formula>
    </cfRule>
    <cfRule type="containsText" dxfId="16498" priority="17687" operator="containsText" text="09.00 -16.00">
      <formula>NOT(ISERROR(SEARCH("09.00 -16.00",I92)))</formula>
    </cfRule>
  </conditionalFormatting>
  <conditionalFormatting sqref="I92">
    <cfRule type="containsText" dxfId="16497" priority="17682" operator="containsText" text="09.00 -13:00">
      <formula>NOT(ISERROR(SEARCH("09.00 -13:00",I92)))</formula>
    </cfRule>
    <cfRule type="containsText" dxfId="16496" priority="17683" operator="containsText" text="08.30 -17.30">
      <formula>NOT(ISERROR(SEARCH("08.30 -17.30",I92)))</formula>
    </cfRule>
    <cfRule type="containsText" dxfId="16495" priority="17684" operator="containsText" text="08.30 -15:30">
      <formula>NOT(ISERROR(SEARCH("08.30 -15:30",I92)))</formula>
    </cfRule>
  </conditionalFormatting>
  <conditionalFormatting sqref="AM114:AP114">
    <cfRule type="cellIs" dxfId="16494" priority="17309" operator="equal">
      <formula>"09.00 – 15.00"</formula>
    </cfRule>
  </conditionalFormatting>
  <conditionalFormatting sqref="AM114:AP114">
    <cfRule type="cellIs" dxfId="16493" priority="17310" operator="equal">
      <formula>"09.00 – 18.00"</formula>
    </cfRule>
  </conditionalFormatting>
  <conditionalFormatting sqref="AM114:AP114">
    <cfRule type="cellIs" dxfId="16492" priority="17311" operator="equal">
      <formula>"09.30 – 13.00"</formula>
    </cfRule>
  </conditionalFormatting>
  <conditionalFormatting sqref="AM114:AP114">
    <cfRule type="cellIs" dxfId="16491" priority="17312" operator="equal">
      <formula>"10.30 – 19.30"</formula>
    </cfRule>
  </conditionalFormatting>
  <conditionalFormatting sqref="AM114:AP114">
    <cfRule type="cellIs" dxfId="16490" priority="17313" operator="equal">
      <formula>"11.30 – 19.30"</formula>
    </cfRule>
  </conditionalFormatting>
  <conditionalFormatting sqref="AM114:AP114">
    <cfRule type="cellIs" dxfId="16489" priority="17314" operator="equal">
      <formula>_FV(13,"3")</formula>
    </cfRule>
  </conditionalFormatting>
  <conditionalFormatting sqref="AM114:AP114">
    <cfRule type="cellIs" dxfId="16488" priority="17315" operator="equal">
      <formula>_FV(13,"3")</formula>
    </cfRule>
  </conditionalFormatting>
  <conditionalFormatting sqref="AM114:AP114">
    <cfRule type="cellIs" dxfId="16487" priority="17316" operator="equal">
      <formula>_FV(13,"3")</formula>
    </cfRule>
  </conditionalFormatting>
  <conditionalFormatting sqref="AM114:AP114">
    <cfRule type="containsText" dxfId="16486" priority="17299" operator="containsText" text="DOMENICA">
      <formula>NOT(ISERROR(SEARCH("DOMENICA",AM114)))</formula>
    </cfRule>
    <cfRule type="containsText" dxfId="16485" priority="17300" operator="containsText" text="08.30 – 14.30">
      <formula>NOT(ISERROR(SEARCH("08.30 – 14.30",AM114)))</formula>
    </cfRule>
    <cfRule type="containsText" dxfId="16484" priority="17301" operator="containsText" text="09.30 – 18.30">
      <formula>NOT(ISERROR(SEARCH("09.30 – 18.30",AM114)))</formula>
    </cfRule>
    <cfRule type="containsText" dxfId="16483" priority="17302" operator="containsText" text="08.30 – 16.30">
      <formula>NOT(ISERROR(SEARCH("08.30 – 16.30",AM114)))</formula>
    </cfRule>
    <cfRule type="containsText" dxfId="16482" priority="17303" operator="containsText" text="08.30 – 17.30">
      <formula>NOT(ISERROR(SEARCH("08.30 – 17.30",AM114)))</formula>
    </cfRule>
    <cfRule type="containsText" dxfId="16481" priority="17304" operator="containsText" text="09.00 – 18.00">
      <formula>NOT(ISERROR(SEARCH("09.00 – 18.00",AM114)))</formula>
    </cfRule>
    <cfRule type="containsText" dxfId="16480" priority="17305" operator="containsText" text="09.00 – 15.00">
      <formula>NOT(ISERROR(SEARCH("09.00 – 15.00",AM114)))</formula>
    </cfRule>
    <cfRule type="containsText" dxfId="16479" priority="17306" operator="containsText" text="10.30 – 19.30">
      <formula>NOT(ISERROR(SEARCH("10.30 – 19.30",AM114)))</formula>
    </cfRule>
    <cfRule type="containsText" dxfId="16478" priority="17307" operator="containsText" text="09.00 – 13.00">
      <formula>NOT(ISERROR(SEARCH("09.00 – 13.00",AM114)))</formula>
    </cfRule>
    <cfRule type="containsText" dxfId="16477" priority="17308" operator="containsText" text="11.30 – 19.30">
      <formula>NOT(ISERROR(SEARCH("11.30 – 19.30",AM114)))</formula>
    </cfRule>
  </conditionalFormatting>
  <conditionalFormatting sqref="AM114:AP114">
    <cfRule type="cellIs" dxfId="16476" priority="17292" operator="equal">
      <formula>"09.00 – 18.00"</formula>
    </cfRule>
  </conditionalFormatting>
  <conditionalFormatting sqref="AM114:AP114">
    <cfRule type="cellIs" dxfId="16475" priority="17293" operator="equal">
      <formula>"09.30 – 13.00"</formula>
    </cfRule>
  </conditionalFormatting>
  <conditionalFormatting sqref="AM114:AP114">
    <cfRule type="cellIs" dxfId="16474" priority="17294" operator="equal">
      <formula>"10.30 – 19.30"</formula>
    </cfRule>
  </conditionalFormatting>
  <conditionalFormatting sqref="AM114:AP114">
    <cfRule type="cellIs" dxfId="16473" priority="17295" operator="equal">
      <formula>"11.30 – 19.30"</formula>
    </cfRule>
  </conditionalFormatting>
  <conditionalFormatting sqref="AM114:AP114">
    <cfRule type="cellIs" dxfId="16472" priority="17296" operator="equal">
      <formula>_FV(13,"3")</formula>
    </cfRule>
  </conditionalFormatting>
  <conditionalFormatting sqref="AM114:AP114">
    <cfRule type="cellIs" dxfId="16471" priority="17297" operator="equal">
      <formula>_FV(13,"3")</formula>
    </cfRule>
  </conditionalFormatting>
  <conditionalFormatting sqref="AM114:AP114">
    <cfRule type="cellIs" dxfId="16470" priority="17298" operator="equal">
      <formula>_FV(13,"3")</formula>
    </cfRule>
  </conditionalFormatting>
  <conditionalFormatting sqref="AM114:AP114">
    <cfRule type="cellIs" dxfId="16469" priority="17285" operator="equal">
      <formula>"09.00 – 18.00"</formula>
    </cfRule>
  </conditionalFormatting>
  <conditionalFormatting sqref="AM114:AP114">
    <cfRule type="cellIs" dxfId="16468" priority="17286" operator="equal">
      <formula>"09.30 – 13.00"</formula>
    </cfRule>
  </conditionalFormatting>
  <conditionalFormatting sqref="AM114:AP114">
    <cfRule type="cellIs" dxfId="16467" priority="17287" operator="equal">
      <formula>"10.30 – 19.30"</formula>
    </cfRule>
  </conditionalFormatting>
  <conditionalFormatting sqref="AM114:AP114">
    <cfRule type="cellIs" dxfId="16466" priority="17288" operator="equal">
      <formula>"11.30 – 19.30"</formula>
    </cfRule>
  </conditionalFormatting>
  <conditionalFormatting sqref="AM114:AP114">
    <cfRule type="cellIs" dxfId="16465" priority="17289" operator="equal">
      <formula>_FV(13,"3")</formula>
    </cfRule>
  </conditionalFormatting>
  <conditionalFormatting sqref="AM114:AP114">
    <cfRule type="cellIs" dxfId="16464" priority="17290" operator="equal">
      <formula>_FV(13,"3")</formula>
    </cfRule>
  </conditionalFormatting>
  <conditionalFormatting sqref="AM114:AP114">
    <cfRule type="cellIs" dxfId="16463" priority="17291" operator="equal">
      <formula>_FV(13,"3")</formula>
    </cfRule>
  </conditionalFormatting>
  <conditionalFormatting sqref="AM114:AP114">
    <cfRule type="containsText" dxfId="16462" priority="17279" operator="containsText" text="09.00 - 13.00">
      <formula>NOT(ISERROR(SEARCH("09.00 - 13.00",AM114)))</formula>
    </cfRule>
    <cfRule type="containsText" dxfId="16461" priority="17280" operator="containsText" text="09.00 – 15:00">
      <formula>NOT(ISERROR(SEARCH("09.00 – 15:00",AM114)))</formula>
    </cfRule>
    <cfRule type="containsText" dxfId="16460" priority="17281" operator="containsText" text="09.00 – 16.00">
      <formula>NOT(ISERROR(SEARCH("09.00 – 16.00",AM114)))</formula>
    </cfRule>
    <cfRule type="containsText" dxfId="16459" priority="17282" operator="containsText" text="09.00 - 13:00">
      <formula>NOT(ISERROR(SEARCH("09.00 - 13:00",AM114)))</formula>
    </cfRule>
    <cfRule type="containsText" dxfId="16458" priority="17283" operator="containsText" text="08.30 – 16:30 ">
      <formula>NOT(ISERROR(SEARCH("08.30 – 16:30 ",AM114)))</formula>
    </cfRule>
    <cfRule type="containsText" dxfId="16457" priority="17284" operator="containsText" text="08.30 – 17:30 ">
      <formula>NOT(ISERROR(SEARCH("08.30 – 17:30 ",AM114)))</formula>
    </cfRule>
  </conditionalFormatting>
  <conditionalFormatting sqref="AM114:AP114">
    <cfRule type="cellIs" dxfId="16456" priority="17271" operator="equal">
      <formula>"09.00 – 15.00"</formula>
    </cfRule>
  </conditionalFormatting>
  <conditionalFormatting sqref="AM114:AP114">
    <cfRule type="cellIs" dxfId="16455" priority="17272" operator="equal">
      <formula>"09.00 – 18.00"</formula>
    </cfRule>
  </conditionalFormatting>
  <conditionalFormatting sqref="AM114:AP114">
    <cfRule type="cellIs" dxfId="16454" priority="17273" operator="equal">
      <formula>"09.30 – 13.00"</formula>
    </cfRule>
  </conditionalFormatting>
  <conditionalFormatting sqref="AM114:AP114">
    <cfRule type="cellIs" dxfId="16453" priority="17274" operator="equal">
      <formula>"10.30 – 19.30"</formula>
    </cfRule>
  </conditionalFormatting>
  <conditionalFormatting sqref="AM114:AP114">
    <cfRule type="cellIs" dxfId="16452" priority="17275" operator="equal">
      <formula>"11.30 – 19.30"</formula>
    </cfRule>
  </conditionalFormatting>
  <conditionalFormatting sqref="AM114:AP114">
    <cfRule type="cellIs" dxfId="16451" priority="17276" operator="equal">
      <formula>_FV(13,"3")</formula>
    </cfRule>
  </conditionalFormatting>
  <conditionalFormatting sqref="AM114:AP114">
    <cfRule type="cellIs" dxfId="16450" priority="17277" operator="equal">
      <formula>_FV(13,"3")</formula>
    </cfRule>
  </conditionalFormatting>
  <conditionalFormatting sqref="AM114:AP114">
    <cfRule type="cellIs" dxfId="16449" priority="17278" operator="equal">
      <formula>_FV(13,"3")</formula>
    </cfRule>
  </conditionalFormatting>
  <conditionalFormatting sqref="AM114:AP114">
    <cfRule type="containsText" dxfId="16448" priority="17261" operator="containsText" text="DOMENICA">
      <formula>NOT(ISERROR(SEARCH("DOMENICA",AM114)))</formula>
    </cfRule>
    <cfRule type="containsText" dxfId="16447" priority="17262" operator="containsText" text="08.30 – 14.30">
      <formula>NOT(ISERROR(SEARCH("08.30 – 14.30",AM114)))</formula>
    </cfRule>
    <cfRule type="containsText" dxfId="16446" priority="17263" operator="containsText" text="09.30 – 18.30">
      <formula>NOT(ISERROR(SEARCH("09.30 – 18.30",AM114)))</formula>
    </cfRule>
    <cfRule type="containsText" dxfId="16445" priority="17264" operator="containsText" text="08.30 – 16.30">
      <formula>NOT(ISERROR(SEARCH("08.30 – 16.30",AM114)))</formula>
    </cfRule>
    <cfRule type="containsText" dxfId="16444" priority="17265" operator="containsText" text="08.30 – 17.30">
      <formula>NOT(ISERROR(SEARCH("08.30 – 17.30",AM114)))</formula>
    </cfRule>
    <cfRule type="containsText" dxfId="16443" priority="17266" operator="containsText" text="09.00 – 18.00">
      <formula>NOT(ISERROR(SEARCH("09.00 – 18.00",AM114)))</formula>
    </cfRule>
    <cfRule type="containsText" dxfId="16442" priority="17267" operator="containsText" text="09.00 – 15.00">
      <formula>NOT(ISERROR(SEARCH("09.00 – 15.00",AM114)))</formula>
    </cfRule>
    <cfRule type="containsText" dxfId="16441" priority="17268" operator="containsText" text="10.30 – 19.30">
      <formula>NOT(ISERROR(SEARCH("10.30 – 19.30",AM114)))</formula>
    </cfRule>
    <cfRule type="containsText" dxfId="16440" priority="17269" operator="containsText" text="09.00 – 13.00">
      <formula>NOT(ISERROR(SEARCH("09.00 – 13.00",AM114)))</formula>
    </cfRule>
    <cfRule type="containsText" dxfId="16439" priority="17270" operator="containsText" text="11.30 – 19.30">
      <formula>NOT(ISERROR(SEARCH("11.30 – 19.30",AM114)))</formula>
    </cfRule>
  </conditionalFormatting>
  <conditionalFormatting sqref="AM114:AP114">
    <cfRule type="cellIs" dxfId="16438" priority="17254" operator="equal">
      <formula>"09.00 – 18.00"</formula>
    </cfRule>
  </conditionalFormatting>
  <conditionalFormatting sqref="AM114:AP114">
    <cfRule type="cellIs" dxfId="16437" priority="17255" operator="equal">
      <formula>"09.30 – 13.00"</formula>
    </cfRule>
  </conditionalFormatting>
  <conditionalFormatting sqref="AM114:AP114">
    <cfRule type="cellIs" dxfId="16436" priority="17256" operator="equal">
      <formula>"10.30 – 19.30"</formula>
    </cfRule>
  </conditionalFormatting>
  <conditionalFormatting sqref="AM114:AP114">
    <cfRule type="cellIs" dxfId="16435" priority="17257" operator="equal">
      <formula>"11.30 – 19.30"</formula>
    </cfRule>
  </conditionalFormatting>
  <conditionalFormatting sqref="AM114:AP114">
    <cfRule type="cellIs" dxfId="16434" priority="17258" operator="equal">
      <formula>_FV(13,"3")</formula>
    </cfRule>
  </conditionalFormatting>
  <conditionalFormatting sqref="AM114:AP114">
    <cfRule type="cellIs" dxfId="16433" priority="17259" operator="equal">
      <formula>_FV(13,"3")</formula>
    </cfRule>
  </conditionalFormatting>
  <conditionalFormatting sqref="AM114:AP114">
    <cfRule type="cellIs" dxfId="16432" priority="17260" operator="equal">
      <formula>_FV(13,"3")</formula>
    </cfRule>
  </conditionalFormatting>
  <conditionalFormatting sqref="AM114:AP114">
    <cfRule type="cellIs" dxfId="16431" priority="17247" operator="equal">
      <formula>"09.00 – 18.00"</formula>
    </cfRule>
  </conditionalFormatting>
  <conditionalFormatting sqref="AM114:AP114">
    <cfRule type="cellIs" dxfId="16430" priority="17248" operator="equal">
      <formula>"09.30 – 13.00"</formula>
    </cfRule>
  </conditionalFormatting>
  <conditionalFormatting sqref="AM114:AP114">
    <cfRule type="cellIs" dxfId="16429" priority="17249" operator="equal">
      <formula>"10.30 – 19.30"</formula>
    </cfRule>
  </conditionalFormatting>
  <conditionalFormatting sqref="AM114:AP114">
    <cfRule type="cellIs" dxfId="16428" priority="17250" operator="equal">
      <formula>"11.30 – 19.30"</formula>
    </cfRule>
  </conditionalFormatting>
  <conditionalFormatting sqref="AM114:AP114">
    <cfRule type="cellIs" dxfId="16427" priority="17251" operator="equal">
      <formula>_FV(13,"3")</formula>
    </cfRule>
  </conditionalFormatting>
  <conditionalFormatting sqref="AM114:AP114">
    <cfRule type="cellIs" dxfId="16426" priority="17252" operator="equal">
      <formula>_FV(13,"3")</formula>
    </cfRule>
  </conditionalFormatting>
  <conditionalFormatting sqref="AM114:AP114">
    <cfRule type="cellIs" dxfId="16425" priority="17253" operator="equal">
      <formula>_FV(13,"3")</formula>
    </cfRule>
  </conditionalFormatting>
  <conditionalFormatting sqref="AM114:AP114">
    <cfRule type="cellIs" dxfId="16424" priority="17239" operator="equal">
      <formula>"09.00 – 15.00"</formula>
    </cfRule>
  </conditionalFormatting>
  <conditionalFormatting sqref="AM114:AP114">
    <cfRule type="cellIs" dxfId="16423" priority="17240" operator="equal">
      <formula>"09.00 – 18.00"</formula>
    </cfRule>
  </conditionalFormatting>
  <conditionalFormatting sqref="AM114:AP114">
    <cfRule type="cellIs" dxfId="16422" priority="17241" operator="equal">
      <formula>"09.30 – 13.00"</formula>
    </cfRule>
  </conditionalFormatting>
  <conditionalFormatting sqref="AM114:AP114">
    <cfRule type="cellIs" dxfId="16421" priority="17242" operator="equal">
      <formula>"10.30 – 19.30"</formula>
    </cfRule>
  </conditionalFormatting>
  <conditionalFormatting sqref="AM114:AP114">
    <cfRule type="cellIs" dxfId="16420" priority="17243" operator="equal">
      <formula>"11.30 – 19.30"</formula>
    </cfRule>
  </conditionalFormatting>
  <conditionalFormatting sqref="AM114:AP114">
    <cfRule type="cellIs" dxfId="16419" priority="17244" operator="equal">
      <formula>_FV(13,"3")</formula>
    </cfRule>
  </conditionalFormatting>
  <conditionalFormatting sqref="AM114:AP114">
    <cfRule type="cellIs" dxfId="16418" priority="17245" operator="equal">
      <formula>_FV(13,"3")</formula>
    </cfRule>
  </conditionalFormatting>
  <conditionalFormatting sqref="AM114:AP114">
    <cfRule type="cellIs" dxfId="16417" priority="17246" operator="equal">
      <formula>_FV(13,"3")</formula>
    </cfRule>
  </conditionalFormatting>
  <conditionalFormatting sqref="AM114:AP114">
    <cfRule type="containsText" dxfId="16416" priority="17229" operator="containsText" text="DOMENICA">
      <formula>NOT(ISERROR(SEARCH("DOMENICA",AM114)))</formula>
    </cfRule>
    <cfRule type="containsText" dxfId="16415" priority="17230" operator="containsText" text="08.30 – 14.30">
      <formula>NOT(ISERROR(SEARCH("08.30 – 14.30",AM114)))</formula>
    </cfRule>
    <cfRule type="containsText" dxfId="16414" priority="17231" operator="containsText" text="09.30 – 18.30">
      <formula>NOT(ISERROR(SEARCH("09.30 – 18.30",AM114)))</formula>
    </cfRule>
    <cfRule type="containsText" dxfId="16413" priority="17232" operator="containsText" text="08.30 – 16.30">
      <formula>NOT(ISERROR(SEARCH("08.30 – 16.30",AM114)))</formula>
    </cfRule>
    <cfRule type="containsText" dxfId="16412" priority="17233" operator="containsText" text="08.30 – 17.30">
      <formula>NOT(ISERROR(SEARCH("08.30 – 17.30",AM114)))</formula>
    </cfRule>
    <cfRule type="containsText" dxfId="16411" priority="17234" operator="containsText" text="09.00 – 18.00">
      <formula>NOT(ISERROR(SEARCH("09.00 – 18.00",AM114)))</formula>
    </cfRule>
    <cfRule type="containsText" dxfId="16410" priority="17235" operator="containsText" text="09.00 – 15.00">
      <formula>NOT(ISERROR(SEARCH("09.00 – 15.00",AM114)))</formula>
    </cfRule>
    <cfRule type="containsText" dxfId="16409" priority="17236" operator="containsText" text="10.30 – 19.30">
      <formula>NOT(ISERROR(SEARCH("10.30 – 19.30",AM114)))</formula>
    </cfRule>
    <cfRule type="containsText" dxfId="16408" priority="17237" operator="containsText" text="09.00 – 13.00">
      <formula>NOT(ISERROR(SEARCH("09.00 – 13.00",AM114)))</formula>
    </cfRule>
    <cfRule type="containsText" dxfId="16407" priority="17238" operator="containsText" text="11.30 – 19.30">
      <formula>NOT(ISERROR(SEARCH("11.30 – 19.30",AM114)))</formula>
    </cfRule>
  </conditionalFormatting>
  <conditionalFormatting sqref="AM114:AP114">
    <cfRule type="cellIs" dxfId="16406" priority="17222" operator="equal">
      <formula>"09.00 – 18.00"</formula>
    </cfRule>
  </conditionalFormatting>
  <conditionalFormatting sqref="AM114:AP114">
    <cfRule type="cellIs" dxfId="16405" priority="17223" operator="equal">
      <formula>"09.30 – 13.00"</formula>
    </cfRule>
  </conditionalFormatting>
  <conditionalFormatting sqref="AM114:AP114">
    <cfRule type="cellIs" dxfId="16404" priority="17224" operator="equal">
      <formula>"10.30 – 19.30"</formula>
    </cfRule>
  </conditionalFormatting>
  <conditionalFormatting sqref="AM114:AP114">
    <cfRule type="cellIs" dxfId="16403" priority="17225" operator="equal">
      <formula>"11.30 – 19.30"</formula>
    </cfRule>
  </conditionalFormatting>
  <conditionalFormatting sqref="AM114:AP114">
    <cfRule type="cellIs" dxfId="16402" priority="17226" operator="equal">
      <formula>_FV(13,"3")</formula>
    </cfRule>
  </conditionalFormatting>
  <conditionalFormatting sqref="AM114:AP114">
    <cfRule type="cellIs" dxfId="16401" priority="17227" operator="equal">
      <formula>_FV(13,"3")</formula>
    </cfRule>
  </conditionalFormatting>
  <conditionalFormatting sqref="AM114:AP114">
    <cfRule type="cellIs" dxfId="16400" priority="17228" operator="equal">
      <formula>_FV(13,"3")</formula>
    </cfRule>
  </conditionalFormatting>
  <conditionalFormatting sqref="AM114:AP114">
    <cfRule type="cellIs" dxfId="16399" priority="17215" operator="equal">
      <formula>"09.00 – 18.00"</formula>
    </cfRule>
  </conditionalFormatting>
  <conditionalFormatting sqref="AM114:AP114">
    <cfRule type="cellIs" dxfId="16398" priority="17216" operator="equal">
      <formula>"09.30 – 13.00"</formula>
    </cfRule>
  </conditionalFormatting>
  <conditionalFormatting sqref="AM114:AP114">
    <cfRule type="cellIs" dxfId="16397" priority="17217" operator="equal">
      <formula>"10.30 – 19.30"</formula>
    </cfRule>
  </conditionalFormatting>
  <conditionalFormatting sqref="AM114:AP114">
    <cfRule type="cellIs" dxfId="16396" priority="17218" operator="equal">
      <formula>"11.30 – 19.30"</formula>
    </cfRule>
  </conditionalFormatting>
  <conditionalFormatting sqref="AM114:AP114">
    <cfRule type="cellIs" dxfId="16395" priority="17219" operator="equal">
      <formula>_FV(13,"3")</formula>
    </cfRule>
  </conditionalFormatting>
  <conditionalFormatting sqref="AM114:AP114">
    <cfRule type="cellIs" dxfId="16394" priority="17220" operator="equal">
      <formula>_FV(13,"3")</formula>
    </cfRule>
  </conditionalFormatting>
  <conditionalFormatting sqref="AM114:AP114">
    <cfRule type="cellIs" dxfId="16393" priority="17221" operator="equal">
      <formula>_FV(13,"3")</formula>
    </cfRule>
  </conditionalFormatting>
  <conditionalFormatting sqref="AH114:AJ114">
    <cfRule type="cellIs" dxfId="16392" priority="17207" operator="equal">
      <formula>"09.00 – 15.00"</formula>
    </cfRule>
  </conditionalFormatting>
  <conditionalFormatting sqref="AH114:AJ114">
    <cfRule type="cellIs" dxfId="16391" priority="17208" operator="equal">
      <formula>"09.00 – 18.00"</formula>
    </cfRule>
  </conditionalFormatting>
  <conditionalFormatting sqref="AH114:AJ114">
    <cfRule type="cellIs" dxfId="16390" priority="17209" operator="equal">
      <formula>"09.30 – 13.00"</formula>
    </cfRule>
  </conditionalFormatting>
  <conditionalFormatting sqref="AH114:AJ114">
    <cfRule type="cellIs" dxfId="16389" priority="17210" operator="equal">
      <formula>"10.30 – 19.30"</formula>
    </cfRule>
  </conditionalFormatting>
  <conditionalFormatting sqref="AH114:AJ114">
    <cfRule type="cellIs" dxfId="16388" priority="17211" operator="equal">
      <formula>"11.30 – 19.30"</formula>
    </cfRule>
  </conditionalFormatting>
  <conditionalFormatting sqref="AH114:AJ114">
    <cfRule type="cellIs" dxfId="16387" priority="17212" operator="equal">
      <formula>_FV(13,"3")</formula>
    </cfRule>
  </conditionalFormatting>
  <conditionalFormatting sqref="AH114:AJ114">
    <cfRule type="cellIs" dxfId="16386" priority="17213" operator="equal">
      <formula>_FV(13,"3")</formula>
    </cfRule>
  </conditionalFormatting>
  <conditionalFormatting sqref="AH114:AJ114">
    <cfRule type="cellIs" dxfId="16385" priority="17214" operator="equal">
      <formula>_FV(13,"3")</formula>
    </cfRule>
  </conditionalFormatting>
  <conditionalFormatting sqref="AH114:AJ114">
    <cfRule type="containsText" dxfId="16384" priority="17197" operator="containsText" text="DOMENICA">
      <formula>NOT(ISERROR(SEARCH("DOMENICA",AH114)))</formula>
    </cfRule>
    <cfRule type="containsText" dxfId="16383" priority="17198" operator="containsText" text="08.30 – 14.30">
      <formula>NOT(ISERROR(SEARCH("08.30 – 14.30",AH114)))</formula>
    </cfRule>
    <cfRule type="containsText" dxfId="16382" priority="17199" operator="containsText" text="09.30 – 18.30">
      <formula>NOT(ISERROR(SEARCH("09.30 – 18.30",AH114)))</formula>
    </cfRule>
    <cfRule type="containsText" dxfId="16381" priority="17200" operator="containsText" text="08.30 – 16.30">
      <formula>NOT(ISERROR(SEARCH("08.30 – 16.30",AH114)))</formula>
    </cfRule>
    <cfRule type="containsText" dxfId="16380" priority="17201" operator="containsText" text="08.30 – 17.30">
      <formula>NOT(ISERROR(SEARCH("08.30 – 17.30",AH114)))</formula>
    </cfRule>
    <cfRule type="containsText" dxfId="16379" priority="17202" operator="containsText" text="09.00 – 18.00">
      <formula>NOT(ISERROR(SEARCH("09.00 – 18.00",AH114)))</formula>
    </cfRule>
    <cfRule type="containsText" dxfId="16378" priority="17203" operator="containsText" text="09.00 – 15.00">
      <formula>NOT(ISERROR(SEARCH("09.00 – 15.00",AH114)))</formula>
    </cfRule>
    <cfRule type="containsText" dxfId="16377" priority="17204" operator="containsText" text="10.30 – 19.30">
      <formula>NOT(ISERROR(SEARCH("10.30 – 19.30",AH114)))</formula>
    </cfRule>
    <cfRule type="containsText" dxfId="16376" priority="17205" operator="containsText" text="09.00 – 13.00">
      <formula>NOT(ISERROR(SEARCH("09.00 – 13.00",AH114)))</formula>
    </cfRule>
    <cfRule type="containsText" dxfId="16375" priority="17206" operator="containsText" text="11.30 – 19.30">
      <formula>NOT(ISERROR(SEARCH("11.30 – 19.30",AH114)))</formula>
    </cfRule>
  </conditionalFormatting>
  <conditionalFormatting sqref="AH114:AJ114">
    <cfRule type="cellIs" dxfId="16374" priority="17190" operator="equal">
      <formula>"09.00 – 18.00"</formula>
    </cfRule>
  </conditionalFormatting>
  <conditionalFormatting sqref="AH114:AJ114">
    <cfRule type="cellIs" dxfId="16373" priority="17191" operator="equal">
      <formula>"09.30 – 13.00"</formula>
    </cfRule>
  </conditionalFormatting>
  <conditionalFormatting sqref="AH114:AJ114">
    <cfRule type="cellIs" dxfId="16372" priority="17192" operator="equal">
      <formula>"10.30 – 19.30"</formula>
    </cfRule>
  </conditionalFormatting>
  <conditionalFormatting sqref="AH114:AJ114">
    <cfRule type="cellIs" dxfId="16371" priority="17193" operator="equal">
      <formula>"11.30 – 19.30"</formula>
    </cfRule>
  </conditionalFormatting>
  <conditionalFormatting sqref="AH114:AJ114">
    <cfRule type="cellIs" dxfId="16370" priority="17194" operator="equal">
      <formula>_FV(13,"3")</formula>
    </cfRule>
  </conditionalFormatting>
  <conditionalFormatting sqref="AH114:AJ114">
    <cfRule type="cellIs" dxfId="16369" priority="17195" operator="equal">
      <formula>_FV(13,"3")</formula>
    </cfRule>
  </conditionalFormatting>
  <conditionalFormatting sqref="AH114:AJ114">
    <cfRule type="cellIs" dxfId="16368" priority="17196" operator="equal">
      <formula>_FV(13,"3")</formula>
    </cfRule>
  </conditionalFormatting>
  <conditionalFormatting sqref="AH114:AJ114">
    <cfRule type="cellIs" dxfId="16367" priority="17183" operator="equal">
      <formula>"09.00 – 18.00"</formula>
    </cfRule>
  </conditionalFormatting>
  <conditionalFormatting sqref="AH114:AJ114">
    <cfRule type="cellIs" dxfId="16366" priority="17184" operator="equal">
      <formula>"09.30 – 13.00"</formula>
    </cfRule>
  </conditionalFormatting>
  <conditionalFormatting sqref="AH114:AJ114">
    <cfRule type="cellIs" dxfId="16365" priority="17185" operator="equal">
      <formula>"10.30 – 19.30"</formula>
    </cfRule>
  </conditionalFormatting>
  <conditionalFormatting sqref="AH114:AJ114">
    <cfRule type="cellIs" dxfId="16364" priority="17186" operator="equal">
      <formula>"11.30 – 19.30"</formula>
    </cfRule>
  </conditionalFormatting>
  <conditionalFormatting sqref="AH114:AJ114">
    <cfRule type="cellIs" dxfId="16363" priority="17187" operator="equal">
      <formula>_FV(13,"3")</formula>
    </cfRule>
  </conditionalFormatting>
  <conditionalFormatting sqref="AH114:AJ114">
    <cfRule type="cellIs" dxfId="16362" priority="17188" operator="equal">
      <formula>_FV(13,"3")</formula>
    </cfRule>
  </conditionalFormatting>
  <conditionalFormatting sqref="AH114:AJ114">
    <cfRule type="cellIs" dxfId="16361" priority="17189" operator="equal">
      <formula>_FV(13,"3")</formula>
    </cfRule>
  </conditionalFormatting>
  <conditionalFormatting sqref="AH114:AJ114">
    <cfRule type="containsText" dxfId="16360" priority="17177" operator="containsText" text="09.00 - 13.00">
      <formula>NOT(ISERROR(SEARCH("09.00 - 13.00",AH114)))</formula>
    </cfRule>
    <cfRule type="containsText" dxfId="16359" priority="17178" operator="containsText" text="09.00 – 15:00">
      <formula>NOT(ISERROR(SEARCH("09.00 – 15:00",AH114)))</formula>
    </cfRule>
    <cfRule type="containsText" dxfId="16358" priority="17179" operator="containsText" text="09.00 – 16.00">
      <formula>NOT(ISERROR(SEARCH("09.00 – 16.00",AH114)))</formula>
    </cfRule>
    <cfRule type="containsText" dxfId="16357" priority="17180" operator="containsText" text="09.00 - 13:00">
      <formula>NOT(ISERROR(SEARCH("09.00 - 13:00",AH114)))</formula>
    </cfRule>
    <cfRule type="containsText" dxfId="16356" priority="17181" operator="containsText" text="08.30 – 16:30 ">
      <formula>NOT(ISERROR(SEARCH("08.30 – 16:30 ",AH114)))</formula>
    </cfRule>
    <cfRule type="containsText" dxfId="16355" priority="17182" operator="containsText" text="08.30 – 17:30 ">
      <formula>NOT(ISERROR(SEARCH("08.30 – 17:30 ",AH114)))</formula>
    </cfRule>
  </conditionalFormatting>
  <conditionalFormatting sqref="AH114:AJ114">
    <cfRule type="cellIs" dxfId="16354" priority="17169" operator="equal">
      <formula>"09.00 – 15.00"</formula>
    </cfRule>
  </conditionalFormatting>
  <conditionalFormatting sqref="AH114:AJ114">
    <cfRule type="cellIs" dxfId="16353" priority="17170" operator="equal">
      <formula>"09.00 – 18.00"</formula>
    </cfRule>
  </conditionalFormatting>
  <conditionalFormatting sqref="AH114:AJ114">
    <cfRule type="cellIs" dxfId="16352" priority="17171" operator="equal">
      <formula>"09.30 – 13.00"</formula>
    </cfRule>
  </conditionalFormatting>
  <conditionalFormatting sqref="AH114:AJ114">
    <cfRule type="cellIs" dxfId="16351" priority="17172" operator="equal">
      <formula>"10.30 – 19.30"</formula>
    </cfRule>
  </conditionalFormatting>
  <conditionalFormatting sqref="AH114:AJ114">
    <cfRule type="cellIs" dxfId="16350" priority="17173" operator="equal">
      <formula>"11.30 – 19.30"</formula>
    </cfRule>
  </conditionalFormatting>
  <conditionalFormatting sqref="AH114:AJ114">
    <cfRule type="cellIs" dxfId="16349" priority="17174" operator="equal">
      <formula>_FV(13,"3")</formula>
    </cfRule>
  </conditionalFormatting>
  <conditionalFormatting sqref="AH114:AJ114">
    <cfRule type="cellIs" dxfId="16348" priority="17175" operator="equal">
      <formula>_FV(13,"3")</formula>
    </cfRule>
  </conditionalFormatting>
  <conditionalFormatting sqref="AH114:AJ114">
    <cfRule type="cellIs" dxfId="16347" priority="17176" operator="equal">
      <formula>_FV(13,"3")</formula>
    </cfRule>
  </conditionalFormatting>
  <conditionalFormatting sqref="AH114:AJ114">
    <cfRule type="containsText" dxfId="16346" priority="17159" operator="containsText" text="DOMENICA">
      <formula>NOT(ISERROR(SEARCH("DOMENICA",AH114)))</formula>
    </cfRule>
    <cfRule type="containsText" dxfId="16345" priority="17160" operator="containsText" text="08.30 – 14.30">
      <formula>NOT(ISERROR(SEARCH("08.30 – 14.30",AH114)))</formula>
    </cfRule>
    <cfRule type="containsText" dxfId="16344" priority="17161" operator="containsText" text="09.30 – 18.30">
      <formula>NOT(ISERROR(SEARCH("09.30 – 18.30",AH114)))</formula>
    </cfRule>
    <cfRule type="containsText" dxfId="16343" priority="17162" operator="containsText" text="08.30 – 16.30">
      <formula>NOT(ISERROR(SEARCH("08.30 – 16.30",AH114)))</formula>
    </cfRule>
    <cfRule type="containsText" dxfId="16342" priority="17163" operator="containsText" text="08.30 – 17.30">
      <formula>NOT(ISERROR(SEARCH("08.30 – 17.30",AH114)))</formula>
    </cfRule>
    <cfRule type="containsText" dxfId="16341" priority="17164" operator="containsText" text="09.00 – 18.00">
      <formula>NOT(ISERROR(SEARCH("09.00 – 18.00",AH114)))</formula>
    </cfRule>
    <cfRule type="containsText" dxfId="16340" priority="17165" operator="containsText" text="09.00 – 15.00">
      <formula>NOT(ISERROR(SEARCH("09.00 – 15.00",AH114)))</formula>
    </cfRule>
    <cfRule type="containsText" dxfId="16339" priority="17166" operator="containsText" text="10.30 – 19.30">
      <formula>NOT(ISERROR(SEARCH("10.30 – 19.30",AH114)))</formula>
    </cfRule>
    <cfRule type="containsText" dxfId="16338" priority="17167" operator="containsText" text="09.00 – 13.00">
      <formula>NOT(ISERROR(SEARCH("09.00 – 13.00",AH114)))</formula>
    </cfRule>
    <cfRule type="containsText" dxfId="16337" priority="17168" operator="containsText" text="11.30 – 19.30">
      <formula>NOT(ISERROR(SEARCH("11.30 – 19.30",AH114)))</formula>
    </cfRule>
  </conditionalFormatting>
  <conditionalFormatting sqref="AH114:AJ114">
    <cfRule type="cellIs" dxfId="16336" priority="17152" operator="equal">
      <formula>"09.00 – 18.00"</formula>
    </cfRule>
  </conditionalFormatting>
  <conditionalFormatting sqref="AH114:AJ114">
    <cfRule type="cellIs" dxfId="16335" priority="17153" operator="equal">
      <formula>"09.30 – 13.00"</formula>
    </cfRule>
  </conditionalFormatting>
  <conditionalFormatting sqref="AH114:AJ114">
    <cfRule type="cellIs" dxfId="16334" priority="17154" operator="equal">
      <formula>"10.30 – 19.30"</formula>
    </cfRule>
  </conditionalFormatting>
  <conditionalFormatting sqref="AH114:AJ114">
    <cfRule type="cellIs" dxfId="16333" priority="17155" operator="equal">
      <formula>"11.30 – 19.30"</formula>
    </cfRule>
  </conditionalFormatting>
  <conditionalFormatting sqref="AH114:AJ114">
    <cfRule type="cellIs" dxfId="16332" priority="17156" operator="equal">
      <formula>_FV(13,"3")</formula>
    </cfRule>
  </conditionalFormatting>
  <conditionalFormatting sqref="AH114:AJ114">
    <cfRule type="cellIs" dxfId="16331" priority="17157" operator="equal">
      <formula>_FV(13,"3")</formula>
    </cfRule>
  </conditionalFormatting>
  <conditionalFormatting sqref="AH114:AJ114">
    <cfRule type="cellIs" dxfId="16330" priority="17158" operator="equal">
      <formula>_FV(13,"3")</formula>
    </cfRule>
  </conditionalFormatting>
  <conditionalFormatting sqref="AH114:AJ114">
    <cfRule type="cellIs" dxfId="16329" priority="17145" operator="equal">
      <formula>"09.00 – 18.00"</formula>
    </cfRule>
  </conditionalFormatting>
  <conditionalFormatting sqref="AH114:AJ114">
    <cfRule type="cellIs" dxfId="16328" priority="17146" operator="equal">
      <formula>"09.30 – 13.00"</formula>
    </cfRule>
  </conditionalFormatting>
  <conditionalFormatting sqref="AH114:AJ114">
    <cfRule type="cellIs" dxfId="16327" priority="17147" operator="equal">
      <formula>"10.30 – 19.30"</formula>
    </cfRule>
  </conditionalFormatting>
  <conditionalFormatting sqref="AH114:AJ114">
    <cfRule type="cellIs" dxfId="16326" priority="17148" operator="equal">
      <formula>"11.30 – 19.30"</formula>
    </cfRule>
  </conditionalFormatting>
  <conditionalFormatting sqref="AH114:AJ114">
    <cfRule type="cellIs" dxfId="16325" priority="17149" operator="equal">
      <formula>_FV(13,"3")</formula>
    </cfRule>
  </conditionalFormatting>
  <conditionalFormatting sqref="AH114:AJ114">
    <cfRule type="cellIs" dxfId="16324" priority="17150" operator="equal">
      <formula>_FV(13,"3")</formula>
    </cfRule>
  </conditionalFormatting>
  <conditionalFormatting sqref="AH114:AJ114">
    <cfRule type="cellIs" dxfId="16323" priority="17151" operator="equal">
      <formula>_FV(13,"3")</formula>
    </cfRule>
  </conditionalFormatting>
  <conditionalFormatting sqref="AH114:AJ114">
    <cfRule type="cellIs" dxfId="16322" priority="17137" operator="equal">
      <formula>"09.00 – 15.00"</formula>
    </cfRule>
  </conditionalFormatting>
  <conditionalFormatting sqref="AH114:AJ114">
    <cfRule type="cellIs" dxfId="16321" priority="17138" operator="equal">
      <formula>"09.00 – 18.00"</formula>
    </cfRule>
  </conditionalFormatting>
  <conditionalFormatting sqref="AH114:AJ114">
    <cfRule type="cellIs" dxfId="16320" priority="17139" operator="equal">
      <formula>"09.30 – 13.00"</formula>
    </cfRule>
  </conditionalFormatting>
  <conditionalFormatting sqref="AH114:AJ114">
    <cfRule type="cellIs" dxfId="16319" priority="17140" operator="equal">
      <formula>"10.30 – 19.30"</formula>
    </cfRule>
  </conditionalFormatting>
  <conditionalFormatting sqref="AH114:AJ114">
    <cfRule type="cellIs" dxfId="16318" priority="17141" operator="equal">
      <formula>"11.30 – 19.30"</formula>
    </cfRule>
  </conditionalFormatting>
  <conditionalFormatting sqref="AH114:AJ114">
    <cfRule type="cellIs" dxfId="16317" priority="17142" operator="equal">
      <formula>_FV(13,"3")</formula>
    </cfRule>
  </conditionalFormatting>
  <conditionalFormatting sqref="AH114:AJ114">
    <cfRule type="cellIs" dxfId="16316" priority="17143" operator="equal">
      <formula>_FV(13,"3")</formula>
    </cfRule>
  </conditionalFormatting>
  <conditionalFormatting sqref="AH114:AJ114">
    <cfRule type="cellIs" dxfId="16315" priority="17144" operator="equal">
      <formula>_FV(13,"3")</formula>
    </cfRule>
  </conditionalFormatting>
  <conditionalFormatting sqref="AH114:AJ114">
    <cfRule type="containsText" dxfId="16314" priority="17127" operator="containsText" text="DOMENICA">
      <formula>NOT(ISERROR(SEARCH("DOMENICA",AH114)))</formula>
    </cfRule>
    <cfRule type="containsText" dxfId="16313" priority="17128" operator="containsText" text="08.30 – 14.30">
      <formula>NOT(ISERROR(SEARCH("08.30 – 14.30",AH114)))</formula>
    </cfRule>
    <cfRule type="containsText" dxfId="16312" priority="17129" operator="containsText" text="09.30 – 18.30">
      <formula>NOT(ISERROR(SEARCH("09.30 – 18.30",AH114)))</formula>
    </cfRule>
    <cfRule type="containsText" dxfId="16311" priority="17130" operator="containsText" text="08.30 – 16.30">
      <formula>NOT(ISERROR(SEARCH("08.30 – 16.30",AH114)))</formula>
    </cfRule>
    <cfRule type="containsText" dxfId="16310" priority="17131" operator="containsText" text="08.30 – 17.30">
      <formula>NOT(ISERROR(SEARCH("08.30 – 17.30",AH114)))</formula>
    </cfRule>
    <cfRule type="containsText" dxfId="16309" priority="17132" operator="containsText" text="09.00 – 18.00">
      <formula>NOT(ISERROR(SEARCH("09.00 – 18.00",AH114)))</formula>
    </cfRule>
    <cfRule type="containsText" dxfId="16308" priority="17133" operator="containsText" text="09.00 – 15.00">
      <formula>NOT(ISERROR(SEARCH("09.00 – 15.00",AH114)))</formula>
    </cfRule>
    <cfRule type="containsText" dxfId="16307" priority="17134" operator="containsText" text="10.30 – 19.30">
      <formula>NOT(ISERROR(SEARCH("10.30 – 19.30",AH114)))</formula>
    </cfRule>
    <cfRule type="containsText" dxfId="16306" priority="17135" operator="containsText" text="09.00 – 13.00">
      <formula>NOT(ISERROR(SEARCH("09.00 – 13.00",AH114)))</formula>
    </cfRule>
    <cfRule type="containsText" dxfId="16305" priority="17136" operator="containsText" text="11.30 – 19.30">
      <formula>NOT(ISERROR(SEARCH("11.30 – 19.30",AH114)))</formula>
    </cfRule>
  </conditionalFormatting>
  <conditionalFormatting sqref="AH114:AJ114">
    <cfRule type="cellIs" dxfId="16304" priority="17120" operator="equal">
      <formula>"09.00 – 18.00"</formula>
    </cfRule>
  </conditionalFormatting>
  <conditionalFormatting sqref="AH114:AJ114">
    <cfRule type="cellIs" dxfId="16303" priority="17121" operator="equal">
      <formula>"09.30 – 13.00"</formula>
    </cfRule>
  </conditionalFormatting>
  <conditionalFormatting sqref="AH114:AJ114">
    <cfRule type="cellIs" dxfId="16302" priority="17122" operator="equal">
      <formula>"10.30 – 19.30"</formula>
    </cfRule>
  </conditionalFormatting>
  <conditionalFormatting sqref="AH114:AJ114">
    <cfRule type="cellIs" dxfId="16301" priority="17123" operator="equal">
      <formula>"11.30 – 19.30"</formula>
    </cfRule>
  </conditionalFormatting>
  <conditionalFormatting sqref="AH114:AJ114">
    <cfRule type="cellIs" dxfId="16300" priority="17124" operator="equal">
      <formula>_FV(13,"3")</formula>
    </cfRule>
  </conditionalFormatting>
  <conditionalFormatting sqref="AH114:AJ114">
    <cfRule type="cellIs" dxfId="16299" priority="17125" operator="equal">
      <formula>_FV(13,"3")</formula>
    </cfRule>
  </conditionalFormatting>
  <conditionalFormatting sqref="AH114:AJ114">
    <cfRule type="cellIs" dxfId="16298" priority="17126" operator="equal">
      <formula>_FV(13,"3")</formula>
    </cfRule>
  </conditionalFormatting>
  <conditionalFormatting sqref="AH114:AJ114">
    <cfRule type="cellIs" dxfId="16297" priority="17113" operator="equal">
      <formula>"09.00 – 18.00"</formula>
    </cfRule>
  </conditionalFormatting>
  <conditionalFormatting sqref="AH114:AJ114">
    <cfRule type="cellIs" dxfId="16296" priority="17114" operator="equal">
      <formula>"09.30 – 13.00"</formula>
    </cfRule>
  </conditionalFormatting>
  <conditionalFormatting sqref="AH114:AJ114">
    <cfRule type="cellIs" dxfId="16295" priority="17115" operator="equal">
      <formula>"10.30 – 19.30"</formula>
    </cfRule>
  </conditionalFormatting>
  <conditionalFormatting sqref="AH114:AJ114">
    <cfRule type="cellIs" dxfId="16294" priority="17116" operator="equal">
      <formula>"11.30 – 19.30"</formula>
    </cfRule>
  </conditionalFormatting>
  <conditionalFormatting sqref="AH114:AJ114">
    <cfRule type="cellIs" dxfId="16293" priority="17117" operator="equal">
      <formula>_FV(13,"3")</formula>
    </cfRule>
  </conditionalFormatting>
  <conditionalFormatting sqref="AH114:AJ114">
    <cfRule type="cellIs" dxfId="16292" priority="17118" operator="equal">
      <formula>_FV(13,"3")</formula>
    </cfRule>
  </conditionalFormatting>
  <conditionalFormatting sqref="AH114:AJ114">
    <cfRule type="cellIs" dxfId="16291" priority="17119" operator="equal">
      <formula>_FV(13,"3")</formula>
    </cfRule>
  </conditionalFormatting>
  <conditionalFormatting sqref="X114 AC114:AF114">
    <cfRule type="cellIs" dxfId="16290" priority="17105" operator="equal">
      <formula>"09.00 – 15.00"</formula>
    </cfRule>
  </conditionalFormatting>
  <conditionalFormatting sqref="X114 AC114:AF114">
    <cfRule type="cellIs" dxfId="16289" priority="17106" operator="equal">
      <formula>"09.00 – 18.00"</formula>
    </cfRule>
  </conditionalFormatting>
  <conditionalFormatting sqref="X114 AC114:AF114">
    <cfRule type="cellIs" dxfId="16288" priority="17107" operator="equal">
      <formula>"09.30 – 13.00"</formula>
    </cfRule>
  </conditionalFormatting>
  <conditionalFormatting sqref="X114 AC114:AF114">
    <cfRule type="cellIs" dxfId="16287" priority="17108" operator="equal">
      <formula>"10.30 – 19.30"</formula>
    </cfRule>
  </conditionalFormatting>
  <conditionalFormatting sqref="X114 AC114:AF114">
    <cfRule type="cellIs" dxfId="16286" priority="17109" operator="equal">
      <formula>"11.30 – 19.30"</formula>
    </cfRule>
  </conditionalFormatting>
  <conditionalFormatting sqref="X114 AC114:AF114">
    <cfRule type="cellIs" dxfId="16285" priority="17110" operator="equal">
      <formula>_FV(13,"3")</formula>
    </cfRule>
  </conditionalFormatting>
  <conditionalFormatting sqref="X114 AC114:AF114">
    <cfRule type="cellIs" dxfId="16284" priority="17111" operator="equal">
      <formula>_FV(13,"3")</formula>
    </cfRule>
  </conditionalFormatting>
  <conditionalFormatting sqref="X114 AC114:AF114">
    <cfRule type="cellIs" dxfId="16283" priority="17112" operator="equal">
      <formula>_FV(13,"3")</formula>
    </cfRule>
  </conditionalFormatting>
  <conditionalFormatting sqref="X114 AC114:AF114">
    <cfRule type="containsText" dxfId="16282" priority="17095" operator="containsText" text="DOMENICA">
      <formula>NOT(ISERROR(SEARCH("DOMENICA",X114)))</formula>
    </cfRule>
    <cfRule type="containsText" dxfId="16281" priority="17096" operator="containsText" text="08.30 – 14.30">
      <formula>NOT(ISERROR(SEARCH("08.30 – 14.30",X114)))</formula>
    </cfRule>
    <cfRule type="containsText" dxfId="16280" priority="17097" operator="containsText" text="09.30 – 18.30">
      <formula>NOT(ISERROR(SEARCH("09.30 – 18.30",X114)))</formula>
    </cfRule>
    <cfRule type="containsText" dxfId="16279" priority="17098" operator="containsText" text="08.30 – 16.30">
      <formula>NOT(ISERROR(SEARCH("08.30 – 16.30",X114)))</formula>
    </cfRule>
    <cfRule type="containsText" dxfId="16278" priority="17099" operator="containsText" text="08.30 – 17.30">
      <formula>NOT(ISERROR(SEARCH("08.30 – 17.30",X114)))</formula>
    </cfRule>
    <cfRule type="containsText" dxfId="16277" priority="17100" operator="containsText" text="09.00 – 18.00">
      <formula>NOT(ISERROR(SEARCH("09.00 – 18.00",X114)))</formula>
    </cfRule>
    <cfRule type="containsText" dxfId="16276" priority="17101" operator="containsText" text="09.00 – 15.00">
      <formula>NOT(ISERROR(SEARCH("09.00 – 15.00",X114)))</formula>
    </cfRule>
    <cfRule type="containsText" dxfId="16275" priority="17102" operator="containsText" text="10.30 – 19.30">
      <formula>NOT(ISERROR(SEARCH("10.30 – 19.30",X114)))</formula>
    </cfRule>
    <cfRule type="containsText" dxfId="16274" priority="17103" operator="containsText" text="09.00 – 13.00">
      <formula>NOT(ISERROR(SEARCH("09.00 – 13.00",X114)))</formula>
    </cfRule>
    <cfRule type="containsText" dxfId="16273" priority="17104" operator="containsText" text="11.30 – 19.30">
      <formula>NOT(ISERROR(SEARCH("11.30 – 19.30",X114)))</formula>
    </cfRule>
  </conditionalFormatting>
  <conditionalFormatting sqref="X114 AC114:AF114">
    <cfRule type="cellIs" dxfId="16272" priority="17088" operator="equal">
      <formula>"09.00 – 18.00"</formula>
    </cfRule>
  </conditionalFormatting>
  <conditionalFormatting sqref="X114 AC114:AF114">
    <cfRule type="cellIs" dxfId="16271" priority="17089" operator="equal">
      <formula>"09.30 – 13.00"</formula>
    </cfRule>
  </conditionalFormatting>
  <conditionalFormatting sqref="X114 AC114:AF114">
    <cfRule type="cellIs" dxfId="16270" priority="17090" operator="equal">
      <formula>"10.30 – 19.30"</formula>
    </cfRule>
  </conditionalFormatting>
  <conditionalFormatting sqref="X114 AC114:AF114">
    <cfRule type="cellIs" dxfId="16269" priority="17091" operator="equal">
      <formula>"11.30 – 19.30"</formula>
    </cfRule>
  </conditionalFormatting>
  <conditionalFormatting sqref="X114 AC114:AF114">
    <cfRule type="cellIs" dxfId="16268" priority="17092" operator="equal">
      <formula>_FV(13,"3")</formula>
    </cfRule>
  </conditionalFormatting>
  <conditionalFormatting sqref="X114 AC114:AF114">
    <cfRule type="cellIs" dxfId="16267" priority="17093" operator="equal">
      <formula>_FV(13,"3")</formula>
    </cfRule>
  </conditionalFormatting>
  <conditionalFormatting sqref="X114 AC114:AF114">
    <cfRule type="cellIs" dxfId="16266" priority="17094" operator="equal">
      <formula>_FV(13,"3")</formula>
    </cfRule>
  </conditionalFormatting>
  <conditionalFormatting sqref="X114 AC114:AF114">
    <cfRule type="cellIs" dxfId="16265" priority="17081" operator="equal">
      <formula>"09.00 – 18.00"</formula>
    </cfRule>
  </conditionalFormatting>
  <conditionalFormatting sqref="X114 AC114:AF114">
    <cfRule type="cellIs" dxfId="16264" priority="17082" operator="equal">
      <formula>"09.30 – 13.00"</formula>
    </cfRule>
  </conditionalFormatting>
  <conditionalFormatting sqref="X114 AC114:AF114">
    <cfRule type="cellIs" dxfId="16263" priority="17083" operator="equal">
      <formula>"10.30 – 19.30"</formula>
    </cfRule>
  </conditionalFormatting>
  <conditionalFormatting sqref="X114 AC114:AF114">
    <cfRule type="cellIs" dxfId="16262" priority="17084" operator="equal">
      <formula>"11.30 – 19.30"</formula>
    </cfRule>
  </conditionalFormatting>
  <conditionalFormatting sqref="X114 AC114:AF114">
    <cfRule type="cellIs" dxfId="16261" priority="17085" operator="equal">
      <formula>_FV(13,"3")</formula>
    </cfRule>
  </conditionalFormatting>
  <conditionalFormatting sqref="X114 AC114:AF114">
    <cfRule type="cellIs" dxfId="16260" priority="17086" operator="equal">
      <formula>_FV(13,"3")</formula>
    </cfRule>
  </conditionalFormatting>
  <conditionalFormatting sqref="X114 AC114:AF114">
    <cfRule type="cellIs" dxfId="16259" priority="17087" operator="equal">
      <formula>_FV(13,"3")</formula>
    </cfRule>
  </conditionalFormatting>
  <conditionalFormatting sqref="X114 AC114:AF114">
    <cfRule type="containsText" dxfId="16258" priority="17075" operator="containsText" text="09.00 - 13.00">
      <formula>NOT(ISERROR(SEARCH("09.00 - 13.00",X114)))</formula>
    </cfRule>
    <cfRule type="containsText" dxfId="16257" priority="17076" operator="containsText" text="09.00 – 15:00">
      <formula>NOT(ISERROR(SEARCH("09.00 – 15:00",X114)))</formula>
    </cfRule>
    <cfRule type="containsText" dxfId="16256" priority="17077" operator="containsText" text="09.00 – 16.00">
      <formula>NOT(ISERROR(SEARCH("09.00 – 16.00",X114)))</formula>
    </cfRule>
    <cfRule type="containsText" dxfId="16255" priority="17078" operator="containsText" text="09.00 - 13:00">
      <formula>NOT(ISERROR(SEARCH("09.00 - 13:00",X114)))</formula>
    </cfRule>
    <cfRule type="containsText" dxfId="16254" priority="17079" operator="containsText" text="08.30 – 16:30 ">
      <formula>NOT(ISERROR(SEARCH("08.30 – 16:30 ",X114)))</formula>
    </cfRule>
    <cfRule type="containsText" dxfId="16253" priority="17080" operator="containsText" text="08.30 – 17:30 ">
      <formula>NOT(ISERROR(SEARCH("08.30 – 17:30 ",X114)))</formula>
    </cfRule>
  </conditionalFormatting>
  <conditionalFormatting sqref="X114 AC114:AF114">
    <cfRule type="cellIs" dxfId="16252" priority="17067" operator="equal">
      <formula>"09.00 – 15.00"</formula>
    </cfRule>
  </conditionalFormatting>
  <conditionalFormatting sqref="X114 AC114:AF114">
    <cfRule type="cellIs" dxfId="16251" priority="17068" operator="equal">
      <formula>"09.00 – 18.00"</formula>
    </cfRule>
  </conditionalFormatting>
  <conditionalFormatting sqref="X114 AC114:AF114">
    <cfRule type="cellIs" dxfId="16250" priority="17069" operator="equal">
      <formula>"09.30 – 13.00"</formula>
    </cfRule>
  </conditionalFormatting>
  <conditionalFormatting sqref="X114 AC114:AF114">
    <cfRule type="cellIs" dxfId="16249" priority="17070" operator="equal">
      <formula>"10.30 – 19.30"</formula>
    </cfRule>
  </conditionalFormatting>
  <conditionalFormatting sqref="X114 AC114:AF114">
    <cfRule type="cellIs" dxfId="16248" priority="17071" operator="equal">
      <formula>"11.30 – 19.30"</formula>
    </cfRule>
  </conditionalFormatting>
  <conditionalFormatting sqref="X114 AC114:AF114">
    <cfRule type="cellIs" dxfId="16247" priority="17072" operator="equal">
      <formula>_FV(13,"3")</formula>
    </cfRule>
  </conditionalFormatting>
  <conditionalFormatting sqref="X114 AC114:AF114">
    <cfRule type="cellIs" dxfId="16246" priority="17073" operator="equal">
      <formula>_FV(13,"3")</formula>
    </cfRule>
  </conditionalFormatting>
  <conditionalFormatting sqref="X114 AC114:AF114">
    <cfRule type="cellIs" dxfId="16245" priority="17074" operator="equal">
      <formula>_FV(13,"3")</formula>
    </cfRule>
  </conditionalFormatting>
  <conditionalFormatting sqref="X114 AC114:AF114">
    <cfRule type="containsText" dxfId="16244" priority="17057" operator="containsText" text="DOMENICA">
      <formula>NOT(ISERROR(SEARCH("DOMENICA",X114)))</formula>
    </cfRule>
    <cfRule type="containsText" dxfId="16243" priority="17058" operator="containsText" text="08.30 – 14.30">
      <formula>NOT(ISERROR(SEARCH("08.30 – 14.30",X114)))</formula>
    </cfRule>
    <cfRule type="containsText" dxfId="16242" priority="17059" operator="containsText" text="09.30 – 18.30">
      <formula>NOT(ISERROR(SEARCH("09.30 – 18.30",X114)))</formula>
    </cfRule>
    <cfRule type="containsText" dxfId="16241" priority="17060" operator="containsText" text="08.30 – 16.30">
      <formula>NOT(ISERROR(SEARCH("08.30 – 16.30",X114)))</formula>
    </cfRule>
    <cfRule type="containsText" dxfId="16240" priority="17061" operator="containsText" text="08.30 – 17.30">
      <formula>NOT(ISERROR(SEARCH("08.30 – 17.30",X114)))</formula>
    </cfRule>
    <cfRule type="containsText" dxfId="16239" priority="17062" operator="containsText" text="09.00 – 18.00">
      <formula>NOT(ISERROR(SEARCH("09.00 – 18.00",X114)))</formula>
    </cfRule>
    <cfRule type="containsText" dxfId="16238" priority="17063" operator="containsText" text="09.00 – 15.00">
      <formula>NOT(ISERROR(SEARCH("09.00 – 15.00",X114)))</formula>
    </cfRule>
    <cfRule type="containsText" dxfId="16237" priority="17064" operator="containsText" text="10.30 – 19.30">
      <formula>NOT(ISERROR(SEARCH("10.30 – 19.30",X114)))</formula>
    </cfRule>
    <cfRule type="containsText" dxfId="16236" priority="17065" operator="containsText" text="09.00 – 13.00">
      <formula>NOT(ISERROR(SEARCH("09.00 – 13.00",X114)))</formula>
    </cfRule>
    <cfRule type="containsText" dxfId="16235" priority="17066" operator="containsText" text="11.30 – 19.30">
      <formula>NOT(ISERROR(SEARCH("11.30 – 19.30",X114)))</formula>
    </cfRule>
  </conditionalFormatting>
  <conditionalFormatting sqref="X114 AC114:AF114">
    <cfRule type="cellIs" dxfId="16234" priority="17050" operator="equal">
      <formula>"09.00 – 18.00"</formula>
    </cfRule>
  </conditionalFormatting>
  <conditionalFormatting sqref="X114 AC114:AF114">
    <cfRule type="cellIs" dxfId="16233" priority="17051" operator="equal">
      <formula>"09.30 – 13.00"</formula>
    </cfRule>
  </conditionalFormatting>
  <conditionalFormatting sqref="X114 AC114:AF114">
    <cfRule type="cellIs" dxfId="16232" priority="17052" operator="equal">
      <formula>"10.30 – 19.30"</formula>
    </cfRule>
  </conditionalFormatting>
  <conditionalFormatting sqref="X114 AC114:AF114">
    <cfRule type="cellIs" dxfId="16231" priority="17053" operator="equal">
      <formula>"11.30 – 19.30"</formula>
    </cfRule>
  </conditionalFormatting>
  <conditionalFormatting sqref="X114 AC114:AF114">
    <cfRule type="cellIs" dxfId="16230" priority="17054" operator="equal">
      <formula>_FV(13,"3")</formula>
    </cfRule>
  </conditionalFormatting>
  <conditionalFormatting sqref="X114 AC114:AF114">
    <cfRule type="cellIs" dxfId="16229" priority="17055" operator="equal">
      <formula>_FV(13,"3")</formula>
    </cfRule>
  </conditionalFormatting>
  <conditionalFormatting sqref="X114 AC114:AF114">
    <cfRule type="cellIs" dxfId="16228" priority="17056" operator="equal">
      <formula>_FV(13,"3")</formula>
    </cfRule>
  </conditionalFormatting>
  <conditionalFormatting sqref="X114 AC114:AF114">
    <cfRule type="cellIs" dxfId="16227" priority="17043" operator="equal">
      <formula>"09.00 – 18.00"</formula>
    </cfRule>
  </conditionalFormatting>
  <conditionalFormatting sqref="X114 AC114:AF114">
    <cfRule type="cellIs" dxfId="16226" priority="17044" operator="equal">
      <formula>"09.30 – 13.00"</formula>
    </cfRule>
  </conditionalFormatting>
  <conditionalFormatting sqref="X114 AC114:AF114">
    <cfRule type="cellIs" dxfId="16225" priority="17045" operator="equal">
      <formula>"10.30 – 19.30"</formula>
    </cfRule>
  </conditionalFormatting>
  <conditionalFormatting sqref="X114 AC114:AF114">
    <cfRule type="cellIs" dxfId="16224" priority="17046" operator="equal">
      <formula>"11.30 – 19.30"</formula>
    </cfRule>
  </conditionalFormatting>
  <conditionalFormatting sqref="X114 AC114:AF114">
    <cfRule type="cellIs" dxfId="16223" priority="17047" operator="equal">
      <formula>_FV(13,"3")</formula>
    </cfRule>
  </conditionalFormatting>
  <conditionalFormatting sqref="X114 AC114:AF114">
    <cfRule type="cellIs" dxfId="16222" priority="17048" operator="equal">
      <formula>_FV(13,"3")</formula>
    </cfRule>
  </conditionalFormatting>
  <conditionalFormatting sqref="X114 AC114:AF114">
    <cfRule type="cellIs" dxfId="16221" priority="17049" operator="equal">
      <formula>_FV(13,"3")</formula>
    </cfRule>
  </conditionalFormatting>
  <conditionalFormatting sqref="X114 AC114:AF114">
    <cfRule type="cellIs" dxfId="16220" priority="17035" operator="equal">
      <formula>"09.00 – 15.00"</formula>
    </cfRule>
  </conditionalFormatting>
  <conditionalFormatting sqref="X114 AC114:AF114">
    <cfRule type="cellIs" dxfId="16219" priority="17036" operator="equal">
      <formula>"09.00 – 18.00"</formula>
    </cfRule>
  </conditionalFormatting>
  <conditionalFormatting sqref="X114 AC114:AF114">
    <cfRule type="cellIs" dxfId="16218" priority="17037" operator="equal">
      <formula>"09.30 – 13.00"</formula>
    </cfRule>
  </conditionalFormatting>
  <conditionalFormatting sqref="X114 AC114:AF114">
    <cfRule type="cellIs" dxfId="16217" priority="17038" operator="equal">
      <formula>"10.30 – 19.30"</formula>
    </cfRule>
  </conditionalFormatting>
  <conditionalFormatting sqref="X114 AC114:AF114">
    <cfRule type="cellIs" dxfId="16216" priority="17039" operator="equal">
      <formula>"11.30 – 19.30"</formula>
    </cfRule>
  </conditionalFormatting>
  <conditionalFormatting sqref="X114 AC114:AF114">
    <cfRule type="cellIs" dxfId="16215" priority="17040" operator="equal">
      <formula>_FV(13,"3")</formula>
    </cfRule>
  </conditionalFormatting>
  <conditionalFormatting sqref="X114 AC114:AF114">
    <cfRule type="cellIs" dxfId="16214" priority="17041" operator="equal">
      <formula>_FV(13,"3")</formula>
    </cfRule>
  </conditionalFormatting>
  <conditionalFormatting sqref="X114 AC114:AF114">
    <cfRule type="cellIs" dxfId="16213" priority="17042" operator="equal">
      <formula>_FV(13,"3")</formula>
    </cfRule>
  </conditionalFormatting>
  <conditionalFormatting sqref="X114 AC114:AF114">
    <cfRule type="containsText" dxfId="16212" priority="17025" operator="containsText" text="DOMENICA">
      <formula>NOT(ISERROR(SEARCH("DOMENICA",X114)))</formula>
    </cfRule>
    <cfRule type="containsText" dxfId="16211" priority="17026" operator="containsText" text="08.30 – 14.30">
      <formula>NOT(ISERROR(SEARCH("08.30 – 14.30",X114)))</formula>
    </cfRule>
    <cfRule type="containsText" dxfId="16210" priority="17027" operator="containsText" text="09.30 – 18.30">
      <formula>NOT(ISERROR(SEARCH("09.30 – 18.30",X114)))</formula>
    </cfRule>
    <cfRule type="containsText" dxfId="16209" priority="17028" operator="containsText" text="08.30 – 16.30">
      <formula>NOT(ISERROR(SEARCH("08.30 – 16.30",X114)))</formula>
    </cfRule>
    <cfRule type="containsText" dxfId="16208" priority="17029" operator="containsText" text="08.30 – 17.30">
      <formula>NOT(ISERROR(SEARCH("08.30 – 17.30",X114)))</formula>
    </cfRule>
    <cfRule type="containsText" dxfId="16207" priority="17030" operator="containsText" text="09.00 – 18.00">
      <formula>NOT(ISERROR(SEARCH("09.00 – 18.00",X114)))</formula>
    </cfRule>
    <cfRule type="containsText" dxfId="16206" priority="17031" operator="containsText" text="09.00 – 15.00">
      <formula>NOT(ISERROR(SEARCH("09.00 – 15.00",X114)))</formula>
    </cfRule>
    <cfRule type="containsText" dxfId="16205" priority="17032" operator="containsText" text="10.30 – 19.30">
      <formula>NOT(ISERROR(SEARCH("10.30 – 19.30",X114)))</formula>
    </cfRule>
    <cfRule type="containsText" dxfId="16204" priority="17033" operator="containsText" text="09.00 – 13.00">
      <formula>NOT(ISERROR(SEARCH("09.00 – 13.00",X114)))</formula>
    </cfRule>
    <cfRule type="containsText" dxfId="16203" priority="17034" operator="containsText" text="11.30 – 19.30">
      <formula>NOT(ISERROR(SEARCH("11.30 – 19.30",X114)))</formula>
    </cfRule>
  </conditionalFormatting>
  <conditionalFormatting sqref="X114 AC114:AF114">
    <cfRule type="cellIs" dxfId="16202" priority="17018" operator="equal">
      <formula>"09.00 – 18.00"</formula>
    </cfRule>
  </conditionalFormatting>
  <conditionalFormatting sqref="X114 AC114:AF114">
    <cfRule type="cellIs" dxfId="16201" priority="17019" operator="equal">
      <formula>"09.30 – 13.00"</formula>
    </cfRule>
  </conditionalFormatting>
  <conditionalFormatting sqref="X114 AC114:AF114">
    <cfRule type="cellIs" dxfId="16200" priority="17020" operator="equal">
      <formula>"10.30 – 19.30"</formula>
    </cfRule>
  </conditionalFormatting>
  <conditionalFormatting sqref="X114 AC114:AF114">
    <cfRule type="cellIs" dxfId="16199" priority="17021" operator="equal">
      <formula>"11.30 – 19.30"</formula>
    </cfRule>
  </conditionalFormatting>
  <conditionalFormatting sqref="X114 AC114:AF114">
    <cfRule type="cellIs" dxfId="16198" priority="17022" operator="equal">
      <formula>_FV(13,"3")</formula>
    </cfRule>
  </conditionalFormatting>
  <conditionalFormatting sqref="X114 AC114:AF114">
    <cfRule type="cellIs" dxfId="16197" priority="17023" operator="equal">
      <formula>_FV(13,"3")</formula>
    </cfRule>
  </conditionalFormatting>
  <conditionalFormatting sqref="X114 AC114:AF114">
    <cfRule type="cellIs" dxfId="16196" priority="17024" operator="equal">
      <formula>_FV(13,"3")</formula>
    </cfRule>
  </conditionalFormatting>
  <conditionalFormatting sqref="X114 AC114:AF114">
    <cfRule type="cellIs" dxfId="16195" priority="17011" operator="equal">
      <formula>"09.00 – 18.00"</formula>
    </cfRule>
  </conditionalFormatting>
  <conditionalFormatting sqref="X114 AC114:AF114">
    <cfRule type="cellIs" dxfId="16194" priority="17012" operator="equal">
      <formula>"09.30 – 13.00"</formula>
    </cfRule>
  </conditionalFormatting>
  <conditionalFormatting sqref="X114 AC114:AF114">
    <cfRule type="cellIs" dxfId="16193" priority="17013" operator="equal">
      <formula>"10.30 – 19.30"</formula>
    </cfRule>
  </conditionalFormatting>
  <conditionalFormatting sqref="X114 AC114:AF114">
    <cfRule type="cellIs" dxfId="16192" priority="17014" operator="equal">
      <formula>"11.30 – 19.30"</formula>
    </cfRule>
  </conditionalFormatting>
  <conditionalFormatting sqref="X114 AC114:AF114">
    <cfRule type="cellIs" dxfId="16191" priority="17015" operator="equal">
      <formula>_FV(13,"3")</formula>
    </cfRule>
  </conditionalFormatting>
  <conditionalFormatting sqref="X114 AC114:AF114">
    <cfRule type="cellIs" dxfId="16190" priority="17016" operator="equal">
      <formula>_FV(13,"3")</formula>
    </cfRule>
  </conditionalFormatting>
  <conditionalFormatting sqref="X114 AC114:AF114">
    <cfRule type="cellIs" dxfId="16189" priority="17017" operator="equal">
      <formula>_FV(13,"3")</formula>
    </cfRule>
  </conditionalFormatting>
  <conditionalFormatting sqref="K114:L114">
    <cfRule type="cellIs" dxfId="16188" priority="17003" operator="equal">
      <formula>"09.00 – 15.00"</formula>
    </cfRule>
  </conditionalFormatting>
  <conditionalFormatting sqref="K114:L114">
    <cfRule type="cellIs" dxfId="16187" priority="17004" operator="equal">
      <formula>"09.00 – 18.00"</formula>
    </cfRule>
  </conditionalFormatting>
  <conditionalFormatting sqref="K114:L114">
    <cfRule type="cellIs" dxfId="16186" priority="17005" operator="equal">
      <formula>"09.30 – 13.00"</formula>
    </cfRule>
  </conditionalFormatting>
  <conditionalFormatting sqref="K114:L114">
    <cfRule type="cellIs" dxfId="16185" priority="17006" operator="equal">
      <formula>"10.30 – 19.30"</formula>
    </cfRule>
  </conditionalFormatting>
  <conditionalFormatting sqref="K114:L114">
    <cfRule type="cellIs" dxfId="16184" priority="17007" operator="equal">
      <formula>"11.30 – 19.30"</formula>
    </cfRule>
  </conditionalFormatting>
  <conditionalFormatting sqref="K114:L114">
    <cfRule type="cellIs" dxfId="16183" priority="17008" operator="equal">
      <formula>_FV(13,"3")</formula>
    </cfRule>
  </conditionalFormatting>
  <conditionalFormatting sqref="K114:L114">
    <cfRule type="cellIs" dxfId="16182" priority="17009" operator="equal">
      <formula>_FV(13,"3")</formula>
    </cfRule>
  </conditionalFormatting>
  <conditionalFormatting sqref="K114:L114">
    <cfRule type="cellIs" dxfId="16181" priority="17010" operator="equal">
      <formula>_FV(13,"3")</formula>
    </cfRule>
  </conditionalFormatting>
  <conditionalFormatting sqref="K114:L114">
    <cfRule type="containsText" dxfId="16180" priority="16993" operator="containsText" text="DOMENICA">
      <formula>NOT(ISERROR(SEARCH("DOMENICA",K114)))</formula>
    </cfRule>
    <cfRule type="containsText" dxfId="16179" priority="16994" operator="containsText" text="08.30 – 14.30">
      <formula>NOT(ISERROR(SEARCH("08.30 – 14.30",K114)))</formula>
    </cfRule>
    <cfRule type="containsText" dxfId="16178" priority="16995" operator="containsText" text="09.30 – 18.30">
      <formula>NOT(ISERROR(SEARCH("09.30 – 18.30",K114)))</formula>
    </cfRule>
    <cfRule type="containsText" dxfId="16177" priority="16996" operator="containsText" text="08.30 – 16.30">
      <formula>NOT(ISERROR(SEARCH("08.30 – 16.30",K114)))</formula>
    </cfRule>
    <cfRule type="containsText" dxfId="16176" priority="16997" operator="containsText" text="08.30 – 17.30">
      <formula>NOT(ISERROR(SEARCH("08.30 – 17.30",K114)))</formula>
    </cfRule>
    <cfRule type="containsText" dxfId="16175" priority="16998" operator="containsText" text="09.00 – 18.00">
      <formula>NOT(ISERROR(SEARCH("09.00 – 18.00",K114)))</formula>
    </cfRule>
    <cfRule type="containsText" dxfId="16174" priority="16999" operator="containsText" text="09.00 – 15.00">
      <formula>NOT(ISERROR(SEARCH("09.00 – 15.00",K114)))</formula>
    </cfRule>
    <cfRule type="containsText" dxfId="16173" priority="17000" operator="containsText" text="10.30 – 19.30">
      <formula>NOT(ISERROR(SEARCH("10.30 – 19.30",K114)))</formula>
    </cfRule>
    <cfRule type="containsText" dxfId="16172" priority="17001" operator="containsText" text="09.00 – 13.00">
      <formula>NOT(ISERROR(SEARCH("09.00 – 13.00",K114)))</formula>
    </cfRule>
    <cfRule type="containsText" dxfId="16171" priority="17002" operator="containsText" text="11.30 – 19.30">
      <formula>NOT(ISERROR(SEARCH("11.30 – 19.30",K114)))</formula>
    </cfRule>
  </conditionalFormatting>
  <conditionalFormatting sqref="K114:L114">
    <cfRule type="cellIs" dxfId="16170" priority="16986" operator="equal">
      <formula>"09.00 – 18.00"</formula>
    </cfRule>
  </conditionalFormatting>
  <conditionalFormatting sqref="K114:L114">
    <cfRule type="cellIs" dxfId="16169" priority="16987" operator="equal">
      <formula>"09.30 – 13.00"</formula>
    </cfRule>
  </conditionalFormatting>
  <conditionalFormatting sqref="K114:L114">
    <cfRule type="cellIs" dxfId="16168" priority="16988" operator="equal">
      <formula>"10.30 – 19.30"</formula>
    </cfRule>
  </conditionalFormatting>
  <conditionalFormatting sqref="K114:L114">
    <cfRule type="cellIs" dxfId="16167" priority="16989" operator="equal">
      <formula>"11.30 – 19.30"</formula>
    </cfRule>
  </conditionalFormatting>
  <conditionalFormatting sqref="K114:L114">
    <cfRule type="cellIs" dxfId="16166" priority="16990" operator="equal">
      <formula>_FV(13,"3")</formula>
    </cfRule>
  </conditionalFormatting>
  <conditionalFormatting sqref="K114:L114">
    <cfRule type="cellIs" dxfId="16165" priority="16991" operator="equal">
      <formula>_FV(13,"3")</formula>
    </cfRule>
  </conditionalFormatting>
  <conditionalFormatting sqref="K114:L114">
    <cfRule type="cellIs" dxfId="16164" priority="16992" operator="equal">
      <formula>_FV(13,"3")</formula>
    </cfRule>
  </conditionalFormatting>
  <conditionalFormatting sqref="K114:L114">
    <cfRule type="cellIs" dxfId="16163" priority="16979" operator="equal">
      <formula>"09.00 – 18.00"</formula>
    </cfRule>
  </conditionalFormatting>
  <conditionalFormatting sqref="K114:L114">
    <cfRule type="cellIs" dxfId="16162" priority="16980" operator="equal">
      <formula>"09.30 – 13.00"</formula>
    </cfRule>
  </conditionalFormatting>
  <conditionalFormatting sqref="K114:L114">
    <cfRule type="cellIs" dxfId="16161" priority="16981" operator="equal">
      <formula>"10.30 – 19.30"</formula>
    </cfRule>
  </conditionalFormatting>
  <conditionalFormatting sqref="K114:L114">
    <cfRule type="cellIs" dxfId="16160" priority="16982" operator="equal">
      <formula>"11.30 – 19.30"</formula>
    </cfRule>
  </conditionalFormatting>
  <conditionalFormatting sqref="K114:L114">
    <cfRule type="cellIs" dxfId="16159" priority="16983" operator="equal">
      <formula>_FV(13,"3")</formula>
    </cfRule>
  </conditionalFormatting>
  <conditionalFormatting sqref="K114:L114">
    <cfRule type="cellIs" dxfId="16158" priority="16984" operator="equal">
      <formula>_FV(13,"3")</formula>
    </cfRule>
  </conditionalFormatting>
  <conditionalFormatting sqref="K114:L114">
    <cfRule type="cellIs" dxfId="16157" priority="16985" operator="equal">
      <formula>_FV(13,"3")</formula>
    </cfRule>
  </conditionalFormatting>
  <conditionalFormatting sqref="K114:L114">
    <cfRule type="containsText" dxfId="16156" priority="16973" operator="containsText" text="09.00 - 13.00">
      <formula>NOT(ISERROR(SEARCH("09.00 - 13.00",K114)))</formula>
    </cfRule>
    <cfRule type="containsText" dxfId="16155" priority="16974" operator="containsText" text="09.00 – 15:00">
      <formula>NOT(ISERROR(SEARCH("09.00 – 15:00",K114)))</formula>
    </cfRule>
    <cfRule type="containsText" dxfId="16154" priority="16975" operator="containsText" text="09.00 – 16.00">
      <formula>NOT(ISERROR(SEARCH("09.00 – 16.00",K114)))</formula>
    </cfRule>
    <cfRule type="containsText" dxfId="16153" priority="16976" operator="containsText" text="09.00 - 13:00">
      <formula>NOT(ISERROR(SEARCH("09.00 - 13:00",K114)))</formula>
    </cfRule>
    <cfRule type="containsText" dxfId="16152" priority="16977" operator="containsText" text="08.30 – 16:30 ">
      <formula>NOT(ISERROR(SEARCH("08.30 – 16:30 ",K114)))</formula>
    </cfRule>
    <cfRule type="containsText" dxfId="16151" priority="16978" operator="containsText" text="08.30 – 17:30 ">
      <formula>NOT(ISERROR(SEARCH("08.30 – 17:30 ",K114)))</formula>
    </cfRule>
  </conditionalFormatting>
  <conditionalFormatting sqref="K114:L114">
    <cfRule type="cellIs" dxfId="16150" priority="16965" operator="equal">
      <formula>"09.00 – 15.00"</formula>
    </cfRule>
  </conditionalFormatting>
  <conditionalFormatting sqref="K114:L114">
    <cfRule type="cellIs" dxfId="16149" priority="16966" operator="equal">
      <formula>"09.00 – 18.00"</formula>
    </cfRule>
  </conditionalFormatting>
  <conditionalFormatting sqref="K114:L114">
    <cfRule type="cellIs" dxfId="16148" priority="16967" operator="equal">
      <formula>"09.30 – 13.00"</formula>
    </cfRule>
  </conditionalFormatting>
  <conditionalFormatting sqref="K114:L114">
    <cfRule type="cellIs" dxfId="16147" priority="16968" operator="equal">
      <formula>"10.30 – 19.30"</formula>
    </cfRule>
  </conditionalFormatting>
  <conditionalFormatting sqref="K114:L114">
    <cfRule type="cellIs" dxfId="16146" priority="16969" operator="equal">
      <formula>"11.30 – 19.30"</formula>
    </cfRule>
  </conditionalFormatting>
  <conditionalFormatting sqref="K114:L114">
    <cfRule type="cellIs" dxfId="16145" priority="16970" operator="equal">
      <formula>_FV(13,"3")</formula>
    </cfRule>
  </conditionalFormatting>
  <conditionalFormatting sqref="K114:L114">
    <cfRule type="cellIs" dxfId="16144" priority="16971" operator="equal">
      <formula>_FV(13,"3")</formula>
    </cfRule>
  </conditionalFormatting>
  <conditionalFormatting sqref="K114:L114">
    <cfRule type="cellIs" dxfId="16143" priority="16972" operator="equal">
      <formula>_FV(13,"3")</formula>
    </cfRule>
  </conditionalFormatting>
  <conditionalFormatting sqref="K114:L114">
    <cfRule type="containsText" dxfId="16142" priority="16955" operator="containsText" text="DOMENICA">
      <formula>NOT(ISERROR(SEARCH("DOMENICA",K114)))</formula>
    </cfRule>
    <cfRule type="containsText" dxfId="16141" priority="16956" operator="containsText" text="08.30 – 14.30">
      <formula>NOT(ISERROR(SEARCH("08.30 – 14.30",K114)))</formula>
    </cfRule>
    <cfRule type="containsText" dxfId="16140" priority="16957" operator="containsText" text="09.30 – 18.30">
      <formula>NOT(ISERROR(SEARCH("09.30 – 18.30",K114)))</formula>
    </cfRule>
    <cfRule type="containsText" dxfId="16139" priority="16958" operator="containsText" text="08.30 – 16.30">
      <formula>NOT(ISERROR(SEARCH("08.30 – 16.30",K114)))</formula>
    </cfRule>
    <cfRule type="containsText" dxfId="16138" priority="16959" operator="containsText" text="08.30 – 17.30">
      <formula>NOT(ISERROR(SEARCH("08.30 – 17.30",K114)))</formula>
    </cfRule>
    <cfRule type="containsText" dxfId="16137" priority="16960" operator="containsText" text="09.00 – 18.00">
      <formula>NOT(ISERROR(SEARCH("09.00 – 18.00",K114)))</formula>
    </cfRule>
    <cfRule type="containsText" dxfId="16136" priority="16961" operator="containsText" text="09.00 – 15.00">
      <formula>NOT(ISERROR(SEARCH("09.00 – 15.00",K114)))</formula>
    </cfRule>
    <cfRule type="containsText" dxfId="16135" priority="16962" operator="containsText" text="10.30 – 19.30">
      <formula>NOT(ISERROR(SEARCH("10.30 – 19.30",K114)))</formula>
    </cfRule>
    <cfRule type="containsText" dxfId="16134" priority="16963" operator="containsText" text="09.00 – 13.00">
      <formula>NOT(ISERROR(SEARCH("09.00 – 13.00",K114)))</formula>
    </cfRule>
    <cfRule type="containsText" dxfId="16133" priority="16964" operator="containsText" text="11.30 – 19.30">
      <formula>NOT(ISERROR(SEARCH("11.30 – 19.30",K114)))</formula>
    </cfRule>
  </conditionalFormatting>
  <conditionalFormatting sqref="K114:L114">
    <cfRule type="cellIs" dxfId="16132" priority="16948" operator="equal">
      <formula>"09.00 – 18.00"</formula>
    </cfRule>
  </conditionalFormatting>
  <conditionalFormatting sqref="K114:L114">
    <cfRule type="cellIs" dxfId="16131" priority="16949" operator="equal">
      <formula>"09.30 – 13.00"</formula>
    </cfRule>
  </conditionalFormatting>
  <conditionalFormatting sqref="K114:L114">
    <cfRule type="cellIs" dxfId="16130" priority="16950" operator="equal">
      <formula>"10.30 – 19.30"</formula>
    </cfRule>
  </conditionalFormatting>
  <conditionalFormatting sqref="K114:L114">
    <cfRule type="cellIs" dxfId="16129" priority="16951" operator="equal">
      <formula>"11.30 – 19.30"</formula>
    </cfRule>
  </conditionalFormatting>
  <conditionalFormatting sqref="K114:L114">
    <cfRule type="cellIs" dxfId="16128" priority="16952" operator="equal">
      <formula>_FV(13,"3")</formula>
    </cfRule>
  </conditionalFormatting>
  <conditionalFormatting sqref="K114:L114">
    <cfRule type="cellIs" dxfId="16127" priority="16953" operator="equal">
      <formula>_FV(13,"3")</formula>
    </cfRule>
  </conditionalFormatting>
  <conditionalFormatting sqref="K114:L114">
    <cfRule type="cellIs" dxfId="16126" priority="16954" operator="equal">
      <formula>_FV(13,"3")</formula>
    </cfRule>
  </conditionalFormatting>
  <conditionalFormatting sqref="K114:L114">
    <cfRule type="cellIs" dxfId="16125" priority="16941" operator="equal">
      <formula>"09.00 – 18.00"</formula>
    </cfRule>
  </conditionalFormatting>
  <conditionalFormatting sqref="K114:L114">
    <cfRule type="cellIs" dxfId="16124" priority="16942" operator="equal">
      <formula>"09.30 – 13.00"</formula>
    </cfRule>
  </conditionalFormatting>
  <conditionalFormatting sqref="K114:L114">
    <cfRule type="cellIs" dxfId="16123" priority="16943" operator="equal">
      <formula>"10.30 – 19.30"</formula>
    </cfRule>
  </conditionalFormatting>
  <conditionalFormatting sqref="K114:L114">
    <cfRule type="cellIs" dxfId="16122" priority="16944" operator="equal">
      <formula>"11.30 – 19.30"</formula>
    </cfRule>
  </conditionalFormatting>
  <conditionalFormatting sqref="K114:L114">
    <cfRule type="cellIs" dxfId="16121" priority="16945" operator="equal">
      <formula>_FV(13,"3")</formula>
    </cfRule>
  </conditionalFormatting>
  <conditionalFormatting sqref="K114:L114">
    <cfRule type="cellIs" dxfId="16120" priority="16946" operator="equal">
      <formula>_FV(13,"3")</formula>
    </cfRule>
  </conditionalFormatting>
  <conditionalFormatting sqref="K114:L114">
    <cfRule type="cellIs" dxfId="16119" priority="16947" operator="equal">
      <formula>_FV(13,"3")</formula>
    </cfRule>
  </conditionalFormatting>
  <conditionalFormatting sqref="K114:L114">
    <cfRule type="cellIs" dxfId="16118" priority="16933" operator="equal">
      <formula>"09.00 – 15.00"</formula>
    </cfRule>
  </conditionalFormatting>
  <conditionalFormatting sqref="K114:L114">
    <cfRule type="cellIs" dxfId="16117" priority="16934" operator="equal">
      <formula>"09.00 – 18.00"</formula>
    </cfRule>
  </conditionalFormatting>
  <conditionalFormatting sqref="K114:L114">
    <cfRule type="cellIs" dxfId="16116" priority="16935" operator="equal">
      <formula>"09.30 – 13.00"</formula>
    </cfRule>
  </conditionalFormatting>
  <conditionalFormatting sqref="K114:L114">
    <cfRule type="cellIs" dxfId="16115" priority="16936" operator="equal">
      <formula>"10.30 – 19.30"</formula>
    </cfRule>
  </conditionalFormatting>
  <conditionalFormatting sqref="K114:L114">
    <cfRule type="cellIs" dxfId="16114" priority="16937" operator="equal">
      <formula>"11.30 – 19.30"</formula>
    </cfRule>
  </conditionalFormatting>
  <conditionalFormatting sqref="K114:L114">
    <cfRule type="cellIs" dxfId="16113" priority="16938" operator="equal">
      <formula>_FV(13,"3")</formula>
    </cfRule>
  </conditionalFormatting>
  <conditionalFormatting sqref="K114:L114">
    <cfRule type="cellIs" dxfId="16112" priority="16939" operator="equal">
      <formula>_FV(13,"3")</formula>
    </cfRule>
  </conditionalFormatting>
  <conditionalFormatting sqref="K114:L114">
    <cfRule type="cellIs" dxfId="16111" priority="16940" operator="equal">
      <formula>_FV(13,"3")</formula>
    </cfRule>
  </conditionalFormatting>
  <conditionalFormatting sqref="K114:L114">
    <cfRule type="containsText" dxfId="16110" priority="16923" operator="containsText" text="DOMENICA">
      <formula>NOT(ISERROR(SEARCH("DOMENICA",K114)))</formula>
    </cfRule>
    <cfRule type="containsText" dxfId="16109" priority="16924" operator="containsText" text="08.30 – 14.30">
      <formula>NOT(ISERROR(SEARCH("08.30 – 14.30",K114)))</formula>
    </cfRule>
    <cfRule type="containsText" dxfId="16108" priority="16925" operator="containsText" text="09.30 – 18.30">
      <formula>NOT(ISERROR(SEARCH("09.30 – 18.30",K114)))</formula>
    </cfRule>
    <cfRule type="containsText" dxfId="16107" priority="16926" operator="containsText" text="08.30 – 16.30">
      <formula>NOT(ISERROR(SEARCH("08.30 – 16.30",K114)))</formula>
    </cfRule>
    <cfRule type="containsText" dxfId="16106" priority="16927" operator="containsText" text="08.30 – 17.30">
      <formula>NOT(ISERROR(SEARCH("08.30 – 17.30",K114)))</formula>
    </cfRule>
    <cfRule type="containsText" dxfId="16105" priority="16928" operator="containsText" text="09.00 – 18.00">
      <formula>NOT(ISERROR(SEARCH("09.00 – 18.00",K114)))</formula>
    </cfRule>
    <cfRule type="containsText" dxfId="16104" priority="16929" operator="containsText" text="09.00 – 15.00">
      <formula>NOT(ISERROR(SEARCH("09.00 – 15.00",K114)))</formula>
    </cfRule>
    <cfRule type="containsText" dxfId="16103" priority="16930" operator="containsText" text="10.30 – 19.30">
      <formula>NOT(ISERROR(SEARCH("10.30 – 19.30",K114)))</formula>
    </cfRule>
    <cfRule type="containsText" dxfId="16102" priority="16931" operator="containsText" text="09.00 – 13.00">
      <formula>NOT(ISERROR(SEARCH("09.00 – 13.00",K114)))</formula>
    </cfRule>
    <cfRule type="containsText" dxfId="16101" priority="16932" operator="containsText" text="11.30 – 19.30">
      <formula>NOT(ISERROR(SEARCH("11.30 – 19.30",K114)))</formula>
    </cfRule>
  </conditionalFormatting>
  <conditionalFormatting sqref="K114:L114">
    <cfRule type="cellIs" dxfId="16100" priority="16916" operator="equal">
      <formula>"09.00 – 18.00"</formula>
    </cfRule>
  </conditionalFormatting>
  <conditionalFormatting sqref="K114:L114">
    <cfRule type="cellIs" dxfId="16099" priority="16917" operator="equal">
      <formula>"09.30 – 13.00"</formula>
    </cfRule>
  </conditionalFormatting>
  <conditionalFormatting sqref="K114:L114">
    <cfRule type="cellIs" dxfId="16098" priority="16918" operator="equal">
      <formula>"10.30 – 19.30"</formula>
    </cfRule>
  </conditionalFormatting>
  <conditionalFormatting sqref="K114:L114">
    <cfRule type="cellIs" dxfId="16097" priority="16919" operator="equal">
      <formula>"11.30 – 19.30"</formula>
    </cfRule>
  </conditionalFormatting>
  <conditionalFormatting sqref="K114:L114">
    <cfRule type="cellIs" dxfId="16096" priority="16920" operator="equal">
      <formula>_FV(13,"3")</formula>
    </cfRule>
  </conditionalFormatting>
  <conditionalFormatting sqref="K114:L114">
    <cfRule type="cellIs" dxfId="16095" priority="16921" operator="equal">
      <formula>_FV(13,"3")</formula>
    </cfRule>
  </conditionalFormatting>
  <conditionalFormatting sqref="K114:L114">
    <cfRule type="cellIs" dxfId="16094" priority="16922" operator="equal">
      <formula>_FV(13,"3")</formula>
    </cfRule>
  </conditionalFormatting>
  <conditionalFormatting sqref="K114:L114">
    <cfRule type="cellIs" dxfId="16093" priority="16909" operator="equal">
      <formula>"09.00 – 18.00"</formula>
    </cfRule>
  </conditionalFormatting>
  <conditionalFormatting sqref="K114:L114">
    <cfRule type="cellIs" dxfId="16092" priority="16910" operator="equal">
      <formula>"09.30 – 13.00"</formula>
    </cfRule>
  </conditionalFormatting>
  <conditionalFormatting sqref="K114:L114">
    <cfRule type="cellIs" dxfId="16091" priority="16911" operator="equal">
      <formula>"10.30 – 19.30"</formula>
    </cfRule>
  </conditionalFormatting>
  <conditionalFormatting sqref="K114:L114">
    <cfRule type="cellIs" dxfId="16090" priority="16912" operator="equal">
      <formula>"11.30 – 19.30"</formula>
    </cfRule>
  </conditionalFormatting>
  <conditionalFormatting sqref="K114:L114">
    <cfRule type="cellIs" dxfId="16089" priority="16913" operator="equal">
      <formula>_FV(13,"3")</formula>
    </cfRule>
  </conditionalFormatting>
  <conditionalFormatting sqref="K114:L114">
    <cfRule type="cellIs" dxfId="16088" priority="16914" operator="equal">
      <formula>_FV(13,"3")</formula>
    </cfRule>
  </conditionalFormatting>
  <conditionalFormatting sqref="K114:L114">
    <cfRule type="cellIs" dxfId="16087" priority="16915" operator="equal">
      <formula>_FV(13,"3")</formula>
    </cfRule>
  </conditionalFormatting>
  <conditionalFormatting sqref="AD26">
    <cfRule type="cellIs" dxfId="16086" priority="16900" operator="equal">
      <formula>"09.00 – 13.00"</formula>
    </cfRule>
  </conditionalFormatting>
  <conditionalFormatting sqref="AD26">
    <cfRule type="cellIs" dxfId="16085" priority="16901" operator="equal">
      <formula>"09.00 – 15.00"</formula>
    </cfRule>
  </conditionalFormatting>
  <conditionalFormatting sqref="AD26">
    <cfRule type="cellIs" dxfId="16084" priority="16902" operator="equal">
      <formula>"09.00 – 18.00"</formula>
    </cfRule>
  </conditionalFormatting>
  <conditionalFormatting sqref="AD26">
    <cfRule type="cellIs" dxfId="16083" priority="16903" operator="equal">
      <formula>"09.30 – 13.00"</formula>
    </cfRule>
  </conditionalFormatting>
  <conditionalFormatting sqref="AD26">
    <cfRule type="cellIs" dxfId="16082" priority="16904" operator="equal">
      <formula>"10.30 – 19.30"</formula>
    </cfRule>
  </conditionalFormatting>
  <conditionalFormatting sqref="AD26">
    <cfRule type="cellIs" dxfId="16081" priority="16905" operator="equal">
      <formula>"11.30 – 19.30"</formula>
    </cfRule>
  </conditionalFormatting>
  <conditionalFormatting sqref="AD26">
    <cfRule type="cellIs" dxfId="16080" priority="16906" operator="equal">
      <formula>_FV(13,"3")</formula>
    </cfRule>
  </conditionalFormatting>
  <conditionalFormatting sqref="AD26">
    <cfRule type="cellIs" dxfId="16079" priority="16907" operator="equal">
      <formula>_FV(13,"3")</formula>
    </cfRule>
  </conditionalFormatting>
  <conditionalFormatting sqref="AD26">
    <cfRule type="cellIs" dxfId="16078" priority="16908" operator="equal">
      <formula>_FV(13,"3")</formula>
    </cfRule>
  </conditionalFormatting>
  <conditionalFormatting sqref="AD26">
    <cfRule type="containsText" dxfId="16077" priority="16890" operator="containsText" text="DOMENICA">
      <formula>NOT(ISERROR(SEARCH("DOMENICA",AD26)))</formula>
    </cfRule>
    <cfRule type="containsText" dxfId="16076" priority="16891" operator="containsText" text="08.30 – 14.30">
      <formula>NOT(ISERROR(SEARCH("08.30 – 14.30",AD26)))</formula>
    </cfRule>
    <cfRule type="containsText" dxfId="16075" priority="16892" operator="containsText" text="09.30 – 18.30">
      <formula>NOT(ISERROR(SEARCH("09.30 – 18.30",AD26)))</formula>
    </cfRule>
    <cfRule type="containsText" dxfId="16074" priority="16893" operator="containsText" text="08.30 – 16.30">
      <formula>NOT(ISERROR(SEARCH("08.30 – 16.30",AD26)))</formula>
    </cfRule>
    <cfRule type="containsText" dxfId="16073" priority="16894" operator="containsText" text="08.30 – 17.30">
      <formula>NOT(ISERROR(SEARCH("08.30 – 17.30",AD26)))</formula>
    </cfRule>
    <cfRule type="containsText" dxfId="16072" priority="16895" operator="containsText" text="09.00 – 18.00">
      <formula>NOT(ISERROR(SEARCH("09.00 – 18.00",AD26)))</formula>
    </cfRule>
    <cfRule type="containsText" dxfId="16071" priority="16896" operator="containsText" text="09.00 – 15.00">
      <formula>NOT(ISERROR(SEARCH("09.00 – 15.00",AD26)))</formula>
    </cfRule>
    <cfRule type="containsText" dxfId="16070" priority="16897" operator="containsText" text="10.30 – 19.30">
      <formula>NOT(ISERROR(SEARCH("10.30 – 19.30",AD26)))</formula>
    </cfRule>
    <cfRule type="containsText" dxfId="16069" priority="16898" operator="containsText" text="09.00 – 13.00">
      <formula>NOT(ISERROR(SEARCH("09.00 – 13.00",AD26)))</formula>
    </cfRule>
    <cfRule type="containsText" dxfId="16068" priority="16899" operator="containsText" text="11.30 – 19.30">
      <formula>NOT(ISERROR(SEARCH("11.30 – 19.30",AD26)))</formula>
    </cfRule>
  </conditionalFormatting>
  <conditionalFormatting sqref="AD26">
    <cfRule type="cellIs" dxfId="16067" priority="16882" operator="equal">
      <formula>"09.00 – 15.00"</formula>
    </cfRule>
  </conditionalFormatting>
  <conditionalFormatting sqref="AD26">
    <cfRule type="cellIs" dxfId="16066" priority="16883" operator="equal">
      <formula>"09.00 – 18.00"</formula>
    </cfRule>
  </conditionalFormatting>
  <conditionalFormatting sqref="AD26">
    <cfRule type="cellIs" dxfId="16065" priority="16884" operator="equal">
      <formula>"09.30 – 13.00"</formula>
    </cfRule>
  </conditionalFormatting>
  <conditionalFormatting sqref="AD26">
    <cfRule type="cellIs" dxfId="16064" priority="16885" operator="equal">
      <formula>"10.30 – 19.30"</formula>
    </cfRule>
  </conditionalFormatting>
  <conditionalFormatting sqref="AD26">
    <cfRule type="cellIs" dxfId="16063" priority="16886" operator="equal">
      <formula>"11.30 – 19.30"</formula>
    </cfRule>
  </conditionalFormatting>
  <conditionalFormatting sqref="AD26">
    <cfRule type="cellIs" dxfId="16062" priority="16887" operator="equal">
      <formula>_FV(13,"3")</formula>
    </cfRule>
  </conditionalFormatting>
  <conditionalFormatting sqref="AD26">
    <cfRule type="cellIs" dxfId="16061" priority="16888" operator="equal">
      <formula>_FV(13,"3")</formula>
    </cfRule>
  </conditionalFormatting>
  <conditionalFormatting sqref="AD26">
    <cfRule type="cellIs" dxfId="16060" priority="16889" operator="equal">
      <formula>_FV(13,"3")</formula>
    </cfRule>
  </conditionalFormatting>
  <conditionalFormatting sqref="AD26">
    <cfRule type="cellIs" dxfId="16059" priority="16874" operator="equal">
      <formula>"09.00 – 15.00"</formula>
    </cfRule>
  </conditionalFormatting>
  <conditionalFormatting sqref="AD26">
    <cfRule type="cellIs" dxfId="16058" priority="16875" operator="equal">
      <formula>"09.00 – 18.00"</formula>
    </cfRule>
  </conditionalFormatting>
  <conditionalFormatting sqref="AD26">
    <cfRule type="cellIs" dxfId="16057" priority="16876" operator="equal">
      <formula>"09.30 – 13.00"</formula>
    </cfRule>
  </conditionalFormatting>
  <conditionalFormatting sqref="AD26">
    <cfRule type="cellIs" dxfId="16056" priority="16877" operator="equal">
      <formula>"10.30 – 19.30"</formula>
    </cfRule>
  </conditionalFormatting>
  <conditionalFormatting sqref="AD26">
    <cfRule type="cellIs" dxfId="16055" priority="16878" operator="equal">
      <formula>"11.30 – 19.30"</formula>
    </cfRule>
  </conditionalFormatting>
  <conditionalFormatting sqref="AD26">
    <cfRule type="cellIs" dxfId="16054" priority="16879" operator="equal">
      <formula>_FV(13,"3")</formula>
    </cfRule>
  </conditionalFormatting>
  <conditionalFormatting sqref="AD26">
    <cfRule type="cellIs" dxfId="16053" priority="16880" operator="equal">
      <formula>_FV(13,"3")</formula>
    </cfRule>
  </conditionalFormatting>
  <conditionalFormatting sqref="AD26">
    <cfRule type="cellIs" dxfId="16052" priority="16881" operator="equal">
      <formula>_FV(13,"3")</formula>
    </cfRule>
  </conditionalFormatting>
  <conditionalFormatting sqref="AD26">
    <cfRule type="containsText" dxfId="16051" priority="16868" operator="containsText" text="09.00 - 13.00">
      <formula>NOT(ISERROR(SEARCH("09.00 - 13.00",AD26)))</formula>
    </cfRule>
    <cfRule type="containsText" dxfId="16050" priority="16869" operator="containsText" text="09.00 – 15:00">
      <formula>NOT(ISERROR(SEARCH("09.00 – 15:00",AD26)))</formula>
    </cfRule>
    <cfRule type="containsText" dxfId="16049" priority="16870" operator="containsText" text="09.00 – 16.00">
      <formula>NOT(ISERROR(SEARCH("09.00 – 16.00",AD26)))</formula>
    </cfRule>
    <cfRule type="containsText" dxfId="16048" priority="16871" operator="containsText" text="09.00 - 13:00">
      <formula>NOT(ISERROR(SEARCH("09.00 - 13:00",AD26)))</formula>
    </cfRule>
    <cfRule type="containsText" dxfId="16047" priority="16872" operator="containsText" text="08.30 – 16:30 ">
      <formula>NOT(ISERROR(SEARCH("08.30 – 16:30 ",AD26)))</formula>
    </cfRule>
    <cfRule type="containsText" dxfId="16046" priority="16873" operator="containsText" text="08.30 – 17:30 ">
      <formula>NOT(ISERROR(SEARCH("08.30 – 17:30 ",AD26)))</formula>
    </cfRule>
  </conditionalFormatting>
  <conditionalFormatting sqref="AD26">
    <cfRule type="cellIs" dxfId="16045" priority="16860" operator="equal">
      <formula>"09.00 – 15.00"</formula>
    </cfRule>
  </conditionalFormatting>
  <conditionalFormatting sqref="AD26">
    <cfRule type="cellIs" dxfId="16044" priority="16861" operator="equal">
      <formula>"09.00 – 18.00"</formula>
    </cfRule>
  </conditionalFormatting>
  <conditionalFormatting sqref="AD26">
    <cfRule type="cellIs" dxfId="16043" priority="16862" operator="equal">
      <formula>"09.30 – 13.00"</formula>
    </cfRule>
  </conditionalFormatting>
  <conditionalFormatting sqref="AD26">
    <cfRule type="cellIs" dxfId="16042" priority="16863" operator="equal">
      <formula>"10.30 – 19.30"</formula>
    </cfRule>
  </conditionalFormatting>
  <conditionalFormatting sqref="AD26">
    <cfRule type="cellIs" dxfId="16041" priority="16864" operator="equal">
      <formula>"11.30 – 19.30"</formula>
    </cfRule>
  </conditionalFormatting>
  <conditionalFormatting sqref="AD26">
    <cfRule type="cellIs" dxfId="16040" priority="16865" operator="equal">
      <formula>_FV(13,"3")</formula>
    </cfRule>
  </conditionalFormatting>
  <conditionalFormatting sqref="AD26">
    <cfRule type="cellIs" dxfId="16039" priority="16866" operator="equal">
      <formula>_FV(13,"3")</formula>
    </cfRule>
  </conditionalFormatting>
  <conditionalFormatting sqref="AD26">
    <cfRule type="cellIs" dxfId="16038" priority="16867" operator="equal">
      <formula>_FV(13,"3")</formula>
    </cfRule>
  </conditionalFormatting>
  <conditionalFormatting sqref="AD26">
    <cfRule type="containsText" dxfId="16037" priority="16850" operator="containsText" text="DOMENICA">
      <formula>NOT(ISERROR(SEARCH("DOMENICA",AD26)))</formula>
    </cfRule>
    <cfRule type="containsText" dxfId="16036" priority="16851" operator="containsText" text="08.30 – 14.30">
      <formula>NOT(ISERROR(SEARCH("08.30 – 14.30",AD26)))</formula>
    </cfRule>
    <cfRule type="containsText" dxfId="16035" priority="16852" operator="containsText" text="09.30 – 18.30">
      <formula>NOT(ISERROR(SEARCH("09.30 – 18.30",AD26)))</formula>
    </cfRule>
    <cfRule type="containsText" dxfId="16034" priority="16853" operator="containsText" text="08.30 – 16.30">
      <formula>NOT(ISERROR(SEARCH("08.30 – 16.30",AD26)))</formula>
    </cfRule>
    <cfRule type="containsText" dxfId="16033" priority="16854" operator="containsText" text="08.30 – 17.30">
      <formula>NOT(ISERROR(SEARCH("08.30 – 17.30",AD26)))</formula>
    </cfRule>
    <cfRule type="containsText" dxfId="16032" priority="16855" operator="containsText" text="09.00 – 18.00">
      <formula>NOT(ISERROR(SEARCH("09.00 – 18.00",AD26)))</formula>
    </cfRule>
    <cfRule type="containsText" dxfId="16031" priority="16856" operator="containsText" text="09.00 – 15.00">
      <formula>NOT(ISERROR(SEARCH("09.00 – 15.00",AD26)))</formula>
    </cfRule>
    <cfRule type="containsText" dxfId="16030" priority="16857" operator="containsText" text="10.30 – 19.30">
      <formula>NOT(ISERROR(SEARCH("10.30 – 19.30",AD26)))</formula>
    </cfRule>
    <cfRule type="containsText" dxfId="16029" priority="16858" operator="containsText" text="09.00 – 13.00">
      <formula>NOT(ISERROR(SEARCH("09.00 – 13.00",AD26)))</formula>
    </cfRule>
    <cfRule type="containsText" dxfId="16028" priority="16859" operator="containsText" text="11.30 – 19.30">
      <formula>NOT(ISERROR(SEARCH("11.30 – 19.30",AD26)))</formula>
    </cfRule>
  </conditionalFormatting>
  <conditionalFormatting sqref="AD26">
    <cfRule type="cellIs" dxfId="16027" priority="16843" operator="equal">
      <formula>"09.00 – 18.00"</formula>
    </cfRule>
  </conditionalFormatting>
  <conditionalFormatting sqref="AD26">
    <cfRule type="cellIs" dxfId="16026" priority="16844" operator="equal">
      <formula>"09.30 – 13.00"</formula>
    </cfRule>
  </conditionalFormatting>
  <conditionalFormatting sqref="AD26">
    <cfRule type="cellIs" dxfId="16025" priority="16845" operator="equal">
      <formula>"10.30 – 19.30"</formula>
    </cfRule>
  </conditionalFormatting>
  <conditionalFormatting sqref="AD26">
    <cfRule type="cellIs" dxfId="16024" priority="16846" operator="equal">
      <formula>"11.30 – 19.30"</formula>
    </cfRule>
  </conditionalFormatting>
  <conditionalFormatting sqref="AD26">
    <cfRule type="cellIs" dxfId="16023" priority="16847" operator="equal">
      <formula>_FV(13,"3")</formula>
    </cfRule>
  </conditionalFormatting>
  <conditionalFormatting sqref="AD26">
    <cfRule type="cellIs" dxfId="16022" priority="16848" operator="equal">
      <formula>_FV(13,"3")</formula>
    </cfRule>
  </conditionalFormatting>
  <conditionalFormatting sqref="AD26">
    <cfRule type="cellIs" dxfId="16021" priority="16849" operator="equal">
      <formula>_FV(13,"3")</formula>
    </cfRule>
  </conditionalFormatting>
  <conditionalFormatting sqref="AD26">
    <cfRule type="cellIs" dxfId="16020" priority="16836" operator="equal">
      <formula>"09.00 – 18.00"</formula>
    </cfRule>
  </conditionalFormatting>
  <conditionalFormatting sqref="AD26">
    <cfRule type="cellIs" dxfId="16019" priority="16837" operator="equal">
      <formula>"09.30 – 13.00"</formula>
    </cfRule>
  </conditionalFormatting>
  <conditionalFormatting sqref="AD26">
    <cfRule type="cellIs" dxfId="16018" priority="16838" operator="equal">
      <formula>"10.30 – 19.30"</formula>
    </cfRule>
  </conditionalFormatting>
  <conditionalFormatting sqref="AD26">
    <cfRule type="cellIs" dxfId="16017" priority="16839" operator="equal">
      <formula>"11.30 – 19.30"</formula>
    </cfRule>
  </conditionalFormatting>
  <conditionalFormatting sqref="AD26">
    <cfRule type="cellIs" dxfId="16016" priority="16840" operator="equal">
      <formula>_FV(13,"3")</formula>
    </cfRule>
  </conditionalFormatting>
  <conditionalFormatting sqref="AD26">
    <cfRule type="cellIs" dxfId="16015" priority="16841" operator="equal">
      <formula>_FV(13,"3")</formula>
    </cfRule>
  </conditionalFormatting>
  <conditionalFormatting sqref="AD26">
    <cfRule type="cellIs" dxfId="16014" priority="16842" operator="equal">
      <formula>_FV(13,"3")</formula>
    </cfRule>
  </conditionalFormatting>
  <conditionalFormatting sqref="AD27:AD34">
    <cfRule type="containsText" dxfId="16013" priority="16818" operator="containsText" text="08.30 – 14.30">
      <formula>NOT(ISERROR(SEARCH("08.30 – 14.30",AD27)))</formula>
    </cfRule>
    <cfRule type="containsText" dxfId="16012" priority="16819" operator="containsText" text="09:30 – 18.30">
      <formula>NOT(ISERROR(SEARCH("09:30 – 18.30",AD27)))</formula>
    </cfRule>
    <cfRule type="containsText" dxfId="16011" priority="16820" operator="containsText" text="10.30 – 18.30">
      <formula>NOT(ISERROR(SEARCH("10.30 – 18.30",AD27)))</formula>
    </cfRule>
    <cfRule type="containsText" dxfId="16010" priority="16821" operator="containsText" text="09.30 – 18.30">
      <formula>NOT(ISERROR(SEARCH("09.30 – 18.30",AD27)))</formula>
    </cfRule>
    <cfRule type="containsText" dxfId="16009" priority="16823" operator="containsText" text="09.00 – 13:00">
      <formula>NOT(ISERROR(SEARCH("09.00 – 13:00",AD27)))</formula>
    </cfRule>
    <cfRule type="containsText" dxfId="16008" priority="16824" operator="containsText" text="08.30 – 16.30">
      <formula>NOT(ISERROR(SEARCH("08.30 – 16.30",AD27)))</formula>
    </cfRule>
    <cfRule type="containsText" dxfId="16007" priority="16825" operator="containsText" text="08:30 – 17.30">
      <formula>NOT(ISERROR(SEARCH("08:30 – 17.30",AD27)))</formula>
    </cfRule>
    <cfRule type="containsText" dxfId="16006" priority="16826" operator="containsText" text="08.30 – 17.30">
      <formula>NOT(ISERROR(SEARCH("08.30 – 17.30",AD27)))</formula>
    </cfRule>
    <cfRule type="containsText" dxfId="16005" priority="16827" operator="containsText" text="09.00 – 18.00">
      <formula>NOT(ISERROR(SEARCH("09.00 – 18.00",AD27)))</formula>
    </cfRule>
    <cfRule type="containsText" dxfId="16004" priority="16828" operator="containsText" text="09.00 – 13.00">
      <formula>NOT(ISERROR(SEARCH("09.00 – 13.00",AD27)))</formula>
    </cfRule>
    <cfRule type="containsText" dxfId="16003" priority="16829" operator="containsText" text="11.30 – 19.30">
      <formula>NOT(ISERROR(SEARCH("11.30 – 19.30",AD27)))</formula>
    </cfRule>
    <cfRule type="containsText" dxfId="16002" priority="16830" operator="containsText" text="10.30 – 19.30">
      <formula>NOT(ISERROR(SEARCH("10.30 – 19.30",AD27)))</formula>
    </cfRule>
    <cfRule type="containsText" dxfId="16001" priority="16831" operator="containsText" text="09.00 – 15.00">
      <formula>NOT(ISERROR(SEARCH("09.00 – 15.00",AD27)))</formula>
    </cfRule>
    <cfRule type="containsText" dxfId="16000" priority="16832" operator="containsText" text="1 2 : 3 0">
      <formula>NOT(ISERROR(SEARCH("1 2 : 3 0",AD27)))</formula>
    </cfRule>
    <cfRule type="containsText" dxfId="15999" priority="16833" operator="containsText" text="1 3 : 3 0">
      <formula>NOT(ISERROR(SEARCH("1 3 : 3 0",AD27)))</formula>
    </cfRule>
    <cfRule type="containsText" dxfId="15998" priority="16834" operator="containsText" text="FESTIVITÁ">
      <formula>NOT(ISERROR(SEARCH("FESTIVITÁ",AD27)))</formula>
    </cfRule>
    <cfRule type="cellIs" dxfId="15997" priority="16835" operator="equal">
      <formula>"DOMENICA"</formula>
    </cfRule>
  </conditionalFormatting>
  <conditionalFormatting sqref="AD27:AD34">
    <cfRule type="containsText" dxfId="15996" priority="16810" operator="containsText" text="09.00 - 13.00">
      <formula>NOT(ISERROR(SEARCH("09.00 - 13.00",AD27)))</formula>
    </cfRule>
    <cfRule type="containsText" dxfId="15995" priority="16813" operator="containsText" text="09.00 – 15:00">
      <formula>NOT(ISERROR(SEARCH("09.00 – 15:00",AD27)))</formula>
    </cfRule>
    <cfRule type="containsText" dxfId="15994" priority="16814" operator="containsText" text="09.00 – 16.00">
      <formula>NOT(ISERROR(SEARCH("09.00 – 16.00",AD27)))</formula>
    </cfRule>
    <cfRule type="containsText" dxfId="15993" priority="16815" operator="containsText" text="09.00 - 13:00">
      <formula>NOT(ISERROR(SEARCH("09.00 - 13:00",AD27)))</formula>
    </cfRule>
    <cfRule type="containsText" dxfId="15992" priority="16816" operator="containsText" text="08.30 – 16:30 ">
      <formula>NOT(ISERROR(SEARCH("08.30 – 16:30 ",AD27)))</formula>
    </cfRule>
    <cfRule type="containsText" dxfId="15991" priority="16817" operator="containsText" text="08.30 – 17:30 ">
      <formula>NOT(ISERROR(SEARCH("08.30 – 17:30 ",AD27)))</formula>
    </cfRule>
  </conditionalFormatting>
  <conditionalFormatting sqref="AD27:AD34">
    <cfRule type="containsText" dxfId="15990" priority="16812" operator="containsText" text="1 3 : 0 0">
      <formula>NOT(ISERROR(SEARCH("1 3 : 0 0",AD27)))</formula>
    </cfRule>
  </conditionalFormatting>
  <conditionalFormatting sqref="AD27">
    <cfRule type="containsText" dxfId="15989" priority="16811" operator="containsText" text="13:00">
      <formula>NOT(ISERROR(SEARCH("13:00",AD27)))</formula>
    </cfRule>
  </conditionalFormatting>
  <conditionalFormatting sqref="AD27:AD34">
    <cfRule type="containsText" dxfId="15988" priority="16822" operator="containsText" text="09:00 – 13.00 ">
      <formula>NOT(ISERROR(SEARCH("09:00 – 13.00 ",AD27)))</formula>
    </cfRule>
  </conditionalFormatting>
  <conditionalFormatting sqref="AD33">
    <cfRule type="containsText" dxfId="15987" priority="16809" operator="containsText" text="09:00 – 13.00 ">
      <formula>NOT(ISERROR(SEARCH("09:00 – 13.00 ",AD33)))</formula>
    </cfRule>
  </conditionalFormatting>
  <conditionalFormatting sqref="AD27:AD34">
    <cfRule type="containsText" dxfId="15986" priority="16808" operator="containsText" text="09:00 – 13.00 ">
      <formula>NOT(ISERROR(SEARCH("09:00 – 13.00 ",AD27)))</formula>
    </cfRule>
  </conditionalFormatting>
  <conditionalFormatting sqref="AD33:AD34">
    <cfRule type="containsText" dxfId="15985" priority="16807" operator="containsText" text="09:00 – 13.00 ">
      <formula>NOT(ISERROR(SEARCH("09:00 – 13.00 ",AD33)))</formula>
    </cfRule>
  </conditionalFormatting>
  <conditionalFormatting sqref="AD28">
    <cfRule type="containsText" dxfId="15984" priority="16804" operator="containsText" text="09.00 -13.00">
      <formula>NOT(ISERROR(SEARCH("09.00 -13.00",AD28)))</formula>
    </cfRule>
    <cfRule type="containsText" dxfId="15983" priority="16805" operator="containsText" text="09.00 -15:00">
      <formula>NOT(ISERROR(SEARCH("09.00 -15:00",AD28)))</formula>
    </cfRule>
    <cfRule type="containsText" dxfId="15982" priority="16806" operator="containsText" text="09.00 -16.00">
      <formula>NOT(ISERROR(SEARCH("09.00 -16.00",AD28)))</formula>
    </cfRule>
  </conditionalFormatting>
  <conditionalFormatting sqref="AD29:AD34">
    <cfRule type="containsText" dxfId="15981" priority="16801" operator="containsText" text="09.00 -13.00">
      <formula>NOT(ISERROR(SEARCH("09.00 -13.00",AD29)))</formula>
    </cfRule>
    <cfRule type="containsText" dxfId="15980" priority="16802" operator="containsText" text="09.00 -15:00">
      <formula>NOT(ISERROR(SEARCH("09.00 -15:00",AD29)))</formula>
    </cfRule>
    <cfRule type="containsText" dxfId="15979" priority="16803" operator="containsText" text="09.00 -16.00">
      <formula>NOT(ISERROR(SEARCH("09.00 -16.00",AD29)))</formula>
    </cfRule>
  </conditionalFormatting>
  <conditionalFormatting sqref="AD27">
    <cfRule type="containsText" dxfId="15978" priority="16798" operator="containsText" text="09.00 -13.00">
      <formula>NOT(ISERROR(SEARCH("09.00 -13.00",AD27)))</formula>
    </cfRule>
    <cfRule type="containsText" dxfId="15977" priority="16799" operator="containsText" text="09.00 -15:00">
      <formula>NOT(ISERROR(SEARCH("09.00 -15:00",AD27)))</formula>
    </cfRule>
    <cfRule type="containsText" dxfId="15976" priority="16800" operator="containsText" text="09.00 -16.00">
      <formula>NOT(ISERROR(SEARCH("09.00 -16.00",AD27)))</formula>
    </cfRule>
  </conditionalFormatting>
  <conditionalFormatting sqref="AD33">
    <cfRule type="containsText" dxfId="15975" priority="16797" operator="containsText" text="09:00 – 13.00 ">
      <formula>NOT(ISERROR(SEARCH("09:00 – 13.00 ",AD33)))</formula>
    </cfRule>
  </conditionalFormatting>
  <conditionalFormatting sqref="AD27:AD34">
    <cfRule type="containsText" dxfId="15974" priority="16796" operator="containsText" text="09:00 – 13.00 ">
      <formula>NOT(ISERROR(SEARCH("09:00 – 13.00 ",AD27)))</formula>
    </cfRule>
  </conditionalFormatting>
  <conditionalFormatting sqref="AD33:AD34">
    <cfRule type="containsText" dxfId="15973" priority="16795" operator="containsText" text="09:00 – 13.00 ">
      <formula>NOT(ISERROR(SEARCH("09:00 – 13.00 ",AD33)))</formula>
    </cfRule>
  </conditionalFormatting>
  <conditionalFormatting sqref="AD28">
    <cfRule type="containsText" dxfId="15972" priority="16792" operator="containsText" text="09.00 -13.00">
      <formula>NOT(ISERROR(SEARCH("09.00 -13.00",AD28)))</formula>
    </cfRule>
    <cfRule type="containsText" dxfId="15971" priority="16793" operator="containsText" text="09.00 -15:00">
      <formula>NOT(ISERROR(SEARCH("09.00 -15:00",AD28)))</formula>
    </cfRule>
    <cfRule type="containsText" dxfId="15970" priority="16794" operator="containsText" text="09.00 -16.00">
      <formula>NOT(ISERROR(SEARCH("09.00 -16.00",AD28)))</formula>
    </cfRule>
  </conditionalFormatting>
  <conditionalFormatting sqref="AD29:AD34">
    <cfRule type="containsText" dxfId="15969" priority="16789" operator="containsText" text="09.00 -13.00">
      <formula>NOT(ISERROR(SEARCH("09.00 -13.00",AD29)))</formula>
    </cfRule>
    <cfRule type="containsText" dxfId="15968" priority="16790" operator="containsText" text="09.00 -15:00">
      <formula>NOT(ISERROR(SEARCH("09.00 -15:00",AD29)))</formula>
    </cfRule>
    <cfRule type="containsText" dxfId="15967" priority="16791" operator="containsText" text="09.00 -16.00">
      <formula>NOT(ISERROR(SEARCH("09.00 -16.00",AD29)))</formula>
    </cfRule>
  </conditionalFormatting>
  <conditionalFormatting sqref="AD27">
    <cfRule type="containsText" dxfId="15966" priority="16786" operator="containsText" text="09.00 -13.00">
      <formula>NOT(ISERROR(SEARCH("09.00 -13.00",AD27)))</formula>
    </cfRule>
    <cfRule type="containsText" dxfId="15965" priority="16787" operator="containsText" text="09.00 -15:00">
      <formula>NOT(ISERROR(SEARCH("09.00 -15:00",AD27)))</formula>
    </cfRule>
    <cfRule type="containsText" dxfId="15964" priority="16788" operator="containsText" text="09.00 -16.00">
      <formula>NOT(ISERROR(SEARCH("09.00 -16.00",AD27)))</formula>
    </cfRule>
  </conditionalFormatting>
  <conditionalFormatting sqref="AD28">
    <cfRule type="containsText" dxfId="15963" priority="16783" operator="containsText" text="09.00 -13:00">
      <formula>NOT(ISERROR(SEARCH("09.00 -13:00",AD28)))</formula>
    </cfRule>
    <cfRule type="containsText" dxfId="15962" priority="16784" operator="containsText" text="08.30 -17.30">
      <formula>NOT(ISERROR(SEARCH("08.30 -17.30",AD28)))</formula>
    </cfRule>
    <cfRule type="containsText" dxfId="15961" priority="16785" operator="containsText" text="08.30 -15:30">
      <formula>NOT(ISERROR(SEARCH("08.30 -15:30",AD28)))</formula>
    </cfRule>
  </conditionalFormatting>
  <conditionalFormatting sqref="AD29:AD34">
    <cfRule type="containsText" dxfId="15960" priority="16780" operator="containsText" text="09.00 -13.00">
      <formula>NOT(ISERROR(SEARCH("09.00 -13.00",AD29)))</formula>
    </cfRule>
    <cfRule type="containsText" dxfId="15959" priority="16781" operator="containsText" text="09.00 -15:00">
      <formula>NOT(ISERROR(SEARCH("09.00 -15:00",AD29)))</formula>
    </cfRule>
    <cfRule type="containsText" dxfId="15958" priority="16782" operator="containsText" text="09.00 -16.00">
      <formula>NOT(ISERROR(SEARCH("09.00 -16.00",AD29)))</formula>
    </cfRule>
  </conditionalFormatting>
  <conditionalFormatting sqref="AD29:AD34">
    <cfRule type="containsText" dxfId="15957" priority="16777" operator="containsText" text="09.00 -13:00">
      <formula>NOT(ISERROR(SEARCH("09.00 -13:00",AD29)))</formula>
    </cfRule>
    <cfRule type="containsText" dxfId="15956" priority="16778" operator="containsText" text="08.30 -17.30">
      <formula>NOT(ISERROR(SEARCH("08.30 -17.30",AD29)))</formula>
    </cfRule>
    <cfRule type="containsText" dxfId="15955" priority="16779" operator="containsText" text="08.30 -15:30">
      <formula>NOT(ISERROR(SEARCH("08.30 -15:30",AD29)))</formula>
    </cfRule>
  </conditionalFormatting>
  <conditionalFormatting sqref="AD27">
    <cfRule type="containsText" dxfId="15954" priority="16774" operator="containsText" text="09.00 -13.00">
      <formula>NOT(ISERROR(SEARCH("09.00 -13.00",AD27)))</formula>
    </cfRule>
    <cfRule type="containsText" dxfId="15953" priority="16775" operator="containsText" text="09.00 -15:00">
      <formula>NOT(ISERROR(SEARCH("09.00 -15:00",AD27)))</formula>
    </cfRule>
    <cfRule type="containsText" dxfId="15952" priority="16776" operator="containsText" text="09.00 -16.00">
      <formula>NOT(ISERROR(SEARCH("09.00 -16.00",AD27)))</formula>
    </cfRule>
  </conditionalFormatting>
  <conditionalFormatting sqref="AD27">
    <cfRule type="containsText" dxfId="15951" priority="16771" operator="containsText" text="09.00 -13:00">
      <formula>NOT(ISERROR(SEARCH("09.00 -13:00",AD27)))</formula>
    </cfRule>
    <cfRule type="containsText" dxfId="15950" priority="16772" operator="containsText" text="08.30 -17.30">
      <formula>NOT(ISERROR(SEARCH("08.30 -17.30",AD27)))</formula>
    </cfRule>
    <cfRule type="containsText" dxfId="15949" priority="16773" operator="containsText" text="08.30 -15:30">
      <formula>NOT(ISERROR(SEARCH("08.30 -15:30",AD27)))</formula>
    </cfRule>
  </conditionalFormatting>
  <conditionalFormatting sqref="V56 V110 T1 T50:T77">
    <cfRule type="cellIs" dxfId="15948" priority="48401" operator="equal">
      <formula>#REF!</formula>
    </cfRule>
  </conditionalFormatting>
  <conditionalFormatting sqref="V56 V110 T1 T50:T77">
    <cfRule type="cellIs" dxfId="15947" priority="48402" operator="greaterThan">
      <formula>#REF!</formula>
    </cfRule>
  </conditionalFormatting>
  <conditionalFormatting sqref="AT57">
    <cfRule type="containsText" dxfId="15946" priority="16754" operator="containsText" text="08.30 – 14.30">
      <formula>NOT(ISERROR(SEARCH("08.30 – 14.30",AT57)))</formula>
    </cfRule>
    <cfRule type="containsText" dxfId="15945" priority="16755" operator="containsText" text="09:30 – 18.30">
      <formula>NOT(ISERROR(SEARCH("09:30 – 18.30",AT57)))</formula>
    </cfRule>
    <cfRule type="containsText" dxfId="15944" priority="16756" operator="containsText" text="10.30 – 18.30">
      <formula>NOT(ISERROR(SEARCH("10.30 – 18.30",AT57)))</formula>
    </cfRule>
    <cfRule type="containsText" dxfId="15943" priority="16757" operator="containsText" text="09.30 – 18.30">
      <formula>NOT(ISERROR(SEARCH("09.30 – 18.30",AT57)))</formula>
    </cfRule>
    <cfRule type="containsText" dxfId="15942" priority="16758" operator="containsText" text="09.00 – 13:00">
      <formula>NOT(ISERROR(SEARCH("09.00 – 13:00",AT57)))</formula>
    </cfRule>
    <cfRule type="containsText" dxfId="15941" priority="16759" operator="containsText" text="08.30 – 16.30">
      <formula>NOT(ISERROR(SEARCH("08.30 – 16.30",AT57)))</formula>
    </cfRule>
    <cfRule type="containsText" dxfId="15940" priority="16760" operator="containsText" text="08:30 – 17.30">
      <formula>NOT(ISERROR(SEARCH("08:30 – 17.30",AT57)))</formula>
    </cfRule>
    <cfRule type="containsText" dxfId="15939" priority="16761" operator="containsText" text="08.30 – 17.30">
      <formula>NOT(ISERROR(SEARCH("08.30 – 17.30",AT57)))</formula>
    </cfRule>
    <cfRule type="containsText" dxfId="15938" priority="16762" operator="containsText" text="09.00 – 18.00">
      <formula>NOT(ISERROR(SEARCH("09.00 – 18.00",AT57)))</formula>
    </cfRule>
    <cfRule type="containsText" dxfId="15937" priority="16763" operator="containsText" text="09.00 – 13.00">
      <formula>NOT(ISERROR(SEARCH("09.00 – 13.00",AT57)))</formula>
    </cfRule>
    <cfRule type="containsText" dxfId="15936" priority="16764" operator="containsText" text="11.30 – 19.30">
      <formula>NOT(ISERROR(SEARCH("11.30 – 19.30",AT57)))</formula>
    </cfRule>
    <cfRule type="containsText" dxfId="15935" priority="16765" operator="containsText" text="10.30 – 19.30">
      <formula>NOT(ISERROR(SEARCH("10.30 – 19.30",AT57)))</formula>
    </cfRule>
    <cfRule type="containsText" dxfId="15934" priority="16766" operator="containsText" text="09.00 – 15.00">
      <formula>NOT(ISERROR(SEARCH("09.00 – 15.00",AT57)))</formula>
    </cfRule>
    <cfRule type="containsText" dxfId="15933" priority="16767" operator="containsText" text="12:30">
      <formula>NOT(ISERROR(SEARCH("12:30",AT57)))</formula>
    </cfRule>
    <cfRule type="containsText" dxfId="15932" priority="16768" operator="containsText" text="13:30">
      <formula>NOT(ISERROR(SEARCH("13:30",AT57)))</formula>
    </cfRule>
    <cfRule type="containsText" dxfId="15931" priority="16769" operator="containsText" text="FESTIVITÁ">
      <formula>NOT(ISERROR(SEARCH("FESTIVITÁ",AT57)))</formula>
    </cfRule>
    <cfRule type="cellIs" dxfId="15930" priority="16770" operator="equal">
      <formula>"DOMENICA"</formula>
    </cfRule>
  </conditionalFormatting>
  <conditionalFormatting sqref="AT57">
    <cfRule type="containsText" dxfId="15929" priority="16748" operator="containsText" text="09.00 - 13.00">
      <formula>NOT(ISERROR(SEARCH("09.00 - 13.00",AT57)))</formula>
    </cfRule>
    <cfRule type="containsText" dxfId="15928" priority="16749" operator="containsText" text="09.00 – 15:00">
      <formula>NOT(ISERROR(SEARCH("09.00 – 15:00",AT57)))</formula>
    </cfRule>
    <cfRule type="containsText" dxfId="15927" priority="16750" operator="containsText" text="09.00 – 16.00">
      <formula>NOT(ISERROR(SEARCH("09.00 – 16.00",AT57)))</formula>
    </cfRule>
    <cfRule type="containsText" dxfId="15926" priority="16751" operator="containsText" text="09.00 - 13:00">
      <formula>NOT(ISERROR(SEARCH("09.00 - 13:00",AT57)))</formula>
    </cfRule>
    <cfRule type="containsText" dxfId="15925" priority="16752" operator="containsText" text="08.30 – 16:30 ">
      <formula>NOT(ISERROR(SEARCH("08.30 – 16:30 ",AT57)))</formula>
    </cfRule>
    <cfRule type="containsText" dxfId="15924" priority="16753" operator="containsText" text="08.30 – 17:30 ">
      <formula>NOT(ISERROR(SEARCH("08.30 – 17:30 ",AT57)))</formula>
    </cfRule>
  </conditionalFormatting>
  <conditionalFormatting sqref="AT111">
    <cfRule type="containsText" dxfId="15923" priority="16731" operator="containsText" text="08.30 – 14.30">
      <formula>NOT(ISERROR(SEARCH("08.30 – 14.30",AT111)))</formula>
    </cfRule>
    <cfRule type="containsText" dxfId="15922" priority="16732" operator="containsText" text="09:30 – 18.30">
      <formula>NOT(ISERROR(SEARCH("09:30 – 18.30",AT111)))</formula>
    </cfRule>
    <cfRule type="containsText" dxfId="15921" priority="16733" operator="containsText" text="10.30 – 18.30">
      <formula>NOT(ISERROR(SEARCH("10.30 – 18.30",AT111)))</formula>
    </cfRule>
    <cfRule type="containsText" dxfId="15920" priority="16734" operator="containsText" text="09.30 – 18.30">
      <formula>NOT(ISERROR(SEARCH("09.30 – 18.30",AT111)))</formula>
    </cfRule>
    <cfRule type="containsText" dxfId="15919" priority="16735" operator="containsText" text="09.00 – 13:00">
      <formula>NOT(ISERROR(SEARCH("09.00 – 13:00",AT111)))</formula>
    </cfRule>
    <cfRule type="containsText" dxfId="15918" priority="16736" operator="containsText" text="08.30 – 16.30">
      <formula>NOT(ISERROR(SEARCH("08.30 – 16.30",AT111)))</formula>
    </cfRule>
    <cfRule type="containsText" dxfId="15917" priority="16737" operator="containsText" text="08:30 – 17.30">
      <formula>NOT(ISERROR(SEARCH("08:30 – 17.30",AT111)))</formula>
    </cfRule>
    <cfRule type="containsText" dxfId="15916" priority="16738" operator="containsText" text="08.30 – 17.30">
      <formula>NOT(ISERROR(SEARCH("08.30 – 17.30",AT111)))</formula>
    </cfRule>
    <cfRule type="containsText" dxfId="15915" priority="16739" operator="containsText" text="09.00 – 18.00">
      <formula>NOT(ISERROR(SEARCH("09.00 – 18.00",AT111)))</formula>
    </cfRule>
    <cfRule type="containsText" dxfId="15914" priority="16740" operator="containsText" text="09.00 – 13.00">
      <formula>NOT(ISERROR(SEARCH("09.00 – 13.00",AT111)))</formula>
    </cfRule>
    <cfRule type="containsText" dxfId="15913" priority="16741" operator="containsText" text="11.30 – 19.30">
      <formula>NOT(ISERROR(SEARCH("11.30 – 19.30",AT111)))</formula>
    </cfRule>
    <cfRule type="containsText" dxfId="15912" priority="16742" operator="containsText" text="10.30 – 19.30">
      <formula>NOT(ISERROR(SEARCH("10.30 – 19.30",AT111)))</formula>
    </cfRule>
    <cfRule type="containsText" dxfId="15911" priority="16743" operator="containsText" text="09.00 – 15.00">
      <formula>NOT(ISERROR(SEARCH("09.00 – 15.00",AT111)))</formula>
    </cfRule>
    <cfRule type="containsText" dxfId="15910" priority="16744" operator="containsText" text="12:30">
      <formula>NOT(ISERROR(SEARCH("12:30",AT111)))</formula>
    </cfRule>
    <cfRule type="containsText" dxfId="15909" priority="16745" operator="containsText" text="13:30">
      <formula>NOT(ISERROR(SEARCH("13:30",AT111)))</formula>
    </cfRule>
    <cfRule type="containsText" dxfId="15908" priority="16746" operator="containsText" text="FESTIVITÁ">
      <formula>NOT(ISERROR(SEARCH("FESTIVITÁ",AT111)))</formula>
    </cfRule>
    <cfRule type="cellIs" dxfId="15907" priority="16747" operator="equal">
      <formula>"DOMENICA"</formula>
    </cfRule>
  </conditionalFormatting>
  <conditionalFormatting sqref="AT111">
    <cfRule type="containsText" dxfId="15906" priority="16725" operator="containsText" text="09.00 - 13.00">
      <formula>NOT(ISERROR(SEARCH("09.00 - 13.00",AT111)))</formula>
    </cfRule>
    <cfRule type="containsText" dxfId="15905" priority="16726" operator="containsText" text="09.00 – 15:00">
      <formula>NOT(ISERROR(SEARCH("09.00 – 15:00",AT111)))</formula>
    </cfRule>
    <cfRule type="containsText" dxfId="15904" priority="16727" operator="containsText" text="09.00 – 16.00">
      <formula>NOT(ISERROR(SEARCH("09.00 – 16.00",AT111)))</formula>
    </cfRule>
    <cfRule type="containsText" dxfId="15903" priority="16728" operator="containsText" text="09.00 - 13:00">
      <formula>NOT(ISERROR(SEARCH("09.00 - 13:00",AT111)))</formula>
    </cfRule>
    <cfRule type="containsText" dxfId="15902" priority="16729" operator="containsText" text="08.30 – 16:30 ">
      <formula>NOT(ISERROR(SEARCH("08.30 – 16:30 ",AT111)))</formula>
    </cfRule>
    <cfRule type="containsText" dxfId="15901" priority="16730" operator="containsText" text="08.30 – 17:30 ">
      <formula>NOT(ISERROR(SEARCH("08.30 – 17:30 ",AT111)))</formula>
    </cfRule>
  </conditionalFormatting>
  <conditionalFormatting sqref="AZ25">
    <cfRule type="containsText" dxfId="15900" priority="16708" operator="containsText" text="08.30 – 14.30">
      <formula>NOT(ISERROR(SEARCH("08.30 – 14.30",AZ25)))</formula>
    </cfRule>
    <cfRule type="containsText" dxfId="15899" priority="16709" operator="containsText" text="09:30 – 18.30">
      <formula>NOT(ISERROR(SEARCH("09:30 – 18.30",AZ25)))</formula>
    </cfRule>
    <cfRule type="containsText" dxfId="15898" priority="16710" operator="containsText" text="10.30 – 18.30">
      <formula>NOT(ISERROR(SEARCH("10.30 – 18.30",AZ25)))</formula>
    </cfRule>
    <cfRule type="containsText" dxfId="15897" priority="16711" operator="containsText" text="09.30 – 18.30">
      <formula>NOT(ISERROR(SEARCH("09.30 – 18.30",AZ25)))</formula>
    </cfRule>
    <cfRule type="containsText" dxfId="15896" priority="16712" operator="containsText" text="09.00 – 13:00">
      <formula>NOT(ISERROR(SEARCH("09.00 – 13:00",AZ25)))</formula>
    </cfRule>
    <cfRule type="containsText" dxfId="15895" priority="16713" operator="containsText" text="08.30 – 16.30">
      <formula>NOT(ISERROR(SEARCH("08.30 – 16.30",AZ25)))</formula>
    </cfRule>
    <cfRule type="containsText" dxfId="15894" priority="16714" operator="containsText" text="08:30 – 17.30">
      <formula>NOT(ISERROR(SEARCH("08:30 – 17.30",AZ25)))</formula>
    </cfRule>
    <cfRule type="containsText" dxfId="15893" priority="16715" operator="containsText" text="08.30 – 17.30">
      <formula>NOT(ISERROR(SEARCH("08.30 – 17.30",AZ25)))</formula>
    </cfRule>
    <cfRule type="containsText" dxfId="15892" priority="16716" operator="containsText" text="09.00 – 18.00">
      <formula>NOT(ISERROR(SEARCH("09.00 – 18.00",AZ25)))</formula>
    </cfRule>
    <cfRule type="containsText" dxfId="15891" priority="16717" operator="containsText" text="09.00 – 13.00">
      <formula>NOT(ISERROR(SEARCH("09.00 – 13.00",AZ25)))</formula>
    </cfRule>
    <cfRule type="containsText" dxfId="15890" priority="16718" operator="containsText" text="11.30 – 19.30">
      <formula>NOT(ISERROR(SEARCH("11.30 – 19.30",AZ25)))</formula>
    </cfRule>
    <cfRule type="containsText" dxfId="15889" priority="16719" operator="containsText" text="10.30 – 19.30">
      <formula>NOT(ISERROR(SEARCH("10.30 – 19.30",AZ25)))</formula>
    </cfRule>
    <cfRule type="containsText" dxfId="15888" priority="16720" operator="containsText" text="09.00 – 15.00">
      <formula>NOT(ISERROR(SEARCH("09.00 – 15.00",AZ25)))</formula>
    </cfRule>
    <cfRule type="containsText" dxfId="15887" priority="16721" operator="containsText" text="12:30">
      <formula>NOT(ISERROR(SEARCH("12:30",AZ25)))</formula>
    </cfRule>
    <cfRule type="containsText" dxfId="15886" priority="16722" operator="containsText" text="13:30">
      <formula>NOT(ISERROR(SEARCH("13:30",AZ25)))</formula>
    </cfRule>
    <cfRule type="containsText" dxfId="15885" priority="16723" operator="containsText" text="FESTIVITÁ">
      <formula>NOT(ISERROR(SEARCH("FESTIVITÁ",AZ25)))</formula>
    </cfRule>
    <cfRule type="cellIs" dxfId="15884" priority="16724" operator="equal">
      <formula>"DOMENICA"</formula>
    </cfRule>
  </conditionalFormatting>
  <conditionalFormatting sqref="AZ15">
    <cfRule type="containsText" dxfId="15883" priority="16691" operator="containsText" text="08.30 – 14.30">
      <formula>NOT(ISERROR(SEARCH("08.30 – 14.30",AZ15)))</formula>
    </cfRule>
    <cfRule type="containsText" dxfId="15882" priority="16692" operator="containsText" text="09:30 – 18.30">
      <formula>NOT(ISERROR(SEARCH("09:30 – 18.30",AZ15)))</formula>
    </cfRule>
    <cfRule type="containsText" dxfId="15881" priority="16693" operator="containsText" text="10.30 – 18.30">
      <formula>NOT(ISERROR(SEARCH("10.30 – 18.30",AZ15)))</formula>
    </cfRule>
    <cfRule type="containsText" dxfId="15880" priority="16694" operator="containsText" text="09.30 – 18.30">
      <formula>NOT(ISERROR(SEARCH("09.30 – 18.30",AZ15)))</formula>
    </cfRule>
    <cfRule type="containsText" dxfId="15879" priority="16695" operator="containsText" text="09.00 – 13:00">
      <formula>NOT(ISERROR(SEARCH("09.00 – 13:00",AZ15)))</formula>
    </cfRule>
    <cfRule type="containsText" dxfId="15878" priority="16696" operator="containsText" text="08.30 – 16.30">
      <formula>NOT(ISERROR(SEARCH("08.30 – 16.30",AZ15)))</formula>
    </cfRule>
    <cfRule type="containsText" dxfId="15877" priority="16697" operator="containsText" text="08:30 – 17.30">
      <formula>NOT(ISERROR(SEARCH("08:30 – 17.30",AZ15)))</formula>
    </cfRule>
    <cfRule type="containsText" dxfId="15876" priority="16698" operator="containsText" text="08.30 – 17.30">
      <formula>NOT(ISERROR(SEARCH("08.30 – 17.30",AZ15)))</formula>
    </cfRule>
    <cfRule type="containsText" dxfId="15875" priority="16699" operator="containsText" text="09.00 – 18.00">
      <formula>NOT(ISERROR(SEARCH("09.00 – 18.00",AZ15)))</formula>
    </cfRule>
    <cfRule type="containsText" dxfId="15874" priority="16700" operator="containsText" text="09.00 – 13.00">
      <formula>NOT(ISERROR(SEARCH("09.00 – 13.00",AZ15)))</formula>
    </cfRule>
    <cfRule type="containsText" dxfId="15873" priority="16701" operator="containsText" text="11.30 – 19.30">
      <formula>NOT(ISERROR(SEARCH("11.30 – 19.30",AZ15)))</formula>
    </cfRule>
    <cfRule type="containsText" dxfId="15872" priority="16702" operator="containsText" text="10.30 – 19.30">
      <formula>NOT(ISERROR(SEARCH("10.30 – 19.30",AZ15)))</formula>
    </cfRule>
    <cfRule type="containsText" dxfId="15871" priority="16703" operator="containsText" text="09.00 – 15.00">
      <formula>NOT(ISERROR(SEARCH("09.00 – 15.00",AZ15)))</formula>
    </cfRule>
    <cfRule type="containsText" dxfId="15870" priority="16704" operator="containsText" text="12:30">
      <formula>NOT(ISERROR(SEARCH("12:30",AZ15)))</formula>
    </cfRule>
    <cfRule type="containsText" dxfId="15869" priority="16705" operator="containsText" text="13:30">
      <formula>NOT(ISERROR(SEARCH("13:30",AZ15)))</formula>
    </cfRule>
    <cfRule type="containsText" dxfId="15868" priority="16706" operator="containsText" text="FESTIVITÁ">
      <formula>NOT(ISERROR(SEARCH("FESTIVITÁ",AZ15)))</formula>
    </cfRule>
    <cfRule type="cellIs" dxfId="15867" priority="16707" operator="equal">
      <formula>"DOMENICA"</formula>
    </cfRule>
  </conditionalFormatting>
  <conditionalFormatting sqref="AZ35">
    <cfRule type="containsText" dxfId="15866" priority="16674" operator="containsText" text="08.30 – 14.30">
      <formula>NOT(ISERROR(SEARCH("08.30 – 14.30",AZ35)))</formula>
    </cfRule>
    <cfRule type="containsText" dxfId="15865" priority="16675" operator="containsText" text="09:30 – 18.30">
      <formula>NOT(ISERROR(SEARCH("09:30 – 18.30",AZ35)))</formula>
    </cfRule>
    <cfRule type="containsText" dxfId="15864" priority="16676" operator="containsText" text="10.30 – 18.30">
      <formula>NOT(ISERROR(SEARCH("10.30 – 18.30",AZ35)))</formula>
    </cfRule>
    <cfRule type="containsText" dxfId="15863" priority="16677" operator="containsText" text="09.30 – 18.30">
      <formula>NOT(ISERROR(SEARCH("09.30 – 18.30",AZ35)))</formula>
    </cfRule>
    <cfRule type="containsText" dxfId="15862" priority="16678" operator="containsText" text="09.00 – 13:00">
      <formula>NOT(ISERROR(SEARCH("09.00 – 13:00",AZ35)))</formula>
    </cfRule>
    <cfRule type="containsText" dxfId="15861" priority="16679" operator="containsText" text="08.30 – 16.30">
      <formula>NOT(ISERROR(SEARCH("08.30 – 16.30",AZ35)))</formula>
    </cfRule>
    <cfRule type="containsText" dxfId="15860" priority="16680" operator="containsText" text="08:30 – 17.30">
      <formula>NOT(ISERROR(SEARCH("08:30 – 17.30",AZ35)))</formula>
    </cfRule>
    <cfRule type="containsText" dxfId="15859" priority="16681" operator="containsText" text="08.30 – 17.30">
      <formula>NOT(ISERROR(SEARCH("08.30 – 17.30",AZ35)))</formula>
    </cfRule>
    <cfRule type="containsText" dxfId="15858" priority="16682" operator="containsText" text="09.00 – 18.00">
      <formula>NOT(ISERROR(SEARCH("09.00 – 18.00",AZ35)))</formula>
    </cfRule>
    <cfRule type="containsText" dxfId="15857" priority="16683" operator="containsText" text="09.00 – 13.00">
      <formula>NOT(ISERROR(SEARCH("09.00 – 13.00",AZ35)))</formula>
    </cfRule>
    <cfRule type="containsText" dxfId="15856" priority="16684" operator="containsText" text="11.30 – 19.30">
      <formula>NOT(ISERROR(SEARCH("11.30 – 19.30",AZ35)))</formula>
    </cfRule>
    <cfRule type="containsText" dxfId="15855" priority="16685" operator="containsText" text="10.30 – 19.30">
      <formula>NOT(ISERROR(SEARCH("10.30 – 19.30",AZ35)))</formula>
    </cfRule>
    <cfRule type="containsText" dxfId="15854" priority="16686" operator="containsText" text="09.00 – 15.00">
      <formula>NOT(ISERROR(SEARCH("09.00 – 15.00",AZ35)))</formula>
    </cfRule>
    <cfRule type="containsText" dxfId="15853" priority="16687" operator="containsText" text="12:30">
      <formula>NOT(ISERROR(SEARCH("12:30",AZ35)))</formula>
    </cfRule>
    <cfRule type="containsText" dxfId="15852" priority="16688" operator="containsText" text="13:30">
      <formula>NOT(ISERROR(SEARCH("13:30",AZ35)))</formula>
    </cfRule>
    <cfRule type="containsText" dxfId="15851" priority="16689" operator="containsText" text="FESTIVITÁ">
      <formula>NOT(ISERROR(SEARCH("FESTIVITÁ",AZ35)))</formula>
    </cfRule>
    <cfRule type="cellIs" dxfId="15850" priority="16690" operator="equal">
      <formula>"DOMENICA"</formula>
    </cfRule>
  </conditionalFormatting>
  <conditionalFormatting sqref="AZ35 AZ25 AZ15">
    <cfRule type="containsText" dxfId="15849" priority="16668" operator="containsText" text="09.00 - 13.00">
      <formula>NOT(ISERROR(SEARCH("09.00 - 13.00",AZ15)))</formula>
    </cfRule>
    <cfRule type="containsText" dxfId="15848" priority="16669" operator="containsText" text="09.00 – 15:00">
      <formula>NOT(ISERROR(SEARCH("09.00 – 15:00",AZ15)))</formula>
    </cfRule>
    <cfRule type="containsText" dxfId="15847" priority="16670" operator="containsText" text="09.00 – 16.00">
      <formula>NOT(ISERROR(SEARCH("09.00 – 16.00",AZ15)))</formula>
    </cfRule>
    <cfRule type="containsText" dxfId="15846" priority="16671" operator="containsText" text="09.00 - 13:00">
      <formula>NOT(ISERROR(SEARCH("09.00 - 13:00",AZ15)))</formula>
    </cfRule>
    <cfRule type="containsText" dxfId="15845" priority="16672" operator="containsText" text="08.30 – 16:30 ">
      <formula>NOT(ISERROR(SEARCH("08.30 – 16:30 ",AZ15)))</formula>
    </cfRule>
    <cfRule type="containsText" dxfId="15844" priority="16673" operator="containsText" text="08.30 – 17:30 ">
      <formula>NOT(ISERROR(SEARCH("08.30 – 17:30 ",AZ15)))</formula>
    </cfRule>
  </conditionalFormatting>
  <conditionalFormatting sqref="AZ26">
    <cfRule type="cellIs" dxfId="15843" priority="16523" operator="equal">
      <formula>"09.00 – 18.00"</formula>
    </cfRule>
  </conditionalFormatting>
  <conditionalFormatting sqref="AZ26">
    <cfRule type="cellIs" dxfId="15842" priority="16463" operator="equal">
      <formula>_FV(13,"3")</formula>
    </cfRule>
  </conditionalFormatting>
  <conditionalFormatting sqref="AZ36">
    <cfRule type="cellIs" dxfId="15841" priority="16659" operator="equal">
      <formula>"09.00 – 13.00"</formula>
    </cfRule>
  </conditionalFormatting>
  <conditionalFormatting sqref="AZ36">
    <cfRule type="cellIs" dxfId="15840" priority="16660" operator="equal">
      <formula>"09.00 – 15.00"</formula>
    </cfRule>
  </conditionalFormatting>
  <conditionalFormatting sqref="AZ36">
    <cfRule type="cellIs" dxfId="15839" priority="16661" operator="equal">
      <formula>"09.00 – 18.00"</formula>
    </cfRule>
  </conditionalFormatting>
  <conditionalFormatting sqref="AZ36">
    <cfRule type="cellIs" dxfId="15838" priority="16662" operator="equal">
      <formula>"09.30 – 13.00"</formula>
    </cfRule>
  </conditionalFormatting>
  <conditionalFormatting sqref="AZ36">
    <cfRule type="cellIs" dxfId="15837" priority="16663" operator="equal">
      <formula>"10.30 – 19.30"</formula>
    </cfRule>
  </conditionalFormatting>
  <conditionalFormatting sqref="AZ36">
    <cfRule type="cellIs" dxfId="15836" priority="16664" operator="equal">
      <formula>"11.30 – 19.30"</formula>
    </cfRule>
  </conditionalFormatting>
  <conditionalFormatting sqref="AZ36">
    <cfRule type="cellIs" dxfId="15835" priority="16665" operator="equal">
      <formula>_FV(13,"3")</formula>
    </cfRule>
  </conditionalFormatting>
  <conditionalFormatting sqref="AZ36">
    <cfRule type="cellIs" dxfId="15834" priority="16666" operator="equal">
      <formula>_FV(13,"3")</formula>
    </cfRule>
  </conditionalFormatting>
  <conditionalFormatting sqref="AZ36">
    <cfRule type="cellIs" dxfId="15833" priority="16667" operator="equal">
      <formula>_FV(13,"3")</formula>
    </cfRule>
  </conditionalFormatting>
  <conditionalFormatting sqref="AZ36">
    <cfRule type="containsText" dxfId="15832" priority="16649" operator="containsText" text="DOMENICA">
      <formula>NOT(ISERROR(SEARCH("DOMENICA",AZ36)))</formula>
    </cfRule>
    <cfRule type="containsText" dxfId="15831" priority="16650" operator="containsText" text="08.30 – 14.30">
      <formula>NOT(ISERROR(SEARCH("08.30 – 14.30",AZ36)))</formula>
    </cfRule>
    <cfRule type="containsText" dxfId="15830" priority="16651" operator="containsText" text="09.30 – 18.30">
      <formula>NOT(ISERROR(SEARCH("09.30 – 18.30",AZ36)))</formula>
    </cfRule>
    <cfRule type="containsText" dxfId="15829" priority="16652" operator="containsText" text="08.30 – 16.30">
      <formula>NOT(ISERROR(SEARCH("08.30 – 16.30",AZ36)))</formula>
    </cfRule>
    <cfRule type="containsText" dxfId="15828" priority="16653" operator="containsText" text="08.30 – 17.30">
      <formula>NOT(ISERROR(SEARCH("08.30 – 17.30",AZ36)))</formula>
    </cfRule>
    <cfRule type="containsText" dxfId="15827" priority="16654" operator="containsText" text="09.00 – 18.00">
      <formula>NOT(ISERROR(SEARCH("09.00 – 18.00",AZ36)))</formula>
    </cfRule>
    <cfRule type="containsText" dxfId="15826" priority="16655" operator="containsText" text="09.00 – 15.00">
      <formula>NOT(ISERROR(SEARCH("09.00 – 15.00",AZ36)))</formula>
    </cfRule>
    <cfRule type="containsText" dxfId="15825" priority="16656" operator="containsText" text="10.30 – 19.30">
      <formula>NOT(ISERROR(SEARCH("10.30 – 19.30",AZ36)))</formula>
    </cfRule>
    <cfRule type="containsText" dxfId="15824" priority="16657" operator="containsText" text="09.00 – 13.00">
      <formula>NOT(ISERROR(SEARCH("09.00 – 13.00",AZ36)))</formula>
    </cfRule>
    <cfRule type="containsText" dxfId="15823" priority="16658" operator="containsText" text="11.30 – 19.30">
      <formula>NOT(ISERROR(SEARCH("11.30 – 19.30",AZ36)))</formula>
    </cfRule>
  </conditionalFormatting>
  <conditionalFormatting sqref="AZ36">
    <cfRule type="cellIs" dxfId="15822" priority="16641" operator="equal">
      <formula>"09.00 – 15.00"</formula>
    </cfRule>
  </conditionalFormatting>
  <conditionalFormatting sqref="AZ36">
    <cfRule type="cellIs" dxfId="15821" priority="16642" operator="equal">
      <formula>"09.00 – 18.00"</formula>
    </cfRule>
  </conditionalFormatting>
  <conditionalFormatting sqref="AZ36">
    <cfRule type="cellIs" dxfId="15820" priority="16643" operator="equal">
      <formula>"09.30 – 13.00"</formula>
    </cfRule>
  </conditionalFormatting>
  <conditionalFormatting sqref="AZ36">
    <cfRule type="cellIs" dxfId="15819" priority="16644" operator="equal">
      <formula>"10.30 – 19.30"</formula>
    </cfRule>
  </conditionalFormatting>
  <conditionalFormatting sqref="AZ36">
    <cfRule type="cellIs" dxfId="15818" priority="16645" operator="equal">
      <formula>"11.30 – 19.30"</formula>
    </cfRule>
  </conditionalFormatting>
  <conditionalFormatting sqref="AZ36">
    <cfRule type="cellIs" dxfId="15817" priority="16646" operator="equal">
      <formula>_FV(13,"3")</formula>
    </cfRule>
  </conditionalFormatting>
  <conditionalFormatting sqref="AZ36">
    <cfRule type="cellIs" dxfId="15816" priority="16647" operator="equal">
      <formula>_FV(13,"3")</formula>
    </cfRule>
  </conditionalFormatting>
  <conditionalFormatting sqref="AZ36">
    <cfRule type="cellIs" dxfId="15815" priority="16648" operator="equal">
      <formula>_FV(13,"3")</formula>
    </cfRule>
  </conditionalFormatting>
  <conditionalFormatting sqref="AZ36">
    <cfRule type="cellIs" dxfId="15814" priority="16633" operator="equal">
      <formula>"09.00 – 15.00"</formula>
    </cfRule>
  </conditionalFormatting>
  <conditionalFormatting sqref="AZ36">
    <cfRule type="cellIs" dxfId="15813" priority="16634" operator="equal">
      <formula>"09.00 – 18.00"</formula>
    </cfRule>
  </conditionalFormatting>
  <conditionalFormatting sqref="AZ36">
    <cfRule type="cellIs" dxfId="15812" priority="16635" operator="equal">
      <formula>"09.30 – 13.00"</formula>
    </cfRule>
  </conditionalFormatting>
  <conditionalFormatting sqref="AZ36">
    <cfRule type="cellIs" dxfId="15811" priority="16636" operator="equal">
      <formula>"10.30 – 19.30"</formula>
    </cfRule>
  </conditionalFormatting>
  <conditionalFormatting sqref="AZ36">
    <cfRule type="cellIs" dxfId="15810" priority="16637" operator="equal">
      <formula>"11.30 – 19.30"</formula>
    </cfRule>
  </conditionalFormatting>
  <conditionalFormatting sqref="AZ36">
    <cfRule type="cellIs" dxfId="15809" priority="16638" operator="equal">
      <formula>_FV(13,"3")</formula>
    </cfRule>
  </conditionalFormatting>
  <conditionalFormatting sqref="AZ36">
    <cfRule type="cellIs" dxfId="15808" priority="16639" operator="equal">
      <formula>_FV(13,"3")</formula>
    </cfRule>
  </conditionalFormatting>
  <conditionalFormatting sqref="AZ36">
    <cfRule type="cellIs" dxfId="15807" priority="16640" operator="equal">
      <formula>_FV(13,"3")</formula>
    </cfRule>
  </conditionalFormatting>
  <conditionalFormatting sqref="AZ36">
    <cfRule type="containsText" dxfId="15806" priority="16627" operator="containsText" text="09.00 - 13.00">
      <formula>NOT(ISERROR(SEARCH("09.00 - 13.00",AZ36)))</formula>
    </cfRule>
    <cfRule type="containsText" dxfId="15805" priority="16628" operator="containsText" text="09.00 – 15:00">
      <formula>NOT(ISERROR(SEARCH("09.00 – 15:00",AZ36)))</formula>
    </cfRule>
    <cfRule type="containsText" dxfId="15804" priority="16629" operator="containsText" text="09.00 – 16.00">
      <formula>NOT(ISERROR(SEARCH("09.00 – 16.00",AZ36)))</formula>
    </cfRule>
    <cfRule type="containsText" dxfId="15803" priority="16630" operator="containsText" text="09.00 - 13:00">
      <formula>NOT(ISERROR(SEARCH("09.00 - 13:00",AZ36)))</formula>
    </cfRule>
    <cfRule type="containsText" dxfId="15802" priority="16631" operator="containsText" text="08.30 – 16:30 ">
      <formula>NOT(ISERROR(SEARCH("08.30 – 16:30 ",AZ36)))</formula>
    </cfRule>
    <cfRule type="containsText" dxfId="15801" priority="16632" operator="containsText" text="08.30 – 17:30 ">
      <formula>NOT(ISERROR(SEARCH("08.30 – 17:30 ",AZ36)))</formula>
    </cfRule>
  </conditionalFormatting>
  <conditionalFormatting sqref="AZ36">
    <cfRule type="cellIs" dxfId="15800" priority="16619" operator="equal">
      <formula>"09.00 – 15.00"</formula>
    </cfRule>
  </conditionalFormatting>
  <conditionalFormatting sqref="AZ36">
    <cfRule type="cellIs" dxfId="15799" priority="16620" operator="equal">
      <formula>"09.00 – 18.00"</formula>
    </cfRule>
  </conditionalFormatting>
  <conditionalFormatting sqref="AZ36">
    <cfRule type="cellIs" dxfId="15798" priority="16621" operator="equal">
      <formula>"09.30 – 13.00"</formula>
    </cfRule>
  </conditionalFormatting>
  <conditionalFormatting sqref="AZ36">
    <cfRule type="cellIs" dxfId="15797" priority="16622" operator="equal">
      <formula>"10.30 – 19.30"</formula>
    </cfRule>
  </conditionalFormatting>
  <conditionalFormatting sqref="AZ36">
    <cfRule type="cellIs" dxfId="15796" priority="16623" operator="equal">
      <formula>"11.30 – 19.30"</formula>
    </cfRule>
  </conditionalFormatting>
  <conditionalFormatting sqref="AZ36">
    <cfRule type="cellIs" dxfId="15795" priority="16624" operator="equal">
      <formula>_FV(13,"3")</formula>
    </cfRule>
  </conditionalFormatting>
  <conditionalFormatting sqref="AZ36">
    <cfRule type="cellIs" dxfId="15794" priority="16625" operator="equal">
      <formula>_FV(13,"3")</formula>
    </cfRule>
  </conditionalFormatting>
  <conditionalFormatting sqref="AZ36">
    <cfRule type="cellIs" dxfId="15793" priority="16626" operator="equal">
      <formula>_FV(13,"3")</formula>
    </cfRule>
  </conditionalFormatting>
  <conditionalFormatting sqref="AZ36">
    <cfRule type="containsText" dxfId="15792" priority="16609" operator="containsText" text="DOMENICA">
      <formula>NOT(ISERROR(SEARCH("DOMENICA",AZ36)))</formula>
    </cfRule>
    <cfRule type="containsText" dxfId="15791" priority="16610" operator="containsText" text="08.30 – 14.30">
      <formula>NOT(ISERROR(SEARCH("08.30 – 14.30",AZ36)))</formula>
    </cfRule>
    <cfRule type="containsText" dxfId="15790" priority="16611" operator="containsText" text="09.30 – 18.30">
      <formula>NOT(ISERROR(SEARCH("09.30 – 18.30",AZ36)))</formula>
    </cfRule>
    <cfRule type="containsText" dxfId="15789" priority="16612" operator="containsText" text="08.30 – 16.30">
      <formula>NOT(ISERROR(SEARCH("08.30 – 16.30",AZ36)))</formula>
    </cfRule>
    <cfRule type="containsText" dxfId="15788" priority="16613" operator="containsText" text="08.30 – 17.30">
      <formula>NOT(ISERROR(SEARCH("08.30 – 17.30",AZ36)))</formula>
    </cfRule>
    <cfRule type="containsText" dxfId="15787" priority="16614" operator="containsText" text="09.00 – 18.00">
      <formula>NOT(ISERROR(SEARCH("09.00 – 18.00",AZ36)))</formula>
    </cfRule>
    <cfRule type="containsText" dxfId="15786" priority="16615" operator="containsText" text="09.00 – 15.00">
      <formula>NOT(ISERROR(SEARCH("09.00 – 15.00",AZ36)))</formula>
    </cfRule>
    <cfRule type="containsText" dxfId="15785" priority="16616" operator="containsText" text="10.30 – 19.30">
      <formula>NOT(ISERROR(SEARCH("10.30 – 19.30",AZ36)))</formula>
    </cfRule>
    <cfRule type="containsText" dxfId="15784" priority="16617" operator="containsText" text="09.00 – 13.00">
      <formula>NOT(ISERROR(SEARCH("09.00 – 13.00",AZ36)))</formula>
    </cfRule>
    <cfRule type="containsText" dxfId="15783" priority="16618" operator="containsText" text="11.30 – 19.30">
      <formula>NOT(ISERROR(SEARCH("11.30 – 19.30",AZ36)))</formula>
    </cfRule>
  </conditionalFormatting>
  <conditionalFormatting sqref="AZ36">
    <cfRule type="cellIs" dxfId="15782" priority="16602" operator="equal">
      <formula>"09.00 – 18.00"</formula>
    </cfRule>
  </conditionalFormatting>
  <conditionalFormatting sqref="AZ36">
    <cfRule type="cellIs" dxfId="15781" priority="16603" operator="equal">
      <formula>"09.30 – 13.00"</formula>
    </cfRule>
  </conditionalFormatting>
  <conditionalFormatting sqref="AZ36">
    <cfRule type="cellIs" dxfId="15780" priority="16604" operator="equal">
      <formula>"10.30 – 19.30"</formula>
    </cfRule>
  </conditionalFormatting>
  <conditionalFormatting sqref="AZ36">
    <cfRule type="cellIs" dxfId="15779" priority="16605" operator="equal">
      <formula>"11.30 – 19.30"</formula>
    </cfRule>
  </conditionalFormatting>
  <conditionalFormatting sqref="AZ36">
    <cfRule type="cellIs" dxfId="15778" priority="16606" operator="equal">
      <formula>_FV(13,"3")</formula>
    </cfRule>
  </conditionalFormatting>
  <conditionalFormatting sqref="AZ36">
    <cfRule type="cellIs" dxfId="15777" priority="16607" operator="equal">
      <formula>_FV(13,"3")</formula>
    </cfRule>
  </conditionalFormatting>
  <conditionalFormatting sqref="AZ36">
    <cfRule type="cellIs" dxfId="15776" priority="16608" operator="equal">
      <formula>_FV(13,"3")</formula>
    </cfRule>
  </conditionalFormatting>
  <conditionalFormatting sqref="AZ36">
    <cfRule type="cellIs" dxfId="15775" priority="16595" operator="equal">
      <formula>"09.00 – 18.00"</formula>
    </cfRule>
  </conditionalFormatting>
  <conditionalFormatting sqref="AZ36">
    <cfRule type="cellIs" dxfId="15774" priority="16596" operator="equal">
      <formula>"09.30 – 13.00"</formula>
    </cfRule>
  </conditionalFormatting>
  <conditionalFormatting sqref="AZ36">
    <cfRule type="cellIs" dxfId="15773" priority="16597" operator="equal">
      <formula>"10.30 – 19.30"</formula>
    </cfRule>
  </conditionalFormatting>
  <conditionalFormatting sqref="AZ36">
    <cfRule type="cellIs" dxfId="15772" priority="16598" operator="equal">
      <formula>"11.30 – 19.30"</formula>
    </cfRule>
  </conditionalFormatting>
  <conditionalFormatting sqref="AZ36">
    <cfRule type="cellIs" dxfId="15771" priority="16599" operator="equal">
      <formula>_FV(13,"3")</formula>
    </cfRule>
  </conditionalFormatting>
  <conditionalFormatting sqref="AZ36">
    <cfRule type="cellIs" dxfId="15770" priority="16600" operator="equal">
      <formula>_FV(13,"3")</formula>
    </cfRule>
  </conditionalFormatting>
  <conditionalFormatting sqref="AZ36">
    <cfRule type="cellIs" dxfId="15769" priority="16601" operator="equal">
      <formula>_FV(13,"3")</formula>
    </cfRule>
  </conditionalFormatting>
  <conditionalFormatting sqref="AZ37:AZ44">
    <cfRule type="containsText" dxfId="15768" priority="16577" operator="containsText" text="08.30 – 14.30">
      <formula>NOT(ISERROR(SEARCH("08.30 – 14.30",AZ37)))</formula>
    </cfRule>
    <cfRule type="containsText" dxfId="15767" priority="16578" operator="containsText" text="09:30 – 18.30">
      <formula>NOT(ISERROR(SEARCH("09:30 – 18.30",AZ37)))</formula>
    </cfRule>
    <cfRule type="containsText" dxfId="15766" priority="16579" operator="containsText" text="10.30 – 18.30">
      <formula>NOT(ISERROR(SEARCH("10.30 – 18.30",AZ37)))</formula>
    </cfRule>
    <cfRule type="containsText" dxfId="15765" priority="16580" operator="containsText" text="09.30 – 18.30">
      <formula>NOT(ISERROR(SEARCH("09.30 – 18.30",AZ37)))</formula>
    </cfRule>
    <cfRule type="containsText" dxfId="15764" priority="16582" operator="containsText" text="09.00 – 13:00">
      <formula>NOT(ISERROR(SEARCH("09.00 – 13:00",AZ37)))</formula>
    </cfRule>
    <cfRule type="containsText" dxfId="15763" priority="16583" operator="containsText" text="08.30 – 16.30">
      <formula>NOT(ISERROR(SEARCH("08.30 – 16.30",AZ37)))</formula>
    </cfRule>
    <cfRule type="containsText" dxfId="15762" priority="16584" operator="containsText" text="08:30 – 17.30">
      <formula>NOT(ISERROR(SEARCH("08:30 – 17.30",AZ37)))</formula>
    </cfRule>
    <cfRule type="containsText" dxfId="15761" priority="16585" operator="containsText" text="08.30 – 17.30">
      <formula>NOT(ISERROR(SEARCH("08.30 – 17.30",AZ37)))</formula>
    </cfRule>
    <cfRule type="containsText" dxfId="15760" priority="16586" operator="containsText" text="09.00 – 18.00">
      <formula>NOT(ISERROR(SEARCH("09.00 – 18.00",AZ37)))</formula>
    </cfRule>
    <cfRule type="containsText" dxfId="15759" priority="16587" operator="containsText" text="09.00 – 13.00">
      <formula>NOT(ISERROR(SEARCH("09.00 – 13.00",AZ37)))</formula>
    </cfRule>
    <cfRule type="containsText" dxfId="15758" priority="16588" operator="containsText" text="11.30 – 19.30">
      <formula>NOT(ISERROR(SEARCH("11.30 – 19.30",AZ37)))</formula>
    </cfRule>
    <cfRule type="containsText" dxfId="15757" priority="16589" operator="containsText" text="10.30 – 19.30">
      <formula>NOT(ISERROR(SEARCH("10.30 – 19.30",AZ37)))</formula>
    </cfRule>
    <cfRule type="containsText" dxfId="15756" priority="16590" operator="containsText" text="09.00 – 15.00">
      <formula>NOT(ISERROR(SEARCH("09.00 – 15.00",AZ37)))</formula>
    </cfRule>
    <cfRule type="containsText" dxfId="15755" priority="16591" operator="containsText" text="1 2 : 3 0">
      <formula>NOT(ISERROR(SEARCH("1 2 : 3 0",AZ37)))</formula>
    </cfRule>
    <cfRule type="containsText" dxfId="15754" priority="16592" operator="containsText" text="1 3 : 3 0">
      <formula>NOT(ISERROR(SEARCH("1 3 : 3 0",AZ37)))</formula>
    </cfRule>
    <cfRule type="containsText" dxfId="15753" priority="16593" operator="containsText" text="FESTIVITÁ">
      <formula>NOT(ISERROR(SEARCH("FESTIVITÁ",AZ37)))</formula>
    </cfRule>
    <cfRule type="cellIs" dxfId="15752" priority="16594" operator="equal">
      <formula>"DOMENICA"</formula>
    </cfRule>
  </conditionalFormatting>
  <conditionalFormatting sqref="AZ37:AZ44">
    <cfRule type="containsText" dxfId="15751" priority="16569" operator="containsText" text="09.00 - 13.00">
      <formula>NOT(ISERROR(SEARCH("09.00 - 13.00",AZ37)))</formula>
    </cfRule>
    <cfRule type="containsText" dxfId="15750" priority="16572" operator="containsText" text="09.00 – 15:00">
      <formula>NOT(ISERROR(SEARCH("09.00 – 15:00",AZ37)))</formula>
    </cfRule>
    <cfRule type="containsText" dxfId="15749" priority="16573" operator="containsText" text="09.00 – 16.00">
      <formula>NOT(ISERROR(SEARCH("09.00 – 16.00",AZ37)))</formula>
    </cfRule>
    <cfRule type="containsText" dxfId="15748" priority="16574" operator="containsText" text="09.00 - 13:00">
      <formula>NOT(ISERROR(SEARCH("09.00 - 13:00",AZ37)))</formula>
    </cfRule>
    <cfRule type="containsText" dxfId="15747" priority="16575" operator="containsText" text="08.30 – 16:30 ">
      <formula>NOT(ISERROR(SEARCH("08.30 – 16:30 ",AZ37)))</formula>
    </cfRule>
    <cfRule type="containsText" dxfId="15746" priority="16576" operator="containsText" text="08.30 – 17:30 ">
      <formula>NOT(ISERROR(SEARCH("08.30 – 17:30 ",AZ37)))</formula>
    </cfRule>
  </conditionalFormatting>
  <conditionalFormatting sqref="AZ37:AZ44">
    <cfRule type="containsText" dxfId="15745" priority="16571" operator="containsText" text="1 3 : 0 0">
      <formula>NOT(ISERROR(SEARCH("1 3 : 0 0",AZ37)))</formula>
    </cfRule>
  </conditionalFormatting>
  <conditionalFormatting sqref="AZ37">
    <cfRule type="containsText" dxfId="15744" priority="16570" operator="containsText" text="13:00">
      <formula>NOT(ISERROR(SEARCH("13:00",AZ37)))</formula>
    </cfRule>
  </conditionalFormatting>
  <conditionalFormatting sqref="AZ37:AZ44">
    <cfRule type="containsText" dxfId="15743" priority="16581" operator="containsText" text="09:00 – 13.00 ">
      <formula>NOT(ISERROR(SEARCH("09:00 – 13.00 ",AZ37)))</formula>
    </cfRule>
  </conditionalFormatting>
  <conditionalFormatting sqref="AZ43">
    <cfRule type="containsText" dxfId="15742" priority="16568" operator="containsText" text="09:00 – 13.00 ">
      <formula>NOT(ISERROR(SEARCH("09:00 – 13.00 ",AZ43)))</formula>
    </cfRule>
  </conditionalFormatting>
  <conditionalFormatting sqref="AZ37:AZ44">
    <cfRule type="containsText" dxfId="15741" priority="16567" operator="containsText" text="09:00 – 13.00 ">
      <formula>NOT(ISERROR(SEARCH("09:00 – 13.00 ",AZ37)))</formula>
    </cfRule>
  </conditionalFormatting>
  <conditionalFormatting sqref="AZ43:AZ44">
    <cfRule type="containsText" dxfId="15740" priority="16566" operator="containsText" text="09:00 – 13.00 ">
      <formula>NOT(ISERROR(SEARCH("09:00 – 13.00 ",AZ43)))</formula>
    </cfRule>
  </conditionalFormatting>
  <conditionalFormatting sqref="AZ38">
    <cfRule type="containsText" dxfId="15739" priority="16563" operator="containsText" text="09.00 -13.00">
      <formula>NOT(ISERROR(SEARCH("09.00 -13.00",AZ38)))</formula>
    </cfRule>
    <cfRule type="containsText" dxfId="15738" priority="16564" operator="containsText" text="09.00 -15:00">
      <formula>NOT(ISERROR(SEARCH("09.00 -15:00",AZ38)))</formula>
    </cfRule>
    <cfRule type="containsText" dxfId="15737" priority="16565" operator="containsText" text="09.00 -16.00">
      <formula>NOT(ISERROR(SEARCH("09.00 -16.00",AZ38)))</formula>
    </cfRule>
  </conditionalFormatting>
  <conditionalFormatting sqref="AZ39:AZ44">
    <cfRule type="containsText" dxfId="15736" priority="16560" operator="containsText" text="09.00 -13.00">
      <formula>NOT(ISERROR(SEARCH("09.00 -13.00",AZ39)))</formula>
    </cfRule>
    <cfRule type="containsText" dxfId="15735" priority="16561" operator="containsText" text="09.00 -15:00">
      <formula>NOT(ISERROR(SEARCH("09.00 -15:00",AZ39)))</formula>
    </cfRule>
    <cfRule type="containsText" dxfId="15734" priority="16562" operator="containsText" text="09.00 -16.00">
      <formula>NOT(ISERROR(SEARCH("09.00 -16.00",AZ39)))</formula>
    </cfRule>
  </conditionalFormatting>
  <conditionalFormatting sqref="AZ37">
    <cfRule type="containsText" dxfId="15733" priority="16557" operator="containsText" text="09.00 -13.00">
      <formula>NOT(ISERROR(SEARCH("09.00 -13.00",AZ37)))</formula>
    </cfRule>
    <cfRule type="containsText" dxfId="15732" priority="16558" operator="containsText" text="09.00 -15:00">
      <formula>NOT(ISERROR(SEARCH("09.00 -15:00",AZ37)))</formula>
    </cfRule>
    <cfRule type="containsText" dxfId="15731" priority="16559" operator="containsText" text="09.00 -16.00">
      <formula>NOT(ISERROR(SEARCH("09.00 -16.00",AZ37)))</formula>
    </cfRule>
  </conditionalFormatting>
  <conditionalFormatting sqref="AZ43">
    <cfRule type="containsText" dxfId="15730" priority="16556" operator="containsText" text="09:00 – 13.00 ">
      <formula>NOT(ISERROR(SEARCH("09:00 – 13.00 ",AZ43)))</formula>
    </cfRule>
  </conditionalFormatting>
  <conditionalFormatting sqref="AZ37:AZ44">
    <cfRule type="containsText" dxfId="15729" priority="16555" operator="containsText" text="09:00 – 13.00 ">
      <formula>NOT(ISERROR(SEARCH("09:00 – 13.00 ",AZ37)))</formula>
    </cfRule>
  </conditionalFormatting>
  <conditionalFormatting sqref="AZ43:AZ44">
    <cfRule type="containsText" dxfId="15728" priority="16554" operator="containsText" text="09:00 – 13.00 ">
      <formula>NOT(ISERROR(SEARCH("09:00 – 13.00 ",AZ43)))</formula>
    </cfRule>
  </conditionalFormatting>
  <conditionalFormatting sqref="AZ38">
    <cfRule type="containsText" dxfId="15727" priority="16551" operator="containsText" text="09.00 -13.00">
      <formula>NOT(ISERROR(SEARCH("09.00 -13.00",AZ38)))</formula>
    </cfRule>
    <cfRule type="containsText" dxfId="15726" priority="16552" operator="containsText" text="09.00 -15:00">
      <formula>NOT(ISERROR(SEARCH("09.00 -15:00",AZ38)))</formula>
    </cfRule>
    <cfRule type="containsText" dxfId="15725" priority="16553" operator="containsText" text="09.00 -16.00">
      <formula>NOT(ISERROR(SEARCH("09.00 -16.00",AZ38)))</formula>
    </cfRule>
  </conditionalFormatting>
  <conditionalFormatting sqref="AZ39:AZ44">
    <cfRule type="containsText" dxfId="15724" priority="16548" operator="containsText" text="09.00 -13.00">
      <formula>NOT(ISERROR(SEARCH("09.00 -13.00",AZ39)))</formula>
    </cfRule>
    <cfRule type="containsText" dxfId="15723" priority="16549" operator="containsText" text="09.00 -15:00">
      <formula>NOT(ISERROR(SEARCH("09.00 -15:00",AZ39)))</formula>
    </cfRule>
    <cfRule type="containsText" dxfId="15722" priority="16550" operator="containsText" text="09.00 -16.00">
      <formula>NOT(ISERROR(SEARCH("09.00 -16.00",AZ39)))</formula>
    </cfRule>
  </conditionalFormatting>
  <conditionalFormatting sqref="AZ37">
    <cfRule type="containsText" dxfId="15721" priority="16545" operator="containsText" text="09.00 -13.00">
      <formula>NOT(ISERROR(SEARCH("09.00 -13.00",AZ37)))</formula>
    </cfRule>
    <cfRule type="containsText" dxfId="15720" priority="16546" operator="containsText" text="09.00 -15:00">
      <formula>NOT(ISERROR(SEARCH("09.00 -15:00",AZ37)))</formula>
    </cfRule>
    <cfRule type="containsText" dxfId="15719" priority="16547" operator="containsText" text="09.00 -16.00">
      <formula>NOT(ISERROR(SEARCH("09.00 -16.00",AZ37)))</formula>
    </cfRule>
  </conditionalFormatting>
  <conditionalFormatting sqref="AZ38">
    <cfRule type="containsText" dxfId="15718" priority="16542" operator="containsText" text="09.00 -13:00">
      <formula>NOT(ISERROR(SEARCH("09.00 -13:00",AZ38)))</formula>
    </cfRule>
    <cfRule type="containsText" dxfId="15717" priority="16543" operator="containsText" text="08.30 -17.30">
      <formula>NOT(ISERROR(SEARCH("08.30 -17.30",AZ38)))</formula>
    </cfRule>
    <cfRule type="containsText" dxfId="15716" priority="16544" operator="containsText" text="08.30 -15:30">
      <formula>NOT(ISERROR(SEARCH("08.30 -15:30",AZ38)))</formula>
    </cfRule>
  </conditionalFormatting>
  <conditionalFormatting sqref="AZ39:AZ44">
    <cfRule type="containsText" dxfId="15715" priority="16539" operator="containsText" text="09.00 -13.00">
      <formula>NOT(ISERROR(SEARCH("09.00 -13.00",AZ39)))</formula>
    </cfRule>
    <cfRule type="containsText" dxfId="15714" priority="16540" operator="containsText" text="09.00 -15:00">
      <formula>NOT(ISERROR(SEARCH("09.00 -15:00",AZ39)))</formula>
    </cfRule>
    <cfRule type="containsText" dxfId="15713" priority="16541" operator="containsText" text="09.00 -16.00">
      <formula>NOT(ISERROR(SEARCH("09.00 -16.00",AZ39)))</formula>
    </cfRule>
  </conditionalFormatting>
  <conditionalFormatting sqref="AZ39:AZ44">
    <cfRule type="containsText" dxfId="15712" priority="16536" operator="containsText" text="09.00 -13:00">
      <formula>NOT(ISERROR(SEARCH("09.00 -13:00",AZ39)))</formula>
    </cfRule>
    <cfRule type="containsText" dxfId="15711" priority="16537" operator="containsText" text="08.30 -17.30">
      <formula>NOT(ISERROR(SEARCH("08.30 -17.30",AZ39)))</formula>
    </cfRule>
    <cfRule type="containsText" dxfId="15710" priority="16538" operator="containsText" text="08.30 -15:30">
      <formula>NOT(ISERROR(SEARCH("08.30 -15:30",AZ39)))</formula>
    </cfRule>
  </conditionalFormatting>
  <conditionalFormatting sqref="AZ37">
    <cfRule type="containsText" dxfId="15709" priority="16533" operator="containsText" text="09.00 -13.00">
      <formula>NOT(ISERROR(SEARCH("09.00 -13.00",AZ37)))</formula>
    </cfRule>
    <cfRule type="containsText" dxfId="15708" priority="16534" operator="containsText" text="09.00 -15:00">
      <formula>NOT(ISERROR(SEARCH("09.00 -15:00",AZ37)))</formula>
    </cfRule>
    <cfRule type="containsText" dxfId="15707" priority="16535" operator="containsText" text="09.00 -16.00">
      <formula>NOT(ISERROR(SEARCH("09.00 -16.00",AZ37)))</formula>
    </cfRule>
  </conditionalFormatting>
  <conditionalFormatting sqref="AZ37">
    <cfRule type="containsText" dxfId="15706" priority="16530" operator="containsText" text="09.00 -13:00">
      <formula>NOT(ISERROR(SEARCH("09.00 -13:00",AZ37)))</formula>
    </cfRule>
    <cfRule type="containsText" dxfId="15705" priority="16531" operator="containsText" text="08.30 -17.30">
      <formula>NOT(ISERROR(SEARCH("08.30 -17.30",AZ37)))</formula>
    </cfRule>
    <cfRule type="containsText" dxfId="15704" priority="16532" operator="containsText" text="08.30 -15:30">
      <formula>NOT(ISERROR(SEARCH("08.30 -15:30",AZ37)))</formula>
    </cfRule>
  </conditionalFormatting>
  <conditionalFormatting sqref="AZ26">
    <cfRule type="cellIs" dxfId="15703" priority="16521" operator="equal">
      <formula>"09.00 – 13.00"</formula>
    </cfRule>
  </conditionalFormatting>
  <conditionalFormatting sqref="AZ26">
    <cfRule type="cellIs" dxfId="15702" priority="16522" operator="equal">
      <formula>"09.00 – 15.00"</formula>
    </cfRule>
  </conditionalFormatting>
  <conditionalFormatting sqref="AZ26">
    <cfRule type="cellIs" dxfId="15701" priority="16524" operator="equal">
      <formula>"09.30 – 13.00"</formula>
    </cfRule>
  </conditionalFormatting>
  <conditionalFormatting sqref="AZ26">
    <cfRule type="cellIs" dxfId="15700" priority="16525" operator="equal">
      <formula>"10.30 – 19.30"</formula>
    </cfRule>
  </conditionalFormatting>
  <conditionalFormatting sqref="AZ26">
    <cfRule type="cellIs" dxfId="15699" priority="16526" operator="equal">
      <formula>"11.30 – 19.30"</formula>
    </cfRule>
  </conditionalFormatting>
  <conditionalFormatting sqref="AZ26">
    <cfRule type="cellIs" dxfId="15698" priority="16527" operator="equal">
      <formula>_FV(13,"3")</formula>
    </cfRule>
  </conditionalFormatting>
  <conditionalFormatting sqref="AZ26">
    <cfRule type="cellIs" dxfId="15697" priority="16528" operator="equal">
      <formula>_FV(13,"3")</formula>
    </cfRule>
  </conditionalFormatting>
  <conditionalFormatting sqref="AZ26">
    <cfRule type="cellIs" dxfId="15696" priority="16529" operator="equal">
      <formula>_FV(13,"3")</formula>
    </cfRule>
  </conditionalFormatting>
  <conditionalFormatting sqref="AZ26">
    <cfRule type="containsText" dxfId="15695" priority="16511" operator="containsText" text="DOMENICA">
      <formula>NOT(ISERROR(SEARCH("DOMENICA",AZ26)))</formula>
    </cfRule>
    <cfRule type="containsText" dxfId="15694" priority="16512" operator="containsText" text="08.30 – 14.30">
      <formula>NOT(ISERROR(SEARCH("08.30 – 14.30",AZ26)))</formula>
    </cfRule>
    <cfRule type="containsText" dxfId="15693" priority="16513" operator="containsText" text="09.30 – 18.30">
      <formula>NOT(ISERROR(SEARCH("09.30 – 18.30",AZ26)))</formula>
    </cfRule>
    <cfRule type="containsText" dxfId="15692" priority="16514" operator="containsText" text="08.30 – 16.30">
      <formula>NOT(ISERROR(SEARCH("08.30 – 16.30",AZ26)))</formula>
    </cfRule>
    <cfRule type="containsText" dxfId="15691" priority="16515" operator="containsText" text="08.30 – 17.30">
      <formula>NOT(ISERROR(SEARCH("08.30 – 17.30",AZ26)))</formula>
    </cfRule>
    <cfRule type="containsText" dxfId="15690" priority="16516" operator="containsText" text="09.00 – 18.00">
      <formula>NOT(ISERROR(SEARCH("09.00 – 18.00",AZ26)))</formula>
    </cfRule>
    <cfRule type="containsText" dxfId="15689" priority="16517" operator="containsText" text="09.00 – 15.00">
      <formula>NOT(ISERROR(SEARCH("09.00 – 15.00",AZ26)))</formula>
    </cfRule>
    <cfRule type="containsText" dxfId="15688" priority="16518" operator="containsText" text="10.30 – 19.30">
      <formula>NOT(ISERROR(SEARCH("10.30 – 19.30",AZ26)))</formula>
    </cfRule>
    <cfRule type="containsText" dxfId="15687" priority="16519" operator="containsText" text="09.00 – 13.00">
      <formula>NOT(ISERROR(SEARCH("09.00 – 13.00",AZ26)))</formula>
    </cfRule>
    <cfRule type="containsText" dxfId="15686" priority="16520" operator="containsText" text="11.30 – 19.30">
      <formula>NOT(ISERROR(SEARCH("11.30 – 19.30",AZ26)))</formula>
    </cfRule>
  </conditionalFormatting>
  <conditionalFormatting sqref="AZ26">
    <cfRule type="cellIs" dxfId="15685" priority="16503" operator="equal">
      <formula>"09.00 – 15.00"</formula>
    </cfRule>
  </conditionalFormatting>
  <conditionalFormatting sqref="AZ26">
    <cfRule type="cellIs" dxfId="15684" priority="16504" operator="equal">
      <formula>"09.00 – 18.00"</formula>
    </cfRule>
  </conditionalFormatting>
  <conditionalFormatting sqref="AZ26">
    <cfRule type="cellIs" dxfId="15683" priority="16505" operator="equal">
      <formula>"09.30 – 13.00"</formula>
    </cfRule>
  </conditionalFormatting>
  <conditionalFormatting sqref="AZ26">
    <cfRule type="cellIs" dxfId="15682" priority="16506" operator="equal">
      <formula>"10.30 – 19.30"</formula>
    </cfRule>
  </conditionalFormatting>
  <conditionalFormatting sqref="AZ26">
    <cfRule type="cellIs" dxfId="15681" priority="16507" operator="equal">
      <formula>"11.30 – 19.30"</formula>
    </cfRule>
  </conditionalFormatting>
  <conditionalFormatting sqref="AZ26">
    <cfRule type="cellIs" dxfId="15680" priority="16508" operator="equal">
      <formula>_FV(13,"3")</formula>
    </cfRule>
  </conditionalFormatting>
  <conditionalFormatting sqref="AZ26">
    <cfRule type="cellIs" dxfId="15679" priority="16509" operator="equal">
      <formula>_FV(13,"3")</formula>
    </cfRule>
  </conditionalFormatting>
  <conditionalFormatting sqref="AZ26">
    <cfRule type="cellIs" dxfId="15678" priority="16510" operator="equal">
      <formula>_FV(13,"3")</formula>
    </cfRule>
  </conditionalFormatting>
  <conditionalFormatting sqref="AZ26">
    <cfRule type="cellIs" dxfId="15677" priority="16495" operator="equal">
      <formula>"09.00 – 15.00"</formula>
    </cfRule>
  </conditionalFormatting>
  <conditionalFormatting sqref="AZ26">
    <cfRule type="cellIs" dxfId="15676" priority="16496" operator="equal">
      <formula>"09.00 – 18.00"</formula>
    </cfRule>
  </conditionalFormatting>
  <conditionalFormatting sqref="AZ26">
    <cfRule type="cellIs" dxfId="15675" priority="16497" operator="equal">
      <formula>"09.30 – 13.00"</formula>
    </cfRule>
  </conditionalFormatting>
  <conditionalFormatting sqref="AZ26">
    <cfRule type="cellIs" dxfId="15674" priority="16498" operator="equal">
      <formula>"10.30 – 19.30"</formula>
    </cfRule>
  </conditionalFormatting>
  <conditionalFormatting sqref="AZ26">
    <cfRule type="cellIs" dxfId="15673" priority="16499" operator="equal">
      <formula>"11.30 – 19.30"</formula>
    </cfRule>
  </conditionalFormatting>
  <conditionalFormatting sqref="AZ26">
    <cfRule type="cellIs" dxfId="15672" priority="16500" operator="equal">
      <formula>_FV(13,"3")</formula>
    </cfRule>
  </conditionalFormatting>
  <conditionalFormatting sqref="AZ26">
    <cfRule type="cellIs" dxfId="15671" priority="16501" operator="equal">
      <formula>_FV(13,"3")</formula>
    </cfRule>
  </conditionalFormatting>
  <conditionalFormatting sqref="AZ26">
    <cfRule type="cellIs" dxfId="15670" priority="16502" operator="equal">
      <formula>_FV(13,"3")</formula>
    </cfRule>
  </conditionalFormatting>
  <conditionalFormatting sqref="AZ26">
    <cfRule type="containsText" dxfId="15669" priority="16489" operator="containsText" text="09.00 - 13.00">
      <formula>NOT(ISERROR(SEARCH("09.00 - 13.00",AZ26)))</formula>
    </cfRule>
    <cfRule type="containsText" dxfId="15668" priority="16490" operator="containsText" text="09.00 – 15:00">
      <formula>NOT(ISERROR(SEARCH("09.00 – 15:00",AZ26)))</formula>
    </cfRule>
    <cfRule type="containsText" dxfId="15667" priority="16491" operator="containsText" text="09.00 – 16.00">
      <formula>NOT(ISERROR(SEARCH("09.00 – 16.00",AZ26)))</formula>
    </cfRule>
    <cfRule type="containsText" dxfId="15666" priority="16492" operator="containsText" text="09.00 - 13:00">
      <formula>NOT(ISERROR(SEARCH("09.00 - 13:00",AZ26)))</formula>
    </cfRule>
    <cfRule type="containsText" dxfId="15665" priority="16493" operator="containsText" text="08.30 – 16:30 ">
      <formula>NOT(ISERROR(SEARCH("08.30 – 16:30 ",AZ26)))</formula>
    </cfRule>
    <cfRule type="containsText" dxfId="15664" priority="16494" operator="containsText" text="08.30 – 17:30 ">
      <formula>NOT(ISERROR(SEARCH("08.30 – 17:30 ",AZ26)))</formula>
    </cfRule>
  </conditionalFormatting>
  <conditionalFormatting sqref="AZ26">
    <cfRule type="cellIs" dxfId="15663" priority="16481" operator="equal">
      <formula>"09.00 – 15.00"</formula>
    </cfRule>
  </conditionalFormatting>
  <conditionalFormatting sqref="AZ26">
    <cfRule type="cellIs" dxfId="15662" priority="16482" operator="equal">
      <formula>"09.00 – 18.00"</formula>
    </cfRule>
  </conditionalFormatting>
  <conditionalFormatting sqref="AZ26">
    <cfRule type="cellIs" dxfId="15661" priority="16483" operator="equal">
      <formula>"09.30 – 13.00"</formula>
    </cfRule>
  </conditionalFormatting>
  <conditionalFormatting sqref="AZ26">
    <cfRule type="cellIs" dxfId="15660" priority="16484" operator="equal">
      <formula>"10.30 – 19.30"</formula>
    </cfRule>
  </conditionalFormatting>
  <conditionalFormatting sqref="AZ26">
    <cfRule type="cellIs" dxfId="15659" priority="16485" operator="equal">
      <formula>"11.30 – 19.30"</formula>
    </cfRule>
  </conditionalFormatting>
  <conditionalFormatting sqref="AZ26">
    <cfRule type="cellIs" dxfId="15658" priority="16486" operator="equal">
      <formula>_FV(13,"3")</formula>
    </cfRule>
  </conditionalFormatting>
  <conditionalFormatting sqref="AZ26">
    <cfRule type="cellIs" dxfId="15657" priority="16487" operator="equal">
      <formula>_FV(13,"3")</formula>
    </cfRule>
  </conditionalFormatting>
  <conditionalFormatting sqref="AZ26">
    <cfRule type="cellIs" dxfId="15656" priority="16488" operator="equal">
      <formula>_FV(13,"3")</formula>
    </cfRule>
  </conditionalFormatting>
  <conditionalFormatting sqref="AZ26">
    <cfRule type="containsText" dxfId="15655" priority="16471" operator="containsText" text="DOMENICA">
      <formula>NOT(ISERROR(SEARCH("DOMENICA",AZ26)))</formula>
    </cfRule>
    <cfRule type="containsText" dxfId="15654" priority="16472" operator="containsText" text="08.30 – 14.30">
      <formula>NOT(ISERROR(SEARCH("08.30 – 14.30",AZ26)))</formula>
    </cfRule>
    <cfRule type="containsText" dxfId="15653" priority="16473" operator="containsText" text="09.30 – 18.30">
      <formula>NOT(ISERROR(SEARCH("09.30 – 18.30",AZ26)))</formula>
    </cfRule>
    <cfRule type="containsText" dxfId="15652" priority="16474" operator="containsText" text="08.30 – 16.30">
      <formula>NOT(ISERROR(SEARCH("08.30 – 16.30",AZ26)))</formula>
    </cfRule>
    <cfRule type="containsText" dxfId="15651" priority="16475" operator="containsText" text="08.30 – 17.30">
      <formula>NOT(ISERROR(SEARCH("08.30 – 17.30",AZ26)))</formula>
    </cfRule>
    <cfRule type="containsText" dxfId="15650" priority="16476" operator="containsText" text="09.00 – 18.00">
      <formula>NOT(ISERROR(SEARCH("09.00 – 18.00",AZ26)))</formula>
    </cfRule>
    <cfRule type="containsText" dxfId="15649" priority="16477" operator="containsText" text="09.00 – 15.00">
      <formula>NOT(ISERROR(SEARCH("09.00 – 15.00",AZ26)))</formula>
    </cfRule>
    <cfRule type="containsText" dxfId="15648" priority="16478" operator="containsText" text="10.30 – 19.30">
      <formula>NOT(ISERROR(SEARCH("10.30 – 19.30",AZ26)))</formula>
    </cfRule>
    <cfRule type="containsText" dxfId="15647" priority="16479" operator="containsText" text="09.00 – 13.00">
      <formula>NOT(ISERROR(SEARCH("09.00 – 13.00",AZ26)))</formula>
    </cfRule>
    <cfRule type="containsText" dxfId="15646" priority="16480" operator="containsText" text="11.30 – 19.30">
      <formula>NOT(ISERROR(SEARCH("11.30 – 19.30",AZ26)))</formula>
    </cfRule>
  </conditionalFormatting>
  <conditionalFormatting sqref="AZ26">
    <cfRule type="cellIs" dxfId="15645" priority="16464" operator="equal">
      <formula>"09.00 – 18.00"</formula>
    </cfRule>
  </conditionalFormatting>
  <conditionalFormatting sqref="AZ26">
    <cfRule type="cellIs" dxfId="15644" priority="16465" operator="equal">
      <formula>"09.30 – 13.00"</formula>
    </cfRule>
  </conditionalFormatting>
  <conditionalFormatting sqref="AZ26">
    <cfRule type="cellIs" dxfId="15643" priority="16466" operator="equal">
      <formula>"10.30 – 19.30"</formula>
    </cfRule>
  </conditionalFormatting>
  <conditionalFormatting sqref="AZ26">
    <cfRule type="cellIs" dxfId="15642" priority="16467" operator="equal">
      <formula>"11.30 – 19.30"</formula>
    </cfRule>
  </conditionalFormatting>
  <conditionalFormatting sqref="AZ26">
    <cfRule type="cellIs" dxfId="15641" priority="16468" operator="equal">
      <formula>_FV(13,"3")</formula>
    </cfRule>
  </conditionalFormatting>
  <conditionalFormatting sqref="AZ26">
    <cfRule type="cellIs" dxfId="15640" priority="16469" operator="equal">
      <formula>_FV(13,"3")</formula>
    </cfRule>
  </conditionalFormatting>
  <conditionalFormatting sqref="AZ26">
    <cfRule type="cellIs" dxfId="15639" priority="16470" operator="equal">
      <formula>_FV(13,"3")</formula>
    </cfRule>
  </conditionalFormatting>
  <conditionalFormatting sqref="AZ26">
    <cfRule type="cellIs" dxfId="15638" priority="16457" operator="equal">
      <formula>"09.00 – 18.00"</formula>
    </cfRule>
  </conditionalFormatting>
  <conditionalFormatting sqref="AZ26">
    <cfRule type="cellIs" dxfId="15637" priority="16458" operator="equal">
      <formula>"09.30 – 13.00"</formula>
    </cfRule>
  </conditionalFormatting>
  <conditionalFormatting sqref="AZ26">
    <cfRule type="cellIs" dxfId="15636" priority="16459" operator="equal">
      <formula>"10.30 – 19.30"</formula>
    </cfRule>
  </conditionalFormatting>
  <conditionalFormatting sqref="AZ26">
    <cfRule type="cellIs" dxfId="15635" priority="16460" operator="equal">
      <formula>"11.30 – 19.30"</formula>
    </cfRule>
  </conditionalFormatting>
  <conditionalFormatting sqref="AZ26">
    <cfRule type="cellIs" dxfId="15634" priority="16461" operator="equal">
      <formula>_FV(13,"3")</formula>
    </cfRule>
  </conditionalFormatting>
  <conditionalFormatting sqref="AZ26">
    <cfRule type="cellIs" dxfId="15633" priority="16462" operator="equal">
      <formula>_FV(13,"3")</formula>
    </cfRule>
  </conditionalFormatting>
  <conditionalFormatting sqref="AZ27:AZ34">
    <cfRule type="containsText" dxfId="15632" priority="16439" operator="containsText" text="08.30 – 14.30">
      <formula>NOT(ISERROR(SEARCH("08.30 – 14.30",AZ27)))</formula>
    </cfRule>
    <cfRule type="containsText" dxfId="15631" priority="16440" operator="containsText" text="09:30 – 18.30">
      <formula>NOT(ISERROR(SEARCH("09:30 – 18.30",AZ27)))</formula>
    </cfRule>
    <cfRule type="containsText" dxfId="15630" priority="16441" operator="containsText" text="10.30 – 18.30">
      <formula>NOT(ISERROR(SEARCH("10.30 – 18.30",AZ27)))</formula>
    </cfRule>
    <cfRule type="containsText" dxfId="15629" priority="16442" operator="containsText" text="09.30 – 18.30">
      <formula>NOT(ISERROR(SEARCH("09.30 – 18.30",AZ27)))</formula>
    </cfRule>
    <cfRule type="containsText" dxfId="15628" priority="16444" operator="containsText" text="09.00 – 13:00">
      <formula>NOT(ISERROR(SEARCH("09.00 – 13:00",AZ27)))</formula>
    </cfRule>
    <cfRule type="containsText" dxfId="15627" priority="16445" operator="containsText" text="08.30 – 16.30">
      <formula>NOT(ISERROR(SEARCH("08.30 – 16.30",AZ27)))</formula>
    </cfRule>
    <cfRule type="containsText" dxfId="15626" priority="16446" operator="containsText" text="08:30 – 17.30">
      <formula>NOT(ISERROR(SEARCH("08:30 – 17.30",AZ27)))</formula>
    </cfRule>
    <cfRule type="containsText" dxfId="15625" priority="16447" operator="containsText" text="08.30 – 17.30">
      <formula>NOT(ISERROR(SEARCH("08.30 – 17.30",AZ27)))</formula>
    </cfRule>
    <cfRule type="containsText" dxfId="15624" priority="16448" operator="containsText" text="09.00 – 18.00">
      <formula>NOT(ISERROR(SEARCH("09.00 – 18.00",AZ27)))</formula>
    </cfRule>
    <cfRule type="containsText" dxfId="15623" priority="16449" operator="containsText" text="09.00 – 13.00">
      <formula>NOT(ISERROR(SEARCH("09.00 – 13.00",AZ27)))</formula>
    </cfRule>
    <cfRule type="containsText" dxfId="15622" priority="16450" operator="containsText" text="11.30 – 19.30">
      <formula>NOT(ISERROR(SEARCH("11.30 – 19.30",AZ27)))</formula>
    </cfRule>
    <cfRule type="containsText" dxfId="15621" priority="16451" operator="containsText" text="10.30 – 19.30">
      <formula>NOT(ISERROR(SEARCH("10.30 – 19.30",AZ27)))</formula>
    </cfRule>
    <cfRule type="containsText" dxfId="15620" priority="16452" operator="containsText" text="09.00 – 15.00">
      <formula>NOT(ISERROR(SEARCH("09.00 – 15.00",AZ27)))</formula>
    </cfRule>
    <cfRule type="containsText" dxfId="15619" priority="16453" operator="containsText" text="1 2 : 3 0">
      <formula>NOT(ISERROR(SEARCH("1 2 : 3 0",AZ27)))</formula>
    </cfRule>
    <cfRule type="containsText" dxfId="15618" priority="16454" operator="containsText" text="1 3 : 3 0">
      <formula>NOT(ISERROR(SEARCH("1 3 : 3 0",AZ27)))</formula>
    </cfRule>
    <cfRule type="containsText" dxfId="15617" priority="16455" operator="containsText" text="FESTIVITÁ">
      <formula>NOT(ISERROR(SEARCH("FESTIVITÁ",AZ27)))</formula>
    </cfRule>
    <cfRule type="cellIs" dxfId="15616" priority="16456" operator="equal">
      <formula>"DOMENICA"</formula>
    </cfRule>
  </conditionalFormatting>
  <conditionalFormatting sqref="AZ27:AZ34">
    <cfRule type="containsText" dxfId="15615" priority="16431" operator="containsText" text="09.00 - 13.00">
      <formula>NOT(ISERROR(SEARCH("09.00 - 13.00",AZ27)))</formula>
    </cfRule>
    <cfRule type="containsText" dxfId="15614" priority="16434" operator="containsText" text="09.00 – 15:00">
      <formula>NOT(ISERROR(SEARCH("09.00 – 15:00",AZ27)))</formula>
    </cfRule>
    <cfRule type="containsText" dxfId="15613" priority="16435" operator="containsText" text="09.00 – 16.00">
      <formula>NOT(ISERROR(SEARCH("09.00 – 16.00",AZ27)))</formula>
    </cfRule>
    <cfRule type="containsText" dxfId="15612" priority="16436" operator="containsText" text="09.00 - 13:00">
      <formula>NOT(ISERROR(SEARCH("09.00 - 13:00",AZ27)))</formula>
    </cfRule>
    <cfRule type="containsText" dxfId="15611" priority="16437" operator="containsText" text="08.30 – 16:30 ">
      <formula>NOT(ISERROR(SEARCH("08.30 – 16:30 ",AZ27)))</formula>
    </cfRule>
    <cfRule type="containsText" dxfId="15610" priority="16438" operator="containsText" text="08.30 – 17:30 ">
      <formula>NOT(ISERROR(SEARCH("08.30 – 17:30 ",AZ27)))</formula>
    </cfRule>
  </conditionalFormatting>
  <conditionalFormatting sqref="AZ27:AZ34">
    <cfRule type="containsText" dxfId="15609" priority="16433" operator="containsText" text="1 3 : 0 0">
      <formula>NOT(ISERROR(SEARCH("1 3 : 0 0",AZ27)))</formula>
    </cfRule>
  </conditionalFormatting>
  <conditionalFormatting sqref="AZ27">
    <cfRule type="containsText" dxfId="15608" priority="16432" operator="containsText" text="13:00">
      <formula>NOT(ISERROR(SEARCH("13:00",AZ27)))</formula>
    </cfRule>
  </conditionalFormatting>
  <conditionalFormatting sqref="AZ27:AZ34">
    <cfRule type="containsText" dxfId="15607" priority="16443" operator="containsText" text="09:00 – 13.00 ">
      <formula>NOT(ISERROR(SEARCH("09:00 – 13.00 ",AZ27)))</formula>
    </cfRule>
  </conditionalFormatting>
  <conditionalFormatting sqref="AZ33">
    <cfRule type="containsText" dxfId="15606" priority="16430" operator="containsText" text="09:00 – 13.00 ">
      <formula>NOT(ISERROR(SEARCH("09:00 – 13.00 ",AZ33)))</formula>
    </cfRule>
  </conditionalFormatting>
  <conditionalFormatting sqref="AZ27:AZ34">
    <cfRule type="containsText" dxfId="15605" priority="16429" operator="containsText" text="09:00 – 13.00 ">
      <formula>NOT(ISERROR(SEARCH("09:00 – 13.00 ",AZ27)))</formula>
    </cfRule>
  </conditionalFormatting>
  <conditionalFormatting sqref="AZ33:AZ34">
    <cfRule type="containsText" dxfId="15604" priority="16428" operator="containsText" text="09:00 – 13.00 ">
      <formula>NOT(ISERROR(SEARCH("09:00 – 13.00 ",AZ33)))</formula>
    </cfRule>
  </conditionalFormatting>
  <conditionalFormatting sqref="AZ28">
    <cfRule type="containsText" dxfId="15603" priority="16425" operator="containsText" text="09.00 -13.00">
      <formula>NOT(ISERROR(SEARCH("09.00 -13.00",AZ28)))</formula>
    </cfRule>
    <cfRule type="containsText" dxfId="15602" priority="16426" operator="containsText" text="09.00 -15:00">
      <formula>NOT(ISERROR(SEARCH("09.00 -15:00",AZ28)))</formula>
    </cfRule>
    <cfRule type="containsText" dxfId="15601" priority="16427" operator="containsText" text="09.00 -16.00">
      <formula>NOT(ISERROR(SEARCH("09.00 -16.00",AZ28)))</formula>
    </cfRule>
  </conditionalFormatting>
  <conditionalFormatting sqref="AZ29:AZ34">
    <cfRule type="containsText" dxfId="15600" priority="16422" operator="containsText" text="09.00 -13.00">
      <formula>NOT(ISERROR(SEARCH("09.00 -13.00",AZ29)))</formula>
    </cfRule>
    <cfRule type="containsText" dxfId="15599" priority="16423" operator="containsText" text="09.00 -15:00">
      <formula>NOT(ISERROR(SEARCH("09.00 -15:00",AZ29)))</formula>
    </cfRule>
    <cfRule type="containsText" dxfId="15598" priority="16424" operator="containsText" text="09.00 -16.00">
      <formula>NOT(ISERROR(SEARCH("09.00 -16.00",AZ29)))</formula>
    </cfRule>
  </conditionalFormatting>
  <conditionalFormatting sqref="AZ27">
    <cfRule type="containsText" dxfId="15597" priority="16419" operator="containsText" text="09.00 -13.00">
      <formula>NOT(ISERROR(SEARCH("09.00 -13.00",AZ27)))</formula>
    </cfRule>
    <cfRule type="containsText" dxfId="15596" priority="16420" operator="containsText" text="09.00 -15:00">
      <formula>NOT(ISERROR(SEARCH("09.00 -15:00",AZ27)))</formula>
    </cfRule>
    <cfRule type="containsText" dxfId="15595" priority="16421" operator="containsText" text="09.00 -16.00">
      <formula>NOT(ISERROR(SEARCH("09.00 -16.00",AZ27)))</formula>
    </cfRule>
  </conditionalFormatting>
  <conditionalFormatting sqref="AZ33">
    <cfRule type="containsText" dxfId="15594" priority="16418" operator="containsText" text="09:00 – 13.00 ">
      <formula>NOT(ISERROR(SEARCH("09:00 – 13.00 ",AZ33)))</formula>
    </cfRule>
  </conditionalFormatting>
  <conditionalFormatting sqref="AZ27:AZ34">
    <cfRule type="containsText" dxfId="15593" priority="16417" operator="containsText" text="09:00 – 13.00 ">
      <formula>NOT(ISERROR(SEARCH("09:00 – 13.00 ",AZ27)))</formula>
    </cfRule>
  </conditionalFormatting>
  <conditionalFormatting sqref="AZ33:AZ34">
    <cfRule type="containsText" dxfId="15592" priority="16416" operator="containsText" text="09:00 – 13.00 ">
      <formula>NOT(ISERROR(SEARCH("09:00 – 13.00 ",AZ33)))</formula>
    </cfRule>
  </conditionalFormatting>
  <conditionalFormatting sqref="AZ28">
    <cfRule type="containsText" dxfId="15591" priority="16413" operator="containsText" text="09.00 -13.00">
      <formula>NOT(ISERROR(SEARCH("09.00 -13.00",AZ28)))</formula>
    </cfRule>
    <cfRule type="containsText" dxfId="15590" priority="16414" operator="containsText" text="09.00 -15:00">
      <formula>NOT(ISERROR(SEARCH("09.00 -15:00",AZ28)))</formula>
    </cfRule>
    <cfRule type="containsText" dxfId="15589" priority="16415" operator="containsText" text="09.00 -16.00">
      <formula>NOT(ISERROR(SEARCH("09.00 -16.00",AZ28)))</formula>
    </cfRule>
  </conditionalFormatting>
  <conditionalFormatting sqref="AZ29:AZ34">
    <cfRule type="containsText" dxfId="15588" priority="16410" operator="containsText" text="09.00 -13.00">
      <formula>NOT(ISERROR(SEARCH("09.00 -13.00",AZ29)))</formula>
    </cfRule>
    <cfRule type="containsText" dxfId="15587" priority="16411" operator="containsText" text="09.00 -15:00">
      <formula>NOT(ISERROR(SEARCH("09.00 -15:00",AZ29)))</formula>
    </cfRule>
    <cfRule type="containsText" dxfId="15586" priority="16412" operator="containsText" text="09.00 -16.00">
      <formula>NOT(ISERROR(SEARCH("09.00 -16.00",AZ29)))</formula>
    </cfRule>
  </conditionalFormatting>
  <conditionalFormatting sqref="AZ27">
    <cfRule type="containsText" dxfId="15585" priority="16407" operator="containsText" text="09.00 -13.00">
      <formula>NOT(ISERROR(SEARCH("09.00 -13.00",AZ27)))</formula>
    </cfRule>
    <cfRule type="containsText" dxfId="15584" priority="16408" operator="containsText" text="09.00 -15:00">
      <formula>NOT(ISERROR(SEARCH("09.00 -15:00",AZ27)))</formula>
    </cfRule>
    <cfRule type="containsText" dxfId="15583" priority="16409" operator="containsText" text="09.00 -16.00">
      <formula>NOT(ISERROR(SEARCH("09.00 -16.00",AZ27)))</formula>
    </cfRule>
  </conditionalFormatting>
  <conditionalFormatting sqref="AZ28">
    <cfRule type="containsText" dxfId="15582" priority="16404" operator="containsText" text="09.00 -13:00">
      <formula>NOT(ISERROR(SEARCH("09.00 -13:00",AZ28)))</formula>
    </cfRule>
    <cfRule type="containsText" dxfId="15581" priority="16405" operator="containsText" text="08.30 -17.30">
      <formula>NOT(ISERROR(SEARCH("08.30 -17.30",AZ28)))</formula>
    </cfRule>
    <cfRule type="containsText" dxfId="15580" priority="16406" operator="containsText" text="08.30 -15:30">
      <formula>NOT(ISERROR(SEARCH("08.30 -15:30",AZ28)))</formula>
    </cfRule>
  </conditionalFormatting>
  <conditionalFormatting sqref="AZ29:AZ34">
    <cfRule type="containsText" dxfId="15579" priority="16401" operator="containsText" text="09.00 -13.00">
      <formula>NOT(ISERROR(SEARCH("09.00 -13.00",AZ29)))</formula>
    </cfRule>
    <cfRule type="containsText" dxfId="15578" priority="16402" operator="containsText" text="09.00 -15:00">
      <formula>NOT(ISERROR(SEARCH("09.00 -15:00",AZ29)))</formula>
    </cfRule>
    <cfRule type="containsText" dxfId="15577" priority="16403" operator="containsText" text="09.00 -16.00">
      <formula>NOT(ISERROR(SEARCH("09.00 -16.00",AZ29)))</formula>
    </cfRule>
  </conditionalFormatting>
  <conditionalFormatting sqref="AZ29:AZ34">
    <cfRule type="containsText" dxfId="15576" priority="16398" operator="containsText" text="09.00 -13:00">
      <formula>NOT(ISERROR(SEARCH("09.00 -13:00",AZ29)))</formula>
    </cfRule>
    <cfRule type="containsText" dxfId="15575" priority="16399" operator="containsText" text="08.30 -17.30">
      <formula>NOT(ISERROR(SEARCH("08.30 -17.30",AZ29)))</formula>
    </cfRule>
    <cfRule type="containsText" dxfId="15574" priority="16400" operator="containsText" text="08.30 -15:30">
      <formula>NOT(ISERROR(SEARCH("08.30 -15:30",AZ29)))</formula>
    </cfRule>
  </conditionalFormatting>
  <conditionalFormatting sqref="AZ27">
    <cfRule type="containsText" dxfId="15573" priority="16395" operator="containsText" text="09.00 -13.00">
      <formula>NOT(ISERROR(SEARCH("09.00 -13.00",AZ27)))</formula>
    </cfRule>
    <cfRule type="containsText" dxfId="15572" priority="16396" operator="containsText" text="09.00 -15:00">
      <formula>NOT(ISERROR(SEARCH("09.00 -15:00",AZ27)))</formula>
    </cfRule>
    <cfRule type="containsText" dxfId="15571" priority="16397" operator="containsText" text="09.00 -16.00">
      <formula>NOT(ISERROR(SEARCH("09.00 -16.00",AZ27)))</formula>
    </cfRule>
  </conditionalFormatting>
  <conditionalFormatting sqref="AZ27">
    <cfRule type="containsText" dxfId="15570" priority="16392" operator="containsText" text="09.00 -13:00">
      <formula>NOT(ISERROR(SEARCH("09.00 -13:00",AZ27)))</formula>
    </cfRule>
    <cfRule type="containsText" dxfId="15569" priority="16393" operator="containsText" text="08.30 -17.30">
      <formula>NOT(ISERROR(SEARCH("08.30 -17.30",AZ27)))</formula>
    </cfRule>
    <cfRule type="containsText" dxfId="15568" priority="16394" operator="containsText" text="08.30 -15:30">
      <formula>NOT(ISERROR(SEARCH("08.30 -15:30",AZ27)))</formula>
    </cfRule>
  </conditionalFormatting>
  <conditionalFormatting sqref="AZ16">
    <cfRule type="cellIs" dxfId="15567" priority="16383" operator="equal">
      <formula>"09.00 – 13.00"</formula>
    </cfRule>
  </conditionalFormatting>
  <conditionalFormatting sqref="AZ16">
    <cfRule type="cellIs" dxfId="15566" priority="16384" operator="equal">
      <formula>"09.00 – 15.00"</formula>
    </cfRule>
  </conditionalFormatting>
  <conditionalFormatting sqref="AZ16">
    <cfRule type="cellIs" dxfId="15565" priority="16385" operator="equal">
      <formula>"09.00 – 18.00"</formula>
    </cfRule>
  </conditionalFormatting>
  <conditionalFormatting sqref="AZ16">
    <cfRule type="cellIs" dxfId="15564" priority="16386" operator="equal">
      <formula>"09.30 – 13.00"</formula>
    </cfRule>
  </conditionalFormatting>
  <conditionalFormatting sqref="AZ16">
    <cfRule type="cellIs" dxfId="15563" priority="16387" operator="equal">
      <formula>"10.30 – 19.30"</formula>
    </cfRule>
  </conditionalFormatting>
  <conditionalFormatting sqref="AZ16">
    <cfRule type="cellIs" dxfId="15562" priority="16388" operator="equal">
      <formula>"11.30 – 19.30"</formula>
    </cfRule>
  </conditionalFormatting>
  <conditionalFormatting sqref="AZ16">
    <cfRule type="cellIs" dxfId="15561" priority="16389" operator="equal">
      <formula>_FV(13,"3")</formula>
    </cfRule>
  </conditionalFormatting>
  <conditionalFormatting sqref="AZ16">
    <cfRule type="cellIs" dxfId="15560" priority="16390" operator="equal">
      <formula>_FV(13,"3")</formula>
    </cfRule>
  </conditionalFormatting>
  <conditionalFormatting sqref="AZ16">
    <cfRule type="cellIs" dxfId="15559" priority="16391" operator="equal">
      <formula>_FV(13,"3")</formula>
    </cfRule>
  </conditionalFormatting>
  <conditionalFormatting sqref="AZ16">
    <cfRule type="containsText" dxfId="15558" priority="16373" operator="containsText" text="DOMENICA">
      <formula>NOT(ISERROR(SEARCH("DOMENICA",AZ16)))</formula>
    </cfRule>
    <cfRule type="containsText" dxfId="15557" priority="16374" operator="containsText" text="08.30 – 14.30">
      <formula>NOT(ISERROR(SEARCH("08.30 – 14.30",AZ16)))</formula>
    </cfRule>
    <cfRule type="containsText" dxfId="15556" priority="16375" operator="containsText" text="09.30 – 18.30">
      <formula>NOT(ISERROR(SEARCH("09.30 – 18.30",AZ16)))</formula>
    </cfRule>
    <cfRule type="containsText" dxfId="15555" priority="16376" operator="containsText" text="08.30 – 16.30">
      <formula>NOT(ISERROR(SEARCH("08.30 – 16.30",AZ16)))</formula>
    </cfRule>
    <cfRule type="containsText" dxfId="15554" priority="16377" operator="containsText" text="08.30 – 17.30">
      <formula>NOT(ISERROR(SEARCH("08.30 – 17.30",AZ16)))</formula>
    </cfRule>
    <cfRule type="containsText" dxfId="15553" priority="16378" operator="containsText" text="09.00 – 18.00">
      <formula>NOT(ISERROR(SEARCH("09.00 – 18.00",AZ16)))</formula>
    </cfRule>
    <cfRule type="containsText" dxfId="15552" priority="16379" operator="containsText" text="09.00 – 15.00">
      <formula>NOT(ISERROR(SEARCH("09.00 – 15.00",AZ16)))</formula>
    </cfRule>
    <cfRule type="containsText" dxfId="15551" priority="16380" operator="containsText" text="10.30 – 19.30">
      <formula>NOT(ISERROR(SEARCH("10.30 – 19.30",AZ16)))</formula>
    </cfRule>
    <cfRule type="containsText" dxfId="15550" priority="16381" operator="containsText" text="09.00 – 13.00">
      <formula>NOT(ISERROR(SEARCH("09.00 – 13.00",AZ16)))</formula>
    </cfRule>
    <cfRule type="containsText" dxfId="15549" priority="16382" operator="containsText" text="11.30 – 19.30">
      <formula>NOT(ISERROR(SEARCH("11.30 – 19.30",AZ16)))</formula>
    </cfRule>
  </conditionalFormatting>
  <conditionalFormatting sqref="AZ16">
    <cfRule type="cellIs" dxfId="15548" priority="16365" operator="equal">
      <formula>"09.00 – 15.00"</formula>
    </cfRule>
  </conditionalFormatting>
  <conditionalFormatting sqref="AZ16">
    <cfRule type="cellIs" dxfId="15547" priority="16366" operator="equal">
      <formula>"09.00 – 18.00"</formula>
    </cfRule>
  </conditionalFormatting>
  <conditionalFormatting sqref="AZ16">
    <cfRule type="cellIs" dxfId="15546" priority="16367" operator="equal">
      <formula>"09.30 – 13.00"</formula>
    </cfRule>
  </conditionalFormatting>
  <conditionalFormatting sqref="AZ16">
    <cfRule type="cellIs" dxfId="15545" priority="16368" operator="equal">
      <formula>"10.30 – 19.30"</formula>
    </cfRule>
  </conditionalFormatting>
  <conditionalFormatting sqref="AZ16">
    <cfRule type="cellIs" dxfId="15544" priority="16369" operator="equal">
      <formula>"11.30 – 19.30"</formula>
    </cfRule>
  </conditionalFormatting>
  <conditionalFormatting sqref="AZ16">
    <cfRule type="cellIs" dxfId="15543" priority="16370" operator="equal">
      <formula>_FV(13,"3")</formula>
    </cfRule>
  </conditionalFormatting>
  <conditionalFormatting sqref="AZ16">
    <cfRule type="cellIs" dxfId="15542" priority="16371" operator="equal">
      <formula>_FV(13,"3")</formula>
    </cfRule>
  </conditionalFormatting>
  <conditionalFormatting sqref="AZ16">
    <cfRule type="cellIs" dxfId="15541" priority="16372" operator="equal">
      <formula>_FV(13,"3")</formula>
    </cfRule>
  </conditionalFormatting>
  <conditionalFormatting sqref="AZ16">
    <cfRule type="cellIs" dxfId="15540" priority="16357" operator="equal">
      <formula>"09.00 – 15.00"</formula>
    </cfRule>
  </conditionalFormatting>
  <conditionalFormatting sqref="AZ16">
    <cfRule type="cellIs" dxfId="15539" priority="16358" operator="equal">
      <formula>"09.00 – 18.00"</formula>
    </cfRule>
  </conditionalFormatting>
  <conditionalFormatting sqref="AZ16">
    <cfRule type="cellIs" dxfId="15538" priority="16359" operator="equal">
      <formula>"09.30 – 13.00"</formula>
    </cfRule>
  </conditionalFormatting>
  <conditionalFormatting sqref="AZ16">
    <cfRule type="cellIs" dxfId="15537" priority="16360" operator="equal">
      <formula>"10.30 – 19.30"</formula>
    </cfRule>
  </conditionalFormatting>
  <conditionalFormatting sqref="AZ16">
    <cfRule type="cellIs" dxfId="15536" priority="16361" operator="equal">
      <formula>"11.30 – 19.30"</formula>
    </cfRule>
  </conditionalFormatting>
  <conditionalFormatting sqref="AZ16">
    <cfRule type="cellIs" dxfId="15535" priority="16362" operator="equal">
      <formula>_FV(13,"3")</formula>
    </cfRule>
  </conditionalFormatting>
  <conditionalFormatting sqref="AZ16">
    <cfRule type="cellIs" dxfId="15534" priority="16363" operator="equal">
      <formula>_FV(13,"3")</formula>
    </cfRule>
  </conditionalFormatting>
  <conditionalFormatting sqref="AZ16">
    <cfRule type="cellIs" dxfId="15533" priority="16364" operator="equal">
      <formula>_FV(13,"3")</formula>
    </cfRule>
  </conditionalFormatting>
  <conditionalFormatting sqref="AZ16">
    <cfRule type="containsText" dxfId="15532" priority="16351" operator="containsText" text="09.00 - 13.00">
      <formula>NOT(ISERROR(SEARCH("09.00 - 13.00",AZ16)))</formula>
    </cfRule>
    <cfRule type="containsText" dxfId="15531" priority="16352" operator="containsText" text="09.00 – 15:00">
      <formula>NOT(ISERROR(SEARCH("09.00 – 15:00",AZ16)))</formula>
    </cfRule>
    <cfRule type="containsText" dxfId="15530" priority="16353" operator="containsText" text="09.00 – 16.00">
      <formula>NOT(ISERROR(SEARCH("09.00 – 16.00",AZ16)))</formula>
    </cfRule>
    <cfRule type="containsText" dxfId="15529" priority="16354" operator="containsText" text="09.00 - 13:00">
      <formula>NOT(ISERROR(SEARCH("09.00 - 13:00",AZ16)))</formula>
    </cfRule>
    <cfRule type="containsText" dxfId="15528" priority="16355" operator="containsText" text="08.30 – 16:30 ">
      <formula>NOT(ISERROR(SEARCH("08.30 – 16:30 ",AZ16)))</formula>
    </cfRule>
    <cfRule type="containsText" dxfId="15527" priority="16356" operator="containsText" text="08.30 – 17:30 ">
      <formula>NOT(ISERROR(SEARCH("08.30 – 17:30 ",AZ16)))</formula>
    </cfRule>
  </conditionalFormatting>
  <conditionalFormatting sqref="AZ16">
    <cfRule type="cellIs" dxfId="15526" priority="16343" operator="equal">
      <formula>"09.00 – 15.00"</formula>
    </cfRule>
  </conditionalFormatting>
  <conditionalFormatting sqref="AZ16">
    <cfRule type="cellIs" dxfId="15525" priority="16344" operator="equal">
      <formula>"09.00 – 18.00"</formula>
    </cfRule>
  </conditionalFormatting>
  <conditionalFormatting sqref="AZ16">
    <cfRule type="cellIs" dxfId="15524" priority="16345" operator="equal">
      <formula>"09.30 – 13.00"</formula>
    </cfRule>
  </conditionalFormatting>
  <conditionalFormatting sqref="AZ16">
    <cfRule type="cellIs" dxfId="15523" priority="16346" operator="equal">
      <formula>"10.30 – 19.30"</formula>
    </cfRule>
  </conditionalFormatting>
  <conditionalFormatting sqref="AZ16">
    <cfRule type="cellIs" dxfId="15522" priority="16347" operator="equal">
      <formula>"11.30 – 19.30"</formula>
    </cfRule>
  </conditionalFormatting>
  <conditionalFormatting sqref="AZ16">
    <cfRule type="cellIs" dxfId="15521" priority="16348" operator="equal">
      <formula>_FV(13,"3")</formula>
    </cfRule>
  </conditionalFormatting>
  <conditionalFormatting sqref="AZ16">
    <cfRule type="cellIs" dxfId="15520" priority="16349" operator="equal">
      <formula>_FV(13,"3")</formula>
    </cfRule>
  </conditionalFormatting>
  <conditionalFormatting sqref="AZ16">
    <cfRule type="cellIs" dxfId="15519" priority="16350" operator="equal">
      <formula>_FV(13,"3")</formula>
    </cfRule>
  </conditionalFormatting>
  <conditionalFormatting sqref="AZ16">
    <cfRule type="containsText" dxfId="15518" priority="16333" operator="containsText" text="DOMENICA">
      <formula>NOT(ISERROR(SEARCH("DOMENICA",AZ16)))</formula>
    </cfRule>
    <cfRule type="containsText" dxfId="15517" priority="16334" operator="containsText" text="08.30 – 14.30">
      <formula>NOT(ISERROR(SEARCH("08.30 – 14.30",AZ16)))</formula>
    </cfRule>
    <cfRule type="containsText" dxfId="15516" priority="16335" operator="containsText" text="09.30 – 18.30">
      <formula>NOT(ISERROR(SEARCH("09.30 – 18.30",AZ16)))</formula>
    </cfRule>
    <cfRule type="containsText" dxfId="15515" priority="16336" operator="containsText" text="08.30 – 16.30">
      <formula>NOT(ISERROR(SEARCH("08.30 – 16.30",AZ16)))</formula>
    </cfRule>
    <cfRule type="containsText" dxfId="15514" priority="16337" operator="containsText" text="08.30 – 17.30">
      <formula>NOT(ISERROR(SEARCH("08.30 – 17.30",AZ16)))</formula>
    </cfRule>
    <cfRule type="containsText" dxfId="15513" priority="16338" operator="containsText" text="09.00 – 18.00">
      <formula>NOT(ISERROR(SEARCH("09.00 – 18.00",AZ16)))</formula>
    </cfRule>
    <cfRule type="containsText" dxfId="15512" priority="16339" operator="containsText" text="09.00 – 15.00">
      <formula>NOT(ISERROR(SEARCH("09.00 – 15.00",AZ16)))</formula>
    </cfRule>
    <cfRule type="containsText" dxfId="15511" priority="16340" operator="containsText" text="10.30 – 19.30">
      <formula>NOT(ISERROR(SEARCH("10.30 – 19.30",AZ16)))</formula>
    </cfRule>
    <cfRule type="containsText" dxfId="15510" priority="16341" operator="containsText" text="09.00 – 13.00">
      <formula>NOT(ISERROR(SEARCH("09.00 – 13.00",AZ16)))</formula>
    </cfRule>
    <cfRule type="containsText" dxfId="15509" priority="16342" operator="containsText" text="11.30 – 19.30">
      <formula>NOT(ISERROR(SEARCH("11.30 – 19.30",AZ16)))</formula>
    </cfRule>
  </conditionalFormatting>
  <conditionalFormatting sqref="AZ16">
    <cfRule type="cellIs" dxfId="15508" priority="16326" operator="equal">
      <formula>"09.00 – 18.00"</formula>
    </cfRule>
  </conditionalFormatting>
  <conditionalFormatting sqref="AZ16">
    <cfRule type="cellIs" dxfId="15507" priority="16327" operator="equal">
      <formula>"09.30 – 13.00"</formula>
    </cfRule>
  </conditionalFormatting>
  <conditionalFormatting sqref="AZ16">
    <cfRule type="cellIs" dxfId="15506" priority="16328" operator="equal">
      <formula>"10.30 – 19.30"</formula>
    </cfRule>
  </conditionalFormatting>
  <conditionalFormatting sqref="AZ16">
    <cfRule type="cellIs" dxfId="15505" priority="16329" operator="equal">
      <formula>"11.30 – 19.30"</formula>
    </cfRule>
  </conditionalFormatting>
  <conditionalFormatting sqref="AZ16">
    <cfRule type="cellIs" dxfId="15504" priority="16330" operator="equal">
      <formula>_FV(13,"3")</formula>
    </cfRule>
  </conditionalFormatting>
  <conditionalFormatting sqref="AZ16">
    <cfRule type="cellIs" dxfId="15503" priority="16331" operator="equal">
      <formula>_FV(13,"3")</formula>
    </cfRule>
  </conditionalFormatting>
  <conditionalFormatting sqref="AZ16">
    <cfRule type="cellIs" dxfId="15502" priority="16332" operator="equal">
      <formula>_FV(13,"3")</formula>
    </cfRule>
  </conditionalFormatting>
  <conditionalFormatting sqref="AZ16">
    <cfRule type="cellIs" dxfId="15501" priority="16319" operator="equal">
      <formula>"09.00 – 18.00"</formula>
    </cfRule>
  </conditionalFormatting>
  <conditionalFormatting sqref="AZ16">
    <cfRule type="cellIs" dxfId="15500" priority="16320" operator="equal">
      <formula>"09.30 – 13.00"</formula>
    </cfRule>
  </conditionalFormatting>
  <conditionalFormatting sqref="AZ16">
    <cfRule type="cellIs" dxfId="15499" priority="16321" operator="equal">
      <formula>"10.30 – 19.30"</formula>
    </cfRule>
  </conditionalFormatting>
  <conditionalFormatting sqref="AZ16">
    <cfRule type="cellIs" dxfId="15498" priority="16322" operator="equal">
      <formula>"11.30 – 19.30"</formula>
    </cfRule>
  </conditionalFormatting>
  <conditionalFormatting sqref="AZ16">
    <cfRule type="cellIs" dxfId="15497" priority="16323" operator="equal">
      <formula>_FV(13,"3")</formula>
    </cfRule>
  </conditionalFormatting>
  <conditionalFormatting sqref="AZ16">
    <cfRule type="cellIs" dxfId="15496" priority="16324" operator="equal">
      <formula>_FV(13,"3")</formula>
    </cfRule>
  </conditionalFormatting>
  <conditionalFormatting sqref="AZ16">
    <cfRule type="cellIs" dxfId="15495" priority="16325" operator="equal">
      <formula>_FV(13,"3")</formula>
    </cfRule>
  </conditionalFormatting>
  <conditionalFormatting sqref="AZ17:AZ24">
    <cfRule type="containsText" dxfId="15494" priority="16301" operator="containsText" text="08.30 – 14.30">
      <formula>NOT(ISERROR(SEARCH("08.30 – 14.30",AZ17)))</formula>
    </cfRule>
    <cfRule type="containsText" dxfId="15493" priority="16302" operator="containsText" text="09:30 – 18.30">
      <formula>NOT(ISERROR(SEARCH("09:30 – 18.30",AZ17)))</formula>
    </cfRule>
    <cfRule type="containsText" dxfId="15492" priority="16303" operator="containsText" text="10.30 – 18.30">
      <formula>NOT(ISERROR(SEARCH("10.30 – 18.30",AZ17)))</formula>
    </cfRule>
    <cfRule type="containsText" dxfId="15491" priority="16304" operator="containsText" text="09.30 – 18.30">
      <formula>NOT(ISERROR(SEARCH("09.30 – 18.30",AZ17)))</formula>
    </cfRule>
    <cfRule type="containsText" dxfId="15490" priority="16306" operator="containsText" text="09.00 – 13:00">
      <formula>NOT(ISERROR(SEARCH("09.00 – 13:00",AZ17)))</formula>
    </cfRule>
    <cfRule type="containsText" dxfId="15489" priority="16307" operator="containsText" text="08.30 – 16.30">
      <formula>NOT(ISERROR(SEARCH("08.30 – 16.30",AZ17)))</formula>
    </cfRule>
    <cfRule type="containsText" dxfId="15488" priority="16308" operator="containsText" text="08:30 – 17.30">
      <formula>NOT(ISERROR(SEARCH("08:30 – 17.30",AZ17)))</formula>
    </cfRule>
    <cfRule type="containsText" dxfId="15487" priority="16309" operator="containsText" text="08.30 – 17.30">
      <formula>NOT(ISERROR(SEARCH("08.30 – 17.30",AZ17)))</formula>
    </cfRule>
    <cfRule type="containsText" dxfId="15486" priority="16310" operator="containsText" text="09.00 – 18.00">
      <formula>NOT(ISERROR(SEARCH("09.00 – 18.00",AZ17)))</formula>
    </cfRule>
    <cfRule type="containsText" dxfId="15485" priority="16311" operator="containsText" text="09.00 – 13.00">
      <formula>NOT(ISERROR(SEARCH("09.00 – 13.00",AZ17)))</formula>
    </cfRule>
    <cfRule type="containsText" dxfId="15484" priority="16312" operator="containsText" text="11.30 – 19.30">
      <formula>NOT(ISERROR(SEARCH("11.30 – 19.30",AZ17)))</formula>
    </cfRule>
    <cfRule type="containsText" dxfId="15483" priority="16313" operator="containsText" text="10.30 – 19.30">
      <formula>NOT(ISERROR(SEARCH("10.30 – 19.30",AZ17)))</formula>
    </cfRule>
    <cfRule type="containsText" dxfId="15482" priority="16314" operator="containsText" text="09.00 – 15.00">
      <formula>NOT(ISERROR(SEARCH("09.00 – 15.00",AZ17)))</formula>
    </cfRule>
    <cfRule type="containsText" dxfId="15481" priority="16315" operator="containsText" text="1 2 : 3 0">
      <formula>NOT(ISERROR(SEARCH("1 2 : 3 0",AZ17)))</formula>
    </cfRule>
    <cfRule type="containsText" dxfId="15480" priority="16316" operator="containsText" text="1 3 : 3 0">
      <formula>NOT(ISERROR(SEARCH("1 3 : 3 0",AZ17)))</formula>
    </cfRule>
    <cfRule type="containsText" dxfId="15479" priority="16317" operator="containsText" text="FESTIVITÁ">
      <formula>NOT(ISERROR(SEARCH("FESTIVITÁ",AZ17)))</formula>
    </cfRule>
    <cfRule type="cellIs" dxfId="15478" priority="16318" operator="equal">
      <formula>"DOMENICA"</formula>
    </cfRule>
  </conditionalFormatting>
  <conditionalFormatting sqref="AZ17:AZ24">
    <cfRule type="containsText" dxfId="15477" priority="16293" operator="containsText" text="09.00 - 13.00">
      <formula>NOT(ISERROR(SEARCH("09.00 - 13.00",AZ17)))</formula>
    </cfRule>
    <cfRule type="containsText" dxfId="15476" priority="16296" operator="containsText" text="09.00 – 15:00">
      <formula>NOT(ISERROR(SEARCH("09.00 – 15:00",AZ17)))</formula>
    </cfRule>
    <cfRule type="containsText" dxfId="15475" priority="16297" operator="containsText" text="09.00 – 16.00">
      <formula>NOT(ISERROR(SEARCH("09.00 – 16.00",AZ17)))</formula>
    </cfRule>
    <cfRule type="containsText" dxfId="15474" priority="16298" operator="containsText" text="09.00 - 13:00">
      <formula>NOT(ISERROR(SEARCH("09.00 - 13:00",AZ17)))</formula>
    </cfRule>
    <cfRule type="containsText" dxfId="15473" priority="16299" operator="containsText" text="08.30 – 16:30 ">
      <formula>NOT(ISERROR(SEARCH("08.30 – 16:30 ",AZ17)))</formula>
    </cfRule>
    <cfRule type="containsText" dxfId="15472" priority="16300" operator="containsText" text="08.30 – 17:30 ">
      <formula>NOT(ISERROR(SEARCH("08.30 – 17:30 ",AZ17)))</formula>
    </cfRule>
  </conditionalFormatting>
  <conditionalFormatting sqref="AZ17:AZ24">
    <cfRule type="containsText" dxfId="15471" priority="16295" operator="containsText" text="1 3 : 0 0">
      <formula>NOT(ISERROR(SEARCH("1 3 : 0 0",AZ17)))</formula>
    </cfRule>
  </conditionalFormatting>
  <conditionalFormatting sqref="AZ17">
    <cfRule type="containsText" dxfId="15470" priority="16294" operator="containsText" text="13:00">
      <formula>NOT(ISERROR(SEARCH("13:00",AZ17)))</formula>
    </cfRule>
  </conditionalFormatting>
  <conditionalFormatting sqref="AZ17:AZ24">
    <cfRule type="containsText" dxfId="15469" priority="16305" operator="containsText" text="09:00 – 13.00 ">
      <formula>NOT(ISERROR(SEARCH("09:00 – 13.00 ",AZ17)))</formula>
    </cfRule>
  </conditionalFormatting>
  <conditionalFormatting sqref="AZ23">
    <cfRule type="containsText" dxfId="15468" priority="16292" operator="containsText" text="09:00 – 13.00 ">
      <formula>NOT(ISERROR(SEARCH("09:00 – 13.00 ",AZ23)))</formula>
    </cfRule>
  </conditionalFormatting>
  <conditionalFormatting sqref="AZ17:AZ24">
    <cfRule type="containsText" dxfId="15467" priority="16291" operator="containsText" text="09:00 – 13.00 ">
      <formula>NOT(ISERROR(SEARCH("09:00 – 13.00 ",AZ17)))</formula>
    </cfRule>
  </conditionalFormatting>
  <conditionalFormatting sqref="AZ23:AZ24">
    <cfRule type="containsText" dxfId="15466" priority="16290" operator="containsText" text="09:00 – 13.00 ">
      <formula>NOT(ISERROR(SEARCH("09:00 – 13.00 ",AZ23)))</formula>
    </cfRule>
  </conditionalFormatting>
  <conditionalFormatting sqref="AZ18">
    <cfRule type="containsText" dxfId="15465" priority="16287" operator="containsText" text="09.00 -13.00">
      <formula>NOT(ISERROR(SEARCH("09.00 -13.00",AZ18)))</formula>
    </cfRule>
    <cfRule type="containsText" dxfId="15464" priority="16288" operator="containsText" text="09.00 -15:00">
      <formula>NOT(ISERROR(SEARCH("09.00 -15:00",AZ18)))</formula>
    </cfRule>
    <cfRule type="containsText" dxfId="15463" priority="16289" operator="containsText" text="09.00 -16.00">
      <formula>NOT(ISERROR(SEARCH("09.00 -16.00",AZ18)))</formula>
    </cfRule>
  </conditionalFormatting>
  <conditionalFormatting sqref="AZ19:AZ24">
    <cfRule type="containsText" dxfId="15462" priority="16284" operator="containsText" text="09.00 -13.00">
      <formula>NOT(ISERROR(SEARCH("09.00 -13.00",AZ19)))</formula>
    </cfRule>
    <cfRule type="containsText" dxfId="15461" priority="16285" operator="containsText" text="09.00 -15:00">
      <formula>NOT(ISERROR(SEARCH("09.00 -15:00",AZ19)))</formula>
    </cfRule>
    <cfRule type="containsText" dxfId="15460" priority="16286" operator="containsText" text="09.00 -16.00">
      <formula>NOT(ISERROR(SEARCH("09.00 -16.00",AZ19)))</formula>
    </cfRule>
  </conditionalFormatting>
  <conditionalFormatting sqref="AZ17">
    <cfRule type="containsText" dxfId="15459" priority="16281" operator="containsText" text="09.00 -13.00">
      <formula>NOT(ISERROR(SEARCH("09.00 -13.00",AZ17)))</formula>
    </cfRule>
    <cfRule type="containsText" dxfId="15458" priority="16282" operator="containsText" text="09.00 -15:00">
      <formula>NOT(ISERROR(SEARCH("09.00 -15:00",AZ17)))</formula>
    </cfRule>
    <cfRule type="containsText" dxfId="15457" priority="16283" operator="containsText" text="09.00 -16.00">
      <formula>NOT(ISERROR(SEARCH("09.00 -16.00",AZ17)))</formula>
    </cfRule>
  </conditionalFormatting>
  <conditionalFormatting sqref="AZ23">
    <cfRule type="containsText" dxfId="15456" priority="16280" operator="containsText" text="09:00 – 13.00 ">
      <formula>NOT(ISERROR(SEARCH("09:00 – 13.00 ",AZ23)))</formula>
    </cfRule>
  </conditionalFormatting>
  <conditionalFormatting sqref="AZ17:AZ24">
    <cfRule type="containsText" dxfId="15455" priority="16279" operator="containsText" text="09:00 – 13.00 ">
      <formula>NOT(ISERROR(SEARCH("09:00 – 13.00 ",AZ17)))</formula>
    </cfRule>
  </conditionalFormatting>
  <conditionalFormatting sqref="AZ23:AZ24">
    <cfRule type="containsText" dxfId="15454" priority="16278" operator="containsText" text="09:00 – 13.00 ">
      <formula>NOT(ISERROR(SEARCH("09:00 – 13.00 ",AZ23)))</formula>
    </cfRule>
  </conditionalFormatting>
  <conditionalFormatting sqref="AZ18">
    <cfRule type="containsText" dxfId="15453" priority="16275" operator="containsText" text="09.00 -13.00">
      <formula>NOT(ISERROR(SEARCH("09.00 -13.00",AZ18)))</formula>
    </cfRule>
    <cfRule type="containsText" dxfId="15452" priority="16276" operator="containsText" text="09.00 -15:00">
      <formula>NOT(ISERROR(SEARCH("09.00 -15:00",AZ18)))</formula>
    </cfRule>
    <cfRule type="containsText" dxfId="15451" priority="16277" operator="containsText" text="09.00 -16.00">
      <formula>NOT(ISERROR(SEARCH("09.00 -16.00",AZ18)))</formula>
    </cfRule>
  </conditionalFormatting>
  <conditionalFormatting sqref="AZ19:AZ24">
    <cfRule type="containsText" dxfId="15450" priority="16272" operator="containsText" text="09.00 -13.00">
      <formula>NOT(ISERROR(SEARCH("09.00 -13.00",AZ19)))</formula>
    </cfRule>
    <cfRule type="containsText" dxfId="15449" priority="16273" operator="containsText" text="09.00 -15:00">
      <formula>NOT(ISERROR(SEARCH("09.00 -15:00",AZ19)))</formula>
    </cfRule>
    <cfRule type="containsText" dxfId="15448" priority="16274" operator="containsText" text="09.00 -16.00">
      <formula>NOT(ISERROR(SEARCH("09.00 -16.00",AZ19)))</formula>
    </cfRule>
  </conditionalFormatting>
  <conditionalFormatting sqref="AZ17">
    <cfRule type="containsText" dxfId="15447" priority="16269" operator="containsText" text="09.00 -13.00">
      <formula>NOT(ISERROR(SEARCH("09.00 -13.00",AZ17)))</formula>
    </cfRule>
    <cfRule type="containsText" dxfId="15446" priority="16270" operator="containsText" text="09.00 -15:00">
      <formula>NOT(ISERROR(SEARCH("09.00 -15:00",AZ17)))</formula>
    </cfRule>
    <cfRule type="containsText" dxfId="15445" priority="16271" operator="containsText" text="09.00 -16.00">
      <formula>NOT(ISERROR(SEARCH("09.00 -16.00",AZ17)))</formula>
    </cfRule>
  </conditionalFormatting>
  <conditionalFormatting sqref="AZ18">
    <cfRule type="containsText" dxfId="15444" priority="16266" operator="containsText" text="09.00 -13:00">
      <formula>NOT(ISERROR(SEARCH("09.00 -13:00",AZ18)))</formula>
    </cfRule>
    <cfRule type="containsText" dxfId="15443" priority="16267" operator="containsText" text="08.30 -17.30">
      <formula>NOT(ISERROR(SEARCH("08.30 -17.30",AZ18)))</formula>
    </cfRule>
    <cfRule type="containsText" dxfId="15442" priority="16268" operator="containsText" text="08.30 -15:30">
      <formula>NOT(ISERROR(SEARCH("08.30 -15:30",AZ18)))</formula>
    </cfRule>
  </conditionalFormatting>
  <conditionalFormatting sqref="AZ19:AZ24">
    <cfRule type="containsText" dxfId="15441" priority="16263" operator="containsText" text="09.00 -13.00">
      <formula>NOT(ISERROR(SEARCH("09.00 -13.00",AZ19)))</formula>
    </cfRule>
    <cfRule type="containsText" dxfId="15440" priority="16264" operator="containsText" text="09.00 -15:00">
      <formula>NOT(ISERROR(SEARCH("09.00 -15:00",AZ19)))</formula>
    </cfRule>
    <cfRule type="containsText" dxfId="15439" priority="16265" operator="containsText" text="09.00 -16.00">
      <formula>NOT(ISERROR(SEARCH("09.00 -16.00",AZ19)))</formula>
    </cfRule>
  </conditionalFormatting>
  <conditionalFormatting sqref="AZ19:AZ24">
    <cfRule type="containsText" dxfId="15438" priority="16260" operator="containsText" text="09.00 -13:00">
      <formula>NOT(ISERROR(SEARCH("09.00 -13:00",AZ19)))</formula>
    </cfRule>
    <cfRule type="containsText" dxfId="15437" priority="16261" operator="containsText" text="08.30 -17.30">
      <formula>NOT(ISERROR(SEARCH("08.30 -17.30",AZ19)))</formula>
    </cfRule>
    <cfRule type="containsText" dxfId="15436" priority="16262" operator="containsText" text="08.30 -15:30">
      <formula>NOT(ISERROR(SEARCH("08.30 -15:30",AZ19)))</formula>
    </cfRule>
  </conditionalFormatting>
  <conditionalFormatting sqref="AZ17">
    <cfRule type="containsText" dxfId="15435" priority="16257" operator="containsText" text="09.00 -13.00">
      <formula>NOT(ISERROR(SEARCH("09.00 -13.00",AZ17)))</formula>
    </cfRule>
    <cfRule type="containsText" dxfId="15434" priority="16258" operator="containsText" text="09.00 -15:00">
      <formula>NOT(ISERROR(SEARCH("09.00 -15:00",AZ17)))</formula>
    </cfRule>
    <cfRule type="containsText" dxfId="15433" priority="16259" operator="containsText" text="09.00 -16.00">
      <formula>NOT(ISERROR(SEARCH("09.00 -16.00",AZ17)))</formula>
    </cfRule>
  </conditionalFormatting>
  <conditionalFormatting sqref="AZ17">
    <cfRule type="containsText" dxfId="15432" priority="16254" operator="containsText" text="09.00 -13:00">
      <formula>NOT(ISERROR(SEARCH("09.00 -13:00",AZ17)))</formula>
    </cfRule>
    <cfRule type="containsText" dxfId="15431" priority="16255" operator="containsText" text="08.30 -17.30">
      <formula>NOT(ISERROR(SEARCH("08.30 -17.30",AZ17)))</formula>
    </cfRule>
    <cfRule type="containsText" dxfId="15430" priority="16256" operator="containsText" text="08.30 -15:30">
      <formula>NOT(ISERROR(SEARCH("08.30 -15:30",AZ17)))</formula>
    </cfRule>
  </conditionalFormatting>
  <conditionalFormatting sqref="AZ6">
    <cfRule type="cellIs" dxfId="15429" priority="16245" operator="equal">
      <formula>"09.00 – 13.00"</formula>
    </cfRule>
  </conditionalFormatting>
  <conditionalFormatting sqref="AZ6">
    <cfRule type="cellIs" dxfId="15428" priority="16246" operator="equal">
      <formula>"09.00 – 15.00"</formula>
    </cfRule>
  </conditionalFormatting>
  <conditionalFormatting sqref="AZ6">
    <cfRule type="cellIs" dxfId="15427" priority="16247" operator="equal">
      <formula>"09.00 – 18.00"</formula>
    </cfRule>
  </conditionalFormatting>
  <conditionalFormatting sqref="AZ6">
    <cfRule type="cellIs" dxfId="15426" priority="16248" operator="equal">
      <formula>"09.30 – 13.00"</formula>
    </cfRule>
  </conditionalFormatting>
  <conditionalFormatting sqref="AZ6">
    <cfRule type="cellIs" dxfId="15425" priority="16249" operator="equal">
      <formula>"10.30 – 19.30"</formula>
    </cfRule>
  </conditionalFormatting>
  <conditionalFormatting sqref="AZ6">
    <cfRule type="cellIs" dxfId="15424" priority="16250" operator="equal">
      <formula>"11.30 – 19.30"</formula>
    </cfRule>
  </conditionalFormatting>
  <conditionalFormatting sqref="AZ6">
    <cfRule type="cellIs" dxfId="15423" priority="16251" operator="equal">
      <formula>_FV(13,"3")</formula>
    </cfRule>
  </conditionalFormatting>
  <conditionalFormatting sqref="AZ6">
    <cfRule type="cellIs" dxfId="15422" priority="16252" operator="equal">
      <formula>_FV(13,"3")</formula>
    </cfRule>
  </conditionalFormatting>
  <conditionalFormatting sqref="AZ6">
    <cfRule type="cellIs" dxfId="15421" priority="16253" operator="equal">
      <formula>_FV(13,"3")</formula>
    </cfRule>
  </conditionalFormatting>
  <conditionalFormatting sqref="AZ6">
    <cfRule type="containsText" dxfId="15420" priority="16235" operator="containsText" text="DOMENICA">
      <formula>NOT(ISERROR(SEARCH("DOMENICA",AZ6)))</formula>
    </cfRule>
    <cfRule type="containsText" dxfId="15419" priority="16236" operator="containsText" text="08.30 – 14.30">
      <formula>NOT(ISERROR(SEARCH("08.30 – 14.30",AZ6)))</formula>
    </cfRule>
    <cfRule type="containsText" dxfId="15418" priority="16237" operator="containsText" text="09.30 – 18.30">
      <formula>NOT(ISERROR(SEARCH("09.30 – 18.30",AZ6)))</formula>
    </cfRule>
    <cfRule type="containsText" dxfId="15417" priority="16238" operator="containsText" text="08.30 – 16.30">
      <formula>NOT(ISERROR(SEARCH("08.30 – 16.30",AZ6)))</formula>
    </cfRule>
    <cfRule type="containsText" dxfId="15416" priority="16239" operator="containsText" text="08.30 – 17.30">
      <formula>NOT(ISERROR(SEARCH("08.30 – 17.30",AZ6)))</formula>
    </cfRule>
    <cfRule type="containsText" dxfId="15415" priority="16240" operator="containsText" text="09.00 – 18.00">
      <formula>NOT(ISERROR(SEARCH("09.00 – 18.00",AZ6)))</formula>
    </cfRule>
    <cfRule type="containsText" dxfId="15414" priority="16241" operator="containsText" text="09.00 – 15.00">
      <formula>NOT(ISERROR(SEARCH("09.00 – 15.00",AZ6)))</formula>
    </cfRule>
    <cfRule type="containsText" dxfId="15413" priority="16242" operator="containsText" text="10.30 – 19.30">
      <formula>NOT(ISERROR(SEARCH("10.30 – 19.30",AZ6)))</formula>
    </cfRule>
    <cfRule type="containsText" dxfId="15412" priority="16243" operator="containsText" text="09.00 – 13.00">
      <formula>NOT(ISERROR(SEARCH("09.00 – 13.00",AZ6)))</formula>
    </cfRule>
    <cfRule type="containsText" dxfId="15411" priority="16244" operator="containsText" text="11.30 – 19.30">
      <formula>NOT(ISERROR(SEARCH("11.30 – 19.30",AZ6)))</formula>
    </cfRule>
  </conditionalFormatting>
  <conditionalFormatting sqref="AZ6">
    <cfRule type="cellIs" dxfId="15410" priority="16227" operator="equal">
      <formula>"09.00 – 15.00"</formula>
    </cfRule>
  </conditionalFormatting>
  <conditionalFormatting sqref="AZ6">
    <cfRule type="cellIs" dxfId="15409" priority="16228" operator="equal">
      <formula>"09.00 – 18.00"</formula>
    </cfRule>
  </conditionalFormatting>
  <conditionalFormatting sqref="AZ6">
    <cfRule type="cellIs" dxfId="15408" priority="16229" operator="equal">
      <formula>"09.30 – 13.00"</formula>
    </cfRule>
  </conditionalFormatting>
  <conditionalFormatting sqref="AZ6">
    <cfRule type="cellIs" dxfId="15407" priority="16230" operator="equal">
      <formula>"10.30 – 19.30"</formula>
    </cfRule>
  </conditionalFormatting>
  <conditionalFormatting sqref="AZ6">
    <cfRule type="cellIs" dxfId="15406" priority="16231" operator="equal">
      <formula>"11.30 – 19.30"</formula>
    </cfRule>
  </conditionalFormatting>
  <conditionalFormatting sqref="AZ6">
    <cfRule type="cellIs" dxfId="15405" priority="16232" operator="equal">
      <formula>_FV(13,"3")</formula>
    </cfRule>
  </conditionalFormatting>
  <conditionalFormatting sqref="AZ6">
    <cfRule type="cellIs" dxfId="15404" priority="16233" operator="equal">
      <formula>_FV(13,"3")</formula>
    </cfRule>
  </conditionalFormatting>
  <conditionalFormatting sqref="AZ6">
    <cfRule type="cellIs" dxfId="15403" priority="16234" operator="equal">
      <formula>_FV(13,"3")</formula>
    </cfRule>
  </conditionalFormatting>
  <conditionalFormatting sqref="AZ6">
    <cfRule type="cellIs" dxfId="15402" priority="16219" operator="equal">
      <formula>"09.00 – 15.00"</formula>
    </cfRule>
  </conditionalFormatting>
  <conditionalFormatting sqref="AZ6">
    <cfRule type="cellIs" dxfId="15401" priority="16220" operator="equal">
      <formula>"09.00 – 18.00"</formula>
    </cfRule>
  </conditionalFormatting>
  <conditionalFormatting sqref="AZ6">
    <cfRule type="cellIs" dxfId="15400" priority="16221" operator="equal">
      <formula>"09.30 – 13.00"</formula>
    </cfRule>
  </conditionalFormatting>
  <conditionalFormatting sqref="AZ6">
    <cfRule type="cellIs" dxfId="15399" priority="16222" operator="equal">
      <formula>"10.30 – 19.30"</formula>
    </cfRule>
  </conditionalFormatting>
  <conditionalFormatting sqref="AZ6">
    <cfRule type="cellIs" dxfId="15398" priority="16223" operator="equal">
      <formula>"11.30 – 19.30"</formula>
    </cfRule>
  </conditionalFormatting>
  <conditionalFormatting sqref="AZ6">
    <cfRule type="cellIs" dxfId="15397" priority="16224" operator="equal">
      <formula>_FV(13,"3")</formula>
    </cfRule>
  </conditionalFormatting>
  <conditionalFormatting sqref="AZ6">
    <cfRule type="cellIs" dxfId="15396" priority="16225" operator="equal">
      <formula>_FV(13,"3")</formula>
    </cfRule>
  </conditionalFormatting>
  <conditionalFormatting sqref="AZ6">
    <cfRule type="cellIs" dxfId="15395" priority="16226" operator="equal">
      <formula>_FV(13,"3")</formula>
    </cfRule>
  </conditionalFormatting>
  <conditionalFormatting sqref="AZ6">
    <cfRule type="containsText" dxfId="15394" priority="16213" operator="containsText" text="09.00 - 13.00">
      <formula>NOT(ISERROR(SEARCH("09.00 - 13.00",AZ6)))</formula>
    </cfRule>
    <cfRule type="containsText" dxfId="15393" priority="16214" operator="containsText" text="09.00 – 15:00">
      <formula>NOT(ISERROR(SEARCH("09.00 – 15:00",AZ6)))</formula>
    </cfRule>
    <cfRule type="containsText" dxfId="15392" priority="16215" operator="containsText" text="09.00 – 16.00">
      <formula>NOT(ISERROR(SEARCH("09.00 – 16.00",AZ6)))</formula>
    </cfRule>
    <cfRule type="containsText" dxfId="15391" priority="16216" operator="containsText" text="09.00 - 13:00">
      <formula>NOT(ISERROR(SEARCH("09.00 - 13:00",AZ6)))</formula>
    </cfRule>
    <cfRule type="containsText" dxfId="15390" priority="16217" operator="containsText" text="08.30 – 16:30 ">
      <formula>NOT(ISERROR(SEARCH("08.30 – 16:30 ",AZ6)))</formula>
    </cfRule>
    <cfRule type="containsText" dxfId="15389" priority="16218" operator="containsText" text="08.30 – 17:30 ">
      <formula>NOT(ISERROR(SEARCH("08.30 – 17:30 ",AZ6)))</formula>
    </cfRule>
  </conditionalFormatting>
  <conditionalFormatting sqref="AZ6">
    <cfRule type="cellIs" dxfId="15388" priority="16205" operator="equal">
      <formula>"09.00 – 15.00"</formula>
    </cfRule>
  </conditionalFormatting>
  <conditionalFormatting sqref="AZ6">
    <cfRule type="cellIs" dxfId="15387" priority="16206" operator="equal">
      <formula>"09.00 – 18.00"</formula>
    </cfRule>
  </conditionalFormatting>
  <conditionalFormatting sqref="AZ6">
    <cfRule type="cellIs" dxfId="15386" priority="16207" operator="equal">
      <formula>"09.30 – 13.00"</formula>
    </cfRule>
  </conditionalFormatting>
  <conditionalFormatting sqref="AZ6">
    <cfRule type="cellIs" dxfId="15385" priority="16208" operator="equal">
      <formula>"10.30 – 19.30"</formula>
    </cfRule>
  </conditionalFormatting>
  <conditionalFormatting sqref="AZ6">
    <cfRule type="cellIs" dxfId="15384" priority="16209" operator="equal">
      <formula>"11.30 – 19.30"</formula>
    </cfRule>
  </conditionalFormatting>
  <conditionalFormatting sqref="AZ6">
    <cfRule type="cellIs" dxfId="15383" priority="16210" operator="equal">
      <formula>_FV(13,"3")</formula>
    </cfRule>
  </conditionalFormatting>
  <conditionalFormatting sqref="AZ6">
    <cfRule type="cellIs" dxfId="15382" priority="16211" operator="equal">
      <formula>_FV(13,"3")</formula>
    </cfRule>
  </conditionalFormatting>
  <conditionalFormatting sqref="AZ6">
    <cfRule type="cellIs" dxfId="15381" priority="16212" operator="equal">
      <formula>_FV(13,"3")</formula>
    </cfRule>
  </conditionalFormatting>
  <conditionalFormatting sqref="AZ6">
    <cfRule type="containsText" dxfId="15380" priority="16195" operator="containsText" text="DOMENICA">
      <formula>NOT(ISERROR(SEARCH("DOMENICA",AZ6)))</formula>
    </cfRule>
    <cfRule type="containsText" dxfId="15379" priority="16196" operator="containsText" text="08.30 – 14.30">
      <formula>NOT(ISERROR(SEARCH("08.30 – 14.30",AZ6)))</formula>
    </cfRule>
    <cfRule type="containsText" dxfId="15378" priority="16197" operator="containsText" text="09.30 – 18.30">
      <formula>NOT(ISERROR(SEARCH("09.30 – 18.30",AZ6)))</formula>
    </cfRule>
    <cfRule type="containsText" dxfId="15377" priority="16198" operator="containsText" text="08.30 – 16.30">
      <formula>NOT(ISERROR(SEARCH("08.30 – 16.30",AZ6)))</formula>
    </cfRule>
    <cfRule type="containsText" dxfId="15376" priority="16199" operator="containsText" text="08.30 – 17.30">
      <formula>NOT(ISERROR(SEARCH("08.30 – 17.30",AZ6)))</formula>
    </cfRule>
    <cfRule type="containsText" dxfId="15375" priority="16200" operator="containsText" text="09.00 – 18.00">
      <formula>NOT(ISERROR(SEARCH("09.00 – 18.00",AZ6)))</formula>
    </cfRule>
    <cfRule type="containsText" dxfId="15374" priority="16201" operator="containsText" text="09.00 – 15.00">
      <formula>NOT(ISERROR(SEARCH("09.00 – 15.00",AZ6)))</formula>
    </cfRule>
    <cfRule type="containsText" dxfId="15373" priority="16202" operator="containsText" text="10.30 – 19.30">
      <formula>NOT(ISERROR(SEARCH("10.30 – 19.30",AZ6)))</formula>
    </cfRule>
    <cfRule type="containsText" dxfId="15372" priority="16203" operator="containsText" text="09.00 – 13.00">
      <formula>NOT(ISERROR(SEARCH("09.00 – 13.00",AZ6)))</formula>
    </cfRule>
    <cfRule type="containsText" dxfId="15371" priority="16204" operator="containsText" text="11.30 – 19.30">
      <formula>NOT(ISERROR(SEARCH("11.30 – 19.30",AZ6)))</formula>
    </cfRule>
  </conditionalFormatting>
  <conditionalFormatting sqref="AZ6">
    <cfRule type="cellIs" dxfId="15370" priority="16188" operator="equal">
      <formula>"09.00 – 18.00"</formula>
    </cfRule>
  </conditionalFormatting>
  <conditionalFormatting sqref="AZ6">
    <cfRule type="cellIs" dxfId="15369" priority="16189" operator="equal">
      <formula>"09.30 – 13.00"</formula>
    </cfRule>
  </conditionalFormatting>
  <conditionalFormatting sqref="AZ6">
    <cfRule type="cellIs" dxfId="15368" priority="16190" operator="equal">
      <formula>"10.30 – 19.30"</formula>
    </cfRule>
  </conditionalFormatting>
  <conditionalFormatting sqref="AZ6">
    <cfRule type="cellIs" dxfId="15367" priority="16191" operator="equal">
      <formula>"11.30 – 19.30"</formula>
    </cfRule>
  </conditionalFormatting>
  <conditionalFormatting sqref="AZ6">
    <cfRule type="cellIs" dxfId="15366" priority="16192" operator="equal">
      <formula>_FV(13,"3")</formula>
    </cfRule>
  </conditionalFormatting>
  <conditionalFormatting sqref="AZ6">
    <cfRule type="cellIs" dxfId="15365" priority="16193" operator="equal">
      <formula>_FV(13,"3")</formula>
    </cfRule>
  </conditionalFormatting>
  <conditionalFormatting sqref="AZ6">
    <cfRule type="cellIs" dxfId="15364" priority="16194" operator="equal">
      <formula>_FV(13,"3")</formula>
    </cfRule>
  </conditionalFormatting>
  <conditionalFormatting sqref="AZ6">
    <cfRule type="cellIs" dxfId="15363" priority="16181" operator="equal">
      <formula>"09.00 – 18.00"</formula>
    </cfRule>
  </conditionalFormatting>
  <conditionalFormatting sqref="AZ6">
    <cfRule type="cellIs" dxfId="15362" priority="16182" operator="equal">
      <formula>"09.30 – 13.00"</formula>
    </cfRule>
  </conditionalFormatting>
  <conditionalFormatting sqref="AZ6">
    <cfRule type="cellIs" dxfId="15361" priority="16183" operator="equal">
      <formula>"10.30 – 19.30"</formula>
    </cfRule>
  </conditionalFormatting>
  <conditionalFormatting sqref="AZ6">
    <cfRule type="cellIs" dxfId="15360" priority="16184" operator="equal">
      <formula>"11.30 – 19.30"</formula>
    </cfRule>
  </conditionalFormatting>
  <conditionalFormatting sqref="AZ6">
    <cfRule type="cellIs" dxfId="15359" priority="16185" operator="equal">
      <formula>_FV(13,"3")</formula>
    </cfRule>
  </conditionalFormatting>
  <conditionalFormatting sqref="AZ6">
    <cfRule type="cellIs" dxfId="15358" priority="16186" operator="equal">
      <formula>_FV(13,"3")</formula>
    </cfRule>
  </conditionalFormatting>
  <conditionalFormatting sqref="AZ6">
    <cfRule type="cellIs" dxfId="15357" priority="16187" operator="equal">
      <formula>_FV(13,"3")</formula>
    </cfRule>
  </conditionalFormatting>
  <conditionalFormatting sqref="AZ7:AZ14">
    <cfRule type="containsText" dxfId="15356" priority="16163" operator="containsText" text="08.30 – 14.30">
      <formula>NOT(ISERROR(SEARCH("08.30 – 14.30",AZ7)))</formula>
    </cfRule>
    <cfRule type="containsText" dxfId="15355" priority="16164" operator="containsText" text="09:30 – 18.30">
      <formula>NOT(ISERROR(SEARCH("09:30 – 18.30",AZ7)))</formula>
    </cfRule>
    <cfRule type="containsText" dxfId="15354" priority="16165" operator="containsText" text="10.30 – 18.30">
      <formula>NOT(ISERROR(SEARCH("10.30 – 18.30",AZ7)))</formula>
    </cfRule>
    <cfRule type="containsText" dxfId="15353" priority="16166" operator="containsText" text="09.30 – 18.30">
      <formula>NOT(ISERROR(SEARCH("09.30 – 18.30",AZ7)))</formula>
    </cfRule>
    <cfRule type="containsText" dxfId="15352" priority="16168" operator="containsText" text="09.00 – 13:00">
      <formula>NOT(ISERROR(SEARCH("09.00 – 13:00",AZ7)))</formula>
    </cfRule>
    <cfRule type="containsText" dxfId="15351" priority="16169" operator="containsText" text="08.30 – 16.30">
      <formula>NOT(ISERROR(SEARCH("08.30 – 16.30",AZ7)))</formula>
    </cfRule>
    <cfRule type="containsText" dxfId="15350" priority="16170" operator="containsText" text="08:30 – 17.30">
      <formula>NOT(ISERROR(SEARCH("08:30 – 17.30",AZ7)))</formula>
    </cfRule>
    <cfRule type="containsText" dxfId="15349" priority="16171" operator="containsText" text="08.30 – 17.30">
      <formula>NOT(ISERROR(SEARCH("08.30 – 17.30",AZ7)))</formula>
    </cfRule>
    <cfRule type="containsText" dxfId="15348" priority="16172" operator="containsText" text="09.00 – 18.00">
      <formula>NOT(ISERROR(SEARCH("09.00 – 18.00",AZ7)))</formula>
    </cfRule>
    <cfRule type="containsText" dxfId="15347" priority="16173" operator="containsText" text="09.00 – 13.00">
      <formula>NOT(ISERROR(SEARCH("09.00 – 13.00",AZ7)))</formula>
    </cfRule>
    <cfRule type="containsText" dxfId="15346" priority="16174" operator="containsText" text="11.30 – 19.30">
      <formula>NOT(ISERROR(SEARCH("11.30 – 19.30",AZ7)))</formula>
    </cfRule>
    <cfRule type="containsText" dxfId="15345" priority="16175" operator="containsText" text="10.30 – 19.30">
      <formula>NOT(ISERROR(SEARCH("10.30 – 19.30",AZ7)))</formula>
    </cfRule>
    <cfRule type="containsText" dxfId="15344" priority="16176" operator="containsText" text="09.00 – 15.00">
      <formula>NOT(ISERROR(SEARCH("09.00 – 15.00",AZ7)))</formula>
    </cfRule>
    <cfRule type="containsText" dxfId="15343" priority="16177" operator="containsText" text="1 2 : 3 0">
      <formula>NOT(ISERROR(SEARCH("1 2 : 3 0",AZ7)))</formula>
    </cfRule>
    <cfRule type="containsText" dxfId="15342" priority="16178" operator="containsText" text="1 3 : 3 0">
      <formula>NOT(ISERROR(SEARCH("1 3 : 3 0",AZ7)))</formula>
    </cfRule>
    <cfRule type="containsText" dxfId="15341" priority="16179" operator="containsText" text="FESTIVITÁ">
      <formula>NOT(ISERROR(SEARCH("FESTIVITÁ",AZ7)))</formula>
    </cfRule>
    <cfRule type="cellIs" dxfId="15340" priority="16180" operator="equal">
      <formula>"DOMENICA"</formula>
    </cfRule>
  </conditionalFormatting>
  <conditionalFormatting sqref="AZ7:AZ14">
    <cfRule type="containsText" dxfId="15339" priority="16155" operator="containsText" text="09.00 - 13.00">
      <formula>NOT(ISERROR(SEARCH("09.00 - 13.00",AZ7)))</formula>
    </cfRule>
    <cfRule type="containsText" dxfId="15338" priority="16158" operator="containsText" text="09.00 – 15:00">
      <formula>NOT(ISERROR(SEARCH("09.00 – 15:00",AZ7)))</formula>
    </cfRule>
    <cfRule type="containsText" dxfId="15337" priority="16159" operator="containsText" text="09.00 – 16.00">
      <formula>NOT(ISERROR(SEARCH("09.00 – 16.00",AZ7)))</formula>
    </cfRule>
    <cfRule type="containsText" dxfId="15336" priority="16160" operator="containsText" text="09.00 - 13:00">
      <formula>NOT(ISERROR(SEARCH("09.00 - 13:00",AZ7)))</formula>
    </cfRule>
    <cfRule type="containsText" dxfId="15335" priority="16161" operator="containsText" text="08.30 – 16:30 ">
      <formula>NOT(ISERROR(SEARCH("08.30 – 16:30 ",AZ7)))</formula>
    </cfRule>
    <cfRule type="containsText" dxfId="15334" priority="16162" operator="containsText" text="08.30 – 17:30 ">
      <formula>NOT(ISERROR(SEARCH("08.30 – 17:30 ",AZ7)))</formula>
    </cfRule>
  </conditionalFormatting>
  <conditionalFormatting sqref="AZ7:AZ14">
    <cfRule type="containsText" dxfId="15333" priority="16157" operator="containsText" text="1 3 : 0 0">
      <formula>NOT(ISERROR(SEARCH("1 3 : 0 0",AZ7)))</formula>
    </cfRule>
  </conditionalFormatting>
  <conditionalFormatting sqref="AZ7">
    <cfRule type="containsText" dxfId="15332" priority="16156" operator="containsText" text="13:00">
      <formula>NOT(ISERROR(SEARCH("13:00",AZ7)))</formula>
    </cfRule>
  </conditionalFormatting>
  <conditionalFormatting sqref="AZ7:AZ14">
    <cfRule type="containsText" dxfId="15331" priority="16167" operator="containsText" text="09:00 – 13.00 ">
      <formula>NOT(ISERROR(SEARCH("09:00 – 13.00 ",AZ7)))</formula>
    </cfRule>
  </conditionalFormatting>
  <conditionalFormatting sqref="AZ13">
    <cfRule type="containsText" dxfId="15330" priority="16154" operator="containsText" text="09:00 – 13.00 ">
      <formula>NOT(ISERROR(SEARCH("09:00 – 13.00 ",AZ13)))</formula>
    </cfRule>
  </conditionalFormatting>
  <conditionalFormatting sqref="AZ7:AZ14">
    <cfRule type="containsText" dxfId="15329" priority="16153" operator="containsText" text="09:00 – 13.00 ">
      <formula>NOT(ISERROR(SEARCH("09:00 – 13.00 ",AZ7)))</formula>
    </cfRule>
  </conditionalFormatting>
  <conditionalFormatting sqref="AZ13:AZ14">
    <cfRule type="containsText" dxfId="15328" priority="16152" operator="containsText" text="09:00 – 13.00 ">
      <formula>NOT(ISERROR(SEARCH("09:00 – 13.00 ",AZ13)))</formula>
    </cfRule>
  </conditionalFormatting>
  <conditionalFormatting sqref="AZ8">
    <cfRule type="containsText" dxfId="15327" priority="16149" operator="containsText" text="09.00 -13.00">
      <formula>NOT(ISERROR(SEARCH("09.00 -13.00",AZ8)))</formula>
    </cfRule>
    <cfRule type="containsText" dxfId="15326" priority="16150" operator="containsText" text="09.00 -15:00">
      <formula>NOT(ISERROR(SEARCH("09.00 -15:00",AZ8)))</formula>
    </cfRule>
    <cfRule type="containsText" dxfId="15325" priority="16151" operator="containsText" text="09.00 -16.00">
      <formula>NOT(ISERROR(SEARCH("09.00 -16.00",AZ8)))</formula>
    </cfRule>
  </conditionalFormatting>
  <conditionalFormatting sqref="AZ9:AZ14">
    <cfRule type="containsText" dxfId="15324" priority="16146" operator="containsText" text="09.00 -13.00">
      <formula>NOT(ISERROR(SEARCH("09.00 -13.00",AZ9)))</formula>
    </cfRule>
    <cfRule type="containsText" dxfId="15323" priority="16147" operator="containsText" text="09.00 -15:00">
      <formula>NOT(ISERROR(SEARCH("09.00 -15:00",AZ9)))</formula>
    </cfRule>
    <cfRule type="containsText" dxfId="15322" priority="16148" operator="containsText" text="09.00 -16.00">
      <formula>NOT(ISERROR(SEARCH("09.00 -16.00",AZ9)))</formula>
    </cfRule>
  </conditionalFormatting>
  <conditionalFormatting sqref="AZ7">
    <cfRule type="containsText" dxfId="15321" priority="16143" operator="containsText" text="09.00 -13.00">
      <formula>NOT(ISERROR(SEARCH("09.00 -13.00",AZ7)))</formula>
    </cfRule>
    <cfRule type="containsText" dxfId="15320" priority="16144" operator="containsText" text="09.00 -15:00">
      <formula>NOT(ISERROR(SEARCH("09.00 -15:00",AZ7)))</formula>
    </cfRule>
    <cfRule type="containsText" dxfId="15319" priority="16145" operator="containsText" text="09.00 -16.00">
      <formula>NOT(ISERROR(SEARCH("09.00 -16.00",AZ7)))</formula>
    </cfRule>
  </conditionalFormatting>
  <conditionalFormatting sqref="AZ13">
    <cfRule type="containsText" dxfId="15318" priority="16142" operator="containsText" text="09:00 – 13.00 ">
      <formula>NOT(ISERROR(SEARCH("09:00 – 13.00 ",AZ13)))</formula>
    </cfRule>
  </conditionalFormatting>
  <conditionalFormatting sqref="AZ7:AZ14">
    <cfRule type="containsText" dxfId="15317" priority="16141" operator="containsText" text="09:00 – 13.00 ">
      <formula>NOT(ISERROR(SEARCH("09:00 – 13.00 ",AZ7)))</formula>
    </cfRule>
  </conditionalFormatting>
  <conditionalFormatting sqref="AZ13:AZ14">
    <cfRule type="containsText" dxfId="15316" priority="16140" operator="containsText" text="09:00 – 13.00 ">
      <formula>NOT(ISERROR(SEARCH("09:00 – 13.00 ",AZ13)))</formula>
    </cfRule>
  </conditionalFormatting>
  <conditionalFormatting sqref="AZ8">
    <cfRule type="containsText" dxfId="15315" priority="16137" operator="containsText" text="09.00 -13.00">
      <formula>NOT(ISERROR(SEARCH("09.00 -13.00",AZ8)))</formula>
    </cfRule>
    <cfRule type="containsText" dxfId="15314" priority="16138" operator="containsText" text="09.00 -15:00">
      <formula>NOT(ISERROR(SEARCH("09.00 -15:00",AZ8)))</formula>
    </cfRule>
    <cfRule type="containsText" dxfId="15313" priority="16139" operator="containsText" text="09.00 -16.00">
      <formula>NOT(ISERROR(SEARCH("09.00 -16.00",AZ8)))</formula>
    </cfRule>
  </conditionalFormatting>
  <conditionalFormatting sqref="AZ9:AZ14">
    <cfRule type="containsText" dxfId="15312" priority="16134" operator="containsText" text="09.00 -13.00">
      <formula>NOT(ISERROR(SEARCH("09.00 -13.00",AZ9)))</formula>
    </cfRule>
    <cfRule type="containsText" dxfId="15311" priority="16135" operator="containsText" text="09.00 -15:00">
      <formula>NOT(ISERROR(SEARCH("09.00 -15:00",AZ9)))</formula>
    </cfRule>
    <cfRule type="containsText" dxfId="15310" priority="16136" operator="containsText" text="09.00 -16.00">
      <formula>NOT(ISERROR(SEARCH("09.00 -16.00",AZ9)))</formula>
    </cfRule>
  </conditionalFormatting>
  <conditionalFormatting sqref="AZ7">
    <cfRule type="containsText" dxfId="15309" priority="16131" operator="containsText" text="09.00 -13.00">
      <formula>NOT(ISERROR(SEARCH("09.00 -13.00",AZ7)))</formula>
    </cfRule>
    <cfRule type="containsText" dxfId="15308" priority="16132" operator="containsText" text="09.00 -15:00">
      <formula>NOT(ISERROR(SEARCH("09.00 -15:00",AZ7)))</formula>
    </cfRule>
    <cfRule type="containsText" dxfId="15307" priority="16133" operator="containsText" text="09.00 -16.00">
      <formula>NOT(ISERROR(SEARCH("09.00 -16.00",AZ7)))</formula>
    </cfRule>
  </conditionalFormatting>
  <conditionalFormatting sqref="AZ8">
    <cfRule type="containsText" dxfId="15306" priority="16128" operator="containsText" text="09.00 -13:00">
      <formula>NOT(ISERROR(SEARCH("09.00 -13:00",AZ8)))</formula>
    </cfRule>
    <cfRule type="containsText" dxfId="15305" priority="16129" operator="containsText" text="08.30 -17.30">
      <formula>NOT(ISERROR(SEARCH("08.30 -17.30",AZ8)))</formula>
    </cfRule>
    <cfRule type="containsText" dxfId="15304" priority="16130" operator="containsText" text="08.30 -15:30">
      <formula>NOT(ISERROR(SEARCH("08.30 -15:30",AZ8)))</formula>
    </cfRule>
  </conditionalFormatting>
  <conditionalFormatting sqref="AZ9:AZ14">
    <cfRule type="containsText" dxfId="15303" priority="16125" operator="containsText" text="09.00 -13.00">
      <formula>NOT(ISERROR(SEARCH("09.00 -13.00",AZ9)))</formula>
    </cfRule>
    <cfRule type="containsText" dxfId="15302" priority="16126" operator="containsText" text="09.00 -15:00">
      <formula>NOT(ISERROR(SEARCH("09.00 -15:00",AZ9)))</formula>
    </cfRule>
    <cfRule type="containsText" dxfId="15301" priority="16127" operator="containsText" text="09.00 -16.00">
      <formula>NOT(ISERROR(SEARCH("09.00 -16.00",AZ9)))</formula>
    </cfRule>
  </conditionalFormatting>
  <conditionalFormatting sqref="AZ9:AZ14">
    <cfRule type="containsText" dxfId="15300" priority="16122" operator="containsText" text="09.00 -13:00">
      <formula>NOT(ISERROR(SEARCH("09.00 -13:00",AZ9)))</formula>
    </cfRule>
    <cfRule type="containsText" dxfId="15299" priority="16123" operator="containsText" text="08.30 -17.30">
      <formula>NOT(ISERROR(SEARCH("08.30 -17.30",AZ9)))</formula>
    </cfRule>
    <cfRule type="containsText" dxfId="15298" priority="16124" operator="containsText" text="08.30 -15:30">
      <formula>NOT(ISERROR(SEARCH("08.30 -15:30",AZ9)))</formula>
    </cfRule>
  </conditionalFormatting>
  <conditionalFormatting sqref="AZ7">
    <cfRule type="containsText" dxfId="15297" priority="16119" operator="containsText" text="09.00 -13.00">
      <formula>NOT(ISERROR(SEARCH("09.00 -13.00",AZ7)))</formula>
    </cfRule>
    <cfRule type="containsText" dxfId="15296" priority="16120" operator="containsText" text="09.00 -15:00">
      <formula>NOT(ISERROR(SEARCH("09.00 -15:00",AZ7)))</formula>
    </cfRule>
    <cfRule type="containsText" dxfId="15295" priority="16121" operator="containsText" text="09.00 -16.00">
      <formula>NOT(ISERROR(SEARCH("09.00 -16.00",AZ7)))</formula>
    </cfRule>
  </conditionalFormatting>
  <conditionalFormatting sqref="AZ7">
    <cfRule type="containsText" dxfId="15294" priority="16116" operator="containsText" text="09.00 -13:00">
      <formula>NOT(ISERROR(SEARCH("09.00 -13:00",AZ7)))</formula>
    </cfRule>
    <cfRule type="containsText" dxfId="15293" priority="16117" operator="containsText" text="08.30 -17.30">
      <formula>NOT(ISERROR(SEARCH("08.30 -17.30",AZ7)))</formula>
    </cfRule>
    <cfRule type="containsText" dxfId="15292" priority="16118" operator="containsText" text="08.30 -15:30">
      <formula>NOT(ISERROR(SEARCH("08.30 -15:30",AZ7)))</formula>
    </cfRule>
  </conditionalFormatting>
  <conditionalFormatting sqref="AZ89 AZ79">
    <cfRule type="containsText" dxfId="15291" priority="16099" operator="containsText" text="08.30 – 14.30">
      <formula>NOT(ISERROR(SEARCH("08.30 – 14.30",AZ79)))</formula>
    </cfRule>
    <cfRule type="containsText" dxfId="15290" priority="16100" operator="containsText" text="09:30 – 18.30">
      <formula>NOT(ISERROR(SEARCH("09:30 – 18.30",AZ79)))</formula>
    </cfRule>
    <cfRule type="containsText" dxfId="15289" priority="16101" operator="containsText" text="10.30 – 18.30">
      <formula>NOT(ISERROR(SEARCH("10.30 – 18.30",AZ79)))</formula>
    </cfRule>
    <cfRule type="containsText" dxfId="15288" priority="16102" operator="containsText" text="09.30 – 18.30">
      <formula>NOT(ISERROR(SEARCH("09.30 – 18.30",AZ79)))</formula>
    </cfRule>
    <cfRule type="containsText" dxfId="15287" priority="16103" operator="containsText" text="09.00 – 13:00">
      <formula>NOT(ISERROR(SEARCH("09.00 – 13:00",AZ79)))</formula>
    </cfRule>
    <cfRule type="containsText" dxfId="15286" priority="16104" operator="containsText" text="08.30 – 16.30">
      <formula>NOT(ISERROR(SEARCH("08.30 – 16.30",AZ79)))</formula>
    </cfRule>
    <cfRule type="containsText" dxfId="15285" priority="16105" operator="containsText" text="08:30 – 17.30">
      <formula>NOT(ISERROR(SEARCH("08:30 – 17.30",AZ79)))</formula>
    </cfRule>
    <cfRule type="containsText" dxfId="15284" priority="16106" operator="containsText" text="08.30 – 17.30">
      <formula>NOT(ISERROR(SEARCH("08.30 – 17.30",AZ79)))</formula>
    </cfRule>
    <cfRule type="containsText" dxfId="15283" priority="16107" operator="containsText" text="09.00 – 18.00">
      <formula>NOT(ISERROR(SEARCH("09.00 – 18.00",AZ79)))</formula>
    </cfRule>
    <cfRule type="containsText" dxfId="15282" priority="16108" operator="containsText" text="09.00 – 13.00">
      <formula>NOT(ISERROR(SEARCH("09.00 – 13.00",AZ79)))</formula>
    </cfRule>
    <cfRule type="containsText" dxfId="15281" priority="16109" operator="containsText" text="11.30 – 19.30">
      <formula>NOT(ISERROR(SEARCH("11.30 – 19.30",AZ79)))</formula>
    </cfRule>
    <cfRule type="containsText" dxfId="15280" priority="16110" operator="containsText" text="10.30 – 19.30">
      <formula>NOT(ISERROR(SEARCH("10.30 – 19.30",AZ79)))</formula>
    </cfRule>
    <cfRule type="containsText" dxfId="15279" priority="16111" operator="containsText" text="09.00 – 15.00">
      <formula>NOT(ISERROR(SEARCH("09.00 – 15.00",AZ79)))</formula>
    </cfRule>
    <cfRule type="containsText" dxfId="15278" priority="16112" operator="containsText" text="12:30">
      <formula>NOT(ISERROR(SEARCH("12:30",AZ79)))</formula>
    </cfRule>
    <cfRule type="containsText" dxfId="15277" priority="16113" operator="containsText" text="13:30">
      <formula>NOT(ISERROR(SEARCH("13:30",AZ79)))</formula>
    </cfRule>
    <cfRule type="containsText" dxfId="15276" priority="16114" operator="containsText" text="FESTIVITÁ">
      <formula>NOT(ISERROR(SEARCH("FESTIVITÁ",AZ79)))</formula>
    </cfRule>
    <cfRule type="cellIs" dxfId="15275" priority="16115" operator="equal">
      <formula>"DOMENICA"</formula>
    </cfRule>
  </conditionalFormatting>
  <conditionalFormatting sqref="AZ69">
    <cfRule type="containsText" dxfId="15274" priority="16082" operator="containsText" text="08.30 – 14.30">
      <formula>NOT(ISERROR(SEARCH("08.30 – 14.30",AZ69)))</formula>
    </cfRule>
    <cfRule type="containsText" dxfId="15273" priority="16083" operator="containsText" text="09:30 – 18.30">
      <formula>NOT(ISERROR(SEARCH("09:30 – 18.30",AZ69)))</formula>
    </cfRule>
    <cfRule type="containsText" dxfId="15272" priority="16084" operator="containsText" text="10.30 – 18.30">
      <formula>NOT(ISERROR(SEARCH("10.30 – 18.30",AZ69)))</formula>
    </cfRule>
    <cfRule type="containsText" dxfId="15271" priority="16085" operator="containsText" text="09.30 – 18.30">
      <formula>NOT(ISERROR(SEARCH("09.30 – 18.30",AZ69)))</formula>
    </cfRule>
    <cfRule type="containsText" dxfId="15270" priority="16086" operator="containsText" text="09.00 – 13:00">
      <formula>NOT(ISERROR(SEARCH("09.00 – 13:00",AZ69)))</formula>
    </cfRule>
    <cfRule type="containsText" dxfId="15269" priority="16087" operator="containsText" text="08.30 – 16.30">
      <formula>NOT(ISERROR(SEARCH("08.30 – 16.30",AZ69)))</formula>
    </cfRule>
    <cfRule type="containsText" dxfId="15268" priority="16088" operator="containsText" text="08:30 – 17.30">
      <formula>NOT(ISERROR(SEARCH("08:30 – 17.30",AZ69)))</formula>
    </cfRule>
    <cfRule type="containsText" dxfId="15267" priority="16089" operator="containsText" text="08.30 – 17.30">
      <formula>NOT(ISERROR(SEARCH("08.30 – 17.30",AZ69)))</formula>
    </cfRule>
    <cfRule type="containsText" dxfId="15266" priority="16090" operator="containsText" text="09.00 – 18.00">
      <formula>NOT(ISERROR(SEARCH("09.00 – 18.00",AZ69)))</formula>
    </cfRule>
    <cfRule type="containsText" dxfId="15265" priority="16091" operator="containsText" text="09.00 – 13.00">
      <formula>NOT(ISERROR(SEARCH("09.00 – 13.00",AZ69)))</formula>
    </cfRule>
    <cfRule type="containsText" dxfId="15264" priority="16092" operator="containsText" text="11.30 – 19.30">
      <formula>NOT(ISERROR(SEARCH("11.30 – 19.30",AZ69)))</formula>
    </cfRule>
    <cfRule type="containsText" dxfId="15263" priority="16093" operator="containsText" text="10.30 – 19.30">
      <formula>NOT(ISERROR(SEARCH("10.30 – 19.30",AZ69)))</formula>
    </cfRule>
    <cfRule type="containsText" dxfId="15262" priority="16094" operator="containsText" text="09.00 – 15.00">
      <formula>NOT(ISERROR(SEARCH("09.00 – 15.00",AZ69)))</formula>
    </cfRule>
    <cfRule type="containsText" dxfId="15261" priority="16095" operator="containsText" text="12:30">
      <formula>NOT(ISERROR(SEARCH("12:30",AZ69)))</formula>
    </cfRule>
    <cfRule type="containsText" dxfId="15260" priority="16096" operator="containsText" text="13:30">
      <formula>NOT(ISERROR(SEARCH("13:30",AZ69)))</formula>
    </cfRule>
    <cfRule type="containsText" dxfId="15259" priority="16097" operator="containsText" text="FESTIVITÁ">
      <formula>NOT(ISERROR(SEARCH("FESTIVITÁ",AZ69)))</formula>
    </cfRule>
    <cfRule type="cellIs" dxfId="15258" priority="16098" operator="equal">
      <formula>"DOMENICA"</formula>
    </cfRule>
  </conditionalFormatting>
  <conditionalFormatting sqref="AZ89 AZ79 AZ69">
    <cfRule type="containsText" dxfId="15257" priority="16076" operator="containsText" text="09.00 - 13.00">
      <formula>NOT(ISERROR(SEARCH("09.00 - 13.00",AZ69)))</formula>
    </cfRule>
    <cfRule type="containsText" dxfId="15256" priority="16077" operator="containsText" text="09.00 – 15:00">
      <formula>NOT(ISERROR(SEARCH("09.00 – 15:00",AZ69)))</formula>
    </cfRule>
    <cfRule type="containsText" dxfId="15255" priority="16078" operator="containsText" text="09.00 – 16.00">
      <formula>NOT(ISERROR(SEARCH("09.00 – 16.00",AZ69)))</formula>
    </cfRule>
    <cfRule type="containsText" dxfId="15254" priority="16079" operator="containsText" text="09.00 - 13:00">
      <formula>NOT(ISERROR(SEARCH("09.00 - 13:00",AZ69)))</formula>
    </cfRule>
    <cfRule type="containsText" dxfId="15253" priority="16080" operator="containsText" text="08.30 – 16:30 ">
      <formula>NOT(ISERROR(SEARCH("08.30 – 16:30 ",AZ69)))</formula>
    </cfRule>
    <cfRule type="containsText" dxfId="15252" priority="16081" operator="containsText" text="08.30 – 17:30 ">
      <formula>NOT(ISERROR(SEARCH("08.30 – 17:30 ",AZ69)))</formula>
    </cfRule>
  </conditionalFormatting>
  <conditionalFormatting sqref="AZ60">
    <cfRule type="cellIs" dxfId="15251" priority="16041" operator="equal">
      <formula>"09.00 – 15.00"</formula>
    </cfRule>
  </conditionalFormatting>
  <conditionalFormatting sqref="AZ60">
    <cfRule type="cellIs" dxfId="15250" priority="16042" operator="equal">
      <formula>"09.00 – 18.00"</formula>
    </cfRule>
  </conditionalFormatting>
  <conditionalFormatting sqref="AZ60">
    <cfRule type="cellIs" dxfId="15249" priority="16043" operator="equal">
      <formula>"09.30 – 13.00"</formula>
    </cfRule>
  </conditionalFormatting>
  <conditionalFormatting sqref="AZ60">
    <cfRule type="cellIs" dxfId="15248" priority="16044" operator="equal">
      <formula>"10.30 – 19.30"</formula>
    </cfRule>
  </conditionalFormatting>
  <conditionalFormatting sqref="AZ60">
    <cfRule type="cellIs" dxfId="15247" priority="16045" operator="equal">
      <formula>"11.30 – 19.30"</formula>
    </cfRule>
  </conditionalFormatting>
  <conditionalFormatting sqref="AZ60">
    <cfRule type="cellIs" dxfId="15246" priority="16046" operator="equal">
      <formula>_FV(13,"3")</formula>
    </cfRule>
  </conditionalFormatting>
  <conditionalFormatting sqref="AZ60">
    <cfRule type="cellIs" dxfId="15245" priority="16047" operator="equal">
      <formula>_FV(13,"3")</formula>
    </cfRule>
  </conditionalFormatting>
  <conditionalFormatting sqref="AZ60">
    <cfRule type="cellIs" dxfId="15244" priority="16048" operator="equal">
      <formula>_FV(13,"3")</formula>
    </cfRule>
  </conditionalFormatting>
  <conditionalFormatting sqref="AZ60">
    <cfRule type="cellIs" dxfId="15243" priority="16014" operator="equal">
      <formula>_FV(13,"3")</formula>
    </cfRule>
  </conditionalFormatting>
  <conditionalFormatting sqref="AZ60">
    <cfRule type="cellIs" dxfId="15242" priority="16007" operator="equal">
      <formula>_FV(13,"3")</formula>
    </cfRule>
  </conditionalFormatting>
  <conditionalFormatting sqref="AZ60">
    <cfRule type="cellIs" dxfId="15241" priority="16067" operator="equal">
      <formula>"09.00 – 13.00"</formula>
    </cfRule>
  </conditionalFormatting>
  <conditionalFormatting sqref="AZ60">
    <cfRule type="cellIs" dxfId="15240" priority="16068" operator="equal">
      <formula>"09.00 – 15.00"</formula>
    </cfRule>
  </conditionalFormatting>
  <conditionalFormatting sqref="AZ60">
    <cfRule type="cellIs" dxfId="15239" priority="16069" operator="equal">
      <formula>"09.00 – 18.00"</formula>
    </cfRule>
  </conditionalFormatting>
  <conditionalFormatting sqref="AZ60">
    <cfRule type="cellIs" dxfId="15238" priority="16070" operator="equal">
      <formula>"09.30 – 13.00"</formula>
    </cfRule>
  </conditionalFormatting>
  <conditionalFormatting sqref="AZ60">
    <cfRule type="cellIs" dxfId="15237" priority="16071" operator="equal">
      <formula>"10.30 – 19.30"</formula>
    </cfRule>
  </conditionalFormatting>
  <conditionalFormatting sqref="AZ60">
    <cfRule type="cellIs" dxfId="15236" priority="16072" operator="equal">
      <formula>"11.30 – 19.30"</formula>
    </cfRule>
  </conditionalFormatting>
  <conditionalFormatting sqref="AZ60">
    <cfRule type="cellIs" dxfId="15235" priority="16073" operator="equal">
      <formula>_FV(13,"3")</formula>
    </cfRule>
  </conditionalFormatting>
  <conditionalFormatting sqref="AZ60">
    <cfRule type="cellIs" dxfId="15234" priority="16074" operator="equal">
      <formula>_FV(13,"3")</formula>
    </cfRule>
  </conditionalFormatting>
  <conditionalFormatting sqref="AZ60">
    <cfRule type="cellIs" dxfId="15233" priority="16075" operator="equal">
      <formula>_FV(13,"3")</formula>
    </cfRule>
  </conditionalFormatting>
  <conditionalFormatting sqref="AZ60">
    <cfRule type="containsText" dxfId="15232" priority="16057" operator="containsText" text="DOMENICA">
      <formula>NOT(ISERROR(SEARCH("DOMENICA",AZ60)))</formula>
    </cfRule>
    <cfRule type="containsText" dxfId="15231" priority="16058" operator="containsText" text="08.30 – 14.30">
      <formula>NOT(ISERROR(SEARCH("08.30 – 14.30",AZ60)))</formula>
    </cfRule>
    <cfRule type="containsText" dxfId="15230" priority="16059" operator="containsText" text="09.30 – 18.30">
      <formula>NOT(ISERROR(SEARCH("09.30 – 18.30",AZ60)))</formula>
    </cfRule>
    <cfRule type="containsText" dxfId="15229" priority="16060" operator="containsText" text="08.30 – 16.30">
      <formula>NOT(ISERROR(SEARCH("08.30 – 16.30",AZ60)))</formula>
    </cfRule>
    <cfRule type="containsText" dxfId="15228" priority="16061" operator="containsText" text="08.30 – 17.30">
      <formula>NOT(ISERROR(SEARCH("08.30 – 17.30",AZ60)))</formula>
    </cfRule>
    <cfRule type="containsText" dxfId="15227" priority="16062" operator="containsText" text="09.00 – 18.00">
      <formula>NOT(ISERROR(SEARCH("09.00 – 18.00",AZ60)))</formula>
    </cfRule>
    <cfRule type="containsText" dxfId="15226" priority="16063" operator="containsText" text="09.00 – 15.00">
      <formula>NOT(ISERROR(SEARCH("09.00 – 15.00",AZ60)))</formula>
    </cfRule>
    <cfRule type="containsText" dxfId="15225" priority="16064" operator="containsText" text="10.30 – 19.30">
      <formula>NOT(ISERROR(SEARCH("10.30 – 19.30",AZ60)))</formula>
    </cfRule>
    <cfRule type="containsText" dxfId="15224" priority="16065" operator="containsText" text="09.00 – 13.00">
      <formula>NOT(ISERROR(SEARCH("09.00 – 13.00",AZ60)))</formula>
    </cfRule>
    <cfRule type="containsText" dxfId="15223" priority="16066" operator="containsText" text="11.30 – 19.30">
      <formula>NOT(ISERROR(SEARCH("11.30 – 19.30",AZ60)))</formula>
    </cfRule>
  </conditionalFormatting>
  <conditionalFormatting sqref="AZ60">
    <cfRule type="cellIs" dxfId="15222" priority="16049" operator="equal">
      <formula>"09.00 – 15.00"</formula>
    </cfRule>
  </conditionalFormatting>
  <conditionalFormatting sqref="AZ60">
    <cfRule type="cellIs" dxfId="15221" priority="16050" operator="equal">
      <formula>"09.00 – 18.00"</formula>
    </cfRule>
  </conditionalFormatting>
  <conditionalFormatting sqref="AZ60">
    <cfRule type="cellIs" dxfId="15220" priority="16051" operator="equal">
      <formula>"09.30 – 13.00"</formula>
    </cfRule>
  </conditionalFormatting>
  <conditionalFormatting sqref="AZ60">
    <cfRule type="cellIs" dxfId="15219" priority="16052" operator="equal">
      <formula>"10.30 – 19.30"</formula>
    </cfRule>
  </conditionalFormatting>
  <conditionalFormatting sqref="AZ60">
    <cfRule type="cellIs" dxfId="15218" priority="16053" operator="equal">
      <formula>"11.30 – 19.30"</formula>
    </cfRule>
  </conditionalFormatting>
  <conditionalFormatting sqref="AZ60">
    <cfRule type="cellIs" dxfId="15217" priority="16054" operator="equal">
      <formula>_FV(13,"3")</formula>
    </cfRule>
  </conditionalFormatting>
  <conditionalFormatting sqref="AZ60">
    <cfRule type="cellIs" dxfId="15216" priority="16055" operator="equal">
      <formula>_FV(13,"3")</formula>
    </cfRule>
  </conditionalFormatting>
  <conditionalFormatting sqref="AZ60">
    <cfRule type="cellIs" dxfId="15215" priority="16056" operator="equal">
      <formula>_FV(13,"3")</formula>
    </cfRule>
  </conditionalFormatting>
  <conditionalFormatting sqref="AZ60">
    <cfRule type="containsText" dxfId="15214" priority="16035" operator="containsText" text="09.00 - 13.00">
      <formula>NOT(ISERROR(SEARCH("09.00 - 13.00",AZ60)))</formula>
    </cfRule>
    <cfRule type="containsText" dxfId="15213" priority="16036" operator="containsText" text="09.00 – 15:00">
      <formula>NOT(ISERROR(SEARCH("09.00 – 15:00",AZ60)))</formula>
    </cfRule>
    <cfRule type="containsText" dxfId="15212" priority="16037" operator="containsText" text="09.00 – 16.00">
      <formula>NOT(ISERROR(SEARCH("09.00 – 16.00",AZ60)))</formula>
    </cfRule>
    <cfRule type="containsText" dxfId="15211" priority="16038" operator="containsText" text="09.00 - 13:00">
      <formula>NOT(ISERROR(SEARCH("09.00 - 13:00",AZ60)))</formula>
    </cfRule>
    <cfRule type="containsText" dxfId="15210" priority="16039" operator="containsText" text="08.30 – 16:30 ">
      <formula>NOT(ISERROR(SEARCH("08.30 – 16:30 ",AZ60)))</formula>
    </cfRule>
    <cfRule type="containsText" dxfId="15209" priority="16040" operator="containsText" text="08.30 – 17:30 ">
      <formula>NOT(ISERROR(SEARCH("08.30 – 17:30 ",AZ60)))</formula>
    </cfRule>
  </conditionalFormatting>
  <conditionalFormatting sqref="AZ60">
    <cfRule type="cellIs" dxfId="15208" priority="16027" operator="equal">
      <formula>"09.00 – 15.00"</formula>
    </cfRule>
  </conditionalFormatting>
  <conditionalFormatting sqref="AZ60">
    <cfRule type="cellIs" dxfId="15207" priority="16028" operator="equal">
      <formula>"09.00 – 18.00"</formula>
    </cfRule>
  </conditionalFormatting>
  <conditionalFormatting sqref="AZ60">
    <cfRule type="cellIs" dxfId="15206" priority="16029" operator="equal">
      <formula>"09.30 – 13.00"</formula>
    </cfRule>
  </conditionalFormatting>
  <conditionalFormatting sqref="AZ60">
    <cfRule type="cellIs" dxfId="15205" priority="16030" operator="equal">
      <formula>"10.30 – 19.30"</formula>
    </cfRule>
  </conditionalFormatting>
  <conditionalFormatting sqref="AZ60">
    <cfRule type="cellIs" dxfId="15204" priority="16031" operator="equal">
      <formula>"11.30 – 19.30"</formula>
    </cfRule>
  </conditionalFormatting>
  <conditionalFormatting sqref="AZ60">
    <cfRule type="cellIs" dxfId="15203" priority="16032" operator="equal">
      <formula>_FV(13,"3")</formula>
    </cfRule>
  </conditionalFormatting>
  <conditionalFormatting sqref="AZ60">
    <cfRule type="cellIs" dxfId="15202" priority="16033" operator="equal">
      <formula>_FV(13,"3")</formula>
    </cfRule>
  </conditionalFormatting>
  <conditionalFormatting sqref="AZ60">
    <cfRule type="cellIs" dxfId="15201" priority="16034" operator="equal">
      <formula>_FV(13,"3")</formula>
    </cfRule>
  </conditionalFormatting>
  <conditionalFormatting sqref="AZ60">
    <cfRule type="containsText" dxfId="15200" priority="16017" operator="containsText" text="DOMENICA">
      <formula>NOT(ISERROR(SEARCH("DOMENICA",AZ60)))</formula>
    </cfRule>
    <cfRule type="containsText" dxfId="15199" priority="16018" operator="containsText" text="08.30 – 14.30">
      <formula>NOT(ISERROR(SEARCH("08.30 – 14.30",AZ60)))</formula>
    </cfRule>
    <cfRule type="containsText" dxfId="15198" priority="16019" operator="containsText" text="09.30 – 18.30">
      <formula>NOT(ISERROR(SEARCH("09.30 – 18.30",AZ60)))</formula>
    </cfRule>
    <cfRule type="containsText" dxfId="15197" priority="16020" operator="containsText" text="08.30 – 16.30">
      <formula>NOT(ISERROR(SEARCH("08.30 – 16.30",AZ60)))</formula>
    </cfRule>
    <cfRule type="containsText" dxfId="15196" priority="16021" operator="containsText" text="08.30 – 17.30">
      <formula>NOT(ISERROR(SEARCH("08.30 – 17.30",AZ60)))</formula>
    </cfRule>
    <cfRule type="containsText" dxfId="15195" priority="16022" operator="containsText" text="09.00 – 18.00">
      <formula>NOT(ISERROR(SEARCH("09.00 – 18.00",AZ60)))</formula>
    </cfRule>
    <cfRule type="containsText" dxfId="15194" priority="16023" operator="containsText" text="09.00 – 15.00">
      <formula>NOT(ISERROR(SEARCH("09.00 – 15.00",AZ60)))</formula>
    </cfRule>
    <cfRule type="containsText" dxfId="15193" priority="16024" operator="containsText" text="10.30 – 19.30">
      <formula>NOT(ISERROR(SEARCH("10.30 – 19.30",AZ60)))</formula>
    </cfRule>
    <cfRule type="containsText" dxfId="15192" priority="16025" operator="containsText" text="09.00 – 13.00">
      <formula>NOT(ISERROR(SEARCH("09.00 – 13.00",AZ60)))</formula>
    </cfRule>
    <cfRule type="containsText" dxfId="15191" priority="16026" operator="containsText" text="11.30 – 19.30">
      <formula>NOT(ISERROR(SEARCH("11.30 – 19.30",AZ60)))</formula>
    </cfRule>
  </conditionalFormatting>
  <conditionalFormatting sqref="AZ60">
    <cfRule type="cellIs" dxfId="15190" priority="16010" operator="equal">
      <formula>"09.00 – 18.00"</formula>
    </cfRule>
  </conditionalFormatting>
  <conditionalFormatting sqref="AZ60">
    <cfRule type="cellIs" dxfId="15189" priority="16011" operator="equal">
      <formula>"09.30 – 13.00"</formula>
    </cfRule>
  </conditionalFormatting>
  <conditionalFormatting sqref="AZ60">
    <cfRule type="cellIs" dxfId="15188" priority="16012" operator="equal">
      <formula>"10.30 – 19.30"</formula>
    </cfRule>
  </conditionalFormatting>
  <conditionalFormatting sqref="AZ60">
    <cfRule type="cellIs" dxfId="15187" priority="16013" operator="equal">
      <formula>"11.30 – 19.30"</formula>
    </cfRule>
  </conditionalFormatting>
  <conditionalFormatting sqref="AZ60">
    <cfRule type="cellIs" dxfId="15186" priority="16015" operator="equal">
      <formula>_FV(13,"3")</formula>
    </cfRule>
  </conditionalFormatting>
  <conditionalFormatting sqref="AZ60">
    <cfRule type="cellIs" dxfId="15185" priority="16016" operator="equal">
      <formula>_FV(13,"3")</formula>
    </cfRule>
  </conditionalFormatting>
  <conditionalFormatting sqref="AZ60">
    <cfRule type="cellIs" dxfId="15184" priority="16003" operator="equal">
      <formula>"09.00 – 18.00"</formula>
    </cfRule>
  </conditionalFormatting>
  <conditionalFormatting sqref="AZ60">
    <cfRule type="cellIs" dxfId="15183" priority="16004" operator="equal">
      <formula>"09.30 – 13.00"</formula>
    </cfRule>
  </conditionalFormatting>
  <conditionalFormatting sqref="AZ60">
    <cfRule type="cellIs" dxfId="15182" priority="16005" operator="equal">
      <formula>"10.30 – 19.30"</formula>
    </cfRule>
  </conditionalFormatting>
  <conditionalFormatting sqref="AZ60">
    <cfRule type="cellIs" dxfId="15181" priority="16006" operator="equal">
      <formula>"11.30 – 19.30"</formula>
    </cfRule>
  </conditionalFormatting>
  <conditionalFormatting sqref="AZ60">
    <cfRule type="cellIs" dxfId="15180" priority="16008" operator="equal">
      <formula>_FV(13,"3")</formula>
    </cfRule>
  </conditionalFormatting>
  <conditionalFormatting sqref="AZ60">
    <cfRule type="cellIs" dxfId="15179" priority="16009" operator="equal">
      <formula>_FV(13,"3")</formula>
    </cfRule>
  </conditionalFormatting>
  <conditionalFormatting sqref="AZ61:AZ68">
    <cfRule type="containsText" dxfId="15178" priority="15985" operator="containsText" text="08.30 – 14.30">
      <formula>NOT(ISERROR(SEARCH("08.30 – 14.30",AZ61)))</formula>
    </cfRule>
    <cfRule type="containsText" dxfId="15177" priority="15986" operator="containsText" text="09:30 – 18.30">
      <formula>NOT(ISERROR(SEARCH("09:30 – 18.30",AZ61)))</formula>
    </cfRule>
    <cfRule type="containsText" dxfId="15176" priority="15987" operator="containsText" text="10.30 – 18.30">
      <formula>NOT(ISERROR(SEARCH("10.30 – 18.30",AZ61)))</formula>
    </cfRule>
    <cfRule type="containsText" dxfId="15175" priority="15988" operator="containsText" text="09.30 – 18.30">
      <formula>NOT(ISERROR(SEARCH("09.30 – 18.30",AZ61)))</formula>
    </cfRule>
    <cfRule type="containsText" dxfId="15174" priority="15990" operator="containsText" text="09.00 – 13:00">
      <formula>NOT(ISERROR(SEARCH("09.00 – 13:00",AZ61)))</formula>
    </cfRule>
    <cfRule type="containsText" dxfId="15173" priority="15991" operator="containsText" text="08.30 – 16.30">
      <formula>NOT(ISERROR(SEARCH("08.30 – 16.30",AZ61)))</formula>
    </cfRule>
    <cfRule type="containsText" dxfId="15172" priority="15992" operator="containsText" text="08:30 – 17.30">
      <formula>NOT(ISERROR(SEARCH("08:30 – 17.30",AZ61)))</formula>
    </cfRule>
    <cfRule type="containsText" dxfId="15171" priority="15993" operator="containsText" text="08.30 – 17.30">
      <formula>NOT(ISERROR(SEARCH("08.30 – 17.30",AZ61)))</formula>
    </cfRule>
    <cfRule type="containsText" dxfId="15170" priority="15994" operator="containsText" text="09.00 – 18.00">
      <formula>NOT(ISERROR(SEARCH("09.00 – 18.00",AZ61)))</formula>
    </cfRule>
    <cfRule type="containsText" dxfId="15169" priority="15995" operator="containsText" text="09.00 – 13.00">
      <formula>NOT(ISERROR(SEARCH("09.00 – 13.00",AZ61)))</formula>
    </cfRule>
    <cfRule type="containsText" dxfId="15168" priority="15996" operator="containsText" text="11.30 – 19.30">
      <formula>NOT(ISERROR(SEARCH("11.30 – 19.30",AZ61)))</formula>
    </cfRule>
    <cfRule type="containsText" dxfId="15167" priority="15997" operator="containsText" text="10.30 – 19.30">
      <formula>NOT(ISERROR(SEARCH("10.30 – 19.30",AZ61)))</formula>
    </cfRule>
    <cfRule type="containsText" dxfId="15166" priority="15998" operator="containsText" text="09.00 – 15.00">
      <formula>NOT(ISERROR(SEARCH("09.00 – 15.00",AZ61)))</formula>
    </cfRule>
    <cfRule type="containsText" dxfId="15165" priority="15999" operator="containsText" text="1 2 : 3 0">
      <formula>NOT(ISERROR(SEARCH("1 2 : 3 0",AZ61)))</formula>
    </cfRule>
    <cfRule type="containsText" dxfId="15164" priority="16000" operator="containsText" text="1 3 : 3 0">
      <formula>NOT(ISERROR(SEARCH("1 3 : 3 0",AZ61)))</formula>
    </cfRule>
    <cfRule type="containsText" dxfId="15163" priority="16001" operator="containsText" text="FESTIVITÁ">
      <formula>NOT(ISERROR(SEARCH("FESTIVITÁ",AZ61)))</formula>
    </cfRule>
    <cfRule type="cellIs" dxfId="15162" priority="16002" operator="equal">
      <formula>"DOMENICA"</formula>
    </cfRule>
  </conditionalFormatting>
  <conditionalFormatting sqref="AZ61:AZ68">
    <cfRule type="containsText" dxfId="15161" priority="15977" operator="containsText" text="09.00 - 13.00">
      <formula>NOT(ISERROR(SEARCH("09.00 - 13.00",AZ61)))</formula>
    </cfRule>
    <cfRule type="containsText" dxfId="15160" priority="15980" operator="containsText" text="09.00 – 15:00">
      <formula>NOT(ISERROR(SEARCH("09.00 – 15:00",AZ61)))</formula>
    </cfRule>
    <cfRule type="containsText" dxfId="15159" priority="15981" operator="containsText" text="09.00 – 16.00">
      <formula>NOT(ISERROR(SEARCH("09.00 – 16.00",AZ61)))</formula>
    </cfRule>
    <cfRule type="containsText" dxfId="15158" priority="15982" operator="containsText" text="09.00 - 13:00">
      <formula>NOT(ISERROR(SEARCH("09.00 - 13:00",AZ61)))</formula>
    </cfRule>
    <cfRule type="containsText" dxfId="15157" priority="15983" operator="containsText" text="08.30 – 16:30 ">
      <formula>NOT(ISERROR(SEARCH("08.30 – 16:30 ",AZ61)))</formula>
    </cfRule>
    <cfRule type="containsText" dxfId="15156" priority="15984" operator="containsText" text="08.30 – 17:30 ">
      <formula>NOT(ISERROR(SEARCH("08.30 – 17:30 ",AZ61)))</formula>
    </cfRule>
  </conditionalFormatting>
  <conditionalFormatting sqref="AZ61:AZ68">
    <cfRule type="containsText" dxfId="15155" priority="15979" operator="containsText" text="1 3 : 0 0">
      <formula>NOT(ISERROR(SEARCH("1 3 : 0 0",AZ61)))</formula>
    </cfRule>
  </conditionalFormatting>
  <conditionalFormatting sqref="AZ61">
    <cfRule type="containsText" dxfId="15154" priority="15978" operator="containsText" text="13:00">
      <formula>NOT(ISERROR(SEARCH("13:00",AZ61)))</formula>
    </cfRule>
  </conditionalFormatting>
  <conditionalFormatting sqref="AZ61:AZ68">
    <cfRule type="containsText" dxfId="15153" priority="15989" operator="containsText" text="09:00 – 13.00 ">
      <formula>NOT(ISERROR(SEARCH("09:00 – 13.00 ",AZ61)))</formula>
    </cfRule>
  </conditionalFormatting>
  <conditionalFormatting sqref="AZ67">
    <cfRule type="containsText" dxfId="15152" priority="15976" operator="containsText" text="09:00 – 13.00 ">
      <formula>NOT(ISERROR(SEARCH("09:00 – 13.00 ",AZ67)))</formula>
    </cfRule>
  </conditionalFormatting>
  <conditionalFormatting sqref="AZ61:AZ68">
    <cfRule type="containsText" dxfId="15151" priority="15975" operator="containsText" text="09:00 – 13.00 ">
      <formula>NOT(ISERROR(SEARCH("09:00 – 13.00 ",AZ61)))</formula>
    </cfRule>
  </conditionalFormatting>
  <conditionalFormatting sqref="AZ67:AZ68">
    <cfRule type="containsText" dxfId="15150" priority="15974" operator="containsText" text="09:00 – 13.00 ">
      <formula>NOT(ISERROR(SEARCH("09:00 – 13.00 ",AZ67)))</formula>
    </cfRule>
  </conditionalFormatting>
  <conditionalFormatting sqref="AZ62">
    <cfRule type="containsText" dxfId="15149" priority="15971" operator="containsText" text="09.00 -13.00">
      <formula>NOT(ISERROR(SEARCH("09.00 -13.00",AZ62)))</formula>
    </cfRule>
    <cfRule type="containsText" dxfId="15148" priority="15972" operator="containsText" text="09.00 -15:00">
      <formula>NOT(ISERROR(SEARCH("09.00 -15:00",AZ62)))</formula>
    </cfRule>
    <cfRule type="containsText" dxfId="15147" priority="15973" operator="containsText" text="09.00 -16.00">
      <formula>NOT(ISERROR(SEARCH("09.00 -16.00",AZ62)))</formula>
    </cfRule>
  </conditionalFormatting>
  <conditionalFormatting sqref="AZ63:AZ68">
    <cfRule type="containsText" dxfId="15146" priority="15968" operator="containsText" text="09.00 -13.00">
      <formula>NOT(ISERROR(SEARCH("09.00 -13.00",AZ63)))</formula>
    </cfRule>
    <cfRule type="containsText" dxfId="15145" priority="15969" operator="containsText" text="09.00 -15:00">
      <formula>NOT(ISERROR(SEARCH("09.00 -15:00",AZ63)))</formula>
    </cfRule>
    <cfRule type="containsText" dxfId="15144" priority="15970" operator="containsText" text="09.00 -16.00">
      <formula>NOT(ISERROR(SEARCH("09.00 -16.00",AZ63)))</formula>
    </cfRule>
  </conditionalFormatting>
  <conditionalFormatting sqref="AZ61">
    <cfRule type="containsText" dxfId="15143" priority="15965" operator="containsText" text="09.00 -13.00">
      <formula>NOT(ISERROR(SEARCH("09.00 -13.00",AZ61)))</formula>
    </cfRule>
    <cfRule type="containsText" dxfId="15142" priority="15966" operator="containsText" text="09.00 -15:00">
      <formula>NOT(ISERROR(SEARCH("09.00 -15:00",AZ61)))</formula>
    </cfRule>
    <cfRule type="containsText" dxfId="15141" priority="15967" operator="containsText" text="09.00 -16.00">
      <formula>NOT(ISERROR(SEARCH("09.00 -16.00",AZ61)))</formula>
    </cfRule>
  </conditionalFormatting>
  <conditionalFormatting sqref="AZ67">
    <cfRule type="containsText" dxfId="15140" priority="15964" operator="containsText" text="09:00 – 13.00 ">
      <formula>NOT(ISERROR(SEARCH("09:00 – 13.00 ",AZ67)))</formula>
    </cfRule>
  </conditionalFormatting>
  <conditionalFormatting sqref="AZ61:AZ68">
    <cfRule type="containsText" dxfId="15139" priority="15963" operator="containsText" text="09:00 – 13.00 ">
      <formula>NOT(ISERROR(SEARCH("09:00 – 13.00 ",AZ61)))</formula>
    </cfRule>
  </conditionalFormatting>
  <conditionalFormatting sqref="AZ67:AZ68">
    <cfRule type="containsText" dxfId="15138" priority="15962" operator="containsText" text="09:00 – 13.00 ">
      <formula>NOT(ISERROR(SEARCH("09:00 – 13.00 ",AZ67)))</formula>
    </cfRule>
  </conditionalFormatting>
  <conditionalFormatting sqref="AZ62">
    <cfRule type="containsText" dxfId="15137" priority="15959" operator="containsText" text="09.00 -13.00">
      <formula>NOT(ISERROR(SEARCH("09.00 -13.00",AZ62)))</formula>
    </cfRule>
    <cfRule type="containsText" dxfId="15136" priority="15960" operator="containsText" text="09.00 -15:00">
      <formula>NOT(ISERROR(SEARCH("09.00 -15:00",AZ62)))</formula>
    </cfRule>
    <cfRule type="containsText" dxfId="15135" priority="15961" operator="containsText" text="09.00 -16.00">
      <formula>NOT(ISERROR(SEARCH("09.00 -16.00",AZ62)))</formula>
    </cfRule>
  </conditionalFormatting>
  <conditionalFormatting sqref="AZ63:AZ68">
    <cfRule type="containsText" dxfId="15134" priority="15956" operator="containsText" text="09.00 -13.00">
      <formula>NOT(ISERROR(SEARCH("09.00 -13.00",AZ63)))</formula>
    </cfRule>
    <cfRule type="containsText" dxfId="15133" priority="15957" operator="containsText" text="09.00 -15:00">
      <formula>NOT(ISERROR(SEARCH("09.00 -15:00",AZ63)))</formula>
    </cfRule>
    <cfRule type="containsText" dxfId="15132" priority="15958" operator="containsText" text="09.00 -16.00">
      <formula>NOT(ISERROR(SEARCH("09.00 -16.00",AZ63)))</formula>
    </cfRule>
  </conditionalFormatting>
  <conditionalFormatting sqref="AZ61">
    <cfRule type="containsText" dxfId="15131" priority="15953" operator="containsText" text="09.00 -13.00">
      <formula>NOT(ISERROR(SEARCH("09.00 -13.00",AZ61)))</formula>
    </cfRule>
    <cfRule type="containsText" dxfId="15130" priority="15954" operator="containsText" text="09.00 -15:00">
      <formula>NOT(ISERROR(SEARCH("09.00 -15:00",AZ61)))</formula>
    </cfRule>
    <cfRule type="containsText" dxfId="15129" priority="15955" operator="containsText" text="09.00 -16.00">
      <formula>NOT(ISERROR(SEARCH("09.00 -16.00",AZ61)))</formula>
    </cfRule>
  </conditionalFormatting>
  <conditionalFormatting sqref="AZ62">
    <cfRule type="containsText" dxfId="15128" priority="15950" operator="containsText" text="09.00 -13:00">
      <formula>NOT(ISERROR(SEARCH("09.00 -13:00",AZ62)))</formula>
    </cfRule>
    <cfRule type="containsText" dxfId="15127" priority="15951" operator="containsText" text="08.30 -17.30">
      <formula>NOT(ISERROR(SEARCH("08.30 -17.30",AZ62)))</formula>
    </cfRule>
    <cfRule type="containsText" dxfId="15126" priority="15952" operator="containsText" text="08.30 -15:30">
      <formula>NOT(ISERROR(SEARCH("08.30 -15:30",AZ62)))</formula>
    </cfRule>
  </conditionalFormatting>
  <conditionalFormatting sqref="AZ63:AZ68">
    <cfRule type="containsText" dxfId="15125" priority="15947" operator="containsText" text="09.00 -13.00">
      <formula>NOT(ISERROR(SEARCH("09.00 -13.00",AZ63)))</formula>
    </cfRule>
    <cfRule type="containsText" dxfId="15124" priority="15948" operator="containsText" text="09.00 -15:00">
      <formula>NOT(ISERROR(SEARCH("09.00 -15:00",AZ63)))</formula>
    </cfRule>
    <cfRule type="containsText" dxfId="15123" priority="15949" operator="containsText" text="09.00 -16.00">
      <formula>NOT(ISERROR(SEARCH("09.00 -16.00",AZ63)))</formula>
    </cfRule>
  </conditionalFormatting>
  <conditionalFormatting sqref="AZ63:AZ68">
    <cfRule type="containsText" dxfId="15122" priority="15944" operator="containsText" text="09.00 -13:00">
      <formula>NOT(ISERROR(SEARCH("09.00 -13:00",AZ63)))</formula>
    </cfRule>
    <cfRule type="containsText" dxfId="15121" priority="15945" operator="containsText" text="08.30 -17.30">
      <formula>NOT(ISERROR(SEARCH("08.30 -17.30",AZ63)))</formula>
    </cfRule>
    <cfRule type="containsText" dxfId="15120" priority="15946" operator="containsText" text="08.30 -15:30">
      <formula>NOT(ISERROR(SEARCH("08.30 -15:30",AZ63)))</formula>
    </cfRule>
  </conditionalFormatting>
  <conditionalFormatting sqref="AZ61">
    <cfRule type="containsText" dxfId="15119" priority="15941" operator="containsText" text="09.00 -13.00">
      <formula>NOT(ISERROR(SEARCH("09.00 -13.00",AZ61)))</formula>
    </cfRule>
    <cfRule type="containsText" dxfId="15118" priority="15942" operator="containsText" text="09.00 -15:00">
      <formula>NOT(ISERROR(SEARCH("09.00 -15:00",AZ61)))</formula>
    </cfRule>
    <cfRule type="containsText" dxfId="15117" priority="15943" operator="containsText" text="09.00 -16.00">
      <formula>NOT(ISERROR(SEARCH("09.00 -16.00",AZ61)))</formula>
    </cfRule>
  </conditionalFormatting>
  <conditionalFormatting sqref="AZ61">
    <cfRule type="containsText" dxfId="15116" priority="15938" operator="containsText" text="09.00 -13:00">
      <formula>NOT(ISERROR(SEARCH("09.00 -13:00",AZ61)))</formula>
    </cfRule>
    <cfRule type="containsText" dxfId="15115" priority="15939" operator="containsText" text="08.30 -17.30">
      <formula>NOT(ISERROR(SEARCH("08.30 -17.30",AZ61)))</formula>
    </cfRule>
    <cfRule type="containsText" dxfId="15114" priority="15940" operator="containsText" text="08.30 -15:30">
      <formula>NOT(ISERROR(SEARCH("08.30 -15:30",AZ61)))</formula>
    </cfRule>
  </conditionalFormatting>
  <conditionalFormatting sqref="AZ70">
    <cfRule type="cellIs" dxfId="15113" priority="15929" operator="equal">
      <formula>"09.00 – 13.00"</formula>
    </cfRule>
  </conditionalFormatting>
  <conditionalFormatting sqref="AZ70">
    <cfRule type="cellIs" dxfId="15112" priority="15930" operator="equal">
      <formula>"09.00 – 15.00"</formula>
    </cfRule>
  </conditionalFormatting>
  <conditionalFormatting sqref="AZ70">
    <cfRule type="cellIs" dxfId="15111" priority="15931" operator="equal">
      <formula>"09.00 – 18.00"</formula>
    </cfRule>
  </conditionalFormatting>
  <conditionalFormatting sqref="AZ70">
    <cfRule type="cellIs" dxfId="15110" priority="15932" operator="equal">
      <formula>"09.30 – 13.00"</formula>
    </cfRule>
  </conditionalFormatting>
  <conditionalFormatting sqref="AZ70">
    <cfRule type="cellIs" dxfId="15109" priority="15933" operator="equal">
      <formula>"10.30 – 19.30"</formula>
    </cfRule>
  </conditionalFormatting>
  <conditionalFormatting sqref="AZ70">
    <cfRule type="cellIs" dxfId="15108" priority="15934" operator="equal">
      <formula>"11.30 – 19.30"</formula>
    </cfRule>
  </conditionalFormatting>
  <conditionalFormatting sqref="AZ70">
    <cfRule type="cellIs" dxfId="15107" priority="15935" operator="equal">
      <formula>_FV(13,"3")</formula>
    </cfRule>
  </conditionalFormatting>
  <conditionalFormatting sqref="AZ70">
    <cfRule type="cellIs" dxfId="15106" priority="15936" operator="equal">
      <formula>_FV(13,"3")</formula>
    </cfRule>
  </conditionalFormatting>
  <conditionalFormatting sqref="AZ70">
    <cfRule type="cellIs" dxfId="15105" priority="15937" operator="equal">
      <formula>_FV(13,"3")</formula>
    </cfRule>
  </conditionalFormatting>
  <conditionalFormatting sqref="AZ70">
    <cfRule type="containsText" dxfId="15104" priority="15919" operator="containsText" text="DOMENICA">
      <formula>NOT(ISERROR(SEARCH("DOMENICA",AZ70)))</formula>
    </cfRule>
    <cfRule type="containsText" dxfId="15103" priority="15920" operator="containsText" text="08.30 – 14.30">
      <formula>NOT(ISERROR(SEARCH("08.30 – 14.30",AZ70)))</formula>
    </cfRule>
    <cfRule type="containsText" dxfId="15102" priority="15921" operator="containsText" text="09.30 – 18.30">
      <formula>NOT(ISERROR(SEARCH("09.30 – 18.30",AZ70)))</formula>
    </cfRule>
    <cfRule type="containsText" dxfId="15101" priority="15922" operator="containsText" text="08.30 – 16.30">
      <formula>NOT(ISERROR(SEARCH("08.30 – 16.30",AZ70)))</formula>
    </cfRule>
    <cfRule type="containsText" dxfId="15100" priority="15923" operator="containsText" text="08.30 – 17.30">
      <formula>NOT(ISERROR(SEARCH("08.30 – 17.30",AZ70)))</formula>
    </cfRule>
    <cfRule type="containsText" dxfId="15099" priority="15924" operator="containsText" text="09.00 – 18.00">
      <formula>NOT(ISERROR(SEARCH("09.00 – 18.00",AZ70)))</formula>
    </cfRule>
    <cfRule type="containsText" dxfId="15098" priority="15925" operator="containsText" text="09.00 – 15.00">
      <formula>NOT(ISERROR(SEARCH("09.00 – 15.00",AZ70)))</formula>
    </cfRule>
    <cfRule type="containsText" dxfId="15097" priority="15926" operator="containsText" text="10.30 – 19.30">
      <formula>NOT(ISERROR(SEARCH("10.30 – 19.30",AZ70)))</formula>
    </cfRule>
    <cfRule type="containsText" dxfId="15096" priority="15927" operator="containsText" text="09.00 – 13.00">
      <formula>NOT(ISERROR(SEARCH("09.00 – 13.00",AZ70)))</formula>
    </cfRule>
    <cfRule type="containsText" dxfId="15095" priority="15928" operator="containsText" text="11.30 – 19.30">
      <formula>NOT(ISERROR(SEARCH("11.30 – 19.30",AZ70)))</formula>
    </cfRule>
  </conditionalFormatting>
  <conditionalFormatting sqref="AZ70">
    <cfRule type="cellIs" dxfId="15094" priority="15911" operator="equal">
      <formula>"09.00 – 15.00"</formula>
    </cfRule>
  </conditionalFormatting>
  <conditionalFormatting sqref="AZ70">
    <cfRule type="cellIs" dxfId="15093" priority="15912" operator="equal">
      <formula>"09.00 – 18.00"</formula>
    </cfRule>
  </conditionalFormatting>
  <conditionalFormatting sqref="AZ70">
    <cfRule type="cellIs" dxfId="15092" priority="15913" operator="equal">
      <formula>"09.30 – 13.00"</formula>
    </cfRule>
  </conditionalFormatting>
  <conditionalFormatting sqref="AZ70">
    <cfRule type="cellIs" dxfId="15091" priority="15914" operator="equal">
      <formula>"10.30 – 19.30"</formula>
    </cfRule>
  </conditionalFormatting>
  <conditionalFormatting sqref="AZ70">
    <cfRule type="cellIs" dxfId="15090" priority="15915" operator="equal">
      <formula>"11.30 – 19.30"</formula>
    </cfRule>
  </conditionalFormatting>
  <conditionalFormatting sqref="AZ70">
    <cfRule type="cellIs" dxfId="15089" priority="15916" operator="equal">
      <formula>_FV(13,"3")</formula>
    </cfRule>
  </conditionalFormatting>
  <conditionalFormatting sqref="AZ70">
    <cfRule type="cellIs" dxfId="15088" priority="15917" operator="equal">
      <formula>_FV(13,"3")</formula>
    </cfRule>
  </conditionalFormatting>
  <conditionalFormatting sqref="AZ70">
    <cfRule type="cellIs" dxfId="15087" priority="15918" operator="equal">
      <formula>_FV(13,"3")</formula>
    </cfRule>
  </conditionalFormatting>
  <conditionalFormatting sqref="AZ70">
    <cfRule type="cellIs" dxfId="15086" priority="15903" operator="equal">
      <formula>"09.00 – 15.00"</formula>
    </cfRule>
  </conditionalFormatting>
  <conditionalFormatting sqref="AZ70">
    <cfRule type="cellIs" dxfId="15085" priority="15904" operator="equal">
      <formula>"09.00 – 18.00"</formula>
    </cfRule>
  </conditionalFormatting>
  <conditionalFormatting sqref="AZ70">
    <cfRule type="cellIs" dxfId="15084" priority="15905" operator="equal">
      <formula>"09.30 – 13.00"</formula>
    </cfRule>
  </conditionalFormatting>
  <conditionalFormatting sqref="AZ70">
    <cfRule type="cellIs" dxfId="15083" priority="15906" operator="equal">
      <formula>"10.30 – 19.30"</formula>
    </cfRule>
  </conditionalFormatting>
  <conditionalFormatting sqref="AZ70">
    <cfRule type="cellIs" dxfId="15082" priority="15907" operator="equal">
      <formula>"11.30 – 19.30"</formula>
    </cfRule>
  </conditionalFormatting>
  <conditionalFormatting sqref="AZ70">
    <cfRule type="cellIs" dxfId="15081" priority="15908" operator="equal">
      <formula>_FV(13,"3")</formula>
    </cfRule>
  </conditionalFormatting>
  <conditionalFormatting sqref="AZ70">
    <cfRule type="cellIs" dxfId="15080" priority="15909" operator="equal">
      <formula>_FV(13,"3")</formula>
    </cfRule>
  </conditionalFormatting>
  <conditionalFormatting sqref="AZ70">
    <cfRule type="cellIs" dxfId="15079" priority="15910" operator="equal">
      <formula>_FV(13,"3")</formula>
    </cfRule>
  </conditionalFormatting>
  <conditionalFormatting sqref="AZ70">
    <cfRule type="containsText" dxfId="15078" priority="15897" operator="containsText" text="09.00 - 13.00">
      <formula>NOT(ISERROR(SEARCH("09.00 - 13.00",AZ70)))</formula>
    </cfRule>
    <cfRule type="containsText" dxfId="15077" priority="15898" operator="containsText" text="09.00 – 15:00">
      <formula>NOT(ISERROR(SEARCH("09.00 – 15:00",AZ70)))</formula>
    </cfRule>
    <cfRule type="containsText" dxfId="15076" priority="15899" operator="containsText" text="09.00 – 16.00">
      <formula>NOT(ISERROR(SEARCH("09.00 – 16.00",AZ70)))</formula>
    </cfRule>
    <cfRule type="containsText" dxfId="15075" priority="15900" operator="containsText" text="09.00 - 13:00">
      <formula>NOT(ISERROR(SEARCH("09.00 - 13:00",AZ70)))</formula>
    </cfRule>
    <cfRule type="containsText" dxfId="15074" priority="15901" operator="containsText" text="08.30 – 16:30 ">
      <formula>NOT(ISERROR(SEARCH("08.30 – 16:30 ",AZ70)))</formula>
    </cfRule>
    <cfRule type="containsText" dxfId="15073" priority="15902" operator="containsText" text="08.30 – 17:30 ">
      <formula>NOT(ISERROR(SEARCH("08.30 – 17:30 ",AZ70)))</formula>
    </cfRule>
  </conditionalFormatting>
  <conditionalFormatting sqref="AZ70">
    <cfRule type="cellIs" dxfId="15072" priority="15889" operator="equal">
      <formula>"09.00 – 15.00"</formula>
    </cfRule>
  </conditionalFormatting>
  <conditionalFormatting sqref="AZ70">
    <cfRule type="cellIs" dxfId="15071" priority="15890" operator="equal">
      <formula>"09.00 – 18.00"</formula>
    </cfRule>
  </conditionalFormatting>
  <conditionalFormatting sqref="AZ70">
    <cfRule type="cellIs" dxfId="15070" priority="15891" operator="equal">
      <formula>"09.30 – 13.00"</formula>
    </cfRule>
  </conditionalFormatting>
  <conditionalFormatting sqref="AZ70">
    <cfRule type="cellIs" dxfId="15069" priority="15892" operator="equal">
      <formula>"10.30 – 19.30"</formula>
    </cfRule>
  </conditionalFormatting>
  <conditionalFormatting sqref="AZ70">
    <cfRule type="cellIs" dxfId="15068" priority="15893" operator="equal">
      <formula>"11.30 – 19.30"</formula>
    </cfRule>
  </conditionalFormatting>
  <conditionalFormatting sqref="AZ70">
    <cfRule type="cellIs" dxfId="15067" priority="15894" operator="equal">
      <formula>_FV(13,"3")</formula>
    </cfRule>
  </conditionalFormatting>
  <conditionalFormatting sqref="AZ70">
    <cfRule type="cellIs" dxfId="15066" priority="15895" operator="equal">
      <formula>_FV(13,"3")</formula>
    </cfRule>
  </conditionalFormatting>
  <conditionalFormatting sqref="AZ70">
    <cfRule type="cellIs" dxfId="15065" priority="15896" operator="equal">
      <formula>_FV(13,"3")</formula>
    </cfRule>
  </conditionalFormatting>
  <conditionalFormatting sqref="AZ70">
    <cfRule type="containsText" dxfId="15064" priority="15879" operator="containsText" text="DOMENICA">
      <formula>NOT(ISERROR(SEARCH("DOMENICA",AZ70)))</formula>
    </cfRule>
    <cfRule type="containsText" dxfId="15063" priority="15880" operator="containsText" text="08.30 – 14.30">
      <formula>NOT(ISERROR(SEARCH("08.30 – 14.30",AZ70)))</formula>
    </cfRule>
    <cfRule type="containsText" dxfId="15062" priority="15881" operator="containsText" text="09.30 – 18.30">
      <formula>NOT(ISERROR(SEARCH("09.30 – 18.30",AZ70)))</formula>
    </cfRule>
    <cfRule type="containsText" dxfId="15061" priority="15882" operator="containsText" text="08.30 – 16.30">
      <formula>NOT(ISERROR(SEARCH("08.30 – 16.30",AZ70)))</formula>
    </cfRule>
    <cfRule type="containsText" dxfId="15060" priority="15883" operator="containsText" text="08.30 – 17.30">
      <formula>NOT(ISERROR(SEARCH("08.30 – 17.30",AZ70)))</formula>
    </cfRule>
    <cfRule type="containsText" dxfId="15059" priority="15884" operator="containsText" text="09.00 – 18.00">
      <formula>NOT(ISERROR(SEARCH("09.00 – 18.00",AZ70)))</formula>
    </cfRule>
    <cfRule type="containsText" dxfId="15058" priority="15885" operator="containsText" text="09.00 – 15.00">
      <formula>NOT(ISERROR(SEARCH("09.00 – 15.00",AZ70)))</formula>
    </cfRule>
    <cfRule type="containsText" dxfId="15057" priority="15886" operator="containsText" text="10.30 – 19.30">
      <formula>NOT(ISERROR(SEARCH("10.30 – 19.30",AZ70)))</formula>
    </cfRule>
    <cfRule type="containsText" dxfId="15056" priority="15887" operator="containsText" text="09.00 – 13.00">
      <formula>NOT(ISERROR(SEARCH("09.00 – 13.00",AZ70)))</formula>
    </cfRule>
    <cfRule type="containsText" dxfId="15055" priority="15888" operator="containsText" text="11.30 – 19.30">
      <formula>NOT(ISERROR(SEARCH("11.30 – 19.30",AZ70)))</formula>
    </cfRule>
  </conditionalFormatting>
  <conditionalFormatting sqref="AZ70">
    <cfRule type="cellIs" dxfId="15054" priority="15872" operator="equal">
      <formula>"09.00 – 18.00"</formula>
    </cfRule>
  </conditionalFormatting>
  <conditionalFormatting sqref="AZ70">
    <cfRule type="cellIs" dxfId="15053" priority="15873" operator="equal">
      <formula>"09.30 – 13.00"</formula>
    </cfRule>
  </conditionalFormatting>
  <conditionalFormatting sqref="AZ70">
    <cfRule type="cellIs" dxfId="15052" priority="15874" operator="equal">
      <formula>"10.30 – 19.30"</formula>
    </cfRule>
  </conditionalFormatting>
  <conditionalFormatting sqref="AZ70">
    <cfRule type="cellIs" dxfId="15051" priority="15875" operator="equal">
      <formula>"11.30 – 19.30"</formula>
    </cfRule>
  </conditionalFormatting>
  <conditionalFormatting sqref="AZ70">
    <cfRule type="cellIs" dxfId="15050" priority="15876" operator="equal">
      <formula>_FV(13,"3")</formula>
    </cfRule>
  </conditionalFormatting>
  <conditionalFormatting sqref="AZ70">
    <cfRule type="cellIs" dxfId="15049" priority="15877" operator="equal">
      <formula>_FV(13,"3")</formula>
    </cfRule>
  </conditionalFormatting>
  <conditionalFormatting sqref="AZ70">
    <cfRule type="cellIs" dxfId="15048" priority="15878" operator="equal">
      <formula>_FV(13,"3")</formula>
    </cfRule>
  </conditionalFormatting>
  <conditionalFormatting sqref="AZ70">
    <cfRule type="cellIs" dxfId="15047" priority="15865" operator="equal">
      <formula>"09.00 – 18.00"</formula>
    </cfRule>
  </conditionalFormatting>
  <conditionalFormatting sqref="AZ70">
    <cfRule type="cellIs" dxfId="15046" priority="15866" operator="equal">
      <formula>"09.30 – 13.00"</formula>
    </cfRule>
  </conditionalFormatting>
  <conditionalFormatting sqref="AZ70">
    <cfRule type="cellIs" dxfId="15045" priority="15867" operator="equal">
      <formula>"10.30 – 19.30"</formula>
    </cfRule>
  </conditionalFormatting>
  <conditionalFormatting sqref="AZ70">
    <cfRule type="cellIs" dxfId="15044" priority="15868" operator="equal">
      <formula>"11.30 – 19.30"</formula>
    </cfRule>
  </conditionalFormatting>
  <conditionalFormatting sqref="AZ70">
    <cfRule type="cellIs" dxfId="15043" priority="15869" operator="equal">
      <formula>_FV(13,"3")</formula>
    </cfRule>
  </conditionalFormatting>
  <conditionalFormatting sqref="AZ70">
    <cfRule type="cellIs" dxfId="15042" priority="15870" operator="equal">
      <formula>_FV(13,"3")</formula>
    </cfRule>
  </conditionalFormatting>
  <conditionalFormatting sqref="AZ70">
    <cfRule type="cellIs" dxfId="15041" priority="15871" operator="equal">
      <formula>_FV(13,"3")</formula>
    </cfRule>
  </conditionalFormatting>
  <conditionalFormatting sqref="AZ71:AZ78">
    <cfRule type="containsText" dxfId="15040" priority="15847" operator="containsText" text="08.30 – 14.30">
      <formula>NOT(ISERROR(SEARCH("08.30 – 14.30",AZ71)))</formula>
    </cfRule>
    <cfRule type="containsText" dxfId="15039" priority="15848" operator="containsText" text="09:30 – 18.30">
      <formula>NOT(ISERROR(SEARCH("09:30 – 18.30",AZ71)))</formula>
    </cfRule>
    <cfRule type="containsText" dxfId="15038" priority="15849" operator="containsText" text="10.30 – 18.30">
      <formula>NOT(ISERROR(SEARCH("10.30 – 18.30",AZ71)))</formula>
    </cfRule>
    <cfRule type="containsText" dxfId="15037" priority="15850" operator="containsText" text="09.30 – 18.30">
      <formula>NOT(ISERROR(SEARCH("09.30 – 18.30",AZ71)))</formula>
    </cfRule>
    <cfRule type="containsText" dxfId="15036" priority="15852" operator="containsText" text="09.00 – 13:00">
      <formula>NOT(ISERROR(SEARCH("09.00 – 13:00",AZ71)))</formula>
    </cfRule>
    <cfRule type="containsText" dxfId="15035" priority="15853" operator="containsText" text="08.30 – 16.30">
      <formula>NOT(ISERROR(SEARCH("08.30 – 16.30",AZ71)))</formula>
    </cfRule>
    <cfRule type="containsText" dxfId="15034" priority="15854" operator="containsText" text="08:30 – 17.30">
      <formula>NOT(ISERROR(SEARCH("08:30 – 17.30",AZ71)))</formula>
    </cfRule>
    <cfRule type="containsText" dxfId="15033" priority="15855" operator="containsText" text="08.30 – 17.30">
      <formula>NOT(ISERROR(SEARCH("08.30 – 17.30",AZ71)))</formula>
    </cfRule>
    <cfRule type="containsText" dxfId="15032" priority="15856" operator="containsText" text="09.00 – 18.00">
      <formula>NOT(ISERROR(SEARCH("09.00 – 18.00",AZ71)))</formula>
    </cfRule>
    <cfRule type="containsText" dxfId="15031" priority="15857" operator="containsText" text="09.00 – 13.00">
      <formula>NOT(ISERROR(SEARCH("09.00 – 13.00",AZ71)))</formula>
    </cfRule>
    <cfRule type="containsText" dxfId="15030" priority="15858" operator="containsText" text="11.30 – 19.30">
      <formula>NOT(ISERROR(SEARCH("11.30 – 19.30",AZ71)))</formula>
    </cfRule>
    <cfRule type="containsText" dxfId="15029" priority="15859" operator="containsText" text="10.30 – 19.30">
      <formula>NOT(ISERROR(SEARCH("10.30 – 19.30",AZ71)))</formula>
    </cfRule>
    <cfRule type="containsText" dxfId="15028" priority="15860" operator="containsText" text="09.00 – 15.00">
      <formula>NOT(ISERROR(SEARCH("09.00 – 15.00",AZ71)))</formula>
    </cfRule>
    <cfRule type="containsText" dxfId="15027" priority="15861" operator="containsText" text="1 2 : 3 0">
      <formula>NOT(ISERROR(SEARCH("1 2 : 3 0",AZ71)))</formula>
    </cfRule>
    <cfRule type="containsText" dxfId="15026" priority="15862" operator="containsText" text="1 3 : 3 0">
      <formula>NOT(ISERROR(SEARCH("1 3 : 3 0",AZ71)))</formula>
    </cfRule>
    <cfRule type="containsText" dxfId="15025" priority="15863" operator="containsText" text="FESTIVITÁ">
      <formula>NOT(ISERROR(SEARCH("FESTIVITÁ",AZ71)))</formula>
    </cfRule>
    <cfRule type="cellIs" dxfId="15024" priority="15864" operator="equal">
      <formula>"DOMENICA"</formula>
    </cfRule>
  </conditionalFormatting>
  <conditionalFormatting sqref="AZ71:AZ78">
    <cfRule type="containsText" dxfId="15023" priority="15839" operator="containsText" text="09.00 - 13.00">
      <formula>NOT(ISERROR(SEARCH("09.00 - 13.00",AZ71)))</formula>
    </cfRule>
    <cfRule type="containsText" dxfId="15022" priority="15842" operator="containsText" text="09.00 – 15:00">
      <formula>NOT(ISERROR(SEARCH("09.00 – 15:00",AZ71)))</formula>
    </cfRule>
    <cfRule type="containsText" dxfId="15021" priority="15843" operator="containsText" text="09.00 – 16.00">
      <formula>NOT(ISERROR(SEARCH("09.00 – 16.00",AZ71)))</formula>
    </cfRule>
    <cfRule type="containsText" dxfId="15020" priority="15844" operator="containsText" text="09.00 - 13:00">
      <formula>NOT(ISERROR(SEARCH("09.00 - 13:00",AZ71)))</formula>
    </cfRule>
    <cfRule type="containsText" dxfId="15019" priority="15845" operator="containsText" text="08.30 – 16:30 ">
      <formula>NOT(ISERROR(SEARCH("08.30 – 16:30 ",AZ71)))</formula>
    </cfRule>
    <cfRule type="containsText" dxfId="15018" priority="15846" operator="containsText" text="08.30 – 17:30 ">
      <formula>NOT(ISERROR(SEARCH("08.30 – 17:30 ",AZ71)))</formula>
    </cfRule>
  </conditionalFormatting>
  <conditionalFormatting sqref="AZ71:AZ78">
    <cfRule type="containsText" dxfId="15017" priority="15841" operator="containsText" text="1 3 : 0 0">
      <formula>NOT(ISERROR(SEARCH("1 3 : 0 0",AZ71)))</formula>
    </cfRule>
  </conditionalFormatting>
  <conditionalFormatting sqref="AZ71">
    <cfRule type="containsText" dxfId="15016" priority="15840" operator="containsText" text="13:00">
      <formula>NOT(ISERROR(SEARCH("13:00",AZ71)))</formula>
    </cfRule>
  </conditionalFormatting>
  <conditionalFormatting sqref="AZ71:AZ78">
    <cfRule type="containsText" dxfId="15015" priority="15851" operator="containsText" text="09:00 – 13.00 ">
      <formula>NOT(ISERROR(SEARCH("09:00 – 13.00 ",AZ71)))</formula>
    </cfRule>
  </conditionalFormatting>
  <conditionalFormatting sqref="AZ77">
    <cfRule type="containsText" dxfId="15014" priority="15838" operator="containsText" text="09:00 – 13.00 ">
      <formula>NOT(ISERROR(SEARCH("09:00 – 13.00 ",AZ77)))</formula>
    </cfRule>
  </conditionalFormatting>
  <conditionalFormatting sqref="AZ71:AZ78">
    <cfRule type="containsText" dxfId="15013" priority="15837" operator="containsText" text="09:00 – 13.00 ">
      <formula>NOT(ISERROR(SEARCH("09:00 – 13.00 ",AZ71)))</formula>
    </cfRule>
  </conditionalFormatting>
  <conditionalFormatting sqref="AZ77:AZ78">
    <cfRule type="containsText" dxfId="15012" priority="15836" operator="containsText" text="09:00 – 13.00 ">
      <formula>NOT(ISERROR(SEARCH("09:00 – 13.00 ",AZ77)))</formula>
    </cfRule>
  </conditionalFormatting>
  <conditionalFormatting sqref="AZ72">
    <cfRule type="containsText" dxfId="15011" priority="15833" operator="containsText" text="09.00 -13.00">
      <formula>NOT(ISERROR(SEARCH("09.00 -13.00",AZ72)))</formula>
    </cfRule>
    <cfRule type="containsText" dxfId="15010" priority="15834" operator="containsText" text="09.00 -15:00">
      <formula>NOT(ISERROR(SEARCH("09.00 -15:00",AZ72)))</formula>
    </cfRule>
    <cfRule type="containsText" dxfId="15009" priority="15835" operator="containsText" text="09.00 -16.00">
      <formula>NOT(ISERROR(SEARCH("09.00 -16.00",AZ72)))</formula>
    </cfRule>
  </conditionalFormatting>
  <conditionalFormatting sqref="AZ73:AZ78">
    <cfRule type="containsText" dxfId="15008" priority="15830" operator="containsText" text="09.00 -13.00">
      <formula>NOT(ISERROR(SEARCH("09.00 -13.00",AZ73)))</formula>
    </cfRule>
    <cfRule type="containsText" dxfId="15007" priority="15831" operator="containsText" text="09.00 -15:00">
      <formula>NOT(ISERROR(SEARCH("09.00 -15:00",AZ73)))</formula>
    </cfRule>
    <cfRule type="containsText" dxfId="15006" priority="15832" operator="containsText" text="09.00 -16.00">
      <formula>NOT(ISERROR(SEARCH("09.00 -16.00",AZ73)))</formula>
    </cfRule>
  </conditionalFormatting>
  <conditionalFormatting sqref="AZ71">
    <cfRule type="containsText" dxfId="15005" priority="15827" operator="containsText" text="09.00 -13.00">
      <formula>NOT(ISERROR(SEARCH("09.00 -13.00",AZ71)))</formula>
    </cfRule>
    <cfRule type="containsText" dxfId="15004" priority="15828" operator="containsText" text="09.00 -15:00">
      <formula>NOT(ISERROR(SEARCH("09.00 -15:00",AZ71)))</formula>
    </cfRule>
    <cfRule type="containsText" dxfId="15003" priority="15829" operator="containsText" text="09.00 -16.00">
      <formula>NOT(ISERROR(SEARCH("09.00 -16.00",AZ71)))</formula>
    </cfRule>
  </conditionalFormatting>
  <conditionalFormatting sqref="AZ77">
    <cfRule type="containsText" dxfId="15002" priority="15826" operator="containsText" text="09:00 – 13.00 ">
      <formula>NOT(ISERROR(SEARCH("09:00 – 13.00 ",AZ77)))</formula>
    </cfRule>
  </conditionalFormatting>
  <conditionalFormatting sqref="AZ71:AZ78">
    <cfRule type="containsText" dxfId="15001" priority="15825" operator="containsText" text="09:00 – 13.00 ">
      <formula>NOT(ISERROR(SEARCH("09:00 – 13.00 ",AZ71)))</formula>
    </cfRule>
  </conditionalFormatting>
  <conditionalFormatting sqref="AZ77:AZ78">
    <cfRule type="containsText" dxfId="15000" priority="15824" operator="containsText" text="09:00 – 13.00 ">
      <formula>NOT(ISERROR(SEARCH("09:00 – 13.00 ",AZ77)))</formula>
    </cfRule>
  </conditionalFormatting>
  <conditionalFormatting sqref="AZ72">
    <cfRule type="containsText" dxfId="14999" priority="15821" operator="containsText" text="09.00 -13.00">
      <formula>NOT(ISERROR(SEARCH("09.00 -13.00",AZ72)))</formula>
    </cfRule>
    <cfRule type="containsText" dxfId="14998" priority="15822" operator="containsText" text="09.00 -15:00">
      <formula>NOT(ISERROR(SEARCH("09.00 -15:00",AZ72)))</formula>
    </cfRule>
    <cfRule type="containsText" dxfId="14997" priority="15823" operator="containsText" text="09.00 -16.00">
      <formula>NOT(ISERROR(SEARCH("09.00 -16.00",AZ72)))</formula>
    </cfRule>
  </conditionalFormatting>
  <conditionalFormatting sqref="AZ73:AZ78">
    <cfRule type="containsText" dxfId="14996" priority="15818" operator="containsText" text="09.00 -13.00">
      <formula>NOT(ISERROR(SEARCH("09.00 -13.00",AZ73)))</formula>
    </cfRule>
    <cfRule type="containsText" dxfId="14995" priority="15819" operator="containsText" text="09.00 -15:00">
      <formula>NOT(ISERROR(SEARCH("09.00 -15:00",AZ73)))</formula>
    </cfRule>
    <cfRule type="containsText" dxfId="14994" priority="15820" operator="containsText" text="09.00 -16.00">
      <formula>NOT(ISERROR(SEARCH("09.00 -16.00",AZ73)))</formula>
    </cfRule>
  </conditionalFormatting>
  <conditionalFormatting sqref="AZ71">
    <cfRule type="containsText" dxfId="14993" priority="15815" operator="containsText" text="09.00 -13.00">
      <formula>NOT(ISERROR(SEARCH("09.00 -13.00",AZ71)))</formula>
    </cfRule>
    <cfRule type="containsText" dxfId="14992" priority="15816" operator="containsText" text="09.00 -15:00">
      <formula>NOT(ISERROR(SEARCH("09.00 -15:00",AZ71)))</formula>
    </cfRule>
    <cfRule type="containsText" dxfId="14991" priority="15817" operator="containsText" text="09.00 -16.00">
      <formula>NOT(ISERROR(SEARCH("09.00 -16.00",AZ71)))</formula>
    </cfRule>
  </conditionalFormatting>
  <conditionalFormatting sqref="AZ72">
    <cfRule type="containsText" dxfId="14990" priority="15812" operator="containsText" text="09.00 -13:00">
      <formula>NOT(ISERROR(SEARCH("09.00 -13:00",AZ72)))</formula>
    </cfRule>
    <cfRule type="containsText" dxfId="14989" priority="15813" operator="containsText" text="08.30 -17.30">
      <formula>NOT(ISERROR(SEARCH("08.30 -17.30",AZ72)))</formula>
    </cfRule>
    <cfRule type="containsText" dxfId="14988" priority="15814" operator="containsText" text="08.30 -15:30">
      <formula>NOT(ISERROR(SEARCH("08.30 -15:30",AZ72)))</formula>
    </cfRule>
  </conditionalFormatting>
  <conditionalFormatting sqref="AZ73:AZ78">
    <cfRule type="containsText" dxfId="14987" priority="15809" operator="containsText" text="09.00 -13.00">
      <formula>NOT(ISERROR(SEARCH("09.00 -13.00",AZ73)))</formula>
    </cfRule>
    <cfRule type="containsText" dxfId="14986" priority="15810" operator="containsText" text="09.00 -15:00">
      <formula>NOT(ISERROR(SEARCH("09.00 -15:00",AZ73)))</formula>
    </cfRule>
    <cfRule type="containsText" dxfId="14985" priority="15811" operator="containsText" text="09.00 -16.00">
      <formula>NOT(ISERROR(SEARCH("09.00 -16.00",AZ73)))</formula>
    </cfRule>
  </conditionalFormatting>
  <conditionalFormatting sqref="AZ73:AZ78">
    <cfRule type="containsText" dxfId="14984" priority="15806" operator="containsText" text="09.00 -13:00">
      <formula>NOT(ISERROR(SEARCH("09.00 -13:00",AZ73)))</formula>
    </cfRule>
    <cfRule type="containsText" dxfId="14983" priority="15807" operator="containsText" text="08.30 -17.30">
      <formula>NOT(ISERROR(SEARCH("08.30 -17.30",AZ73)))</formula>
    </cfRule>
    <cfRule type="containsText" dxfId="14982" priority="15808" operator="containsText" text="08.30 -15:30">
      <formula>NOT(ISERROR(SEARCH("08.30 -15:30",AZ73)))</formula>
    </cfRule>
  </conditionalFormatting>
  <conditionalFormatting sqref="AZ71">
    <cfRule type="containsText" dxfId="14981" priority="15803" operator="containsText" text="09.00 -13.00">
      <formula>NOT(ISERROR(SEARCH("09.00 -13.00",AZ71)))</formula>
    </cfRule>
    <cfRule type="containsText" dxfId="14980" priority="15804" operator="containsText" text="09.00 -15:00">
      <formula>NOT(ISERROR(SEARCH("09.00 -15:00",AZ71)))</formula>
    </cfRule>
    <cfRule type="containsText" dxfId="14979" priority="15805" operator="containsText" text="09.00 -16.00">
      <formula>NOT(ISERROR(SEARCH("09.00 -16.00",AZ71)))</formula>
    </cfRule>
  </conditionalFormatting>
  <conditionalFormatting sqref="AZ71">
    <cfRule type="containsText" dxfId="14978" priority="15800" operator="containsText" text="09.00 -13:00">
      <formula>NOT(ISERROR(SEARCH("09.00 -13:00",AZ71)))</formula>
    </cfRule>
    <cfRule type="containsText" dxfId="14977" priority="15801" operator="containsText" text="08.30 -17.30">
      <formula>NOT(ISERROR(SEARCH("08.30 -17.30",AZ71)))</formula>
    </cfRule>
    <cfRule type="containsText" dxfId="14976" priority="15802" operator="containsText" text="08.30 -15:30">
      <formula>NOT(ISERROR(SEARCH("08.30 -15:30",AZ71)))</formula>
    </cfRule>
  </conditionalFormatting>
  <conditionalFormatting sqref="AZ80">
    <cfRule type="cellIs" dxfId="14975" priority="15791" operator="equal">
      <formula>"09.00 – 13.00"</formula>
    </cfRule>
  </conditionalFormatting>
  <conditionalFormatting sqref="AZ80">
    <cfRule type="cellIs" dxfId="14974" priority="15792" operator="equal">
      <formula>"09.00 – 15.00"</formula>
    </cfRule>
  </conditionalFormatting>
  <conditionalFormatting sqref="AZ80">
    <cfRule type="cellIs" dxfId="14973" priority="15793" operator="equal">
      <formula>"09.00 – 18.00"</formula>
    </cfRule>
  </conditionalFormatting>
  <conditionalFormatting sqref="AZ80">
    <cfRule type="cellIs" dxfId="14972" priority="15794" operator="equal">
      <formula>"09.30 – 13.00"</formula>
    </cfRule>
  </conditionalFormatting>
  <conditionalFormatting sqref="AZ80">
    <cfRule type="cellIs" dxfId="14971" priority="15795" operator="equal">
      <formula>"10.30 – 19.30"</formula>
    </cfRule>
  </conditionalFormatting>
  <conditionalFormatting sqref="AZ80">
    <cfRule type="cellIs" dxfId="14970" priority="15796" operator="equal">
      <formula>"11.30 – 19.30"</formula>
    </cfRule>
  </conditionalFormatting>
  <conditionalFormatting sqref="AZ80">
    <cfRule type="cellIs" dxfId="14969" priority="15797" operator="equal">
      <formula>_FV(13,"3")</formula>
    </cfRule>
  </conditionalFormatting>
  <conditionalFormatting sqref="AZ80">
    <cfRule type="cellIs" dxfId="14968" priority="15798" operator="equal">
      <formula>_FV(13,"3")</formula>
    </cfRule>
  </conditionalFormatting>
  <conditionalFormatting sqref="AZ80">
    <cfRule type="cellIs" dxfId="14967" priority="15799" operator="equal">
      <formula>_FV(13,"3")</formula>
    </cfRule>
  </conditionalFormatting>
  <conditionalFormatting sqref="AZ80">
    <cfRule type="containsText" dxfId="14966" priority="15781" operator="containsText" text="DOMENICA">
      <formula>NOT(ISERROR(SEARCH("DOMENICA",AZ80)))</formula>
    </cfRule>
    <cfRule type="containsText" dxfId="14965" priority="15782" operator="containsText" text="08.30 – 14.30">
      <formula>NOT(ISERROR(SEARCH("08.30 – 14.30",AZ80)))</formula>
    </cfRule>
    <cfRule type="containsText" dxfId="14964" priority="15783" operator="containsText" text="09.30 – 18.30">
      <formula>NOT(ISERROR(SEARCH("09.30 – 18.30",AZ80)))</formula>
    </cfRule>
    <cfRule type="containsText" dxfId="14963" priority="15784" operator="containsText" text="08.30 – 16.30">
      <formula>NOT(ISERROR(SEARCH("08.30 – 16.30",AZ80)))</formula>
    </cfRule>
    <cfRule type="containsText" dxfId="14962" priority="15785" operator="containsText" text="08.30 – 17.30">
      <formula>NOT(ISERROR(SEARCH("08.30 – 17.30",AZ80)))</formula>
    </cfRule>
    <cfRule type="containsText" dxfId="14961" priority="15786" operator="containsText" text="09.00 – 18.00">
      <formula>NOT(ISERROR(SEARCH("09.00 – 18.00",AZ80)))</formula>
    </cfRule>
    <cfRule type="containsText" dxfId="14960" priority="15787" operator="containsText" text="09.00 – 15.00">
      <formula>NOT(ISERROR(SEARCH("09.00 – 15.00",AZ80)))</formula>
    </cfRule>
    <cfRule type="containsText" dxfId="14959" priority="15788" operator="containsText" text="10.30 – 19.30">
      <formula>NOT(ISERROR(SEARCH("10.30 – 19.30",AZ80)))</formula>
    </cfRule>
    <cfRule type="containsText" dxfId="14958" priority="15789" operator="containsText" text="09.00 – 13.00">
      <formula>NOT(ISERROR(SEARCH("09.00 – 13.00",AZ80)))</formula>
    </cfRule>
    <cfRule type="containsText" dxfId="14957" priority="15790" operator="containsText" text="11.30 – 19.30">
      <formula>NOT(ISERROR(SEARCH("11.30 – 19.30",AZ80)))</formula>
    </cfRule>
  </conditionalFormatting>
  <conditionalFormatting sqref="AZ80">
    <cfRule type="cellIs" dxfId="14956" priority="15773" operator="equal">
      <formula>"09.00 – 15.00"</formula>
    </cfRule>
  </conditionalFormatting>
  <conditionalFormatting sqref="AZ80">
    <cfRule type="cellIs" dxfId="14955" priority="15774" operator="equal">
      <formula>"09.00 – 18.00"</formula>
    </cfRule>
  </conditionalFormatting>
  <conditionalFormatting sqref="AZ80">
    <cfRule type="cellIs" dxfId="14954" priority="15775" operator="equal">
      <formula>"09.30 – 13.00"</formula>
    </cfRule>
  </conditionalFormatting>
  <conditionalFormatting sqref="AZ80">
    <cfRule type="cellIs" dxfId="14953" priority="15776" operator="equal">
      <formula>"10.30 – 19.30"</formula>
    </cfRule>
  </conditionalFormatting>
  <conditionalFormatting sqref="AZ80">
    <cfRule type="cellIs" dxfId="14952" priority="15777" operator="equal">
      <formula>"11.30 – 19.30"</formula>
    </cfRule>
  </conditionalFormatting>
  <conditionalFormatting sqref="AZ80">
    <cfRule type="cellIs" dxfId="14951" priority="15778" operator="equal">
      <formula>_FV(13,"3")</formula>
    </cfRule>
  </conditionalFormatting>
  <conditionalFormatting sqref="AZ80">
    <cfRule type="cellIs" dxfId="14950" priority="15779" operator="equal">
      <formula>_FV(13,"3")</formula>
    </cfRule>
  </conditionalFormatting>
  <conditionalFormatting sqref="AZ80">
    <cfRule type="cellIs" dxfId="14949" priority="15780" operator="equal">
      <formula>_FV(13,"3")</formula>
    </cfRule>
  </conditionalFormatting>
  <conditionalFormatting sqref="AZ80">
    <cfRule type="cellIs" dxfId="14948" priority="15765" operator="equal">
      <formula>"09.00 – 15.00"</formula>
    </cfRule>
  </conditionalFormatting>
  <conditionalFormatting sqref="AZ80">
    <cfRule type="cellIs" dxfId="14947" priority="15766" operator="equal">
      <formula>"09.00 – 18.00"</formula>
    </cfRule>
  </conditionalFormatting>
  <conditionalFormatting sqref="AZ80">
    <cfRule type="cellIs" dxfId="14946" priority="15767" operator="equal">
      <formula>"09.30 – 13.00"</formula>
    </cfRule>
  </conditionalFormatting>
  <conditionalFormatting sqref="AZ80">
    <cfRule type="cellIs" dxfId="14945" priority="15768" operator="equal">
      <formula>"10.30 – 19.30"</formula>
    </cfRule>
  </conditionalFormatting>
  <conditionalFormatting sqref="AZ80">
    <cfRule type="cellIs" dxfId="14944" priority="15769" operator="equal">
      <formula>"11.30 – 19.30"</formula>
    </cfRule>
  </conditionalFormatting>
  <conditionalFormatting sqref="AZ80">
    <cfRule type="cellIs" dxfId="14943" priority="15770" operator="equal">
      <formula>_FV(13,"3")</formula>
    </cfRule>
  </conditionalFormatting>
  <conditionalFormatting sqref="AZ80">
    <cfRule type="cellIs" dxfId="14942" priority="15771" operator="equal">
      <formula>_FV(13,"3")</formula>
    </cfRule>
  </conditionalFormatting>
  <conditionalFormatting sqref="AZ80">
    <cfRule type="cellIs" dxfId="14941" priority="15772" operator="equal">
      <formula>_FV(13,"3")</formula>
    </cfRule>
  </conditionalFormatting>
  <conditionalFormatting sqref="AZ80">
    <cfRule type="containsText" dxfId="14940" priority="15759" operator="containsText" text="09.00 - 13.00">
      <formula>NOT(ISERROR(SEARCH("09.00 - 13.00",AZ80)))</formula>
    </cfRule>
    <cfRule type="containsText" dxfId="14939" priority="15760" operator="containsText" text="09.00 – 15:00">
      <formula>NOT(ISERROR(SEARCH("09.00 – 15:00",AZ80)))</formula>
    </cfRule>
    <cfRule type="containsText" dxfId="14938" priority="15761" operator="containsText" text="09.00 – 16.00">
      <formula>NOT(ISERROR(SEARCH("09.00 – 16.00",AZ80)))</formula>
    </cfRule>
    <cfRule type="containsText" dxfId="14937" priority="15762" operator="containsText" text="09.00 - 13:00">
      <formula>NOT(ISERROR(SEARCH("09.00 - 13:00",AZ80)))</formula>
    </cfRule>
    <cfRule type="containsText" dxfId="14936" priority="15763" operator="containsText" text="08.30 – 16:30 ">
      <formula>NOT(ISERROR(SEARCH("08.30 – 16:30 ",AZ80)))</formula>
    </cfRule>
    <cfRule type="containsText" dxfId="14935" priority="15764" operator="containsText" text="08.30 – 17:30 ">
      <formula>NOT(ISERROR(SEARCH("08.30 – 17:30 ",AZ80)))</formula>
    </cfRule>
  </conditionalFormatting>
  <conditionalFormatting sqref="AZ80">
    <cfRule type="cellIs" dxfId="14934" priority="15751" operator="equal">
      <formula>"09.00 – 15.00"</formula>
    </cfRule>
  </conditionalFormatting>
  <conditionalFormatting sqref="AZ80">
    <cfRule type="cellIs" dxfId="14933" priority="15752" operator="equal">
      <formula>"09.00 – 18.00"</formula>
    </cfRule>
  </conditionalFormatting>
  <conditionalFormatting sqref="AZ80">
    <cfRule type="cellIs" dxfId="14932" priority="15753" operator="equal">
      <formula>"09.30 – 13.00"</formula>
    </cfRule>
  </conditionalFormatting>
  <conditionalFormatting sqref="AZ80">
    <cfRule type="cellIs" dxfId="14931" priority="15754" operator="equal">
      <formula>"10.30 – 19.30"</formula>
    </cfRule>
  </conditionalFormatting>
  <conditionalFormatting sqref="AZ80">
    <cfRule type="cellIs" dxfId="14930" priority="15755" operator="equal">
      <formula>"11.30 – 19.30"</formula>
    </cfRule>
  </conditionalFormatting>
  <conditionalFormatting sqref="AZ80">
    <cfRule type="cellIs" dxfId="14929" priority="15756" operator="equal">
      <formula>_FV(13,"3")</formula>
    </cfRule>
  </conditionalFormatting>
  <conditionalFormatting sqref="AZ80">
    <cfRule type="cellIs" dxfId="14928" priority="15757" operator="equal">
      <formula>_FV(13,"3")</formula>
    </cfRule>
  </conditionalFormatting>
  <conditionalFormatting sqref="AZ80">
    <cfRule type="cellIs" dxfId="14927" priority="15758" operator="equal">
      <formula>_FV(13,"3")</formula>
    </cfRule>
  </conditionalFormatting>
  <conditionalFormatting sqref="AZ80">
    <cfRule type="containsText" dxfId="14926" priority="15741" operator="containsText" text="DOMENICA">
      <formula>NOT(ISERROR(SEARCH("DOMENICA",AZ80)))</formula>
    </cfRule>
    <cfRule type="containsText" dxfId="14925" priority="15742" operator="containsText" text="08.30 – 14.30">
      <formula>NOT(ISERROR(SEARCH("08.30 – 14.30",AZ80)))</formula>
    </cfRule>
    <cfRule type="containsText" dxfId="14924" priority="15743" operator="containsText" text="09.30 – 18.30">
      <formula>NOT(ISERROR(SEARCH("09.30 – 18.30",AZ80)))</formula>
    </cfRule>
    <cfRule type="containsText" dxfId="14923" priority="15744" operator="containsText" text="08.30 – 16.30">
      <formula>NOT(ISERROR(SEARCH("08.30 – 16.30",AZ80)))</formula>
    </cfRule>
    <cfRule type="containsText" dxfId="14922" priority="15745" operator="containsText" text="08.30 – 17.30">
      <formula>NOT(ISERROR(SEARCH("08.30 – 17.30",AZ80)))</formula>
    </cfRule>
    <cfRule type="containsText" dxfId="14921" priority="15746" operator="containsText" text="09.00 – 18.00">
      <formula>NOT(ISERROR(SEARCH("09.00 – 18.00",AZ80)))</formula>
    </cfRule>
    <cfRule type="containsText" dxfId="14920" priority="15747" operator="containsText" text="09.00 – 15.00">
      <formula>NOT(ISERROR(SEARCH("09.00 – 15.00",AZ80)))</formula>
    </cfRule>
    <cfRule type="containsText" dxfId="14919" priority="15748" operator="containsText" text="10.30 – 19.30">
      <formula>NOT(ISERROR(SEARCH("10.30 – 19.30",AZ80)))</formula>
    </cfRule>
    <cfRule type="containsText" dxfId="14918" priority="15749" operator="containsText" text="09.00 – 13.00">
      <formula>NOT(ISERROR(SEARCH("09.00 – 13.00",AZ80)))</formula>
    </cfRule>
    <cfRule type="containsText" dxfId="14917" priority="15750" operator="containsText" text="11.30 – 19.30">
      <formula>NOT(ISERROR(SEARCH("11.30 – 19.30",AZ80)))</formula>
    </cfRule>
  </conditionalFormatting>
  <conditionalFormatting sqref="AZ80">
    <cfRule type="cellIs" dxfId="14916" priority="15734" operator="equal">
      <formula>"09.00 – 18.00"</formula>
    </cfRule>
  </conditionalFormatting>
  <conditionalFormatting sqref="AZ80">
    <cfRule type="cellIs" dxfId="14915" priority="15735" operator="equal">
      <formula>"09.30 – 13.00"</formula>
    </cfRule>
  </conditionalFormatting>
  <conditionalFormatting sqref="AZ80">
    <cfRule type="cellIs" dxfId="14914" priority="15736" operator="equal">
      <formula>"10.30 – 19.30"</formula>
    </cfRule>
  </conditionalFormatting>
  <conditionalFormatting sqref="AZ80">
    <cfRule type="cellIs" dxfId="14913" priority="15737" operator="equal">
      <formula>"11.30 – 19.30"</formula>
    </cfRule>
  </conditionalFormatting>
  <conditionalFormatting sqref="AZ80">
    <cfRule type="cellIs" dxfId="14912" priority="15738" operator="equal">
      <formula>_FV(13,"3")</formula>
    </cfRule>
  </conditionalFormatting>
  <conditionalFormatting sqref="AZ80">
    <cfRule type="cellIs" dxfId="14911" priority="15739" operator="equal">
      <formula>_FV(13,"3")</formula>
    </cfRule>
  </conditionalFormatting>
  <conditionalFormatting sqref="AZ80">
    <cfRule type="cellIs" dxfId="14910" priority="15740" operator="equal">
      <formula>_FV(13,"3")</formula>
    </cfRule>
  </conditionalFormatting>
  <conditionalFormatting sqref="AZ80">
    <cfRule type="cellIs" dxfId="14909" priority="15727" operator="equal">
      <formula>"09.00 – 18.00"</formula>
    </cfRule>
  </conditionalFormatting>
  <conditionalFormatting sqref="AZ80">
    <cfRule type="cellIs" dxfId="14908" priority="15728" operator="equal">
      <formula>"09.30 – 13.00"</formula>
    </cfRule>
  </conditionalFormatting>
  <conditionalFormatting sqref="AZ80">
    <cfRule type="cellIs" dxfId="14907" priority="15729" operator="equal">
      <formula>"10.30 – 19.30"</formula>
    </cfRule>
  </conditionalFormatting>
  <conditionalFormatting sqref="AZ80">
    <cfRule type="cellIs" dxfId="14906" priority="15730" operator="equal">
      <formula>"11.30 – 19.30"</formula>
    </cfRule>
  </conditionalFormatting>
  <conditionalFormatting sqref="AZ80">
    <cfRule type="cellIs" dxfId="14905" priority="15731" operator="equal">
      <formula>_FV(13,"3")</formula>
    </cfRule>
  </conditionalFormatting>
  <conditionalFormatting sqref="AZ80">
    <cfRule type="cellIs" dxfId="14904" priority="15732" operator="equal">
      <formula>_FV(13,"3")</formula>
    </cfRule>
  </conditionalFormatting>
  <conditionalFormatting sqref="AZ80">
    <cfRule type="cellIs" dxfId="14903" priority="15733" operator="equal">
      <formula>_FV(13,"3")</formula>
    </cfRule>
  </conditionalFormatting>
  <conditionalFormatting sqref="AZ81:AZ88">
    <cfRule type="containsText" dxfId="14902" priority="15709" operator="containsText" text="08.30 – 14.30">
      <formula>NOT(ISERROR(SEARCH("08.30 – 14.30",AZ81)))</formula>
    </cfRule>
    <cfRule type="containsText" dxfId="14901" priority="15710" operator="containsText" text="09:30 – 18.30">
      <formula>NOT(ISERROR(SEARCH("09:30 – 18.30",AZ81)))</formula>
    </cfRule>
    <cfRule type="containsText" dxfId="14900" priority="15711" operator="containsText" text="10.30 – 18.30">
      <formula>NOT(ISERROR(SEARCH("10.30 – 18.30",AZ81)))</formula>
    </cfRule>
    <cfRule type="containsText" dxfId="14899" priority="15712" operator="containsText" text="09.30 – 18.30">
      <formula>NOT(ISERROR(SEARCH("09.30 – 18.30",AZ81)))</formula>
    </cfRule>
    <cfRule type="containsText" dxfId="14898" priority="15714" operator="containsText" text="09.00 – 13:00">
      <formula>NOT(ISERROR(SEARCH("09.00 – 13:00",AZ81)))</formula>
    </cfRule>
    <cfRule type="containsText" dxfId="14897" priority="15715" operator="containsText" text="08.30 – 16.30">
      <formula>NOT(ISERROR(SEARCH("08.30 – 16.30",AZ81)))</formula>
    </cfRule>
    <cfRule type="containsText" dxfId="14896" priority="15716" operator="containsText" text="08:30 – 17.30">
      <formula>NOT(ISERROR(SEARCH("08:30 – 17.30",AZ81)))</formula>
    </cfRule>
    <cfRule type="containsText" dxfId="14895" priority="15717" operator="containsText" text="08.30 – 17.30">
      <formula>NOT(ISERROR(SEARCH("08.30 – 17.30",AZ81)))</formula>
    </cfRule>
    <cfRule type="containsText" dxfId="14894" priority="15718" operator="containsText" text="09.00 – 18.00">
      <formula>NOT(ISERROR(SEARCH("09.00 – 18.00",AZ81)))</formula>
    </cfRule>
    <cfRule type="containsText" dxfId="14893" priority="15719" operator="containsText" text="09.00 – 13.00">
      <formula>NOT(ISERROR(SEARCH("09.00 – 13.00",AZ81)))</formula>
    </cfRule>
    <cfRule type="containsText" dxfId="14892" priority="15720" operator="containsText" text="11.30 – 19.30">
      <formula>NOT(ISERROR(SEARCH("11.30 – 19.30",AZ81)))</formula>
    </cfRule>
    <cfRule type="containsText" dxfId="14891" priority="15721" operator="containsText" text="10.30 – 19.30">
      <formula>NOT(ISERROR(SEARCH("10.30 – 19.30",AZ81)))</formula>
    </cfRule>
    <cfRule type="containsText" dxfId="14890" priority="15722" operator="containsText" text="09.00 – 15.00">
      <formula>NOT(ISERROR(SEARCH("09.00 – 15.00",AZ81)))</formula>
    </cfRule>
    <cfRule type="containsText" dxfId="14889" priority="15723" operator="containsText" text="1 2 : 3 0">
      <formula>NOT(ISERROR(SEARCH("1 2 : 3 0",AZ81)))</formula>
    </cfRule>
    <cfRule type="containsText" dxfId="14888" priority="15724" operator="containsText" text="1 3 : 3 0">
      <formula>NOT(ISERROR(SEARCH("1 3 : 3 0",AZ81)))</formula>
    </cfRule>
    <cfRule type="containsText" dxfId="14887" priority="15725" operator="containsText" text="FESTIVITÁ">
      <formula>NOT(ISERROR(SEARCH("FESTIVITÁ",AZ81)))</formula>
    </cfRule>
    <cfRule type="cellIs" dxfId="14886" priority="15726" operator="equal">
      <formula>"DOMENICA"</formula>
    </cfRule>
  </conditionalFormatting>
  <conditionalFormatting sqref="AZ81:AZ88">
    <cfRule type="containsText" dxfId="14885" priority="15701" operator="containsText" text="09.00 - 13.00">
      <formula>NOT(ISERROR(SEARCH("09.00 - 13.00",AZ81)))</formula>
    </cfRule>
    <cfRule type="containsText" dxfId="14884" priority="15704" operator="containsText" text="09.00 – 15:00">
      <formula>NOT(ISERROR(SEARCH("09.00 – 15:00",AZ81)))</formula>
    </cfRule>
    <cfRule type="containsText" dxfId="14883" priority="15705" operator="containsText" text="09.00 – 16.00">
      <formula>NOT(ISERROR(SEARCH("09.00 – 16.00",AZ81)))</formula>
    </cfRule>
    <cfRule type="containsText" dxfId="14882" priority="15706" operator="containsText" text="09.00 - 13:00">
      <formula>NOT(ISERROR(SEARCH("09.00 - 13:00",AZ81)))</formula>
    </cfRule>
    <cfRule type="containsText" dxfId="14881" priority="15707" operator="containsText" text="08.30 – 16:30 ">
      <formula>NOT(ISERROR(SEARCH("08.30 – 16:30 ",AZ81)))</formula>
    </cfRule>
    <cfRule type="containsText" dxfId="14880" priority="15708" operator="containsText" text="08.30 – 17:30 ">
      <formula>NOT(ISERROR(SEARCH("08.30 – 17:30 ",AZ81)))</formula>
    </cfRule>
  </conditionalFormatting>
  <conditionalFormatting sqref="AZ81:AZ88">
    <cfRule type="containsText" dxfId="14879" priority="15703" operator="containsText" text="1 3 : 0 0">
      <formula>NOT(ISERROR(SEARCH("1 3 : 0 0",AZ81)))</formula>
    </cfRule>
  </conditionalFormatting>
  <conditionalFormatting sqref="AZ81">
    <cfRule type="containsText" dxfId="14878" priority="15702" operator="containsText" text="13:00">
      <formula>NOT(ISERROR(SEARCH("13:00",AZ81)))</formula>
    </cfRule>
  </conditionalFormatting>
  <conditionalFormatting sqref="AZ81:AZ88">
    <cfRule type="containsText" dxfId="14877" priority="15713" operator="containsText" text="09:00 – 13.00 ">
      <formula>NOT(ISERROR(SEARCH("09:00 – 13.00 ",AZ81)))</formula>
    </cfRule>
  </conditionalFormatting>
  <conditionalFormatting sqref="AZ87">
    <cfRule type="containsText" dxfId="14876" priority="15700" operator="containsText" text="09:00 – 13.00 ">
      <formula>NOT(ISERROR(SEARCH("09:00 – 13.00 ",AZ87)))</formula>
    </cfRule>
  </conditionalFormatting>
  <conditionalFormatting sqref="AZ81:AZ88">
    <cfRule type="containsText" dxfId="14875" priority="15699" operator="containsText" text="09:00 – 13.00 ">
      <formula>NOT(ISERROR(SEARCH("09:00 – 13.00 ",AZ81)))</formula>
    </cfRule>
  </conditionalFormatting>
  <conditionalFormatting sqref="AZ87:AZ88">
    <cfRule type="containsText" dxfId="14874" priority="15698" operator="containsText" text="09:00 – 13.00 ">
      <formula>NOT(ISERROR(SEARCH("09:00 – 13.00 ",AZ87)))</formula>
    </cfRule>
  </conditionalFormatting>
  <conditionalFormatting sqref="AZ82">
    <cfRule type="containsText" dxfId="14873" priority="15695" operator="containsText" text="09.00 -13.00">
      <formula>NOT(ISERROR(SEARCH("09.00 -13.00",AZ82)))</formula>
    </cfRule>
    <cfRule type="containsText" dxfId="14872" priority="15696" operator="containsText" text="09.00 -15:00">
      <formula>NOT(ISERROR(SEARCH("09.00 -15:00",AZ82)))</formula>
    </cfRule>
    <cfRule type="containsText" dxfId="14871" priority="15697" operator="containsText" text="09.00 -16.00">
      <formula>NOT(ISERROR(SEARCH("09.00 -16.00",AZ82)))</formula>
    </cfRule>
  </conditionalFormatting>
  <conditionalFormatting sqref="AZ83:AZ88">
    <cfRule type="containsText" dxfId="14870" priority="15692" operator="containsText" text="09.00 -13.00">
      <formula>NOT(ISERROR(SEARCH("09.00 -13.00",AZ83)))</formula>
    </cfRule>
    <cfRule type="containsText" dxfId="14869" priority="15693" operator="containsText" text="09.00 -15:00">
      <formula>NOT(ISERROR(SEARCH("09.00 -15:00",AZ83)))</formula>
    </cfRule>
    <cfRule type="containsText" dxfId="14868" priority="15694" operator="containsText" text="09.00 -16.00">
      <formula>NOT(ISERROR(SEARCH("09.00 -16.00",AZ83)))</formula>
    </cfRule>
  </conditionalFormatting>
  <conditionalFormatting sqref="AZ81">
    <cfRule type="containsText" dxfId="14867" priority="15689" operator="containsText" text="09.00 -13.00">
      <formula>NOT(ISERROR(SEARCH("09.00 -13.00",AZ81)))</formula>
    </cfRule>
    <cfRule type="containsText" dxfId="14866" priority="15690" operator="containsText" text="09.00 -15:00">
      <formula>NOT(ISERROR(SEARCH("09.00 -15:00",AZ81)))</formula>
    </cfRule>
    <cfRule type="containsText" dxfId="14865" priority="15691" operator="containsText" text="09.00 -16.00">
      <formula>NOT(ISERROR(SEARCH("09.00 -16.00",AZ81)))</formula>
    </cfRule>
  </conditionalFormatting>
  <conditionalFormatting sqref="AZ87">
    <cfRule type="containsText" dxfId="14864" priority="15688" operator="containsText" text="09:00 – 13.00 ">
      <formula>NOT(ISERROR(SEARCH("09:00 – 13.00 ",AZ87)))</formula>
    </cfRule>
  </conditionalFormatting>
  <conditionalFormatting sqref="AZ81:AZ88">
    <cfRule type="containsText" dxfId="14863" priority="15687" operator="containsText" text="09:00 – 13.00 ">
      <formula>NOT(ISERROR(SEARCH("09:00 – 13.00 ",AZ81)))</formula>
    </cfRule>
  </conditionalFormatting>
  <conditionalFormatting sqref="AZ87:AZ88">
    <cfRule type="containsText" dxfId="14862" priority="15686" operator="containsText" text="09:00 – 13.00 ">
      <formula>NOT(ISERROR(SEARCH("09:00 – 13.00 ",AZ87)))</formula>
    </cfRule>
  </conditionalFormatting>
  <conditionalFormatting sqref="AZ82">
    <cfRule type="containsText" dxfId="14861" priority="15683" operator="containsText" text="09.00 -13.00">
      <formula>NOT(ISERROR(SEARCH("09.00 -13.00",AZ82)))</formula>
    </cfRule>
    <cfRule type="containsText" dxfId="14860" priority="15684" operator="containsText" text="09.00 -15:00">
      <formula>NOT(ISERROR(SEARCH("09.00 -15:00",AZ82)))</formula>
    </cfRule>
    <cfRule type="containsText" dxfId="14859" priority="15685" operator="containsText" text="09.00 -16.00">
      <formula>NOT(ISERROR(SEARCH("09.00 -16.00",AZ82)))</formula>
    </cfRule>
  </conditionalFormatting>
  <conditionalFormatting sqref="AZ83:AZ88">
    <cfRule type="containsText" dxfId="14858" priority="15680" operator="containsText" text="09.00 -13.00">
      <formula>NOT(ISERROR(SEARCH("09.00 -13.00",AZ83)))</formula>
    </cfRule>
    <cfRule type="containsText" dxfId="14857" priority="15681" operator="containsText" text="09.00 -15:00">
      <formula>NOT(ISERROR(SEARCH("09.00 -15:00",AZ83)))</formula>
    </cfRule>
    <cfRule type="containsText" dxfId="14856" priority="15682" operator="containsText" text="09.00 -16.00">
      <formula>NOT(ISERROR(SEARCH("09.00 -16.00",AZ83)))</formula>
    </cfRule>
  </conditionalFormatting>
  <conditionalFormatting sqref="AZ81">
    <cfRule type="containsText" dxfId="14855" priority="15677" operator="containsText" text="09.00 -13.00">
      <formula>NOT(ISERROR(SEARCH("09.00 -13.00",AZ81)))</formula>
    </cfRule>
    <cfRule type="containsText" dxfId="14854" priority="15678" operator="containsText" text="09.00 -15:00">
      <formula>NOT(ISERROR(SEARCH("09.00 -15:00",AZ81)))</formula>
    </cfRule>
    <cfRule type="containsText" dxfId="14853" priority="15679" operator="containsText" text="09.00 -16.00">
      <formula>NOT(ISERROR(SEARCH("09.00 -16.00",AZ81)))</formula>
    </cfRule>
  </conditionalFormatting>
  <conditionalFormatting sqref="AZ82">
    <cfRule type="containsText" dxfId="14852" priority="15674" operator="containsText" text="09.00 -13:00">
      <formula>NOT(ISERROR(SEARCH("09.00 -13:00",AZ82)))</formula>
    </cfRule>
    <cfRule type="containsText" dxfId="14851" priority="15675" operator="containsText" text="08.30 -17.30">
      <formula>NOT(ISERROR(SEARCH("08.30 -17.30",AZ82)))</formula>
    </cfRule>
    <cfRule type="containsText" dxfId="14850" priority="15676" operator="containsText" text="08.30 -15:30">
      <formula>NOT(ISERROR(SEARCH("08.30 -15:30",AZ82)))</formula>
    </cfRule>
  </conditionalFormatting>
  <conditionalFormatting sqref="AZ83:AZ88">
    <cfRule type="containsText" dxfId="14849" priority="15671" operator="containsText" text="09.00 -13.00">
      <formula>NOT(ISERROR(SEARCH("09.00 -13.00",AZ83)))</formula>
    </cfRule>
    <cfRule type="containsText" dxfId="14848" priority="15672" operator="containsText" text="09.00 -15:00">
      <formula>NOT(ISERROR(SEARCH("09.00 -15:00",AZ83)))</formula>
    </cfRule>
    <cfRule type="containsText" dxfId="14847" priority="15673" operator="containsText" text="09.00 -16.00">
      <formula>NOT(ISERROR(SEARCH("09.00 -16.00",AZ83)))</formula>
    </cfRule>
  </conditionalFormatting>
  <conditionalFormatting sqref="AZ83:AZ88">
    <cfRule type="containsText" dxfId="14846" priority="15668" operator="containsText" text="09.00 -13:00">
      <formula>NOT(ISERROR(SEARCH("09.00 -13:00",AZ83)))</formula>
    </cfRule>
    <cfRule type="containsText" dxfId="14845" priority="15669" operator="containsText" text="08.30 -17.30">
      <formula>NOT(ISERROR(SEARCH("08.30 -17.30",AZ83)))</formula>
    </cfRule>
    <cfRule type="containsText" dxfId="14844" priority="15670" operator="containsText" text="08.30 -15:30">
      <formula>NOT(ISERROR(SEARCH("08.30 -15:30",AZ83)))</formula>
    </cfRule>
  </conditionalFormatting>
  <conditionalFormatting sqref="AZ81">
    <cfRule type="containsText" dxfId="14843" priority="15665" operator="containsText" text="09.00 -13.00">
      <formula>NOT(ISERROR(SEARCH("09.00 -13.00",AZ81)))</formula>
    </cfRule>
    <cfRule type="containsText" dxfId="14842" priority="15666" operator="containsText" text="09.00 -15:00">
      <formula>NOT(ISERROR(SEARCH("09.00 -15:00",AZ81)))</formula>
    </cfRule>
    <cfRule type="containsText" dxfId="14841" priority="15667" operator="containsText" text="09.00 -16.00">
      <formula>NOT(ISERROR(SEARCH("09.00 -16.00",AZ81)))</formula>
    </cfRule>
  </conditionalFormatting>
  <conditionalFormatting sqref="AZ81">
    <cfRule type="containsText" dxfId="14840" priority="15662" operator="containsText" text="09.00 -13:00">
      <formula>NOT(ISERROR(SEARCH("09.00 -13:00",AZ81)))</formula>
    </cfRule>
    <cfRule type="containsText" dxfId="14839" priority="15663" operator="containsText" text="08.30 -17.30">
      <formula>NOT(ISERROR(SEARCH("08.30 -17.30",AZ81)))</formula>
    </cfRule>
    <cfRule type="containsText" dxfId="14838" priority="15664" operator="containsText" text="08.30 -15:30">
      <formula>NOT(ISERROR(SEARCH("08.30 -15:30",AZ81)))</formula>
    </cfRule>
  </conditionalFormatting>
  <conditionalFormatting sqref="AZ91:AZ93 AZ95:AZ98">
    <cfRule type="containsText" dxfId="14837" priority="15571" operator="containsText" text="08.30 – 14.30">
      <formula>NOT(ISERROR(SEARCH("08.30 – 14.30",AZ91)))</formula>
    </cfRule>
    <cfRule type="containsText" dxfId="14836" priority="15572" operator="containsText" text="09:30 – 18.30">
      <formula>NOT(ISERROR(SEARCH("09:30 – 18.30",AZ91)))</formula>
    </cfRule>
    <cfRule type="containsText" dxfId="14835" priority="15573" operator="containsText" text="10.30 – 18.30">
      <formula>NOT(ISERROR(SEARCH("10.30 – 18.30",AZ91)))</formula>
    </cfRule>
    <cfRule type="containsText" dxfId="14834" priority="15574" operator="containsText" text="09.30 – 18.30">
      <formula>NOT(ISERROR(SEARCH("09.30 – 18.30",AZ91)))</formula>
    </cfRule>
    <cfRule type="containsText" dxfId="14833" priority="15576" operator="containsText" text="09.00 – 13:00">
      <formula>NOT(ISERROR(SEARCH("09.00 – 13:00",AZ91)))</formula>
    </cfRule>
    <cfRule type="containsText" dxfId="14832" priority="15577" operator="containsText" text="08.30 – 16.30">
      <formula>NOT(ISERROR(SEARCH("08.30 – 16.30",AZ91)))</formula>
    </cfRule>
    <cfRule type="containsText" dxfId="14831" priority="15578" operator="containsText" text="08:30 – 17.30">
      <formula>NOT(ISERROR(SEARCH("08:30 – 17.30",AZ91)))</formula>
    </cfRule>
    <cfRule type="containsText" dxfId="14830" priority="15579" operator="containsText" text="08.30 – 17.30">
      <formula>NOT(ISERROR(SEARCH("08.30 – 17.30",AZ91)))</formula>
    </cfRule>
    <cfRule type="containsText" dxfId="14829" priority="15580" operator="containsText" text="09.00 – 18.00">
      <formula>NOT(ISERROR(SEARCH("09.00 – 18.00",AZ91)))</formula>
    </cfRule>
    <cfRule type="containsText" dxfId="14828" priority="15581" operator="containsText" text="09.00 – 13.00">
      <formula>NOT(ISERROR(SEARCH("09.00 – 13.00",AZ91)))</formula>
    </cfRule>
    <cfRule type="containsText" dxfId="14827" priority="15582" operator="containsText" text="11.30 – 19.30">
      <formula>NOT(ISERROR(SEARCH("11.30 – 19.30",AZ91)))</formula>
    </cfRule>
    <cfRule type="containsText" dxfId="14826" priority="15583" operator="containsText" text="10.30 – 19.30">
      <formula>NOT(ISERROR(SEARCH("10.30 – 19.30",AZ91)))</formula>
    </cfRule>
    <cfRule type="containsText" dxfId="14825" priority="15584" operator="containsText" text="09.00 – 15.00">
      <formula>NOT(ISERROR(SEARCH("09.00 – 15.00",AZ91)))</formula>
    </cfRule>
    <cfRule type="containsText" dxfId="14824" priority="15585" operator="containsText" text="1 2 : 3 0">
      <formula>NOT(ISERROR(SEARCH("1 2 : 3 0",AZ91)))</formula>
    </cfRule>
    <cfRule type="containsText" dxfId="14823" priority="15586" operator="containsText" text="1 3 : 3 0">
      <formula>NOT(ISERROR(SEARCH("1 3 : 3 0",AZ91)))</formula>
    </cfRule>
    <cfRule type="containsText" dxfId="14822" priority="15587" operator="containsText" text="FESTIVITÁ">
      <formula>NOT(ISERROR(SEARCH("FESTIVITÁ",AZ91)))</formula>
    </cfRule>
    <cfRule type="cellIs" dxfId="14821" priority="15588" operator="equal">
      <formula>"DOMENICA"</formula>
    </cfRule>
  </conditionalFormatting>
  <conditionalFormatting sqref="AZ91:AZ93 AZ95:AZ98">
    <cfRule type="containsText" dxfId="14820" priority="15563" operator="containsText" text="09.00 - 13.00">
      <formula>NOT(ISERROR(SEARCH("09.00 - 13.00",AZ91)))</formula>
    </cfRule>
    <cfRule type="containsText" dxfId="14819" priority="15566" operator="containsText" text="09.00 – 15:00">
      <formula>NOT(ISERROR(SEARCH("09.00 – 15:00",AZ91)))</formula>
    </cfRule>
    <cfRule type="containsText" dxfId="14818" priority="15567" operator="containsText" text="09.00 – 16.00">
      <formula>NOT(ISERROR(SEARCH("09.00 – 16.00",AZ91)))</formula>
    </cfRule>
    <cfRule type="containsText" dxfId="14817" priority="15568" operator="containsText" text="09.00 - 13:00">
      <formula>NOT(ISERROR(SEARCH("09.00 - 13:00",AZ91)))</formula>
    </cfRule>
    <cfRule type="containsText" dxfId="14816" priority="15569" operator="containsText" text="08.30 – 16:30 ">
      <formula>NOT(ISERROR(SEARCH("08.30 – 16:30 ",AZ91)))</formula>
    </cfRule>
    <cfRule type="containsText" dxfId="14815" priority="15570" operator="containsText" text="08.30 – 17:30 ">
      <formula>NOT(ISERROR(SEARCH("08.30 – 17:30 ",AZ91)))</formula>
    </cfRule>
  </conditionalFormatting>
  <conditionalFormatting sqref="AZ91:AZ93 AZ95:AZ98">
    <cfRule type="containsText" dxfId="14814" priority="15565" operator="containsText" text="1 3 : 0 0">
      <formula>NOT(ISERROR(SEARCH("1 3 : 0 0",AZ91)))</formula>
    </cfRule>
  </conditionalFormatting>
  <conditionalFormatting sqref="AZ91">
    <cfRule type="containsText" dxfId="14813" priority="15564" operator="containsText" text="13:00">
      <formula>NOT(ISERROR(SEARCH("13:00",AZ91)))</formula>
    </cfRule>
  </conditionalFormatting>
  <conditionalFormatting sqref="AZ91:AZ93 AZ95:AZ98">
    <cfRule type="containsText" dxfId="14812" priority="15575" operator="containsText" text="09:00 – 13.00 ">
      <formula>NOT(ISERROR(SEARCH("09:00 – 13.00 ",AZ91)))</formula>
    </cfRule>
  </conditionalFormatting>
  <conditionalFormatting sqref="AZ97">
    <cfRule type="containsText" dxfId="14811" priority="15562" operator="containsText" text="09:00 – 13.00 ">
      <formula>NOT(ISERROR(SEARCH("09:00 – 13.00 ",AZ97)))</formula>
    </cfRule>
  </conditionalFormatting>
  <conditionalFormatting sqref="AZ91:AZ93 AZ95:AZ98">
    <cfRule type="containsText" dxfId="14810" priority="15561" operator="containsText" text="09:00 – 13.00 ">
      <formula>NOT(ISERROR(SEARCH("09:00 – 13.00 ",AZ91)))</formula>
    </cfRule>
  </conditionalFormatting>
  <conditionalFormatting sqref="AZ97:AZ98">
    <cfRule type="containsText" dxfId="14809" priority="15560" operator="containsText" text="09:00 – 13.00 ">
      <formula>NOT(ISERROR(SEARCH("09:00 – 13.00 ",AZ97)))</formula>
    </cfRule>
  </conditionalFormatting>
  <conditionalFormatting sqref="AZ92">
    <cfRule type="containsText" dxfId="14808" priority="15557" operator="containsText" text="09.00 -13.00">
      <formula>NOT(ISERROR(SEARCH("09.00 -13.00",AZ92)))</formula>
    </cfRule>
    <cfRule type="containsText" dxfId="14807" priority="15558" operator="containsText" text="09.00 -15:00">
      <formula>NOT(ISERROR(SEARCH("09.00 -15:00",AZ92)))</formula>
    </cfRule>
    <cfRule type="containsText" dxfId="14806" priority="15559" operator="containsText" text="09.00 -16.00">
      <formula>NOT(ISERROR(SEARCH("09.00 -16.00",AZ92)))</formula>
    </cfRule>
  </conditionalFormatting>
  <conditionalFormatting sqref="AZ93 AZ95:AZ98">
    <cfRule type="containsText" dxfId="14805" priority="15554" operator="containsText" text="09.00 -13.00">
      <formula>NOT(ISERROR(SEARCH("09.00 -13.00",AZ93)))</formula>
    </cfRule>
    <cfRule type="containsText" dxfId="14804" priority="15555" operator="containsText" text="09.00 -15:00">
      <formula>NOT(ISERROR(SEARCH("09.00 -15:00",AZ93)))</formula>
    </cfRule>
    <cfRule type="containsText" dxfId="14803" priority="15556" operator="containsText" text="09.00 -16.00">
      <formula>NOT(ISERROR(SEARCH("09.00 -16.00",AZ93)))</formula>
    </cfRule>
  </conditionalFormatting>
  <conditionalFormatting sqref="AZ91">
    <cfRule type="containsText" dxfId="14802" priority="15551" operator="containsText" text="09.00 -13.00">
      <formula>NOT(ISERROR(SEARCH("09.00 -13.00",AZ91)))</formula>
    </cfRule>
    <cfRule type="containsText" dxfId="14801" priority="15552" operator="containsText" text="09.00 -15:00">
      <formula>NOT(ISERROR(SEARCH("09.00 -15:00",AZ91)))</formula>
    </cfRule>
    <cfRule type="containsText" dxfId="14800" priority="15553" operator="containsText" text="09.00 -16.00">
      <formula>NOT(ISERROR(SEARCH("09.00 -16.00",AZ91)))</formula>
    </cfRule>
  </conditionalFormatting>
  <conditionalFormatting sqref="AZ97">
    <cfRule type="containsText" dxfId="14799" priority="15550" operator="containsText" text="09:00 – 13.00 ">
      <formula>NOT(ISERROR(SEARCH("09:00 – 13.00 ",AZ97)))</formula>
    </cfRule>
  </conditionalFormatting>
  <conditionalFormatting sqref="AZ91:AZ93 AZ95:AZ98">
    <cfRule type="containsText" dxfId="14798" priority="15549" operator="containsText" text="09:00 – 13.00 ">
      <formula>NOT(ISERROR(SEARCH("09:00 – 13.00 ",AZ91)))</formula>
    </cfRule>
  </conditionalFormatting>
  <conditionalFormatting sqref="AZ97:AZ98">
    <cfRule type="containsText" dxfId="14797" priority="15548" operator="containsText" text="09:00 – 13.00 ">
      <formula>NOT(ISERROR(SEARCH("09:00 – 13.00 ",AZ97)))</formula>
    </cfRule>
  </conditionalFormatting>
  <conditionalFormatting sqref="AZ92">
    <cfRule type="containsText" dxfId="14796" priority="15545" operator="containsText" text="09.00 -13.00">
      <formula>NOT(ISERROR(SEARCH("09.00 -13.00",AZ92)))</formula>
    </cfRule>
    <cfRule type="containsText" dxfId="14795" priority="15546" operator="containsText" text="09.00 -15:00">
      <formula>NOT(ISERROR(SEARCH("09.00 -15:00",AZ92)))</formula>
    </cfRule>
    <cfRule type="containsText" dxfId="14794" priority="15547" operator="containsText" text="09.00 -16.00">
      <formula>NOT(ISERROR(SEARCH("09.00 -16.00",AZ92)))</formula>
    </cfRule>
  </conditionalFormatting>
  <conditionalFormatting sqref="AZ93 AZ95:AZ98">
    <cfRule type="containsText" dxfId="14793" priority="15542" operator="containsText" text="09.00 -13.00">
      <formula>NOT(ISERROR(SEARCH("09.00 -13.00",AZ93)))</formula>
    </cfRule>
    <cfRule type="containsText" dxfId="14792" priority="15543" operator="containsText" text="09.00 -15:00">
      <formula>NOT(ISERROR(SEARCH("09.00 -15:00",AZ93)))</formula>
    </cfRule>
    <cfRule type="containsText" dxfId="14791" priority="15544" operator="containsText" text="09.00 -16.00">
      <formula>NOT(ISERROR(SEARCH("09.00 -16.00",AZ93)))</formula>
    </cfRule>
  </conditionalFormatting>
  <conditionalFormatting sqref="AZ91">
    <cfRule type="containsText" dxfId="14790" priority="15539" operator="containsText" text="09.00 -13.00">
      <formula>NOT(ISERROR(SEARCH("09.00 -13.00",AZ91)))</formula>
    </cfRule>
    <cfRule type="containsText" dxfId="14789" priority="15540" operator="containsText" text="09.00 -15:00">
      <formula>NOT(ISERROR(SEARCH("09.00 -15:00",AZ91)))</formula>
    </cfRule>
    <cfRule type="containsText" dxfId="14788" priority="15541" operator="containsText" text="09.00 -16.00">
      <formula>NOT(ISERROR(SEARCH("09.00 -16.00",AZ91)))</formula>
    </cfRule>
  </conditionalFormatting>
  <conditionalFormatting sqref="AZ92">
    <cfRule type="containsText" dxfId="14787" priority="15536" operator="containsText" text="09.00 -13:00">
      <formula>NOT(ISERROR(SEARCH("09.00 -13:00",AZ92)))</formula>
    </cfRule>
    <cfRule type="containsText" dxfId="14786" priority="15537" operator="containsText" text="08.30 -17.30">
      <formula>NOT(ISERROR(SEARCH("08.30 -17.30",AZ92)))</formula>
    </cfRule>
    <cfRule type="containsText" dxfId="14785" priority="15538" operator="containsText" text="08.30 -15:30">
      <formula>NOT(ISERROR(SEARCH("08.30 -15:30",AZ92)))</formula>
    </cfRule>
  </conditionalFormatting>
  <conditionalFormatting sqref="AZ93 AZ95:AZ98">
    <cfRule type="containsText" dxfId="14784" priority="15533" operator="containsText" text="09.00 -13.00">
      <formula>NOT(ISERROR(SEARCH("09.00 -13.00",AZ93)))</formula>
    </cfRule>
    <cfRule type="containsText" dxfId="14783" priority="15534" operator="containsText" text="09.00 -15:00">
      <formula>NOT(ISERROR(SEARCH("09.00 -15:00",AZ93)))</formula>
    </cfRule>
    <cfRule type="containsText" dxfId="14782" priority="15535" operator="containsText" text="09.00 -16.00">
      <formula>NOT(ISERROR(SEARCH("09.00 -16.00",AZ93)))</formula>
    </cfRule>
  </conditionalFormatting>
  <conditionalFormatting sqref="AZ93 AZ95:AZ98">
    <cfRule type="containsText" dxfId="14781" priority="15530" operator="containsText" text="09.00 -13:00">
      <formula>NOT(ISERROR(SEARCH("09.00 -13:00",AZ93)))</formula>
    </cfRule>
    <cfRule type="containsText" dxfId="14780" priority="15531" operator="containsText" text="08.30 -17.30">
      <formula>NOT(ISERROR(SEARCH("08.30 -17.30",AZ93)))</formula>
    </cfRule>
    <cfRule type="containsText" dxfId="14779" priority="15532" operator="containsText" text="08.30 -15:30">
      <formula>NOT(ISERROR(SEARCH("08.30 -15:30",AZ93)))</formula>
    </cfRule>
  </conditionalFormatting>
  <conditionalFormatting sqref="AZ91">
    <cfRule type="containsText" dxfId="14778" priority="15527" operator="containsText" text="09.00 -13.00">
      <formula>NOT(ISERROR(SEARCH("09.00 -13.00",AZ91)))</formula>
    </cfRule>
    <cfRule type="containsText" dxfId="14777" priority="15528" operator="containsText" text="09.00 -15:00">
      <formula>NOT(ISERROR(SEARCH("09.00 -15:00",AZ91)))</formula>
    </cfRule>
    <cfRule type="containsText" dxfId="14776" priority="15529" operator="containsText" text="09.00 -16.00">
      <formula>NOT(ISERROR(SEARCH("09.00 -16.00",AZ91)))</formula>
    </cfRule>
  </conditionalFormatting>
  <conditionalFormatting sqref="AZ91">
    <cfRule type="containsText" dxfId="14775" priority="15524" operator="containsText" text="09.00 -13:00">
      <formula>NOT(ISERROR(SEARCH("09.00 -13:00",AZ91)))</formula>
    </cfRule>
    <cfRule type="containsText" dxfId="14774" priority="15525" operator="containsText" text="08.30 -17.30">
      <formula>NOT(ISERROR(SEARCH("08.30 -17.30",AZ91)))</formula>
    </cfRule>
    <cfRule type="containsText" dxfId="14773" priority="15526" operator="containsText" text="08.30 -15:30">
      <formula>NOT(ISERROR(SEARCH("08.30 -15:30",AZ91)))</formula>
    </cfRule>
  </conditionalFormatting>
  <conditionalFormatting sqref="AZ133">
    <cfRule type="containsText" dxfId="14772" priority="15507" operator="containsText" text="08.30 – 14.30">
      <formula>NOT(ISERROR(SEARCH("08.30 – 14.30",AZ133)))</formula>
    </cfRule>
    <cfRule type="containsText" dxfId="14771" priority="15508" operator="containsText" text="09:30 – 18.30">
      <formula>NOT(ISERROR(SEARCH("09:30 – 18.30",AZ133)))</formula>
    </cfRule>
    <cfRule type="containsText" dxfId="14770" priority="15509" operator="containsText" text="10.30 – 18.30">
      <formula>NOT(ISERROR(SEARCH("10.30 – 18.30",AZ133)))</formula>
    </cfRule>
    <cfRule type="containsText" dxfId="14769" priority="15510" operator="containsText" text="09.30 – 18.30">
      <formula>NOT(ISERROR(SEARCH("09.30 – 18.30",AZ133)))</formula>
    </cfRule>
    <cfRule type="containsText" dxfId="14768" priority="15511" operator="containsText" text="09.00 – 13:00">
      <formula>NOT(ISERROR(SEARCH("09.00 – 13:00",AZ133)))</formula>
    </cfRule>
    <cfRule type="containsText" dxfId="14767" priority="15512" operator="containsText" text="08.30 – 16.30">
      <formula>NOT(ISERROR(SEARCH("08.30 – 16.30",AZ133)))</formula>
    </cfRule>
    <cfRule type="containsText" dxfId="14766" priority="15513" operator="containsText" text="08:30 – 17.30">
      <formula>NOT(ISERROR(SEARCH("08:30 – 17.30",AZ133)))</formula>
    </cfRule>
    <cfRule type="containsText" dxfId="14765" priority="15514" operator="containsText" text="08.30 – 17.30">
      <formula>NOT(ISERROR(SEARCH("08.30 – 17.30",AZ133)))</formula>
    </cfRule>
    <cfRule type="containsText" dxfId="14764" priority="15515" operator="containsText" text="09.00 – 18.00">
      <formula>NOT(ISERROR(SEARCH("09.00 – 18.00",AZ133)))</formula>
    </cfRule>
    <cfRule type="containsText" dxfId="14763" priority="15516" operator="containsText" text="09.00 – 13.00">
      <formula>NOT(ISERROR(SEARCH("09.00 – 13.00",AZ133)))</formula>
    </cfRule>
    <cfRule type="containsText" dxfId="14762" priority="15517" operator="containsText" text="11.30 – 19.30">
      <formula>NOT(ISERROR(SEARCH("11.30 – 19.30",AZ133)))</formula>
    </cfRule>
    <cfRule type="containsText" dxfId="14761" priority="15518" operator="containsText" text="10.30 – 19.30">
      <formula>NOT(ISERROR(SEARCH("10.30 – 19.30",AZ133)))</formula>
    </cfRule>
    <cfRule type="containsText" dxfId="14760" priority="15519" operator="containsText" text="09.00 – 15.00">
      <formula>NOT(ISERROR(SEARCH("09.00 – 15.00",AZ133)))</formula>
    </cfRule>
    <cfRule type="containsText" dxfId="14759" priority="15520" operator="containsText" text="12:30">
      <formula>NOT(ISERROR(SEARCH("12:30",AZ133)))</formula>
    </cfRule>
    <cfRule type="containsText" dxfId="14758" priority="15521" operator="containsText" text="13:30">
      <formula>NOT(ISERROR(SEARCH("13:30",AZ133)))</formula>
    </cfRule>
    <cfRule type="containsText" dxfId="14757" priority="15522" operator="containsText" text="FESTIVITÁ">
      <formula>NOT(ISERROR(SEARCH("FESTIVITÁ",AZ133)))</formula>
    </cfRule>
    <cfRule type="cellIs" dxfId="14756" priority="15523" operator="equal">
      <formula>"DOMENICA"</formula>
    </cfRule>
  </conditionalFormatting>
  <conditionalFormatting sqref="AZ124">
    <cfRule type="cellIs" dxfId="14755" priority="15499" operator="equal">
      <formula>"09.00 – 15.00"</formula>
    </cfRule>
  </conditionalFormatting>
  <conditionalFormatting sqref="AZ124">
    <cfRule type="cellIs" dxfId="14754" priority="15500" operator="equal">
      <formula>"09.00 – 18.00"</formula>
    </cfRule>
  </conditionalFormatting>
  <conditionalFormatting sqref="AZ124">
    <cfRule type="cellIs" dxfId="14753" priority="15501" operator="equal">
      <formula>"09.30 – 13.00"</formula>
    </cfRule>
  </conditionalFormatting>
  <conditionalFormatting sqref="AZ124">
    <cfRule type="cellIs" dxfId="14752" priority="15502" operator="equal">
      <formula>"10.30 – 19.30"</formula>
    </cfRule>
  </conditionalFormatting>
  <conditionalFormatting sqref="AZ124">
    <cfRule type="cellIs" dxfId="14751" priority="15503" operator="equal">
      <formula>"11.30 – 19.30"</formula>
    </cfRule>
  </conditionalFormatting>
  <conditionalFormatting sqref="AZ124">
    <cfRule type="cellIs" dxfId="14750" priority="15504" operator="equal">
      <formula>_FV(13,"3")</formula>
    </cfRule>
  </conditionalFormatting>
  <conditionalFormatting sqref="AZ124">
    <cfRule type="cellIs" dxfId="14749" priority="15505" operator="equal">
      <formula>_FV(13,"3")</formula>
    </cfRule>
  </conditionalFormatting>
  <conditionalFormatting sqref="AZ124">
    <cfRule type="cellIs" dxfId="14748" priority="15506" operator="equal">
      <formula>_FV(13,"3")</formula>
    </cfRule>
  </conditionalFormatting>
  <conditionalFormatting sqref="AZ124">
    <cfRule type="containsText" dxfId="14747" priority="15489" operator="containsText" text="DOMENICA">
      <formula>NOT(ISERROR(SEARCH("DOMENICA",AZ124)))</formula>
    </cfRule>
    <cfRule type="containsText" dxfId="14746" priority="15490" operator="containsText" text="08.30 – 14.30">
      <formula>NOT(ISERROR(SEARCH("08.30 – 14.30",AZ124)))</formula>
    </cfRule>
    <cfRule type="containsText" dxfId="14745" priority="15491" operator="containsText" text="09.30 – 18.30">
      <formula>NOT(ISERROR(SEARCH("09.30 – 18.30",AZ124)))</formula>
    </cfRule>
    <cfRule type="containsText" dxfId="14744" priority="15492" operator="containsText" text="08.30 – 16.30">
      <formula>NOT(ISERROR(SEARCH("08.30 – 16.30",AZ124)))</formula>
    </cfRule>
    <cfRule type="containsText" dxfId="14743" priority="15493" operator="containsText" text="08.30 – 17.30">
      <formula>NOT(ISERROR(SEARCH("08.30 – 17.30",AZ124)))</formula>
    </cfRule>
    <cfRule type="containsText" dxfId="14742" priority="15494" operator="containsText" text="09.00 – 18.00">
      <formula>NOT(ISERROR(SEARCH("09.00 – 18.00",AZ124)))</formula>
    </cfRule>
    <cfRule type="containsText" dxfId="14741" priority="15495" operator="containsText" text="09.00 – 15.00">
      <formula>NOT(ISERROR(SEARCH("09.00 – 15.00",AZ124)))</formula>
    </cfRule>
    <cfRule type="containsText" dxfId="14740" priority="15496" operator="containsText" text="10.30 – 19.30">
      <formula>NOT(ISERROR(SEARCH("10.30 – 19.30",AZ124)))</formula>
    </cfRule>
    <cfRule type="containsText" dxfId="14739" priority="15497" operator="containsText" text="09.00 – 13.00">
      <formula>NOT(ISERROR(SEARCH("09.00 – 13.00",AZ124)))</formula>
    </cfRule>
    <cfRule type="containsText" dxfId="14738" priority="15498" operator="containsText" text="11.30 – 19.30">
      <formula>NOT(ISERROR(SEARCH("11.30 – 19.30",AZ124)))</formula>
    </cfRule>
  </conditionalFormatting>
  <conditionalFormatting sqref="AZ124">
    <cfRule type="cellIs" dxfId="14737" priority="15482" operator="equal">
      <formula>"09.00 – 18.00"</formula>
    </cfRule>
  </conditionalFormatting>
  <conditionalFormatting sqref="AZ124">
    <cfRule type="cellIs" dxfId="14736" priority="15483" operator="equal">
      <formula>"09.30 – 13.00"</formula>
    </cfRule>
  </conditionalFormatting>
  <conditionalFormatting sqref="AZ124">
    <cfRule type="cellIs" dxfId="14735" priority="15484" operator="equal">
      <formula>"10.30 – 19.30"</formula>
    </cfRule>
  </conditionalFormatting>
  <conditionalFormatting sqref="AZ124">
    <cfRule type="cellIs" dxfId="14734" priority="15485" operator="equal">
      <formula>"11.30 – 19.30"</formula>
    </cfRule>
  </conditionalFormatting>
  <conditionalFormatting sqref="AZ124">
    <cfRule type="cellIs" dxfId="14733" priority="15486" operator="equal">
      <formula>_FV(13,"3")</formula>
    </cfRule>
  </conditionalFormatting>
  <conditionalFormatting sqref="AZ124">
    <cfRule type="cellIs" dxfId="14732" priority="15487" operator="equal">
      <formula>_FV(13,"3")</formula>
    </cfRule>
  </conditionalFormatting>
  <conditionalFormatting sqref="AZ124">
    <cfRule type="cellIs" dxfId="14731" priority="15488" operator="equal">
      <formula>_FV(13,"3")</formula>
    </cfRule>
  </conditionalFormatting>
  <conditionalFormatting sqref="AZ124">
    <cfRule type="cellIs" dxfId="14730" priority="15475" operator="equal">
      <formula>"09.00 – 18.00"</formula>
    </cfRule>
  </conditionalFormatting>
  <conditionalFormatting sqref="AZ124">
    <cfRule type="cellIs" dxfId="14729" priority="15476" operator="equal">
      <formula>"09.30 – 13.00"</formula>
    </cfRule>
  </conditionalFormatting>
  <conditionalFormatting sqref="AZ124">
    <cfRule type="cellIs" dxfId="14728" priority="15477" operator="equal">
      <formula>"10.30 – 19.30"</formula>
    </cfRule>
  </conditionalFormatting>
  <conditionalFormatting sqref="AZ124">
    <cfRule type="cellIs" dxfId="14727" priority="15478" operator="equal">
      <formula>"11.30 – 19.30"</formula>
    </cfRule>
  </conditionalFormatting>
  <conditionalFormatting sqref="AZ124">
    <cfRule type="cellIs" dxfId="14726" priority="15479" operator="equal">
      <formula>_FV(13,"3")</formula>
    </cfRule>
  </conditionalFormatting>
  <conditionalFormatting sqref="AZ124">
    <cfRule type="cellIs" dxfId="14725" priority="15480" operator="equal">
      <formula>_FV(13,"3")</formula>
    </cfRule>
  </conditionalFormatting>
  <conditionalFormatting sqref="AZ124">
    <cfRule type="cellIs" dxfId="14724" priority="15481" operator="equal">
      <formula>_FV(13,"3")</formula>
    </cfRule>
  </conditionalFormatting>
  <conditionalFormatting sqref="AZ134">
    <cfRule type="cellIs" dxfId="14723" priority="15466" operator="equal">
      <formula>"09.00 – 13.00"</formula>
    </cfRule>
  </conditionalFormatting>
  <conditionalFormatting sqref="AZ134">
    <cfRule type="cellIs" dxfId="14722" priority="15467" operator="equal">
      <formula>"09.00 – 15.00"</formula>
    </cfRule>
  </conditionalFormatting>
  <conditionalFormatting sqref="AZ134">
    <cfRule type="cellIs" dxfId="14721" priority="15468" operator="equal">
      <formula>"09.00 – 18.00"</formula>
    </cfRule>
  </conditionalFormatting>
  <conditionalFormatting sqref="AZ134">
    <cfRule type="cellIs" dxfId="14720" priority="15469" operator="equal">
      <formula>"09.30 – 13.00"</formula>
    </cfRule>
  </conditionalFormatting>
  <conditionalFormatting sqref="AZ134">
    <cfRule type="cellIs" dxfId="14719" priority="15470" operator="equal">
      <formula>"10.30 – 19.30"</formula>
    </cfRule>
  </conditionalFormatting>
  <conditionalFormatting sqref="AZ134">
    <cfRule type="cellIs" dxfId="14718" priority="15471" operator="equal">
      <formula>"11.30 – 19.30"</formula>
    </cfRule>
  </conditionalFormatting>
  <conditionalFormatting sqref="AZ134">
    <cfRule type="cellIs" dxfId="14717" priority="15472" operator="equal">
      <formula>_FV(13,"3")</formula>
    </cfRule>
  </conditionalFormatting>
  <conditionalFormatting sqref="AZ134">
    <cfRule type="cellIs" dxfId="14716" priority="15473" operator="equal">
      <formula>_FV(13,"3")</formula>
    </cfRule>
  </conditionalFormatting>
  <conditionalFormatting sqref="AZ134">
    <cfRule type="cellIs" dxfId="14715" priority="15474" operator="equal">
      <formula>_FV(13,"3")</formula>
    </cfRule>
  </conditionalFormatting>
  <conditionalFormatting sqref="AZ134">
    <cfRule type="containsText" dxfId="14714" priority="15456" operator="containsText" text="DOMENICA">
      <formula>NOT(ISERROR(SEARCH("DOMENICA",AZ134)))</formula>
    </cfRule>
    <cfRule type="containsText" dxfId="14713" priority="15457" operator="containsText" text="08.30 – 14.30">
      <formula>NOT(ISERROR(SEARCH("08.30 – 14.30",AZ134)))</formula>
    </cfRule>
    <cfRule type="containsText" dxfId="14712" priority="15458" operator="containsText" text="09.30 – 18.30">
      <formula>NOT(ISERROR(SEARCH("09.30 – 18.30",AZ134)))</formula>
    </cfRule>
    <cfRule type="containsText" dxfId="14711" priority="15459" operator="containsText" text="08.30 – 16.30">
      <formula>NOT(ISERROR(SEARCH("08.30 – 16.30",AZ134)))</formula>
    </cfRule>
    <cfRule type="containsText" dxfId="14710" priority="15460" operator="containsText" text="08.30 – 17.30">
      <formula>NOT(ISERROR(SEARCH("08.30 – 17.30",AZ134)))</formula>
    </cfRule>
    <cfRule type="containsText" dxfId="14709" priority="15461" operator="containsText" text="09.00 – 18.00">
      <formula>NOT(ISERROR(SEARCH("09.00 – 18.00",AZ134)))</formula>
    </cfRule>
    <cfRule type="containsText" dxfId="14708" priority="15462" operator="containsText" text="09.00 – 15.00">
      <formula>NOT(ISERROR(SEARCH("09.00 – 15.00",AZ134)))</formula>
    </cfRule>
    <cfRule type="containsText" dxfId="14707" priority="15463" operator="containsText" text="10.30 – 19.30">
      <formula>NOT(ISERROR(SEARCH("10.30 – 19.30",AZ134)))</formula>
    </cfRule>
    <cfRule type="containsText" dxfId="14706" priority="15464" operator="containsText" text="09.00 – 13.00">
      <formula>NOT(ISERROR(SEARCH("09.00 – 13.00",AZ134)))</formula>
    </cfRule>
    <cfRule type="containsText" dxfId="14705" priority="15465" operator="containsText" text="11.30 – 19.30">
      <formula>NOT(ISERROR(SEARCH("11.30 – 19.30",AZ134)))</formula>
    </cfRule>
  </conditionalFormatting>
  <conditionalFormatting sqref="AZ134">
    <cfRule type="cellIs" dxfId="14704" priority="15448" operator="equal">
      <formula>"09.00 – 15.00"</formula>
    </cfRule>
  </conditionalFormatting>
  <conditionalFormatting sqref="AZ134">
    <cfRule type="cellIs" dxfId="14703" priority="15449" operator="equal">
      <formula>"09.00 – 18.00"</formula>
    </cfRule>
  </conditionalFormatting>
  <conditionalFormatting sqref="AZ134">
    <cfRule type="cellIs" dxfId="14702" priority="15450" operator="equal">
      <formula>"09.30 – 13.00"</formula>
    </cfRule>
  </conditionalFormatting>
  <conditionalFormatting sqref="AZ134">
    <cfRule type="cellIs" dxfId="14701" priority="15451" operator="equal">
      <formula>"10.30 – 19.30"</formula>
    </cfRule>
  </conditionalFormatting>
  <conditionalFormatting sqref="AZ134">
    <cfRule type="cellIs" dxfId="14700" priority="15452" operator="equal">
      <formula>"11.30 – 19.30"</formula>
    </cfRule>
  </conditionalFormatting>
  <conditionalFormatting sqref="AZ134">
    <cfRule type="cellIs" dxfId="14699" priority="15453" operator="equal">
      <formula>_FV(13,"3")</formula>
    </cfRule>
  </conditionalFormatting>
  <conditionalFormatting sqref="AZ134">
    <cfRule type="cellIs" dxfId="14698" priority="15454" operator="equal">
      <formula>_FV(13,"3")</formula>
    </cfRule>
  </conditionalFormatting>
  <conditionalFormatting sqref="AZ134">
    <cfRule type="cellIs" dxfId="14697" priority="15455" operator="equal">
      <formula>_FV(13,"3")</formula>
    </cfRule>
  </conditionalFormatting>
  <conditionalFormatting sqref="AZ134">
    <cfRule type="cellIs" dxfId="14696" priority="15440" operator="equal">
      <formula>"09.00 – 15.00"</formula>
    </cfRule>
  </conditionalFormatting>
  <conditionalFormatting sqref="AZ134">
    <cfRule type="cellIs" dxfId="14695" priority="15441" operator="equal">
      <formula>"09.00 – 18.00"</formula>
    </cfRule>
  </conditionalFormatting>
  <conditionalFormatting sqref="AZ134">
    <cfRule type="cellIs" dxfId="14694" priority="15442" operator="equal">
      <formula>"09.30 – 13.00"</formula>
    </cfRule>
  </conditionalFormatting>
  <conditionalFormatting sqref="AZ134">
    <cfRule type="cellIs" dxfId="14693" priority="15443" operator="equal">
      <formula>"10.30 – 19.30"</formula>
    </cfRule>
  </conditionalFormatting>
  <conditionalFormatting sqref="AZ134">
    <cfRule type="cellIs" dxfId="14692" priority="15444" operator="equal">
      <formula>"11.30 – 19.30"</formula>
    </cfRule>
  </conditionalFormatting>
  <conditionalFormatting sqref="AZ134">
    <cfRule type="cellIs" dxfId="14691" priority="15445" operator="equal">
      <formula>_FV(13,"3")</formula>
    </cfRule>
  </conditionalFormatting>
  <conditionalFormatting sqref="AZ134">
    <cfRule type="cellIs" dxfId="14690" priority="15446" operator="equal">
      <formula>_FV(13,"3")</formula>
    </cfRule>
  </conditionalFormatting>
  <conditionalFormatting sqref="AZ134">
    <cfRule type="cellIs" dxfId="14689" priority="15447" operator="equal">
      <formula>_FV(13,"3")</formula>
    </cfRule>
  </conditionalFormatting>
  <conditionalFormatting sqref="AZ123">
    <cfRule type="containsText" dxfId="14688" priority="15423" operator="containsText" text="08.30 – 14.30">
      <formula>NOT(ISERROR(SEARCH("08.30 – 14.30",AZ123)))</formula>
    </cfRule>
    <cfRule type="containsText" dxfId="14687" priority="15424" operator="containsText" text="09:30 – 18.30">
      <formula>NOT(ISERROR(SEARCH("09:30 – 18.30",AZ123)))</formula>
    </cfRule>
    <cfRule type="containsText" dxfId="14686" priority="15425" operator="containsText" text="10.30 – 18.30">
      <formula>NOT(ISERROR(SEARCH("10.30 – 18.30",AZ123)))</formula>
    </cfRule>
    <cfRule type="containsText" dxfId="14685" priority="15426" operator="containsText" text="09.30 – 18.30">
      <formula>NOT(ISERROR(SEARCH("09.30 – 18.30",AZ123)))</formula>
    </cfRule>
    <cfRule type="containsText" dxfId="14684" priority="15427" operator="containsText" text="09.00 – 13:00">
      <formula>NOT(ISERROR(SEARCH("09.00 – 13:00",AZ123)))</formula>
    </cfRule>
    <cfRule type="containsText" dxfId="14683" priority="15428" operator="containsText" text="08.30 – 16.30">
      <formula>NOT(ISERROR(SEARCH("08.30 – 16.30",AZ123)))</formula>
    </cfRule>
    <cfRule type="containsText" dxfId="14682" priority="15429" operator="containsText" text="08:30 – 17.30">
      <formula>NOT(ISERROR(SEARCH("08:30 – 17.30",AZ123)))</formula>
    </cfRule>
    <cfRule type="containsText" dxfId="14681" priority="15430" operator="containsText" text="08.30 – 17.30">
      <formula>NOT(ISERROR(SEARCH("08.30 – 17.30",AZ123)))</formula>
    </cfRule>
    <cfRule type="containsText" dxfId="14680" priority="15431" operator="containsText" text="09.00 – 18.00">
      <formula>NOT(ISERROR(SEARCH("09.00 – 18.00",AZ123)))</formula>
    </cfRule>
    <cfRule type="containsText" dxfId="14679" priority="15432" operator="containsText" text="09.00 – 13.00">
      <formula>NOT(ISERROR(SEARCH("09.00 – 13.00",AZ123)))</formula>
    </cfRule>
    <cfRule type="containsText" dxfId="14678" priority="15433" operator="containsText" text="11.30 – 19.30">
      <formula>NOT(ISERROR(SEARCH("11.30 – 19.30",AZ123)))</formula>
    </cfRule>
    <cfRule type="containsText" dxfId="14677" priority="15434" operator="containsText" text="10.30 – 19.30">
      <formula>NOT(ISERROR(SEARCH("10.30 – 19.30",AZ123)))</formula>
    </cfRule>
    <cfRule type="containsText" dxfId="14676" priority="15435" operator="containsText" text="09.00 – 15.00">
      <formula>NOT(ISERROR(SEARCH("09.00 – 15.00",AZ123)))</formula>
    </cfRule>
    <cfRule type="containsText" dxfId="14675" priority="15436" operator="containsText" text="12:30">
      <formula>NOT(ISERROR(SEARCH("12:30",AZ123)))</formula>
    </cfRule>
    <cfRule type="containsText" dxfId="14674" priority="15437" operator="containsText" text="13:30">
      <formula>NOT(ISERROR(SEARCH("13:30",AZ123)))</formula>
    </cfRule>
    <cfRule type="containsText" dxfId="14673" priority="15438" operator="containsText" text="FESTIVITÁ">
      <formula>NOT(ISERROR(SEARCH("FESTIVITÁ",AZ123)))</formula>
    </cfRule>
    <cfRule type="cellIs" dxfId="14672" priority="15439" operator="equal">
      <formula>"DOMENICA"</formula>
    </cfRule>
  </conditionalFormatting>
  <conditionalFormatting sqref="AZ133:AZ134 AZ123:AZ124">
    <cfRule type="containsText" dxfId="14671" priority="15417" operator="containsText" text="09.00 - 13.00">
      <formula>NOT(ISERROR(SEARCH("09.00 - 13.00",AZ123)))</formula>
    </cfRule>
    <cfRule type="containsText" dxfId="14670" priority="15418" operator="containsText" text="09.00 – 15:00">
      <formula>NOT(ISERROR(SEARCH("09.00 – 15:00",AZ123)))</formula>
    </cfRule>
    <cfRule type="containsText" dxfId="14669" priority="15419" operator="containsText" text="09.00 – 16.00">
      <formula>NOT(ISERROR(SEARCH("09.00 – 16.00",AZ123)))</formula>
    </cfRule>
    <cfRule type="containsText" dxfId="14668" priority="15420" operator="containsText" text="09.00 - 13:00">
      <formula>NOT(ISERROR(SEARCH("09.00 - 13:00",AZ123)))</formula>
    </cfRule>
    <cfRule type="containsText" dxfId="14667" priority="15421" operator="containsText" text="08.30 – 16:30 ">
      <formula>NOT(ISERROR(SEARCH("08.30 – 16:30 ",AZ123)))</formula>
    </cfRule>
    <cfRule type="containsText" dxfId="14666" priority="15422" operator="containsText" text="08.30 – 17:30 ">
      <formula>NOT(ISERROR(SEARCH("08.30 – 17:30 ",AZ123)))</formula>
    </cfRule>
  </conditionalFormatting>
  <conditionalFormatting sqref="AZ124">
    <cfRule type="cellIs" dxfId="14665" priority="15409" operator="equal">
      <formula>"09.00 – 15.00"</formula>
    </cfRule>
  </conditionalFormatting>
  <conditionalFormatting sqref="AZ124">
    <cfRule type="cellIs" dxfId="14664" priority="15410" operator="equal">
      <formula>"09.00 – 18.00"</formula>
    </cfRule>
  </conditionalFormatting>
  <conditionalFormatting sqref="AZ124">
    <cfRule type="cellIs" dxfId="14663" priority="15411" operator="equal">
      <formula>"09.30 – 13.00"</formula>
    </cfRule>
  </conditionalFormatting>
  <conditionalFormatting sqref="AZ124">
    <cfRule type="cellIs" dxfId="14662" priority="15412" operator="equal">
      <formula>"10.30 – 19.30"</formula>
    </cfRule>
  </conditionalFormatting>
  <conditionalFormatting sqref="AZ124">
    <cfRule type="cellIs" dxfId="14661" priority="15413" operator="equal">
      <formula>"11.30 – 19.30"</formula>
    </cfRule>
  </conditionalFormatting>
  <conditionalFormatting sqref="AZ124">
    <cfRule type="cellIs" dxfId="14660" priority="15414" operator="equal">
      <formula>_FV(13,"3")</formula>
    </cfRule>
  </conditionalFormatting>
  <conditionalFormatting sqref="AZ124">
    <cfRule type="cellIs" dxfId="14659" priority="15415" operator="equal">
      <formula>_FV(13,"3")</formula>
    </cfRule>
  </conditionalFormatting>
  <conditionalFormatting sqref="AZ124">
    <cfRule type="cellIs" dxfId="14658" priority="15416" operator="equal">
      <formula>_FV(13,"3")</formula>
    </cfRule>
  </conditionalFormatting>
  <conditionalFormatting sqref="AZ124">
    <cfRule type="containsText" dxfId="14657" priority="15399" operator="containsText" text="DOMENICA">
      <formula>NOT(ISERROR(SEARCH("DOMENICA",AZ124)))</formula>
    </cfRule>
    <cfRule type="containsText" dxfId="14656" priority="15400" operator="containsText" text="08.30 – 14.30">
      <formula>NOT(ISERROR(SEARCH("08.30 – 14.30",AZ124)))</formula>
    </cfRule>
    <cfRule type="containsText" dxfId="14655" priority="15401" operator="containsText" text="09.30 – 18.30">
      <formula>NOT(ISERROR(SEARCH("09.30 – 18.30",AZ124)))</formula>
    </cfRule>
    <cfRule type="containsText" dxfId="14654" priority="15402" operator="containsText" text="08.30 – 16.30">
      <formula>NOT(ISERROR(SEARCH("08.30 – 16.30",AZ124)))</formula>
    </cfRule>
    <cfRule type="containsText" dxfId="14653" priority="15403" operator="containsText" text="08.30 – 17.30">
      <formula>NOT(ISERROR(SEARCH("08.30 – 17.30",AZ124)))</formula>
    </cfRule>
    <cfRule type="containsText" dxfId="14652" priority="15404" operator="containsText" text="09.00 – 18.00">
      <formula>NOT(ISERROR(SEARCH("09.00 – 18.00",AZ124)))</formula>
    </cfRule>
    <cfRule type="containsText" dxfId="14651" priority="15405" operator="containsText" text="09.00 – 15.00">
      <formula>NOT(ISERROR(SEARCH("09.00 – 15.00",AZ124)))</formula>
    </cfRule>
    <cfRule type="containsText" dxfId="14650" priority="15406" operator="containsText" text="10.30 – 19.30">
      <formula>NOT(ISERROR(SEARCH("10.30 – 19.30",AZ124)))</formula>
    </cfRule>
    <cfRule type="containsText" dxfId="14649" priority="15407" operator="containsText" text="09.00 – 13.00">
      <formula>NOT(ISERROR(SEARCH("09.00 – 13.00",AZ124)))</formula>
    </cfRule>
    <cfRule type="containsText" dxfId="14648" priority="15408" operator="containsText" text="11.30 – 19.30">
      <formula>NOT(ISERROR(SEARCH("11.30 – 19.30",AZ124)))</formula>
    </cfRule>
  </conditionalFormatting>
  <conditionalFormatting sqref="AZ124">
    <cfRule type="cellIs" dxfId="14647" priority="15392" operator="equal">
      <formula>"09.00 – 18.00"</formula>
    </cfRule>
  </conditionalFormatting>
  <conditionalFormatting sqref="AZ124">
    <cfRule type="cellIs" dxfId="14646" priority="15393" operator="equal">
      <formula>"09.30 – 13.00"</formula>
    </cfRule>
  </conditionalFormatting>
  <conditionalFormatting sqref="AZ124">
    <cfRule type="cellIs" dxfId="14645" priority="15394" operator="equal">
      <formula>"10.30 – 19.30"</formula>
    </cfRule>
  </conditionalFormatting>
  <conditionalFormatting sqref="AZ124">
    <cfRule type="cellIs" dxfId="14644" priority="15395" operator="equal">
      <formula>"11.30 – 19.30"</formula>
    </cfRule>
  </conditionalFormatting>
  <conditionalFormatting sqref="AZ124">
    <cfRule type="cellIs" dxfId="14643" priority="15396" operator="equal">
      <formula>_FV(13,"3")</formula>
    </cfRule>
  </conditionalFormatting>
  <conditionalFormatting sqref="AZ124">
    <cfRule type="cellIs" dxfId="14642" priority="15397" operator="equal">
      <formula>_FV(13,"3")</formula>
    </cfRule>
  </conditionalFormatting>
  <conditionalFormatting sqref="AZ124">
    <cfRule type="cellIs" dxfId="14641" priority="15398" operator="equal">
      <formula>_FV(13,"3")</formula>
    </cfRule>
  </conditionalFormatting>
  <conditionalFormatting sqref="AZ124">
    <cfRule type="cellIs" dxfId="14640" priority="15385" operator="equal">
      <formula>"09.00 – 18.00"</formula>
    </cfRule>
  </conditionalFormatting>
  <conditionalFormatting sqref="AZ124">
    <cfRule type="cellIs" dxfId="14639" priority="15386" operator="equal">
      <formula>"09.30 – 13.00"</formula>
    </cfRule>
  </conditionalFormatting>
  <conditionalFormatting sqref="AZ124">
    <cfRule type="cellIs" dxfId="14638" priority="15387" operator="equal">
      <formula>"10.30 – 19.30"</formula>
    </cfRule>
  </conditionalFormatting>
  <conditionalFormatting sqref="AZ124">
    <cfRule type="cellIs" dxfId="14637" priority="15388" operator="equal">
      <formula>"11.30 – 19.30"</formula>
    </cfRule>
  </conditionalFormatting>
  <conditionalFormatting sqref="AZ124">
    <cfRule type="cellIs" dxfId="14636" priority="15389" operator="equal">
      <formula>_FV(13,"3")</formula>
    </cfRule>
  </conditionalFormatting>
  <conditionalFormatting sqref="AZ124">
    <cfRule type="cellIs" dxfId="14635" priority="15390" operator="equal">
      <formula>_FV(13,"3")</formula>
    </cfRule>
  </conditionalFormatting>
  <conditionalFormatting sqref="AZ124">
    <cfRule type="cellIs" dxfId="14634" priority="15391" operator="equal">
      <formula>_FV(13,"3")</formula>
    </cfRule>
  </conditionalFormatting>
  <conditionalFormatting sqref="AZ124">
    <cfRule type="cellIs" dxfId="14633" priority="15377" operator="equal">
      <formula>"09.00 – 15.00"</formula>
    </cfRule>
  </conditionalFormatting>
  <conditionalFormatting sqref="AZ124">
    <cfRule type="cellIs" dxfId="14632" priority="15378" operator="equal">
      <formula>"09.00 – 18.00"</formula>
    </cfRule>
  </conditionalFormatting>
  <conditionalFormatting sqref="AZ124">
    <cfRule type="cellIs" dxfId="14631" priority="15379" operator="equal">
      <formula>"09.30 – 13.00"</formula>
    </cfRule>
  </conditionalFormatting>
  <conditionalFormatting sqref="AZ124">
    <cfRule type="cellIs" dxfId="14630" priority="15380" operator="equal">
      <formula>"10.30 – 19.30"</formula>
    </cfRule>
  </conditionalFormatting>
  <conditionalFormatting sqref="AZ124">
    <cfRule type="cellIs" dxfId="14629" priority="15381" operator="equal">
      <formula>"11.30 – 19.30"</formula>
    </cfRule>
  </conditionalFormatting>
  <conditionalFormatting sqref="AZ124">
    <cfRule type="cellIs" dxfId="14628" priority="15382" operator="equal">
      <formula>_FV(13,"3")</formula>
    </cfRule>
  </conditionalFormatting>
  <conditionalFormatting sqref="AZ124">
    <cfRule type="cellIs" dxfId="14627" priority="15383" operator="equal">
      <formula>_FV(13,"3")</formula>
    </cfRule>
  </conditionalFormatting>
  <conditionalFormatting sqref="AZ124">
    <cfRule type="cellIs" dxfId="14626" priority="15384" operator="equal">
      <formula>_FV(13,"3")</formula>
    </cfRule>
  </conditionalFormatting>
  <conditionalFormatting sqref="AZ124">
    <cfRule type="containsText" dxfId="14625" priority="15367" operator="containsText" text="DOMENICA">
      <formula>NOT(ISERROR(SEARCH("DOMENICA",AZ124)))</formula>
    </cfRule>
    <cfRule type="containsText" dxfId="14624" priority="15368" operator="containsText" text="08.30 – 14.30">
      <formula>NOT(ISERROR(SEARCH("08.30 – 14.30",AZ124)))</formula>
    </cfRule>
    <cfRule type="containsText" dxfId="14623" priority="15369" operator="containsText" text="09.30 – 18.30">
      <formula>NOT(ISERROR(SEARCH("09.30 – 18.30",AZ124)))</formula>
    </cfRule>
    <cfRule type="containsText" dxfId="14622" priority="15370" operator="containsText" text="08.30 – 16.30">
      <formula>NOT(ISERROR(SEARCH("08.30 – 16.30",AZ124)))</formula>
    </cfRule>
    <cfRule type="containsText" dxfId="14621" priority="15371" operator="containsText" text="08.30 – 17.30">
      <formula>NOT(ISERROR(SEARCH("08.30 – 17.30",AZ124)))</formula>
    </cfRule>
    <cfRule type="containsText" dxfId="14620" priority="15372" operator="containsText" text="09.00 – 18.00">
      <formula>NOT(ISERROR(SEARCH("09.00 – 18.00",AZ124)))</formula>
    </cfRule>
    <cfRule type="containsText" dxfId="14619" priority="15373" operator="containsText" text="09.00 – 15.00">
      <formula>NOT(ISERROR(SEARCH("09.00 – 15.00",AZ124)))</formula>
    </cfRule>
    <cfRule type="containsText" dxfId="14618" priority="15374" operator="containsText" text="10.30 – 19.30">
      <formula>NOT(ISERROR(SEARCH("10.30 – 19.30",AZ124)))</formula>
    </cfRule>
    <cfRule type="containsText" dxfId="14617" priority="15375" operator="containsText" text="09.00 – 13.00">
      <formula>NOT(ISERROR(SEARCH("09.00 – 13.00",AZ124)))</formula>
    </cfRule>
    <cfRule type="containsText" dxfId="14616" priority="15376" operator="containsText" text="11.30 – 19.30">
      <formula>NOT(ISERROR(SEARCH("11.30 – 19.30",AZ124)))</formula>
    </cfRule>
  </conditionalFormatting>
  <conditionalFormatting sqref="AZ124">
    <cfRule type="cellIs" dxfId="14615" priority="15360" operator="equal">
      <formula>"09.00 – 18.00"</formula>
    </cfRule>
  </conditionalFormatting>
  <conditionalFormatting sqref="AZ124">
    <cfRule type="cellIs" dxfId="14614" priority="15361" operator="equal">
      <formula>"09.30 – 13.00"</formula>
    </cfRule>
  </conditionalFormatting>
  <conditionalFormatting sqref="AZ124">
    <cfRule type="cellIs" dxfId="14613" priority="15362" operator="equal">
      <formula>"10.30 – 19.30"</formula>
    </cfRule>
  </conditionalFormatting>
  <conditionalFormatting sqref="AZ124">
    <cfRule type="cellIs" dxfId="14612" priority="15363" operator="equal">
      <formula>"11.30 – 19.30"</formula>
    </cfRule>
  </conditionalFormatting>
  <conditionalFormatting sqref="AZ124">
    <cfRule type="cellIs" dxfId="14611" priority="15364" operator="equal">
      <formula>_FV(13,"3")</formula>
    </cfRule>
  </conditionalFormatting>
  <conditionalFormatting sqref="AZ124">
    <cfRule type="cellIs" dxfId="14610" priority="15365" operator="equal">
      <formula>_FV(13,"3")</formula>
    </cfRule>
  </conditionalFormatting>
  <conditionalFormatting sqref="AZ124">
    <cfRule type="cellIs" dxfId="14609" priority="15366" operator="equal">
      <formula>_FV(13,"3")</formula>
    </cfRule>
  </conditionalFormatting>
  <conditionalFormatting sqref="AZ124">
    <cfRule type="cellIs" dxfId="14608" priority="15353" operator="equal">
      <formula>"09.00 – 18.00"</formula>
    </cfRule>
  </conditionalFormatting>
  <conditionalFormatting sqref="AZ124">
    <cfRule type="cellIs" dxfId="14607" priority="15354" operator="equal">
      <formula>"09.30 – 13.00"</formula>
    </cfRule>
  </conditionalFormatting>
  <conditionalFormatting sqref="AZ124">
    <cfRule type="cellIs" dxfId="14606" priority="15355" operator="equal">
      <formula>"10.30 – 19.30"</formula>
    </cfRule>
  </conditionalFormatting>
  <conditionalFormatting sqref="AZ124">
    <cfRule type="cellIs" dxfId="14605" priority="15356" operator="equal">
      <formula>"11.30 – 19.30"</formula>
    </cfRule>
  </conditionalFormatting>
  <conditionalFormatting sqref="AZ124">
    <cfRule type="cellIs" dxfId="14604" priority="15357" operator="equal">
      <formula>_FV(13,"3")</formula>
    </cfRule>
  </conditionalFormatting>
  <conditionalFormatting sqref="AZ124">
    <cfRule type="cellIs" dxfId="14603" priority="15358" operator="equal">
      <formula>_FV(13,"3")</formula>
    </cfRule>
  </conditionalFormatting>
  <conditionalFormatting sqref="AZ124">
    <cfRule type="cellIs" dxfId="14602" priority="15359" operator="equal">
      <formula>_FV(13,"3")</formula>
    </cfRule>
  </conditionalFormatting>
  <conditionalFormatting sqref="AZ124">
    <cfRule type="cellIs" dxfId="14601" priority="15345" operator="equal">
      <formula>"09.00 – 15.00"</formula>
    </cfRule>
  </conditionalFormatting>
  <conditionalFormatting sqref="AZ124">
    <cfRule type="cellIs" dxfId="14600" priority="15346" operator="equal">
      <formula>"09.00 – 18.00"</formula>
    </cfRule>
  </conditionalFormatting>
  <conditionalFormatting sqref="AZ124">
    <cfRule type="cellIs" dxfId="14599" priority="15347" operator="equal">
      <formula>"09.30 – 13.00"</formula>
    </cfRule>
  </conditionalFormatting>
  <conditionalFormatting sqref="AZ124">
    <cfRule type="cellIs" dxfId="14598" priority="15348" operator="equal">
      <formula>"10.30 – 19.30"</formula>
    </cfRule>
  </conditionalFormatting>
  <conditionalFormatting sqref="AZ124">
    <cfRule type="cellIs" dxfId="14597" priority="15349" operator="equal">
      <formula>"11.30 – 19.30"</formula>
    </cfRule>
  </conditionalFormatting>
  <conditionalFormatting sqref="AZ124">
    <cfRule type="cellIs" dxfId="14596" priority="15350" operator="equal">
      <formula>_FV(13,"3")</formula>
    </cfRule>
  </conditionalFormatting>
  <conditionalFormatting sqref="AZ124">
    <cfRule type="cellIs" dxfId="14595" priority="15351" operator="equal">
      <formula>_FV(13,"3")</formula>
    </cfRule>
  </conditionalFormatting>
  <conditionalFormatting sqref="AZ124">
    <cfRule type="cellIs" dxfId="14594" priority="15352" operator="equal">
      <formula>_FV(13,"3")</formula>
    </cfRule>
  </conditionalFormatting>
  <conditionalFormatting sqref="AZ124">
    <cfRule type="containsText" dxfId="14593" priority="15335" operator="containsText" text="DOMENICA">
      <formula>NOT(ISERROR(SEARCH("DOMENICA",AZ124)))</formula>
    </cfRule>
    <cfRule type="containsText" dxfId="14592" priority="15336" operator="containsText" text="08.30 – 14.30">
      <formula>NOT(ISERROR(SEARCH("08.30 – 14.30",AZ124)))</formula>
    </cfRule>
    <cfRule type="containsText" dxfId="14591" priority="15337" operator="containsText" text="09.30 – 18.30">
      <formula>NOT(ISERROR(SEARCH("09.30 – 18.30",AZ124)))</formula>
    </cfRule>
    <cfRule type="containsText" dxfId="14590" priority="15338" operator="containsText" text="08.30 – 16.30">
      <formula>NOT(ISERROR(SEARCH("08.30 – 16.30",AZ124)))</formula>
    </cfRule>
    <cfRule type="containsText" dxfId="14589" priority="15339" operator="containsText" text="08.30 – 17.30">
      <formula>NOT(ISERROR(SEARCH("08.30 – 17.30",AZ124)))</formula>
    </cfRule>
    <cfRule type="containsText" dxfId="14588" priority="15340" operator="containsText" text="09.00 – 18.00">
      <formula>NOT(ISERROR(SEARCH("09.00 – 18.00",AZ124)))</formula>
    </cfRule>
    <cfRule type="containsText" dxfId="14587" priority="15341" operator="containsText" text="09.00 – 15.00">
      <formula>NOT(ISERROR(SEARCH("09.00 – 15.00",AZ124)))</formula>
    </cfRule>
    <cfRule type="containsText" dxfId="14586" priority="15342" operator="containsText" text="10.30 – 19.30">
      <formula>NOT(ISERROR(SEARCH("10.30 – 19.30",AZ124)))</formula>
    </cfRule>
    <cfRule type="containsText" dxfId="14585" priority="15343" operator="containsText" text="09.00 – 13.00">
      <formula>NOT(ISERROR(SEARCH("09.00 – 13.00",AZ124)))</formula>
    </cfRule>
    <cfRule type="containsText" dxfId="14584" priority="15344" operator="containsText" text="11.30 – 19.30">
      <formula>NOT(ISERROR(SEARCH("11.30 – 19.30",AZ124)))</formula>
    </cfRule>
  </conditionalFormatting>
  <conditionalFormatting sqref="AZ124">
    <cfRule type="cellIs" dxfId="14583" priority="15328" operator="equal">
      <formula>"09.00 – 18.00"</formula>
    </cfRule>
  </conditionalFormatting>
  <conditionalFormatting sqref="AZ124">
    <cfRule type="cellIs" dxfId="14582" priority="15329" operator="equal">
      <formula>"09.30 – 13.00"</formula>
    </cfRule>
  </conditionalFormatting>
  <conditionalFormatting sqref="AZ124">
    <cfRule type="cellIs" dxfId="14581" priority="15330" operator="equal">
      <formula>"10.30 – 19.30"</formula>
    </cfRule>
  </conditionalFormatting>
  <conditionalFormatting sqref="AZ124">
    <cfRule type="cellIs" dxfId="14580" priority="15331" operator="equal">
      <formula>"11.30 – 19.30"</formula>
    </cfRule>
  </conditionalFormatting>
  <conditionalFormatting sqref="AZ124">
    <cfRule type="cellIs" dxfId="14579" priority="15332" operator="equal">
      <formula>_FV(13,"3")</formula>
    </cfRule>
  </conditionalFormatting>
  <conditionalFormatting sqref="AZ124">
    <cfRule type="cellIs" dxfId="14578" priority="15333" operator="equal">
      <formula>_FV(13,"3")</formula>
    </cfRule>
  </conditionalFormatting>
  <conditionalFormatting sqref="AZ124">
    <cfRule type="cellIs" dxfId="14577" priority="15334" operator="equal">
      <formula>_FV(13,"3")</formula>
    </cfRule>
  </conditionalFormatting>
  <conditionalFormatting sqref="AZ124">
    <cfRule type="cellIs" dxfId="14576" priority="15321" operator="equal">
      <formula>"09.00 – 18.00"</formula>
    </cfRule>
  </conditionalFormatting>
  <conditionalFormatting sqref="AZ124">
    <cfRule type="cellIs" dxfId="14575" priority="15322" operator="equal">
      <formula>"09.30 – 13.00"</formula>
    </cfRule>
  </conditionalFormatting>
  <conditionalFormatting sqref="AZ124">
    <cfRule type="cellIs" dxfId="14574" priority="15323" operator="equal">
      <formula>"10.30 – 19.30"</formula>
    </cfRule>
  </conditionalFormatting>
  <conditionalFormatting sqref="AZ124">
    <cfRule type="cellIs" dxfId="14573" priority="15324" operator="equal">
      <formula>"11.30 – 19.30"</formula>
    </cfRule>
  </conditionalFormatting>
  <conditionalFormatting sqref="AZ124">
    <cfRule type="cellIs" dxfId="14572" priority="15325" operator="equal">
      <formula>_FV(13,"3")</formula>
    </cfRule>
  </conditionalFormatting>
  <conditionalFormatting sqref="AZ124">
    <cfRule type="cellIs" dxfId="14571" priority="15326" operator="equal">
      <formula>_FV(13,"3")</formula>
    </cfRule>
  </conditionalFormatting>
  <conditionalFormatting sqref="AZ124">
    <cfRule type="cellIs" dxfId="14570" priority="15327" operator="equal">
      <formula>_FV(13,"3")</formula>
    </cfRule>
  </conditionalFormatting>
  <conditionalFormatting sqref="AZ134">
    <cfRule type="cellIs" dxfId="14569" priority="15313" operator="equal">
      <formula>"09.00 – 15.00"</formula>
    </cfRule>
  </conditionalFormatting>
  <conditionalFormatting sqref="AZ134">
    <cfRule type="cellIs" dxfId="14568" priority="15314" operator="equal">
      <formula>"09.00 – 18.00"</formula>
    </cfRule>
  </conditionalFormatting>
  <conditionalFormatting sqref="AZ134">
    <cfRule type="cellIs" dxfId="14567" priority="15315" operator="equal">
      <formula>"09.30 – 13.00"</formula>
    </cfRule>
  </conditionalFormatting>
  <conditionalFormatting sqref="AZ134">
    <cfRule type="cellIs" dxfId="14566" priority="15316" operator="equal">
      <formula>"10.30 – 19.30"</formula>
    </cfRule>
  </conditionalFormatting>
  <conditionalFormatting sqref="AZ134">
    <cfRule type="cellIs" dxfId="14565" priority="15317" operator="equal">
      <formula>"11.30 – 19.30"</formula>
    </cfRule>
  </conditionalFormatting>
  <conditionalFormatting sqref="AZ134">
    <cfRule type="cellIs" dxfId="14564" priority="15318" operator="equal">
      <formula>_FV(13,"3")</formula>
    </cfRule>
  </conditionalFormatting>
  <conditionalFormatting sqref="AZ134">
    <cfRule type="cellIs" dxfId="14563" priority="15319" operator="equal">
      <formula>_FV(13,"3")</formula>
    </cfRule>
  </conditionalFormatting>
  <conditionalFormatting sqref="AZ134">
    <cfRule type="cellIs" dxfId="14562" priority="15320" operator="equal">
      <formula>_FV(13,"3")</formula>
    </cfRule>
  </conditionalFormatting>
  <conditionalFormatting sqref="AZ134">
    <cfRule type="containsText" dxfId="14561" priority="15303" operator="containsText" text="DOMENICA">
      <formula>NOT(ISERROR(SEARCH("DOMENICA",AZ134)))</formula>
    </cfRule>
    <cfRule type="containsText" dxfId="14560" priority="15304" operator="containsText" text="08.30 – 14.30">
      <formula>NOT(ISERROR(SEARCH("08.30 – 14.30",AZ134)))</formula>
    </cfRule>
    <cfRule type="containsText" dxfId="14559" priority="15305" operator="containsText" text="09.30 – 18.30">
      <formula>NOT(ISERROR(SEARCH("09.30 – 18.30",AZ134)))</formula>
    </cfRule>
    <cfRule type="containsText" dxfId="14558" priority="15306" operator="containsText" text="08.30 – 16.30">
      <formula>NOT(ISERROR(SEARCH("08.30 – 16.30",AZ134)))</formula>
    </cfRule>
    <cfRule type="containsText" dxfId="14557" priority="15307" operator="containsText" text="08.30 – 17.30">
      <formula>NOT(ISERROR(SEARCH("08.30 – 17.30",AZ134)))</formula>
    </cfRule>
    <cfRule type="containsText" dxfId="14556" priority="15308" operator="containsText" text="09.00 – 18.00">
      <formula>NOT(ISERROR(SEARCH("09.00 – 18.00",AZ134)))</formula>
    </cfRule>
    <cfRule type="containsText" dxfId="14555" priority="15309" operator="containsText" text="09.00 – 15.00">
      <formula>NOT(ISERROR(SEARCH("09.00 – 15.00",AZ134)))</formula>
    </cfRule>
    <cfRule type="containsText" dxfId="14554" priority="15310" operator="containsText" text="10.30 – 19.30">
      <formula>NOT(ISERROR(SEARCH("10.30 – 19.30",AZ134)))</formula>
    </cfRule>
    <cfRule type="containsText" dxfId="14553" priority="15311" operator="containsText" text="09.00 – 13.00">
      <formula>NOT(ISERROR(SEARCH("09.00 – 13.00",AZ134)))</formula>
    </cfRule>
    <cfRule type="containsText" dxfId="14552" priority="15312" operator="containsText" text="11.30 – 19.30">
      <formula>NOT(ISERROR(SEARCH("11.30 – 19.30",AZ134)))</formula>
    </cfRule>
  </conditionalFormatting>
  <conditionalFormatting sqref="AZ134">
    <cfRule type="cellIs" dxfId="14551" priority="15296" operator="equal">
      <formula>"09.00 – 18.00"</formula>
    </cfRule>
  </conditionalFormatting>
  <conditionalFormatting sqref="AZ134">
    <cfRule type="cellIs" dxfId="14550" priority="15297" operator="equal">
      <formula>"09.30 – 13.00"</formula>
    </cfRule>
  </conditionalFormatting>
  <conditionalFormatting sqref="AZ134">
    <cfRule type="cellIs" dxfId="14549" priority="15298" operator="equal">
      <formula>"10.30 – 19.30"</formula>
    </cfRule>
  </conditionalFormatting>
  <conditionalFormatting sqref="AZ134">
    <cfRule type="cellIs" dxfId="14548" priority="15299" operator="equal">
      <formula>"11.30 – 19.30"</formula>
    </cfRule>
  </conditionalFormatting>
  <conditionalFormatting sqref="AZ134">
    <cfRule type="cellIs" dxfId="14547" priority="15300" operator="equal">
      <formula>_FV(13,"3")</formula>
    </cfRule>
  </conditionalFormatting>
  <conditionalFormatting sqref="AZ134">
    <cfRule type="cellIs" dxfId="14546" priority="15301" operator="equal">
      <formula>_FV(13,"3")</formula>
    </cfRule>
  </conditionalFormatting>
  <conditionalFormatting sqref="AZ134">
    <cfRule type="cellIs" dxfId="14545" priority="15302" operator="equal">
      <formula>_FV(13,"3")</formula>
    </cfRule>
  </conditionalFormatting>
  <conditionalFormatting sqref="AZ134">
    <cfRule type="cellIs" dxfId="14544" priority="15289" operator="equal">
      <formula>"09.00 – 18.00"</formula>
    </cfRule>
  </conditionalFormatting>
  <conditionalFormatting sqref="AZ134">
    <cfRule type="cellIs" dxfId="14543" priority="15290" operator="equal">
      <formula>"09.30 – 13.00"</formula>
    </cfRule>
  </conditionalFormatting>
  <conditionalFormatting sqref="AZ134">
    <cfRule type="cellIs" dxfId="14542" priority="15291" operator="equal">
      <formula>"10.30 – 19.30"</formula>
    </cfRule>
  </conditionalFormatting>
  <conditionalFormatting sqref="AZ134">
    <cfRule type="cellIs" dxfId="14541" priority="15292" operator="equal">
      <formula>"11.30 – 19.30"</formula>
    </cfRule>
  </conditionalFormatting>
  <conditionalFormatting sqref="AZ134">
    <cfRule type="cellIs" dxfId="14540" priority="15293" operator="equal">
      <formula>_FV(13,"3")</formula>
    </cfRule>
  </conditionalFormatting>
  <conditionalFormatting sqref="AZ134">
    <cfRule type="cellIs" dxfId="14539" priority="15294" operator="equal">
      <formula>_FV(13,"3")</formula>
    </cfRule>
  </conditionalFormatting>
  <conditionalFormatting sqref="AZ134">
    <cfRule type="cellIs" dxfId="14538" priority="15295" operator="equal">
      <formula>_FV(13,"3")</formula>
    </cfRule>
  </conditionalFormatting>
  <conditionalFormatting sqref="AZ134">
    <cfRule type="cellIs" dxfId="14537" priority="15281" operator="equal">
      <formula>"09.00 – 15.00"</formula>
    </cfRule>
  </conditionalFormatting>
  <conditionalFormatting sqref="AZ134">
    <cfRule type="cellIs" dxfId="14536" priority="15282" operator="equal">
      <formula>"09.00 – 18.00"</formula>
    </cfRule>
  </conditionalFormatting>
  <conditionalFormatting sqref="AZ134">
    <cfRule type="cellIs" dxfId="14535" priority="15283" operator="equal">
      <formula>"09.30 – 13.00"</formula>
    </cfRule>
  </conditionalFormatting>
  <conditionalFormatting sqref="AZ134">
    <cfRule type="cellIs" dxfId="14534" priority="15284" operator="equal">
      <formula>"10.30 – 19.30"</formula>
    </cfRule>
  </conditionalFormatting>
  <conditionalFormatting sqref="AZ134">
    <cfRule type="cellIs" dxfId="14533" priority="15285" operator="equal">
      <formula>"11.30 – 19.30"</formula>
    </cfRule>
  </conditionalFormatting>
  <conditionalFormatting sqref="AZ134">
    <cfRule type="cellIs" dxfId="14532" priority="15286" operator="equal">
      <formula>_FV(13,"3")</formula>
    </cfRule>
  </conditionalFormatting>
  <conditionalFormatting sqref="AZ134">
    <cfRule type="cellIs" dxfId="14531" priority="15287" operator="equal">
      <formula>_FV(13,"3")</formula>
    </cfRule>
  </conditionalFormatting>
  <conditionalFormatting sqref="AZ134">
    <cfRule type="cellIs" dxfId="14530" priority="15288" operator="equal">
      <formula>_FV(13,"3")</formula>
    </cfRule>
  </conditionalFormatting>
  <conditionalFormatting sqref="AZ134">
    <cfRule type="containsText" dxfId="14529" priority="15271" operator="containsText" text="DOMENICA">
      <formula>NOT(ISERROR(SEARCH("DOMENICA",AZ134)))</formula>
    </cfRule>
    <cfRule type="containsText" dxfId="14528" priority="15272" operator="containsText" text="08.30 – 14.30">
      <formula>NOT(ISERROR(SEARCH("08.30 – 14.30",AZ134)))</formula>
    </cfRule>
    <cfRule type="containsText" dxfId="14527" priority="15273" operator="containsText" text="09.30 – 18.30">
      <formula>NOT(ISERROR(SEARCH("09.30 – 18.30",AZ134)))</formula>
    </cfRule>
    <cfRule type="containsText" dxfId="14526" priority="15274" operator="containsText" text="08.30 – 16.30">
      <formula>NOT(ISERROR(SEARCH("08.30 – 16.30",AZ134)))</formula>
    </cfRule>
    <cfRule type="containsText" dxfId="14525" priority="15275" operator="containsText" text="08.30 – 17.30">
      <formula>NOT(ISERROR(SEARCH("08.30 – 17.30",AZ134)))</formula>
    </cfRule>
    <cfRule type="containsText" dxfId="14524" priority="15276" operator="containsText" text="09.00 – 18.00">
      <formula>NOT(ISERROR(SEARCH("09.00 – 18.00",AZ134)))</formula>
    </cfRule>
    <cfRule type="containsText" dxfId="14523" priority="15277" operator="containsText" text="09.00 – 15.00">
      <formula>NOT(ISERROR(SEARCH("09.00 – 15.00",AZ134)))</formula>
    </cfRule>
    <cfRule type="containsText" dxfId="14522" priority="15278" operator="containsText" text="10.30 – 19.30">
      <formula>NOT(ISERROR(SEARCH("10.30 – 19.30",AZ134)))</formula>
    </cfRule>
    <cfRule type="containsText" dxfId="14521" priority="15279" operator="containsText" text="09.00 – 13.00">
      <formula>NOT(ISERROR(SEARCH("09.00 – 13.00",AZ134)))</formula>
    </cfRule>
    <cfRule type="containsText" dxfId="14520" priority="15280" operator="containsText" text="11.30 – 19.30">
      <formula>NOT(ISERROR(SEARCH("11.30 – 19.30",AZ134)))</formula>
    </cfRule>
  </conditionalFormatting>
  <conditionalFormatting sqref="AZ134">
    <cfRule type="cellIs" dxfId="14519" priority="15264" operator="equal">
      <formula>"09.00 – 18.00"</formula>
    </cfRule>
  </conditionalFormatting>
  <conditionalFormatting sqref="AZ134">
    <cfRule type="cellIs" dxfId="14518" priority="15265" operator="equal">
      <formula>"09.30 – 13.00"</formula>
    </cfRule>
  </conditionalFormatting>
  <conditionalFormatting sqref="AZ134">
    <cfRule type="cellIs" dxfId="14517" priority="15266" operator="equal">
      <formula>"10.30 – 19.30"</formula>
    </cfRule>
  </conditionalFormatting>
  <conditionalFormatting sqref="AZ134">
    <cfRule type="cellIs" dxfId="14516" priority="15267" operator="equal">
      <formula>"11.30 – 19.30"</formula>
    </cfRule>
  </conditionalFormatting>
  <conditionalFormatting sqref="AZ134">
    <cfRule type="cellIs" dxfId="14515" priority="15268" operator="equal">
      <formula>_FV(13,"3")</formula>
    </cfRule>
  </conditionalFormatting>
  <conditionalFormatting sqref="AZ134">
    <cfRule type="cellIs" dxfId="14514" priority="15269" operator="equal">
      <formula>_FV(13,"3")</formula>
    </cfRule>
  </conditionalFormatting>
  <conditionalFormatting sqref="AZ134">
    <cfRule type="cellIs" dxfId="14513" priority="15270" operator="equal">
      <formula>_FV(13,"3")</formula>
    </cfRule>
  </conditionalFormatting>
  <conditionalFormatting sqref="AZ134">
    <cfRule type="cellIs" dxfId="14512" priority="15257" operator="equal">
      <formula>"09.00 – 18.00"</formula>
    </cfRule>
  </conditionalFormatting>
  <conditionalFormatting sqref="AZ134">
    <cfRule type="cellIs" dxfId="14511" priority="15258" operator="equal">
      <formula>"09.30 – 13.00"</formula>
    </cfRule>
  </conditionalFormatting>
  <conditionalFormatting sqref="AZ134">
    <cfRule type="cellIs" dxfId="14510" priority="15259" operator="equal">
      <formula>"10.30 – 19.30"</formula>
    </cfRule>
  </conditionalFormatting>
  <conditionalFormatting sqref="AZ134">
    <cfRule type="cellIs" dxfId="14509" priority="15260" operator="equal">
      <formula>"11.30 – 19.30"</formula>
    </cfRule>
  </conditionalFormatting>
  <conditionalFormatting sqref="AZ134">
    <cfRule type="cellIs" dxfId="14508" priority="15261" operator="equal">
      <formula>_FV(13,"3")</formula>
    </cfRule>
  </conditionalFormatting>
  <conditionalFormatting sqref="AZ134">
    <cfRule type="cellIs" dxfId="14507" priority="15262" operator="equal">
      <formula>_FV(13,"3")</formula>
    </cfRule>
  </conditionalFormatting>
  <conditionalFormatting sqref="AZ134">
    <cfRule type="cellIs" dxfId="14506" priority="15263" operator="equal">
      <formula>_FV(13,"3")</formula>
    </cfRule>
  </conditionalFormatting>
  <conditionalFormatting sqref="AZ134">
    <cfRule type="cellIs" dxfId="14505" priority="15249" operator="equal">
      <formula>"09.00 – 15.00"</formula>
    </cfRule>
  </conditionalFormatting>
  <conditionalFormatting sqref="AZ134">
    <cfRule type="cellIs" dxfId="14504" priority="15250" operator="equal">
      <formula>"09.00 – 18.00"</formula>
    </cfRule>
  </conditionalFormatting>
  <conditionalFormatting sqref="AZ134">
    <cfRule type="cellIs" dxfId="14503" priority="15251" operator="equal">
      <formula>"09.30 – 13.00"</formula>
    </cfRule>
  </conditionalFormatting>
  <conditionalFormatting sqref="AZ134">
    <cfRule type="cellIs" dxfId="14502" priority="15252" operator="equal">
      <formula>"10.30 – 19.30"</formula>
    </cfRule>
  </conditionalFormatting>
  <conditionalFormatting sqref="AZ134">
    <cfRule type="cellIs" dxfId="14501" priority="15253" operator="equal">
      <formula>"11.30 – 19.30"</formula>
    </cfRule>
  </conditionalFormatting>
  <conditionalFormatting sqref="AZ134">
    <cfRule type="cellIs" dxfId="14500" priority="15254" operator="equal">
      <formula>_FV(13,"3")</formula>
    </cfRule>
  </conditionalFormatting>
  <conditionalFormatting sqref="AZ134">
    <cfRule type="cellIs" dxfId="14499" priority="15255" operator="equal">
      <formula>_FV(13,"3")</formula>
    </cfRule>
  </conditionalFormatting>
  <conditionalFormatting sqref="AZ134">
    <cfRule type="cellIs" dxfId="14498" priority="15256" operator="equal">
      <formula>_FV(13,"3")</formula>
    </cfRule>
  </conditionalFormatting>
  <conditionalFormatting sqref="AZ134">
    <cfRule type="containsText" dxfId="14497" priority="15239" operator="containsText" text="DOMENICA">
      <formula>NOT(ISERROR(SEARCH("DOMENICA",AZ134)))</formula>
    </cfRule>
    <cfRule type="containsText" dxfId="14496" priority="15240" operator="containsText" text="08.30 – 14.30">
      <formula>NOT(ISERROR(SEARCH("08.30 – 14.30",AZ134)))</formula>
    </cfRule>
    <cfRule type="containsText" dxfId="14495" priority="15241" operator="containsText" text="09.30 – 18.30">
      <formula>NOT(ISERROR(SEARCH("09.30 – 18.30",AZ134)))</formula>
    </cfRule>
    <cfRule type="containsText" dxfId="14494" priority="15242" operator="containsText" text="08.30 – 16.30">
      <formula>NOT(ISERROR(SEARCH("08.30 – 16.30",AZ134)))</formula>
    </cfRule>
    <cfRule type="containsText" dxfId="14493" priority="15243" operator="containsText" text="08.30 – 17.30">
      <formula>NOT(ISERROR(SEARCH("08.30 – 17.30",AZ134)))</formula>
    </cfRule>
    <cfRule type="containsText" dxfId="14492" priority="15244" operator="containsText" text="09.00 – 18.00">
      <formula>NOT(ISERROR(SEARCH("09.00 – 18.00",AZ134)))</formula>
    </cfRule>
    <cfRule type="containsText" dxfId="14491" priority="15245" operator="containsText" text="09.00 – 15.00">
      <formula>NOT(ISERROR(SEARCH("09.00 – 15.00",AZ134)))</formula>
    </cfRule>
    <cfRule type="containsText" dxfId="14490" priority="15246" operator="containsText" text="10.30 – 19.30">
      <formula>NOT(ISERROR(SEARCH("10.30 – 19.30",AZ134)))</formula>
    </cfRule>
    <cfRule type="containsText" dxfId="14489" priority="15247" operator="containsText" text="09.00 – 13.00">
      <formula>NOT(ISERROR(SEARCH("09.00 – 13.00",AZ134)))</formula>
    </cfRule>
    <cfRule type="containsText" dxfId="14488" priority="15248" operator="containsText" text="11.30 – 19.30">
      <formula>NOT(ISERROR(SEARCH("11.30 – 19.30",AZ134)))</formula>
    </cfRule>
  </conditionalFormatting>
  <conditionalFormatting sqref="AZ134">
    <cfRule type="cellIs" dxfId="14487" priority="15232" operator="equal">
      <formula>"09.00 – 18.00"</formula>
    </cfRule>
  </conditionalFormatting>
  <conditionalFormatting sqref="AZ134">
    <cfRule type="cellIs" dxfId="14486" priority="15233" operator="equal">
      <formula>"09.30 – 13.00"</formula>
    </cfRule>
  </conditionalFormatting>
  <conditionalFormatting sqref="AZ134">
    <cfRule type="cellIs" dxfId="14485" priority="15234" operator="equal">
      <formula>"10.30 – 19.30"</formula>
    </cfRule>
  </conditionalFormatting>
  <conditionalFormatting sqref="AZ134">
    <cfRule type="cellIs" dxfId="14484" priority="15235" operator="equal">
      <formula>"11.30 – 19.30"</formula>
    </cfRule>
  </conditionalFormatting>
  <conditionalFormatting sqref="AZ134">
    <cfRule type="cellIs" dxfId="14483" priority="15236" operator="equal">
      <formula>_FV(13,"3")</formula>
    </cfRule>
  </conditionalFormatting>
  <conditionalFormatting sqref="AZ134">
    <cfRule type="cellIs" dxfId="14482" priority="15237" operator="equal">
      <formula>_FV(13,"3")</formula>
    </cfRule>
  </conditionalFormatting>
  <conditionalFormatting sqref="AZ134">
    <cfRule type="cellIs" dxfId="14481" priority="15238" operator="equal">
      <formula>_FV(13,"3")</formula>
    </cfRule>
  </conditionalFormatting>
  <conditionalFormatting sqref="AZ134">
    <cfRule type="cellIs" dxfId="14480" priority="15225" operator="equal">
      <formula>"09.00 – 18.00"</formula>
    </cfRule>
  </conditionalFormatting>
  <conditionalFormatting sqref="AZ134">
    <cfRule type="cellIs" dxfId="14479" priority="15226" operator="equal">
      <formula>"09.30 – 13.00"</formula>
    </cfRule>
  </conditionalFormatting>
  <conditionalFormatting sqref="AZ134">
    <cfRule type="cellIs" dxfId="14478" priority="15227" operator="equal">
      <formula>"10.30 – 19.30"</formula>
    </cfRule>
  </conditionalFormatting>
  <conditionalFormatting sqref="AZ134">
    <cfRule type="cellIs" dxfId="14477" priority="15228" operator="equal">
      <formula>"11.30 – 19.30"</formula>
    </cfRule>
  </conditionalFormatting>
  <conditionalFormatting sqref="AZ134">
    <cfRule type="cellIs" dxfId="14476" priority="15229" operator="equal">
      <formula>_FV(13,"3")</formula>
    </cfRule>
  </conditionalFormatting>
  <conditionalFormatting sqref="AZ134">
    <cfRule type="cellIs" dxfId="14475" priority="15230" operator="equal">
      <formula>_FV(13,"3")</formula>
    </cfRule>
  </conditionalFormatting>
  <conditionalFormatting sqref="AZ134">
    <cfRule type="cellIs" dxfId="14474" priority="15231" operator="equal">
      <formula>_FV(13,"3")</formula>
    </cfRule>
  </conditionalFormatting>
  <conditionalFormatting sqref="AZ137:AZ142">
    <cfRule type="containsText" dxfId="14473" priority="14975" operator="containsText" text="09.00 -13.00">
      <formula>NOT(ISERROR(SEARCH("09.00 -13.00",AZ137)))</formula>
    </cfRule>
    <cfRule type="containsText" dxfId="14472" priority="14976" operator="containsText" text="09.00 -15:00">
      <formula>NOT(ISERROR(SEARCH("09.00 -15:00",AZ137)))</formula>
    </cfRule>
    <cfRule type="containsText" dxfId="14471" priority="14977" operator="containsText" text="09.00 -16.00">
      <formula>NOT(ISERROR(SEARCH("09.00 -16.00",AZ137)))</formula>
    </cfRule>
  </conditionalFormatting>
  <conditionalFormatting sqref="AZ135">
    <cfRule type="containsText" dxfId="14470" priority="14972" operator="containsText" text="09.00 -13.00">
      <formula>NOT(ISERROR(SEARCH("09.00 -13.00",AZ135)))</formula>
    </cfRule>
    <cfRule type="containsText" dxfId="14469" priority="14973" operator="containsText" text="09.00 -15:00">
      <formula>NOT(ISERROR(SEARCH("09.00 -15:00",AZ135)))</formula>
    </cfRule>
    <cfRule type="containsText" dxfId="14468" priority="14974" operator="containsText" text="09.00 -16.00">
      <formula>NOT(ISERROR(SEARCH("09.00 -16.00",AZ135)))</formula>
    </cfRule>
  </conditionalFormatting>
  <conditionalFormatting sqref="AZ135">
    <cfRule type="containsText" dxfId="14467" priority="14960" operator="containsText" text="09.00 -13.00">
      <formula>NOT(ISERROR(SEARCH("09.00 -13.00",AZ135)))</formula>
    </cfRule>
    <cfRule type="containsText" dxfId="14466" priority="14961" operator="containsText" text="09.00 -15:00">
      <formula>NOT(ISERROR(SEARCH("09.00 -15:00",AZ135)))</formula>
    </cfRule>
    <cfRule type="containsText" dxfId="14465" priority="14962" operator="containsText" text="09.00 -16.00">
      <formula>NOT(ISERROR(SEARCH("09.00 -16.00",AZ135)))</formula>
    </cfRule>
  </conditionalFormatting>
  <conditionalFormatting sqref="AZ141:AZ142">
    <cfRule type="containsText" dxfId="14464" priority="14993" operator="containsText" text="09:00 – 13.00 ">
      <formula>NOT(ISERROR(SEARCH("09:00 – 13.00 ",AZ141)))</formula>
    </cfRule>
  </conditionalFormatting>
  <conditionalFormatting sqref="AZ137:AZ142">
    <cfRule type="containsText" dxfId="14463" priority="14966" operator="containsText" text="09.00 -13.00">
      <formula>NOT(ISERROR(SEARCH("09.00 -13.00",AZ137)))</formula>
    </cfRule>
    <cfRule type="containsText" dxfId="14462" priority="14967" operator="containsText" text="09.00 -15:00">
      <formula>NOT(ISERROR(SEARCH("09.00 -15:00",AZ137)))</formula>
    </cfRule>
    <cfRule type="containsText" dxfId="14461" priority="14968" operator="containsText" text="09.00 -16.00">
      <formula>NOT(ISERROR(SEARCH("09.00 -16.00",AZ137)))</formula>
    </cfRule>
  </conditionalFormatting>
  <conditionalFormatting sqref="AZ114">
    <cfRule type="cellIs" dxfId="14460" priority="15216" operator="equal">
      <formula>"09.00 – 13.00"</formula>
    </cfRule>
  </conditionalFormatting>
  <conditionalFormatting sqref="AZ114">
    <cfRule type="cellIs" dxfId="14459" priority="15217" operator="equal">
      <formula>"09.00 – 15.00"</formula>
    </cfRule>
  </conditionalFormatting>
  <conditionalFormatting sqref="AZ114">
    <cfRule type="cellIs" dxfId="14458" priority="15218" operator="equal">
      <formula>"09.00 – 18.00"</formula>
    </cfRule>
  </conditionalFormatting>
  <conditionalFormatting sqref="AZ114">
    <cfRule type="cellIs" dxfId="14457" priority="15219" operator="equal">
      <formula>"09.30 – 13.00"</formula>
    </cfRule>
  </conditionalFormatting>
  <conditionalFormatting sqref="AZ114">
    <cfRule type="cellIs" dxfId="14456" priority="15220" operator="equal">
      <formula>"10.30 – 19.30"</formula>
    </cfRule>
  </conditionalFormatting>
  <conditionalFormatting sqref="AZ114">
    <cfRule type="cellIs" dxfId="14455" priority="15221" operator="equal">
      <formula>"11.30 – 19.30"</formula>
    </cfRule>
  </conditionalFormatting>
  <conditionalFormatting sqref="AZ114">
    <cfRule type="cellIs" dxfId="14454" priority="15222" operator="equal">
      <formula>_FV(13,"3")</formula>
    </cfRule>
  </conditionalFormatting>
  <conditionalFormatting sqref="AZ114">
    <cfRule type="cellIs" dxfId="14453" priority="15223" operator="equal">
      <formula>_FV(13,"3")</formula>
    </cfRule>
  </conditionalFormatting>
  <conditionalFormatting sqref="AZ114">
    <cfRule type="cellIs" dxfId="14452" priority="15224" operator="equal">
      <formula>_FV(13,"3")</formula>
    </cfRule>
  </conditionalFormatting>
  <conditionalFormatting sqref="AZ114">
    <cfRule type="containsText" dxfId="14451" priority="15206" operator="containsText" text="DOMENICA">
      <formula>NOT(ISERROR(SEARCH("DOMENICA",AZ114)))</formula>
    </cfRule>
    <cfRule type="containsText" dxfId="14450" priority="15207" operator="containsText" text="08.30 – 14.30">
      <formula>NOT(ISERROR(SEARCH("08.30 – 14.30",AZ114)))</formula>
    </cfRule>
    <cfRule type="containsText" dxfId="14449" priority="15208" operator="containsText" text="09.30 – 18.30">
      <formula>NOT(ISERROR(SEARCH("09.30 – 18.30",AZ114)))</formula>
    </cfRule>
    <cfRule type="containsText" dxfId="14448" priority="15209" operator="containsText" text="08.30 – 16.30">
      <formula>NOT(ISERROR(SEARCH("08.30 – 16.30",AZ114)))</formula>
    </cfRule>
    <cfRule type="containsText" dxfId="14447" priority="15210" operator="containsText" text="08.30 – 17.30">
      <formula>NOT(ISERROR(SEARCH("08.30 – 17.30",AZ114)))</formula>
    </cfRule>
    <cfRule type="containsText" dxfId="14446" priority="15211" operator="containsText" text="09.00 – 18.00">
      <formula>NOT(ISERROR(SEARCH("09.00 – 18.00",AZ114)))</formula>
    </cfRule>
    <cfRule type="containsText" dxfId="14445" priority="15212" operator="containsText" text="09.00 – 15.00">
      <formula>NOT(ISERROR(SEARCH("09.00 – 15.00",AZ114)))</formula>
    </cfRule>
    <cfRule type="containsText" dxfId="14444" priority="15213" operator="containsText" text="10.30 – 19.30">
      <formula>NOT(ISERROR(SEARCH("10.30 – 19.30",AZ114)))</formula>
    </cfRule>
    <cfRule type="containsText" dxfId="14443" priority="15214" operator="containsText" text="09.00 – 13.00">
      <formula>NOT(ISERROR(SEARCH("09.00 – 13.00",AZ114)))</formula>
    </cfRule>
    <cfRule type="containsText" dxfId="14442" priority="15215" operator="containsText" text="11.30 – 19.30">
      <formula>NOT(ISERROR(SEARCH("11.30 – 19.30",AZ114)))</formula>
    </cfRule>
  </conditionalFormatting>
  <conditionalFormatting sqref="AZ114">
    <cfRule type="cellIs" dxfId="14441" priority="15198" operator="equal">
      <formula>"09.00 – 15.00"</formula>
    </cfRule>
  </conditionalFormatting>
  <conditionalFormatting sqref="AZ114">
    <cfRule type="cellIs" dxfId="14440" priority="15199" operator="equal">
      <formula>"09.00 – 18.00"</formula>
    </cfRule>
  </conditionalFormatting>
  <conditionalFormatting sqref="AZ114">
    <cfRule type="cellIs" dxfId="14439" priority="15200" operator="equal">
      <formula>"09.30 – 13.00"</formula>
    </cfRule>
  </conditionalFormatting>
  <conditionalFormatting sqref="AZ114">
    <cfRule type="cellIs" dxfId="14438" priority="15201" operator="equal">
      <formula>"10.30 – 19.30"</formula>
    </cfRule>
  </conditionalFormatting>
  <conditionalFormatting sqref="AZ114">
    <cfRule type="cellIs" dxfId="14437" priority="15202" operator="equal">
      <formula>"11.30 – 19.30"</formula>
    </cfRule>
  </conditionalFormatting>
  <conditionalFormatting sqref="AZ114">
    <cfRule type="cellIs" dxfId="14436" priority="15203" operator="equal">
      <formula>_FV(13,"3")</formula>
    </cfRule>
  </conditionalFormatting>
  <conditionalFormatting sqref="AZ114">
    <cfRule type="cellIs" dxfId="14435" priority="15204" operator="equal">
      <formula>_FV(13,"3")</formula>
    </cfRule>
  </conditionalFormatting>
  <conditionalFormatting sqref="AZ114">
    <cfRule type="cellIs" dxfId="14434" priority="15205" operator="equal">
      <formula>_FV(13,"3")</formula>
    </cfRule>
  </conditionalFormatting>
  <conditionalFormatting sqref="AZ114">
    <cfRule type="cellIs" dxfId="14433" priority="15190" operator="equal">
      <formula>"09.00 – 15.00"</formula>
    </cfRule>
  </conditionalFormatting>
  <conditionalFormatting sqref="AZ114">
    <cfRule type="cellIs" dxfId="14432" priority="15191" operator="equal">
      <formula>"09.00 – 18.00"</formula>
    </cfRule>
  </conditionalFormatting>
  <conditionalFormatting sqref="AZ114">
    <cfRule type="cellIs" dxfId="14431" priority="15192" operator="equal">
      <formula>"09.30 – 13.00"</formula>
    </cfRule>
  </conditionalFormatting>
  <conditionalFormatting sqref="AZ114">
    <cfRule type="cellIs" dxfId="14430" priority="15193" operator="equal">
      <formula>"10.30 – 19.30"</formula>
    </cfRule>
  </conditionalFormatting>
  <conditionalFormatting sqref="AZ114">
    <cfRule type="cellIs" dxfId="14429" priority="15194" operator="equal">
      <formula>"11.30 – 19.30"</formula>
    </cfRule>
  </conditionalFormatting>
  <conditionalFormatting sqref="AZ114">
    <cfRule type="cellIs" dxfId="14428" priority="15195" operator="equal">
      <formula>_FV(13,"3")</formula>
    </cfRule>
  </conditionalFormatting>
  <conditionalFormatting sqref="AZ114">
    <cfRule type="cellIs" dxfId="14427" priority="15196" operator="equal">
      <formula>_FV(13,"3")</formula>
    </cfRule>
  </conditionalFormatting>
  <conditionalFormatting sqref="AZ114">
    <cfRule type="cellIs" dxfId="14426" priority="15197" operator="equal">
      <formula>_FV(13,"3")</formula>
    </cfRule>
  </conditionalFormatting>
  <conditionalFormatting sqref="AZ114">
    <cfRule type="containsText" dxfId="14425" priority="15184" operator="containsText" text="09.00 - 13.00">
      <formula>NOT(ISERROR(SEARCH("09.00 - 13.00",AZ114)))</formula>
    </cfRule>
    <cfRule type="containsText" dxfId="14424" priority="15185" operator="containsText" text="09.00 – 15:00">
      <formula>NOT(ISERROR(SEARCH("09.00 – 15:00",AZ114)))</formula>
    </cfRule>
    <cfRule type="containsText" dxfId="14423" priority="15186" operator="containsText" text="09.00 – 16.00">
      <formula>NOT(ISERROR(SEARCH("09.00 – 16.00",AZ114)))</formula>
    </cfRule>
    <cfRule type="containsText" dxfId="14422" priority="15187" operator="containsText" text="09.00 - 13:00">
      <formula>NOT(ISERROR(SEARCH("09.00 - 13:00",AZ114)))</formula>
    </cfRule>
    <cfRule type="containsText" dxfId="14421" priority="15188" operator="containsText" text="08.30 – 16:30 ">
      <formula>NOT(ISERROR(SEARCH("08.30 – 16:30 ",AZ114)))</formula>
    </cfRule>
    <cfRule type="containsText" dxfId="14420" priority="15189" operator="containsText" text="08.30 – 17:30 ">
      <formula>NOT(ISERROR(SEARCH("08.30 – 17:30 ",AZ114)))</formula>
    </cfRule>
  </conditionalFormatting>
  <conditionalFormatting sqref="AZ114">
    <cfRule type="cellIs" dxfId="14419" priority="15176" operator="equal">
      <formula>"09.00 – 15.00"</formula>
    </cfRule>
  </conditionalFormatting>
  <conditionalFormatting sqref="AZ114">
    <cfRule type="cellIs" dxfId="14418" priority="15177" operator="equal">
      <formula>"09.00 – 18.00"</formula>
    </cfRule>
  </conditionalFormatting>
  <conditionalFormatting sqref="AZ114">
    <cfRule type="cellIs" dxfId="14417" priority="15178" operator="equal">
      <formula>"09.30 – 13.00"</formula>
    </cfRule>
  </conditionalFormatting>
  <conditionalFormatting sqref="AZ114">
    <cfRule type="cellIs" dxfId="14416" priority="15179" operator="equal">
      <formula>"10.30 – 19.30"</formula>
    </cfRule>
  </conditionalFormatting>
  <conditionalFormatting sqref="AZ114">
    <cfRule type="cellIs" dxfId="14415" priority="15180" operator="equal">
      <formula>"11.30 – 19.30"</formula>
    </cfRule>
  </conditionalFormatting>
  <conditionalFormatting sqref="AZ114">
    <cfRule type="cellIs" dxfId="14414" priority="15181" operator="equal">
      <formula>_FV(13,"3")</formula>
    </cfRule>
  </conditionalFormatting>
  <conditionalFormatting sqref="AZ114">
    <cfRule type="cellIs" dxfId="14413" priority="15182" operator="equal">
      <formula>_FV(13,"3")</formula>
    </cfRule>
  </conditionalFormatting>
  <conditionalFormatting sqref="AZ114">
    <cfRule type="cellIs" dxfId="14412" priority="15183" operator="equal">
      <formula>_FV(13,"3")</formula>
    </cfRule>
  </conditionalFormatting>
  <conditionalFormatting sqref="AZ114">
    <cfRule type="containsText" dxfId="14411" priority="15166" operator="containsText" text="DOMENICA">
      <formula>NOT(ISERROR(SEARCH("DOMENICA",AZ114)))</formula>
    </cfRule>
    <cfRule type="containsText" dxfId="14410" priority="15167" operator="containsText" text="08.30 – 14.30">
      <formula>NOT(ISERROR(SEARCH("08.30 – 14.30",AZ114)))</formula>
    </cfRule>
    <cfRule type="containsText" dxfId="14409" priority="15168" operator="containsText" text="09.30 – 18.30">
      <formula>NOT(ISERROR(SEARCH("09.30 – 18.30",AZ114)))</formula>
    </cfRule>
    <cfRule type="containsText" dxfId="14408" priority="15169" operator="containsText" text="08.30 – 16.30">
      <formula>NOT(ISERROR(SEARCH("08.30 – 16.30",AZ114)))</formula>
    </cfRule>
    <cfRule type="containsText" dxfId="14407" priority="15170" operator="containsText" text="08.30 – 17.30">
      <formula>NOT(ISERROR(SEARCH("08.30 – 17.30",AZ114)))</formula>
    </cfRule>
    <cfRule type="containsText" dxfId="14406" priority="15171" operator="containsText" text="09.00 – 18.00">
      <formula>NOT(ISERROR(SEARCH("09.00 – 18.00",AZ114)))</formula>
    </cfRule>
    <cfRule type="containsText" dxfId="14405" priority="15172" operator="containsText" text="09.00 – 15.00">
      <formula>NOT(ISERROR(SEARCH("09.00 – 15.00",AZ114)))</formula>
    </cfRule>
    <cfRule type="containsText" dxfId="14404" priority="15173" operator="containsText" text="10.30 – 19.30">
      <formula>NOT(ISERROR(SEARCH("10.30 – 19.30",AZ114)))</formula>
    </cfRule>
    <cfRule type="containsText" dxfId="14403" priority="15174" operator="containsText" text="09.00 – 13.00">
      <formula>NOT(ISERROR(SEARCH("09.00 – 13.00",AZ114)))</formula>
    </cfRule>
    <cfRule type="containsText" dxfId="14402" priority="15175" operator="containsText" text="11.30 – 19.30">
      <formula>NOT(ISERROR(SEARCH("11.30 – 19.30",AZ114)))</formula>
    </cfRule>
  </conditionalFormatting>
  <conditionalFormatting sqref="AZ114">
    <cfRule type="cellIs" dxfId="14401" priority="15159" operator="equal">
      <formula>"09.00 – 18.00"</formula>
    </cfRule>
  </conditionalFormatting>
  <conditionalFormatting sqref="AZ114">
    <cfRule type="cellIs" dxfId="14400" priority="15160" operator="equal">
      <formula>"09.30 – 13.00"</formula>
    </cfRule>
  </conditionalFormatting>
  <conditionalFormatting sqref="AZ114">
    <cfRule type="cellIs" dxfId="14399" priority="15161" operator="equal">
      <formula>"10.30 – 19.30"</formula>
    </cfRule>
  </conditionalFormatting>
  <conditionalFormatting sqref="AZ114">
    <cfRule type="cellIs" dxfId="14398" priority="15162" operator="equal">
      <formula>"11.30 – 19.30"</formula>
    </cfRule>
  </conditionalFormatting>
  <conditionalFormatting sqref="AZ114">
    <cfRule type="cellIs" dxfId="14397" priority="15163" operator="equal">
      <formula>_FV(13,"3")</formula>
    </cfRule>
  </conditionalFormatting>
  <conditionalFormatting sqref="AZ114">
    <cfRule type="cellIs" dxfId="14396" priority="15164" operator="equal">
      <formula>_FV(13,"3")</formula>
    </cfRule>
  </conditionalFormatting>
  <conditionalFormatting sqref="AZ114">
    <cfRule type="cellIs" dxfId="14395" priority="15165" operator="equal">
      <formula>_FV(13,"3")</formula>
    </cfRule>
  </conditionalFormatting>
  <conditionalFormatting sqref="AZ114">
    <cfRule type="cellIs" dxfId="14394" priority="15152" operator="equal">
      <formula>"09.00 – 18.00"</formula>
    </cfRule>
  </conditionalFormatting>
  <conditionalFormatting sqref="AZ114">
    <cfRule type="cellIs" dxfId="14393" priority="15153" operator="equal">
      <formula>"09.30 – 13.00"</formula>
    </cfRule>
  </conditionalFormatting>
  <conditionalFormatting sqref="AZ114">
    <cfRule type="cellIs" dxfId="14392" priority="15154" operator="equal">
      <formula>"10.30 – 19.30"</formula>
    </cfRule>
  </conditionalFormatting>
  <conditionalFormatting sqref="AZ114">
    <cfRule type="cellIs" dxfId="14391" priority="15155" operator="equal">
      <formula>"11.30 – 19.30"</formula>
    </cfRule>
  </conditionalFormatting>
  <conditionalFormatting sqref="AZ114">
    <cfRule type="cellIs" dxfId="14390" priority="15156" operator="equal">
      <formula>_FV(13,"3")</formula>
    </cfRule>
  </conditionalFormatting>
  <conditionalFormatting sqref="AZ114">
    <cfRule type="cellIs" dxfId="14389" priority="15157" operator="equal">
      <formula>_FV(13,"3")</formula>
    </cfRule>
  </conditionalFormatting>
  <conditionalFormatting sqref="AZ114">
    <cfRule type="cellIs" dxfId="14388" priority="15158" operator="equal">
      <formula>_FV(13,"3")</formula>
    </cfRule>
  </conditionalFormatting>
  <conditionalFormatting sqref="AZ115:AZ122">
    <cfRule type="containsText" dxfId="14387" priority="15134" operator="containsText" text="08.30 – 14.30">
      <formula>NOT(ISERROR(SEARCH("08.30 – 14.30",AZ115)))</formula>
    </cfRule>
    <cfRule type="containsText" dxfId="14386" priority="15135" operator="containsText" text="09:30 – 18.30">
      <formula>NOT(ISERROR(SEARCH("09:30 – 18.30",AZ115)))</formula>
    </cfRule>
    <cfRule type="containsText" dxfId="14385" priority="15136" operator="containsText" text="10.30 – 18.30">
      <formula>NOT(ISERROR(SEARCH("10.30 – 18.30",AZ115)))</formula>
    </cfRule>
    <cfRule type="containsText" dxfId="14384" priority="15137" operator="containsText" text="09.30 – 18.30">
      <formula>NOT(ISERROR(SEARCH("09.30 – 18.30",AZ115)))</formula>
    </cfRule>
    <cfRule type="containsText" dxfId="14383" priority="15139" operator="containsText" text="09.00 – 13:00">
      <formula>NOT(ISERROR(SEARCH("09.00 – 13:00",AZ115)))</formula>
    </cfRule>
    <cfRule type="containsText" dxfId="14382" priority="15140" operator="containsText" text="08.30 – 16.30">
      <formula>NOT(ISERROR(SEARCH("08.30 – 16.30",AZ115)))</formula>
    </cfRule>
    <cfRule type="containsText" dxfId="14381" priority="15141" operator="containsText" text="08:30 – 17.30">
      <formula>NOT(ISERROR(SEARCH("08:30 – 17.30",AZ115)))</formula>
    </cfRule>
    <cfRule type="containsText" dxfId="14380" priority="15142" operator="containsText" text="08.30 – 17.30">
      <formula>NOT(ISERROR(SEARCH("08.30 – 17.30",AZ115)))</formula>
    </cfRule>
    <cfRule type="containsText" dxfId="14379" priority="15143" operator="containsText" text="09.00 – 18.00">
      <formula>NOT(ISERROR(SEARCH("09.00 – 18.00",AZ115)))</formula>
    </cfRule>
    <cfRule type="containsText" dxfId="14378" priority="15144" operator="containsText" text="09.00 – 13.00">
      <formula>NOT(ISERROR(SEARCH("09.00 – 13.00",AZ115)))</formula>
    </cfRule>
    <cfRule type="containsText" dxfId="14377" priority="15145" operator="containsText" text="11.30 – 19.30">
      <formula>NOT(ISERROR(SEARCH("11.30 – 19.30",AZ115)))</formula>
    </cfRule>
    <cfRule type="containsText" dxfId="14376" priority="15146" operator="containsText" text="10.30 – 19.30">
      <formula>NOT(ISERROR(SEARCH("10.30 – 19.30",AZ115)))</formula>
    </cfRule>
    <cfRule type="containsText" dxfId="14375" priority="15147" operator="containsText" text="09.00 – 15.00">
      <formula>NOT(ISERROR(SEARCH("09.00 – 15.00",AZ115)))</formula>
    </cfRule>
    <cfRule type="containsText" dxfId="14374" priority="15148" operator="containsText" text="1 2 : 3 0">
      <formula>NOT(ISERROR(SEARCH("1 2 : 3 0",AZ115)))</formula>
    </cfRule>
    <cfRule type="containsText" dxfId="14373" priority="15149" operator="containsText" text="1 3 : 3 0">
      <formula>NOT(ISERROR(SEARCH("1 3 : 3 0",AZ115)))</formula>
    </cfRule>
    <cfRule type="containsText" dxfId="14372" priority="15150" operator="containsText" text="FESTIVITÁ">
      <formula>NOT(ISERROR(SEARCH("FESTIVITÁ",AZ115)))</formula>
    </cfRule>
    <cfRule type="cellIs" dxfId="14371" priority="15151" operator="equal">
      <formula>"DOMENICA"</formula>
    </cfRule>
  </conditionalFormatting>
  <conditionalFormatting sqref="AZ115:AZ122">
    <cfRule type="containsText" dxfId="14370" priority="15126" operator="containsText" text="09.00 - 13.00">
      <formula>NOT(ISERROR(SEARCH("09.00 - 13.00",AZ115)))</formula>
    </cfRule>
    <cfRule type="containsText" dxfId="14369" priority="15129" operator="containsText" text="09.00 – 15:00">
      <formula>NOT(ISERROR(SEARCH("09.00 – 15:00",AZ115)))</formula>
    </cfRule>
    <cfRule type="containsText" dxfId="14368" priority="15130" operator="containsText" text="09.00 – 16.00">
      <formula>NOT(ISERROR(SEARCH("09.00 – 16.00",AZ115)))</formula>
    </cfRule>
    <cfRule type="containsText" dxfId="14367" priority="15131" operator="containsText" text="09.00 - 13:00">
      <formula>NOT(ISERROR(SEARCH("09.00 - 13:00",AZ115)))</formula>
    </cfRule>
    <cfRule type="containsText" dxfId="14366" priority="15132" operator="containsText" text="08.30 – 16:30 ">
      <formula>NOT(ISERROR(SEARCH("08.30 – 16:30 ",AZ115)))</formula>
    </cfRule>
    <cfRule type="containsText" dxfId="14365" priority="15133" operator="containsText" text="08.30 – 17:30 ">
      <formula>NOT(ISERROR(SEARCH("08.30 – 17:30 ",AZ115)))</formula>
    </cfRule>
  </conditionalFormatting>
  <conditionalFormatting sqref="AZ115:AZ122">
    <cfRule type="containsText" dxfId="14364" priority="15128" operator="containsText" text="1 3 : 0 0">
      <formula>NOT(ISERROR(SEARCH("1 3 : 0 0",AZ115)))</formula>
    </cfRule>
  </conditionalFormatting>
  <conditionalFormatting sqref="AZ115">
    <cfRule type="containsText" dxfId="14363" priority="15127" operator="containsText" text="13:00">
      <formula>NOT(ISERROR(SEARCH("13:00",AZ115)))</formula>
    </cfRule>
  </conditionalFormatting>
  <conditionalFormatting sqref="AZ115:AZ122">
    <cfRule type="containsText" dxfId="14362" priority="15138" operator="containsText" text="09:00 – 13.00 ">
      <formula>NOT(ISERROR(SEARCH("09:00 – 13.00 ",AZ115)))</formula>
    </cfRule>
  </conditionalFormatting>
  <conditionalFormatting sqref="AZ121">
    <cfRule type="containsText" dxfId="14361" priority="15125" operator="containsText" text="09:00 – 13.00 ">
      <formula>NOT(ISERROR(SEARCH("09:00 – 13.00 ",AZ121)))</formula>
    </cfRule>
  </conditionalFormatting>
  <conditionalFormatting sqref="AZ115:AZ122">
    <cfRule type="containsText" dxfId="14360" priority="15124" operator="containsText" text="09:00 – 13.00 ">
      <formula>NOT(ISERROR(SEARCH("09:00 – 13.00 ",AZ115)))</formula>
    </cfRule>
  </conditionalFormatting>
  <conditionalFormatting sqref="AZ121:AZ122">
    <cfRule type="containsText" dxfId="14359" priority="15123" operator="containsText" text="09:00 – 13.00 ">
      <formula>NOT(ISERROR(SEARCH("09:00 – 13.00 ",AZ121)))</formula>
    </cfRule>
  </conditionalFormatting>
  <conditionalFormatting sqref="AZ116">
    <cfRule type="containsText" dxfId="14358" priority="15120" operator="containsText" text="09.00 -13.00">
      <formula>NOT(ISERROR(SEARCH("09.00 -13.00",AZ116)))</formula>
    </cfRule>
    <cfRule type="containsText" dxfId="14357" priority="15121" operator="containsText" text="09.00 -15:00">
      <formula>NOT(ISERROR(SEARCH("09.00 -15:00",AZ116)))</formula>
    </cfRule>
    <cfRule type="containsText" dxfId="14356" priority="15122" operator="containsText" text="09.00 -16.00">
      <formula>NOT(ISERROR(SEARCH("09.00 -16.00",AZ116)))</formula>
    </cfRule>
  </conditionalFormatting>
  <conditionalFormatting sqref="AZ117:AZ122">
    <cfRule type="containsText" dxfId="14355" priority="15117" operator="containsText" text="09.00 -13.00">
      <formula>NOT(ISERROR(SEARCH("09.00 -13.00",AZ117)))</formula>
    </cfRule>
    <cfRule type="containsText" dxfId="14354" priority="15118" operator="containsText" text="09.00 -15:00">
      <formula>NOT(ISERROR(SEARCH("09.00 -15:00",AZ117)))</formula>
    </cfRule>
    <cfRule type="containsText" dxfId="14353" priority="15119" operator="containsText" text="09.00 -16.00">
      <formula>NOT(ISERROR(SEARCH("09.00 -16.00",AZ117)))</formula>
    </cfRule>
  </conditionalFormatting>
  <conditionalFormatting sqref="AZ115">
    <cfRule type="containsText" dxfId="14352" priority="15114" operator="containsText" text="09.00 -13.00">
      <formula>NOT(ISERROR(SEARCH("09.00 -13.00",AZ115)))</formula>
    </cfRule>
    <cfRule type="containsText" dxfId="14351" priority="15115" operator="containsText" text="09.00 -15:00">
      <formula>NOT(ISERROR(SEARCH("09.00 -15:00",AZ115)))</formula>
    </cfRule>
    <cfRule type="containsText" dxfId="14350" priority="15116" operator="containsText" text="09.00 -16.00">
      <formula>NOT(ISERROR(SEARCH("09.00 -16.00",AZ115)))</formula>
    </cfRule>
  </conditionalFormatting>
  <conditionalFormatting sqref="AZ121">
    <cfRule type="containsText" dxfId="14349" priority="15113" operator="containsText" text="09:00 – 13.00 ">
      <formula>NOT(ISERROR(SEARCH("09:00 – 13.00 ",AZ121)))</formula>
    </cfRule>
  </conditionalFormatting>
  <conditionalFormatting sqref="AZ115:AZ122">
    <cfRule type="containsText" dxfId="14348" priority="15112" operator="containsText" text="09:00 – 13.00 ">
      <formula>NOT(ISERROR(SEARCH("09:00 – 13.00 ",AZ115)))</formula>
    </cfRule>
  </conditionalFormatting>
  <conditionalFormatting sqref="AZ121:AZ122">
    <cfRule type="containsText" dxfId="14347" priority="15111" operator="containsText" text="09:00 – 13.00 ">
      <formula>NOT(ISERROR(SEARCH("09:00 – 13.00 ",AZ121)))</formula>
    </cfRule>
  </conditionalFormatting>
  <conditionalFormatting sqref="AZ116">
    <cfRule type="containsText" dxfId="14346" priority="15108" operator="containsText" text="09.00 -13.00">
      <formula>NOT(ISERROR(SEARCH("09.00 -13.00",AZ116)))</formula>
    </cfRule>
    <cfRule type="containsText" dxfId="14345" priority="15109" operator="containsText" text="09.00 -15:00">
      <formula>NOT(ISERROR(SEARCH("09.00 -15:00",AZ116)))</formula>
    </cfRule>
    <cfRule type="containsText" dxfId="14344" priority="15110" operator="containsText" text="09.00 -16.00">
      <formula>NOT(ISERROR(SEARCH("09.00 -16.00",AZ116)))</formula>
    </cfRule>
  </conditionalFormatting>
  <conditionalFormatting sqref="AZ117:AZ122">
    <cfRule type="containsText" dxfId="14343" priority="15105" operator="containsText" text="09.00 -13.00">
      <formula>NOT(ISERROR(SEARCH("09.00 -13.00",AZ117)))</formula>
    </cfRule>
    <cfRule type="containsText" dxfId="14342" priority="15106" operator="containsText" text="09.00 -15:00">
      <formula>NOT(ISERROR(SEARCH("09.00 -15:00",AZ117)))</formula>
    </cfRule>
    <cfRule type="containsText" dxfId="14341" priority="15107" operator="containsText" text="09.00 -16.00">
      <formula>NOT(ISERROR(SEARCH("09.00 -16.00",AZ117)))</formula>
    </cfRule>
  </conditionalFormatting>
  <conditionalFormatting sqref="AZ115">
    <cfRule type="containsText" dxfId="14340" priority="15102" operator="containsText" text="09.00 -13.00">
      <formula>NOT(ISERROR(SEARCH("09.00 -13.00",AZ115)))</formula>
    </cfRule>
    <cfRule type="containsText" dxfId="14339" priority="15103" operator="containsText" text="09.00 -15:00">
      <formula>NOT(ISERROR(SEARCH("09.00 -15:00",AZ115)))</formula>
    </cfRule>
    <cfRule type="containsText" dxfId="14338" priority="15104" operator="containsText" text="09.00 -16.00">
      <formula>NOT(ISERROR(SEARCH("09.00 -16.00",AZ115)))</formula>
    </cfRule>
  </conditionalFormatting>
  <conditionalFormatting sqref="AZ116">
    <cfRule type="containsText" dxfId="14337" priority="15099" operator="containsText" text="09.00 -13:00">
      <formula>NOT(ISERROR(SEARCH("09.00 -13:00",AZ116)))</formula>
    </cfRule>
    <cfRule type="containsText" dxfId="14336" priority="15100" operator="containsText" text="08.30 -17.30">
      <formula>NOT(ISERROR(SEARCH("08.30 -17.30",AZ116)))</formula>
    </cfRule>
    <cfRule type="containsText" dxfId="14335" priority="15101" operator="containsText" text="08.30 -15:30">
      <formula>NOT(ISERROR(SEARCH("08.30 -15:30",AZ116)))</formula>
    </cfRule>
  </conditionalFormatting>
  <conditionalFormatting sqref="AZ117:AZ122">
    <cfRule type="containsText" dxfId="14334" priority="15096" operator="containsText" text="09.00 -13.00">
      <formula>NOT(ISERROR(SEARCH("09.00 -13.00",AZ117)))</formula>
    </cfRule>
    <cfRule type="containsText" dxfId="14333" priority="15097" operator="containsText" text="09.00 -15:00">
      <formula>NOT(ISERROR(SEARCH("09.00 -15:00",AZ117)))</formula>
    </cfRule>
    <cfRule type="containsText" dxfId="14332" priority="15098" operator="containsText" text="09.00 -16.00">
      <formula>NOT(ISERROR(SEARCH("09.00 -16.00",AZ117)))</formula>
    </cfRule>
  </conditionalFormatting>
  <conditionalFormatting sqref="AZ117:AZ122">
    <cfRule type="containsText" dxfId="14331" priority="15093" operator="containsText" text="09.00 -13:00">
      <formula>NOT(ISERROR(SEARCH("09.00 -13:00",AZ117)))</formula>
    </cfRule>
    <cfRule type="containsText" dxfId="14330" priority="15094" operator="containsText" text="08.30 -17.30">
      <formula>NOT(ISERROR(SEARCH("08.30 -17.30",AZ117)))</formula>
    </cfRule>
    <cfRule type="containsText" dxfId="14329" priority="15095" operator="containsText" text="08.30 -15:30">
      <formula>NOT(ISERROR(SEARCH("08.30 -15:30",AZ117)))</formula>
    </cfRule>
  </conditionalFormatting>
  <conditionalFormatting sqref="AZ115">
    <cfRule type="containsText" dxfId="14328" priority="15090" operator="containsText" text="09.00 -13.00">
      <formula>NOT(ISERROR(SEARCH("09.00 -13.00",AZ115)))</formula>
    </cfRule>
    <cfRule type="containsText" dxfId="14327" priority="15091" operator="containsText" text="09.00 -15:00">
      <formula>NOT(ISERROR(SEARCH("09.00 -15:00",AZ115)))</formula>
    </cfRule>
    <cfRule type="containsText" dxfId="14326" priority="15092" operator="containsText" text="09.00 -16.00">
      <formula>NOT(ISERROR(SEARCH("09.00 -16.00",AZ115)))</formula>
    </cfRule>
  </conditionalFormatting>
  <conditionalFormatting sqref="AZ115">
    <cfRule type="containsText" dxfId="14325" priority="15087" operator="containsText" text="09.00 -13:00">
      <formula>NOT(ISERROR(SEARCH("09.00 -13:00",AZ115)))</formula>
    </cfRule>
    <cfRule type="containsText" dxfId="14324" priority="15088" operator="containsText" text="08.30 -17.30">
      <formula>NOT(ISERROR(SEARCH("08.30 -17.30",AZ115)))</formula>
    </cfRule>
    <cfRule type="containsText" dxfId="14323" priority="15089" operator="containsText" text="08.30 -15:30">
      <formula>NOT(ISERROR(SEARCH("08.30 -15:30",AZ115)))</formula>
    </cfRule>
  </conditionalFormatting>
  <conditionalFormatting sqref="AZ125:AZ132">
    <cfRule type="containsText" dxfId="14322" priority="15069" operator="containsText" text="08.30 – 14.30">
      <formula>NOT(ISERROR(SEARCH("08.30 – 14.30",AZ125)))</formula>
    </cfRule>
    <cfRule type="containsText" dxfId="14321" priority="15070" operator="containsText" text="09:30 – 18.30">
      <formula>NOT(ISERROR(SEARCH("09:30 – 18.30",AZ125)))</formula>
    </cfRule>
    <cfRule type="containsText" dxfId="14320" priority="15071" operator="containsText" text="10.30 – 18.30">
      <formula>NOT(ISERROR(SEARCH("10.30 – 18.30",AZ125)))</formula>
    </cfRule>
    <cfRule type="containsText" dxfId="14319" priority="15072" operator="containsText" text="09.30 – 18.30">
      <formula>NOT(ISERROR(SEARCH("09.30 – 18.30",AZ125)))</formula>
    </cfRule>
    <cfRule type="containsText" dxfId="14318" priority="15074" operator="containsText" text="09.00 – 13:00">
      <formula>NOT(ISERROR(SEARCH("09.00 – 13:00",AZ125)))</formula>
    </cfRule>
    <cfRule type="containsText" dxfId="14317" priority="15075" operator="containsText" text="08.30 – 16.30">
      <formula>NOT(ISERROR(SEARCH("08.30 – 16.30",AZ125)))</formula>
    </cfRule>
    <cfRule type="containsText" dxfId="14316" priority="15076" operator="containsText" text="08:30 – 17.30">
      <formula>NOT(ISERROR(SEARCH("08:30 – 17.30",AZ125)))</formula>
    </cfRule>
    <cfRule type="containsText" dxfId="14315" priority="15077" operator="containsText" text="08.30 – 17.30">
      <formula>NOT(ISERROR(SEARCH("08.30 – 17.30",AZ125)))</formula>
    </cfRule>
    <cfRule type="containsText" dxfId="14314" priority="15078" operator="containsText" text="09.00 – 18.00">
      <formula>NOT(ISERROR(SEARCH("09.00 – 18.00",AZ125)))</formula>
    </cfRule>
    <cfRule type="containsText" dxfId="14313" priority="15079" operator="containsText" text="09.00 – 13.00">
      <formula>NOT(ISERROR(SEARCH("09.00 – 13.00",AZ125)))</formula>
    </cfRule>
    <cfRule type="containsText" dxfId="14312" priority="15080" operator="containsText" text="11.30 – 19.30">
      <formula>NOT(ISERROR(SEARCH("11.30 – 19.30",AZ125)))</formula>
    </cfRule>
    <cfRule type="containsText" dxfId="14311" priority="15081" operator="containsText" text="10.30 – 19.30">
      <formula>NOT(ISERROR(SEARCH("10.30 – 19.30",AZ125)))</formula>
    </cfRule>
    <cfRule type="containsText" dxfId="14310" priority="15082" operator="containsText" text="09.00 – 15.00">
      <formula>NOT(ISERROR(SEARCH("09.00 – 15.00",AZ125)))</formula>
    </cfRule>
    <cfRule type="containsText" dxfId="14309" priority="15083" operator="containsText" text="1 2 : 3 0">
      <formula>NOT(ISERROR(SEARCH("1 2 : 3 0",AZ125)))</formula>
    </cfRule>
    <cfRule type="containsText" dxfId="14308" priority="15084" operator="containsText" text="1 3 : 3 0">
      <formula>NOT(ISERROR(SEARCH("1 3 : 3 0",AZ125)))</formula>
    </cfRule>
    <cfRule type="containsText" dxfId="14307" priority="15085" operator="containsText" text="FESTIVITÁ">
      <formula>NOT(ISERROR(SEARCH("FESTIVITÁ",AZ125)))</formula>
    </cfRule>
    <cfRule type="cellIs" dxfId="14306" priority="15086" operator="equal">
      <formula>"DOMENICA"</formula>
    </cfRule>
  </conditionalFormatting>
  <conditionalFormatting sqref="AZ125:AZ132">
    <cfRule type="containsText" dxfId="14305" priority="15061" operator="containsText" text="09.00 - 13.00">
      <formula>NOT(ISERROR(SEARCH("09.00 - 13.00",AZ125)))</formula>
    </cfRule>
    <cfRule type="containsText" dxfId="14304" priority="15064" operator="containsText" text="09.00 – 15:00">
      <formula>NOT(ISERROR(SEARCH("09.00 – 15:00",AZ125)))</formula>
    </cfRule>
    <cfRule type="containsText" dxfId="14303" priority="15065" operator="containsText" text="09.00 – 16.00">
      <formula>NOT(ISERROR(SEARCH("09.00 – 16.00",AZ125)))</formula>
    </cfRule>
    <cfRule type="containsText" dxfId="14302" priority="15066" operator="containsText" text="09.00 - 13:00">
      <formula>NOT(ISERROR(SEARCH("09.00 - 13:00",AZ125)))</formula>
    </cfRule>
    <cfRule type="containsText" dxfId="14301" priority="15067" operator="containsText" text="08.30 – 16:30 ">
      <formula>NOT(ISERROR(SEARCH("08.30 – 16:30 ",AZ125)))</formula>
    </cfRule>
    <cfRule type="containsText" dxfId="14300" priority="15068" operator="containsText" text="08.30 – 17:30 ">
      <formula>NOT(ISERROR(SEARCH("08.30 – 17:30 ",AZ125)))</formula>
    </cfRule>
  </conditionalFormatting>
  <conditionalFormatting sqref="AZ125:AZ132">
    <cfRule type="containsText" dxfId="14299" priority="15063" operator="containsText" text="1 3 : 0 0">
      <formula>NOT(ISERROR(SEARCH("1 3 : 0 0",AZ125)))</formula>
    </cfRule>
  </conditionalFormatting>
  <conditionalFormatting sqref="AZ125">
    <cfRule type="containsText" dxfId="14298" priority="15062" operator="containsText" text="13:00">
      <formula>NOT(ISERROR(SEARCH("13:00",AZ125)))</formula>
    </cfRule>
  </conditionalFormatting>
  <conditionalFormatting sqref="AZ125:AZ132">
    <cfRule type="containsText" dxfId="14297" priority="15073" operator="containsText" text="09:00 – 13.00 ">
      <formula>NOT(ISERROR(SEARCH("09:00 – 13.00 ",AZ125)))</formula>
    </cfRule>
  </conditionalFormatting>
  <conditionalFormatting sqref="AZ131">
    <cfRule type="containsText" dxfId="14296" priority="15060" operator="containsText" text="09:00 – 13.00 ">
      <formula>NOT(ISERROR(SEARCH("09:00 – 13.00 ",AZ131)))</formula>
    </cfRule>
  </conditionalFormatting>
  <conditionalFormatting sqref="AZ125:AZ132">
    <cfRule type="containsText" dxfId="14295" priority="15059" operator="containsText" text="09:00 – 13.00 ">
      <formula>NOT(ISERROR(SEARCH("09:00 – 13.00 ",AZ125)))</formula>
    </cfRule>
  </conditionalFormatting>
  <conditionalFormatting sqref="AZ131:AZ132">
    <cfRule type="containsText" dxfId="14294" priority="15058" operator="containsText" text="09:00 – 13.00 ">
      <formula>NOT(ISERROR(SEARCH("09:00 – 13.00 ",AZ131)))</formula>
    </cfRule>
  </conditionalFormatting>
  <conditionalFormatting sqref="AZ126">
    <cfRule type="containsText" dxfId="14293" priority="15055" operator="containsText" text="09.00 -13.00">
      <formula>NOT(ISERROR(SEARCH("09.00 -13.00",AZ126)))</formula>
    </cfRule>
    <cfRule type="containsText" dxfId="14292" priority="15056" operator="containsText" text="09.00 -15:00">
      <formula>NOT(ISERROR(SEARCH("09.00 -15:00",AZ126)))</formula>
    </cfRule>
    <cfRule type="containsText" dxfId="14291" priority="15057" operator="containsText" text="09.00 -16.00">
      <formula>NOT(ISERROR(SEARCH("09.00 -16.00",AZ126)))</formula>
    </cfRule>
  </conditionalFormatting>
  <conditionalFormatting sqref="AZ127:AZ132">
    <cfRule type="containsText" dxfId="14290" priority="15052" operator="containsText" text="09.00 -13.00">
      <formula>NOT(ISERROR(SEARCH("09.00 -13.00",AZ127)))</formula>
    </cfRule>
    <cfRule type="containsText" dxfId="14289" priority="15053" operator="containsText" text="09.00 -15:00">
      <formula>NOT(ISERROR(SEARCH("09.00 -15:00",AZ127)))</formula>
    </cfRule>
    <cfRule type="containsText" dxfId="14288" priority="15054" operator="containsText" text="09.00 -16.00">
      <formula>NOT(ISERROR(SEARCH("09.00 -16.00",AZ127)))</formula>
    </cfRule>
  </conditionalFormatting>
  <conditionalFormatting sqref="AZ125">
    <cfRule type="containsText" dxfId="14287" priority="15049" operator="containsText" text="09.00 -13.00">
      <formula>NOT(ISERROR(SEARCH("09.00 -13.00",AZ125)))</formula>
    </cfRule>
    <cfRule type="containsText" dxfId="14286" priority="15050" operator="containsText" text="09.00 -15:00">
      <formula>NOT(ISERROR(SEARCH("09.00 -15:00",AZ125)))</formula>
    </cfRule>
    <cfRule type="containsText" dxfId="14285" priority="15051" operator="containsText" text="09.00 -16.00">
      <formula>NOT(ISERROR(SEARCH("09.00 -16.00",AZ125)))</formula>
    </cfRule>
  </conditionalFormatting>
  <conditionalFormatting sqref="AZ131">
    <cfRule type="containsText" dxfId="14284" priority="15048" operator="containsText" text="09:00 – 13.00 ">
      <formula>NOT(ISERROR(SEARCH("09:00 – 13.00 ",AZ131)))</formula>
    </cfRule>
  </conditionalFormatting>
  <conditionalFormatting sqref="AZ125:AZ132">
    <cfRule type="containsText" dxfId="14283" priority="15047" operator="containsText" text="09:00 – 13.00 ">
      <formula>NOT(ISERROR(SEARCH("09:00 – 13.00 ",AZ125)))</formula>
    </cfRule>
  </conditionalFormatting>
  <conditionalFormatting sqref="AZ131:AZ132">
    <cfRule type="containsText" dxfId="14282" priority="15046" operator="containsText" text="09:00 – 13.00 ">
      <formula>NOT(ISERROR(SEARCH("09:00 – 13.00 ",AZ131)))</formula>
    </cfRule>
  </conditionalFormatting>
  <conditionalFormatting sqref="AZ126">
    <cfRule type="containsText" dxfId="14281" priority="15043" operator="containsText" text="09.00 -13.00">
      <formula>NOT(ISERROR(SEARCH("09.00 -13.00",AZ126)))</formula>
    </cfRule>
    <cfRule type="containsText" dxfId="14280" priority="15044" operator="containsText" text="09.00 -15:00">
      <formula>NOT(ISERROR(SEARCH("09.00 -15:00",AZ126)))</formula>
    </cfRule>
    <cfRule type="containsText" dxfId="14279" priority="15045" operator="containsText" text="09.00 -16.00">
      <formula>NOT(ISERROR(SEARCH("09.00 -16.00",AZ126)))</formula>
    </cfRule>
  </conditionalFormatting>
  <conditionalFormatting sqref="AZ127:AZ132">
    <cfRule type="containsText" dxfId="14278" priority="15040" operator="containsText" text="09.00 -13.00">
      <formula>NOT(ISERROR(SEARCH("09.00 -13.00",AZ127)))</formula>
    </cfRule>
    <cfRule type="containsText" dxfId="14277" priority="15041" operator="containsText" text="09.00 -15:00">
      <formula>NOT(ISERROR(SEARCH("09.00 -15:00",AZ127)))</formula>
    </cfRule>
    <cfRule type="containsText" dxfId="14276" priority="15042" operator="containsText" text="09.00 -16.00">
      <formula>NOT(ISERROR(SEARCH("09.00 -16.00",AZ127)))</formula>
    </cfRule>
  </conditionalFormatting>
  <conditionalFormatting sqref="AZ125">
    <cfRule type="containsText" dxfId="14275" priority="15037" operator="containsText" text="09.00 -13.00">
      <formula>NOT(ISERROR(SEARCH("09.00 -13.00",AZ125)))</formula>
    </cfRule>
    <cfRule type="containsText" dxfId="14274" priority="15038" operator="containsText" text="09.00 -15:00">
      <formula>NOT(ISERROR(SEARCH("09.00 -15:00",AZ125)))</formula>
    </cfRule>
    <cfRule type="containsText" dxfId="14273" priority="15039" operator="containsText" text="09.00 -16.00">
      <formula>NOT(ISERROR(SEARCH("09.00 -16.00",AZ125)))</formula>
    </cfRule>
  </conditionalFormatting>
  <conditionalFormatting sqref="AZ126">
    <cfRule type="containsText" dxfId="14272" priority="15034" operator="containsText" text="09.00 -13:00">
      <formula>NOT(ISERROR(SEARCH("09.00 -13:00",AZ126)))</formula>
    </cfRule>
    <cfRule type="containsText" dxfId="14271" priority="15035" operator="containsText" text="08.30 -17.30">
      <formula>NOT(ISERROR(SEARCH("08.30 -17.30",AZ126)))</formula>
    </cfRule>
    <cfRule type="containsText" dxfId="14270" priority="15036" operator="containsText" text="08.30 -15:30">
      <formula>NOT(ISERROR(SEARCH("08.30 -15:30",AZ126)))</formula>
    </cfRule>
  </conditionalFormatting>
  <conditionalFormatting sqref="AZ127:AZ132">
    <cfRule type="containsText" dxfId="14269" priority="15031" operator="containsText" text="09.00 -13.00">
      <formula>NOT(ISERROR(SEARCH("09.00 -13.00",AZ127)))</formula>
    </cfRule>
    <cfRule type="containsText" dxfId="14268" priority="15032" operator="containsText" text="09.00 -15:00">
      <formula>NOT(ISERROR(SEARCH("09.00 -15:00",AZ127)))</formula>
    </cfRule>
    <cfRule type="containsText" dxfId="14267" priority="15033" operator="containsText" text="09.00 -16.00">
      <formula>NOT(ISERROR(SEARCH("09.00 -16.00",AZ127)))</formula>
    </cfRule>
  </conditionalFormatting>
  <conditionalFormatting sqref="AZ127:AZ132">
    <cfRule type="containsText" dxfId="14266" priority="15028" operator="containsText" text="09.00 -13:00">
      <formula>NOT(ISERROR(SEARCH("09.00 -13:00",AZ127)))</formula>
    </cfRule>
    <cfRule type="containsText" dxfId="14265" priority="15029" operator="containsText" text="08.30 -17.30">
      <formula>NOT(ISERROR(SEARCH("08.30 -17.30",AZ127)))</formula>
    </cfRule>
    <cfRule type="containsText" dxfId="14264" priority="15030" operator="containsText" text="08.30 -15:30">
      <formula>NOT(ISERROR(SEARCH("08.30 -15:30",AZ127)))</formula>
    </cfRule>
  </conditionalFormatting>
  <conditionalFormatting sqref="AZ125">
    <cfRule type="containsText" dxfId="14263" priority="15025" operator="containsText" text="09.00 -13.00">
      <formula>NOT(ISERROR(SEARCH("09.00 -13.00",AZ125)))</formula>
    </cfRule>
    <cfRule type="containsText" dxfId="14262" priority="15026" operator="containsText" text="09.00 -15:00">
      <formula>NOT(ISERROR(SEARCH("09.00 -15:00",AZ125)))</formula>
    </cfRule>
    <cfRule type="containsText" dxfId="14261" priority="15027" operator="containsText" text="09.00 -16.00">
      <formula>NOT(ISERROR(SEARCH("09.00 -16.00",AZ125)))</formula>
    </cfRule>
  </conditionalFormatting>
  <conditionalFormatting sqref="AZ125">
    <cfRule type="containsText" dxfId="14260" priority="15022" operator="containsText" text="09.00 -13:00">
      <formula>NOT(ISERROR(SEARCH("09.00 -13:00",AZ125)))</formula>
    </cfRule>
    <cfRule type="containsText" dxfId="14259" priority="15023" operator="containsText" text="08.30 -17.30">
      <formula>NOT(ISERROR(SEARCH("08.30 -17.30",AZ125)))</formula>
    </cfRule>
    <cfRule type="containsText" dxfId="14258" priority="15024" operator="containsText" text="08.30 -15:30">
      <formula>NOT(ISERROR(SEARCH("08.30 -15:30",AZ125)))</formula>
    </cfRule>
  </conditionalFormatting>
  <conditionalFormatting sqref="AZ135:AZ142">
    <cfRule type="containsText" dxfId="14257" priority="15004" operator="containsText" text="08.30 – 14.30">
      <formula>NOT(ISERROR(SEARCH("08.30 – 14.30",AZ135)))</formula>
    </cfRule>
    <cfRule type="containsText" dxfId="14256" priority="15005" operator="containsText" text="09:30 – 18.30">
      <formula>NOT(ISERROR(SEARCH("09:30 – 18.30",AZ135)))</formula>
    </cfRule>
    <cfRule type="containsText" dxfId="14255" priority="15006" operator="containsText" text="10.30 – 18.30">
      <formula>NOT(ISERROR(SEARCH("10.30 – 18.30",AZ135)))</formula>
    </cfRule>
    <cfRule type="containsText" dxfId="14254" priority="15007" operator="containsText" text="09.30 – 18.30">
      <formula>NOT(ISERROR(SEARCH("09.30 – 18.30",AZ135)))</formula>
    </cfRule>
    <cfRule type="containsText" dxfId="14253" priority="15009" operator="containsText" text="09.00 – 13:00">
      <formula>NOT(ISERROR(SEARCH("09.00 – 13:00",AZ135)))</formula>
    </cfRule>
    <cfRule type="containsText" dxfId="14252" priority="15010" operator="containsText" text="08.30 – 16.30">
      <formula>NOT(ISERROR(SEARCH("08.30 – 16.30",AZ135)))</formula>
    </cfRule>
    <cfRule type="containsText" dxfId="14251" priority="15011" operator="containsText" text="08:30 – 17.30">
      <formula>NOT(ISERROR(SEARCH("08:30 – 17.30",AZ135)))</formula>
    </cfRule>
    <cfRule type="containsText" dxfId="14250" priority="15012" operator="containsText" text="08.30 – 17.30">
      <formula>NOT(ISERROR(SEARCH("08.30 – 17.30",AZ135)))</formula>
    </cfRule>
    <cfRule type="containsText" dxfId="14249" priority="15013" operator="containsText" text="09.00 – 18.00">
      <formula>NOT(ISERROR(SEARCH("09.00 – 18.00",AZ135)))</formula>
    </cfRule>
    <cfRule type="containsText" dxfId="14248" priority="15014" operator="containsText" text="09.00 – 13.00">
      <formula>NOT(ISERROR(SEARCH("09.00 – 13.00",AZ135)))</formula>
    </cfRule>
    <cfRule type="containsText" dxfId="14247" priority="15015" operator="containsText" text="11.30 – 19.30">
      <formula>NOT(ISERROR(SEARCH("11.30 – 19.30",AZ135)))</formula>
    </cfRule>
    <cfRule type="containsText" dxfId="14246" priority="15016" operator="containsText" text="10.30 – 19.30">
      <formula>NOT(ISERROR(SEARCH("10.30 – 19.30",AZ135)))</formula>
    </cfRule>
    <cfRule type="containsText" dxfId="14245" priority="15017" operator="containsText" text="09.00 – 15.00">
      <formula>NOT(ISERROR(SEARCH("09.00 – 15.00",AZ135)))</formula>
    </cfRule>
    <cfRule type="containsText" dxfId="14244" priority="15018" operator="containsText" text="1 2 : 3 0">
      <formula>NOT(ISERROR(SEARCH("1 2 : 3 0",AZ135)))</formula>
    </cfRule>
    <cfRule type="containsText" dxfId="14243" priority="15019" operator="containsText" text="1 3 : 3 0">
      <formula>NOT(ISERROR(SEARCH("1 3 : 3 0",AZ135)))</formula>
    </cfRule>
    <cfRule type="containsText" dxfId="14242" priority="15020" operator="containsText" text="FESTIVITÁ">
      <formula>NOT(ISERROR(SEARCH("FESTIVITÁ",AZ135)))</formula>
    </cfRule>
    <cfRule type="cellIs" dxfId="14241" priority="15021" operator="equal">
      <formula>"DOMENICA"</formula>
    </cfRule>
  </conditionalFormatting>
  <conditionalFormatting sqref="AZ135:AZ142">
    <cfRule type="containsText" dxfId="14240" priority="14996" operator="containsText" text="09.00 - 13.00">
      <formula>NOT(ISERROR(SEARCH("09.00 - 13.00",AZ135)))</formula>
    </cfRule>
    <cfRule type="containsText" dxfId="14239" priority="14999" operator="containsText" text="09.00 – 15:00">
      <formula>NOT(ISERROR(SEARCH("09.00 – 15:00",AZ135)))</formula>
    </cfRule>
    <cfRule type="containsText" dxfId="14238" priority="15000" operator="containsText" text="09.00 – 16.00">
      <formula>NOT(ISERROR(SEARCH("09.00 – 16.00",AZ135)))</formula>
    </cfRule>
    <cfRule type="containsText" dxfId="14237" priority="15001" operator="containsText" text="09.00 - 13:00">
      <formula>NOT(ISERROR(SEARCH("09.00 - 13:00",AZ135)))</formula>
    </cfRule>
    <cfRule type="containsText" dxfId="14236" priority="15002" operator="containsText" text="08.30 – 16:30 ">
      <formula>NOT(ISERROR(SEARCH("08.30 – 16:30 ",AZ135)))</formula>
    </cfRule>
    <cfRule type="containsText" dxfId="14235" priority="15003" operator="containsText" text="08.30 – 17:30 ">
      <formula>NOT(ISERROR(SEARCH("08.30 – 17:30 ",AZ135)))</formula>
    </cfRule>
  </conditionalFormatting>
  <conditionalFormatting sqref="AZ135:AZ142">
    <cfRule type="containsText" dxfId="14234" priority="14998" operator="containsText" text="1 3 : 0 0">
      <formula>NOT(ISERROR(SEARCH("1 3 : 0 0",AZ135)))</formula>
    </cfRule>
  </conditionalFormatting>
  <conditionalFormatting sqref="AZ135">
    <cfRule type="containsText" dxfId="14233" priority="14997" operator="containsText" text="13:00">
      <formula>NOT(ISERROR(SEARCH("13:00",AZ135)))</formula>
    </cfRule>
  </conditionalFormatting>
  <conditionalFormatting sqref="AZ135:AZ142">
    <cfRule type="containsText" dxfId="14232" priority="15008" operator="containsText" text="09:00 – 13.00 ">
      <formula>NOT(ISERROR(SEARCH("09:00 – 13.00 ",AZ135)))</formula>
    </cfRule>
  </conditionalFormatting>
  <conditionalFormatting sqref="AZ141">
    <cfRule type="containsText" dxfId="14231" priority="14995" operator="containsText" text="09:00 – 13.00 ">
      <formula>NOT(ISERROR(SEARCH("09:00 – 13.00 ",AZ141)))</formula>
    </cfRule>
  </conditionalFormatting>
  <conditionalFormatting sqref="AZ135:AZ142">
    <cfRule type="containsText" dxfId="14230" priority="14994" operator="containsText" text="09:00 – 13.00 ">
      <formula>NOT(ISERROR(SEARCH("09:00 – 13.00 ",AZ135)))</formula>
    </cfRule>
  </conditionalFormatting>
  <conditionalFormatting sqref="AZ136">
    <cfRule type="containsText" dxfId="14229" priority="14990" operator="containsText" text="09.00 -13.00">
      <formula>NOT(ISERROR(SEARCH("09.00 -13.00",AZ136)))</formula>
    </cfRule>
    <cfRule type="containsText" dxfId="14228" priority="14991" operator="containsText" text="09.00 -15:00">
      <formula>NOT(ISERROR(SEARCH("09.00 -15:00",AZ136)))</formula>
    </cfRule>
    <cfRule type="containsText" dxfId="14227" priority="14992" operator="containsText" text="09.00 -16.00">
      <formula>NOT(ISERROR(SEARCH("09.00 -16.00",AZ136)))</formula>
    </cfRule>
  </conditionalFormatting>
  <conditionalFormatting sqref="AZ137:AZ142">
    <cfRule type="containsText" dxfId="14226" priority="14987" operator="containsText" text="09.00 -13.00">
      <formula>NOT(ISERROR(SEARCH("09.00 -13.00",AZ137)))</formula>
    </cfRule>
    <cfRule type="containsText" dxfId="14225" priority="14988" operator="containsText" text="09.00 -15:00">
      <formula>NOT(ISERROR(SEARCH("09.00 -15:00",AZ137)))</formula>
    </cfRule>
    <cfRule type="containsText" dxfId="14224" priority="14989" operator="containsText" text="09.00 -16.00">
      <formula>NOT(ISERROR(SEARCH("09.00 -16.00",AZ137)))</formula>
    </cfRule>
  </conditionalFormatting>
  <conditionalFormatting sqref="AZ135">
    <cfRule type="containsText" dxfId="14223" priority="14984" operator="containsText" text="09.00 -13.00">
      <formula>NOT(ISERROR(SEARCH("09.00 -13.00",AZ135)))</formula>
    </cfRule>
    <cfRule type="containsText" dxfId="14222" priority="14985" operator="containsText" text="09.00 -15:00">
      <formula>NOT(ISERROR(SEARCH("09.00 -15:00",AZ135)))</formula>
    </cfRule>
    <cfRule type="containsText" dxfId="14221" priority="14986" operator="containsText" text="09.00 -16.00">
      <formula>NOT(ISERROR(SEARCH("09.00 -16.00",AZ135)))</formula>
    </cfRule>
  </conditionalFormatting>
  <conditionalFormatting sqref="AZ141">
    <cfRule type="containsText" dxfId="14220" priority="14983" operator="containsText" text="09:00 – 13.00 ">
      <formula>NOT(ISERROR(SEARCH("09:00 – 13.00 ",AZ141)))</formula>
    </cfRule>
  </conditionalFormatting>
  <conditionalFormatting sqref="AZ135:AZ142">
    <cfRule type="containsText" dxfId="14219" priority="14982" operator="containsText" text="09:00 – 13.00 ">
      <formula>NOT(ISERROR(SEARCH("09:00 – 13.00 ",AZ135)))</formula>
    </cfRule>
  </conditionalFormatting>
  <conditionalFormatting sqref="AZ141:AZ142">
    <cfRule type="containsText" dxfId="14218" priority="14981" operator="containsText" text="09:00 – 13.00 ">
      <formula>NOT(ISERROR(SEARCH("09:00 – 13.00 ",AZ141)))</formula>
    </cfRule>
  </conditionalFormatting>
  <conditionalFormatting sqref="AZ136">
    <cfRule type="containsText" dxfId="14217" priority="14978" operator="containsText" text="09.00 -13.00">
      <formula>NOT(ISERROR(SEARCH("09.00 -13.00",AZ136)))</formula>
    </cfRule>
    <cfRule type="containsText" dxfId="14216" priority="14979" operator="containsText" text="09.00 -15:00">
      <formula>NOT(ISERROR(SEARCH("09.00 -15:00",AZ136)))</formula>
    </cfRule>
    <cfRule type="containsText" dxfId="14215" priority="14980" operator="containsText" text="09.00 -16.00">
      <formula>NOT(ISERROR(SEARCH("09.00 -16.00",AZ136)))</formula>
    </cfRule>
  </conditionalFormatting>
  <conditionalFormatting sqref="AZ136">
    <cfRule type="containsText" dxfId="14214" priority="14969" operator="containsText" text="09.00 -13:00">
      <formula>NOT(ISERROR(SEARCH("09.00 -13:00",AZ136)))</formula>
    </cfRule>
    <cfRule type="containsText" dxfId="14213" priority="14970" operator="containsText" text="08.30 -17.30">
      <formula>NOT(ISERROR(SEARCH("08.30 -17.30",AZ136)))</formula>
    </cfRule>
    <cfRule type="containsText" dxfId="14212" priority="14971" operator="containsText" text="08.30 -15:30">
      <formula>NOT(ISERROR(SEARCH("08.30 -15:30",AZ136)))</formula>
    </cfRule>
  </conditionalFormatting>
  <conditionalFormatting sqref="AZ137:AZ142">
    <cfRule type="containsText" dxfId="14211" priority="14963" operator="containsText" text="09.00 -13:00">
      <formula>NOT(ISERROR(SEARCH("09.00 -13:00",AZ137)))</formula>
    </cfRule>
    <cfRule type="containsText" dxfId="14210" priority="14964" operator="containsText" text="08.30 -17.30">
      <formula>NOT(ISERROR(SEARCH("08.30 -17.30",AZ137)))</formula>
    </cfRule>
    <cfRule type="containsText" dxfId="14209" priority="14965" operator="containsText" text="08.30 -15:30">
      <formula>NOT(ISERROR(SEARCH("08.30 -15:30",AZ137)))</formula>
    </cfRule>
  </conditionalFormatting>
  <conditionalFormatting sqref="AZ135">
    <cfRule type="containsText" dxfId="14208" priority="14957" operator="containsText" text="09.00 -13:00">
      <formula>NOT(ISERROR(SEARCH("09.00 -13:00",AZ135)))</formula>
    </cfRule>
    <cfRule type="containsText" dxfId="14207" priority="14958" operator="containsText" text="08.30 -17.30">
      <formula>NOT(ISERROR(SEARCH("08.30 -17.30",AZ135)))</formula>
    </cfRule>
    <cfRule type="containsText" dxfId="14206" priority="14959" operator="containsText" text="08.30 -15:30">
      <formula>NOT(ISERROR(SEARCH("08.30 -15:30",AZ135)))</formula>
    </cfRule>
  </conditionalFormatting>
  <conditionalFormatting sqref="Y25">
    <cfRule type="containsText" dxfId="14205" priority="14825" operator="containsText" text="08.30 – 14.30">
      <formula>NOT(ISERROR(SEARCH("08.30 – 14.30",Y25)))</formula>
    </cfRule>
    <cfRule type="containsText" dxfId="14204" priority="14826" operator="containsText" text="09:30 – 18.30">
      <formula>NOT(ISERROR(SEARCH("09:30 – 18.30",Y25)))</formula>
    </cfRule>
    <cfRule type="containsText" dxfId="14203" priority="14827" operator="containsText" text="10.30 – 18.30">
      <formula>NOT(ISERROR(SEARCH("10.30 – 18.30",Y25)))</formula>
    </cfRule>
    <cfRule type="containsText" dxfId="14202" priority="14828" operator="containsText" text="09.30 – 18.30">
      <formula>NOT(ISERROR(SEARCH("09.30 – 18.30",Y25)))</formula>
    </cfRule>
    <cfRule type="containsText" dxfId="14201" priority="14829" operator="containsText" text="09.00 – 13:00">
      <formula>NOT(ISERROR(SEARCH("09.00 – 13:00",Y25)))</formula>
    </cfRule>
    <cfRule type="containsText" dxfId="14200" priority="14830" operator="containsText" text="08.30 – 16.30">
      <formula>NOT(ISERROR(SEARCH("08.30 – 16.30",Y25)))</formula>
    </cfRule>
    <cfRule type="containsText" dxfId="14199" priority="14831" operator="containsText" text="08:30 – 17.30">
      <formula>NOT(ISERROR(SEARCH("08:30 – 17.30",Y25)))</formula>
    </cfRule>
    <cfRule type="containsText" dxfId="14198" priority="14832" operator="containsText" text="08.30 – 17.30">
      <formula>NOT(ISERROR(SEARCH("08.30 – 17.30",Y25)))</formula>
    </cfRule>
    <cfRule type="containsText" dxfId="14197" priority="14833" operator="containsText" text="09.00 – 18.00">
      <formula>NOT(ISERROR(SEARCH("09.00 – 18.00",Y25)))</formula>
    </cfRule>
    <cfRule type="containsText" dxfId="14196" priority="14834" operator="containsText" text="09.00 – 13.00">
      <formula>NOT(ISERROR(SEARCH("09.00 – 13.00",Y25)))</formula>
    </cfRule>
    <cfRule type="containsText" dxfId="14195" priority="14835" operator="containsText" text="11.30 – 19.30">
      <formula>NOT(ISERROR(SEARCH("11.30 – 19.30",Y25)))</formula>
    </cfRule>
    <cfRule type="containsText" dxfId="14194" priority="14836" operator="containsText" text="10.30 – 19.30">
      <formula>NOT(ISERROR(SEARCH("10.30 – 19.30",Y25)))</formula>
    </cfRule>
    <cfRule type="containsText" dxfId="14193" priority="14837" operator="containsText" text="09.00 – 15.00">
      <formula>NOT(ISERROR(SEARCH("09.00 – 15.00",Y25)))</formula>
    </cfRule>
    <cfRule type="containsText" dxfId="14192" priority="14838" operator="containsText" text="12:30">
      <formula>NOT(ISERROR(SEARCH("12:30",Y25)))</formula>
    </cfRule>
    <cfRule type="containsText" dxfId="14191" priority="14839" operator="containsText" text="13:30">
      <formula>NOT(ISERROR(SEARCH("13:30",Y25)))</formula>
    </cfRule>
    <cfRule type="containsText" dxfId="14190" priority="14840" operator="containsText" text="FESTIVITÁ">
      <formula>NOT(ISERROR(SEARCH("FESTIVITÁ",Y25)))</formula>
    </cfRule>
    <cfRule type="cellIs" dxfId="14189" priority="14841" operator="equal">
      <formula>"DOMENICA"</formula>
    </cfRule>
  </conditionalFormatting>
  <conditionalFormatting sqref="Y15">
    <cfRule type="containsText" dxfId="14188" priority="14808" operator="containsText" text="08.30 – 14.30">
      <formula>NOT(ISERROR(SEARCH("08.30 – 14.30",Y15)))</formula>
    </cfRule>
    <cfRule type="containsText" dxfId="14187" priority="14809" operator="containsText" text="09:30 – 18.30">
      <formula>NOT(ISERROR(SEARCH("09:30 – 18.30",Y15)))</formula>
    </cfRule>
    <cfRule type="containsText" dxfId="14186" priority="14810" operator="containsText" text="10.30 – 18.30">
      <formula>NOT(ISERROR(SEARCH("10.30 – 18.30",Y15)))</formula>
    </cfRule>
    <cfRule type="containsText" dxfId="14185" priority="14811" operator="containsText" text="09.30 – 18.30">
      <formula>NOT(ISERROR(SEARCH("09.30 – 18.30",Y15)))</formula>
    </cfRule>
    <cfRule type="containsText" dxfId="14184" priority="14812" operator="containsText" text="09.00 – 13:00">
      <formula>NOT(ISERROR(SEARCH("09.00 – 13:00",Y15)))</formula>
    </cfRule>
    <cfRule type="containsText" dxfId="14183" priority="14813" operator="containsText" text="08.30 – 16.30">
      <formula>NOT(ISERROR(SEARCH("08.30 – 16.30",Y15)))</formula>
    </cfRule>
    <cfRule type="containsText" dxfId="14182" priority="14814" operator="containsText" text="08:30 – 17.30">
      <formula>NOT(ISERROR(SEARCH("08:30 – 17.30",Y15)))</formula>
    </cfRule>
    <cfRule type="containsText" dxfId="14181" priority="14815" operator="containsText" text="08.30 – 17.30">
      <formula>NOT(ISERROR(SEARCH("08.30 – 17.30",Y15)))</formula>
    </cfRule>
    <cfRule type="containsText" dxfId="14180" priority="14816" operator="containsText" text="09.00 – 18.00">
      <formula>NOT(ISERROR(SEARCH("09.00 – 18.00",Y15)))</formula>
    </cfRule>
    <cfRule type="containsText" dxfId="14179" priority="14817" operator="containsText" text="09.00 – 13.00">
      <formula>NOT(ISERROR(SEARCH("09.00 – 13.00",Y15)))</formula>
    </cfRule>
    <cfRule type="containsText" dxfId="14178" priority="14818" operator="containsText" text="11.30 – 19.30">
      <formula>NOT(ISERROR(SEARCH("11.30 – 19.30",Y15)))</formula>
    </cfRule>
    <cfRule type="containsText" dxfId="14177" priority="14819" operator="containsText" text="10.30 – 19.30">
      <formula>NOT(ISERROR(SEARCH("10.30 – 19.30",Y15)))</formula>
    </cfRule>
    <cfRule type="containsText" dxfId="14176" priority="14820" operator="containsText" text="09.00 – 15.00">
      <formula>NOT(ISERROR(SEARCH("09.00 – 15.00",Y15)))</formula>
    </cfRule>
    <cfRule type="containsText" dxfId="14175" priority="14821" operator="containsText" text="12:30">
      <formula>NOT(ISERROR(SEARCH("12:30",Y15)))</formula>
    </cfRule>
    <cfRule type="containsText" dxfId="14174" priority="14822" operator="containsText" text="13:30">
      <formula>NOT(ISERROR(SEARCH("13:30",Y15)))</formula>
    </cfRule>
    <cfRule type="containsText" dxfId="14173" priority="14823" operator="containsText" text="FESTIVITÁ">
      <formula>NOT(ISERROR(SEARCH("FESTIVITÁ",Y15)))</formula>
    </cfRule>
    <cfRule type="cellIs" dxfId="14172" priority="14824" operator="equal">
      <formula>"DOMENICA"</formula>
    </cfRule>
  </conditionalFormatting>
  <conditionalFormatting sqref="Y55">
    <cfRule type="containsText" dxfId="14171" priority="14791" operator="containsText" text="08.30 – 14.30">
      <formula>NOT(ISERROR(SEARCH("08.30 – 14.30",Y55)))</formula>
    </cfRule>
    <cfRule type="containsText" dxfId="14170" priority="14792" operator="containsText" text="09:30 – 18.30">
      <formula>NOT(ISERROR(SEARCH("09:30 – 18.30",Y55)))</formula>
    </cfRule>
    <cfRule type="containsText" dxfId="14169" priority="14793" operator="containsText" text="10.30 – 18.30">
      <formula>NOT(ISERROR(SEARCH("10.30 – 18.30",Y55)))</formula>
    </cfRule>
    <cfRule type="containsText" dxfId="14168" priority="14794" operator="containsText" text="09.30 – 18.30">
      <formula>NOT(ISERROR(SEARCH("09.30 – 18.30",Y55)))</formula>
    </cfRule>
    <cfRule type="containsText" dxfId="14167" priority="14795" operator="containsText" text="09.00 – 13:00">
      <formula>NOT(ISERROR(SEARCH("09.00 – 13:00",Y55)))</formula>
    </cfRule>
    <cfRule type="containsText" dxfId="14166" priority="14796" operator="containsText" text="08.30 – 16.30">
      <formula>NOT(ISERROR(SEARCH("08.30 – 16.30",Y55)))</formula>
    </cfRule>
    <cfRule type="containsText" dxfId="14165" priority="14797" operator="containsText" text="08:30 – 17.30">
      <formula>NOT(ISERROR(SEARCH("08:30 – 17.30",Y55)))</formula>
    </cfRule>
    <cfRule type="containsText" dxfId="14164" priority="14798" operator="containsText" text="08.30 – 17.30">
      <formula>NOT(ISERROR(SEARCH("08.30 – 17.30",Y55)))</formula>
    </cfRule>
    <cfRule type="containsText" dxfId="14163" priority="14799" operator="containsText" text="09.00 – 18.00">
      <formula>NOT(ISERROR(SEARCH("09.00 – 18.00",Y55)))</formula>
    </cfRule>
    <cfRule type="containsText" dxfId="14162" priority="14800" operator="containsText" text="09.00 – 13.00">
      <formula>NOT(ISERROR(SEARCH("09.00 – 13.00",Y55)))</formula>
    </cfRule>
    <cfRule type="containsText" dxfId="14161" priority="14801" operator="containsText" text="11.30 – 19.30">
      <formula>NOT(ISERROR(SEARCH("11.30 – 19.30",Y55)))</formula>
    </cfRule>
    <cfRule type="containsText" dxfId="14160" priority="14802" operator="containsText" text="10.30 – 19.30">
      <formula>NOT(ISERROR(SEARCH("10.30 – 19.30",Y55)))</formula>
    </cfRule>
    <cfRule type="containsText" dxfId="14159" priority="14803" operator="containsText" text="09.00 – 15.00">
      <formula>NOT(ISERROR(SEARCH("09.00 – 15.00",Y55)))</formula>
    </cfRule>
    <cfRule type="containsText" dxfId="14158" priority="14804" operator="containsText" text="12:30">
      <formula>NOT(ISERROR(SEARCH("12:30",Y55)))</formula>
    </cfRule>
    <cfRule type="containsText" dxfId="14157" priority="14805" operator="containsText" text="13:30">
      <formula>NOT(ISERROR(SEARCH("13:30",Y55)))</formula>
    </cfRule>
    <cfRule type="containsText" dxfId="14156" priority="14806" operator="containsText" text="FESTIVITÁ">
      <formula>NOT(ISERROR(SEARCH("FESTIVITÁ",Y55)))</formula>
    </cfRule>
    <cfRule type="cellIs" dxfId="14155" priority="14807" operator="equal">
      <formula>"DOMENICA"</formula>
    </cfRule>
  </conditionalFormatting>
  <conditionalFormatting sqref="Y134">
    <cfRule type="cellIs" dxfId="14154" priority="14481" operator="equal">
      <formula>_FV(13,"3")</formula>
    </cfRule>
  </conditionalFormatting>
  <conditionalFormatting sqref="Y35">
    <cfRule type="containsText" dxfId="14153" priority="14774" operator="containsText" text="08.30 – 14.30">
      <formula>NOT(ISERROR(SEARCH("08.30 – 14.30",Y35)))</formula>
    </cfRule>
    <cfRule type="containsText" dxfId="14152" priority="14775" operator="containsText" text="09:30 – 18.30">
      <formula>NOT(ISERROR(SEARCH("09:30 – 18.30",Y35)))</formula>
    </cfRule>
    <cfRule type="containsText" dxfId="14151" priority="14776" operator="containsText" text="10.30 – 18.30">
      <formula>NOT(ISERROR(SEARCH("10.30 – 18.30",Y35)))</formula>
    </cfRule>
    <cfRule type="containsText" dxfId="14150" priority="14777" operator="containsText" text="09.30 – 18.30">
      <formula>NOT(ISERROR(SEARCH("09.30 – 18.30",Y35)))</formula>
    </cfRule>
    <cfRule type="containsText" dxfId="14149" priority="14778" operator="containsText" text="09.00 – 13:00">
      <formula>NOT(ISERROR(SEARCH("09.00 – 13:00",Y35)))</formula>
    </cfRule>
    <cfRule type="containsText" dxfId="14148" priority="14779" operator="containsText" text="08.30 – 16.30">
      <formula>NOT(ISERROR(SEARCH("08.30 – 16.30",Y35)))</formula>
    </cfRule>
    <cfRule type="containsText" dxfId="14147" priority="14780" operator="containsText" text="08:30 – 17.30">
      <formula>NOT(ISERROR(SEARCH("08:30 – 17.30",Y35)))</formula>
    </cfRule>
    <cfRule type="containsText" dxfId="14146" priority="14781" operator="containsText" text="08.30 – 17.30">
      <formula>NOT(ISERROR(SEARCH("08.30 – 17.30",Y35)))</formula>
    </cfRule>
    <cfRule type="containsText" dxfId="14145" priority="14782" operator="containsText" text="09.00 – 18.00">
      <formula>NOT(ISERROR(SEARCH("09.00 – 18.00",Y35)))</formula>
    </cfRule>
    <cfRule type="containsText" dxfId="14144" priority="14783" operator="containsText" text="09.00 – 13.00">
      <formula>NOT(ISERROR(SEARCH("09.00 – 13.00",Y35)))</formula>
    </cfRule>
    <cfRule type="containsText" dxfId="14143" priority="14784" operator="containsText" text="11.30 – 19.30">
      <formula>NOT(ISERROR(SEARCH("11.30 – 19.30",Y35)))</formula>
    </cfRule>
    <cfRule type="containsText" dxfId="14142" priority="14785" operator="containsText" text="10.30 – 19.30">
      <formula>NOT(ISERROR(SEARCH("10.30 – 19.30",Y35)))</formula>
    </cfRule>
    <cfRule type="containsText" dxfId="14141" priority="14786" operator="containsText" text="09.00 – 15.00">
      <formula>NOT(ISERROR(SEARCH("09.00 – 15.00",Y35)))</formula>
    </cfRule>
    <cfRule type="containsText" dxfId="14140" priority="14787" operator="containsText" text="12:30">
      <formula>NOT(ISERROR(SEARCH("12:30",Y35)))</formula>
    </cfRule>
    <cfRule type="containsText" dxfId="14139" priority="14788" operator="containsText" text="13:30">
      <formula>NOT(ISERROR(SEARCH("13:30",Y35)))</formula>
    </cfRule>
    <cfRule type="containsText" dxfId="14138" priority="14789" operator="containsText" text="FESTIVITÁ">
      <formula>NOT(ISERROR(SEARCH("FESTIVITÁ",Y35)))</formula>
    </cfRule>
    <cfRule type="cellIs" dxfId="14137" priority="14790" operator="equal">
      <formula>"DOMENICA"</formula>
    </cfRule>
  </conditionalFormatting>
  <conditionalFormatting sqref="Y45">
    <cfRule type="containsText" dxfId="14136" priority="14757" operator="containsText" text="08.30 – 14.30">
      <formula>NOT(ISERROR(SEARCH("08.30 – 14.30",Y45)))</formula>
    </cfRule>
    <cfRule type="containsText" dxfId="14135" priority="14758" operator="containsText" text="09:30 – 18.30">
      <formula>NOT(ISERROR(SEARCH("09:30 – 18.30",Y45)))</formula>
    </cfRule>
    <cfRule type="containsText" dxfId="14134" priority="14759" operator="containsText" text="10.30 – 18.30">
      <formula>NOT(ISERROR(SEARCH("10.30 – 18.30",Y45)))</formula>
    </cfRule>
    <cfRule type="containsText" dxfId="14133" priority="14760" operator="containsText" text="09.30 – 18.30">
      <formula>NOT(ISERROR(SEARCH("09.30 – 18.30",Y45)))</formula>
    </cfRule>
    <cfRule type="containsText" dxfId="14132" priority="14761" operator="containsText" text="09.00 – 13:00">
      <formula>NOT(ISERROR(SEARCH("09.00 – 13:00",Y45)))</formula>
    </cfRule>
    <cfRule type="containsText" dxfId="14131" priority="14762" operator="containsText" text="08.30 – 16.30">
      <formula>NOT(ISERROR(SEARCH("08.30 – 16.30",Y45)))</formula>
    </cfRule>
    <cfRule type="containsText" dxfId="14130" priority="14763" operator="containsText" text="08:30 – 17.30">
      <formula>NOT(ISERROR(SEARCH("08:30 – 17.30",Y45)))</formula>
    </cfRule>
    <cfRule type="containsText" dxfId="14129" priority="14764" operator="containsText" text="08.30 – 17.30">
      <formula>NOT(ISERROR(SEARCH("08.30 – 17.30",Y45)))</formula>
    </cfRule>
    <cfRule type="containsText" dxfId="14128" priority="14765" operator="containsText" text="09.00 – 18.00">
      <formula>NOT(ISERROR(SEARCH("09.00 – 18.00",Y45)))</formula>
    </cfRule>
    <cfRule type="containsText" dxfId="14127" priority="14766" operator="containsText" text="09.00 – 13.00">
      <formula>NOT(ISERROR(SEARCH("09.00 – 13.00",Y45)))</formula>
    </cfRule>
    <cfRule type="containsText" dxfId="14126" priority="14767" operator="containsText" text="11.30 – 19.30">
      <formula>NOT(ISERROR(SEARCH("11.30 – 19.30",Y45)))</formula>
    </cfRule>
    <cfRule type="containsText" dxfId="14125" priority="14768" operator="containsText" text="10.30 – 19.30">
      <formula>NOT(ISERROR(SEARCH("10.30 – 19.30",Y45)))</formula>
    </cfRule>
    <cfRule type="containsText" dxfId="14124" priority="14769" operator="containsText" text="09.00 – 15.00">
      <formula>NOT(ISERROR(SEARCH("09.00 – 15.00",Y45)))</formula>
    </cfRule>
    <cfRule type="containsText" dxfId="14123" priority="14770" operator="containsText" text="12:30">
      <formula>NOT(ISERROR(SEARCH("12:30",Y45)))</formula>
    </cfRule>
    <cfRule type="containsText" dxfId="14122" priority="14771" operator="containsText" text="13:30">
      <formula>NOT(ISERROR(SEARCH("13:30",Y45)))</formula>
    </cfRule>
    <cfRule type="containsText" dxfId="14121" priority="14772" operator="containsText" text="FESTIVITÁ">
      <formula>NOT(ISERROR(SEARCH("FESTIVITÁ",Y45)))</formula>
    </cfRule>
    <cfRule type="cellIs" dxfId="14120" priority="14773" operator="equal">
      <formula>"DOMENICA"</formula>
    </cfRule>
  </conditionalFormatting>
  <conditionalFormatting sqref="Y59 Y79 Y89">
    <cfRule type="containsText" dxfId="14119" priority="14740" operator="containsText" text="08.30 – 14.30">
      <formula>NOT(ISERROR(SEARCH("08.30 – 14.30",Y59)))</formula>
    </cfRule>
    <cfRule type="containsText" dxfId="14118" priority="14741" operator="containsText" text="09:30 – 18.30">
      <formula>NOT(ISERROR(SEARCH("09:30 – 18.30",Y59)))</formula>
    </cfRule>
    <cfRule type="containsText" dxfId="14117" priority="14742" operator="containsText" text="10.30 – 18.30">
      <formula>NOT(ISERROR(SEARCH("10.30 – 18.30",Y59)))</formula>
    </cfRule>
    <cfRule type="containsText" dxfId="14116" priority="14743" operator="containsText" text="09.30 – 18.30">
      <formula>NOT(ISERROR(SEARCH("09.30 – 18.30",Y59)))</formula>
    </cfRule>
    <cfRule type="containsText" dxfId="14115" priority="14744" operator="containsText" text="09.00 – 13:00">
      <formula>NOT(ISERROR(SEARCH("09.00 – 13:00",Y59)))</formula>
    </cfRule>
    <cfRule type="containsText" dxfId="14114" priority="14745" operator="containsText" text="08.30 – 16.30">
      <formula>NOT(ISERROR(SEARCH("08.30 – 16.30",Y59)))</formula>
    </cfRule>
    <cfRule type="containsText" dxfId="14113" priority="14746" operator="containsText" text="08:30 – 17.30">
      <formula>NOT(ISERROR(SEARCH("08:30 – 17.30",Y59)))</formula>
    </cfRule>
    <cfRule type="containsText" dxfId="14112" priority="14747" operator="containsText" text="08.30 – 17.30">
      <formula>NOT(ISERROR(SEARCH("08.30 – 17.30",Y59)))</formula>
    </cfRule>
    <cfRule type="containsText" dxfId="14111" priority="14748" operator="containsText" text="09.00 – 18.00">
      <formula>NOT(ISERROR(SEARCH("09.00 – 18.00",Y59)))</formula>
    </cfRule>
    <cfRule type="containsText" dxfId="14110" priority="14749" operator="containsText" text="09.00 – 13.00">
      <formula>NOT(ISERROR(SEARCH("09.00 – 13.00",Y59)))</formula>
    </cfRule>
    <cfRule type="containsText" dxfId="14109" priority="14750" operator="containsText" text="11.30 – 19.30">
      <formula>NOT(ISERROR(SEARCH("11.30 – 19.30",Y59)))</formula>
    </cfRule>
    <cfRule type="containsText" dxfId="14108" priority="14751" operator="containsText" text="10.30 – 19.30">
      <formula>NOT(ISERROR(SEARCH("10.30 – 19.30",Y59)))</formula>
    </cfRule>
    <cfRule type="containsText" dxfId="14107" priority="14752" operator="containsText" text="09.00 – 15.00">
      <formula>NOT(ISERROR(SEARCH("09.00 – 15.00",Y59)))</formula>
    </cfRule>
    <cfRule type="containsText" dxfId="14106" priority="14753" operator="containsText" text="12:30">
      <formula>NOT(ISERROR(SEARCH("12:30",Y59)))</formula>
    </cfRule>
    <cfRule type="containsText" dxfId="14105" priority="14754" operator="containsText" text="13:30">
      <formula>NOT(ISERROR(SEARCH("13:30",Y59)))</formula>
    </cfRule>
    <cfRule type="containsText" dxfId="14104" priority="14755" operator="containsText" text="FESTIVITÁ">
      <formula>NOT(ISERROR(SEARCH("FESTIVITÁ",Y59)))</formula>
    </cfRule>
    <cfRule type="cellIs" dxfId="14103" priority="14756" operator="equal">
      <formula>"DOMENICA"</formula>
    </cfRule>
  </conditionalFormatting>
  <conditionalFormatting sqref="Y69">
    <cfRule type="containsText" dxfId="14102" priority="14723" operator="containsText" text="08.30 – 14.30">
      <formula>NOT(ISERROR(SEARCH("08.30 – 14.30",Y69)))</formula>
    </cfRule>
    <cfRule type="containsText" dxfId="14101" priority="14724" operator="containsText" text="09:30 – 18.30">
      <formula>NOT(ISERROR(SEARCH("09:30 – 18.30",Y69)))</formula>
    </cfRule>
    <cfRule type="containsText" dxfId="14100" priority="14725" operator="containsText" text="10.30 – 18.30">
      <formula>NOT(ISERROR(SEARCH("10.30 – 18.30",Y69)))</formula>
    </cfRule>
    <cfRule type="containsText" dxfId="14099" priority="14726" operator="containsText" text="09.30 – 18.30">
      <formula>NOT(ISERROR(SEARCH("09.30 – 18.30",Y69)))</formula>
    </cfRule>
    <cfRule type="containsText" dxfId="14098" priority="14727" operator="containsText" text="09.00 – 13:00">
      <formula>NOT(ISERROR(SEARCH("09.00 – 13:00",Y69)))</formula>
    </cfRule>
    <cfRule type="containsText" dxfId="14097" priority="14728" operator="containsText" text="08.30 – 16.30">
      <formula>NOT(ISERROR(SEARCH("08.30 – 16.30",Y69)))</formula>
    </cfRule>
    <cfRule type="containsText" dxfId="14096" priority="14729" operator="containsText" text="08:30 – 17.30">
      <formula>NOT(ISERROR(SEARCH("08:30 – 17.30",Y69)))</formula>
    </cfRule>
    <cfRule type="containsText" dxfId="14095" priority="14730" operator="containsText" text="08.30 – 17.30">
      <formula>NOT(ISERROR(SEARCH("08.30 – 17.30",Y69)))</formula>
    </cfRule>
    <cfRule type="containsText" dxfId="14094" priority="14731" operator="containsText" text="09.00 – 18.00">
      <formula>NOT(ISERROR(SEARCH("09.00 – 18.00",Y69)))</formula>
    </cfRule>
    <cfRule type="containsText" dxfId="14093" priority="14732" operator="containsText" text="09.00 – 13.00">
      <formula>NOT(ISERROR(SEARCH("09.00 – 13.00",Y69)))</formula>
    </cfRule>
    <cfRule type="containsText" dxfId="14092" priority="14733" operator="containsText" text="11.30 – 19.30">
      <formula>NOT(ISERROR(SEARCH("11.30 – 19.30",Y69)))</formula>
    </cfRule>
    <cfRule type="containsText" dxfId="14091" priority="14734" operator="containsText" text="10.30 – 19.30">
      <formula>NOT(ISERROR(SEARCH("10.30 – 19.30",Y69)))</formula>
    </cfRule>
    <cfRule type="containsText" dxfId="14090" priority="14735" operator="containsText" text="09.00 – 15.00">
      <formula>NOT(ISERROR(SEARCH("09.00 – 15.00",Y69)))</formula>
    </cfRule>
    <cfRule type="containsText" dxfId="14089" priority="14736" operator="containsText" text="12:30">
      <formula>NOT(ISERROR(SEARCH("12:30",Y69)))</formula>
    </cfRule>
    <cfRule type="containsText" dxfId="14088" priority="14737" operator="containsText" text="13:30">
      <formula>NOT(ISERROR(SEARCH("13:30",Y69)))</formula>
    </cfRule>
    <cfRule type="containsText" dxfId="14087" priority="14738" operator="containsText" text="FESTIVITÁ">
      <formula>NOT(ISERROR(SEARCH("FESTIVITÁ",Y69)))</formula>
    </cfRule>
    <cfRule type="cellIs" dxfId="14086" priority="14739" operator="equal">
      <formula>"DOMENICA"</formula>
    </cfRule>
  </conditionalFormatting>
  <conditionalFormatting sqref="Y99">
    <cfRule type="containsText" dxfId="14085" priority="14689" operator="containsText" text="08.30 – 14.30">
      <formula>NOT(ISERROR(SEARCH("08.30 – 14.30",Y99)))</formula>
    </cfRule>
    <cfRule type="containsText" dxfId="14084" priority="14690" operator="containsText" text="09:30 – 18.30">
      <formula>NOT(ISERROR(SEARCH("09:30 – 18.30",Y99)))</formula>
    </cfRule>
    <cfRule type="containsText" dxfId="14083" priority="14691" operator="containsText" text="10.30 – 18.30">
      <formula>NOT(ISERROR(SEARCH("10.30 – 18.30",Y99)))</formula>
    </cfRule>
    <cfRule type="containsText" dxfId="14082" priority="14692" operator="containsText" text="09.30 – 18.30">
      <formula>NOT(ISERROR(SEARCH("09.30 – 18.30",Y99)))</formula>
    </cfRule>
    <cfRule type="containsText" dxfId="14081" priority="14693" operator="containsText" text="09.00 – 13:00">
      <formula>NOT(ISERROR(SEARCH("09.00 – 13:00",Y99)))</formula>
    </cfRule>
    <cfRule type="containsText" dxfId="14080" priority="14694" operator="containsText" text="08.30 – 16.30">
      <formula>NOT(ISERROR(SEARCH("08.30 – 16.30",Y99)))</formula>
    </cfRule>
    <cfRule type="containsText" dxfId="14079" priority="14695" operator="containsText" text="08:30 – 17.30">
      <formula>NOT(ISERROR(SEARCH("08:30 – 17.30",Y99)))</formula>
    </cfRule>
    <cfRule type="containsText" dxfId="14078" priority="14696" operator="containsText" text="08.30 – 17.30">
      <formula>NOT(ISERROR(SEARCH("08.30 – 17.30",Y99)))</formula>
    </cfRule>
    <cfRule type="containsText" dxfId="14077" priority="14697" operator="containsText" text="09.00 – 18.00">
      <formula>NOT(ISERROR(SEARCH("09.00 – 18.00",Y99)))</formula>
    </cfRule>
    <cfRule type="containsText" dxfId="14076" priority="14698" operator="containsText" text="09.00 – 13.00">
      <formula>NOT(ISERROR(SEARCH("09.00 – 13.00",Y99)))</formula>
    </cfRule>
    <cfRule type="containsText" dxfId="14075" priority="14699" operator="containsText" text="11.30 – 19.30">
      <formula>NOT(ISERROR(SEARCH("11.30 – 19.30",Y99)))</formula>
    </cfRule>
    <cfRule type="containsText" dxfId="14074" priority="14700" operator="containsText" text="10.30 – 19.30">
      <formula>NOT(ISERROR(SEARCH("10.30 – 19.30",Y99)))</formula>
    </cfRule>
    <cfRule type="containsText" dxfId="14073" priority="14701" operator="containsText" text="09.00 – 15.00">
      <formula>NOT(ISERROR(SEARCH("09.00 – 15.00",Y99)))</formula>
    </cfRule>
    <cfRule type="containsText" dxfId="14072" priority="14702" operator="containsText" text="12:30">
      <formula>NOT(ISERROR(SEARCH("12:30",Y99)))</formula>
    </cfRule>
    <cfRule type="containsText" dxfId="14071" priority="14703" operator="containsText" text="13:30">
      <formula>NOT(ISERROR(SEARCH("13:30",Y99)))</formula>
    </cfRule>
    <cfRule type="containsText" dxfId="14070" priority="14704" operator="containsText" text="FESTIVITÁ">
      <formula>NOT(ISERROR(SEARCH("FESTIVITÁ",Y99)))</formula>
    </cfRule>
    <cfRule type="cellIs" dxfId="14069" priority="14705" operator="equal">
      <formula>"DOMENICA"</formula>
    </cfRule>
  </conditionalFormatting>
  <conditionalFormatting sqref="Y113 Y133">
    <cfRule type="containsText" dxfId="14068" priority="14672" operator="containsText" text="08.30 – 14.30">
      <formula>NOT(ISERROR(SEARCH("08.30 – 14.30",Y113)))</formula>
    </cfRule>
    <cfRule type="containsText" dxfId="14067" priority="14673" operator="containsText" text="09:30 – 18.30">
      <formula>NOT(ISERROR(SEARCH("09:30 – 18.30",Y113)))</formula>
    </cfRule>
    <cfRule type="containsText" dxfId="14066" priority="14674" operator="containsText" text="10.30 – 18.30">
      <formula>NOT(ISERROR(SEARCH("10.30 – 18.30",Y113)))</formula>
    </cfRule>
    <cfRule type="containsText" dxfId="14065" priority="14675" operator="containsText" text="09.30 – 18.30">
      <formula>NOT(ISERROR(SEARCH("09.30 – 18.30",Y113)))</formula>
    </cfRule>
    <cfRule type="containsText" dxfId="14064" priority="14676" operator="containsText" text="09.00 – 13:00">
      <formula>NOT(ISERROR(SEARCH("09.00 – 13:00",Y113)))</formula>
    </cfRule>
    <cfRule type="containsText" dxfId="14063" priority="14677" operator="containsText" text="08.30 – 16.30">
      <formula>NOT(ISERROR(SEARCH("08.30 – 16.30",Y113)))</formula>
    </cfRule>
    <cfRule type="containsText" dxfId="14062" priority="14678" operator="containsText" text="08:30 – 17.30">
      <formula>NOT(ISERROR(SEARCH("08:30 – 17.30",Y113)))</formula>
    </cfRule>
    <cfRule type="containsText" dxfId="14061" priority="14679" operator="containsText" text="08.30 – 17.30">
      <formula>NOT(ISERROR(SEARCH("08.30 – 17.30",Y113)))</formula>
    </cfRule>
    <cfRule type="containsText" dxfId="14060" priority="14680" operator="containsText" text="09.00 – 18.00">
      <formula>NOT(ISERROR(SEARCH("09.00 – 18.00",Y113)))</formula>
    </cfRule>
    <cfRule type="containsText" dxfId="14059" priority="14681" operator="containsText" text="09.00 – 13.00">
      <formula>NOT(ISERROR(SEARCH("09.00 – 13.00",Y113)))</formula>
    </cfRule>
    <cfRule type="containsText" dxfId="14058" priority="14682" operator="containsText" text="11.30 – 19.30">
      <formula>NOT(ISERROR(SEARCH("11.30 – 19.30",Y113)))</formula>
    </cfRule>
    <cfRule type="containsText" dxfId="14057" priority="14683" operator="containsText" text="10.30 – 19.30">
      <formula>NOT(ISERROR(SEARCH("10.30 – 19.30",Y113)))</formula>
    </cfRule>
    <cfRule type="containsText" dxfId="14056" priority="14684" operator="containsText" text="09.00 – 15.00">
      <formula>NOT(ISERROR(SEARCH("09.00 – 15.00",Y113)))</formula>
    </cfRule>
    <cfRule type="containsText" dxfId="14055" priority="14685" operator="containsText" text="12:30">
      <formula>NOT(ISERROR(SEARCH("12:30",Y113)))</formula>
    </cfRule>
    <cfRule type="containsText" dxfId="14054" priority="14686" operator="containsText" text="13:30">
      <formula>NOT(ISERROR(SEARCH("13:30",Y113)))</formula>
    </cfRule>
    <cfRule type="containsText" dxfId="14053" priority="14687" operator="containsText" text="FESTIVITÁ">
      <formula>NOT(ISERROR(SEARCH("FESTIVITÁ",Y113)))</formula>
    </cfRule>
    <cfRule type="cellIs" dxfId="14052" priority="14688" operator="equal">
      <formula>"DOMENICA"</formula>
    </cfRule>
  </conditionalFormatting>
  <conditionalFormatting sqref="Y124">
    <cfRule type="cellIs" dxfId="14051" priority="14664" operator="equal">
      <formula>"09.00 – 15.00"</formula>
    </cfRule>
  </conditionalFormatting>
  <conditionalFormatting sqref="Y124">
    <cfRule type="cellIs" dxfId="14050" priority="14665" operator="equal">
      <formula>"09.00 – 18.00"</formula>
    </cfRule>
  </conditionalFormatting>
  <conditionalFormatting sqref="Y124">
    <cfRule type="cellIs" dxfId="14049" priority="14666" operator="equal">
      <formula>"09.30 – 13.00"</formula>
    </cfRule>
  </conditionalFormatting>
  <conditionalFormatting sqref="Y124">
    <cfRule type="cellIs" dxfId="14048" priority="14667" operator="equal">
      <formula>"10.30 – 19.30"</formula>
    </cfRule>
  </conditionalFormatting>
  <conditionalFormatting sqref="Y124">
    <cfRule type="cellIs" dxfId="14047" priority="14668" operator="equal">
      <formula>"11.30 – 19.30"</formula>
    </cfRule>
  </conditionalFormatting>
  <conditionalFormatting sqref="Y124">
    <cfRule type="cellIs" dxfId="14046" priority="14669" operator="equal">
      <formula>_FV(13,"3")</formula>
    </cfRule>
  </conditionalFormatting>
  <conditionalFormatting sqref="Y124">
    <cfRule type="cellIs" dxfId="14045" priority="14670" operator="equal">
      <formula>_FV(13,"3")</formula>
    </cfRule>
  </conditionalFormatting>
  <conditionalFormatting sqref="Y124">
    <cfRule type="cellIs" dxfId="14044" priority="14671" operator="equal">
      <formula>_FV(13,"3")</formula>
    </cfRule>
  </conditionalFormatting>
  <conditionalFormatting sqref="Y124">
    <cfRule type="containsText" dxfId="14043" priority="14654" operator="containsText" text="DOMENICA">
      <formula>NOT(ISERROR(SEARCH("DOMENICA",Y124)))</formula>
    </cfRule>
    <cfRule type="containsText" dxfId="14042" priority="14655" operator="containsText" text="08.30 – 14.30">
      <formula>NOT(ISERROR(SEARCH("08.30 – 14.30",Y124)))</formula>
    </cfRule>
    <cfRule type="containsText" dxfId="14041" priority="14656" operator="containsText" text="09.30 – 18.30">
      <formula>NOT(ISERROR(SEARCH("09.30 – 18.30",Y124)))</formula>
    </cfRule>
    <cfRule type="containsText" dxfId="14040" priority="14657" operator="containsText" text="08.30 – 16.30">
      <formula>NOT(ISERROR(SEARCH("08.30 – 16.30",Y124)))</formula>
    </cfRule>
    <cfRule type="containsText" dxfId="14039" priority="14658" operator="containsText" text="08.30 – 17.30">
      <formula>NOT(ISERROR(SEARCH("08.30 – 17.30",Y124)))</formula>
    </cfRule>
    <cfRule type="containsText" dxfId="14038" priority="14659" operator="containsText" text="09.00 – 18.00">
      <formula>NOT(ISERROR(SEARCH("09.00 – 18.00",Y124)))</formula>
    </cfRule>
    <cfRule type="containsText" dxfId="14037" priority="14660" operator="containsText" text="09.00 – 15.00">
      <formula>NOT(ISERROR(SEARCH("09.00 – 15.00",Y124)))</formula>
    </cfRule>
    <cfRule type="containsText" dxfId="14036" priority="14661" operator="containsText" text="10.30 – 19.30">
      <formula>NOT(ISERROR(SEARCH("10.30 – 19.30",Y124)))</formula>
    </cfRule>
    <cfRule type="containsText" dxfId="14035" priority="14662" operator="containsText" text="09.00 – 13.00">
      <formula>NOT(ISERROR(SEARCH("09.00 – 13.00",Y124)))</formula>
    </cfRule>
    <cfRule type="containsText" dxfId="14034" priority="14663" operator="containsText" text="11.30 – 19.30">
      <formula>NOT(ISERROR(SEARCH("11.30 – 19.30",Y124)))</formula>
    </cfRule>
  </conditionalFormatting>
  <conditionalFormatting sqref="Y124">
    <cfRule type="cellIs" dxfId="14033" priority="14647" operator="equal">
      <formula>"09.00 – 18.00"</formula>
    </cfRule>
  </conditionalFormatting>
  <conditionalFormatting sqref="Y124">
    <cfRule type="cellIs" dxfId="14032" priority="14648" operator="equal">
      <formula>"09.30 – 13.00"</formula>
    </cfRule>
  </conditionalFormatting>
  <conditionalFormatting sqref="Y124">
    <cfRule type="cellIs" dxfId="14031" priority="14649" operator="equal">
      <formula>"10.30 – 19.30"</formula>
    </cfRule>
  </conditionalFormatting>
  <conditionalFormatting sqref="Y124">
    <cfRule type="cellIs" dxfId="14030" priority="14650" operator="equal">
      <formula>"11.30 – 19.30"</formula>
    </cfRule>
  </conditionalFormatting>
  <conditionalFormatting sqref="Y124">
    <cfRule type="cellIs" dxfId="14029" priority="14651" operator="equal">
      <formula>_FV(13,"3")</formula>
    </cfRule>
  </conditionalFormatting>
  <conditionalFormatting sqref="Y124">
    <cfRule type="cellIs" dxfId="14028" priority="14652" operator="equal">
      <formula>_FV(13,"3")</formula>
    </cfRule>
  </conditionalFormatting>
  <conditionalFormatting sqref="Y124">
    <cfRule type="cellIs" dxfId="14027" priority="14653" operator="equal">
      <formula>_FV(13,"3")</formula>
    </cfRule>
  </conditionalFormatting>
  <conditionalFormatting sqref="Y124">
    <cfRule type="cellIs" dxfId="14026" priority="14640" operator="equal">
      <formula>"09.00 – 18.00"</formula>
    </cfRule>
  </conditionalFormatting>
  <conditionalFormatting sqref="Y124">
    <cfRule type="cellIs" dxfId="14025" priority="14641" operator="equal">
      <formula>"09.30 – 13.00"</formula>
    </cfRule>
  </conditionalFormatting>
  <conditionalFormatting sqref="Y124">
    <cfRule type="cellIs" dxfId="14024" priority="14642" operator="equal">
      <formula>"10.30 – 19.30"</formula>
    </cfRule>
  </conditionalFormatting>
  <conditionalFormatting sqref="Y124">
    <cfRule type="cellIs" dxfId="14023" priority="14643" operator="equal">
      <formula>"11.30 – 19.30"</formula>
    </cfRule>
  </conditionalFormatting>
  <conditionalFormatting sqref="Y124">
    <cfRule type="cellIs" dxfId="14022" priority="14644" operator="equal">
      <formula>_FV(13,"3")</formula>
    </cfRule>
  </conditionalFormatting>
  <conditionalFormatting sqref="Y124">
    <cfRule type="cellIs" dxfId="14021" priority="14645" operator="equal">
      <formula>_FV(13,"3")</formula>
    </cfRule>
  </conditionalFormatting>
  <conditionalFormatting sqref="Y124">
    <cfRule type="cellIs" dxfId="14020" priority="14646" operator="equal">
      <formula>_FV(13,"3")</formula>
    </cfRule>
  </conditionalFormatting>
  <conditionalFormatting sqref="Y134">
    <cfRule type="cellIs" dxfId="14019" priority="14631" operator="equal">
      <formula>"09.00 – 13.00"</formula>
    </cfRule>
  </conditionalFormatting>
  <conditionalFormatting sqref="Y134">
    <cfRule type="cellIs" dxfId="14018" priority="14632" operator="equal">
      <formula>"09.00 – 15.00"</formula>
    </cfRule>
  </conditionalFormatting>
  <conditionalFormatting sqref="Y134">
    <cfRule type="cellIs" dxfId="14017" priority="14633" operator="equal">
      <formula>"09.00 – 18.00"</formula>
    </cfRule>
  </conditionalFormatting>
  <conditionalFormatting sqref="Y134">
    <cfRule type="cellIs" dxfId="14016" priority="14634" operator="equal">
      <formula>"09.30 – 13.00"</formula>
    </cfRule>
  </conditionalFormatting>
  <conditionalFormatting sqref="Y134">
    <cfRule type="cellIs" dxfId="14015" priority="14635" operator="equal">
      <formula>"10.30 – 19.30"</formula>
    </cfRule>
  </conditionalFormatting>
  <conditionalFormatting sqref="Y134">
    <cfRule type="cellIs" dxfId="14014" priority="14636" operator="equal">
      <formula>"11.30 – 19.30"</formula>
    </cfRule>
  </conditionalFormatting>
  <conditionalFormatting sqref="Y134">
    <cfRule type="cellIs" dxfId="14013" priority="14637" operator="equal">
      <formula>_FV(13,"3")</formula>
    </cfRule>
  </conditionalFormatting>
  <conditionalFormatting sqref="Y134">
    <cfRule type="cellIs" dxfId="14012" priority="14638" operator="equal">
      <formula>_FV(13,"3")</formula>
    </cfRule>
  </conditionalFormatting>
  <conditionalFormatting sqref="Y134">
    <cfRule type="cellIs" dxfId="14011" priority="14639" operator="equal">
      <formula>_FV(13,"3")</formula>
    </cfRule>
  </conditionalFormatting>
  <conditionalFormatting sqref="Y134">
    <cfRule type="containsText" dxfId="14010" priority="14621" operator="containsText" text="DOMENICA">
      <formula>NOT(ISERROR(SEARCH("DOMENICA",Y134)))</formula>
    </cfRule>
    <cfRule type="containsText" dxfId="14009" priority="14622" operator="containsText" text="08.30 – 14.30">
      <formula>NOT(ISERROR(SEARCH("08.30 – 14.30",Y134)))</formula>
    </cfRule>
    <cfRule type="containsText" dxfId="14008" priority="14623" operator="containsText" text="09.30 – 18.30">
      <formula>NOT(ISERROR(SEARCH("09.30 – 18.30",Y134)))</formula>
    </cfRule>
    <cfRule type="containsText" dxfId="14007" priority="14624" operator="containsText" text="08.30 – 16.30">
      <formula>NOT(ISERROR(SEARCH("08.30 – 16.30",Y134)))</formula>
    </cfRule>
    <cfRule type="containsText" dxfId="14006" priority="14625" operator="containsText" text="08.30 – 17.30">
      <formula>NOT(ISERROR(SEARCH("08.30 – 17.30",Y134)))</formula>
    </cfRule>
    <cfRule type="containsText" dxfId="14005" priority="14626" operator="containsText" text="09.00 – 18.00">
      <formula>NOT(ISERROR(SEARCH("09.00 – 18.00",Y134)))</formula>
    </cfRule>
    <cfRule type="containsText" dxfId="14004" priority="14627" operator="containsText" text="09.00 – 15.00">
      <formula>NOT(ISERROR(SEARCH("09.00 – 15.00",Y134)))</formula>
    </cfRule>
    <cfRule type="containsText" dxfId="14003" priority="14628" operator="containsText" text="10.30 – 19.30">
      <formula>NOT(ISERROR(SEARCH("10.30 – 19.30",Y134)))</formula>
    </cfRule>
    <cfRule type="containsText" dxfId="14002" priority="14629" operator="containsText" text="09.00 – 13.00">
      <formula>NOT(ISERROR(SEARCH("09.00 – 13.00",Y134)))</formula>
    </cfRule>
    <cfRule type="containsText" dxfId="14001" priority="14630" operator="containsText" text="11.30 – 19.30">
      <formula>NOT(ISERROR(SEARCH("11.30 – 19.30",Y134)))</formula>
    </cfRule>
  </conditionalFormatting>
  <conditionalFormatting sqref="Y134">
    <cfRule type="cellIs" dxfId="14000" priority="14613" operator="equal">
      <formula>"09.00 – 15.00"</formula>
    </cfRule>
  </conditionalFormatting>
  <conditionalFormatting sqref="Y134">
    <cfRule type="cellIs" dxfId="13999" priority="14614" operator="equal">
      <formula>"09.00 – 18.00"</formula>
    </cfRule>
  </conditionalFormatting>
  <conditionalFormatting sqref="Y134">
    <cfRule type="cellIs" dxfId="13998" priority="14615" operator="equal">
      <formula>"09.30 – 13.00"</formula>
    </cfRule>
  </conditionalFormatting>
  <conditionalFormatting sqref="Y134">
    <cfRule type="cellIs" dxfId="13997" priority="14616" operator="equal">
      <formula>"10.30 – 19.30"</formula>
    </cfRule>
  </conditionalFormatting>
  <conditionalFormatting sqref="Y134">
    <cfRule type="cellIs" dxfId="13996" priority="14617" operator="equal">
      <formula>"11.30 – 19.30"</formula>
    </cfRule>
  </conditionalFormatting>
  <conditionalFormatting sqref="Y134">
    <cfRule type="cellIs" dxfId="13995" priority="14618" operator="equal">
      <formula>_FV(13,"3")</formula>
    </cfRule>
  </conditionalFormatting>
  <conditionalFormatting sqref="Y134">
    <cfRule type="cellIs" dxfId="13994" priority="14619" operator="equal">
      <formula>_FV(13,"3")</formula>
    </cfRule>
  </conditionalFormatting>
  <conditionalFormatting sqref="Y134">
    <cfRule type="cellIs" dxfId="13993" priority="14620" operator="equal">
      <formula>_FV(13,"3")</formula>
    </cfRule>
  </conditionalFormatting>
  <conditionalFormatting sqref="Y134">
    <cfRule type="cellIs" dxfId="13992" priority="14605" operator="equal">
      <formula>"09.00 – 15.00"</formula>
    </cfRule>
  </conditionalFormatting>
  <conditionalFormatting sqref="Y134">
    <cfRule type="cellIs" dxfId="13991" priority="14606" operator="equal">
      <formula>"09.00 – 18.00"</formula>
    </cfRule>
  </conditionalFormatting>
  <conditionalFormatting sqref="Y134">
    <cfRule type="cellIs" dxfId="13990" priority="14607" operator="equal">
      <formula>"09.30 – 13.00"</formula>
    </cfRule>
  </conditionalFormatting>
  <conditionalFormatting sqref="Y134">
    <cfRule type="cellIs" dxfId="13989" priority="14608" operator="equal">
      <formula>"10.30 – 19.30"</formula>
    </cfRule>
  </conditionalFormatting>
  <conditionalFormatting sqref="Y134">
    <cfRule type="cellIs" dxfId="13988" priority="14609" operator="equal">
      <formula>"11.30 – 19.30"</formula>
    </cfRule>
  </conditionalFormatting>
  <conditionalFormatting sqref="Y134">
    <cfRule type="cellIs" dxfId="13987" priority="14610" operator="equal">
      <formula>_FV(13,"3")</formula>
    </cfRule>
  </conditionalFormatting>
  <conditionalFormatting sqref="Y134">
    <cfRule type="cellIs" dxfId="13986" priority="14611" operator="equal">
      <formula>_FV(13,"3")</formula>
    </cfRule>
  </conditionalFormatting>
  <conditionalFormatting sqref="Y134">
    <cfRule type="cellIs" dxfId="13985" priority="14612" operator="equal">
      <formula>_FV(13,"3")</formula>
    </cfRule>
  </conditionalFormatting>
  <conditionalFormatting sqref="Y123">
    <cfRule type="containsText" dxfId="13984" priority="14588" operator="containsText" text="08.30 – 14.30">
      <formula>NOT(ISERROR(SEARCH("08.30 – 14.30",Y123)))</formula>
    </cfRule>
    <cfRule type="containsText" dxfId="13983" priority="14589" operator="containsText" text="09:30 – 18.30">
      <formula>NOT(ISERROR(SEARCH("09:30 – 18.30",Y123)))</formula>
    </cfRule>
    <cfRule type="containsText" dxfId="13982" priority="14590" operator="containsText" text="10.30 – 18.30">
      <formula>NOT(ISERROR(SEARCH("10.30 – 18.30",Y123)))</formula>
    </cfRule>
    <cfRule type="containsText" dxfId="13981" priority="14591" operator="containsText" text="09.30 – 18.30">
      <formula>NOT(ISERROR(SEARCH("09.30 – 18.30",Y123)))</formula>
    </cfRule>
    <cfRule type="containsText" dxfId="13980" priority="14592" operator="containsText" text="09.00 – 13:00">
      <formula>NOT(ISERROR(SEARCH("09.00 – 13:00",Y123)))</formula>
    </cfRule>
    <cfRule type="containsText" dxfId="13979" priority="14593" operator="containsText" text="08.30 – 16.30">
      <formula>NOT(ISERROR(SEARCH("08.30 – 16.30",Y123)))</formula>
    </cfRule>
    <cfRule type="containsText" dxfId="13978" priority="14594" operator="containsText" text="08:30 – 17.30">
      <formula>NOT(ISERROR(SEARCH("08:30 – 17.30",Y123)))</formula>
    </cfRule>
    <cfRule type="containsText" dxfId="13977" priority="14595" operator="containsText" text="08.30 – 17.30">
      <formula>NOT(ISERROR(SEARCH("08.30 – 17.30",Y123)))</formula>
    </cfRule>
    <cfRule type="containsText" dxfId="13976" priority="14596" operator="containsText" text="09.00 – 18.00">
      <formula>NOT(ISERROR(SEARCH("09.00 – 18.00",Y123)))</formula>
    </cfRule>
    <cfRule type="containsText" dxfId="13975" priority="14597" operator="containsText" text="09.00 – 13.00">
      <formula>NOT(ISERROR(SEARCH("09.00 – 13.00",Y123)))</formula>
    </cfRule>
    <cfRule type="containsText" dxfId="13974" priority="14598" operator="containsText" text="11.30 – 19.30">
      <formula>NOT(ISERROR(SEARCH("11.30 – 19.30",Y123)))</formula>
    </cfRule>
    <cfRule type="containsText" dxfId="13973" priority="14599" operator="containsText" text="10.30 – 19.30">
      <formula>NOT(ISERROR(SEARCH("10.30 – 19.30",Y123)))</formula>
    </cfRule>
    <cfRule type="containsText" dxfId="13972" priority="14600" operator="containsText" text="09.00 – 15.00">
      <formula>NOT(ISERROR(SEARCH("09.00 – 15.00",Y123)))</formula>
    </cfRule>
    <cfRule type="containsText" dxfId="13971" priority="14601" operator="containsText" text="12:30">
      <formula>NOT(ISERROR(SEARCH("12:30",Y123)))</formula>
    </cfRule>
    <cfRule type="containsText" dxfId="13970" priority="14602" operator="containsText" text="13:30">
      <formula>NOT(ISERROR(SEARCH("13:30",Y123)))</formula>
    </cfRule>
    <cfRule type="containsText" dxfId="13969" priority="14603" operator="containsText" text="FESTIVITÁ">
      <formula>NOT(ISERROR(SEARCH("FESTIVITÁ",Y123)))</formula>
    </cfRule>
    <cfRule type="cellIs" dxfId="13968" priority="14604" operator="equal">
      <formula>"DOMENICA"</formula>
    </cfRule>
  </conditionalFormatting>
  <conditionalFormatting sqref="Y109">
    <cfRule type="containsText" dxfId="13967" priority="14554" operator="containsText" text="08.30 – 14.30">
      <formula>NOT(ISERROR(SEARCH("08.30 – 14.30",Y109)))</formula>
    </cfRule>
    <cfRule type="containsText" dxfId="13966" priority="14555" operator="containsText" text="09:30 – 18.30">
      <formula>NOT(ISERROR(SEARCH("09:30 – 18.30",Y109)))</formula>
    </cfRule>
    <cfRule type="containsText" dxfId="13965" priority="14556" operator="containsText" text="10.30 – 18.30">
      <formula>NOT(ISERROR(SEARCH("10.30 – 18.30",Y109)))</formula>
    </cfRule>
    <cfRule type="containsText" dxfId="13964" priority="14557" operator="containsText" text="09.30 – 18.30">
      <formula>NOT(ISERROR(SEARCH("09.30 – 18.30",Y109)))</formula>
    </cfRule>
    <cfRule type="containsText" dxfId="13963" priority="14558" operator="containsText" text="09.00 – 13:00">
      <formula>NOT(ISERROR(SEARCH("09.00 – 13:00",Y109)))</formula>
    </cfRule>
    <cfRule type="containsText" dxfId="13962" priority="14559" operator="containsText" text="08.30 – 16.30">
      <formula>NOT(ISERROR(SEARCH("08.30 – 16.30",Y109)))</formula>
    </cfRule>
    <cfRule type="containsText" dxfId="13961" priority="14560" operator="containsText" text="08:30 – 17.30">
      <formula>NOT(ISERROR(SEARCH("08:30 – 17.30",Y109)))</formula>
    </cfRule>
    <cfRule type="containsText" dxfId="13960" priority="14561" operator="containsText" text="08.30 – 17.30">
      <formula>NOT(ISERROR(SEARCH("08.30 – 17.30",Y109)))</formula>
    </cfRule>
    <cfRule type="containsText" dxfId="13959" priority="14562" operator="containsText" text="09.00 – 18.00">
      <formula>NOT(ISERROR(SEARCH("09.00 – 18.00",Y109)))</formula>
    </cfRule>
    <cfRule type="containsText" dxfId="13958" priority="14563" operator="containsText" text="09.00 – 13.00">
      <formula>NOT(ISERROR(SEARCH("09.00 – 13.00",Y109)))</formula>
    </cfRule>
    <cfRule type="containsText" dxfId="13957" priority="14564" operator="containsText" text="11.30 – 19.30">
      <formula>NOT(ISERROR(SEARCH("11.30 – 19.30",Y109)))</formula>
    </cfRule>
    <cfRule type="containsText" dxfId="13956" priority="14565" operator="containsText" text="10.30 – 19.30">
      <formula>NOT(ISERROR(SEARCH("10.30 – 19.30",Y109)))</formula>
    </cfRule>
    <cfRule type="containsText" dxfId="13955" priority="14566" operator="containsText" text="09.00 – 15.00">
      <formula>NOT(ISERROR(SEARCH("09.00 – 15.00",Y109)))</formula>
    </cfRule>
    <cfRule type="containsText" dxfId="13954" priority="14567" operator="containsText" text="12:30">
      <formula>NOT(ISERROR(SEARCH("12:30",Y109)))</formula>
    </cfRule>
    <cfRule type="containsText" dxfId="13953" priority="14568" operator="containsText" text="13:30">
      <formula>NOT(ISERROR(SEARCH("13:30",Y109)))</formula>
    </cfRule>
    <cfRule type="containsText" dxfId="13952" priority="14569" operator="containsText" text="FESTIVITÁ">
      <formula>NOT(ISERROR(SEARCH("FESTIVITÁ",Y109)))</formula>
    </cfRule>
    <cfRule type="cellIs" dxfId="13951" priority="14570" operator="equal">
      <formula>"DOMENICA"</formula>
    </cfRule>
  </conditionalFormatting>
  <conditionalFormatting sqref="Y133:Y134 Y123:Y124 Y89 Y79 Y69 Y99 Y45 Y35 Y25 Y15 Y55 Y109 Y59 Y113">
    <cfRule type="containsText" dxfId="13950" priority="14548" operator="containsText" text="09.00 - 13.00">
      <formula>NOT(ISERROR(SEARCH("09.00 - 13.00",Y15)))</formula>
    </cfRule>
    <cfRule type="containsText" dxfId="13949" priority="14549" operator="containsText" text="09.00 – 15:00">
      <formula>NOT(ISERROR(SEARCH("09.00 – 15:00",Y15)))</formula>
    </cfRule>
    <cfRule type="containsText" dxfId="13948" priority="14550" operator="containsText" text="09.00 – 16.00">
      <formula>NOT(ISERROR(SEARCH("09.00 – 16.00",Y15)))</formula>
    </cfRule>
    <cfRule type="containsText" dxfId="13947" priority="14551" operator="containsText" text="09.00 - 13:00">
      <formula>NOT(ISERROR(SEARCH("09.00 - 13:00",Y15)))</formula>
    </cfRule>
    <cfRule type="containsText" dxfId="13946" priority="14552" operator="containsText" text="08.30 – 16:30 ">
      <formula>NOT(ISERROR(SEARCH("08.30 – 16:30 ",Y15)))</formula>
    </cfRule>
    <cfRule type="containsText" dxfId="13945" priority="14553" operator="containsText" text="08.30 – 17:30 ">
      <formula>NOT(ISERROR(SEARCH("08.30 – 17:30 ",Y15)))</formula>
    </cfRule>
  </conditionalFormatting>
  <conditionalFormatting sqref="Y6">
    <cfRule type="cellIs" dxfId="13944" priority="13826" operator="equal">
      <formula>_FV(13,"3")</formula>
    </cfRule>
  </conditionalFormatting>
  <conditionalFormatting sqref="Y6">
    <cfRule type="cellIs" dxfId="13943" priority="13807" operator="equal">
      <formula>_FV(13,"3")</formula>
    </cfRule>
  </conditionalFormatting>
  <conditionalFormatting sqref="Y6">
    <cfRule type="cellIs" dxfId="13942" priority="13808" operator="equal">
      <formula>_FV(13,"3")</formula>
    </cfRule>
  </conditionalFormatting>
  <conditionalFormatting sqref="Y6">
    <cfRule type="cellIs" dxfId="13941" priority="13800" operator="equal">
      <formula>_FV(13,"3")</formula>
    </cfRule>
  </conditionalFormatting>
  <conditionalFormatting sqref="Y6">
    <cfRule type="cellIs" dxfId="13940" priority="13801" operator="equal">
      <formula>_FV(13,"3")</formula>
    </cfRule>
  </conditionalFormatting>
  <conditionalFormatting sqref="Y124">
    <cfRule type="cellIs" dxfId="13939" priority="14540" operator="equal">
      <formula>"09.00 – 15.00"</formula>
    </cfRule>
  </conditionalFormatting>
  <conditionalFormatting sqref="Y124">
    <cfRule type="cellIs" dxfId="13938" priority="14541" operator="equal">
      <formula>"09.00 – 18.00"</formula>
    </cfRule>
  </conditionalFormatting>
  <conditionalFormatting sqref="Y124">
    <cfRule type="cellIs" dxfId="13937" priority="14542" operator="equal">
      <formula>"09.30 – 13.00"</formula>
    </cfRule>
  </conditionalFormatting>
  <conditionalFormatting sqref="Y124">
    <cfRule type="cellIs" dxfId="13936" priority="14543" operator="equal">
      <formula>"10.30 – 19.30"</formula>
    </cfRule>
  </conditionalFormatting>
  <conditionalFormatting sqref="Y124">
    <cfRule type="cellIs" dxfId="13935" priority="14544" operator="equal">
      <formula>"11.30 – 19.30"</formula>
    </cfRule>
  </conditionalFormatting>
  <conditionalFormatting sqref="Y124">
    <cfRule type="cellIs" dxfId="13934" priority="14545" operator="equal">
      <formula>_FV(13,"3")</formula>
    </cfRule>
  </conditionalFormatting>
  <conditionalFormatting sqref="Y124">
    <cfRule type="cellIs" dxfId="13933" priority="14546" operator="equal">
      <formula>_FV(13,"3")</formula>
    </cfRule>
  </conditionalFormatting>
  <conditionalFormatting sqref="Y124">
    <cfRule type="cellIs" dxfId="13932" priority="14547" operator="equal">
      <formula>_FV(13,"3")</formula>
    </cfRule>
  </conditionalFormatting>
  <conditionalFormatting sqref="Y124">
    <cfRule type="containsText" dxfId="13931" priority="14530" operator="containsText" text="DOMENICA">
      <formula>NOT(ISERROR(SEARCH("DOMENICA",Y124)))</formula>
    </cfRule>
    <cfRule type="containsText" dxfId="13930" priority="14531" operator="containsText" text="08.30 – 14.30">
      <formula>NOT(ISERROR(SEARCH("08.30 – 14.30",Y124)))</formula>
    </cfRule>
    <cfRule type="containsText" dxfId="13929" priority="14532" operator="containsText" text="09.30 – 18.30">
      <formula>NOT(ISERROR(SEARCH("09.30 – 18.30",Y124)))</formula>
    </cfRule>
    <cfRule type="containsText" dxfId="13928" priority="14533" operator="containsText" text="08.30 – 16.30">
      <formula>NOT(ISERROR(SEARCH("08.30 – 16.30",Y124)))</formula>
    </cfRule>
    <cfRule type="containsText" dxfId="13927" priority="14534" operator="containsText" text="08.30 – 17.30">
      <formula>NOT(ISERROR(SEARCH("08.30 – 17.30",Y124)))</formula>
    </cfRule>
    <cfRule type="containsText" dxfId="13926" priority="14535" operator="containsText" text="09.00 – 18.00">
      <formula>NOT(ISERROR(SEARCH("09.00 – 18.00",Y124)))</formula>
    </cfRule>
    <cfRule type="containsText" dxfId="13925" priority="14536" operator="containsText" text="09.00 – 15.00">
      <formula>NOT(ISERROR(SEARCH("09.00 – 15.00",Y124)))</formula>
    </cfRule>
    <cfRule type="containsText" dxfId="13924" priority="14537" operator="containsText" text="10.30 – 19.30">
      <formula>NOT(ISERROR(SEARCH("10.30 – 19.30",Y124)))</formula>
    </cfRule>
    <cfRule type="containsText" dxfId="13923" priority="14538" operator="containsText" text="09.00 – 13.00">
      <formula>NOT(ISERROR(SEARCH("09.00 – 13.00",Y124)))</formula>
    </cfRule>
    <cfRule type="containsText" dxfId="13922" priority="14539" operator="containsText" text="11.30 – 19.30">
      <formula>NOT(ISERROR(SEARCH("11.30 – 19.30",Y124)))</formula>
    </cfRule>
  </conditionalFormatting>
  <conditionalFormatting sqref="Y124">
    <cfRule type="cellIs" dxfId="13921" priority="14523" operator="equal">
      <formula>"09.00 – 18.00"</formula>
    </cfRule>
  </conditionalFormatting>
  <conditionalFormatting sqref="Y124">
    <cfRule type="cellIs" dxfId="13920" priority="14524" operator="equal">
      <formula>"09.30 – 13.00"</formula>
    </cfRule>
  </conditionalFormatting>
  <conditionalFormatting sqref="Y124">
    <cfRule type="cellIs" dxfId="13919" priority="14525" operator="equal">
      <formula>"10.30 – 19.30"</formula>
    </cfRule>
  </conditionalFormatting>
  <conditionalFormatting sqref="Y124">
    <cfRule type="cellIs" dxfId="13918" priority="14526" operator="equal">
      <formula>"11.30 – 19.30"</formula>
    </cfRule>
  </conditionalFormatting>
  <conditionalFormatting sqref="Y124">
    <cfRule type="cellIs" dxfId="13917" priority="14527" operator="equal">
      <formula>_FV(13,"3")</formula>
    </cfRule>
  </conditionalFormatting>
  <conditionalFormatting sqref="Y124">
    <cfRule type="cellIs" dxfId="13916" priority="14528" operator="equal">
      <formula>_FV(13,"3")</formula>
    </cfRule>
  </conditionalFormatting>
  <conditionalFormatting sqref="Y124">
    <cfRule type="cellIs" dxfId="13915" priority="14529" operator="equal">
      <formula>_FV(13,"3")</formula>
    </cfRule>
  </conditionalFormatting>
  <conditionalFormatting sqref="Y124">
    <cfRule type="cellIs" dxfId="13914" priority="14516" operator="equal">
      <formula>"09.00 – 18.00"</formula>
    </cfRule>
  </conditionalFormatting>
  <conditionalFormatting sqref="Y124">
    <cfRule type="cellIs" dxfId="13913" priority="14517" operator="equal">
      <formula>"09.30 – 13.00"</formula>
    </cfRule>
  </conditionalFormatting>
  <conditionalFormatting sqref="Y124">
    <cfRule type="cellIs" dxfId="13912" priority="14518" operator="equal">
      <formula>"10.30 – 19.30"</formula>
    </cfRule>
  </conditionalFormatting>
  <conditionalFormatting sqref="Y124">
    <cfRule type="cellIs" dxfId="13911" priority="14519" operator="equal">
      <formula>"11.30 – 19.30"</formula>
    </cfRule>
  </conditionalFormatting>
  <conditionalFormatting sqref="Y124">
    <cfRule type="cellIs" dxfId="13910" priority="14520" operator="equal">
      <formula>_FV(13,"3")</formula>
    </cfRule>
  </conditionalFormatting>
  <conditionalFormatting sqref="Y124">
    <cfRule type="cellIs" dxfId="13909" priority="14521" operator="equal">
      <formula>_FV(13,"3")</formula>
    </cfRule>
  </conditionalFormatting>
  <conditionalFormatting sqref="Y124">
    <cfRule type="cellIs" dxfId="13908" priority="14522" operator="equal">
      <formula>_FV(13,"3")</formula>
    </cfRule>
  </conditionalFormatting>
  <conditionalFormatting sqref="Y124">
    <cfRule type="cellIs" dxfId="13907" priority="14508" operator="equal">
      <formula>"09.00 – 15.00"</formula>
    </cfRule>
  </conditionalFormatting>
  <conditionalFormatting sqref="Y124">
    <cfRule type="cellIs" dxfId="13906" priority="14509" operator="equal">
      <formula>"09.00 – 18.00"</formula>
    </cfRule>
  </conditionalFormatting>
  <conditionalFormatting sqref="Y124">
    <cfRule type="cellIs" dxfId="13905" priority="14510" operator="equal">
      <formula>"09.30 – 13.00"</formula>
    </cfRule>
  </conditionalFormatting>
  <conditionalFormatting sqref="Y124">
    <cfRule type="cellIs" dxfId="13904" priority="14511" operator="equal">
      <formula>"10.30 – 19.30"</formula>
    </cfRule>
  </conditionalFormatting>
  <conditionalFormatting sqref="Y124">
    <cfRule type="cellIs" dxfId="13903" priority="14512" operator="equal">
      <formula>"11.30 – 19.30"</formula>
    </cfRule>
  </conditionalFormatting>
  <conditionalFormatting sqref="Y124">
    <cfRule type="cellIs" dxfId="13902" priority="14513" operator="equal">
      <formula>_FV(13,"3")</formula>
    </cfRule>
  </conditionalFormatting>
  <conditionalFormatting sqref="Y124">
    <cfRule type="cellIs" dxfId="13901" priority="14514" operator="equal">
      <formula>_FV(13,"3")</formula>
    </cfRule>
  </conditionalFormatting>
  <conditionalFormatting sqref="Y124">
    <cfRule type="cellIs" dxfId="13900" priority="14515" operator="equal">
      <formula>_FV(13,"3")</formula>
    </cfRule>
  </conditionalFormatting>
  <conditionalFormatting sqref="Y124">
    <cfRule type="containsText" dxfId="13899" priority="14498" operator="containsText" text="DOMENICA">
      <formula>NOT(ISERROR(SEARCH("DOMENICA",Y124)))</formula>
    </cfRule>
    <cfRule type="containsText" dxfId="13898" priority="14499" operator="containsText" text="08.30 – 14.30">
      <formula>NOT(ISERROR(SEARCH("08.30 – 14.30",Y124)))</formula>
    </cfRule>
    <cfRule type="containsText" dxfId="13897" priority="14500" operator="containsText" text="09.30 – 18.30">
      <formula>NOT(ISERROR(SEARCH("09.30 – 18.30",Y124)))</formula>
    </cfRule>
    <cfRule type="containsText" dxfId="13896" priority="14501" operator="containsText" text="08.30 – 16.30">
      <formula>NOT(ISERROR(SEARCH("08.30 – 16.30",Y124)))</formula>
    </cfRule>
    <cfRule type="containsText" dxfId="13895" priority="14502" operator="containsText" text="08.30 – 17.30">
      <formula>NOT(ISERROR(SEARCH("08.30 – 17.30",Y124)))</formula>
    </cfRule>
    <cfRule type="containsText" dxfId="13894" priority="14503" operator="containsText" text="09.00 – 18.00">
      <formula>NOT(ISERROR(SEARCH("09.00 – 18.00",Y124)))</formula>
    </cfRule>
    <cfRule type="containsText" dxfId="13893" priority="14504" operator="containsText" text="09.00 – 15.00">
      <formula>NOT(ISERROR(SEARCH("09.00 – 15.00",Y124)))</formula>
    </cfRule>
    <cfRule type="containsText" dxfId="13892" priority="14505" operator="containsText" text="10.30 – 19.30">
      <formula>NOT(ISERROR(SEARCH("10.30 – 19.30",Y124)))</formula>
    </cfRule>
    <cfRule type="containsText" dxfId="13891" priority="14506" operator="containsText" text="09.00 – 13.00">
      <formula>NOT(ISERROR(SEARCH("09.00 – 13.00",Y124)))</formula>
    </cfRule>
    <cfRule type="containsText" dxfId="13890" priority="14507" operator="containsText" text="11.30 – 19.30">
      <formula>NOT(ISERROR(SEARCH("11.30 – 19.30",Y124)))</formula>
    </cfRule>
  </conditionalFormatting>
  <conditionalFormatting sqref="Y124">
    <cfRule type="cellIs" dxfId="13889" priority="14491" operator="equal">
      <formula>"09.00 – 18.00"</formula>
    </cfRule>
  </conditionalFormatting>
  <conditionalFormatting sqref="Y124">
    <cfRule type="cellIs" dxfId="13888" priority="14492" operator="equal">
      <formula>"09.30 – 13.00"</formula>
    </cfRule>
  </conditionalFormatting>
  <conditionalFormatting sqref="Y124">
    <cfRule type="cellIs" dxfId="13887" priority="14493" operator="equal">
      <formula>"10.30 – 19.30"</formula>
    </cfRule>
  </conditionalFormatting>
  <conditionalFormatting sqref="Y124">
    <cfRule type="cellIs" dxfId="13886" priority="14494" operator="equal">
      <formula>"11.30 – 19.30"</formula>
    </cfRule>
  </conditionalFormatting>
  <conditionalFormatting sqref="Y124">
    <cfRule type="cellIs" dxfId="13885" priority="14495" operator="equal">
      <formula>_FV(13,"3")</formula>
    </cfRule>
  </conditionalFormatting>
  <conditionalFormatting sqref="Y124">
    <cfRule type="cellIs" dxfId="13884" priority="14496" operator="equal">
      <formula>_FV(13,"3")</formula>
    </cfRule>
  </conditionalFormatting>
  <conditionalFormatting sqref="Y124">
    <cfRule type="cellIs" dxfId="13883" priority="14497" operator="equal">
      <formula>_FV(13,"3")</formula>
    </cfRule>
  </conditionalFormatting>
  <conditionalFormatting sqref="Y124">
    <cfRule type="cellIs" dxfId="13882" priority="14484" operator="equal">
      <formula>"09.00 – 18.00"</formula>
    </cfRule>
  </conditionalFormatting>
  <conditionalFormatting sqref="Y124">
    <cfRule type="cellIs" dxfId="13881" priority="14485" operator="equal">
      <formula>"09.30 – 13.00"</formula>
    </cfRule>
  </conditionalFormatting>
  <conditionalFormatting sqref="Y124">
    <cfRule type="cellIs" dxfId="13880" priority="14486" operator="equal">
      <formula>"10.30 – 19.30"</formula>
    </cfRule>
  </conditionalFormatting>
  <conditionalFormatting sqref="Y124">
    <cfRule type="cellIs" dxfId="13879" priority="14487" operator="equal">
      <formula>"11.30 – 19.30"</formula>
    </cfRule>
  </conditionalFormatting>
  <conditionalFormatting sqref="Y124">
    <cfRule type="cellIs" dxfId="13878" priority="14488" operator="equal">
      <formula>_FV(13,"3")</formula>
    </cfRule>
  </conditionalFormatting>
  <conditionalFormatting sqref="Y124">
    <cfRule type="cellIs" dxfId="13877" priority="14489" operator="equal">
      <formula>_FV(13,"3")</formula>
    </cfRule>
  </conditionalFormatting>
  <conditionalFormatting sqref="Y124">
    <cfRule type="cellIs" dxfId="13876" priority="14490" operator="equal">
      <formula>_FV(13,"3")</formula>
    </cfRule>
  </conditionalFormatting>
  <conditionalFormatting sqref="Y134">
    <cfRule type="cellIs" dxfId="13875" priority="14476" operator="equal">
      <formula>"09.00 – 15.00"</formula>
    </cfRule>
  </conditionalFormatting>
  <conditionalFormatting sqref="Y134">
    <cfRule type="cellIs" dxfId="13874" priority="14477" operator="equal">
      <formula>"09.00 – 18.00"</formula>
    </cfRule>
  </conditionalFormatting>
  <conditionalFormatting sqref="Y134">
    <cfRule type="cellIs" dxfId="13873" priority="14478" operator="equal">
      <formula>"09.30 – 13.00"</formula>
    </cfRule>
  </conditionalFormatting>
  <conditionalFormatting sqref="Y134">
    <cfRule type="cellIs" dxfId="13872" priority="14479" operator="equal">
      <formula>"10.30 – 19.30"</formula>
    </cfRule>
  </conditionalFormatting>
  <conditionalFormatting sqref="Y134">
    <cfRule type="cellIs" dxfId="13871" priority="14480" operator="equal">
      <formula>"11.30 – 19.30"</formula>
    </cfRule>
  </conditionalFormatting>
  <conditionalFormatting sqref="Y134">
    <cfRule type="cellIs" dxfId="13870" priority="14482" operator="equal">
      <formula>_FV(13,"3")</formula>
    </cfRule>
  </conditionalFormatting>
  <conditionalFormatting sqref="Y134">
    <cfRule type="cellIs" dxfId="13869" priority="14483" operator="equal">
      <formula>_FV(13,"3")</formula>
    </cfRule>
  </conditionalFormatting>
  <conditionalFormatting sqref="Y134">
    <cfRule type="containsText" dxfId="13868" priority="14466" operator="containsText" text="DOMENICA">
      <formula>NOT(ISERROR(SEARCH("DOMENICA",Y134)))</formula>
    </cfRule>
    <cfRule type="containsText" dxfId="13867" priority="14467" operator="containsText" text="08.30 – 14.30">
      <formula>NOT(ISERROR(SEARCH("08.30 – 14.30",Y134)))</formula>
    </cfRule>
    <cfRule type="containsText" dxfId="13866" priority="14468" operator="containsText" text="09.30 – 18.30">
      <formula>NOT(ISERROR(SEARCH("09.30 – 18.30",Y134)))</formula>
    </cfRule>
    <cfRule type="containsText" dxfId="13865" priority="14469" operator="containsText" text="08.30 – 16.30">
      <formula>NOT(ISERROR(SEARCH("08.30 – 16.30",Y134)))</formula>
    </cfRule>
    <cfRule type="containsText" dxfId="13864" priority="14470" operator="containsText" text="08.30 – 17.30">
      <formula>NOT(ISERROR(SEARCH("08.30 – 17.30",Y134)))</formula>
    </cfRule>
    <cfRule type="containsText" dxfId="13863" priority="14471" operator="containsText" text="09.00 – 18.00">
      <formula>NOT(ISERROR(SEARCH("09.00 – 18.00",Y134)))</formula>
    </cfRule>
    <cfRule type="containsText" dxfId="13862" priority="14472" operator="containsText" text="09.00 – 15.00">
      <formula>NOT(ISERROR(SEARCH("09.00 – 15.00",Y134)))</formula>
    </cfRule>
    <cfRule type="containsText" dxfId="13861" priority="14473" operator="containsText" text="10.30 – 19.30">
      <formula>NOT(ISERROR(SEARCH("10.30 – 19.30",Y134)))</formula>
    </cfRule>
    <cfRule type="containsText" dxfId="13860" priority="14474" operator="containsText" text="09.00 – 13.00">
      <formula>NOT(ISERROR(SEARCH("09.00 – 13.00",Y134)))</formula>
    </cfRule>
    <cfRule type="containsText" dxfId="13859" priority="14475" operator="containsText" text="11.30 – 19.30">
      <formula>NOT(ISERROR(SEARCH("11.30 – 19.30",Y134)))</formula>
    </cfRule>
  </conditionalFormatting>
  <conditionalFormatting sqref="Y134">
    <cfRule type="cellIs" dxfId="13858" priority="14459" operator="equal">
      <formula>"09.00 – 18.00"</formula>
    </cfRule>
  </conditionalFormatting>
  <conditionalFormatting sqref="Y134">
    <cfRule type="cellIs" dxfId="13857" priority="14460" operator="equal">
      <formula>"09.30 – 13.00"</formula>
    </cfRule>
  </conditionalFormatting>
  <conditionalFormatting sqref="Y134">
    <cfRule type="cellIs" dxfId="13856" priority="14461" operator="equal">
      <formula>"10.30 – 19.30"</formula>
    </cfRule>
  </conditionalFormatting>
  <conditionalFormatting sqref="Y134">
    <cfRule type="cellIs" dxfId="13855" priority="14462" operator="equal">
      <formula>"11.30 – 19.30"</formula>
    </cfRule>
  </conditionalFormatting>
  <conditionalFormatting sqref="Y134">
    <cfRule type="cellIs" dxfId="13854" priority="14463" operator="equal">
      <formula>_FV(13,"3")</formula>
    </cfRule>
  </conditionalFormatting>
  <conditionalFormatting sqref="Y134">
    <cfRule type="cellIs" dxfId="13853" priority="14464" operator="equal">
      <formula>_FV(13,"3")</formula>
    </cfRule>
  </conditionalFormatting>
  <conditionalFormatting sqref="Y134">
    <cfRule type="cellIs" dxfId="13852" priority="14465" operator="equal">
      <formula>_FV(13,"3")</formula>
    </cfRule>
  </conditionalFormatting>
  <conditionalFormatting sqref="Y134">
    <cfRule type="cellIs" dxfId="13851" priority="14452" operator="equal">
      <formula>"09.00 – 18.00"</formula>
    </cfRule>
  </conditionalFormatting>
  <conditionalFormatting sqref="Y134">
    <cfRule type="cellIs" dxfId="13850" priority="14453" operator="equal">
      <formula>"09.30 – 13.00"</formula>
    </cfRule>
  </conditionalFormatting>
  <conditionalFormatting sqref="Y134">
    <cfRule type="cellIs" dxfId="13849" priority="14454" operator="equal">
      <formula>"10.30 – 19.30"</formula>
    </cfRule>
  </conditionalFormatting>
  <conditionalFormatting sqref="Y134">
    <cfRule type="cellIs" dxfId="13848" priority="14455" operator="equal">
      <formula>"11.30 – 19.30"</formula>
    </cfRule>
  </conditionalFormatting>
  <conditionalFormatting sqref="Y134">
    <cfRule type="cellIs" dxfId="13847" priority="14456" operator="equal">
      <formula>_FV(13,"3")</formula>
    </cfRule>
  </conditionalFormatting>
  <conditionalFormatting sqref="Y134">
    <cfRule type="cellIs" dxfId="13846" priority="14457" operator="equal">
      <formula>_FV(13,"3")</formula>
    </cfRule>
  </conditionalFormatting>
  <conditionalFormatting sqref="Y134">
    <cfRule type="cellIs" dxfId="13845" priority="14458" operator="equal">
      <formula>_FV(13,"3")</formula>
    </cfRule>
  </conditionalFormatting>
  <conditionalFormatting sqref="Y134">
    <cfRule type="cellIs" dxfId="13844" priority="14444" operator="equal">
      <formula>"09.00 – 15.00"</formula>
    </cfRule>
  </conditionalFormatting>
  <conditionalFormatting sqref="Y134">
    <cfRule type="cellIs" dxfId="13843" priority="14445" operator="equal">
      <formula>"09.00 – 18.00"</formula>
    </cfRule>
  </conditionalFormatting>
  <conditionalFormatting sqref="Y134">
    <cfRule type="cellIs" dxfId="13842" priority="14446" operator="equal">
      <formula>"09.30 – 13.00"</formula>
    </cfRule>
  </conditionalFormatting>
  <conditionalFormatting sqref="Y134">
    <cfRule type="cellIs" dxfId="13841" priority="14447" operator="equal">
      <formula>"10.30 – 19.30"</formula>
    </cfRule>
  </conditionalFormatting>
  <conditionalFormatting sqref="Y134">
    <cfRule type="cellIs" dxfId="13840" priority="14448" operator="equal">
      <formula>"11.30 – 19.30"</formula>
    </cfRule>
  </conditionalFormatting>
  <conditionalFormatting sqref="Y134">
    <cfRule type="cellIs" dxfId="13839" priority="14449" operator="equal">
      <formula>_FV(13,"3")</formula>
    </cfRule>
  </conditionalFormatting>
  <conditionalFormatting sqref="Y134">
    <cfRule type="cellIs" dxfId="13838" priority="14450" operator="equal">
      <formula>_FV(13,"3")</formula>
    </cfRule>
  </conditionalFormatting>
  <conditionalFormatting sqref="Y134">
    <cfRule type="cellIs" dxfId="13837" priority="14451" operator="equal">
      <formula>_FV(13,"3")</formula>
    </cfRule>
  </conditionalFormatting>
  <conditionalFormatting sqref="Y134">
    <cfRule type="containsText" dxfId="13836" priority="14434" operator="containsText" text="DOMENICA">
      <formula>NOT(ISERROR(SEARCH("DOMENICA",Y134)))</formula>
    </cfRule>
    <cfRule type="containsText" dxfId="13835" priority="14435" operator="containsText" text="08.30 – 14.30">
      <formula>NOT(ISERROR(SEARCH("08.30 – 14.30",Y134)))</formula>
    </cfRule>
    <cfRule type="containsText" dxfId="13834" priority="14436" operator="containsText" text="09.30 – 18.30">
      <formula>NOT(ISERROR(SEARCH("09.30 – 18.30",Y134)))</formula>
    </cfRule>
    <cfRule type="containsText" dxfId="13833" priority="14437" operator="containsText" text="08.30 – 16.30">
      <formula>NOT(ISERROR(SEARCH("08.30 – 16.30",Y134)))</formula>
    </cfRule>
    <cfRule type="containsText" dxfId="13832" priority="14438" operator="containsText" text="08.30 – 17.30">
      <formula>NOT(ISERROR(SEARCH("08.30 – 17.30",Y134)))</formula>
    </cfRule>
    <cfRule type="containsText" dxfId="13831" priority="14439" operator="containsText" text="09.00 – 18.00">
      <formula>NOT(ISERROR(SEARCH("09.00 – 18.00",Y134)))</formula>
    </cfRule>
    <cfRule type="containsText" dxfId="13830" priority="14440" operator="containsText" text="09.00 – 15.00">
      <formula>NOT(ISERROR(SEARCH("09.00 – 15.00",Y134)))</formula>
    </cfRule>
    <cfRule type="containsText" dxfId="13829" priority="14441" operator="containsText" text="10.30 – 19.30">
      <formula>NOT(ISERROR(SEARCH("10.30 – 19.30",Y134)))</formula>
    </cfRule>
    <cfRule type="containsText" dxfId="13828" priority="14442" operator="containsText" text="09.00 – 13.00">
      <formula>NOT(ISERROR(SEARCH("09.00 – 13.00",Y134)))</formula>
    </cfRule>
    <cfRule type="containsText" dxfId="13827" priority="14443" operator="containsText" text="11.30 – 19.30">
      <formula>NOT(ISERROR(SEARCH("11.30 – 19.30",Y134)))</formula>
    </cfRule>
  </conditionalFormatting>
  <conditionalFormatting sqref="Y134">
    <cfRule type="cellIs" dxfId="13826" priority="14427" operator="equal">
      <formula>"09.00 – 18.00"</formula>
    </cfRule>
  </conditionalFormatting>
  <conditionalFormatting sqref="Y134">
    <cfRule type="cellIs" dxfId="13825" priority="14428" operator="equal">
      <formula>"09.30 – 13.00"</formula>
    </cfRule>
  </conditionalFormatting>
  <conditionalFormatting sqref="Y134">
    <cfRule type="cellIs" dxfId="13824" priority="14429" operator="equal">
      <formula>"10.30 – 19.30"</formula>
    </cfRule>
  </conditionalFormatting>
  <conditionalFormatting sqref="Y134">
    <cfRule type="cellIs" dxfId="13823" priority="14430" operator="equal">
      <formula>"11.30 – 19.30"</formula>
    </cfRule>
  </conditionalFormatting>
  <conditionalFormatting sqref="Y134">
    <cfRule type="cellIs" dxfId="13822" priority="14431" operator="equal">
      <formula>_FV(13,"3")</formula>
    </cfRule>
  </conditionalFormatting>
  <conditionalFormatting sqref="Y134">
    <cfRule type="cellIs" dxfId="13821" priority="14432" operator="equal">
      <formula>_FV(13,"3")</formula>
    </cfRule>
  </conditionalFormatting>
  <conditionalFormatting sqref="Y134">
    <cfRule type="cellIs" dxfId="13820" priority="14433" operator="equal">
      <formula>_FV(13,"3")</formula>
    </cfRule>
  </conditionalFormatting>
  <conditionalFormatting sqref="Y134">
    <cfRule type="cellIs" dxfId="13819" priority="14420" operator="equal">
      <formula>"09.00 – 18.00"</formula>
    </cfRule>
  </conditionalFormatting>
  <conditionalFormatting sqref="Y134">
    <cfRule type="cellIs" dxfId="13818" priority="14421" operator="equal">
      <formula>"09.30 – 13.00"</formula>
    </cfRule>
  </conditionalFormatting>
  <conditionalFormatting sqref="Y134">
    <cfRule type="cellIs" dxfId="13817" priority="14422" operator="equal">
      <formula>"10.30 – 19.30"</formula>
    </cfRule>
  </conditionalFormatting>
  <conditionalFormatting sqref="Y134">
    <cfRule type="cellIs" dxfId="13816" priority="14423" operator="equal">
      <formula>"11.30 – 19.30"</formula>
    </cfRule>
  </conditionalFormatting>
  <conditionalFormatting sqref="Y134">
    <cfRule type="cellIs" dxfId="13815" priority="14424" operator="equal">
      <formula>_FV(13,"3")</formula>
    </cfRule>
  </conditionalFormatting>
  <conditionalFormatting sqref="Y134">
    <cfRule type="cellIs" dxfId="13814" priority="14425" operator="equal">
      <formula>_FV(13,"3")</formula>
    </cfRule>
  </conditionalFormatting>
  <conditionalFormatting sqref="Y134">
    <cfRule type="cellIs" dxfId="13813" priority="14426" operator="equal">
      <formula>_FV(13,"3")</formula>
    </cfRule>
  </conditionalFormatting>
  <conditionalFormatting sqref="Y135">
    <cfRule type="containsText" dxfId="13812" priority="12958" operator="containsText" text="13:00">
      <formula>NOT(ISERROR(SEARCH("13:00",Y135)))</formula>
    </cfRule>
  </conditionalFormatting>
  <conditionalFormatting sqref="Y137:Y142">
    <cfRule type="containsText" dxfId="13811" priority="12948" operator="containsText" text="09.00 -13.00">
      <formula>NOT(ISERROR(SEARCH("09.00 -13.00",Y137)))</formula>
    </cfRule>
    <cfRule type="containsText" dxfId="13810" priority="12949" operator="containsText" text="09.00 -15:00">
      <formula>NOT(ISERROR(SEARCH("09.00 -15:00",Y137)))</formula>
    </cfRule>
    <cfRule type="containsText" dxfId="13809" priority="12950" operator="containsText" text="09.00 -16.00">
      <formula>NOT(ISERROR(SEARCH("09.00 -16.00",Y137)))</formula>
    </cfRule>
  </conditionalFormatting>
  <conditionalFormatting sqref="Y135">
    <cfRule type="containsText" dxfId="13808" priority="12945" operator="containsText" text="09.00 -13.00">
      <formula>NOT(ISERROR(SEARCH("09.00 -13.00",Y135)))</formula>
    </cfRule>
    <cfRule type="containsText" dxfId="13807" priority="12946" operator="containsText" text="09.00 -15:00">
      <formula>NOT(ISERROR(SEARCH("09.00 -15:00",Y135)))</formula>
    </cfRule>
    <cfRule type="containsText" dxfId="13806" priority="12947" operator="containsText" text="09.00 -16.00">
      <formula>NOT(ISERROR(SEARCH("09.00 -16.00",Y135)))</formula>
    </cfRule>
  </conditionalFormatting>
  <conditionalFormatting sqref="Y137:Y142">
    <cfRule type="containsText" dxfId="13805" priority="12936" operator="containsText" text="09.00 -13.00">
      <formula>NOT(ISERROR(SEARCH("09.00 -13.00",Y137)))</formula>
    </cfRule>
    <cfRule type="containsText" dxfId="13804" priority="12937" operator="containsText" text="09.00 -15:00">
      <formula>NOT(ISERROR(SEARCH("09.00 -15:00",Y137)))</formula>
    </cfRule>
    <cfRule type="containsText" dxfId="13803" priority="12938" operator="containsText" text="09.00 -16.00">
      <formula>NOT(ISERROR(SEARCH("09.00 -16.00",Y137)))</formula>
    </cfRule>
  </conditionalFormatting>
  <conditionalFormatting sqref="Y135">
    <cfRule type="containsText" dxfId="13802" priority="12933" operator="containsText" text="09.00 -13.00">
      <formula>NOT(ISERROR(SEARCH("09.00 -13.00",Y135)))</formula>
    </cfRule>
    <cfRule type="containsText" dxfId="13801" priority="12934" operator="containsText" text="09.00 -15:00">
      <formula>NOT(ISERROR(SEARCH("09.00 -15:00",Y135)))</formula>
    </cfRule>
    <cfRule type="containsText" dxfId="13800" priority="12935" operator="containsText" text="09.00 -16.00">
      <formula>NOT(ISERROR(SEARCH("09.00 -16.00",Y135)))</formula>
    </cfRule>
  </conditionalFormatting>
  <conditionalFormatting sqref="Y136">
    <cfRule type="containsText" dxfId="13799" priority="12939" operator="containsText" text="09.00 -13.00">
      <formula>NOT(ISERROR(SEARCH("09.00 -13.00",Y136)))</formula>
    </cfRule>
    <cfRule type="containsText" dxfId="13798" priority="12940" operator="containsText" text="09.00 -15:00">
      <formula>NOT(ISERROR(SEARCH("09.00 -15:00",Y136)))</formula>
    </cfRule>
    <cfRule type="containsText" dxfId="13797" priority="12941" operator="containsText" text="09.00 -16.00">
      <formula>NOT(ISERROR(SEARCH("09.00 -16.00",Y136)))</formula>
    </cfRule>
  </conditionalFormatting>
  <conditionalFormatting sqref="Y137:Y142">
    <cfRule type="containsText" dxfId="13796" priority="12927" operator="containsText" text="09.00 -13.00">
      <formula>NOT(ISERROR(SEARCH("09.00 -13.00",Y137)))</formula>
    </cfRule>
    <cfRule type="containsText" dxfId="13795" priority="12928" operator="containsText" text="09.00 -15:00">
      <formula>NOT(ISERROR(SEARCH("09.00 -15:00",Y137)))</formula>
    </cfRule>
    <cfRule type="containsText" dxfId="13794" priority="12929" operator="containsText" text="09.00 -16.00">
      <formula>NOT(ISERROR(SEARCH("09.00 -16.00",Y137)))</formula>
    </cfRule>
  </conditionalFormatting>
  <conditionalFormatting sqref="Y70">
    <cfRule type="cellIs" dxfId="13793" priority="13550" operator="equal">
      <formula>_FV(13,"3")</formula>
    </cfRule>
  </conditionalFormatting>
  <conditionalFormatting sqref="Y46">
    <cfRule type="cellIs" dxfId="13792" priority="14411" operator="equal">
      <formula>"09.00 – 13.00"</formula>
    </cfRule>
  </conditionalFormatting>
  <conditionalFormatting sqref="Y46">
    <cfRule type="cellIs" dxfId="13791" priority="14412" operator="equal">
      <formula>"09.00 – 15.00"</formula>
    </cfRule>
  </conditionalFormatting>
  <conditionalFormatting sqref="Y46">
    <cfRule type="cellIs" dxfId="13790" priority="14413" operator="equal">
      <formula>"09.00 – 18.00"</formula>
    </cfRule>
  </conditionalFormatting>
  <conditionalFormatting sqref="Y46">
    <cfRule type="cellIs" dxfId="13789" priority="14414" operator="equal">
      <formula>"09.30 – 13.00"</formula>
    </cfRule>
  </conditionalFormatting>
  <conditionalFormatting sqref="Y46">
    <cfRule type="cellIs" dxfId="13788" priority="14415" operator="equal">
      <formula>"10.30 – 19.30"</formula>
    </cfRule>
  </conditionalFormatting>
  <conditionalFormatting sqref="Y46">
    <cfRule type="cellIs" dxfId="13787" priority="14416" operator="equal">
      <formula>"11.30 – 19.30"</formula>
    </cfRule>
  </conditionalFormatting>
  <conditionalFormatting sqref="Y46">
    <cfRule type="cellIs" dxfId="13786" priority="14417" operator="equal">
      <formula>_FV(13,"3")</formula>
    </cfRule>
  </conditionalFormatting>
  <conditionalFormatting sqref="Y46">
    <cfRule type="cellIs" dxfId="13785" priority="14418" operator="equal">
      <formula>_FV(13,"3")</formula>
    </cfRule>
  </conditionalFormatting>
  <conditionalFormatting sqref="Y46">
    <cfRule type="cellIs" dxfId="13784" priority="14419" operator="equal">
      <formula>_FV(13,"3")</formula>
    </cfRule>
  </conditionalFormatting>
  <conditionalFormatting sqref="Y46">
    <cfRule type="containsText" dxfId="13783" priority="14401" operator="containsText" text="DOMENICA">
      <formula>NOT(ISERROR(SEARCH("DOMENICA",Y46)))</formula>
    </cfRule>
    <cfRule type="containsText" dxfId="13782" priority="14402" operator="containsText" text="08.30 – 14.30">
      <formula>NOT(ISERROR(SEARCH("08.30 – 14.30",Y46)))</formula>
    </cfRule>
    <cfRule type="containsText" dxfId="13781" priority="14403" operator="containsText" text="09.30 – 18.30">
      <formula>NOT(ISERROR(SEARCH("09.30 – 18.30",Y46)))</formula>
    </cfRule>
    <cfRule type="containsText" dxfId="13780" priority="14404" operator="containsText" text="08.30 – 16.30">
      <formula>NOT(ISERROR(SEARCH("08.30 – 16.30",Y46)))</formula>
    </cfRule>
    <cfRule type="containsText" dxfId="13779" priority="14405" operator="containsText" text="08.30 – 17.30">
      <formula>NOT(ISERROR(SEARCH("08.30 – 17.30",Y46)))</formula>
    </cfRule>
    <cfRule type="containsText" dxfId="13778" priority="14406" operator="containsText" text="09.00 – 18.00">
      <formula>NOT(ISERROR(SEARCH("09.00 – 18.00",Y46)))</formula>
    </cfRule>
    <cfRule type="containsText" dxfId="13777" priority="14407" operator="containsText" text="09.00 – 15.00">
      <formula>NOT(ISERROR(SEARCH("09.00 – 15.00",Y46)))</formula>
    </cfRule>
    <cfRule type="containsText" dxfId="13776" priority="14408" operator="containsText" text="10.30 – 19.30">
      <formula>NOT(ISERROR(SEARCH("10.30 – 19.30",Y46)))</formula>
    </cfRule>
    <cfRule type="containsText" dxfId="13775" priority="14409" operator="containsText" text="09.00 – 13.00">
      <formula>NOT(ISERROR(SEARCH("09.00 – 13.00",Y46)))</formula>
    </cfRule>
    <cfRule type="containsText" dxfId="13774" priority="14410" operator="containsText" text="11.30 – 19.30">
      <formula>NOT(ISERROR(SEARCH("11.30 – 19.30",Y46)))</formula>
    </cfRule>
  </conditionalFormatting>
  <conditionalFormatting sqref="Y46">
    <cfRule type="cellIs" dxfId="13773" priority="14393" operator="equal">
      <formula>"09.00 – 15.00"</formula>
    </cfRule>
  </conditionalFormatting>
  <conditionalFormatting sqref="Y46">
    <cfRule type="cellIs" dxfId="13772" priority="14394" operator="equal">
      <formula>"09.00 – 18.00"</formula>
    </cfRule>
  </conditionalFormatting>
  <conditionalFormatting sqref="Y46">
    <cfRule type="cellIs" dxfId="13771" priority="14395" operator="equal">
      <formula>"09.30 – 13.00"</formula>
    </cfRule>
  </conditionalFormatting>
  <conditionalFormatting sqref="Y46">
    <cfRule type="cellIs" dxfId="13770" priority="14396" operator="equal">
      <formula>"10.30 – 19.30"</formula>
    </cfRule>
  </conditionalFormatting>
  <conditionalFormatting sqref="Y46">
    <cfRule type="cellIs" dxfId="13769" priority="14397" operator="equal">
      <formula>"11.30 – 19.30"</formula>
    </cfRule>
  </conditionalFormatting>
  <conditionalFormatting sqref="Y46">
    <cfRule type="cellIs" dxfId="13768" priority="14398" operator="equal">
      <formula>_FV(13,"3")</formula>
    </cfRule>
  </conditionalFormatting>
  <conditionalFormatting sqref="Y46">
    <cfRule type="cellIs" dxfId="13767" priority="14399" operator="equal">
      <formula>_FV(13,"3")</formula>
    </cfRule>
  </conditionalFormatting>
  <conditionalFormatting sqref="Y46">
    <cfRule type="cellIs" dxfId="13766" priority="14400" operator="equal">
      <formula>_FV(13,"3")</formula>
    </cfRule>
  </conditionalFormatting>
  <conditionalFormatting sqref="Y46">
    <cfRule type="cellIs" dxfId="13765" priority="14385" operator="equal">
      <formula>"09.00 – 15.00"</formula>
    </cfRule>
  </conditionalFormatting>
  <conditionalFormatting sqref="Y46">
    <cfRule type="cellIs" dxfId="13764" priority="14386" operator="equal">
      <formula>"09.00 – 18.00"</formula>
    </cfRule>
  </conditionalFormatting>
  <conditionalFormatting sqref="Y46">
    <cfRule type="cellIs" dxfId="13763" priority="14387" operator="equal">
      <formula>"09.30 – 13.00"</formula>
    </cfRule>
  </conditionalFormatting>
  <conditionalFormatting sqref="Y46">
    <cfRule type="cellIs" dxfId="13762" priority="14388" operator="equal">
      <formula>"10.30 – 19.30"</formula>
    </cfRule>
  </conditionalFormatting>
  <conditionalFormatting sqref="Y46">
    <cfRule type="cellIs" dxfId="13761" priority="14389" operator="equal">
      <formula>"11.30 – 19.30"</formula>
    </cfRule>
  </conditionalFormatting>
  <conditionalFormatting sqref="Y46">
    <cfRule type="cellIs" dxfId="13760" priority="14390" operator="equal">
      <formula>_FV(13,"3")</formula>
    </cfRule>
  </conditionalFormatting>
  <conditionalFormatting sqref="Y46">
    <cfRule type="cellIs" dxfId="13759" priority="14391" operator="equal">
      <formula>_FV(13,"3")</formula>
    </cfRule>
  </conditionalFormatting>
  <conditionalFormatting sqref="Y46">
    <cfRule type="cellIs" dxfId="13758" priority="14392" operator="equal">
      <formula>_FV(13,"3")</formula>
    </cfRule>
  </conditionalFormatting>
  <conditionalFormatting sqref="Y46">
    <cfRule type="containsText" dxfId="13757" priority="14379" operator="containsText" text="09.00 - 13.00">
      <formula>NOT(ISERROR(SEARCH("09.00 - 13.00",Y46)))</formula>
    </cfRule>
    <cfRule type="containsText" dxfId="13756" priority="14380" operator="containsText" text="09.00 – 15:00">
      <formula>NOT(ISERROR(SEARCH("09.00 – 15:00",Y46)))</formula>
    </cfRule>
    <cfRule type="containsText" dxfId="13755" priority="14381" operator="containsText" text="09.00 – 16.00">
      <formula>NOT(ISERROR(SEARCH("09.00 – 16.00",Y46)))</formula>
    </cfRule>
    <cfRule type="containsText" dxfId="13754" priority="14382" operator="containsText" text="09.00 - 13:00">
      <formula>NOT(ISERROR(SEARCH("09.00 - 13:00",Y46)))</formula>
    </cfRule>
    <cfRule type="containsText" dxfId="13753" priority="14383" operator="containsText" text="08.30 – 16:30 ">
      <formula>NOT(ISERROR(SEARCH("08.30 – 16:30 ",Y46)))</formula>
    </cfRule>
    <cfRule type="containsText" dxfId="13752" priority="14384" operator="containsText" text="08.30 – 17:30 ">
      <formula>NOT(ISERROR(SEARCH("08.30 – 17:30 ",Y46)))</formula>
    </cfRule>
  </conditionalFormatting>
  <conditionalFormatting sqref="Y46">
    <cfRule type="cellIs" dxfId="13751" priority="14371" operator="equal">
      <formula>"09.00 – 15.00"</formula>
    </cfRule>
  </conditionalFormatting>
  <conditionalFormatting sqref="Y46">
    <cfRule type="cellIs" dxfId="13750" priority="14372" operator="equal">
      <formula>"09.00 – 18.00"</formula>
    </cfRule>
  </conditionalFormatting>
  <conditionalFormatting sqref="Y46">
    <cfRule type="cellIs" dxfId="13749" priority="14373" operator="equal">
      <formula>"09.30 – 13.00"</formula>
    </cfRule>
  </conditionalFormatting>
  <conditionalFormatting sqref="Y46">
    <cfRule type="cellIs" dxfId="13748" priority="14374" operator="equal">
      <formula>"10.30 – 19.30"</formula>
    </cfRule>
  </conditionalFormatting>
  <conditionalFormatting sqref="Y46">
    <cfRule type="cellIs" dxfId="13747" priority="14375" operator="equal">
      <formula>"11.30 – 19.30"</formula>
    </cfRule>
  </conditionalFormatting>
  <conditionalFormatting sqref="Y46">
    <cfRule type="cellIs" dxfId="13746" priority="14376" operator="equal">
      <formula>_FV(13,"3")</formula>
    </cfRule>
  </conditionalFormatting>
  <conditionalFormatting sqref="Y46">
    <cfRule type="cellIs" dxfId="13745" priority="14377" operator="equal">
      <formula>_FV(13,"3")</formula>
    </cfRule>
  </conditionalFormatting>
  <conditionalFormatting sqref="Y46">
    <cfRule type="cellIs" dxfId="13744" priority="14378" operator="equal">
      <formula>_FV(13,"3")</formula>
    </cfRule>
  </conditionalFormatting>
  <conditionalFormatting sqref="Y46">
    <cfRule type="containsText" dxfId="13743" priority="14361" operator="containsText" text="DOMENICA">
      <formula>NOT(ISERROR(SEARCH("DOMENICA",Y46)))</formula>
    </cfRule>
    <cfRule type="containsText" dxfId="13742" priority="14362" operator="containsText" text="08.30 – 14.30">
      <formula>NOT(ISERROR(SEARCH("08.30 – 14.30",Y46)))</formula>
    </cfRule>
    <cfRule type="containsText" dxfId="13741" priority="14363" operator="containsText" text="09.30 – 18.30">
      <formula>NOT(ISERROR(SEARCH("09.30 – 18.30",Y46)))</formula>
    </cfRule>
    <cfRule type="containsText" dxfId="13740" priority="14364" operator="containsText" text="08.30 – 16.30">
      <formula>NOT(ISERROR(SEARCH("08.30 – 16.30",Y46)))</formula>
    </cfRule>
    <cfRule type="containsText" dxfId="13739" priority="14365" operator="containsText" text="08.30 – 17.30">
      <formula>NOT(ISERROR(SEARCH("08.30 – 17.30",Y46)))</formula>
    </cfRule>
    <cfRule type="containsText" dxfId="13738" priority="14366" operator="containsText" text="09.00 – 18.00">
      <formula>NOT(ISERROR(SEARCH("09.00 – 18.00",Y46)))</formula>
    </cfRule>
    <cfRule type="containsText" dxfId="13737" priority="14367" operator="containsText" text="09.00 – 15.00">
      <formula>NOT(ISERROR(SEARCH("09.00 – 15.00",Y46)))</formula>
    </cfRule>
    <cfRule type="containsText" dxfId="13736" priority="14368" operator="containsText" text="10.30 – 19.30">
      <formula>NOT(ISERROR(SEARCH("10.30 – 19.30",Y46)))</formula>
    </cfRule>
    <cfRule type="containsText" dxfId="13735" priority="14369" operator="containsText" text="09.00 – 13.00">
      <formula>NOT(ISERROR(SEARCH("09.00 – 13.00",Y46)))</formula>
    </cfRule>
    <cfRule type="containsText" dxfId="13734" priority="14370" operator="containsText" text="11.30 – 19.30">
      <formula>NOT(ISERROR(SEARCH("11.30 – 19.30",Y46)))</formula>
    </cfRule>
  </conditionalFormatting>
  <conditionalFormatting sqref="Y46">
    <cfRule type="cellIs" dxfId="13733" priority="14354" operator="equal">
      <formula>"09.00 – 18.00"</formula>
    </cfRule>
  </conditionalFormatting>
  <conditionalFormatting sqref="Y46">
    <cfRule type="cellIs" dxfId="13732" priority="14355" operator="equal">
      <formula>"09.30 – 13.00"</formula>
    </cfRule>
  </conditionalFormatting>
  <conditionalFormatting sqref="Y46">
    <cfRule type="cellIs" dxfId="13731" priority="14356" operator="equal">
      <formula>"10.30 – 19.30"</formula>
    </cfRule>
  </conditionalFormatting>
  <conditionalFormatting sqref="Y46">
    <cfRule type="cellIs" dxfId="13730" priority="14357" operator="equal">
      <formula>"11.30 – 19.30"</formula>
    </cfRule>
  </conditionalFormatting>
  <conditionalFormatting sqref="Y46">
    <cfRule type="cellIs" dxfId="13729" priority="14358" operator="equal">
      <formula>_FV(13,"3")</formula>
    </cfRule>
  </conditionalFormatting>
  <conditionalFormatting sqref="Y46">
    <cfRule type="cellIs" dxfId="13728" priority="14359" operator="equal">
      <formula>_FV(13,"3")</formula>
    </cfRule>
  </conditionalFormatting>
  <conditionalFormatting sqref="Y46">
    <cfRule type="cellIs" dxfId="13727" priority="14360" operator="equal">
      <formula>_FV(13,"3")</formula>
    </cfRule>
  </conditionalFormatting>
  <conditionalFormatting sqref="Y46">
    <cfRule type="cellIs" dxfId="13726" priority="14347" operator="equal">
      <formula>"09.00 – 18.00"</formula>
    </cfRule>
  </conditionalFormatting>
  <conditionalFormatting sqref="Y46">
    <cfRule type="cellIs" dxfId="13725" priority="14348" operator="equal">
      <formula>"09.30 – 13.00"</formula>
    </cfRule>
  </conditionalFormatting>
  <conditionalFormatting sqref="Y46">
    <cfRule type="cellIs" dxfId="13724" priority="14349" operator="equal">
      <formula>"10.30 – 19.30"</formula>
    </cfRule>
  </conditionalFormatting>
  <conditionalFormatting sqref="Y46">
    <cfRule type="cellIs" dxfId="13723" priority="14350" operator="equal">
      <formula>"11.30 – 19.30"</formula>
    </cfRule>
  </conditionalFormatting>
  <conditionalFormatting sqref="Y46">
    <cfRule type="cellIs" dxfId="13722" priority="14351" operator="equal">
      <formula>_FV(13,"3")</formula>
    </cfRule>
  </conditionalFormatting>
  <conditionalFormatting sqref="Y46">
    <cfRule type="cellIs" dxfId="13721" priority="14352" operator="equal">
      <formula>_FV(13,"3")</formula>
    </cfRule>
  </conditionalFormatting>
  <conditionalFormatting sqref="Y46">
    <cfRule type="cellIs" dxfId="13720" priority="14353" operator="equal">
      <formula>_FV(13,"3")</formula>
    </cfRule>
  </conditionalFormatting>
  <conditionalFormatting sqref="Y47:Y54">
    <cfRule type="containsText" dxfId="13719" priority="14329" operator="containsText" text="08.30 – 14.30">
      <formula>NOT(ISERROR(SEARCH("08.30 – 14.30",Y47)))</formula>
    </cfRule>
    <cfRule type="containsText" dxfId="13718" priority="14330" operator="containsText" text="09:30 – 18.30">
      <formula>NOT(ISERROR(SEARCH("09:30 – 18.30",Y47)))</formula>
    </cfRule>
    <cfRule type="containsText" dxfId="13717" priority="14331" operator="containsText" text="10.30 – 18.30">
      <formula>NOT(ISERROR(SEARCH("10.30 – 18.30",Y47)))</formula>
    </cfRule>
    <cfRule type="containsText" dxfId="13716" priority="14332" operator="containsText" text="09.30 – 18.30">
      <formula>NOT(ISERROR(SEARCH("09.30 – 18.30",Y47)))</formula>
    </cfRule>
    <cfRule type="containsText" dxfId="13715" priority="14334" operator="containsText" text="09.00 – 13:00">
      <formula>NOT(ISERROR(SEARCH("09.00 – 13:00",Y47)))</formula>
    </cfRule>
    <cfRule type="containsText" dxfId="13714" priority="14335" operator="containsText" text="08.30 – 16.30">
      <formula>NOT(ISERROR(SEARCH("08.30 – 16.30",Y47)))</formula>
    </cfRule>
    <cfRule type="containsText" dxfId="13713" priority="14336" operator="containsText" text="08:30 – 17.30">
      <formula>NOT(ISERROR(SEARCH("08:30 – 17.30",Y47)))</formula>
    </cfRule>
    <cfRule type="containsText" dxfId="13712" priority="14337" operator="containsText" text="08.30 – 17.30">
      <formula>NOT(ISERROR(SEARCH("08.30 – 17.30",Y47)))</formula>
    </cfRule>
    <cfRule type="containsText" dxfId="13711" priority="14338" operator="containsText" text="09.00 – 18.00">
      <formula>NOT(ISERROR(SEARCH("09.00 – 18.00",Y47)))</formula>
    </cfRule>
    <cfRule type="containsText" dxfId="13710" priority="14339" operator="containsText" text="09.00 – 13.00">
      <formula>NOT(ISERROR(SEARCH("09.00 – 13.00",Y47)))</formula>
    </cfRule>
    <cfRule type="containsText" dxfId="13709" priority="14340" operator="containsText" text="11.30 – 19.30">
      <formula>NOT(ISERROR(SEARCH("11.30 – 19.30",Y47)))</formula>
    </cfRule>
    <cfRule type="containsText" dxfId="13708" priority="14341" operator="containsText" text="10.30 – 19.30">
      <formula>NOT(ISERROR(SEARCH("10.30 – 19.30",Y47)))</formula>
    </cfRule>
    <cfRule type="containsText" dxfId="13707" priority="14342" operator="containsText" text="09.00 – 15.00">
      <formula>NOT(ISERROR(SEARCH("09.00 – 15.00",Y47)))</formula>
    </cfRule>
    <cfRule type="containsText" dxfId="13706" priority="14343" operator="containsText" text="1 2 : 3 0">
      <formula>NOT(ISERROR(SEARCH("1 2 : 3 0",Y47)))</formula>
    </cfRule>
    <cfRule type="containsText" dxfId="13705" priority="14344" operator="containsText" text="1 3 : 3 0">
      <formula>NOT(ISERROR(SEARCH("1 3 : 3 0",Y47)))</formula>
    </cfRule>
    <cfRule type="containsText" dxfId="13704" priority="14345" operator="containsText" text="FESTIVITÁ">
      <formula>NOT(ISERROR(SEARCH("FESTIVITÁ",Y47)))</formula>
    </cfRule>
    <cfRule type="cellIs" dxfId="13703" priority="14346" operator="equal">
      <formula>"DOMENICA"</formula>
    </cfRule>
  </conditionalFormatting>
  <conditionalFormatting sqref="Y47:Y54">
    <cfRule type="containsText" dxfId="13702" priority="14321" operator="containsText" text="09.00 - 13.00">
      <formula>NOT(ISERROR(SEARCH("09.00 - 13.00",Y47)))</formula>
    </cfRule>
    <cfRule type="containsText" dxfId="13701" priority="14324" operator="containsText" text="09.00 – 15:00">
      <formula>NOT(ISERROR(SEARCH("09.00 – 15:00",Y47)))</formula>
    </cfRule>
    <cfRule type="containsText" dxfId="13700" priority="14325" operator="containsText" text="09.00 – 16.00">
      <formula>NOT(ISERROR(SEARCH("09.00 – 16.00",Y47)))</formula>
    </cfRule>
    <cfRule type="containsText" dxfId="13699" priority="14326" operator="containsText" text="09.00 - 13:00">
      <formula>NOT(ISERROR(SEARCH("09.00 - 13:00",Y47)))</formula>
    </cfRule>
    <cfRule type="containsText" dxfId="13698" priority="14327" operator="containsText" text="08.30 – 16:30 ">
      <formula>NOT(ISERROR(SEARCH("08.30 – 16:30 ",Y47)))</formula>
    </cfRule>
    <cfRule type="containsText" dxfId="13697" priority="14328" operator="containsText" text="08.30 – 17:30 ">
      <formula>NOT(ISERROR(SEARCH("08.30 – 17:30 ",Y47)))</formula>
    </cfRule>
  </conditionalFormatting>
  <conditionalFormatting sqref="Y47:Y54">
    <cfRule type="containsText" dxfId="13696" priority="14323" operator="containsText" text="1 3 : 0 0">
      <formula>NOT(ISERROR(SEARCH("1 3 : 0 0",Y47)))</formula>
    </cfRule>
  </conditionalFormatting>
  <conditionalFormatting sqref="Y47">
    <cfRule type="containsText" dxfId="13695" priority="14322" operator="containsText" text="13:00">
      <formula>NOT(ISERROR(SEARCH("13:00",Y47)))</formula>
    </cfRule>
  </conditionalFormatting>
  <conditionalFormatting sqref="Y47:Y54">
    <cfRule type="containsText" dxfId="13694" priority="14333" operator="containsText" text="09:00 – 13.00 ">
      <formula>NOT(ISERROR(SEARCH("09:00 – 13.00 ",Y47)))</formula>
    </cfRule>
  </conditionalFormatting>
  <conditionalFormatting sqref="Y53">
    <cfRule type="containsText" dxfId="13693" priority="14320" operator="containsText" text="09:00 – 13.00 ">
      <formula>NOT(ISERROR(SEARCH("09:00 – 13.00 ",Y53)))</formula>
    </cfRule>
  </conditionalFormatting>
  <conditionalFormatting sqref="Y47:Y54">
    <cfRule type="containsText" dxfId="13692" priority="14319" operator="containsText" text="09:00 – 13.00 ">
      <formula>NOT(ISERROR(SEARCH("09:00 – 13.00 ",Y47)))</formula>
    </cfRule>
  </conditionalFormatting>
  <conditionalFormatting sqref="Y53:Y54">
    <cfRule type="containsText" dxfId="13691" priority="14318" operator="containsText" text="09:00 – 13.00 ">
      <formula>NOT(ISERROR(SEARCH("09:00 – 13.00 ",Y53)))</formula>
    </cfRule>
  </conditionalFormatting>
  <conditionalFormatting sqref="Y48">
    <cfRule type="containsText" dxfId="13690" priority="14315" operator="containsText" text="09.00 -13.00">
      <formula>NOT(ISERROR(SEARCH("09.00 -13.00",Y48)))</formula>
    </cfRule>
    <cfRule type="containsText" dxfId="13689" priority="14316" operator="containsText" text="09.00 -15:00">
      <formula>NOT(ISERROR(SEARCH("09.00 -15:00",Y48)))</formula>
    </cfRule>
    <cfRule type="containsText" dxfId="13688" priority="14317" operator="containsText" text="09.00 -16.00">
      <formula>NOT(ISERROR(SEARCH("09.00 -16.00",Y48)))</formula>
    </cfRule>
  </conditionalFormatting>
  <conditionalFormatting sqref="Y49:Y54">
    <cfRule type="containsText" dxfId="13687" priority="14312" operator="containsText" text="09.00 -13.00">
      <formula>NOT(ISERROR(SEARCH("09.00 -13.00",Y49)))</formula>
    </cfRule>
    <cfRule type="containsText" dxfId="13686" priority="14313" operator="containsText" text="09.00 -15:00">
      <formula>NOT(ISERROR(SEARCH("09.00 -15:00",Y49)))</formula>
    </cfRule>
    <cfRule type="containsText" dxfId="13685" priority="14314" operator="containsText" text="09.00 -16.00">
      <formula>NOT(ISERROR(SEARCH("09.00 -16.00",Y49)))</formula>
    </cfRule>
  </conditionalFormatting>
  <conditionalFormatting sqref="Y47">
    <cfRule type="containsText" dxfId="13684" priority="14309" operator="containsText" text="09.00 -13.00">
      <formula>NOT(ISERROR(SEARCH("09.00 -13.00",Y47)))</formula>
    </cfRule>
    <cfRule type="containsText" dxfId="13683" priority="14310" operator="containsText" text="09.00 -15:00">
      <formula>NOT(ISERROR(SEARCH("09.00 -15:00",Y47)))</formula>
    </cfRule>
    <cfRule type="containsText" dxfId="13682" priority="14311" operator="containsText" text="09.00 -16.00">
      <formula>NOT(ISERROR(SEARCH("09.00 -16.00",Y47)))</formula>
    </cfRule>
  </conditionalFormatting>
  <conditionalFormatting sqref="Y53">
    <cfRule type="containsText" dxfId="13681" priority="14308" operator="containsText" text="09:00 – 13.00 ">
      <formula>NOT(ISERROR(SEARCH("09:00 – 13.00 ",Y53)))</formula>
    </cfRule>
  </conditionalFormatting>
  <conditionalFormatting sqref="Y47:Y54">
    <cfRule type="containsText" dxfId="13680" priority="14307" operator="containsText" text="09:00 – 13.00 ">
      <formula>NOT(ISERROR(SEARCH("09:00 – 13.00 ",Y47)))</formula>
    </cfRule>
  </conditionalFormatting>
  <conditionalFormatting sqref="Y53:Y54">
    <cfRule type="containsText" dxfId="13679" priority="14306" operator="containsText" text="09:00 – 13.00 ">
      <formula>NOT(ISERROR(SEARCH("09:00 – 13.00 ",Y53)))</formula>
    </cfRule>
  </conditionalFormatting>
  <conditionalFormatting sqref="Y48">
    <cfRule type="containsText" dxfId="13678" priority="14303" operator="containsText" text="09.00 -13.00">
      <formula>NOT(ISERROR(SEARCH("09.00 -13.00",Y48)))</formula>
    </cfRule>
    <cfRule type="containsText" dxfId="13677" priority="14304" operator="containsText" text="09.00 -15:00">
      <formula>NOT(ISERROR(SEARCH("09.00 -15:00",Y48)))</formula>
    </cfRule>
    <cfRule type="containsText" dxfId="13676" priority="14305" operator="containsText" text="09.00 -16.00">
      <formula>NOT(ISERROR(SEARCH("09.00 -16.00",Y48)))</formula>
    </cfRule>
  </conditionalFormatting>
  <conditionalFormatting sqref="Y49:Y54">
    <cfRule type="containsText" dxfId="13675" priority="14300" operator="containsText" text="09.00 -13.00">
      <formula>NOT(ISERROR(SEARCH("09.00 -13.00",Y49)))</formula>
    </cfRule>
    <cfRule type="containsText" dxfId="13674" priority="14301" operator="containsText" text="09.00 -15:00">
      <formula>NOT(ISERROR(SEARCH("09.00 -15:00",Y49)))</formula>
    </cfRule>
    <cfRule type="containsText" dxfId="13673" priority="14302" operator="containsText" text="09.00 -16.00">
      <formula>NOT(ISERROR(SEARCH("09.00 -16.00",Y49)))</formula>
    </cfRule>
  </conditionalFormatting>
  <conditionalFormatting sqref="Y47">
    <cfRule type="containsText" dxfId="13672" priority="14297" operator="containsText" text="09.00 -13.00">
      <formula>NOT(ISERROR(SEARCH("09.00 -13.00",Y47)))</formula>
    </cfRule>
    <cfRule type="containsText" dxfId="13671" priority="14298" operator="containsText" text="09.00 -15:00">
      <formula>NOT(ISERROR(SEARCH("09.00 -15:00",Y47)))</formula>
    </cfRule>
    <cfRule type="containsText" dxfId="13670" priority="14299" operator="containsText" text="09.00 -16.00">
      <formula>NOT(ISERROR(SEARCH("09.00 -16.00",Y47)))</formula>
    </cfRule>
  </conditionalFormatting>
  <conditionalFormatting sqref="Y48">
    <cfRule type="containsText" dxfId="13669" priority="14294" operator="containsText" text="09.00 -13:00">
      <formula>NOT(ISERROR(SEARCH("09.00 -13:00",Y48)))</formula>
    </cfRule>
    <cfRule type="containsText" dxfId="13668" priority="14295" operator="containsText" text="08.30 -17.30">
      <formula>NOT(ISERROR(SEARCH("08.30 -17.30",Y48)))</formula>
    </cfRule>
    <cfRule type="containsText" dxfId="13667" priority="14296" operator="containsText" text="08.30 -15:30">
      <formula>NOT(ISERROR(SEARCH("08.30 -15:30",Y48)))</formula>
    </cfRule>
  </conditionalFormatting>
  <conditionalFormatting sqref="Y49:Y54">
    <cfRule type="containsText" dxfId="13666" priority="14291" operator="containsText" text="09.00 -13.00">
      <formula>NOT(ISERROR(SEARCH("09.00 -13.00",Y49)))</formula>
    </cfRule>
    <cfRule type="containsText" dxfId="13665" priority="14292" operator="containsText" text="09.00 -15:00">
      <formula>NOT(ISERROR(SEARCH("09.00 -15:00",Y49)))</formula>
    </cfRule>
    <cfRule type="containsText" dxfId="13664" priority="14293" operator="containsText" text="09.00 -16.00">
      <formula>NOT(ISERROR(SEARCH("09.00 -16.00",Y49)))</formula>
    </cfRule>
  </conditionalFormatting>
  <conditionalFormatting sqref="Y49:Y54">
    <cfRule type="containsText" dxfId="13663" priority="14288" operator="containsText" text="09.00 -13:00">
      <formula>NOT(ISERROR(SEARCH("09.00 -13:00",Y49)))</formula>
    </cfRule>
    <cfRule type="containsText" dxfId="13662" priority="14289" operator="containsText" text="08.30 -17.30">
      <formula>NOT(ISERROR(SEARCH("08.30 -17.30",Y49)))</formula>
    </cfRule>
    <cfRule type="containsText" dxfId="13661" priority="14290" operator="containsText" text="08.30 -15:30">
      <formula>NOT(ISERROR(SEARCH("08.30 -15:30",Y49)))</formula>
    </cfRule>
  </conditionalFormatting>
  <conditionalFormatting sqref="Y47">
    <cfRule type="containsText" dxfId="13660" priority="14285" operator="containsText" text="09.00 -13.00">
      <formula>NOT(ISERROR(SEARCH("09.00 -13.00",Y47)))</formula>
    </cfRule>
    <cfRule type="containsText" dxfId="13659" priority="14286" operator="containsText" text="09.00 -15:00">
      <formula>NOT(ISERROR(SEARCH("09.00 -15:00",Y47)))</formula>
    </cfRule>
    <cfRule type="containsText" dxfId="13658" priority="14287" operator="containsText" text="09.00 -16.00">
      <formula>NOT(ISERROR(SEARCH("09.00 -16.00",Y47)))</formula>
    </cfRule>
  </conditionalFormatting>
  <conditionalFormatting sqref="Y47">
    <cfRule type="containsText" dxfId="13657" priority="14282" operator="containsText" text="09.00 -13:00">
      <formula>NOT(ISERROR(SEARCH("09.00 -13:00",Y47)))</formula>
    </cfRule>
    <cfRule type="containsText" dxfId="13656" priority="14283" operator="containsText" text="08.30 -17.30">
      <formula>NOT(ISERROR(SEARCH("08.30 -17.30",Y47)))</formula>
    </cfRule>
    <cfRule type="containsText" dxfId="13655" priority="14284" operator="containsText" text="08.30 -15:30">
      <formula>NOT(ISERROR(SEARCH("08.30 -15:30",Y47)))</formula>
    </cfRule>
  </conditionalFormatting>
  <conditionalFormatting sqref="Y36">
    <cfRule type="cellIs" dxfId="13654" priority="14273" operator="equal">
      <formula>"09.00 – 13.00"</formula>
    </cfRule>
  </conditionalFormatting>
  <conditionalFormatting sqref="Y36">
    <cfRule type="cellIs" dxfId="13653" priority="14274" operator="equal">
      <formula>"09.00 – 15.00"</formula>
    </cfRule>
  </conditionalFormatting>
  <conditionalFormatting sqref="Y36">
    <cfRule type="cellIs" dxfId="13652" priority="14275" operator="equal">
      <formula>"09.00 – 18.00"</formula>
    </cfRule>
  </conditionalFormatting>
  <conditionalFormatting sqref="Y36">
    <cfRule type="cellIs" dxfId="13651" priority="14276" operator="equal">
      <formula>"09.30 – 13.00"</formula>
    </cfRule>
  </conditionalFormatting>
  <conditionalFormatting sqref="Y36">
    <cfRule type="cellIs" dxfId="13650" priority="14277" operator="equal">
      <formula>"10.30 – 19.30"</formula>
    </cfRule>
  </conditionalFormatting>
  <conditionalFormatting sqref="Y36">
    <cfRule type="cellIs" dxfId="13649" priority="14278" operator="equal">
      <formula>"11.30 – 19.30"</formula>
    </cfRule>
  </conditionalFormatting>
  <conditionalFormatting sqref="Y36">
    <cfRule type="cellIs" dxfId="13648" priority="14279" operator="equal">
      <formula>_FV(13,"3")</formula>
    </cfRule>
  </conditionalFormatting>
  <conditionalFormatting sqref="Y36">
    <cfRule type="cellIs" dxfId="13647" priority="14280" operator="equal">
      <formula>_FV(13,"3")</formula>
    </cfRule>
  </conditionalFormatting>
  <conditionalFormatting sqref="Y36">
    <cfRule type="cellIs" dxfId="13646" priority="14281" operator="equal">
      <formula>_FV(13,"3")</formula>
    </cfRule>
  </conditionalFormatting>
  <conditionalFormatting sqref="Y36">
    <cfRule type="containsText" dxfId="13645" priority="14263" operator="containsText" text="DOMENICA">
      <formula>NOT(ISERROR(SEARCH("DOMENICA",Y36)))</formula>
    </cfRule>
    <cfRule type="containsText" dxfId="13644" priority="14264" operator="containsText" text="08.30 – 14.30">
      <formula>NOT(ISERROR(SEARCH("08.30 – 14.30",Y36)))</formula>
    </cfRule>
    <cfRule type="containsText" dxfId="13643" priority="14265" operator="containsText" text="09.30 – 18.30">
      <formula>NOT(ISERROR(SEARCH("09.30 – 18.30",Y36)))</formula>
    </cfRule>
    <cfRule type="containsText" dxfId="13642" priority="14266" operator="containsText" text="08.30 – 16.30">
      <formula>NOT(ISERROR(SEARCH("08.30 – 16.30",Y36)))</formula>
    </cfRule>
    <cfRule type="containsText" dxfId="13641" priority="14267" operator="containsText" text="08.30 – 17.30">
      <formula>NOT(ISERROR(SEARCH("08.30 – 17.30",Y36)))</formula>
    </cfRule>
    <cfRule type="containsText" dxfId="13640" priority="14268" operator="containsText" text="09.00 – 18.00">
      <formula>NOT(ISERROR(SEARCH("09.00 – 18.00",Y36)))</formula>
    </cfRule>
    <cfRule type="containsText" dxfId="13639" priority="14269" operator="containsText" text="09.00 – 15.00">
      <formula>NOT(ISERROR(SEARCH("09.00 – 15.00",Y36)))</formula>
    </cfRule>
    <cfRule type="containsText" dxfId="13638" priority="14270" operator="containsText" text="10.30 – 19.30">
      <formula>NOT(ISERROR(SEARCH("10.30 – 19.30",Y36)))</formula>
    </cfRule>
    <cfRule type="containsText" dxfId="13637" priority="14271" operator="containsText" text="09.00 – 13.00">
      <formula>NOT(ISERROR(SEARCH("09.00 – 13.00",Y36)))</formula>
    </cfRule>
    <cfRule type="containsText" dxfId="13636" priority="14272" operator="containsText" text="11.30 – 19.30">
      <formula>NOT(ISERROR(SEARCH("11.30 – 19.30",Y36)))</formula>
    </cfRule>
  </conditionalFormatting>
  <conditionalFormatting sqref="Y36">
    <cfRule type="cellIs" dxfId="13635" priority="14255" operator="equal">
      <formula>"09.00 – 15.00"</formula>
    </cfRule>
  </conditionalFormatting>
  <conditionalFormatting sqref="Y36">
    <cfRule type="cellIs" dxfId="13634" priority="14256" operator="equal">
      <formula>"09.00 – 18.00"</formula>
    </cfRule>
  </conditionalFormatting>
  <conditionalFormatting sqref="Y36">
    <cfRule type="cellIs" dxfId="13633" priority="14257" operator="equal">
      <formula>"09.30 – 13.00"</formula>
    </cfRule>
  </conditionalFormatting>
  <conditionalFormatting sqref="Y36">
    <cfRule type="cellIs" dxfId="13632" priority="14258" operator="equal">
      <formula>"10.30 – 19.30"</formula>
    </cfRule>
  </conditionalFormatting>
  <conditionalFormatting sqref="Y36">
    <cfRule type="cellIs" dxfId="13631" priority="14259" operator="equal">
      <formula>"11.30 – 19.30"</formula>
    </cfRule>
  </conditionalFormatting>
  <conditionalFormatting sqref="Y36">
    <cfRule type="cellIs" dxfId="13630" priority="14260" operator="equal">
      <formula>_FV(13,"3")</formula>
    </cfRule>
  </conditionalFormatting>
  <conditionalFormatting sqref="Y36">
    <cfRule type="cellIs" dxfId="13629" priority="14261" operator="equal">
      <formula>_FV(13,"3")</formula>
    </cfRule>
  </conditionalFormatting>
  <conditionalFormatting sqref="Y36">
    <cfRule type="cellIs" dxfId="13628" priority="14262" operator="equal">
      <formula>_FV(13,"3")</formula>
    </cfRule>
  </conditionalFormatting>
  <conditionalFormatting sqref="Y36">
    <cfRule type="cellIs" dxfId="13627" priority="14247" operator="equal">
      <formula>"09.00 – 15.00"</formula>
    </cfRule>
  </conditionalFormatting>
  <conditionalFormatting sqref="Y36">
    <cfRule type="cellIs" dxfId="13626" priority="14248" operator="equal">
      <formula>"09.00 – 18.00"</formula>
    </cfRule>
  </conditionalFormatting>
  <conditionalFormatting sqref="Y36">
    <cfRule type="cellIs" dxfId="13625" priority="14249" operator="equal">
      <formula>"09.30 – 13.00"</formula>
    </cfRule>
  </conditionalFormatting>
  <conditionalFormatting sqref="Y36">
    <cfRule type="cellIs" dxfId="13624" priority="14250" operator="equal">
      <formula>"10.30 – 19.30"</formula>
    </cfRule>
  </conditionalFormatting>
  <conditionalFormatting sqref="Y36">
    <cfRule type="cellIs" dxfId="13623" priority="14251" operator="equal">
      <formula>"11.30 – 19.30"</formula>
    </cfRule>
  </conditionalFormatting>
  <conditionalFormatting sqref="Y36">
    <cfRule type="cellIs" dxfId="13622" priority="14252" operator="equal">
      <formula>_FV(13,"3")</formula>
    </cfRule>
  </conditionalFormatting>
  <conditionalFormatting sqref="Y36">
    <cfRule type="cellIs" dxfId="13621" priority="14253" operator="equal">
      <formula>_FV(13,"3")</formula>
    </cfRule>
  </conditionalFormatting>
  <conditionalFormatting sqref="Y36">
    <cfRule type="cellIs" dxfId="13620" priority="14254" operator="equal">
      <formula>_FV(13,"3")</formula>
    </cfRule>
  </conditionalFormatting>
  <conditionalFormatting sqref="Y36">
    <cfRule type="containsText" dxfId="13619" priority="14241" operator="containsText" text="09.00 - 13.00">
      <formula>NOT(ISERROR(SEARCH("09.00 - 13.00",Y36)))</formula>
    </cfRule>
    <cfRule type="containsText" dxfId="13618" priority="14242" operator="containsText" text="09.00 – 15:00">
      <formula>NOT(ISERROR(SEARCH("09.00 – 15:00",Y36)))</formula>
    </cfRule>
    <cfRule type="containsText" dxfId="13617" priority="14243" operator="containsText" text="09.00 – 16.00">
      <formula>NOT(ISERROR(SEARCH("09.00 – 16.00",Y36)))</formula>
    </cfRule>
    <cfRule type="containsText" dxfId="13616" priority="14244" operator="containsText" text="09.00 - 13:00">
      <formula>NOT(ISERROR(SEARCH("09.00 - 13:00",Y36)))</formula>
    </cfRule>
    <cfRule type="containsText" dxfId="13615" priority="14245" operator="containsText" text="08.30 – 16:30 ">
      <formula>NOT(ISERROR(SEARCH("08.30 – 16:30 ",Y36)))</formula>
    </cfRule>
    <cfRule type="containsText" dxfId="13614" priority="14246" operator="containsText" text="08.30 – 17:30 ">
      <formula>NOT(ISERROR(SEARCH("08.30 – 17:30 ",Y36)))</formula>
    </cfRule>
  </conditionalFormatting>
  <conditionalFormatting sqref="Y36">
    <cfRule type="cellIs" dxfId="13613" priority="14233" operator="equal">
      <formula>"09.00 – 15.00"</formula>
    </cfRule>
  </conditionalFormatting>
  <conditionalFormatting sqref="Y36">
    <cfRule type="cellIs" dxfId="13612" priority="14234" operator="equal">
      <formula>"09.00 – 18.00"</formula>
    </cfRule>
  </conditionalFormatting>
  <conditionalFormatting sqref="Y36">
    <cfRule type="cellIs" dxfId="13611" priority="14235" operator="equal">
      <formula>"09.30 – 13.00"</formula>
    </cfRule>
  </conditionalFormatting>
  <conditionalFormatting sqref="Y36">
    <cfRule type="cellIs" dxfId="13610" priority="14236" operator="equal">
      <formula>"10.30 – 19.30"</formula>
    </cfRule>
  </conditionalFormatting>
  <conditionalFormatting sqref="Y36">
    <cfRule type="cellIs" dxfId="13609" priority="14237" operator="equal">
      <formula>"11.30 – 19.30"</formula>
    </cfRule>
  </conditionalFormatting>
  <conditionalFormatting sqref="Y36">
    <cfRule type="cellIs" dxfId="13608" priority="14238" operator="equal">
      <formula>_FV(13,"3")</formula>
    </cfRule>
  </conditionalFormatting>
  <conditionalFormatting sqref="Y36">
    <cfRule type="cellIs" dxfId="13607" priority="14239" operator="equal">
      <formula>_FV(13,"3")</formula>
    </cfRule>
  </conditionalFormatting>
  <conditionalFormatting sqref="Y36">
    <cfRule type="cellIs" dxfId="13606" priority="14240" operator="equal">
      <formula>_FV(13,"3")</formula>
    </cfRule>
  </conditionalFormatting>
  <conditionalFormatting sqref="Y36">
    <cfRule type="containsText" dxfId="13605" priority="14223" operator="containsText" text="DOMENICA">
      <formula>NOT(ISERROR(SEARCH("DOMENICA",Y36)))</formula>
    </cfRule>
    <cfRule type="containsText" dxfId="13604" priority="14224" operator="containsText" text="08.30 – 14.30">
      <formula>NOT(ISERROR(SEARCH("08.30 – 14.30",Y36)))</formula>
    </cfRule>
    <cfRule type="containsText" dxfId="13603" priority="14225" operator="containsText" text="09.30 – 18.30">
      <formula>NOT(ISERROR(SEARCH("09.30 – 18.30",Y36)))</formula>
    </cfRule>
    <cfRule type="containsText" dxfId="13602" priority="14226" operator="containsText" text="08.30 – 16.30">
      <formula>NOT(ISERROR(SEARCH("08.30 – 16.30",Y36)))</formula>
    </cfRule>
    <cfRule type="containsText" dxfId="13601" priority="14227" operator="containsText" text="08.30 – 17.30">
      <formula>NOT(ISERROR(SEARCH("08.30 – 17.30",Y36)))</formula>
    </cfRule>
    <cfRule type="containsText" dxfId="13600" priority="14228" operator="containsText" text="09.00 – 18.00">
      <formula>NOT(ISERROR(SEARCH("09.00 – 18.00",Y36)))</formula>
    </cfRule>
    <cfRule type="containsText" dxfId="13599" priority="14229" operator="containsText" text="09.00 – 15.00">
      <formula>NOT(ISERROR(SEARCH("09.00 – 15.00",Y36)))</formula>
    </cfRule>
    <cfRule type="containsText" dxfId="13598" priority="14230" operator="containsText" text="10.30 – 19.30">
      <formula>NOT(ISERROR(SEARCH("10.30 – 19.30",Y36)))</formula>
    </cfRule>
    <cfRule type="containsText" dxfId="13597" priority="14231" operator="containsText" text="09.00 – 13.00">
      <formula>NOT(ISERROR(SEARCH("09.00 – 13.00",Y36)))</formula>
    </cfRule>
    <cfRule type="containsText" dxfId="13596" priority="14232" operator="containsText" text="11.30 – 19.30">
      <formula>NOT(ISERROR(SEARCH("11.30 – 19.30",Y36)))</formula>
    </cfRule>
  </conditionalFormatting>
  <conditionalFormatting sqref="Y36">
    <cfRule type="cellIs" dxfId="13595" priority="14216" operator="equal">
      <formula>"09.00 – 18.00"</formula>
    </cfRule>
  </conditionalFormatting>
  <conditionalFormatting sqref="Y36">
    <cfRule type="cellIs" dxfId="13594" priority="14217" operator="equal">
      <formula>"09.30 – 13.00"</formula>
    </cfRule>
  </conditionalFormatting>
  <conditionalFormatting sqref="Y36">
    <cfRule type="cellIs" dxfId="13593" priority="14218" operator="equal">
      <formula>"10.30 – 19.30"</formula>
    </cfRule>
  </conditionalFormatting>
  <conditionalFormatting sqref="Y36">
    <cfRule type="cellIs" dxfId="13592" priority="14219" operator="equal">
      <formula>"11.30 – 19.30"</formula>
    </cfRule>
  </conditionalFormatting>
  <conditionalFormatting sqref="Y36">
    <cfRule type="cellIs" dxfId="13591" priority="14220" operator="equal">
      <formula>_FV(13,"3")</formula>
    </cfRule>
  </conditionalFormatting>
  <conditionalFormatting sqref="Y36">
    <cfRule type="cellIs" dxfId="13590" priority="14221" operator="equal">
      <formula>_FV(13,"3")</formula>
    </cfRule>
  </conditionalFormatting>
  <conditionalFormatting sqref="Y36">
    <cfRule type="cellIs" dxfId="13589" priority="14222" operator="equal">
      <formula>_FV(13,"3")</formula>
    </cfRule>
  </conditionalFormatting>
  <conditionalFormatting sqref="Y36">
    <cfRule type="cellIs" dxfId="13588" priority="14209" operator="equal">
      <formula>"09.00 – 18.00"</formula>
    </cfRule>
  </conditionalFormatting>
  <conditionalFormatting sqref="Y36">
    <cfRule type="cellIs" dxfId="13587" priority="14210" operator="equal">
      <formula>"09.30 – 13.00"</formula>
    </cfRule>
  </conditionalFormatting>
  <conditionalFormatting sqref="Y36">
    <cfRule type="cellIs" dxfId="13586" priority="14211" operator="equal">
      <formula>"10.30 – 19.30"</formula>
    </cfRule>
  </conditionalFormatting>
  <conditionalFormatting sqref="Y36">
    <cfRule type="cellIs" dxfId="13585" priority="14212" operator="equal">
      <formula>"11.30 – 19.30"</formula>
    </cfRule>
  </conditionalFormatting>
  <conditionalFormatting sqref="Y36">
    <cfRule type="cellIs" dxfId="13584" priority="14213" operator="equal">
      <formula>_FV(13,"3")</formula>
    </cfRule>
  </conditionalFormatting>
  <conditionalFormatting sqref="Y36">
    <cfRule type="cellIs" dxfId="13583" priority="14214" operator="equal">
      <formula>_FV(13,"3")</formula>
    </cfRule>
  </conditionalFormatting>
  <conditionalFormatting sqref="Y36">
    <cfRule type="cellIs" dxfId="13582" priority="14215" operator="equal">
      <formula>_FV(13,"3")</formula>
    </cfRule>
  </conditionalFormatting>
  <conditionalFormatting sqref="Y37:Y44">
    <cfRule type="containsText" dxfId="13581" priority="14191" operator="containsText" text="08.30 – 14.30">
      <formula>NOT(ISERROR(SEARCH("08.30 – 14.30",Y37)))</formula>
    </cfRule>
    <cfRule type="containsText" dxfId="13580" priority="14192" operator="containsText" text="09:30 – 18.30">
      <formula>NOT(ISERROR(SEARCH("09:30 – 18.30",Y37)))</formula>
    </cfRule>
    <cfRule type="containsText" dxfId="13579" priority="14193" operator="containsText" text="10.30 – 18.30">
      <formula>NOT(ISERROR(SEARCH("10.30 – 18.30",Y37)))</formula>
    </cfRule>
    <cfRule type="containsText" dxfId="13578" priority="14194" operator="containsText" text="09.30 – 18.30">
      <formula>NOT(ISERROR(SEARCH("09.30 – 18.30",Y37)))</formula>
    </cfRule>
    <cfRule type="containsText" dxfId="13577" priority="14196" operator="containsText" text="09.00 – 13:00">
      <formula>NOT(ISERROR(SEARCH("09.00 – 13:00",Y37)))</formula>
    </cfRule>
    <cfRule type="containsText" dxfId="13576" priority="14197" operator="containsText" text="08.30 – 16.30">
      <formula>NOT(ISERROR(SEARCH("08.30 – 16.30",Y37)))</formula>
    </cfRule>
    <cfRule type="containsText" dxfId="13575" priority="14198" operator="containsText" text="08:30 – 17.30">
      <formula>NOT(ISERROR(SEARCH("08:30 – 17.30",Y37)))</formula>
    </cfRule>
    <cfRule type="containsText" dxfId="13574" priority="14199" operator="containsText" text="08.30 – 17.30">
      <formula>NOT(ISERROR(SEARCH("08.30 – 17.30",Y37)))</formula>
    </cfRule>
    <cfRule type="containsText" dxfId="13573" priority="14200" operator="containsText" text="09.00 – 18.00">
      <formula>NOT(ISERROR(SEARCH("09.00 – 18.00",Y37)))</formula>
    </cfRule>
    <cfRule type="containsText" dxfId="13572" priority="14201" operator="containsText" text="09.00 – 13.00">
      <formula>NOT(ISERROR(SEARCH("09.00 – 13.00",Y37)))</formula>
    </cfRule>
    <cfRule type="containsText" dxfId="13571" priority="14202" operator="containsText" text="11.30 – 19.30">
      <formula>NOT(ISERROR(SEARCH("11.30 – 19.30",Y37)))</formula>
    </cfRule>
    <cfRule type="containsText" dxfId="13570" priority="14203" operator="containsText" text="10.30 – 19.30">
      <formula>NOT(ISERROR(SEARCH("10.30 – 19.30",Y37)))</formula>
    </cfRule>
    <cfRule type="containsText" dxfId="13569" priority="14204" operator="containsText" text="09.00 – 15.00">
      <formula>NOT(ISERROR(SEARCH("09.00 – 15.00",Y37)))</formula>
    </cfRule>
    <cfRule type="containsText" dxfId="13568" priority="14205" operator="containsText" text="1 2 : 3 0">
      <formula>NOT(ISERROR(SEARCH("1 2 : 3 0",Y37)))</formula>
    </cfRule>
    <cfRule type="containsText" dxfId="13567" priority="14206" operator="containsText" text="1 3 : 3 0">
      <formula>NOT(ISERROR(SEARCH("1 3 : 3 0",Y37)))</formula>
    </cfRule>
    <cfRule type="containsText" dxfId="13566" priority="14207" operator="containsText" text="FESTIVITÁ">
      <formula>NOT(ISERROR(SEARCH("FESTIVITÁ",Y37)))</formula>
    </cfRule>
    <cfRule type="cellIs" dxfId="13565" priority="14208" operator="equal">
      <formula>"DOMENICA"</formula>
    </cfRule>
  </conditionalFormatting>
  <conditionalFormatting sqref="Y37:Y44">
    <cfRule type="containsText" dxfId="13564" priority="14183" operator="containsText" text="09.00 - 13.00">
      <formula>NOT(ISERROR(SEARCH("09.00 - 13.00",Y37)))</formula>
    </cfRule>
    <cfRule type="containsText" dxfId="13563" priority="14186" operator="containsText" text="09.00 – 15:00">
      <formula>NOT(ISERROR(SEARCH("09.00 – 15:00",Y37)))</formula>
    </cfRule>
    <cfRule type="containsText" dxfId="13562" priority="14187" operator="containsText" text="09.00 – 16.00">
      <formula>NOT(ISERROR(SEARCH("09.00 – 16.00",Y37)))</formula>
    </cfRule>
    <cfRule type="containsText" dxfId="13561" priority="14188" operator="containsText" text="09.00 - 13:00">
      <formula>NOT(ISERROR(SEARCH("09.00 - 13:00",Y37)))</formula>
    </cfRule>
    <cfRule type="containsText" dxfId="13560" priority="14189" operator="containsText" text="08.30 – 16:30 ">
      <formula>NOT(ISERROR(SEARCH("08.30 – 16:30 ",Y37)))</formula>
    </cfRule>
    <cfRule type="containsText" dxfId="13559" priority="14190" operator="containsText" text="08.30 – 17:30 ">
      <formula>NOT(ISERROR(SEARCH("08.30 – 17:30 ",Y37)))</formula>
    </cfRule>
  </conditionalFormatting>
  <conditionalFormatting sqref="Y37:Y44">
    <cfRule type="containsText" dxfId="13558" priority="14185" operator="containsText" text="1 3 : 0 0">
      <formula>NOT(ISERROR(SEARCH("1 3 : 0 0",Y37)))</formula>
    </cfRule>
  </conditionalFormatting>
  <conditionalFormatting sqref="Y37">
    <cfRule type="containsText" dxfId="13557" priority="14184" operator="containsText" text="13:00">
      <formula>NOT(ISERROR(SEARCH("13:00",Y37)))</formula>
    </cfRule>
  </conditionalFormatting>
  <conditionalFormatting sqref="Y37:Y44">
    <cfRule type="containsText" dxfId="13556" priority="14195" operator="containsText" text="09:00 – 13.00 ">
      <formula>NOT(ISERROR(SEARCH("09:00 – 13.00 ",Y37)))</formula>
    </cfRule>
  </conditionalFormatting>
  <conditionalFormatting sqref="Y43">
    <cfRule type="containsText" dxfId="13555" priority="14182" operator="containsText" text="09:00 – 13.00 ">
      <formula>NOT(ISERROR(SEARCH("09:00 – 13.00 ",Y43)))</formula>
    </cfRule>
  </conditionalFormatting>
  <conditionalFormatting sqref="Y37:Y44">
    <cfRule type="containsText" dxfId="13554" priority="14181" operator="containsText" text="09:00 – 13.00 ">
      <formula>NOT(ISERROR(SEARCH("09:00 – 13.00 ",Y37)))</formula>
    </cfRule>
  </conditionalFormatting>
  <conditionalFormatting sqref="Y43:Y44">
    <cfRule type="containsText" dxfId="13553" priority="14180" operator="containsText" text="09:00 – 13.00 ">
      <formula>NOT(ISERROR(SEARCH("09:00 – 13.00 ",Y43)))</formula>
    </cfRule>
  </conditionalFormatting>
  <conditionalFormatting sqref="Y38">
    <cfRule type="containsText" dxfId="13552" priority="14177" operator="containsText" text="09.00 -13.00">
      <formula>NOT(ISERROR(SEARCH("09.00 -13.00",Y38)))</formula>
    </cfRule>
    <cfRule type="containsText" dxfId="13551" priority="14178" operator="containsText" text="09.00 -15:00">
      <formula>NOT(ISERROR(SEARCH("09.00 -15:00",Y38)))</formula>
    </cfRule>
    <cfRule type="containsText" dxfId="13550" priority="14179" operator="containsText" text="09.00 -16.00">
      <formula>NOT(ISERROR(SEARCH("09.00 -16.00",Y38)))</formula>
    </cfRule>
  </conditionalFormatting>
  <conditionalFormatting sqref="Y39:Y44">
    <cfRule type="containsText" dxfId="13549" priority="14174" operator="containsText" text="09.00 -13.00">
      <formula>NOT(ISERROR(SEARCH("09.00 -13.00",Y39)))</formula>
    </cfRule>
    <cfRule type="containsText" dxfId="13548" priority="14175" operator="containsText" text="09.00 -15:00">
      <formula>NOT(ISERROR(SEARCH("09.00 -15:00",Y39)))</formula>
    </cfRule>
    <cfRule type="containsText" dxfId="13547" priority="14176" operator="containsText" text="09.00 -16.00">
      <formula>NOT(ISERROR(SEARCH("09.00 -16.00",Y39)))</formula>
    </cfRule>
  </conditionalFormatting>
  <conditionalFormatting sqref="Y37">
    <cfRule type="containsText" dxfId="13546" priority="14171" operator="containsText" text="09.00 -13.00">
      <formula>NOT(ISERROR(SEARCH("09.00 -13.00",Y37)))</formula>
    </cfRule>
    <cfRule type="containsText" dxfId="13545" priority="14172" operator="containsText" text="09.00 -15:00">
      <formula>NOT(ISERROR(SEARCH("09.00 -15:00",Y37)))</formula>
    </cfRule>
    <cfRule type="containsText" dxfId="13544" priority="14173" operator="containsText" text="09.00 -16.00">
      <formula>NOT(ISERROR(SEARCH("09.00 -16.00",Y37)))</formula>
    </cfRule>
  </conditionalFormatting>
  <conditionalFormatting sqref="Y43">
    <cfRule type="containsText" dxfId="13543" priority="14170" operator="containsText" text="09:00 – 13.00 ">
      <formula>NOT(ISERROR(SEARCH("09:00 – 13.00 ",Y43)))</formula>
    </cfRule>
  </conditionalFormatting>
  <conditionalFormatting sqref="Y37:Y44">
    <cfRule type="containsText" dxfId="13542" priority="14169" operator="containsText" text="09:00 – 13.00 ">
      <formula>NOT(ISERROR(SEARCH("09:00 – 13.00 ",Y37)))</formula>
    </cfRule>
  </conditionalFormatting>
  <conditionalFormatting sqref="Y43:Y44">
    <cfRule type="containsText" dxfId="13541" priority="14168" operator="containsText" text="09:00 – 13.00 ">
      <formula>NOT(ISERROR(SEARCH("09:00 – 13.00 ",Y43)))</formula>
    </cfRule>
  </conditionalFormatting>
  <conditionalFormatting sqref="Y38">
    <cfRule type="containsText" dxfId="13540" priority="14165" operator="containsText" text="09.00 -13.00">
      <formula>NOT(ISERROR(SEARCH("09.00 -13.00",Y38)))</formula>
    </cfRule>
    <cfRule type="containsText" dxfId="13539" priority="14166" operator="containsText" text="09.00 -15:00">
      <formula>NOT(ISERROR(SEARCH("09.00 -15:00",Y38)))</formula>
    </cfRule>
    <cfRule type="containsText" dxfId="13538" priority="14167" operator="containsText" text="09.00 -16.00">
      <formula>NOT(ISERROR(SEARCH("09.00 -16.00",Y38)))</formula>
    </cfRule>
  </conditionalFormatting>
  <conditionalFormatting sqref="Y39:Y44">
    <cfRule type="containsText" dxfId="13537" priority="14162" operator="containsText" text="09.00 -13.00">
      <formula>NOT(ISERROR(SEARCH("09.00 -13.00",Y39)))</formula>
    </cfRule>
    <cfRule type="containsText" dxfId="13536" priority="14163" operator="containsText" text="09.00 -15:00">
      <formula>NOT(ISERROR(SEARCH("09.00 -15:00",Y39)))</formula>
    </cfRule>
    <cfRule type="containsText" dxfId="13535" priority="14164" operator="containsText" text="09.00 -16.00">
      <formula>NOT(ISERROR(SEARCH("09.00 -16.00",Y39)))</formula>
    </cfRule>
  </conditionalFormatting>
  <conditionalFormatting sqref="Y37">
    <cfRule type="containsText" dxfId="13534" priority="14159" operator="containsText" text="09.00 -13.00">
      <formula>NOT(ISERROR(SEARCH("09.00 -13.00",Y37)))</formula>
    </cfRule>
    <cfRule type="containsText" dxfId="13533" priority="14160" operator="containsText" text="09.00 -15:00">
      <formula>NOT(ISERROR(SEARCH("09.00 -15:00",Y37)))</formula>
    </cfRule>
    <cfRule type="containsText" dxfId="13532" priority="14161" operator="containsText" text="09.00 -16.00">
      <formula>NOT(ISERROR(SEARCH("09.00 -16.00",Y37)))</formula>
    </cfRule>
  </conditionalFormatting>
  <conditionalFormatting sqref="Y38">
    <cfRule type="containsText" dxfId="13531" priority="14156" operator="containsText" text="09.00 -13:00">
      <formula>NOT(ISERROR(SEARCH("09.00 -13:00",Y38)))</formula>
    </cfRule>
    <cfRule type="containsText" dxfId="13530" priority="14157" operator="containsText" text="08.30 -17.30">
      <formula>NOT(ISERROR(SEARCH("08.30 -17.30",Y38)))</formula>
    </cfRule>
    <cfRule type="containsText" dxfId="13529" priority="14158" operator="containsText" text="08.30 -15:30">
      <formula>NOT(ISERROR(SEARCH("08.30 -15:30",Y38)))</formula>
    </cfRule>
  </conditionalFormatting>
  <conditionalFormatting sqref="Y39:Y44">
    <cfRule type="containsText" dxfId="13528" priority="14153" operator="containsText" text="09.00 -13.00">
      <formula>NOT(ISERROR(SEARCH("09.00 -13.00",Y39)))</formula>
    </cfRule>
    <cfRule type="containsText" dxfId="13527" priority="14154" operator="containsText" text="09.00 -15:00">
      <formula>NOT(ISERROR(SEARCH("09.00 -15:00",Y39)))</formula>
    </cfRule>
    <cfRule type="containsText" dxfId="13526" priority="14155" operator="containsText" text="09.00 -16.00">
      <formula>NOT(ISERROR(SEARCH("09.00 -16.00",Y39)))</formula>
    </cfRule>
  </conditionalFormatting>
  <conditionalFormatting sqref="Y39:Y44">
    <cfRule type="containsText" dxfId="13525" priority="14150" operator="containsText" text="09.00 -13:00">
      <formula>NOT(ISERROR(SEARCH("09.00 -13:00",Y39)))</formula>
    </cfRule>
    <cfRule type="containsText" dxfId="13524" priority="14151" operator="containsText" text="08.30 -17.30">
      <formula>NOT(ISERROR(SEARCH("08.30 -17.30",Y39)))</formula>
    </cfRule>
    <cfRule type="containsText" dxfId="13523" priority="14152" operator="containsText" text="08.30 -15:30">
      <formula>NOT(ISERROR(SEARCH("08.30 -15:30",Y39)))</formula>
    </cfRule>
  </conditionalFormatting>
  <conditionalFormatting sqref="Y37">
    <cfRule type="containsText" dxfId="13522" priority="14147" operator="containsText" text="09.00 -13.00">
      <formula>NOT(ISERROR(SEARCH("09.00 -13.00",Y37)))</formula>
    </cfRule>
    <cfRule type="containsText" dxfId="13521" priority="14148" operator="containsText" text="09.00 -15:00">
      <formula>NOT(ISERROR(SEARCH("09.00 -15:00",Y37)))</formula>
    </cfRule>
    <cfRule type="containsText" dxfId="13520" priority="14149" operator="containsText" text="09.00 -16.00">
      <formula>NOT(ISERROR(SEARCH("09.00 -16.00",Y37)))</formula>
    </cfRule>
  </conditionalFormatting>
  <conditionalFormatting sqref="Y37">
    <cfRule type="containsText" dxfId="13519" priority="14144" operator="containsText" text="09.00 -13:00">
      <formula>NOT(ISERROR(SEARCH("09.00 -13:00",Y37)))</formula>
    </cfRule>
    <cfRule type="containsText" dxfId="13518" priority="14145" operator="containsText" text="08.30 -17.30">
      <formula>NOT(ISERROR(SEARCH("08.30 -17.30",Y37)))</formula>
    </cfRule>
    <cfRule type="containsText" dxfId="13517" priority="14146" operator="containsText" text="08.30 -15:30">
      <formula>NOT(ISERROR(SEARCH("08.30 -15:30",Y37)))</formula>
    </cfRule>
  </conditionalFormatting>
  <conditionalFormatting sqref="Y26">
    <cfRule type="cellIs" dxfId="13516" priority="14135" operator="equal">
      <formula>"09.00 – 13.00"</formula>
    </cfRule>
  </conditionalFormatting>
  <conditionalFormatting sqref="Y26">
    <cfRule type="cellIs" dxfId="13515" priority="14136" operator="equal">
      <formula>"09.00 – 15.00"</formula>
    </cfRule>
  </conditionalFormatting>
  <conditionalFormatting sqref="Y26">
    <cfRule type="cellIs" dxfId="13514" priority="14137" operator="equal">
      <formula>"09.00 – 18.00"</formula>
    </cfRule>
  </conditionalFormatting>
  <conditionalFormatting sqref="Y26">
    <cfRule type="cellIs" dxfId="13513" priority="14138" operator="equal">
      <formula>"09.30 – 13.00"</formula>
    </cfRule>
  </conditionalFormatting>
  <conditionalFormatting sqref="Y26">
    <cfRule type="cellIs" dxfId="13512" priority="14139" operator="equal">
      <formula>"10.30 – 19.30"</formula>
    </cfRule>
  </conditionalFormatting>
  <conditionalFormatting sqref="Y26">
    <cfRule type="cellIs" dxfId="13511" priority="14140" operator="equal">
      <formula>"11.30 – 19.30"</formula>
    </cfRule>
  </conditionalFormatting>
  <conditionalFormatting sqref="Y26">
    <cfRule type="cellIs" dxfId="13510" priority="14141" operator="equal">
      <formula>_FV(13,"3")</formula>
    </cfRule>
  </conditionalFormatting>
  <conditionalFormatting sqref="Y26">
    <cfRule type="cellIs" dxfId="13509" priority="14142" operator="equal">
      <formula>_FV(13,"3")</formula>
    </cfRule>
  </conditionalFormatting>
  <conditionalFormatting sqref="Y26">
    <cfRule type="cellIs" dxfId="13508" priority="14143" operator="equal">
      <formula>_FV(13,"3")</formula>
    </cfRule>
  </conditionalFormatting>
  <conditionalFormatting sqref="Y26">
    <cfRule type="containsText" dxfId="13507" priority="14125" operator="containsText" text="DOMENICA">
      <formula>NOT(ISERROR(SEARCH("DOMENICA",Y26)))</formula>
    </cfRule>
    <cfRule type="containsText" dxfId="13506" priority="14126" operator="containsText" text="08.30 – 14.30">
      <formula>NOT(ISERROR(SEARCH("08.30 – 14.30",Y26)))</formula>
    </cfRule>
    <cfRule type="containsText" dxfId="13505" priority="14127" operator="containsText" text="09.30 – 18.30">
      <formula>NOT(ISERROR(SEARCH("09.30 – 18.30",Y26)))</formula>
    </cfRule>
    <cfRule type="containsText" dxfId="13504" priority="14128" operator="containsText" text="08.30 – 16.30">
      <formula>NOT(ISERROR(SEARCH("08.30 – 16.30",Y26)))</formula>
    </cfRule>
    <cfRule type="containsText" dxfId="13503" priority="14129" operator="containsText" text="08.30 – 17.30">
      <formula>NOT(ISERROR(SEARCH("08.30 – 17.30",Y26)))</formula>
    </cfRule>
    <cfRule type="containsText" dxfId="13502" priority="14130" operator="containsText" text="09.00 – 18.00">
      <formula>NOT(ISERROR(SEARCH("09.00 – 18.00",Y26)))</formula>
    </cfRule>
    <cfRule type="containsText" dxfId="13501" priority="14131" operator="containsText" text="09.00 – 15.00">
      <formula>NOT(ISERROR(SEARCH("09.00 – 15.00",Y26)))</formula>
    </cfRule>
    <cfRule type="containsText" dxfId="13500" priority="14132" operator="containsText" text="10.30 – 19.30">
      <formula>NOT(ISERROR(SEARCH("10.30 – 19.30",Y26)))</formula>
    </cfRule>
    <cfRule type="containsText" dxfId="13499" priority="14133" operator="containsText" text="09.00 – 13.00">
      <formula>NOT(ISERROR(SEARCH("09.00 – 13.00",Y26)))</formula>
    </cfRule>
    <cfRule type="containsText" dxfId="13498" priority="14134" operator="containsText" text="11.30 – 19.30">
      <formula>NOT(ISERROR(SEARCH("11.30 – 19.30",Y26)))</formula>
    </cfRule>
  </conditionalFormatting>
  <conditionalFormatting sqref="Y26">
    <cfRule type="cellIs" dxfId="13497" priority="14117" operator="equal">
      <formula>"09.00 – 15.00"</formula>
    </cfRule>
  </conditionalFormatting>
  <conditionalFormatting sqref="Y26">
    <cfRule type="cellIs" dxfId="13496" priority="14118" operator="equal">
      <formula>"09.00 – 18.00"</formula>
    </cfRule>
  </conditionalFormatting>
  <conditionalFormatting sqref="Y26">
    <cfRule type="cellIs" dxfId="13495" priority="14119" operator="equal">
      <formula>"09.30 – 13.00"</formula>
    </cfRule>
  </conditionalFormatting>
  <conditionalFormatting sqref="Y26">
    <cfRule type="cellIs" dxfId="13494" priority="14120" operator="equal">
      <formula>"10.30 – 19.30"</formula>
    </cfRule>
  </conditionalFormatting>
  <conditionalFormatting sqref="Y26">
    <cfRule type="cellIs" dxfId="13493" priority="14121" operator="equal">
      <formula>"11.30 – 19.30"</formula>
    </cfRule>
  </conditionalFormatting>
  <conditionalFormatting sqref="Y26">
    <cfRule type="cellIs" dxfId="13492" priority="14122" operator="equal">
      <formula>_FV(13,"3")</formula>
    </cfRule>
  </conditionalFormatting>
  <conditionalFormatting sqref="Y26">
    <cfRule type="cellIs" dxfId="13491" priority="14123" operator="equal">
      <formula>_FV(13,"3")</formula>
    </cfRule>
  </conditionalFormatting>
  <conditionalFormatting sqref="Y26">
    <cfRule type="cellIs" dxfId="13490" priority="14124" operator="equal">
      <formula>_FV(13,"3")</formula>
    </cfRule>
  </conditionalFormatting>
  <conditionalFormatting sqref="Y26">
    <cfRule type="cellIs" dxfId="13489" priority="14109" operator="equal">
      <formula>"09.00 – 15.00"</formula>
    </cfRule>
  </conditionalFormatting>
  <conditionalFormatting sqref="Y26">
    <cfRule type="cellIs" dxfId="13488" priority="14110" operator="equal">
      <formula>"09.00 – 18.00"</formula>
    </cfRule>
  </conditionalFormatting>
  <conditionalFormatting sqref="Y26">
    <cfRule type="cellIs" dxfId="13487" priority="14111" operator="equal">
      <formula>"09.30 – 13.00"</formula>
    </cfRule>
  </conditionalFormatting>
  <conditionalFormatting sqref="Y26">
    <cfRule type="cellIs" dxfId="13486" priority="14112" operator="equal">
      <formula>"10.30 – 19.30"</formula>
    </cfRule>
  </conditionalFormatting>
  <conditionalFormatting sqref="Y26">
    <cfRule type="cellIs" dxfId="13485" priority="14113" operator="equal">
      <formula>"11.30 – 19.30"</formula>
    </cfRule>
  </conditionalFormatting>
  <conditionalFormatting sqref="Y26">
    <cfRule type="cellIs" dxfId="13484" priority="14114" operator="equal">
      <formula>_FV(13,"3")</formula>
    </cfRule>
  </conditionalFormatting>
  <conditionalFormatting sqref="Y26">
    <cfRule type="cellIs" dxfId="13483" priority="14115" operator="equal">
      <formula>_FV(13,"3")</formula>
    </cfRule>
  </conditionalFormatting>
  <conditionalFormatting sqref="Y26">
    <cfRule type="cellIs" dxfId="13482" priority="14116" operator="equal">
      <formula>_FV(13,"3")</formula>
    </cfRule>
  </conditionalFormatting>
  <conditionalFormatting sqref="Y26">
    <cfRule type="containsText" dxfId="13481" priority="14103" operator="containsText" text="09.00 - 13.00">
      <formula>NOT(ISERROR(SEARCH("09.00 - 13.00",Y26)))</formula>
    </cfRule>
    <cfRule type="containsText" dxfId="13480" priority="14104" operator="containsText" text="09.00 – 15:00">
      <formula>NOT(ISERROR(SEARCH("09.00 – 15:00",Y26)))</formula>
    </cfRule>
    <cfRule type="containsText" dxfId="13479" priority="14105" operator="containsText" text="09.00 – 16.00">
      <formula>NOT(ISERROR(SEARCH("09.00 – 16.00",Y26)))</formula>
    </cfRule>
    <cfRule type="containsText" dxfId="13478" priority="14106" operator="containsText" text="09.00 - 13:00">
      <formula>NOT(ISERROR(SEARCH("09.00 - 13:00",Y26)))</formula>
    </cfRule>
    <cfRule type="containsText" dxfId="13477" priority="14107" operator="containsText" text="08.30 – 16:30 ">
      <formula>NOT(ISERROR(SEARCH("08.30 – 16:30 ",Y26)))</formula>
    </cfRule>
    <cfRule type="containsText" dxfId="13476" priority="14108" operator="containsText" text="08.30 – 17:30 ">
      <formula>NOT(ISERROR(SEARCH("08.30 – 17:30 ",Y26)))</formula>
    </cfRule>
  </conditionalFormatting>
  <conditionalFormatting sqref="Y26">
    <cfRule type="cellIs" dxfId="13475" priority="14095" operator="equal">
      <formula>"09.00 – 15.00"</formula>
    </cfRule>
  </conditionalFormatting>
  <conditionalFormatting sqref="Y26">
    <cfRule type="cellIs" dxfId="13474" priority="14096" operator="equal">
      <formula>"09.00 – 18.00"</formula>
    </cfRule>
  </conditionalFormatting>
  <conditionalFormatting sqref="Y26">
    <cfRule type="cellIs" dxfId="13473" priority="14097" operator="equal">
      <formula>"09.30 – 13.00"</formula>
    </cfRule>
  </conditionalFormatting>
  <conditionalFormatting sqref="Y26">
    <cfRule type="cellIs" dxfId="13472" priority="14098" operator="equal">
      <formula>"10.30 – 19.30"</formula>
    </cfRule>
  </conditionalFormatting>
  <conditionalFormatting sqref="Y26">
    <cfRule type="cellIs" dxfId="13471" priority="14099" operator="equal">
      <formula>"11.30 – 19.30"</formula>
    </cfRule>
  </conditionalFormatting>
  <conditionalFormatting sqref="Y26">
    <cfRule type="cellIs" dxfId="13470" priority="14100" operator="equal">
      <formula>_FV(13,"3")</formula>
    </cfRule>
  </conditionalFormatting>
  <conditionalFormatting sqref="Y26">
    <cfRule type="cellIs" dxfId="13469" priority="14101" operator="equal">
      <formula>_FV(13,"3")</formula>
    </cfRule>
  </conditionalFormatting>
  <conditionalFormatting sqref="Y26">
    <cfRule type="cellIs" dxfId="13468" priority="14102" operator="equal">
      <formula>_FV(13,"3")</formula>
    </cfRule>
  </conditionalFormatting>
  <conditionalFormatting sqref="Y26">
    <cfRule type="containsText" dxfId="13467" priority="14085" operator="containsText" text="DOMENICA">
      <formula>NOT(ISERROR(SEARCH("DOMENICA",Y26)))</formula>
    </cfRule>
    <cfRule type="containsText" dxfId="13466" priority="14086" operator="containsText" text="08.30 – 14.30">
      <formula>NOT(ISERROR(SEARCH("08.30 – 14.30",Y26)))</formula>
    </cfRule>
    <cfRule type="containsText" dxfId="13465" priority="14087" operator="containsText" text="09.30 – 18.30">
      <formula>NOT(ISERROR(SEARCH("09.30 – 18.30",Y26)))</formula>
    </cfRule>
    <cfRule type="containsText" dxfId="13464" priority="14088" operator="containsText" text="08.30 – 16.30">
      <formula>NOT(ISERROR(SEARCH("08.30 – 16.30",Y26)))</formula>
    </cfRule>
    <cfRule type="containsText" dxfId="13463" priority="14089" operator="containsText" text="08.30 – 17.30">
      <formula>NOT(ISERROR(SEARCH("08.30 – 17.30",Y26)))</formula>
    </cfRule>
    <cfRule type="containsText" dxfId="13462" priority="14090" operator="containsText" text="09.00 – 18.00">
      <formula>NOT(ISERROR(SEARCH("09.00 – 18.00",Y26)))</formula>
    </cfRule>
    <cfRule type="containsText" dxfId="13461" priority="14091" operator="containsText" text="09.00 – 15.00">
      <formula>NOT(ISERROR(SEARCH("09.00 – 15.00",Y26)))</formula>
    </cfRule>
    <cfRule type="containsText" dxfId="13460" priority="14092" operator="containsText" text="10.30 – 19.30">
      <formula>NOT(ISERROR(SEARCH("10.30 – 19.30",Y26)))</formula>
    </cfRule>
    <cfRule type="containsText" dxfId="13459" priority="14093" operator="containsText" text="09.00 – 13.00">
      <formula>NOT(ISERROR(SEARCH("09.00 – 13.00",Y26)))</formula>
    </cfRule>
    <cfRule type="containsText" dxfId="13458" priority="14094" operator="containsText" text="11.30 – 19.30">
      <formula>NOT(ISERROR(SEARCH("11.30 – 19.30",Y26)))</formula>
    </cfRule>
  </conditionalFormatting>
  <conditionalFormatting sqref="Y26">
    <cfRule type="cellIs" dxfId="13457" priority="14078" operator="equal">
      <formula>"09.00 – 18.00"</formula>
    </cfRule>
  </conditionalFormatting>
  <conditionalFormatting sqref="Y26">
    <cfRule type="cellIs" dxfId="13456" priority="14079" operator="equal">
      <formula>"09.30 – 13.00"</formula>
    </cfRule>
  </conditionalFormatting>
  <conditionalFormatting sqref="Y26">
    <cfRule type="cellIs" dxfId="13455" priority="14080" operator="equal">
      <formula>"10.30 – 19.30"</formula>
    </cfRule>
  </conditionalFormatting>
  <conditionalFormatting sqref="Y26">
    <cfRule type="cellIs" dxfId="13454" priority="14081" operator="equal">
      <formula>"11.30 – 19.30"</formula>
    </cfRule>
  </conditionalFormatting>
  <conditionalFormatting sqref="Y26">
    <cfRule type="cellIs" dxfId="13453" priority="14082" operator="equal">
      <formula>_FV(13,"3")</formula>
    </cfRule>
  </conditionalFormatting>
  <conditionalFormatting sqref="Y26">
    <cfRule type="cellIs" dxfId="13452" priority="14083" operator="equal">
      <formula>_FV(13,"3")</formula>
    </cfRule>
  </conditionalFormatting>
  <conditionalFormatting sqref="Y26">
    <cfRule type="cellIs" dxfId="13451" priority="14084" operator="equal">
      <formula>_FV(13,"3")</formula>
    </cfRule>
  </conditionalFormatting>
  <conditionalFormatting sqref="Y26">
    <cfRule type="cellIs" dxfId="13450" priority="14071" operator="equal">
      <formula>"09.00 – 18.00"</formula>
    </cfRule>
  </conditionalFormatting>
  <conditionalFormatting sqref="Y26">
    <cfRule type="cellIs" dxfId="13449" priority="14072" operator="equal">
      <formula>"09.30 – 13.00"</formula>
    </cfRule>
  </conditionalFormatting>
  <conditionalFormatting sqref="Y26">
    <cfRule type="cellIs" dxfId="13448" priority="14073" operator="equal">
      <formula>"10.30 – 19.30"</formula>
    </cfRule>
  </conditionalFormatting>
  <conditionalFormatting sqref="Y26">
    <cfRule type="cellIs" dxfId="13447" priority="14074" operator="equal">
      <formula>"11.30 – 19.30"</formula>
    </cfRule>
  </conditionalFormatting>
  <conditionalFormatting sqref="Y26">
    <cfRule type="cellIs" dxfId="13446" priority="14075" operator="equal">
      <formula>_FV(13,"3")</formula>
    </cfRule>
  </conditionalFormatting>
  <conditionalFormatting sqref="Y26">
    <cfRule type="cellIs" dxfId="13445" priority="14076" operator="equal">
      <formula>_FV(13,"3")</formula>
    </cfRule>
  </conditionalFormatting>
  <conditionalFormatting sqref="Y26">
    <cfRule type="cellIs" dxfId="13444" priority="14077" operator="equal">
      <formula>_FV(13,"3")</formula>
    </cfRule>
  </conditionalFormatting>
  <conditionalFormatting sqref="Y27:Y34">
    <cfRule type="containsText" dxfId="13443" priority="14053" operator="containsText" text="08.30 – 14.30">
      <formula>NOT(ISERROR(SEARCH("08.30 – 14.30",Y27)))</formula>
    </cfRule>
    <cfRule type="containsText" dxfId="13442" priority="14054" operator="containsText" text="09:30 – 18.30">
      <formula>NOT(ISERROR(SEARCH("09:30 – 18.30",Y27)))</formula>
    </cfRule>
    <cfRule type="containsText" dxfId="13441" priority="14055" operator="containsText" text="10.30 – 18.30">
      <formula>NOT(ISERROR(SEARCH("10.30 – 18.30",Y27)))</formula>
    </cfRule>
    <cfRule type="containsText" dxfId="13440" priority="14056" operator="containsText" text="09.30 – 18.30">
      <formula>NOT(ISERROR(SEARCH("09.30 – 18.30",Y27)))</formula>
    </cfRule>
    <cfRule type="containsText" dxfId="13439" priority="14058" operator="containsText" text="09.00 – 13:00">
      <formula>NOT(ISERROR(SEARCH("09.00 – 13:00",Y27)))</formula>
    </cfRule>
    <cfRule type="containsText" dxfId="13438" priority="14059" operator="containsText" text="08.30 – 16.30">
      <formula>NOT(ISERROR(SEARCH("08.30 – 16.30",Y27)))</formula>
    </cfRule>
    <cfRule type="containsText" dxfId="13437" priority="14060" operator="containsText" text="08:30 – 17.30">
      <formula>NOT(ISERROR(SEARCH("08:30 – 17.30",Y27)))</formula>
    </cfRule>
    <cfRule type="containsText" dxfId="13436" priority="14061" operator="containsText" text="08.30 – 17.30">
      <formula>NOT(ISERROR(SEARCH("08.30 – 17.30",Y27)))</formula>
    </cfRule>
    <cfRule type="containsText" dxfId="13435" priority="14062" operator="containsText" text="09.00 – 18.00">
      <formula>NOT(ISERROR(SEARCH("09.00 – 18.00",Y27)))</formula>
    </cfRule>
    <cfRule type="containsText" dxfId="13434" priority="14063" operator="containsText" text="09.00 – 13.00">
      <formula>NOT(ISERROR(SEARCH("09.00 – 13.00",Y27)))</formula>
    </cfRule>
    <cfRule type="containsText" dxfId="13433" priority="14064" operator="containsText" text="11.30 – 19.30">
      <formula>NOT(ISERROR(SEARCH("11.30 – 19.30",Y27)))</formula>
    </cfRule>
    <cfRule type="containsText" dxfId="13432" priority="14065" operator="containsText" text="10.30 – 19.30">
      <formula>NOT(ISERROR(SEARCH("10.30 – 19.30",Y27)))</formula>
    </cfRule>
    <cfRule type="containsText" dxfId="13431" priority="14066" operator="containsText" text="09.00 – 15.00">
      <formula>NOT(ISERROR(SEARCH("09.00 – 15.00",Y27)))</formula>
    </cfRule>
    <cfRule type="containsText" dxfId="13430" priority="14067" operator="containsText" text="1 2 : 3 0">
      <formula>NOT(ISERROR(SEARCH("1 2 : 3 0",Y27)))</formula>
    </cfRule>
    <cfRule type="containsText" dxfId="13429" priority="14068" operator="containsText" text="1 3 : 3 0">
      <formula>NOT(ISERROR(SEARCH("1 3 : 3 0",Y27)))</formula>
    </cfRule>
    <cfRule type="containsText" dxfId="13428" priority="14069" operator="containsText" text="FESTIVITÁ">
      <formula>NOT(ISERROR(SEARCH("FESTIVITÁ",Y27)))</formula>
    </cfRule>
    <cfRule type="cellIs" dxfId="13427" priority="14070" operator="equal">
      <formula>"DOMENICA"</formula>
    </cfRule>
  </conditionalFormatting>
  <conditionalFormatting sqref="Y27:Y34">
    <cfRule type="containsText" dxfId="13426" priority="14045" operator="containsText" text="09.00 - 13.00">
      <formula>NOT(ISERROR(SEARCH("09.00 - 13.00",Y27)))</formula>
    </cfRule>
    <cfRule type="containsText" dxfId="13425" priority="14048" operator="containsText" text="09.00 – 15:00">
      <formula>NOT(ISERROR(SEARCH("09.00 – 15:00",Y27)))</formula>
    </cfRule>
    <cfRule type="containsText" dxfId="13424" priority="14049" operator="containsText" text="09.00 – 16.00">
      <formula>NOT(ISERROR(SEARCH("09.00 – 16.00",Y27)))</formula>
    </cfRule>
    <cfRule type="containsText" dxfId="13423" priority="14050" operator="containsText" text="09.00 - 13:00">
      <formula>NOT(ISERROR(SEARCH("09.00 - 13:00",Y27)))</formula>
    </cfRule>
    <cfRule type="containsText" dxfId="13422" priority="14051" operator="containsText" text="08.30 – 16:30 ">
      <formula>NOT(ISERROR(SEARCH("08.30 – 16:30 ",Y27)))</formula>
    </cfRule>
    <cfRule type="containsText" dxfId="13421" priority="14052" operator="containsText" text="08.30 – 17:30 ">
      <formula>NOT(ISERROR(SEARCH("08.30 – 17:30 ",Y27)))</formula>
    </cfRule>
  </conditionalFormatting>
  <conditionalFormatting sqref="Y27:Y34">
    <cfRule type="containsText" dxfId="13420" priority="14047" operator="containsText" text="1 3 : 0 0">
      <formula>NOT(ISERROR(SEARCH("1 3 : 0 0",Y27)))</formula>
    </cfRule>
  </conditionalFormatting>
  <conditionalFormatting sqref="Y27">
    <cfRule type="containsText" dxfId="13419" priority="14046" operator="containsText" text="13:00">
      <formula>NOT(ISERROR(SEARCH("13:00",Y27)))</formula>
    </cfRule>
  </conditionalFormatting>
  <conditionalFormatting sqref="Y27:Y34">
    <cfRule type="containsText" dxfId="13418" priority="14057" operator="containsText" text="09:00 – 13.00 ">
      <formula>NOT(ISERROR(SEARCH("09:00 – 13.00 ",Y27)))</formula>
    </cfRule>
  </conditionalFormatting>
  <conditionalFormatting sqref="Y33">
    <cfRule type="containsText" dxfId="13417" priority="14044" operator="containsText" text="09:00 – 13.00 ">
      <formula>NOT(ISERROR(SEARCH("09:00 – 13.00 ",Y33)))</formula>
    </cfRule>
  </conditionalFormatting>
  <conditionalFormatting sqref="Y27:Y34">
    <cfRule type="containsText" dxfId="13416" priority="14043" operator="containsText" text="09:00 – 13.00 ">
      <formula>NOT(ISERROR(SEARCH("09:00 – 13.00 ",Y27)))</formula>
    </cfRule>
  </conditionalFormatting>
  <conditionalFormatting sqref="Y33:Y34">
    <cfRule type="containsText" dxfId="13415" priority="14042" operator="containsText" text="09:00 – 13.00 ">
      <formula>NOT(ISERROR(SEARCH("09:00 – 13.00 ",Y33)))</formula>
    </cfRule>
  </conditionalFormatting>
  <conditionalFormatting sqref="Y28">
    <cfRule type="containsText" dxfId="13414" priority="14039" operator="containsText" text="09.00 -13.00">
      <formula>NOT(ISERROR(SEARCH("09.00 -13.00",Y28)))</formula>
    </cfRule>
    <cfRule type="containsText" dxfId="13413" priority="14040" operator="containsText" text="09.00 -15:00">
      <formula>NOT(ISERROR(SEARCH("09.00 -15:00",Y28)))</formula>
    </cfRule>
    <cfRule type="containsText" dxfId="13412" priority="14041" operator="containsText" text="09.00 -16.00">
      <formula>NOT(ISERROR(SEARCH("09.00 -16.00",Y28)))</formula>
    </cfRule>
  </conditionalFormatting>
  <conditionalFormatting sqref="Y29:Y34">
    <cfRule type="containsText" dxfId="13411" priority="14036" operator="containsText" text="09.00 -13.00">
      <formula>NOT(ISERROR(SEARCH("09.00 -13.00",Y29)))</formula>
    </cfRule>
    <cfRule type="containsText" dxfId="13410" priority="14037" operator="containsText" text="09.00 -15:00">
      <formula>NOT(ISERROR(SEARCH("09.00 -15:00",Y29)))</formula>
    </cfRule>
    <cfRule type="containsText" dxfId="13409" priority="14038" operator="containsText" text="09.00 -16.00">
      <formula>NOT(ISERROR(SEARCH("09.00 -16.00",Y29)))</formula>
    </cfRule>
  </conditionalFormatting>
  <conditionalFormatting sqref="Y27">
    <cfRule type="containsText" dxfId="13408" priority="14033" operator="containsText" text="09.00 -13.00">
      <formula>NOT(ISERROR(SEARCH("09.00 -13.00",Y27)))</formula>
    </cfRule>
    <cfRule type="containsText" dxfId="13407" priority="14034" operator="containsText" text="09.00 -15:00">
      <formula>NOT(ISERROR(SEARCH("09.00 -15:00",Y27)))</formula>
    </cfRule>
    <cfRule type="containsText" dxfId="13406" priority="14035" operator="containsText" text="09.00 -16.00">
      <formula>NOT(ISERROR(SEARCH("09.00 -16.00",Y27)))</formula>
    </cfRule>
  </conditionalFormatting>
  <conditionalFormatting sqref="Y33">
    <cfRule type="containsText" dxfId="13405" priority="14032" operator="containsText" text="09:00 – 13.00 ">
      <formula>NOT(ISERROR(SEARCH("09:00 – 13.00 ",Y33)))</formula>
    </cfRule>
  </conditionalFormatting>
  <conditionalFormatting sqref="Y27:Y34">
    <cfRule type="containsText" dxfId="13404" priority="14031" operator="containsText" text="09:00 – 13.00 ">
      <formula>NOT(ISERROR(SEARCH("09:00 – 13.00 ",Y27)))</formula>
    </cfRule>
  </conditionalFormatting>
  <conditionalFormatting sqref="Y33:Y34">
    <cfRule type="containsText" dxfId="13403" priority="14030" operator="containsText" text="09:00 – 13.00 ">
      <formula>NOT(ISERROR(SEARCH("09:00 – 13.00 ",Y33)))</formula>
    </cfRule>
  </conditionalFormatting>
  <conditionalFormatting sqref="Y28">
    <cfRule type="containsText" dxfId="13402" priority="14027" operator="containsText" text="09.00 -13.00">
      <formula>NOT(ISERROR(SEARCH("09.00 -13.00",Y28)))</formula>
    </cfRule>
    <cfRule type="containsText" dxfId="13401" priority="14028" operator="containsText" text="09.00 -15:00">
      <formula>NOT(ISERROR(SEARCH("09.00 -15:00",Y28)))</formula>
    </cfRule>
    <cfRule type="containsText" dxfId="13400" priority="14029" operator="containsText" text="09.00 -16.00">
      <formula>NOT(ISERROR(SEARCH("09.00 -16.00",Y28)))</formula>
    </cfRule>
  </conditionalFormatting>
  <conditionalFormatting sqref="Y29:Y34">
    <cfRule type="containsText" dxfId="13399" priority="14024" operator="containsText" text="09.00 -13.00">
      <formula>NOT(ISERROR(SEARCH("09.00 -13.00",Y29)))</formula>
    </cfRule>
    <cfRule type="containsText" dxfId="13398" priority="14025" operator="containsText" text="09.00 -15:00">
      <formula>NOT(ISERROR(SEARCH("09.00 -15:00",Y29)))</formula>
    </cfRule>
    <cfRule type="containsText" dxfId="13397" priority="14026" operator="containsText" text="09.00 -16.00">
      <formula>NOT(ISERROR(SEARCH("09.00 -16.00",Y29)))</formula>
    </cfRule>
  </conditionalFormatting>
  <conditionalFormatting sqref="Y27">
    <cfRule type="containsText" dxfId="13396" priority="14021" operator="containsText" text="09.00 -13.00">
      <formula>NOT(ISERROR(SEARCH("09.00 -13.00",Y27)))</formula>
    </cfRule>
    <cfRule type="containsText" dxfId="13395" priority="14022" operator="containsText" text="09.00 -15:00">
      <formula>NOT(ISERROR(SEARCH("09.00 -15:00",Y27)))</formula>
    </cfRule>
    <cfRule type="containsText" dxfId="13394" priority="14023" operator="containsText" text="09.00 -16.00">
      <formula>NOT(ISERROR(SEARCH("09.00 -16.00",Y27)))</formula>
    </cfRule>
  </conditionalFormatting>
  <conditionalFormatting sqref="Y28">
    <cfRule type="containsText" dxfId="13393" priority="14018" operator="containsText" text="09.00 -13:00">
      <formula>NOT(ISERROR(SEARCH("09.00 -13:00",Y28)))</formula>
    </cfRule>
    <cfRule type="containsText" dxfId="13392" priority="14019" operator="containsText" text="08.30 -17.30">
      <formula>NOT(ISERROR(SEARCH("08.30 -17.30",Y28)))</formula>
    </cfRule>
    <cfRule type="containsText" dxfId="13391" priority="14020" operator="containsText" text="08.30 -15:30">
      <formula>NOT(ISERROR(SEARCH("08.30 -15:30",Y28)))</formula>
    </cfRule>
  </conditionalFormatting>
  <conditionalFormatting sqref="Y29:Y34">
    <cfRule type="containsText" dxfId="13390" priority="14015" operator="containsText" text="09.00 -13.00">
      <formula>NOT(ISERROR(SEARCH("09.00 -13.00",Y29)))</formula>
    </cfRule>
    <cfRule type="containsText" dxfId="13389" priority="14016" operator="containsText" text="09.00 -15:00">
      <formula>NOT(ISERROR(SEARCH("09.00 -15:00",Y29)))</formula>
    </cfRule>
    <cfRule type="containsText" dxfId="13388" priority="14017" operator="containsText" text="09.00 -16.00">
      <formula>NOT(ISERROR(SEARCH("09.00 -16.00",Y29)))</formula>
    </cfRule>
  </conditionalFormatting>
  <conditionalFormatting sqref="Y29:Y34">
    <cfRule type="containsText" dxfId="13387" priority="14012" operator="containsText" text="09.00 -13:00">
      <formula>NOT(ISERROR(SEARCH("09.00 -13:00",Y29)))</formula>
    </cfRule>
    <cfRule type="containsText" dxfId="13386" priority="14013" operator="containsText" text="08.30 -17.30">
      <formula>NOT(ISERROR(SEARCH("08.30 -17.30",Y29)))</formula>
    </cfRule>
    <cfRule type="containsText" dxfId="13385" priority="14014" operator="containsText" text="08.30 -15:30">
      <formula>NOT(ISERROR(SEARCH("08.30 -15:30",Y29)))</formula>
    </cfRule>
  </conditionalFormatting>
  <conditionalFormatting sqref="Y27">
    <cfRule type="containsText" dxfId="13384" priority="14009" operator="containsText" text="09.00 -13.00">
      <formula>NOT(ISERROR(SEARCH("09.00 -13.00",Y27)))</formula>
    </cfRule>
    <cfRule type="containsText" dxfId="13383" priority="14010" operator="containsText" text="09.00 -15:00">
      <formula>NOT(ISERROR(SEARCH("09.00 -15:00",Y27)))</formula>
    </cfRule>
    <cfRule type="containsText" dxfId="13382" priority="14011" operator="containsText" text="09.00 -16.00">
      <formula>NOT(ISERROR(SEARCH("09.00 -16.00",Y27)))</formula>
    </cfRule>
  </conditionalFormatting>
  <conditionalFormatting sqref="Y27">
    <cfRule type="containsText" dxfId="13381" priority="14006" operator="containsText" text="09.00 -13:00">
      <formula>NOT(ISERROR(SEARCH("09.00 -13:00",Y27)))</formula>
    </cfRule>
    <cfRule type="containsText" dxfId="13380" priority="14007" operator="containsText" text="08.30 -17.30">
      <formula>NOT(ISERROR(SEARCH("08.30 -17.30",Y27)))</formula>
    </cfRule>
    <cfRule type="containsText" dxfId="13379" priority="14008" operator="containsText" text="08.30 -15:30">
      <formula>NOT(ISERROR(SEARCH("08.30 -15:30",Y27)))</formula>
    </cfRule>
  </conditionalFormatting>
  <conditionalFormatting sqref="Y16">
    <cfRule type="cellIs" dxfId="13378" priority="13997" operator="equal">
      <formula>"09.00 – 13.00"</formula>
    </cfRule>
  </conditionalFormatting>
  <conditionalFormatting sqref="Y16">
    <cfRule type="cellIs" dxfId="13377" priority="13998" operator="equal">
      <formula>"09.00 – 15.00"</formula>
    </cfRule>
  </conditionalFormatting>
  <conditionalFormatting sqref="Y16">
    <cfRule type="cellIs" dxfId="13376" priority="13999" operator="equal">
      <formula>"09.00 – 18.00"</formula>
    </cfRule>
  </conditionalFormatting>
  <conditionalFormatting sqref="Y16">
    <cfRule type="cellIs" dxfId="13375" priority="14000" operator="equal">
      <formula>"09.30 – 13.00"</formula>
    </cfRule>
  </conditionalFormatting>
  <conditionalFormatting sqref="Y16">
    <cfRule type="cellIs" dxfId="13374" priority="14001" operator="equal">
      <formula>"10.30 – 19.30"</formula>
    </cfRule>
  </conditionalFormatting>
  <conditionalFormatting sqref="Y16">
    <cfRule type="cellIs" dxfId="13373" priority="14002" operator="equal">
      <formula>"11.30 – 19.30"</formula>
    </cfRule>
  </conditionalFormatting>
  <conditionalFormatting sqref="Y16">
    <cfRule type="cellIs" dxfId="13372" priority="14003" operator="equal">
      <formula>_FV(13,"3")</formula>
    </cfRule>
  </conditionalFormatting>
  <conditionalFormatting sqref="Y16">
    <cfRule type="cellIs" dxfId="13371" priority="14004" operator="equal">
      <formula>_FV(13,"3")</formula>
    </cfRule>
  </conditionalFormatting>
  <conditionalFormatting sqref="Y16">
    <cfRule type="cellIs" dxfId="13370" priority="14005" operator="equal">
      <formula>_FV(13,"3")</formula>
    </cfRule>
  </conditionalFormatting>
  <conditionalFormatting sqref="Y16">
    <cfRule type="containsText" dxfId="13369" priority="13987" operator="containsText" text="DOMENICA">
      <formula>NOT(ISERROR(SEARCH("DOMENICA",Y16)))</formula>
    </cfRule>
    <cfRule type="containsText" dxfId="13368" priority="13988" operator="containsText" text="08.30 – 14.30">
      <formula>NOT(ISERROR(SEARCH("08.30 – 14.30",Y16)))</formula>
    </cfRule>
    <cfRule type="containsText" dxfId="13367" priority="13989" operator="containsText" text="09.30 – 18.30">
      <formula>NOT(ISERROR(SEARCH("09.30 – 18.30",Y16)))</formula>
    </cfRule>
    <cfRule type="containsText" dxfId="13366" priority="13990" operator="containsText" text="08.30 – 16.30">
      <formula>NOT(ISERROR(SEARCH("08.30 – 16.30",Y16)))</formula>
    </cfRule>
    <cfRule type="containsText" dxfId="13365" priority="13991" operator="containsText" text="08.30 – 17.30">
      <formula>NOT(ISERROR(SEARCH("08.30 – 17.30",Y16)))</formula>
    </cfRule>
    <cfRule type="containsText" dxfId="13364" priority="13992" operator="containsText" text="09.00 – 18.00">
      <formula>NOT(ISERROR(SEARCH("09.00 – 18.00",Y16)))</formula>
    </cfRule>
    <cfRule type="containsText" dxfId="13363" priority="13993" operator="containsText" text="09.00 – 15.00">
      <formula>NOT(ISERROR(SEARCH("09.00 – 15.00",Y16)))</formula>
    </cfRule>
    <cfRule type="containsText" dxfId="13362" priority="13994" operator="containsText" text="10.30 – 19.30">
      <formula>NOT(ISERROR(SEARCH("10.30 – 19.30",Y16)))</formula>
    </cfRule>
    <cfRule type="containsText" dxfId="13361" priority="13995" operator="containsText" text="09.00 – 13.00">
      <formula>NOT(ISERROR(SEARCH("09.00 – 13.00",Y16)))</formula>
    </cfRule>
    <cfRule type="containsText" dxfId="13360" priority="13996" operator="containsText" text="11.30 – 19.30">
      <formula>NOT(ISERROR(SEARCH("11.30 – 19.30",Y16)))</formula>
    </cfRule>
  </conditionalFormatting>
  <conditionalFormatting sqref="Y16">
    <cfRule type="cellIs" dxfId="13359" priority="13979" operator="equal">
      <formula>"09.00 – 15.00"</formula>
    </cfRule>
  </conditionalFormatting>
  <conditionalFormatting sqref="Y16">
    <cfRule type="cellIs" dxfId="13358" priority="13980" operator="equal">
      <formula>"09.00 – 18.00"</formula>
    </cfRule>
  </conditionalFormatting>
  <conditionalFormatting sqref="Y16">
    <cfRule type="cellIs" dxfId="13357" priority="13981" operator="equal">
      <formula>"09.30 – 13.00"</formula>
    </cfRule>
  </conditionalFormatting>
  <conditionalFormatting sqref="Y16">
    <cfRule type="cellIs" dxfId="13356" priority="13982" operator="equal">
      <formula>"10.30 – 19.30"</formula>
    </cfRule>
  </conditionalFormatting>
  <conditionalFormatting sqref="Y16">
    <cfRule type="cellIs" dxfId="13355" priority="13983" operator="equal">
      <formula>"11.30 – 19.30"</formula>
    </cfRule>
  </conditionalFormatting>
  <conditionalFormatting sqref="Y16">
    <cfRule type="cellIs" dxfId="13354" priority="13984" operator="equal">
      <formula>_FV(13,"3")</formula>
    </cfRule>
  </conditionalFormatting>
  <conditionalFormatting sqref="Y16">
    <cfRule type="cellIs" dxfId="13353" priority="13985" operator="equal">
      <formula>_FV(13,"3")</formula>
    </cfRule>
  </conditionalFormatting>
  <conditionalFormatting sqref="Y16">
    <cfRule type="cellIs" dxfId="13352" priority="13986" operator="equal">
      <formula>_FV(13,"3")</formula>
    </cfRule>
  </conditionalFormatting>
  <conditionalFormatting sqref="Y16">
    <cfRule type="cellIs" dxfId="13351" priority="13971" operator="equal">
      <formula>"09.00 – 15.00"</formula>
    </cfRule>
  </conditionalFormatting>
  <conditionalFormatting sqref="Y16">
    <cfRule type="cellIs" dxfId="13350" priority="13972" operator="equal">
      <formula>"09.00 – 18.00"</formula>
    </cfRule>
  </conditionalFormatting>
  <conditionalFormatting sqref="Y16">
    <cfRule type="cellIs" dxfId="13349" priority="13973" operator="equal">
      <formula>"09.30 – 13.00"</formula>
    </cfRule>
  </conditionalFormatting>
  <conditionalFormatting sqref="Y16">
    <cfRule type="cellIs" dxfId="13348" priority="13974" operator="equal">
      <formula>"10.30 – 19.30"</formula>
    </cfRule>
  </conditionalFormatting>
  <conditionalFormatting sqref="Y16">
    <cfRule type="cellIs" dxfId="13347" priority="13975" operator="equal">
      <formula>"11.30 – 19.30"</formula>
    </cfRule>
  </conditionalFormatting>
  <conditionalFormatting sqref="Y16">
    <cfRule type="cellIs" dxfId="13346" priority="13976" operator="equal">
      <formula>_FV(13,"3")</formula>
    </cfRule>
  </conditionalFormatting>
  <conditionalFormatting sqref="Y16">
    <cfRule type="cellIs" dxfId="13345" priority="13977" operator="equal">
      <formula>_FV(13,"3")</formula>
    </cfRule>
  </conditionalFormatting>
  <conditionalFormatting sqref="Y16">
    <cfRule type="cellIs" dxfId="13344" priority="13978" operator="equal">
      <formula>_FV(13,"3")</formula>
    </cfRule>
  </conditionalFormatting>
  <conditionalFormatting sqref="Y16">
    <cfRule type="containsText" dxfId="13343" priority="13965" operator="containsText" text="09.00 - 13.00">
      <formula>NOT(ISERROR(SEARCH("09.00 - 13.00",Y16)))</formula>
    </cfRule>
    <cfRule type="containsText" dxfId="13342" priority="13966" operator="containsText" text="09.00 – 15:00">
      <formula>NOT(ISERROR(SEARCH("09.00 – 15:00",Y16)))</formula>
    </cfRule>
    <cfRule type="containsText" dxfId="13341" priority="13967" operator="containsText" text="09.00 – 16.00">
      <formula>NOT(ISERROR(SEARCH("09.00 – 16.00",Y16)))</formula>
    </cfRule>
    <cfRule type="containsText" dxfId="13340" priority="13968" operator="containsText" text="09.00 - 13:00">
      <formula>NOT(ISERROR(SEARCH("09.00 - 13:00",Y16)))</formula>
    </cfRule>
    <cfRule type="containsText" dxfId="13339" priority="13969" operator="containsText" text="08.30 – 16:30 ">
      <formula>NOT(ISERROR(SEARCH("08.30 – 16:30 ",Y16)))</formula>
    </cfRule>
    <cfRule type="containsText" dxfId="13338" priority="13970" operator="containsText" text="08.30 – 17:30 ">
      <formula>NOT(ISERROR(SEARCH("08.30 – 17:30 ",Y16)))</formula>
    </cfRule>
  </conditionalFormatting>
  <conditionalFormatting sqref="Y16">
    <cfRule type="cellIs" dxfId="13337" priority="13957" operator="equal">
      <formula>"09.00 – 15.00"</formula>
    </cfRule>
  </conditionalFormatting>
  <conditionalFormatting sqref="Y16">
    <cfRule type="cellIs" dxfId="13336" priority="13958" operator="equal">
      <formula>"09.00 – 18.00"</formula>
    </cfRule>
  </conditionalFormatting>
  <conditionalFormatting sqref="Y16">
    <cfRule type="cellIs" dxfId="13335" priority="13959" operator="equal">
      <formula>"09.30 – 13.00"</formula>
    </cfRule>
  </conditionalFormatting>
  <conditionalFormatting sqref="Y16">
    <cfRule type="cellIs" dxfId="13334" priority="13960" operator="equal">
      <formula>"10.30 – 19.30"</formula>
    </cfRule>
  </conditionalFormatting>
  <conditionalFormatting sqref="Y16">
    <cfRule type="cellIs" dxfId="13333" priority="13961" operator="equal">
      <formula>"11.30 – 19.30"</formula>
    </cfRule>
  </conditionalFormatting>
  <conditionalFormatting sqref="Y16">
    <cfRule type="cellIs" dxfId="13332" priority="13962" operator="equal">
      <formula>_FV(13,"3")</formula>
    </cfRule>
  </conditionalFormatting>
  <conditionalFormatting sqref="Y16">
    <cfRule type="cellIs" dxfId="13331" priority="13963" operator="equal">
      <formula>_FV(13,"3")</formula>
    </cfRule>
  </conditionalFormatting>
  <conditionalFormatting sqref="Y16">
    <cfRule type="cellIs" dxfId="13330" priority="13964" operator="equal">
      <formula>_FV(13,"3")</formula>
    </cfRule>
  </conditionalFormatting>
  <conditionalFormatting sqref="Y16">
    <cfRule type="containsText" dxfId="13329" priority="13947" operator="containsText" text="DOMENICA">
      <formula>NOT(ISERROR(SEARCH("DOMENICA",Y16)))</formula>
    </cfRule>
    <cfRule type="containsText" dxfId="13328" priority="13948" operator="containsText" text="08.30 – 14.30">
      <formula>NOT(ISERROR(SEARCH("08.30 – 14.30",Y16)))</formula>
    </cfRule>
    <cfRule type="containsText" dxfId="13327" priority="13949" operator="containsText" text="09.30 – 18.30">
      <formula>NOT(ISERROR(SEARCH("09.30 – 18.30",Y16)))</formula>
    </cfRule>
    <cfRule type="containsText" dxfId="13326" priority="13950" operator="containsText" text="08.30 – 16.30">
      <formula>NOT(ISERROR(SEARCH("08.30 – 16.30",Y16)))</formula>
    </cfRule>
    <cfRule type="containsText" dxfId="13325" priority="13951" operator="containsText" text="08.30 – 17.30">
      <formula>NOT(ISERROR(SEARCH("08.30 – 17.30",Y16)))</formula>
    </cfRule>
    <cfRule type="containsText" dxfId="13324" priority="13952" operator="containsText" text="09.00 – 18.00">
      <formula>NOT(ISERROR(SEARCH("09.00 – 18.00",Y16)))</formula>
    </cfRule>
    <cfRule type="containsText" dxfId="13323" priority="13953" operator="containsText" text="09.00 – 15.00">
      <formula>NOT(ISERROR(SEARCH("09.00 – 15.00",Y16)))</formula>
    </cfRule>
    <cfRule type="containsText" dxfId="13322" priority="13954" operator="containsText" text="10.30 – 19.30">
      <formula>NOT(ISERROR(SEARCH("10.30 – 19.30",Y16)))</formula>
    </cfRule>
    <cfRule type="containsText" dxfId="13321" priority="13955" operator="containsText" text="09.00 – 13.00">
      <formula>NOT(ISERROR(SEARCH("09.00 – 13.00",Y16)))</formula>
    </cfRule>
    <cfRule type="containsText" dxfId="13320" priority="13956" operator="containsText" text="11.30 – 19.30">
      <formula>NOT(ISERROR(SEARCH("11.30 – 19.30",Y16)))</formula>
    </cfRule>
  </conditionalFormatting>
  <conditionalFormatting sqref="Y16">
    <cfRule type="cellIs" dxfId="13319" priority="13940" operator="equal">
      <formula>"09.00 – 18.00"</formula>
    </cfRule>
  </conditionalFormatting>
  <conditionalFormatting sqref="Y16">
    <cfRule type="cellIs" dxfId="13318" priority="13941" operator="equal">
      <formula>"09.30 – 13.00"</formula>
    </cfRule>
  </conditionalFormatting>
  <conditionalFormatting sqref="Y16">
    <cfRule type="cellIs" dxfId="13317" priority="13942" operator="equal">
      <formula>"10.30 – 19.30"</formula>
    </cfRule>
  </conditionalFormatting>
  <conditionalFormatting sqref="Y16">
    <cfRule type="cellIs" dxfId="13316" priority="13943" operator="equal">
      <formula>"11.30 – 19.30"</formula>
    </cfRule>
  </conditionalFormatting>
  <conditionalFormatting sqref="Y16">
    <cfRule type="cellIs" dxfId="13315" priority="13944" operator="equal">
      <formula>_FV(13,"3")</formula>
    </cfRule>
  </conditionalFormatting>
  <conditionalFormatting sqref="Y16">
    <cfRule type="cellIs" dxfId="13314" priority="13945" operator="equal">
      <formula>_FV(13,"3")</formula>
    </cfRule>
  </conditionalFormatting>
  <conditionalFormatting sqref="Y16">
    <cfRule type="cellIs" dxfId="13313" priority="13946" operator="equal">
      <formula>_FV(13,"3")</formula>
    </cfRule>
  </conditionalFormatting>
  <conditionalFormatting sqref="Y16">
    <cfRule type="cellIs" dxfId="13312" priority="13933" operator="equal">
      <formula>"09.00 – 18.00"</formula>
    </cfRule>
  </conditionalFormatting>
  <conditionalFormatting sqref="Y16">
    <cfRule type="cellIs" dxfId="13311" priority="13934" operator="equal">
      <formula>"09.30 – 13.00"</formula>
    </cfRule>
  </conditionalFormatting>
  <conditionalFormatting sqref="Y16">
    <cfRule type="cellIs" dxfId="13310" priority="13935" operator="equal">
      <formula>"10.30 – 19.30"</formula>
    </cfRule>
  </conditionalFormatting>
  <conditionalFormatting sqref="Y16">
    <cfRule type="cellIs" dxfId="13309" priority="13936" operator="equal">
      <formula>"11.30 – 19.30"</formula>
    </cfRule>
  </conditionalFormatting>
  <conditionalFormatting sqref="Y16">
    <cfRule type="cellIs" dxfId="13308" priority="13937" operator="equal">
      <formula>_FV(13,"3")</formula>
    </cfRule>
  </conditionalFormatting>
  <conditionalFormatting sqref="Y16">
    <cfRule type="cellIs" dxfId="13307" priority="13938" operator="equal">
      <formula>_FV(13,"3")</formula>
    </cfRule>
  </conditionalFormatting>
  <conditionalFormatting sqref="Y16">
    <cfRule type="cellIs" dxfId="13306" priority="13939" operator="equal">
      <formula>_FV(13,"3")</formula>
    </cfRule>
  </conditionalFormatting>
  <conditionalFormatting sqref="Y17:Y24">
    <cfRule type="containsText" dxfId="13305" priority="13915" operator="containsText" text="08.30 – 14.30">
      <formula>NOT(ISERROR(SEARCH("08.30 – 14.30",Y17)))</formula>
    </cfRule>
    <cfRule type="containsText" dxfId="13304" priority="13916" operator="containsText" text="09:30 – 18.30">
      <formula>NOT(ISERROR(SEARCH("09:30 – 18.30",Y17)))</formula>
    </cfRule>
    <cfRule type="containsText" dxfId="13303" priority="13917" operator="containsText" text="10.30 – 18.30">
      <formula>NOT(ISERROR(SEARCH("10.30 – 18.30",Y17)))</formula>
    </cfRule>
    <cfRule type="containsText" dxfId="13302" priority="13918" operator="containsText" text="09.30 – 18.30">
      <formula>NOT(ISERROR(SEARCH("09.30 – 18.30",Y17)))</formula>
    </cfRule>
    <cfRule type="containsText" dxfId="13301" priority="13920" operator="containsText" text="09.00 – 13:00">
      <formula>NOT(ISERROR(SEARCH("09.00 – 13:00",Y17)))</formula>
    </cfRule>
    <cfRule type="containsText" dxfId="13300" priority="13921" operator="containsText" text="08.30 – 16.30">
      <formula>NOT(ISERROR(SEARCH("08.30 – 16.30",Y17)))</formula>
    </cfRule>
    <cfRule type="containsText" dxfId="13299" priority="13922" operator="containsText" text="08:30 – 17.30">
      <formula>NOT(ISERROR(SEARCH("08:30 – 17.30",Y17)))</formula>
    </cfRule>
    <cfRule type="containsText" dxfId="13298" priority="13923" operator="containsText" text="08.30 – 17.30">
      <formula>NOT(ISERROR(SEARCH("08.30 – 17.30",Y17)))</formula>
    </cfRule>
    <cfRule type="containsText" dxfId="13297" priority="13924" operator="containsText" text="09.00 – 18.00">
      <formula>NOT(ISERROR(SEARCH("09.00 – 18.00",Y17)))</formula>
    </cfRule>
    <cfRule type="containsText" dxfId="13296" priority="13925" operator="containsText" text="09.00 – 13.00">
      <formula>NOT(ISERROR(SEARCH("09.00 – 13.00",Y17)))</formula>
    </cfRule>
    <cfRule type="containsText" dxfId="13295" priority="13926" operator="containsText" text="11.30 – 19.30">
      <formula>NOT(ISERROR(SEARCH("11.30 – 19.30",Y17)))</formula>
    </cfRule>
    <cfRule type="containsText" dxfId="13294" priority="13927" operator="containsText" text="10.30 – 19.30">
      <formula>NOT(ISERROR(SEARCH("10.30 – 19.30",Y17)))</formula>
    </cfRule>
    <cfRule type="containsText" dxfId="13293" priority="13928" operator="containsText" text="09.00 – 15.00">
      <formula>NOT(ISERROR(SEARCH("09.00 – 15.00",Y17)))</formula>
    </cfRule>
    <cfRule type="containsText" dxfId="13292" priority="13929" operator="containsText" text="1 2 : 3 0">
      <formula>NOT(ISERROR(SEARCH("1 2 : 3 0",Y17)))</formula>
    </cfRule>
    <cfRule type="containsText" dxfId="13291" priority="13930" operator="containsText" text="1 3 : 3 0">
      <formula>NOT(ISERROR(SEARCH("1 3 : 3 0",Y17)))</formula>
    </cfRule>
    <cfRule type="containsText" dxfId="13290" priority="13931" operator="containsText" text="FESTIVITÁ">
      <formula>NOT(ISERROR(SEARCH("FESTIVITÁ",Y17)))</formula>
    </cfRule>
    <cfRule type="cellIs" dxfId="13289" priority="13932" operator="equal">
      <formula>"DOMENICA"</formula>
    </cfRule>
  </conditionalFormatting>
  <conditionalFormatting sqref="Y17:Y24">
    <cfRule type="containsText" dxfId="13288" priority="13907" operator="containsText" text="09.00 - 13.00">
      <formula>NOT(ISERROR(SEARCH("09.00 - 13.00",Y17)))</formula>
    </cfRule>
    <cfRule type="containsText" dxfId="13287" priority="13910" operator="containsText" text="09.00 – 15:00">
      <formula>NOT(ISERROR(SEARCH("09.00 – 15:00",Y17)))</formula>
    </cfRule>
    <cfRule type="containsText" dxfId="13286" priority="13911" operator="containsText" text="09.00 – 16.00">
      <formula>NOT(ISERROR(SEARCH("09.00 – 16.00",Y17)))</formula>
    </cfRule>
    <cfRule type="containsText" dxfId="13285" priority="13912" operator="containsText" text="09.00 - 13:00">
      <formula>NOT(ISERROR(SEARCH("09.00 - 13:00",Y17)))</formula>
    </cfRule>
    <cfRule type="containsText" dxfId="13284" priority="13913" operator="containsText" text="08.30 – 16:30 ">
      <formula>NOT(ISERROR(SEARCH("08.30 – 16:30 ",Y17)))</formula>
    </cfRule>
    <cfRule type="containsText" dxfId="13283" priority="13914" operator="containsText" text="08.30 – 17:30 ">
      <formula>NOT(ISERROR(SEARCH("08.30 – 17:30 ",Y17)))</formula>
    </cfRule>
  </conditionalFormatting>
  <conditionalFormatting sqref="Y17:Y24">
    <cfRule type="containsText" dxfId="13282" priority="13909" operator="containsText" text="1 3 : 0 0">
      <formula>NOT(ISERROR(SEARCH("1 3 : 0 0",Y17)))</formula>
    </cfRule>
  </conditionalFormatting>
  <conditionalFormatting sqref="Y17">
    <cfRule type="containsText" dxfId="13281" priority="13908" operator="containsText" text="13:00">
      <formula>NOT(ISERROR(SEARCH("13:00",Y17)))</formula>
    </cfRule>
  </conditionalFormatting>
  <conditionalFormatting sqref="Y17:Y24">
    <cfRule type="containsText" dxfId="13280" priority="13919" operator="containsText" text="09:00 – 13.00 ">
      <formula>NOT(ISERROR(SEARCH("09:00 – 13.00 ",Y17)))</formula>
    </cfRule>
  </conditionalFormatting>
  <conditionalFormatting sqref="Y23">
    <cfRule type="containsText" dxfId="13279" priority="13906" operator="containsText" text="09:00 – 13.00 ">
      <formula>NOT(ISERROR(SEARCH("09:00 – 13.00 ",Y23)))</formula>
    </cfRule>
  </conditionalFormatting>
  <conditionalFormatting sqref="Y17:Y24">
    <cfRule type="containsText" dxfId="13278" priority="13905" operator="containsText" text="09:00 – 13.00 ">
      <formula>NOT(ISERROR(SEARCH("09:00 – 13.00 ",Y17)))</formula>
    </cfRule>
  </conditionalFormatting>
  <conditionalFormatting sqref="Y23:Y24">
    <cfRule type="containsText" dxfId="13277" priority="13904" operator="containsText" text="09:00 – 13.00 ">
      <formula>NOT(ISERROR(SEARCH("09:00 – 13.00 ",Y23)))</formula>
    </cfRule>
  </conditionalFormatting>
  <conditionalFormatting sqref="Y18">
    <cfRule type="containsText" dxfId="13276" priority="13901" operator="containsText" text="09.00 -13.00">
      <formula>NOT(ISERROR(SEARCH("09.00 -13.00",Y18)))</formula>
    </cfRule>
    <cfRule type="containsText" dxfId="13275" priority="13902" operator="containsText" text="09.00 -15:00">
      <formula>NOT(ISERROR(SEARCH("09.00 -15:00",Y18)))</formula>
    </cfRule>
    <cfRule type="containsText" dxfId="13274" priority="13903" operator="containsText" text="09.00 -16.00">
      <formula>NOT(ISERROR(SEARCH("09.00 -16.00",Y18)))</formula>
    </cfRule>
  </conditionalFormatting>
  <conditionalFormatting sqref="Y19:Y24">
    <cfRule type="containsText" dxfId="13273" priority="13898" operator="containsText" text="09.00 -13.00">
      <formula>NOT(ISERROR(SEARCH("09.00 -13.00",Y19)))</formula>
    </cfRule>
    <cfRule type="containsText" dxfId="13272" priority="13899" operator="containsText" text="09.00 -15:00">
      <formula>NOT(ISERROR(SEARCH("09.00 -15:00",Y19)))</formula>
    </cfRule>
    <cfRule type="containsText" dxfId="13271" priority="13900" operator="containsText" text="09.00 -16.00">
      <formula>NOT(ISERROR(SEARCH("09.00 -16.00",Y19)))</formula>
    </cfRule>
  </conditionalFormatting>
  <conditionalFormatting sqref="Y17">
    <cfRule type="containsText" dxfId="13270" priority="13895" operator="containsText" text="09.00 -13.00">
      <formula>NOT(ISERROR(SEARCH("09.00 -13.00",Y17)))</formula>
    </cfRule>
    <cfRule type="containsText" dxfId="13269" priority="13896" operator="containsText" text="09.00 -15:00">
      <formula>NOT(ISERROR(SEARCH("09.00 -15:00",Y17)))</formula>
    </cfRule>
    <cfRule type="containsText" dxfId="13268" priority="13897" operator="containsText" text="09.00 -16.00">
      <formula>NOT(ISERROR(SEARCH("09.00 -16.00",Y17)))</formula>
    </cfRule>
  </conditionalFormatting>
  <conditionalFormatting sqref="Y23">
    <cfRule type="containsText" dxfId="13267" priority="13894" operator="containsText" text="09:00 – 13.00 ">
      <formula>NOT(ISERROR(SEARCH("09:00 – 13.00 ",Y23)))</formula>
    </cfRule>
  </conditionalFormatting>
  <conditionalFormatting sqref="Y17:Y24">
    <cfRule type="containsText" dxfId="13266" priority="13893" operator="containsText" text="09:00 – 13.00 ">
      <formula>NOT(ISERROR(SEARCH("09:00 – 13.00 ",Y17)))</formula>
    </cfRule>
  </conditionalFormatting>
  <conditionalFormatting sqref="Y23:Y24">
    <cfRule type="containsText" dxfId="13265" priority="13892" operator="containsText" text="09:00 – 13.00 ">
      <formula>NOT(ISERROR(SEARCH("09:00 – 13.00 ",Y23)))</formula>
    </cfRule>
  </conditionalFormatting>
  <conditionalFormatting sqref="Y18">
    <cfRule type="containsText" dxfId="13264" priority="13889" operator="containsText" text="09.00 -13.00">
      <formula>NOT(ISERROR(SEARCH("09.00 -13.00",Y18)))</formula>
    </cfRule>
    <cfRule type="containsText" dxfId="13263" priority="13890" operator="containsText" text="09.00 -15:00">
      <formula>NOT(ISERROR(SEARCH("09.00 -15:00",Y18)))</formula>
    </cfRule>
    <cfRule type="containsText" dxfId="13262" priority="13891" operator="containsText" text="09.00 -16.00">
      <formula>NOT(ISERROR(SEARCH("09.00 -16.00",Y18)))</formula>
    </cfRule>
  </conditionalFormatting>
  <conditionalFormatting sqref="Y19:Y24">
    <cfRule type="containsText" dxfId="13261" priority="13886" operator="containsText" text="09.00 -13.00">
      <formula>NOT(ISERROR(SEARCH("09.00 -13.00",Y19)))</formula>
    </cfRule>
    <cfRule type="containsText" dxfId="13260" priority="13887" operator="containsText" text="09.00 -15:00">
      <formula>NOT(ISERROR(SEARCH("09.00 -15:00",Y19)))</formula>
    </cfRule>
    <cfRule type="containsText" dxfId="13259" priority="13888" operator="containsText" text="09.00 -16.00">
      <formula>NOT(ISERROR(SEARCH("09.00 -16.00",Y19)))</formula>
    </cfRule>
  </conditionalFormatting>
  <conditionalFormatting sqref="Y17">
    <cfRule type="containsText" dxfId="13258" priority="13883" operator="containsText" text="09.00 -13.00">
      <formula>NOT(ISERROR(SEARCH("09.00 -13.00",Y17)))</formula>
    </cfRule>
    <cfRule type="containsText" dxfId="13257" priority="13884" operator="containsText" text="09.00 -15:00">
      <formula>NOT(ISERROR(SEARCH("09.00 -15:00",Y17)))</formula>
    </cfRule>
    <cfRule type="containsText" dxfId="13256" priority="13885" operator="containsText" text="09.00 -16.00">
      <formula>NOT(ISERROR(SEARCH("09.00 -16.00",Y17)))</formula>
    </cfRule>
  </conditionalFormatting>
  <conditionalFormatting sqref="Y18">
    <cfRule type="containsText" dxfId="13255" priority="13880" operator="containsText" text="09.00 -13:00">
      <formula>NOT(ISERROR(SEARCH("09.00 -13:00",Y18)))</formula>
    </cfRule>
    <cfRule type="containsText" dxfId="13254" priority="13881" operator="containsText" text="08.30 -17.30">
      <formula>NOT(ISERROR(SEARCH("08.30 -17.30",Y18)))</formula>
    </cfRule>
    <cfRule type="containsText" dxfId="13253" priority="13882" operator="containsText" text="08.30 -15:30">
      <formula>NOT(ISERROR(SEARCH("08.30 -15:30",Y18)))</formula>
    </cfRule>
  </conditionalFormatting>
  <conditionalFormatting sqref="Y19:Y24">
    <cfRule type="containsText" dxfId="13252" priority="13877" operator="containsText" text="09.00 -13.00">
      <formula>NOT(ISERROR(SEARCH("09.00 -13.00",Y19)))</formula>
    </cfRule>
    <cfRule type="containsText" dxfId="13251" priority="13878" operator="containsText" text="09.00 -15:00">
      <formula>NOT(ISERROR(SEARCH("09.00 -15:00",Y19)))</formula>
    </cfRule>
    <cfRule type="containsText" dxfId="13250" priority="13879" operator="containsText" text="09.00 -16.00">
      <formula>NOT(ISERROR(SEARCH("09.00 -16.00",Y19)))</formula>
    </cfRule>
  </conditionalFormatting>
  <conditionalFormatting sqref="Y19:Y24">
    <cfRule type="containsText" dxfId="13249" priority="13874" operator="containsText" text="09.00 -13:00">
      <formula>NOT(ISERROR(SEARCH("09.00 -13:00",Y19)))</formula>
    </cfRule>
    <cfRule type="containsText" dxfId="13248" priority="13875" operator="containsText" text="08.30 -17.30">
      <formula>NOT(ISERROR(SEARCH("08.30 -17.30",Y19)))</formula>
    </cfRule>
    <cfRule type="containsText" dxfId="13247" priority="13876" operator="containsText" text="08.30 -15:30">
      <formula>NOT(ISERROR(SEARCH("08.30 -15:30",Y19)))</formula>
    </cfRule>
  </conditionalFormatting>
  <conditionalFormatting sqref="Y17">
    <cfRule type="containsText" dxfId="13246" priority="13871" operator="containsText" text="09.00 -13.00">
      <formula>NOT(ISERROR(SEARCH("09.00 -13.00",Y17)))</formula>
    </cfRule>
    <cfRule type="containsText" dxfId="13245" priority="13872" operator="containsText" text="09.00 -15:00">
      <formula>NOT(ISERROR(SEARCH("09.00 -15:00",Y17)))</formula>
    </cfRule>
    <cfRule type="containsText" dxfId="13244" priority="13873" operator="containsText" text="09.00 -16.00">
      <formula>NOT(ISERROR(SEARCH("09.00 -16.00",Y17)))</formula>
    </cfRule>
  </conditionalFormatting>
  <conditionalFormatting sqref="Y17">
    <cfRule type="containsText" dxfId="13243" priority="13868" operator="containsText" text="09.00 -13:00">
      <formula>NOT(ISERROR(SEARCH("09.00 -13:00",Y17)))</formula>
    </cfRule>
    <cfRule type="containsText" dxfId="13242" priority="13869" operator="containsText" text="08.30 -17.30">
      <formula>NOT(ISERROR(SEARCH("08.30 -17.30",Y17)))</formula>
    </cfRule>
    <cfRule type="containsText" dxfId="13241" priority="13870" operator="containsText" text="08.30 -15:30">
      <formula>NOT(ISERROR(SEARCH("08.30 -15:30",Y17)))</formula>
    </cfRule>
  </conditionalFormatting>
  <conditionalFormatting sqref="Y6">
    <cfRule type="cellIs" dxfId="13240" priority="13859" operator="equal">
      <formula>"09.00 – 13.00"</formula>
    </cfRule>
  </conditionalFormatting>
  <conditionalFormatting sqref="Y6">
    <cfRule type="cellIs" dxfId="13239" priority="13860" operator="equal">
      <formula>"09.00 – 15.00"</formula>
    </cfRule>
  </conditionalFormatting>
  <conditionalFormatting sqref="Y6">
    <cfRule type="cellIs" dxfId="13238" priority="13861" operator="equal">
      <formula>"09.00 – 18.00"</formula>
    </cfRule>
  </conditionalFormatting>
  <conditionalFormatting sqref="Y6">
    <cfRule type="cellIs" dxfId="13237" priority="13862" operator="equal">
      <formula>"09.30 – 13.00"</formula>
    </cfRule>
  </conditionalFormatting>
  <conditionalFormatting sqref="Y6">
    <cfRule type="cellIs" dxfId="13236" priority="13863" operator="equal">
      <formula>"10.30 – 19.30"</formula>
    </cfRule>
  </conditionalFormatting>
  <conditionalFormatting sqref="Y6">
    <cfRule type="cellIs" dxfId="13235" priority="13864" operator="equal">
      <formula>"11.30 – 19.30"</formula>
    </cfRule>
  </conditionalFormatting>
  <conditionalFormatting sqref="Y6">
    <cfRule type="cellIs" dxfId="13234" priority="13865" operator="equal">
      <formula>_FV(13,"3")</formula>
    </cfRule>
  </conditionalFormatting>
  <conditionalFormatting sqref="Y6">
    <cfRule type="cellIs" dxfId="13233" priority="13866" operator="equal">
      <formula>_FV(13,"3")</formula>
    </cfRule>
  </conditionalFormatting>
  <conditionalFormatting sqref="Y6">
    <cfRule type="cellIs" dxfId="13232" priority="13867" operator="equal">
      <formula>_FV(13,"3")</formula>
    </cfRule>
  </conditionalFormatting>
  <conditionalFormatting sqref="Y6">
    <cfRule type="containsText" dxfId="13231" priority="13849" operator="containsText" text="DOMENICA">
      <formula>NOT(ISERROR(SEARCH("DOMENICA",Y6)))</formula>
    </cfRule>
    <cfRule type="containsText" dxfId="13230" priority="13850" operator="containsText" text="08.30 – 14.30">
      <formula>NOT(ISERROR(SEARCH("08.30 – 14.30",Y6)))</formula>
    </cfRule>
    <cfRule type="containsText" dxfId="13229" priority="13851" operator="containsText" text="09.30 – 18.30">
      <formula>NOT(ISERROR(SEARCH("09.30 – 18.30",Y6)))</formula>
    </cfRule>
    <cfRule type="containsText" dxfId="13228" priority="13852" operator="containsText" text="08.30 – 16.30">
      <formula>NOT(ISERROR(SEARCH("08.30 – 16.30",Y6)))</formula>
    </cfRule>
    <cfRule type="containsText" dxfId="13227" priority="13853" operator="containsText" text="08.30 – 17.30">
      <formula>NOT(ISERROR(SEARCH("08.30 – 17.30",Y6)))</formula>
    </cfRule>
    <cfRule type="containsText" dxfId="13226" priority="13854" operator="containsText" text="09.00 – 18.00">
      <formula>NOT(ISERROR(SEARCH("09.00 – 18.00",Y6)))</formula>
    </cfRule>
    <cfRule type="containsText" dxfId="13225" priority="13855" operator="containsText" text="09.00 – 15.00">
      <formula>NOT(ISERROR(SEARCH("09.00 – 15.00",Y6)))</formula>
    </cfRule>
    <cfRule type="containsText" dxfId="13224" priority="13856" operator="containsText" text="10.30 – 19.30">
      <formula>NOT(ISERROR(SEARCH("10.30 – 19.30",Y6)))</formula>
    </cfRule>
    <cfRule type="containsText" dxfId="13223" priority="13857" operator="containsText" text="09.00 – 13.00">
      <formula>NOT(ISERROR(SEARCH("09.00 – 13.00",Y6)))</formula>
    </cfRule>
    <cfRule type="containsText" dxfId="13222" priority="13858" operator="containsText" text="11.30 – 19.30">
      <formula>NOT(ISERROR(SEARCH("11.30 – 19.30",Y6)))</formula>
    </cfRule>
  </conditionalFormatting>
  <conditionalFormatting sqref="Y6">
    <cfRule type="cellIs" dxfId="13221" priority="13841" operator="equal">
      <formula>"09.00 – 15.00"</formula>
    </cfRule>
  </conditionalFormatting>
  <conditionalFormatting sqref="Y6">
    <cfRule type="cellIs" dxfId="13220" priority="13842" operator="equal">
      <formula>"09.00 – 18.00"</formula>
    </cfRule>
  </conditionalFormatting>
  <conditionalFormatting sqref="Y6">
    <cfRule type="cellIs" dxfId="13219" priority="13843" operator="equal">
      <formula>"09.30 – 13.00"</formula>
    </cfRule>
  </conditionalFormatting>
  <conditionalFormatting sqref="Y6">
    <cfRule type="cellIs" dxfId="13218" priority="13844" operator="equal">
      <formula>"10.30 – 19.30"</formula>
    </cfRule>
  </conditionalFormatting>
  <conditionalFormatting sqref="Y6">
    <cfRule type="cellIs" dxfId="13217" priority="13845" operator="equal">
      <formula>"11.30 – 19.30"</formula>
    </cfRule>
  </conditionalFormatting>
  <conditionalFormatting sqref="Y6">
    <cfRule type="cellIs" dxfId="13216" priority="13846" operator="equal">
      <formula>_FV(13,"3")</formula>
    </cfRule>
  </conditionalFormatting>
  <conditionalFormatting sqref="Y6">
    <cfRule type="cellIs" dxfId="13215" priority="13847" operator="equal">
      <formula>_FV(13,"3")</formula>
    </cfRule>
  </conditionalFormatting>
  <conditionalFormatting sqref="Y6">
    <cfRule type="cellIs" dxfId="13214" priority="13848" operator="equal">
      <formula>_FV(13,"3")</formula>
    </cfRule>
  </conditionalFormatting>
  <conditionalFormatting sqref="Y6">
    <cfRule type="cellIs" dxfId="13213" priority="13833" operator="equal">
      <formula>"09.00 – 15.00"</formula>
    </cfRule>
  </conditionalFormatting>
  <conditionalFormatting sqref="Y6">
    <cfRule type="cellIs" dxfId="13212" priority="13834" operator="equal">
      <formula>"09.00 – 18.00"</formula>
    </cfRule>
  </conditionalFormatting>
  <conditionalFormatting sqref="Y6">
    <cfRule type="cellIs" dxfId="13211" priority="13835" operator="equal">
      <formula>"09.30 – 13.00"</formula>
    </cfRule>
  </conditionalFormatting>
  <conditionalFormatting sqref="Y6">
    <cfRule type="cellIs" dxfId="13210" priority="13836" operator="equal">
      <formula>"10.30 – 19.30"</formula>
    </cfRule>
  </conditionalFormatting>
  <conditionalFormatting sqref="Y6">
    <cfRule type="cellIs" dxfId="13209" priority="13837" operator="equal">
      <formula>"11.30 – 19.30"</formula>
    </cfRule>
  </conditionalFormatting>
  <conditionalFormatting sqref="Y6">
    <cfRule type="cellIs" dxfId="13208" priority="13838" operator="equal">
      <formula>_FV(13,"3")</formula>
    </cfRule>
  </conditionalFormatting>
  <conditionalFormatting sqref="Y6">
    <cfRule type="cellIs" dxfId="13207" priority="13839" operator="equal">
      <formula>_FV(13,"3")</formula>
    </cfRule>
  </conditionalFormatting>
  <conditionalFormatting sqref="Y6">
    <cfRule type="cellIs" dxfId="13206" priority="13840" operator="equal">
      <formula>_FV(13,"3")</formula>
    </cfRule>
  </conditionalFormatting>
  <conditionalFormatting sqref="Y6">
    <cfRule type="containsText" dxfId="13205" priority="13827" operator="containsText" text="09.00 - 13.00">
      <formula>NOT(ISERROR(SEARCH("09.00 - 13.00",Y6)))</formula>
    </cfRule>
    <cfRule type="containsText" dxfId="13204" priority="13828" operator="containsText" text="09.00 – 15:00">
      <formula>NOT(ISERROR(SEARCH("09.00 – 15:00",Y6)))</formula>
    </cfRule>
    <cfRule type="containsText" dxfId="13203" priority="13829" operator="containsText" text="09.00 – 16.00">
      <formula>NOT(ISERROR(SEARCH("09.00 – 16.00",Y6)))</formula>
    </cfRule>
    <cfRule type="containsText" dxfId="13202" priority="13830" operator="containsText" text="09.00 - 13:00">
      <formula>NOT(ISERROR(SEARCH("09.00 - 13:00",Y6)))</formula>
    </cfRule>
    <cfRule type="containsText" dxfId="13201" priority="13831" operator="containsText" text="08.30 – 16:30 ">
      <formula>NOT(ISERROR(SEARCH("08.30 – 16:30 ",Y6)))</formula>
    </cfRule>
    <cfRule type="containsText" dxfId="13200" priority="13832" operator="containsText" text="08.30 – 17:30 ">
      <formula>NOT(ISERROR(SEARCH("08.30 – 17:30 ",Y6)))</formula>
    </cfRule>
  </conditionalFormatting>
  <conditionalFormatting sqref="Y6">
    <cfRule type="cellIs" dxfId="13199" priority="13819" operator="equal">
      <formula>"09.00 – 15.00"</formula>
    </cfRule>
  </conditionalFormatting>
  <conditionalFormatting sqref="Y6">
    <cfRule type="cellIs" dxfId="13198" priority="13820" operator="equal">
      <formula>"09.00 – 18.00"</formula>
    </cfRule>
  </conditionalFormatting>
  <conditionalFormatting sqref="Y6">
    <cfRule type="cellIs" dxfId="13197" priority="13821" operator="equal">
      <formula>"09.30 – 13.00"</formula>
    </cfRule>
  </conditionalFormatting>
  <conditionalFormatting sqref="Y6">
    <cfRule type="cellIs" dxfId="13196" priority="13822" operator="equal">
      <formula>"10.30 – 19.30"</formula>
    </cfRule>
  </conditionalFormatting>
  <conditionalFormatting sqref="Y6">
    <cfRule type="cellIs" dxfId="13195" priority="13823" operator="equal">
      <formula>"11.30 – 19.30"</formula>
    </cfRule>
  </conditionalFormatting>
  <conditionalFormatting sqref="Y6">
    <cfRule type="cellIs" dxfId="13194" priority="13824" operator="equal">
      <formula>_FV(13,"3")</formula>
    </cfRule>
  </conditionalFormatting>
  <conditionalFormatting sqref="Y6">
    <cfRule type="cellIs" dxfId="13193" priority="13825" operator="equal">
      <formula>_FV(13,"3")</formula>
    </cfRule>
  </conditionalFormatting>
  <conditionalFormatting sqref="Y6">
    <cfRule type="containsText" dxfId="13192" priority="13809" operator="containsText" text="DOMENICA">
      <formula>NOT(ISERROR(SEARCH("DOMENICA",Y6)))</formula>
    </cfRule>
    <cfRule type="containsText" dxfId="13191" priority="13810" operator="containsText" text="08.30 – 14.30">
      <formula>NOT(ISERROR(SEARCH("08.30 – 14.30",Y6)))</formula>
    </cfRule>
    <cfRule type="containsText" dxfId="13190" priority="13811" operator="containsText" text="09.30 – 18.30">
      <formula>NOT(ISERROR(SEARCH("09.30 – 18.30",Y6)))</formula>
    </cfRule>
    <cfRule type="containsText" dxfId="13189" priority="13812" operator="containsText" text="08.30 – 16.30">
      <formula>NOT(ISERROR(SEARCH("08.30 – 16.30",Y6)))</formula>
    </cfRule>
    <cfRule type="containsText" dxfId="13188" priority="13813" operator="containsText" text="08.30 – 17.30">
      <formula>NOT(ISERROR(SEARCH("08.30 – 17.30",Y6)))</formula>
    </cfRule>
    <cfRule type="containsText" dxfId="13187" priority="13814" operator="containsText" text="09.00 – 18.00">
      <formula>NOT(ISERROR(SEARCH("09.00 – 18.00",Y6)))</formula>
    </cfRule>
    <cfRule type="containsText" dxfId="13186" priority="13815" operator="containsText" text="09.00 – 15.00">
      <formula>NOT(ISERROR(SEARCH("09.00 – 15.00",Y6)))</formula>
    </cfRule>
    <cfRule type="containsText" dxfId="13185" priority="13816" operator="containsText" text="10.30 – 19.30">
      <formula>NOT(ISERROR(SEARCH("10.30 – 19.30",Y6)))</formula>
    </cfRule>
    <cfRule type="containsText" dxfId="13184" priority="13817" operator="containsText" text="09.00 – 13.00">
      <formula>NOT(ISERROR(SEARCH("09.00 – 13.00",Y6)))</formula>
    </cfRule>
    <cfRule type="containsText" dxfId="13183" priority="13818" operator="containsText" text="11.30 – 19.30">
      <formula>NOT(ISERROR(SEARCH("11.30 – 19.30",Y6)))</formula>
    </cfRule>
  </conditionalFormatting>
  <conditionalFormatting sqref="Y6">
    <cfRule type="cellIs" dxfId="13182" priority="13802" operator="equal">
      <formula>"09.00 – 18.00"</formula>
    </cfRule>
  </conditionalFormatting>
  <conditionalFormatting sqref="Y6">
    <cfRule type="cellIs" dxfId="13181" priority="13803" operator="equal">
      <formula>"09.30 – 13.00"</formula>
    </cfRule>
  </conditionalFormatting>
  <conditionalFormatting sqref="Y6">
    <cfRule type="cellIs" dxfId="13180" priority="13804" operator="equal">
      <formula>"10.30 – 19.30"</formula>
    </cfRule>
  </conditionalFormatting>
  <conditionalFormatting sqref="Y6">
    <cfRule type="cellIs" dxfId="13179" priority="13805" operator="equal">
      <formula>"11.30 – 19.30"</formula>
    </cfRule>
  </conditionalFormatting>
  <conditionalFormatting sqref="Y6">
    <cfRule type="cellIs" dxfId="13178" priority="13806" operator="equal">
      <formula>_FV(13,"3")</formula>
    </cfRule>
  </conditionalFormatting>
  <conditionalFormatting sqref="Y6">
    <cfRule type="cellIs" dxfId="13177" priority="13795" operator="equal">
      <formula>"09.00 – 18.00"</formula>
    </cfRule>
  </conditionalFormatting>
  <conditionalFormatting sqref="Y6">
    <cfRule type="cellIs" dxfId="13176" priority="13796" operator="equal">
      <formula>"09.30 – 13.00"</formula>
    </cfRule>
  </conditionalFormatting>
  <conditionalFormatting sqref="Y6">
    <cfRule type="cellIs" dxfId="13175" priority="13797" operator="equal">
      <formula>"10.30 – 19.30"</formula>
    </cfRule>
  </conditionalFormatting>
  <conditionalFormatting sqref="Y6">
    <cfRule type="cellIs" dxfId="13174" priority="13798" operator="equal">
      <formula>"11.30 – 19.30"</formula>
    </cfRule>
  </conditionalFormatting>
  <conditionalFormatting sqref="Y6">
    <cfRule type="cellIs" dxfId="13173" priority="13799" operator="equal">
      <formula>_FV(13,"3")</formula>
    </cfRule>
  </conditionalFormatting>
  <conditionalFormatting sqref="Y7:Y14 Z8:Z12">
    <cfRule type="containsText" dxfId="13172" priority="13777" operator="containsText" text="08.30 – 14.30">
      <formula>NOT(ISERROR(SEARCH("08.30 – 14.30",Y7)))</formula>
    </cfRule>
    <cfRule type="containsText" dxfId="13171" priority="13778" operator="containsText" text="09:30 – 18.30">
      <formula>NOT(ISERROR(SEARCH("09:30 – 18.30",Y7)))</formula>
    </cfRule>
    <cfRule type="containsText" dxfId="13170" priority="13779" operator="containsText" text="10.30 – 18.30">
      <formula>NOT(ISERROR(SEARCH("10.30 – 18.30",Y7)))</formula>
    </cfRule>
    <cfRule type="containsText" dxfId="13169" priority="13780" operator="containsText" text="09.30 – 18.30">
      <formula>NOT(ISERROR(SEARCH("09.30 – 18.30",Y7)))</formula>
    </cfRule>
    <cfRule type="containsText" dxfId="13168" priority="13782" operator="containsText" text="09.00 – 13:00">
      <formula>NOT(ISERROR(SEARCH("09.00 – 13:00",Y7)))</formula>
    </cfRule>
    <cfRule type="containsText" dxfId="13167" priority="13783" operator="containsText" text="08.30 – 16.30">
      <formula>NOT(ISERROR(SEARCH("08.30 – 16.30",Y7)))</formula>
    </cfRule>
    <cfRule type="containsText" dxfId="13166" priority="13784" operator="containsText" text="08:30 – 17.30">
      <formula>NOT(ISERROR(SEARCH("08:30 – 17.30",Y7)))</formula>
    </cfRule>
    <cfRule type="containsText" dxfId="13165" priority="13785" operator="containsText" text="08.30 – 17.30">
      <formula>NOT(ISERROR(SEARCH("08.30 – 17.30",Y7)))</formula>
    </cfRule>
    <cfRule type="containsText" dxfId="13164" priority="13786" operator="containsText" text="09.00 – 18.00">
      <formula>NOT(ISERROR(SEARCH("09.00 – 18.00",Y7)))</formula>
    </cfRule>
    <cfRule type="containsText" dxfId="13163" priority="13787" operator="containsText" text="09.00 – 13.00">
      <formula>NOT(ISERROR(SEARCH("09.00 – 13.00",Y7)))</formula>
    </cfRule>
    <cfRule type="containsText" dxfId="13162" priority="13788" operator="containsText" text="11.30 – 19.30">
      <formula>NOT(ISERROR(SEARCH("11.30 – 19.30",Y7)))</formula>
    </cfRule>
    <cfRule type="containsText" dxfId="13161" priority="13789" operator="containsText" text="10.30 – 19.30">
      <formula>NOT(ISERROR(SEARCH("10.30 – 19.30",Y7)))</formula>
    </cfRule>
    <cfRule type="containsText" dxfId="13160" priority="13790" operator="containsText" text="09.00 – 15.00">
      <formula>NOT(ISERROR(SEARCH("09.00 – 15.00",Y7)))</formula>
    </cfRule>
    <cfRule type="containsText" dxfId="13159" priority="13791" operator="containsText" text="1 2 : 3 0">
      <formula>NOT(ISERROR(SEARCH("1 2 : 3 0",Y7)))</formula>
    </cfRule>
    <cfRule type="containsText" dxfId="13158" priority="13792" operator="containsText" text="1 3 : 3 0">
      <formula>NOT(ISERROR(SEARCH("1 3 : 3 0",Y7)))</formula>
    </cfRule>
    <cfRule type="containsText" dxfId="13157" priority="13793" operator="containsText" text="FESTIVITÁ">
      <formula>NOT(ISERROR(SEARCH("FESTIVITÁ",Y7)))</formula>
    </cfRule>
    <cfRule type="cellIs" dxfId="13156" priority="13794" operator="equal">
      <formula>"DOMENICA"</formula>
    </cfRule>
  </conditionalFormatting>
  <conditionalFormatting sqref="Y7:Y14 Z8:Z12">
    <cfRule type="containsText" dxfId="13155" priority="13769" operator="containsText" text="09.00 - 13.00">
      <formula>NOT(ISERROR(SEARCH("09.00 - 13.00",Y7)))</formula>
    </cfRule>
    <cfRule type="containsText" dxfId="13154" priority="13772" operator="containsText" text="09.00 – 15:00">
      <formula>NOT(ISERROR(SEARCH("09.00 – 15:00",Y7)))</formula>
    </cfRule>
    <cfRule type="containsText" dxfId="13153" priority="13773" operator="containsText" text="09.00 – 16.00">
      <formula>NOT(ISERROR(SEARCH("09.00 – 16.00",Y7)))</formula>
    </cfRule>
    <cfRule type="containsText" dxfId="13152" priority="13774" operator="containsText" text="09.00 - 13:00">
      <formula>NOT(ISERROR(SEARCH("09.00 - 13:00",Y7)))</formula>
    </cfRule>
    <cfRule type="containsText" dxfId="13151" priority="13775" operator="containsText" text="08.30 – 16:30 ">
      <formula>NOT(ISERROR(SEARCH("08.30 – 16:30 ",Y7)))</formula>
    </cfRule>
    <cfRule type="containsText" dxfId="13150" priority="13776" operator="containsText" text="08.30 – 17:30 ">
      <formula>NOT(ISERROR(SEARCH("08.30 – 17:30 ",Y7)))</formula>
    </cfRule>
  </conditionalFormatting>
  <conditionalFormatting sqref="Y7:Y14 Z8:Z12">
    <cfRule type="containsText" dxfId="13149" priority="13771" operator="containsText" text="1 3 : 0 0">
      <formula>NOT(ISERROR(SEARCH("1 3 : 0 0",Y7)))</formula>
    </cfRule>
  </conditionalFormatting>
  <conditionalFormatting sqref="Y7">
    <cfRule type="containsText" dxfId="13148" priority="13770" operator="containsText" text="13:00">
      <formula>NOT(ISERROR(SEARCH("13:00",Y7)))</formula>
    </cfRule>
  </conditionalFormatting>
  <conditionalFormatting sqref="Y7:Y14 Z8:Z12">
    <cfRule type="containsText" dxfId="13147" priority="13781" operator="containsText" text="09:00 – 13.00 ">
      <formula>NOT(ISERROR(SEARCH("09:00 – 13.00 ",Y7)))</formula>
    </cfRule>
  </conditionalFormatting>
  <conditionalFormatting sqref="Y13">
    <cfRule type="containsText" dxfId="13146" priority="13768" operator="containsText" text="09:00 – 13.00 ">
      <formula>NOT(ISERROR(SEARCH("09:00 – 13.00 ",Y13)))</formula>
    </cfRule>
  </conditionalFormatting>
  <conditionalFormatting sqref="Y7:Y14 Z8:Z12">
    <cfRule type="containsText" dxfId="13145" priority="13767" operator="containsText" text="09:00 – 13.00 ">
      <formula>NOT(ISERROR(SEARCH("09:00 – 13.00 ",Y7)))</formula>
    </cfRule>
  </conditionalFormatting>
  <conditionalFormatting sqref="Y13:Y14">
    <cfRule type="containsText" dxfId="13144" priority="13766" operator="containsText" text="09:00 – 13.00 ">
      <formula>NOT(ISERROR(SEARCH("09:00 – 13.00 ",Y13)))</formula>
    </cfRule>
  </conditionalFormatting>
  <conditionalFormatting sqref="Y8:Z8">
    <cfRule type="containsText" dxfId="13143" priority="13763" operator="containsText" text="09.00 -13.00">
      <formula>NOT(ISERROR(SEARCH("09.00 -13.00",Y8)))</formula>
    </cfRule>
    <cfRule type="containsText" dxfId="13142" priority="13764" operator="containsText" text="09.00 -15:00">
      <formula>NOT(ISERROR(SEARCH("09.00 -15:00",Y8)))</formula>
    </cfRule>
    <cfRule type="containsText" dxfId="13141" priority="13765" operator="containsText" text="09.00 -16.00">
      <formula>NOT(ISERROR(SEARCH("09.00 -16.00",Y8)))</formula>
    </cfRule>
  </conditionalFormatting>
  <conditionalFormatting sqref="Y9:Y14 Z9:Z12">
    <cfRule type="containsText" dxfId="13140" priority="13760" operator="containsText" text="09.00 -13.00">
      <formula>NOT(ISERROR(SEARCH("09.00 -13.00",Y9)))</formula>
    </cfRule>
    <cfRule type="containsText" dxfId="13139" priority="13761" operator="containsText" text="09.00 -15:00">
      <formula>NOT(ISERROR(SEARCH("09.00 -15:00",Y9)))</formula>
    </cfRule>
    <cfRule type="containsText" dxfId="13138" priority="13762" operator="containsText" text="09.00 -16.00">
      <formula>NOT(ISERROR(SEARCH("09.00 -16.00",Y9)))</formula>
    </cfRule>
  </conditionalFormatting>
  <conditionalFormatting sqref="Y7">
    <cfRule type="containsText" dxfId="13137" priority="13757" operator="containsText" text="09.00 -13.00">
      <formula>NOT(ISERROR(SEARCH("09.00 -13.00",Y7)))</formula>
    </cfRule>
    <cfRule type="containsText" dxfId="13136" priority="13758" operator="containsText" text="09.00 -15:00">
      <formula>NOT(ISERROR(SEARCH("09.00 -15:00",Y7)))</formula>
    </cfRule>
    <cfRule type="containsText" dxfId="13135" priority="13759" operator="containsText" text="09.00 -16.00">
      <formula>NOT(ISERROR(SEARCH("09.00 -16.00",Y7)))</formula>
    </cfRule>
  </conditionalFormatting>
  <conditionalFormatting sqref="Y13">
    <cfRule type="containsText" dxfId="13134" priority="13756" operator="containsText" text="09:00 – 13.00 ">
      <formula>NOT(ISERROR(SEARCH("09:00 – 13.00 ",Y13)))</formula>
    </cfRule>
  </conditionalFormatting>
  <conditionalFormatting sqref="Y7:Y14 Z8:Z12">
    <cfRule type="containsText" dxfId="13133" priority="13755" operator="containsText" text="09:00 – 13.00 ">
      <formula>NOT(ISERROR(SEARCH("09:00 – 13.00 ",Y7)))</formula>
    </cfRule>
  </conditionalFormatting>
  <conditionalFormatting sqref="Y13:Y14">
    <cfRule type="containsText" dxfId="13132" priority="13754" operator="containsText" text="09:00 – 13.00 ">
      <formula>NOT(ISERROR(SEARCH("09:00 – 13.00 ",Y13)))</formula>
    </cfRule>
  </conditionalFormatting>
  <conditionalFormatting sqref="Y8:Z8">
    <cfRule type="containsText" dxfId="13131" priority="13751" operator="containsText" text="09.00 -13.00">
      <formula>NOT(ISERROR(SEARCH("09.00 -13.00",Y8)))</formula>
    </cfRule>
    <cfRule type="containsText" dxfId="13130" priority="13752" operator="containsText" text="09.00 -15:00">
      <formula>NOT(ISERROR(SEARCH("09.00 -15:00",Y8)))</formula>
    </cfRule>
    <cfRule type="containsText" dxfId="13129" priority="13753" operator="containsText" text="09.00 -16.00">
      <formula>NOT(ISERROR(SEARCH("09.00 -16.00",Y8)))</formula>
    </cfRule>
  </conditionalFormatting>
  <conditionalFormatting sqref="Y9:Y14 Z9:Z12">
    <cfRule type="containsText" dxfId="13128" priority="13748" operator="containsText" text="09.00 -13.00">
      <formula>NOT(ISERROR(SEARCH("09.00 -13.00",Y9)))</formula>
    </cfRule>
    <cfRule type="containsText" dxfId="13127" priority="13749" operator="containsText" text="09.00 -15:00">
      <formula>NOT(ISERROR(SEARCH("09.00 -15:00",Y9)))</formula>
    </cfRule>
    <cfRule type="containsText" dxfId="13126" priority="13750" operator="containsText" text="09.00 -16.00">
      <formula>NOT(ISERROR(SEARCH("09.00 -16.00",Y9)))</formula>
    </cfRule>
  </conditionalFormatting>
  <conditionalFormatting sqref="Y7">
    <cfRule type="containsText" dxfId="13125" priority="13745" operator="containsText" text="09.00 -13.00">
      <formula>NOT(ISERROR(SEARCH("09.00 -13.00",Y7)))</formula>
    </cfRule>
    <cfRule type="containsText" dxfId="13124" priority="13746" operator="containsText" text="09.00 -15:00">
      <formula>NOT(ISERROR(SEARCH("09.00 -15:00",Y7)))</formula>
    </cfRule>
    <cfRule type="containsText" dxfId="13123" priority="13747" operator="containsText" text="09.00 -16.00">
      <formula>NOT(ISERROR(SEARCH("09.00 -16.00",Y7)))</formula>
    </cfRule>
  </conditionalFormatting>
  <conditionalFormatting sqref="Y8:Z8">
    <cfRule type="containsText" dxfId="13122" priority="13742" operator="containsText" text="09.00 -13:00">
      <formula>NOT(ISERROR(SEARCH("09.00 -13:00",Y8)))</formula>
    </cfRule>
    <cfRule type="containsText" dxfId="13121" priority="13743" operator="containsText" text="08.30 -17.30">
      <formula>NOT(ISERROR(SEARCH("08.30 -17.30",Y8)))</formula>
    </cfRule>
    <cfRule type="containsText" dxfId="13120" priority="13744" operator="containsText" text="08.30 -15:30">
      <formula>NOT(ISERROR(SEARCH("08.30 -15:30",Y8)))</formula>
    </cfRule>
  </conditionalFormatting>
  <conditionalFormatting sqref="Y9:Y14 Z9:Z12">
    <cfRule type="containsText" dxfId="13119" priority="13739" operator="containsText" text="09.00 -13.00">
      <formula>NOT(ISERROR(SEARCH("09.00 -13.00",Y9)))</formula>
    </cfRule>
    <cfRule type="containsText" dxfId="13118" priority="13740" operator="containsText" text="09.00 -15:00">
      <formula>NOT(ISERROR(SEARCH("09.00 -15:00",Y9)))</formula>
    </cfRule>
    <cfRule type="containsText" dxfId="13117" priority="13741" operator="containsText" text="09.00 -16.00">
      <formula>NOT(ISERROR(SEARCH("09.00 -16.00",Y9)))</formula>
    </cfRule>
  </conditionalFormatting>
  <conditionalFormatting sqref="Y9:Y14 Z9:Z12">
    <cfRule type="containsText" dxfId="13116" priority="13736" operator="containsText" text="09.00 -13:00">
      <formula>NOT(ISERROR(SEARCH("09.00 -13:00",Y9)))</formula>
    </cfRule>
    <cfRule type="containsText" dxfId="13115" priority="13737" operator="containsText" text="08.30 -17.30">
      <formula>NOT(ISERROR(SEARCH("08.30 -17.30",Y9)))</formula>
    </cfRule>
    <cfRule type="containsText" dxfId="13114" priority="13738" operator="containsText" text="08.30 -15:30">
      <formula>NOT(ISERROR(SEARCH("08.30 -15:30",Y9)))</formula>
    </cfRule>
  </conditionalFormatting>
  <conditionalFormatting sqref="Y7">
    <cfRule type="containsText" dxfId="13113" priority="13733" operator="containsText" text="09.00 -13.00">
      <formula>NOT(ISERROR(SEARCH("09.00 -13.00",Y7)))</formula>
    </cfRule>
    <cfRule type="containsText" dxfId="13112" priority="13734" operator="containsText" text="09.00 -15:00">
      <formula>NOT(ISERROR(SEARCH("09.00 -15:00",Y7)))</formula>
    </cfRule>
    <cfRule type="containsText" dxfId="13111" priority="13735" operator="containsText" text="09.00 -16.00">
      <formula>NOT(ISERROR(SEARCH("09.00 -16.00",Y7)))</formula>
    </cfRule>
  </conditionalFormatting>
  <conditionalFormatting sqref="Y7">
    <cfRule type="containsText" dxfId="13110" priority="13730" operator="containsText" text="09.00 -13:00">
      <formula>NOT(ISERROR(SEARCH("09.00 -13:00",Y7)))</formula>
    </cfRule>
    <cfRule type="containsText" dxfId="13109" priority="13731" operator="containsText" text="08.30 -17.30">
      <formula>NOT(ISERROR(SEARCH("08.30 -17.30",Y7)))</formula>
    </cfRule>
    <cfRule type="containsText" dxfId="13108" priority="13732" operator="containsText" text="08.30 -15:30">
      <formula>NOT(ISERROR(SEARCH("08.30 -15:30",Y7)))</formula>
    </cfRule>
  </conditionalFormatting>
  <conditionalFormatting sqref="Y60">
    <cfRule type="cellIs" dxfId="13107" priority="13721" operator="equal">
      <formula>"09.00 – 13.00"</formula>
    </cfRule>
  </conditionalFormatting>
  <conditionalFormatting sqref="Y60">
    <cfRule type="cellIs" dxfId="13106" priority="13722" operator="equal">
      <formula>"09.00 – 15.00"</formula>
    </cfRule>
  </conditionalFormatting>
  <conditionalFormatting sqref="Y60">
    <cfRule type="cellIs" dxfId="13105" priority="13723" operator="equal">
      <formula>"09.00 – 18.00"</formula>
    </cfRule>
  </conditionalFormatting>
  <conditionalFormatting sqref="Y60">
    <cfRule type="cellIs" dxfId="13104" priority="13724" operator="equal">
      <formula>"09.30 – 13.00"</formula>
    </cfRule>
  </conditionalFormatting>
  <conditionalFormatting sqref="Y60">
    <cfRule type="cellIs" dxfId="13103" priority="13725" operator="equal">
      <formula>"10.30 – 19.30"</formula>
    </cfRule>
  </conditionalFormatting>
  <conditionalFormatting sqref="Y60">
    <cfRule type="cellIs" dxfId="13102" priority="13726" operator="equal">
      <formula>"11.30 – 19.30"</formula>
    </cfRule>
  </conditionalFormatting>
  <conditionalFormatting sqref="Y60">
    <cfRule type="cellIs" dxfId="13101" priority="13727" operator="equal">
      <formula>_FV(13,"3")</formula>
    </cfRule>
  </conditionalFormatting>
  <conditionalFormatting sqref="Y60">
    <cfRule type="cellIs" dxfId="13100" priority="13728" operator="equal">
      <formula>_FV(13,"3")</formula>
    </cfRule>
  </conditionalFormatting>
  <conditionalFormatting sqref="Y60">
    <cfRule type="cellIs" dxfId="13099" priority="13729" operator="equal">
      <formula>_FV(13,"3")</formula>
    </cfRule>
  </conditionalFormatting>
  <conditionalFormatting sqref="Y60">
    <cfRule type="containsText" dxfId="13098" priority="13711" operator="containsText" text="DOMENICA">
      <formula>NOT(ISERROR(SEARCH("DOMENICA",Y60)))</formula>
    </cfRule>
    <cfRule type="containsText" dxfId="13097" priority="13712" operator="containsText" text="08.30 – 14.30">
      <formula>NOT(ISERROR(SEARCH("08.30 – 14.30",Y60)))</formula>
    </cfRule>
    <cfRule type="containsText" dxfId="13096" priority="13713" operator="containsText" text="09.30 – 18.30">
      <formula>NOT(ISERROR(SEARCH("09.30 – 18.30",Y60)))</formula>
    </cfRule>
    <cfRule type="containsText" dxfId="13095" priority="13714" operator="containsText" text="08.30 – 16.30">
      <formula>NOT(ISERROR(SEARCH("08.30 – 16.30",Y60)))</formula>
    </cfRule>
    <cfRule type="containsText" dxfId="13094" priority="13715" operator="containsText" text="08.30 – 17.30">
      <formula>NOT(ISERROR(SEARCH("08.30 – 17.30",Y60)))</formula>
    </cfRule>
    <cfRule type="containsText" dxfId="13093" priority="13716" operator="containsText" text="09.00 – 18.00">
      <formula>NOT(ISERROR(SEARCH("09.00 – 18.00",Y60)))</formula>
    </cfRule>
    <cfRule type="containsText" dxfId="13092" priority="13717" operator="containsText" text="09.00 – 15.00">
      <formula>NOT(ISERROR(SEARCH("09.00 – 15.00",Y60)))</formula>
    </cfRule>
    <cfRule type="containsText" dxfId="13091" priority="13718" operator="containsText" text="10.30 – 19.30">
      <formula>NOT(ISERROR(SEARCH("10.30 – 19.30",Y60)))</formula>
    </cfRule>
    <cfRule type="containsText" dxfId="13090" priority="13719" operator="containsText" text="09.00 – 13.00">
      <formula>NOT(ISERROR(SEARCH("09.00 – 13.00",Y60)))</formula>
    </cfRule>
    <cfRule type="containsText" dxfId="13089" priority="13720" operator="containsText" text="11.30 – 19.30">
      <formula>NOT(ISERROR(SEARCH("11.30 – 19.30",Y60)))</formula>
    </cfRule>
  </conditionalFormatting>
  <conditionalFormatting sqref="Y60">
    <cfRule type="cellIs" dxfId="13088" priority="13703" operator="equal">
      <formula>"09.00 – 15.00"</formula>
    </cfRule>
  </conditionalFormatting>
  <conditionalFormatting sqref="Y60">
    <cfRule type="cellIs" dxfId="13087" priority="13704" operator="equal">
      <formula>"09.00 – 18.00"</formula>
    </cfRule>
  </conditionalFormatting>
  <conditionalFormatting sqref="Y60">
    <cfRule type="cellIs" dxfId="13086" priority="13705" operator="equal">
      <formula>"09.30 – 13.00"</formula>
    </cfRule>
  </conditionalFormatting>
  <conditionalFormatting sqref="Y60">
    <cfRule type="cellIs" dxfId="13085" priority="13706" operator="equal">
      <formula>"10.30 – 19.30"</formula>
    </cfRule>
  </conditionalFormatting>
  <conditionalFormatting sqref="Y60">
    <cfRule type="cellIs" dxfId="13084" priority="13707" operator="equal">
      <formula>"11.30 – 19.30"</formula>
    </cfRule>
  </conditionalFormatting>
  <conditionalFormatting sqref="Y60">
    <cfRule type="cellIs" dxfId="13083" priority="13708" operator="equal">
      <formula>_FV(13,"3")</formula>
    </cfRule>
  </conditionalFormatting>
  <conditionalFormatting sqref="Y60">
    <cfRule type="cellIs" dxfId="13082" priority="13709" operator="equal">
      <formula>_FV(13,"3")</formula>
    </cfRule>
  </conditionalFormatting>
  <conditionalFormatting sqref="Y60">
    <cfRule type="cellIs" dxfId="13081" priority="13710" operator="equal">
      <formula>_FV(13,"3")</formula>
    </cfRule>
  </conditionalFormatting>
  <conditionalFormatting sqref="Y60">
    <cfRule type="cellIs" dxfId="13080" priority="13695" operator="equal">
      <formula>"09.00 – 15.00"</formula>
    </cfRule>
  </conditionalFormatting>
  <conditionalFormatting sqref="Y60">
    <cfRule type="cellIs" dxfId="13079" priority="13696" operator="equal">
      <formula>"09.00 – 18.00"</formula>
    </cfRule>
  </conditionalFormatting>
  <conditionalFormatting sqref="Y60">
    <cfRule type="cellIs" dxfId="13078" priority="13697" operator="equal">
      <formula>"09.30 – 13.00"</formula>
    </cfRule>
  </conditionalFormatting>
  <conditionalFormatting sqref="Y60">
    <cfRule type="cellIs" dxfId="13077" priority="13698" operator="equal">
      <formula>"10.30 – 19.30"</formula>
    </cfRule>
  </conditionalFormatting>
  <conditionalFormatting sqref="Y60">
    <cfRule type="cellIs" dxfId="13076" priority="13699" operator="equal">
      <formula>"11.30 – 19.30"</formula>
    </cfRule>
  </conditionalFormatting>
  <conditionalFormatting sqref="Y60">
    <cfRule type="cellIs" dxfId="13075" priority="13700" operator="equal">
      <formula>_FV(13,"3")</formula>
    </cfRule>
  </conditionalFormatting>
  <conditionalFormatting sqref="Y60">
    <cfRule type="cellIs" dxfId="13074" priority="13701" operator="equal">
      <formula>_FV(13,"3")</formula>
    </cfRule>
  </conditionalFormatting>
  <conditionalFormatting sqref="Y60">
    <cfRule type="cellIs" dxfId="13073" priority="13702" operator="equal">
      <formula>_FV(13,"3")</formula>
    </cfRule>
  </conditionalFormatting>
  <conditionalFormatting sqref="Y60">
    <cfRule type="containsText" dxfId="13072" priority="13689" operator="containsText" text="09.00 - 13.00">
      <formula>NOT(ISERROR(SEARCH("09.00 - 13.00",Y60)))</formula>
    </cfRule>
    <cfRule type="containsText" dxfId="13071" priority="13690" operator="containsText" text="09.00 – 15:00">
      <formula>NOT(ISERROR(SEARCH("09.00 – 15:00",Y60)))</formula>
    </cfRule>
    <cfRule type="containsText" dxfId="13070" priority="13691" operator="containsText" text="09.00 – 16.00">
      <formula>NOT(ISERROR(SEARCH("09.00 – 16.00",Y60)))</formula>
    </cfRule>
    <cfRule type="containsText" dxfId="13069" priority="13692" operator="containsText" text="09.00 - 13:00">
      <formula>NOT(ISERROR(SEARCH("09.00 - 13:00",Y60)))</formula>
    </cfRule>
    <cfRule type="containsText" dxfId="13068" priority="13693" operator="containsText" text="08.30 – 16:30 ">
      <formula>NOT(ISERROR(SEARCH("08.30 – 16:30 ",Y60)))</formula>
    </cfRule>
    <cfRule type="containsText" dxfId="13067" priority="13694" operator="containsText" text="08.30 – 17:30 ">
      <formula>NOT(ISERROR(SEARCH("08.30 – 17:30 ",Y60)))</formula>
    </cfRule>
  </conditionalFormatting>
  <conditionalFormatting sqref="Y60">
    <cfRule type="cellIs" dxfId="13066" priority="13681" operator="equal">
      <formula>"09.00 – 15.00"</formula>
    </cfRule>
  </conditionalFormatting>
  <conditionalFormatting sqref="Y60">
    <cfRule type="cellIs" dxfId="13065" priority="13682" operator="equal">
      <formula>"09.00 – 18.00"</formula>
    </cfRule>
  </conditionalFormatting>
  <conditionalFormatting sqref="Y60">
    <cfRule type="cellIs" dxfId="13064" priority="13683" operator="equal">
      <formula>"09.30 – 13.00"</formula>
    </cfRule>
  </conditionalFormatting>
  <conditionalFormatting sqref="Y60">
    <cfRule type="cellIs" dxfId="13063" priority="13684" operator="equal">
      <formula>"10.30 – 19.30"</formula>
    </cfRule>
  </conditionalFormatting>
  <conditionalFormatting sqref="Y60">
    <cfRule type="cellIs" dxfId="13062" priority="13685" operator="equal">
      <formula>"11.30 – 19.30"</formula>
    </cfRule>
  </conditionalFormatting>
  <conditionalFormatting sqref="Y60">
    <cfRule type="cellIs" dxfId="13061" priority="13686" operator="equal">
      <formula>_FV(13,"3")</formula>
    </cfRule>
  </conditionalFormatting>
  <conditionalFormatting sqref="Y60">
    <cfRule type="cellIs" dxfId="13060" priority="13687" operator="equal">
      <formula>_FV(13,"3")</formula>
    </cfRule>
  </conditionalFormatting>
  <conditionalFormatting sqref="Y60">
    <cfRule type="cellIs" dxfId="13059" priority="13688" operator="equal">
      <formula>_FV(13,"3")</formula>
    </cfRule>
  </conditionalFormatting>
  <conditionalFormatting sqref="Y60">
    <cfRule type="containsText" dxfId="13058" priority="13671" operator="containsText" text="DOMENICA">
      <formula>NOT(ISERROR(SEARCH("DOMENICA",Y60)))</formula>
    </cfRule>
    <cfRule type="containsText" dxfId="13057" priority="13672" operator="containsText" text="08.30 – 14.30">
      <formula>NOT(ISERROR(SEARCH("08.30 – 14.30",Y60)))</formula>
    </cfRule>
    <cfRule type="containsText" dxfId="13056" priority="13673" operator="containsText" text="09.30 – 18.30">
      <formula>NOT(ISERROR(SEARCH("09.30 – 18.30",Y60)))</formula>
    </cfRule>
    <cfRule type="containsText" dxfId="13055" priority="13674" operator="containsText" text="08.30 – 16.30">
      <formula>NOT(ISERROR(SEARCH("08.30 – 16.30",Y60)))</formula>
    </cfRule>
    <cfRule type="containsText" dxfId="13054" priority="13675" operator="containsText" text="08.30 – 17.30">
      <formula>NOT(ISERROR(SEARCH("08.30 – 17.30",Y60)))</formula>
    </cfRule>
    <cfRule type="containsText" dxfId="13053" priority="13676" operator="containsText" text="09.00 – 18.00">
      <formula>NOT(ISERROR(SEARCH("09.00 – 18.00",Y60)))</formula>
    </cfRule>
    <cfRule type="containsText" dxfId="13052" priority="13677" operator="containsText" text="09.00 – 15.00">
      <formula>NOT(ISERROR(SEARCH("09.00 – 15.00",Y60)))</formula>
    </cfRule>
    <cfRule type="containsText" dxfId="13051" priority="13678" operator="containsText" text="10.30 – 19.30">
      <formula>NOT(ISERROR(SEARCH("10.30 – 19.30",Y60)))</formula>
    </cfRule>
    <cfRule type="containsText" dxfId="13050" priority="13679" operator="containsText" text="09.00 – 13.00">
      <formula>NOT(ISERROR(SEARCH("09.00 – 13.00",Y60)))</formula>
    </cfRule>
    <cfRule type="containsText" dxfId="13049" priority="13680" operator="containsText" text="11.30 – 19.30">
      <formula>NOT(ISERROR(SEARCH("11.30 – 19.30",Y60)))</formula>
    </cfRule>
  </conditionalFormatting>
  <conditionalFormatting sqref="Y60">
    <cfRule type="cellIs" dxfId="13048" priority="13664" operator="equal">
      <formula>"09.00 – 18.00"</formula>
    </cfRule>
  </conditionalFormatting>
  <conditionalFormatting sqref="Y60">
    <cfRule type="cellIs" dxfId="13047" priority="13665" operator="equal">
      <formula>"09.30 – 13.00"</formula>
    </cfRule>
  </conditionalFormatting>
  <conditionalFormatting sqref="Y60">
    <cfRule type="cellIs" dxfId="13046" priority="13666" operator="equal">
      <formula>"10.30 – 19.30"</formula>
    </cfRule>
  </conditionalFormatting>
  <conditionalFormatting sqref="Y60">
    <cfRule type="cellIs" dxfId="13045" priority="13667" operator="equal">
      <formula>"11.30 – 19.30"</formula>
    </cfRule>
  </conditionalFormatting>
  <conditionalFormatting sqref="Y60">
    <cfRule type="cellIs" dxfId="13044" priority="13668" operator="equal">
      <formula>_FV(13,"3")</formula>
    </cfRule>
  </conditionalFormatting>
  <conditionalFormatting sqref="Y60">
    <cfRule type="cellIs" dxfId="13043" priority="13669" operator="equal">
      <formula>_FV(13,"3")</formula>
    </cfRule>
  </conditionalFormatting>
  <conditionalFormatting sqref="Y60">
    <cfRule type="cellIs" dxfId="13042" priority="13670" operator="equal">
      <formula>_FV(13,"3")</formula>
    </cfRule>
  </conditionalFormatting>
  <conditionalFormatting sqref="Y60">
    <cfRule type="cellIs" dxfId="13041" priority="13657" operator="equal">
      <formula>"09.00 – 18.00"</formula>
    </cfRule>
  </conditionalFormatting>
  <conditionalFormatting sqref="Y60">
    <cfRule type="cellIs" dxfId="13040" priority="13658" operator="equal">
      <formula>"09.30 – 13.00"</formula>
    </cfRule>
  </conditionalFormatting>
  <conditionalFormatting sqref="Y60">
    <cfRule type="cellIs" dxfId="13039" priority="13659" operator="equal">
      <formula>"10.30 – 19.30"</formula>
    </cfRule>
  </conditionalFormatting>
  <conditionalFormatting sqref="Y60">
    <cfRule type="cellIs" dxfId="13038" priority="13660" operator="equal">
      <formula>"11.30 – 19.30"</formula>
    </cfRule>
  </conditionalFormatting>
  <conditionalFormatting sqref="Y60">
    <cfRule type="cellIs" dxfId="13037" priority="13661" operator="equal">
      <formula>_FV(13,"3")</formula>
    </cfRule>
  </conditionalFormatting>
  <conditionalFormatting sqref="Y60">
    <cfRule type="cellIs" dxfId="13036" priority="13662" operator="equal">
      <formula>_FV(13,"3")</formula>
    </cfRule>
  </conditionalFormatting>
  <conditionalFormatting sqref="Y60">
    <cfRule type="cellIs" dxfId="13035" priority="13663" operator="equal">
      <formula>_FV(13,"3")</formula>
    </cfRule>
  </conditionalFormatting>
  <conditionalFormatting sqref="Y61:Y68">
    <cfRule type="containsText" dxfId="13034" priority="13639" operator="containsText" text="08.30 – 14.30">
      <formula>NOT(ISERROR(SEARCH("08.30 – 14.30",Y61)))</formula>
    </cfRule>
    <cfRule type="containsText" dxfId="13033" priority="13640" operator="containsText" text="09:30 – 18.30">
      <formula>NOT(ISERROR(SEARCH("09:30 – 18.30",Y61)))</formula>
    </cfRule>
    <cfRule type="containsText" dxfId="13032" priority="13641" operator="containsText" text="10.30 – 18.30">
      <formula>NOT(ISERROR(SEARCH("10.30 – 18.30",Y61)))</formula>
    </cfRule>
    <cfRule type="containsText" dxfId="13031" priority="13642" operator="containsText" text="09.30 – 18.30">
      <formula>NOT(ISERROR(SEARCH("09.30 – 18.30",Y61)))</formula>
    </cfRule>
    <cfRule type="containsText" dxfId="13030" priority="13644" operator="containsText" text="09.00 – 13:00">
      <formula>NOT(ISERROR(SEARCH("09.00 – 13:00",Y61)))</formula>
    </cfRule>
    <cfRule type="containsText" dxfId="13029" priority="13645" operator="containsText" text="08.30 – 16.30">
      <formula>NOT(ISERROR(SEARCH("08.30 – 16.30",Y61)))</formula>
    </cfRule>
    <cfRule type="containsText" dxfId="13028" priority="13646" operator="containsText" text="08:30 – 17.30">
      <formula>NOT(ISERROR(SEARCH("08:30 – 17.30",Y61)))</formula>
    </cfRule>
    <cfRule type="containsText" dxfId="13027" priority="13647" operator="containsText" text="08.30 – 17.30">
      <formula>NOT(ISERROR(SEARCH("08.30 – 17.30",Y61)))</formula>
    </cfRule>
    <cfRule type="containsText" dxfId="13026" priority="13648" operator="containsText" text="09.00 – 18.00">
      <formula>NOT(ISERROR(SEARCH("09.00 – 18.00",Y61)))</formula>
    </cfRule>
    <cfRule type="containsText" dxfId="13025" priority="13649" operator="containsText" text="09.00 – 13.00">
      <formula>NOT(ISERROR(SEARCH("09.00 – 13.00",Y61)))</formula>
    </cfRule>
    <cfRule type="containsText" dxfId="13024" priority="13650" operator="containsText" text="11.30 – 19.30">
      <formula>NOT(ISERROR(SEARCH("11.30 – 19.30",Y61)))</formula>
    </cfRule>
    <cfRule type="containsText" dxfId="13023" priority="13651" operator="containsText" text="10.30 – 19.30">
      <formula>NOT(ISERROR(SEARCH("10.30 – 19.30",Y61)))</formula>
    </cfRule>
    <cfRule type="containsText" dxfId="13022" priority="13652" operator="containsText" text="09.00 – 15.00">
      <formula>NOT(ISERROR(SEARCH("09.00 – 15.00",Y61)))</formula>
    </cfRule>
    <cfRule type="containsText" dxfId="13021" priority="13653" operator="containsText" text="1 2 : 3 0">
      <formula>NOT(ISERROR(SEARCH("1 2 : 3 0",Y61)))</formula>
    </cfRule>
    <cfRule type="containsText" dxfId="13020" priority="13654" operator="containsText" text="1 3 : 3 0">
      <formula>NOT(ISERROR(SEARCH("1 3 : 3 0",Y61)))</formula>
    </cfRule>
    <cfRule type="containsText" dxfId="13019" priority="13655" operator="containsText" text="FESTIVITÁ">
      <formula>NOT(ISERROR(SEARCH("FESTIVITÁ",Y61)))</formula>
    </cfRule>
    <cfRule type="cellIs" dxfId="13018" priority="13656" operator="equal">
      <formula>"DOMENICA"</formula>
    </cfRule>
  </conditionalFormatting>
  <conditionalFormatting sqref="Y61:Y68">
    <cfRule type="containsText" dxfId="13017" priority="13631" operator="containsText" text="09.00 - 13.00">
      <formula>NOT(ISERROR(SEARCH("09.00 - 13.00",Y61)))</formula>
    </cfRule>
    <cfRule type="containsText" dxfId="13016" priority="13634" operator="containsText" text="09.00 – 15:00">
      <formula>NOT(ISERROR(SEARCH("09.00 – 15:00",Y61)))</formula>
    </cfRule>
    <cfRule type="containsText" dxfId="13015" priority="13635" operator="containsText" text="09.00 – 16.00">
      <formula>NOT(ISERROR(SEARCH("09.00 – 16.00",Y61)))</formula>
    </cfRule>
    <cfRule type="containsText" dxfId="13014" priority="13636" operator="containsText" text="09.00 - 13:00">
      <formula>NOT(ISERROR(SEARCH("09.00 - 13:00",Y61)))</formula>
    </cfRule>
    <cfRule type="containsText" dxfId="13013" priority="13637" operator="containsText" text="08.30 – 16:30 ">
      <formula>NOT(ISERROR(SEARCH("08.30 – 16:30 ",Y61)))</formula>
    </cfRule>
    <cfRule type="containsText" dxfId="13012" priority="13638" operator="containsText" text="08.30 – 17:30 ">
      <formula>NOT(ISERROR(SEARCH("08.30 – 17:30 ",Y61)))</formula>
    </cfRule>
  </conditionalFormatting>
  <conditionalFormatting sqref="Y61:Y68">
    <cfRule type="containsText" dxfId="13011" priority="13633" operator="containsText" text="1 3 : 0 0">
      <formula>NOT(ISERROR(SEARCH("1 3 : 0 0",Y61)))</formula>
    </cfRule>
  </conditionalFormatting>
  <conditionalFormatting sqref="Y61">
    <cfRule type="containsText" dxfId="13010" priority="13632" operator="containsText" text="13:00">
      <formula>NOT(ISERROR(SEARCH("13:00",Y61)))</formula>
    </cfRule>
  </conditionalFormatting>
  <conditionalFormatting sqref="Y61:Y68">
    <cfRule type="containsText" dxfId="13009" priority="13643" operator="containsText" text="09:00 – 13.00 ">
      <formula>NOT(ISERROR(SEARCH("09:00 – 13.00 ",Y61)))</formula>
    </cfRule>
  </conditionalFormatting>
  <conditionalFormatting sqref="Y67">
    <cfRule type="containsText" dxfId="13008" priority="13630" operator="containsText" text="09:00 – 13.00 ">
      <formula>NOT(ISERROR(SEARCH("09:00 – 13.00 ",Y67)))</formula>
    </cfRule>
  </conditionalFormatting>
  <conditionalFormatting sqref="Y61:Y68">
    <cfRule type="containsText" dxfId="13007" priority="13629" operator="containsText" text="09:00 – 13.00 ">
      <formula>NOT(ISERROR(SEARCH("09:00 – 13.00 ",Y61)))</formula>
    </cfRule>
  </conditionalFormatting>
  <conditionalFormatting sqref="Y67:Y68">
    <cfRule type="containsText" dxfId="13006" priority="13628" operator="containsText" text="09:00 – 13.00 ">
      <formula>NOT(ISERROR(SEARCH("09:00 – 13.00 ",Y67)))</formula>
    </cfRule>
  </conditionalFormatting>
  <conditionalFormatting sqref="Y62">
    <cfRule type="containsText" dxfId="13005" priority="13625" operator="containsText" text="09.00 -13.00">
      <formula>NOT(ISERROR(SEARCH("09.00 -13.00",Y62)))</formula>
    </cfRule>
    <cfRule type="containsText" dxfId="13004" priority="13626" operator="containsText" text="09.00 -15:00">
      <formula>NOT(ISERROR(SEARCH("09.00 -15:00",Y62)))</formula>
    </cfRule>
    <cfRule type="containsText" dxfId="13003" priority="13627" operator="containsText" text="09.00 -16.00">
      <formula>NOT(ISERROR(SEARCH("09.00 -16.00",Y62)))</formula>
    </cfRule>
  </conditionalFormatting>
  <conditionalFormatting sqref="Y63:Y68">
    <cfRule type="containsText" dxfId="13002" priority="13622" operator="containsText" text="09.00 -13.00">
      <formula>NOT(ISERROR(SEARCH("09.00 -13.00",Y63)))</formula>
    </cfRule>
    <cfRule type="containsText" dxfId="13001" priority="13623" operator="containsText" text="09.00 -15:00">
      <formula>NOT(ISERROR(SEARCH("09.00 -15:00",Y63)))</formula>
    </cfRule>
    <cfRule type="containsText" dxfId="13000" priority="13624" operator="containsText" text="09.00 -16.00">
      <formula>NOT(ISERROR(SEARCH("09.00 -16.00",Y63)))</formula>
    </cfRule>
  </conditionalFormatting>
  <conditionalFormatting sqref="Y61">
    <cfRule type="containsText" dxfId="12999" priority="13619" operator="containsText" text="09.00 -13.00">
      <formula>NOT(ISERROR(SEARCH("09.00 -13.00",Y61)))</formula>
    </cfRule>
    <cfRule type="containsText" dxfId="12998" priority="13620" operator="containsText" text="09.00 -15:00">
      <formula>NOT(ISERROR(SEARCH("09.00 -15:00",Y61)))</formula>
    </cfRule>
    <cfRule type="containsText" dxfId="12997" priority="13621" operator="containsText" text="09.00 -16.00">
      <formula>NOT(ISERROR(SEARCH("09.00 -16.00",Y61)))</formula>
    </cfRule>
  </conditionalFormatting>
  <conditionalFormatting sqref="Y67">
    <cfRule type="containsText" dxfId="12996" priority="13618" operator="containsText" text="09:00 – 13.00 ">
      <formula>NOT(ISERROR(SEARCH("09:00 – 13.00 ",Y67)))</formula>
    </cfRule>
  </conditionalFormatting>
  <conditionalFormatting sqref="Y61:Y68">
    <cfRule type="containsText" dxfId="12995" priority="13617" operator="containsText" text="09:00 – 13.00 ">
      <formula>NOT(ISERROR(SEARCH("09:00 – 13.00 ",Y61)))</formula>
    </cfRule>
  </conditionalFormatting>
  <conditionalFormatting sqref="Y67:Y68">
    <cfRule type="containsText" dxfId="12994" priority="13616" operator="containsText" text="09:00 – 13.00 ">
      <formula>NOT(ISERROR(SEARCH("09:00 – 13.00 ",Y67)))</formula>
    </cfRule>
  </conditionalFormatting>
  <conditionalFormatting sqref="Y62">
    <cfRule type="containsText" dxfId="12993" priority="13613" operator="containsText" text="09.00 -13.00">
      <formula>NOT(ISERROR(SEARCH("09.00 -13.00",Y62)))</formula>
    </cfRule>
    <cfRule type="containsText" dxfId="12992" priority="13614" operator="containsText" text="09.00 -15:00">
      <formula>NOT(ISERROR(SEARCH("09.00 -15:00",Y62)))</formula>
    </cfRule>
    <cfRule type="containsText" dxfId="12991" priority="13615" operator="containsText" text="09.00 -16.00">
      <formula>NOT(ISERROR(SEARCH("09.00 -16.00",Y62)))</formula>
    </cfRule>
  </conditionalFormatting>
  <conditionalFormatting sqref="Y63:Y68">
    <cfRule type="containsText" dxfId="12990" priority="13610" operator="containsText" text="09.00 -13.00">
      <formula>NOT(ISERROR(SEARCH("09.00 -13.00",Y63)))</formula>
    </cfRule>
    <cfRule type="containsText" dxfId="12989" priority="13611" operator="containsText" text="09.00 -15:00">
      <formula>NOT(ISERROR(SEARCH("09.00 -15:00",Y63)))</formula>
    </cfRule>
    <cfRule type="containsText" dxfId="12988" priority="13612" operator="containsText" text="09.00 -16.00">
      <formula>NOT(ISERROR(SEARCH("09.00 -16.00",Y63)))</formula>
    </cfRule>
  </conditionalFormatting>
  <conditionalFormatting sqref="Y61">
    <cfRule type="containsText" dxfId="12987" priority="13607" operator="containsText" text="09.00 -13.00">
      <formula>NOT(ISERROR(SEARCH("09.00 -13.00",Y61)))</formula>
    </cfRule>
    <cfRule type="containsText" dxfId="12986" priority="13608" operator="containsText" text="09.00 -15:00">
      <formula>NOT(ISERROR(SEARCH("09.00 -15:00",Y61)))</formula>
    </cfRule>
    <cfRule type="containsText" dxfId="12985" priority="13609" operator="containsText" text="09.00 -16.00">
      <formula>NOT(ISERROR(SEARCH("09.00 -16.00",Y61)))</formula>
    </cfRule>
  </conditionalFormatting>
  <conditionalFormatting sqref="Y62">
    <cfRule type="containsText" dxfId="12984" priority="13604" operator="containsText" text="09.00 -13:00">
      <formula>NOT(ISERROR(SEARCH("09.00 -13:00",Y62)))</formula>
    </cfRule>
    <cfRule type="containsText" dxfId="12983" priority="13605" operator="containsText" text="08.30 -17.30">
      <formula>NOT(ISERROR(SEARCH("08.30 -17.30",Y62)))</formula>
    </cfRule>
    <cfRule type="containsText" dxfId="12982" priority="13606" operator="containsText" text="08.30 -15:30">
      <formula>NOT(ISERROR(SEARCH("08.30 -15:30",Y62)))</formula>
    </cfRule>
  </conditionalFormatting>
  <conditionalFormatting sqref="Y63:Y68">
    <cfRule type="containsText" dxfId="12981" priority="13601" operator="containsText" text="09.00 -13.00">
      <formula>NOT(ISERROR(SEARCH("09.00 -13.00",Y63)))</formula>
    </cfRule>
    <cfRule type="containsText" dxfId="12980" priority="13602" operator="containsText" text="09.00 -15:00">
      <formula>NOT(ISERROR(SEARCH("09.00 -15:00",Y63)))</formula>
    </cfRule>
    <cfRule type="containsText" dxfId="12979" priority="13603" operator="containsText" text="09.00 -16.00">
      <formula>NOT(ISERROR(SEARCH("09.00 -16.00",Y63)))</formula>
    </cfRule>
  </conditionalFormatting>
  <conditionalFormatting sqref="Y63:Y68">
    <cfRule type="containsText" dxfId="12978" priority="13598" operator="containsText" text="09.00 -13:00">
      <formula>NOT(ISERROR(SEARCH("09.00 -13:00",Y63)))</formula>
    </cfRule>
    <cfRule type="containsText" dxfId="12977" priority="13599" operator="containsText" text="08.30 -17.30">
      <formula>NOT(ISERROR(SEARCH("08.30 -17.30",Y63)))</formula>
    </cfRule>
    <cfRule type="containsText" dxfId="12976" priority="13600" operator="containsText" text="08.30 -15:30">
      <formula>NOT(ISERROR(SEARCH("08.30 -15:30",Y63)))</formula>
    </cfRule>
  </conditionalFormatting>
  <conditionalFormatting sqref="Y61">
    <cfRule type="containsText" dxfId="12975" priority="13595" operator="containsText" text="09.00 -13.00">
      <formula>NOT(ISERROR(SEARCH("09.00 -13.00",Y61)))</formula>
    </cfRule>
    <cfRule type="containsText" dxfId="12974" priority="13596" operator="containsText" text="09.00 -15:00">
      <formula>NOT(ISERROR(SEARCH("09.00 -15:00",Y61)))</formula>
    </cfRule>
    <cfRule type="containsText" dxfId="12973" priority="13597" operator="containsText" text="09.00 -16.00">
      <formula>NOT(ISERROR(SEARCH("09.00 -16.00",Y61)))</formula>
    </cfRule>
  </conditionalFormatting>
  <conditionalFormatting sqref="Y61">
    <cfRule type="containsText" dxfId="12972" priority="13592" operator="containsText" text="09.00 -13:00">
      <formula>NOT(ISERROR(SEARCH("09.00 -13:00",Y61)))</formula>
    </cfRule>
    <cfRule type="containsText" dxfId="12971" priority="13593" operator="containsText" text="08.30 -17.30">
      <formula>NOT(ISERROR(SEARCH("08.30 -17.30",Y61)))</formula>
    </cfRule>
    <cfRule type="containsText" dxfId="12970" priority="13594" operator="containsText" text="08.30 -15:30">
      <formula>NOT(ISERROR(SEARCH("08.30 -15:30",Y61)))</formula>
    </cfRule>
  </conditionalFormatting>
  <conditionalFormatting sqref="Y70">
    <cfRule type="cellIs" dxfId="12969" priority="13583" operator="equal">
      <formula>"09.00 – 13.00"</formula>
    </cfRule>
  </conditionalFormatting>
  <conditionalFormatting sqref="Y70">
    <cfRule type="cellIs" dxfId="12968" priority="13584" operator="equal">
      <formula>"09.00 – 15.00"</formula>
    </cfRule>
  </conditionalFormatting>
  <conditionalFormatting sqref="Y70">
    <cfRule type="cellIs" dxfId="12967" priority="13585" operator="equal">
      <formula>"09.00 – 18.00"</formula>
    </cfRule>
  </conditionalFormatting>
  <conditionalFormatting sqref="Y70">
    <cfRule type="cellIs" dxfId="12966" priority="13586" operator="equal">
      <formula>"09.30 – 13.00"</formula>
    </cfRule>
  </conditionalFormatting>
  <conditionalFormatting sqref="Y70">
    <cfRule type="cellIs" dxfId="12965" priority="13587" operator="equal">
      <formula>"10.30 – 19.30"</formula>
    </cfRule>
  </conditionalFormatting>
  <conditionalFormatting sqref="Y70">
    <cfRule type="cellIs" dxfId="12964" priority="13588" operator="equal">
      <formula>"11.30 – 19.30"</formula>
    </cfRule>
  </conditionalFormatting>
  <conditionalFormatting sqref="Y70">
    <cfRule type="cellIs" dxfId="12963" priority="13589" operator="equal">
      <formula>_FV(13,"3")</formula>
    </cfRule>
  </conditionalFormatting>
  <conditionalFormatting sqref="Y70">
    <cfRule type="cellIs" dxfId="12962" priority="13590" operator="equal">
      <formula>_FV(13,"3")</formula>
    </cfRule>
  </conditionalFormatting>
  <conditionalFormatting sqref="Y70">
    <cfRule type="cellIs" dxfId="12961" priority="13591" operator="equal">
      <formula>_FV(13,"3")</formula>
    </cfRule>
  </conditionalFormatting>
  <conditionalFormatting sqref="Y70">
    <cfRule type="containsText" dxfId="12960" priority="13573" operator="containsText" text="DOMENICA">
      <formula>NOT(ISERROR(SEARCH("DOMENICA",Y70)))</formula>
    </cfRule>
    <cfRule type="containsText" dxfId="12959" priority="13574" operator="containsText" text="08.30 – 14.30">
      <formula>NOT(ISERROR(SEARCH("08.30 – 14.30",Y70)))</formula>
    </cfRule>
    <cfRule type="containsText" dxfId="12958" priority="13575" operator="containsText" text="09.30 – 18.30">
      <formula>NOT(ISERROR(SEARCH("09.30 – 18.30",Y70)))</formula>
    </cfRule>
    <cfRule type="containsText" dxfId="12957" priority="13576" operator="containsText" text="08.30 – 16.30">
      <formula>NOT(ISERROR(SEARCH("08.30 – 16.30",Y70)))</formula>
    </cfRule>
    <cfRule type="containsText" dxfId="12956" priority="13577" operator="containsText" text="08.30 – 17.30">
      <formula>NOT(ISERROR(SEARCH("08.30 – 17.30",Y70)))</formula>
    </cfRule>
    <cfRule type="containsText" dxfId="12955" priority="13578" operator="containsText" text="09.00 – 18.00">
      <formula>NOT(ISERROR(SEARCH("09.00 – 18.00",Y70)))</formula>
    </cfRule>
    <cfRule type="containsText" dxfId="12954" priority="13579" operator="containsText" text="09.00 – 15.00">
      <formula>NOT(ISERROR(SEARCH("09.00 – 15.00",Y70)))</formula>
    </cfRule>
    <cfRule type="containsText" dxfId="12953" priority="13580" operator="containsText" text="10.30 – 19.30">
      <formula>NOT(ISERROR(SEARCH("10.30 – 19.30",Y70)))</formula>
    </cfRule>
    <cfRule type="containsText" dxfId="12952" priority="13581" operator="containsText" text="09.00 – 13.00">
      <formula>NOT(ISERROR(SEARCH("09.00 – 13.00",Y70)))</formula>
    </cfRule>
    <cfRule type="containsText" dxfId="12951" priority="13582" operator="containsText" text="11.30 – 19.30">
      <formula>NOT(ISERROR(SEARCH("11.30 – 19.30",Y70)))</formula>
    </cfRule>
  </conditionalFormatting>
  <conditionalFormatting sqref="Y70">
    <cfRule type="cellIs" dxfId="12950" priority="13565" operator="equal">
      <formula>"09.00 – 15.00"</formula>
    </cfRule>
  </conditionalFormatting>
  <conditionalFormatting sqref="Y70">
    <cfRule type="cellIs" dxfId="12949" priority="13566" operator="equal">
      <formula>"09.00 – 18.00"</formula>
    </cfRule>
  </conditionalFormatting>
  <conditionalFormatting sqref="Y70">
    <cfRule type="cellIs" dxfId="12948" priority="13567" operator="equal">
      <formula>"09.30 – 13.00"</formula>
    </cfRule>
  </conditionalFormatting>
  <conditionalFormatting sqref="Y70">
    <cfRule type="cellIs" dxfId="12947" priority="13568" operator="equal">
      <formula>"10.30 – 19.30"</formula>
    </cfRule>
  </conditionalFormatting>
  <conditionalFormatting sqref="Y70">
    <cfRule type="cellIs" dxfId="12946" priority="13569" operator="equal">
      <formula>"11.30 – 19.30"</formula>
    </cfRule>
  </conditionalFormatting>
  <conditionalFormatting sqref="Y70">
    <cfRule type="cellIs" dxfId="12945" priority="13570" operator="equal">
      <formula>_FV(13,"3")</formula>
    </cfRule>
  </conditionalFormatting>
  <conditionalFormatting sqref="Y70">
    <cfRule type="cellIs" dxfId="12944" priority="13571" operator="equal">
      <formula>_FV(13,"3")</formula>
    </cfRule>
  </conditionalFormatting>
  <conditionalFormatting sqref="Y70">
    <cfRule type="cellIs" dxfId="12943" priority="13572" operator="equal">
      <formula>_FV(13,"3")</formula>
    </cfRule>
  </conditionalFormatting>
  <conditionalFormatting sqref="Y70">
    <cfRule type="cellIs" dxfId="12942" priority="13557" operator="equal">
      <formula>"09.00 – 15.00"</formula>
    </cfRule>
  </conditionalFormatting>
  <conditionalFormatting sqref="Y70">
    <cfRule type="cellIs" dxfId="12941" priority="13558" operator="equal">
      <formula>"09.00 – 18.00"</formula>
    </cfRule>
  </conditionalFormatting>
  <conditionalFormatting sqref="Y70">
    <cfRule type="cellIs" dxfId="12940" priority="13559" operator="equal">
      <formula>"09.30 – 13.00"</formula>
    </cfRule>
  </conditionalFormatting>
  <conditionalFormatting sqref="Y70">
    <cfRule type="cellIs" dxfId="12939" priority="13560" operator="equal">
      <formula>"10.30 – 19.30"</formula>
    </cfRule>
  </conditionalFormatting>
  <conditionalFormatting sqref="Y70">
    <cfRule type="cellIs" dxfId="12938" priority="13561" operator="equal">
      <formula>"11.30 – 19.30"</formula>
    </cfRule>
  </conditionalFormatting>
  <conditionalFormatting sqref="Y70">
    <cfRule type="cellIs" dxfId="12937" priority="13562" operator="equal">
      <formula>_FV(13,"3")</formula>
    </cfRule>
  </conditionalFormatting>
  <conditionalFormatting sqref="Y70">
    <cfRule type="cellIs" dxfId="12936" priority="13563" operator="equal">
      <formula>_FV(13,"3")</formula>
    </cfRule>
  </conditionalFormatting>
  <conditionalFormatting sqref="Y70">
    <cfRule type="cellIs" dxfId="12935" priority="13564" operator="equal">
      <formula>_FV(13,"3")</formula>
    </cfRule>
  </conditionalFormatting>
  <conditionalFormatting sqref="Y70">
    <cfRule type="containsText" dxfId="12934" priority="13551" operator="containsText" text="09.00 - 13.00">
      <formula>NOT(ISERROR(SEARCH("09.00 - 13.00",Y70)))</formula>
    </cfRule>
    <cfRule type="containsText" dxfId="12933" priority="13552" operator="containsText" text="09.00 – 15:00">
      <formula>NOT(ISERROR(SEARCH("09.00 – 15:00",Y70)))</formula>
    </cfRule>
    <cfRule type="containsText" dxfId="12932" priority="13553" operator="containsText" text="09.00 – 16.00">
      <formula>NOT(ISERROR(SEARCH("09.00 – 16.00",Y70)))</formula>
    </cfRule>
    <cfRule type="containsText" dxfId="12931" priority="13554" operator="containsText" text="09.00 - 13:00">
      <formula>NOT(ISERROR(SEARCH("09.00 - 13:00",Y70)))</formula>
    </cfRule>
    <cfRule type="containsText" dxfId="12930" priority="13555" operator="containsText" text="08.30 – 16:30 ">
      <formula>NOT(ISERROR(SEARCH("08.30 – 16:30 ",Y70)))</formula>
    </cfRule>
    <cfRule type="containsText" dxfId="12929" priority="13556" operator="containsText" text="08.30 – 17:30 ">
      <formula>NOT(ISERROR(SEARCH("08.30 – 17:30 ",Y70)))</formula>
    </cfRule>
  </conditionalFormatting>
  <conditionalFormatting sqref="Y70">
    <cfRule type="cellIs" dxfId="12928" priority="13543" operator="equal">
      <formula>"09.00 – 15.00"</formula>
    </cfRule>
  </conditionalFormatting>
  <conditionalFormatting sqref="Y70">
    <cfRule type="cellIs" dxfId="12927" priority="13544" operator="equal">
      <formula>"09.00 – 18.00"</formula>
    </cfRule>
  </conditionalFormatting>
  <conditionalFormatting sqref="Y70">
    <cfRule type="cellIs" dxfId="12926" priority="13545" operator="equal">
      <formula>"09.30 – 13.00"</formula>
    </cfRule>
  </conditionalFormatting>
  <conditionalFormatting sqref="Y70">
    <cfRule type="cellIs" dxfId="12925" priority="13546" operator="equal">
      <formula>"10.30 – 19.30"</formula>
    </cfRule>
  </conditionalFormatting>
  <conditionalFormatting sqref="Y70">
    <cfRule type="cellIs" dxfId="12924" priority="13547" operator="equal">
      <formula>"11.30 – 19.30"</formula>
    </cfRule>
  </conditionalFormatting>
  <conditionalFormatting sqref="Y70">
    <cfRule type="cellIs" dxfId="12923" priority="13548" operator="equal">
      <formula>_FV(13,"3")</formula>
    </cfRule>
  </conditionalFormatting>
  <conditionalFormatting sqref="Y70">
    <cfRule type="cellIs" dxfId="12922" priority="13549" operator="equal">
      <formula>_FV(13,"3")</formula>
    </cfRule>
  </conditionalFormatting>
  <conditionalFormatting sqref="Y70">
    <cfRule type="containsText" dxfId="12921" priority="13533" operator="containsText" text="DOMENICA">
      <formula>NOT(ISERROR(SEARCH("DOMENICA",Y70)))</formula>
    </cfRule>
    <cfRule type="containsText" dxfId="12920" priority="13534" operator="containsText" text="08.30 – 14.30">
      <formula>NOT(ISERROR(SEARCH("08.30 – 14.30",Y70)))</formula>
    </cfRule>
    <cfRule type="containsText" dxfId="12919" priority="13535" operator="containsText" text="09.30 – 18.30">
      <formula>NOT(ISERROR(SEARCH("09.30 – 18.30",Y70)))</formula>
    </cfRule>
    <cfRule type="containsText" dxfId="12918" priority="13536" operator="containsText" text="08.30 – 16.30">
      <formula>NOT(ISERROR(SEARCH("08.30 – 16.30",Y70)))</formula>
    </cfRule>
    <cfRule type="containsText" dxfId="12917" priority="13537" operator="containsText" text="08.30 – 17.30">
      <formula>NOT(ISERROR(SEARCH("08.30 – 17.30",Y70)))</formula>
    </cfRule>
    <cfRule type="containsText" dxfId="12916" priority="13538" operator="containsText" text="09.00 – 18.00">
      <formula>NOT(ISERROR(SEARCH("09.00 – 18.00",Y70)))</formula>
    </cfRule>
    <cfRule type="containsText" dxfId="12915" priority="13539" operator="containsText" text="09.00 – 15.00">
      <formula>NOT(ISERROR(SEARCH("09.00 – 15.00",Y70)))</formula>
    </cfRule>
    <cfRule type="containsText" dxfId="12914" priority="13540" operator="containsText" text="10.30 – 19.30">
      <formula>NOT(ISERROR(SEARCH("10.30 – 19.30",Y70)))</formula>
    </cfRule>
    <cfRule type="containsText" dxfId="12913" priority="13541" operator="containsText" text="09.00 – 13.00">
      <formula>NOT(ISERROR(SEARCH("09.00 – 13.00",Y70)))</formula>
    </cfRule>
    <cfRule type="containsText" dxfId="12912" priority="13542" operator="containsText" text="11.30 – 19.30">
      <formula>NOT(ISERROR(SEARCH("11.30 – 19.30",Y70)))</formula>
    </cfRule>
  </conditionalFormatting>
  <conditionalFormatting sqref="Y70">
    <cfRule type="cellIs" dxfId="12911" priority="13526" operator="equal">
      <formula>"09.00 – 18.00"</formula>
    </cfRule>
  </conditionalFormatting>
  <conditionalFormatting sqref="Y70">
    <cfRule type="cellIs" dxfId="12910" priority="13527" operator="equal">
      <formula>"09.30 – 13.00"</formula>
    </cfRule>
  </conditionalFormatting>
  <conditionalFormatting sqref="Y70">
    <cfRule type="cellIs" dxfId="12909" priority="13528" operator="equal">
      <formula>"10.30 – 19.30"</formula>
    </cfRule>
  </conditionalFormatting>
  <conditionalFormatting sqref="Y70">
    <cfRule type="cellIs" dxfId="12908" priority="13529" operator="equal">
      <formula>"11.30 – 19.30"</formula>
    </cfRule>
  </conditionalFormatting>
  <conditionalFormatting sqref="Y70">
    <cfRule type="cellIs" dxfId="12907" priority="13530" operator="equal">
      <formula>_FV(13,"3")</formula>
    </cfRule>
  </conditionalFormatting>
  <conditionalFormatting sqref="Y70">
    <cfRule type="cellIs" dxfId="12906" priority="13531" operator="equal">
      <formula>_FV(13,"3")</formula>
    </cfRule>
  </conditionalFormatting>
  <conditionalFormatting sqref="Y70">
    <cfRule type="cellIs" dxfId="12905" priority="13532" operator="equal">
      <formula>_FV(13,"3")</formula>
    </cfRule>
  </conditionalFormatting>
  <conditionalFormatting sqref="Y70">
    <cfRule type="cellIs" dxfId="12904" priority="13519" operator="equal">
      <formula>"09.00 – 18.00"</formula>
    </cfRule>
  </conditionalFormatting>
  <conditionalFormatting sqref="Y70">
    <cfRule type="cellIs" dxfId="12903" priority="13520" operator="equal">
      <formula>"09.30 – 13.00"</formula>
    </cfRule>
  </conditionalFormatting>
  <conditionalFormatting sqref="Y70">
    <cfRule type="cellIs" dxfId="12902" priority="13521" operator="equal">
      <formula>"10.30 – 19.30"</formula>
    </cfRule>
  </conditionalFormatting>
  <conditionalFormatting sqref="Y70">
    <cfRule type="cellIs" dxfId="12901" priority="13522" operator="equal">
      <formula>"11.30 – 19.30"</formula>
    </cfRule>
  </conditionalFormatting>
  <conditionalFormatting sqref="Y70">
    <cfRule type="cellIs" dxfId="12900" priority="13523" operator="equal">
      <formula>_FV(13,"3")</formula>
    </cfRule>
  </conditionalFormatting>
  <conditionalFormatting sqref="Y70">
    <cfRule type="cellIs" dxfId="12899" priority="13524" operator="equal">
      <formula>_FV(13,"3")</formula>
    </cfRule>
  </conditionalFormatting>
  <conditionalFormatting sqref="Y70">
    <cfRule type="cellIs" dxfId="12898" priority="13525" operator="equal">
      <formula>_FV(13,"3")</formula>
    </cfRule>
  </conditionalFormatting>
  <conditionalFormatting sqref="Y71:Y78">
    <cfRule type="containsText" dxfId="12897" priority="13501" operator="containsText" text="08.30 – 14.30">
      <formula>NOT(ISERROR(SEARCH("08.30 – 14.30",Y71)))</formula>
    </cfRule>
    <cfRule type="containsText" dxfId="12896" priority="13502" operator="containsText" text="09:30 – 18.30">
      <formula>NOT(ISERROR(SEARCH("09:30 – 18.30",Y71)))</formula>
    </cfRule>
    <cfRule type="containsText" dxfId="12895" priority="13503" operator="containsText" text="10.30 – 18.30">
      <formula>NOT(ISERROR(SEARCH("10.30 – 18.30",Y71)))</formula>
    </cfRule>
    <cfRule type="containsText" dxfId="12894" priority="13504" operator="containsText" text="09.30 – 18.30">
      <formula>NOT(ISERROR(SEARCH("09.30 – 18.30",Y71)))</formula>
    </cfRule>
    <cfRule type="containsText" dxfId="12893" priority="13506" operator="containsText" text="09.00 – 13:00">
      <formula>NOT(ISERROR(SEARCH("09.00 – 13:00",Y71)))</formula>
    </cfRule>
    <cfRule type="containsText" dxfId="12892" priority="13507" operator="containsText" text="08.30 – 16.30">
      <formula>NOT(ISERROR(SEARCH("08.30 – 16.30",Y71)))</formula>
    </cfRule>
    <cfRule type="containsText" dxfId="12891" priority="13508" operator="containsText" text="08:30 – 17.30">
      <formula>NOT(ISERROR(SEARCH("08:30 – 17.30",Y71)))</formula>
    </cfRule>
    <cfRule type="containsText" dxfId="12890" priority="13509" operator="containsText" text="08.30 – 17.30">
      <formula>NOT(ISERROR(SEARCH("08.30 – 17.30",Y71)))</formula>
    </cfRule>
    <cfRule type="containsText" dxfId="12889" priority="13510" operator="containsText" text="09.00 – 18.00">
      <formula>NOT(ISERROR(SEARCH("09.00 – 18.00",Y71)))</formula>
    </cfRule>
    <cfRule type="containsText" dxfId="12888" priority="13511" operator="containsText" text="09.00 – 13.00">
      <formula>NOT(ISERROR(SEARCH("09.00 – 13.00",Y71)))</formula>
    </cfRule>
    <cfRule type="containsText" dxfId="12887" priority="13512" operator="containsText" text="11.30 – 19.30">
      <formula>NOT(ISERROR(SEARCH("11.30 – 19.30",Y71)))</formula>
    </cfRule>
    <cfRule type="containsText" dxfId="12886" priority="13513" operator="containsText" text="10.30 – 19.30">
      <formula>NOT(ISERROR(SEARCH("10.30 – 19.30",Y71)))</formula>
    </cfRule>
    <cfRule type="containsText" dxfId="12885" priority="13514" operator="containsText" text="09.00 – 15.00">
      <formula>NOT(ISERROR(SEARCH("09.00 – 15.00",Y71)))</formula>
    </cfRule>
    <cfRule type="containsText" dxfId="12884" priority="13515" operator="containsText" text="1 2 : 3 0">
      <formula>NOT(ISERROR(SEARCH("1 2 : 3 0",Y71)))</formula>
    </cfRule>
    <cfRule type="containsText" dxfId="12883" priority="13516" operator="containsText" text="1 3 : 3 0">
      <formula>NOT(ISERROR(SEARCH("1 3 : 3 0",Y71)))</formula>
    </cfRule>
    <cfRule type="containsText" dxfId="12882" priority="13517" operator="containsText" text="FESTIVITÁ">
      <formula>NOT(ISERROR(SEARCH("FESTIVITÁ",Y71)))</formula>
    </cfRule>
    <cfRule type="cellIs" dxfId="12881" priority="13518" operator="equal">
      <formula>"DOMENICA"</formula>
    </cfRule>
  </conditionalFormatting>
  <conditionalFormatting sqref="Y71:Y78">
    <cfRule type="containsText" dxfId="12880" priority="13493" operator="containsText" text="09.00 - 13.00">
      <formula>NOT(ISERROR(SEARCH("09.00 - 13.00",Y71)))</formula>
    </cfRule>
    <cfRule type="containsText" dxfId="12879" priority="13496" operator="containsText" text="09.00 – 15:00">
      <formula>NOT(ISERROR(SEARCH("09.00 – 15:00",Y71)))</formula>
    </cfRule>
    <cfRule type="containsText" dxfId="12878" priority="13497" operator="containsText" text="09.00 – 16.00">
      <formula>NOT(ISERROR(SEARCH("09.00 – 16.00",Y71)))</formula>
    </cfRule>
    <cfRule type="containsText" dxfId="12877" priority="13498" operator="containsText" text="09.00 - 13:00">
      <formula>NOT(ISERROR(SEARCH("09.00 - 13:00",Y71)))</formula>
    </cfRule>
    <cfRule type="containsText" dxfId="12876" priority="13499" operator="containsText" text="08.30 – 16:30 ">
      <formula>NOT(ISERROR(SEARCH("08.30 – 16:30 ",Y71)))</formula>
    </cfRule>
    <cfRule type="containsText" dxfId="12875" priority="13500" operator="containsText" text="08.30 – 17:30 ">
      <formula>NOT(ISERROR(SEARCH("08.30 – 17:30 ",Y71)))</formula>
    </cfRule>
  </conditionalFormatting>
  <conditionalFormatting sqref="Y71:Y78">
    <cfRule type="containsText" dxfId="12874" priority="13495" operator="containsText" text="1 3 : 0 0">
      <formula>NOT(ISERROR(SEARCH("1 3 : 0 0",Y71)))</formula>
    </cfRule>
  </conditionalFormatting>
  <conditionalFormatting sqref="Y71">
    <cfRule type="containsText" dxfId="12873" priority="13494" operator="containsText" text="13:00">
      <formula>NOT(ISERROR(SEARCH("13:00",Y71)))</formula>
    </cfRule>
  </conditionalFormatting>
  <conditionalFormatting sqref="Y71:Y78">
    <cfRule type="containsText" dxfId="12872" priority="13505" operator="containsText" text="09:00 – 13.00 ">
      <formula>NOT(ISERROR(SEARCH("09:00 – 13.00 ",Y71)))</formula>
    </cfRule>
  </conditionalFormatting>
  <conditionalFormatting sqref="Y77">
    <cfRule type="containsText" dxfId="12871" priority="13492" operator="containsText" text="09:00 – 13.00 ">
      <formula>NOT(ISERROR(SEARCH("09:00 – 13.00 ",Y77)))</formula>
    </cfRule>
  </conditionalFormatting>
  <conditionalFormatting sqref="Y71:Y78">
    <cfRule type="containsText" dxfId="12870" priority="13491" operator="containsText" text="09:00 – 13.00 ">
      <formula>NOT(ISERROR(SEARCH("09:00 – 13.00 ",Y71)))</formula>
    </cfRule>
  </conditionalFormatting>
  <conditionalFormatting sqref="Y77:Y78">
    <cfRule type="containsText" dxfId="12869" priority="13490" operator="containsText" text="09:00 – 13.00 ">
      <formula>NOT(ISERROR(SEARCH("09:00 – 13.00 ",Y77)))</formula>
    </cfRule>
  </conditionalFormatting>
  <conditionalFormatting sqref="Y72">
    <cfRule type="containsText" dxfId="12868" priority="13487" operator="containsText" text="09.00 -13.00">
      <formula>NOT(ISERROR(SEARCH("09.00 -13.00",Y72)))</formula>
    </cfRule>
    <cfRule type="containsText" dxfId="12867" priority="13488" operator="containsText" text="09.00 -15:00">
      <formula>NOT(ISERROR(SEARCH("09.00 -15:00",Y72)))</formula>
    </cfRule>
    <cfRule type="containsText" dxfId="12866" priority="13489" operator="containsText" text="09.00 -16.00">
      <formula>NOT(ISERROR(SEARCH("09.00 -16.00",Y72)))</formula>
    </cfRule>
  </conditionalFormatting>
  <conditionalFormatting sqref="Y73:Y78">
    <cfRule type="containsText" dxfId="12865" priority="13484" operator="containsText" text="09.00 -13.00">
      <formula>NOT(ISERROR(SEARCH("09.00 -13.00",Y73)))</formula>
    </cfRule>
    <cfRule type="containsText" dxfId="12864" priority="13485" operator="containsText" text="09.00 -15:00">
      <formula>NOT(ISERROR(SEARCH("09.00 -15:00",Y73)))</formula>
    </cfRule>
    <cfRule type="containsText" dxfId="12863" priority="13486" operator="containsText" text="09.00 -16.00">
      <formula>NOT(ISERROR(SEARCH("09.00 -16.00",Y73)))</formula>
    </cfRule>
  </conditionalFormatting>
  <conditionalFormatting sqref="Y71">
    <cfRule type="containsText" dxfId="12862" priority="13481" operator="containsText" text="09.00 -13.00">
      <formula>NOT(ISERROR(SEARCH("09.00 -13.00",Y71)))</formula>
    </cfRule>
    <cfRule type="containsText" dxfId="12861" priority="13482" operator="containsText" text="09.00 -15:00">
      <formula>NOT(ISERROR(SEARCH("09.00 -15:00",Y71)))</formula>
    </cfRule>
    <cfRule type="containsText" dxfId="12860" priority="13483" operator="containsText" text="09.00 -16.00">
      <formula>NOT(ISERROR(SEARCH("09.00 -16.00",Y71)))</formula>
    </cfRule>
  </conditionalFormatting>
  <conditionalFormatting sqref="Y77">
    <cfRule type="containsText" dxfId="12859" priority="13480" operator="containsText" text="09:00 – 13.00 ">
      <formula>NOT(ISERROR(SEARCH("09:00 – 13.00 ",Y77)))</formula>
    </cfRule>
  </conditionalFormatting>
  <conditionalFormatting sqref="Y71:Y78">
    <cfRule type="containsText" dxfId="12858" priority="13479" operator="containsText" text="09:00 – 13.00 ">
      <formula>NOT(ISERROR(SEARCH("09:00 – 13.00 ",Y71)))</formula>
    </cfRule>
  </conditionalFormatting>
  <conditionalFormatting sqref="Y77:Y78">
    <cfRule type="containsText" dxfId="12857" priority="13478" operator="containsText" text="09:00 – 13.00 ">
      <formula>NOT(ISERROR(SEARCH("09:00 – 13.00 ",Y77)))</formula>
    </cfRule>
  </conditionalFormatting>
  <conditionalFormatting sqref="Y72">
    <cfRule type="containsText" dxfId="12856" priority="13475" operator="containsText" text="09.00 -13.00">
      <formula>NOT(ISERROR(SEARCH("09.00 -13.00",Y72)))</formula>
    </cfRule>
    <cfRule type="containsText" dxfId="12855" priority="13476" operator="containsText" text="09.00 -15:00">
      <formula>NOT(ISERROR(SEARCH("09.00 -15:00",Y72)))</formula>
    </cfRule>
    <cfRule type="containsText" dxfId="12854" priority="13477" operator="containsText" text="09.00 -16.00">
      <formula>NOT(ISERROR(SEARCH("09.00 -16.00",Y72)))</formula>
    </cfRule>
  </conditionalFormatting>
  <conditionalFormatting sqref="Y73:Y78">
    <cfRule type="containsText" dxfId="12853" priority="13472" operator="containsText" text="09.00 -13.00">
      <formula>NOT(ISERROR(SEARCH("09.00 -13.00",Y73)))</formula>
    </cfRule>
    <cfRule type="containsText" dxfId="12852" priority="13473" operator="containsText" text="09.00 -15:00">
      <formula>NOT(ISERROR(SEARCH("09.00 -15:00",Y73)))</formula>
    </cfRule>
    <cfRule type="containsText" dxfId="12851" priority="13474" operator="containsText" text="09.00 -16.00">
      <formula>NOT(ISERROR(SEARCH("09.00 -16.00",Y73)))</formula>
    </cfRule>
  </conditionalFormatting>
  <conditionalFormatting sqref="Y71">
    <cfRule type="containsText" dxfId="12850" priority="13469" operator="containsText" text="09.00 -13.00">
      <formula>NOT(ISERROR(SEARCH("09.00 -13.00",Y71)))</formula>
    </cfRule>
    <cfRule type="containsText" dxfId="12849" priority="13470" operator="containsText" text="09.00 -15:00">
      <formula>NOT(ISERROR(SEARCH("09.00 -15:00",Y71)))</formula>
    </cfRule>
    <cfRule type="containsText" dxfId="12848" priority="13471" operator="containsText" text="09.00 -16.00">
      <formula>NOT(ISERROR(SEARCH("09.00 -16.00",Y71)))</formula>
    </cfRule>
  </conditionalFormatting>
  <conditionalFormatting sqref="Y72">
    <cfRule type="containsText" dxfId="12847" priority="13466" operator="containsText" text="09.00 -13:00">
      <formula>NOT(ISERROR(SEARCH("09.00 -13:00",Y72)))</formula>
    </cfRule>
    <cfRule type="containsText" dxfId="12846" priority="13467" operator="containsText" text="08.30 -17.30">
      <formula>NOT(ISERROR(SEARCH("08.30 -17.30",Y72)))</formula>
    </cfRule>
    <cfRule type="containsText" dxfId="12845" priority="13468" operator="containsText" text="08.30 -15:30">
      <formula>NOT(ISERROR(SEARCH("08.30 -15:30",Y72)))</formula>
    </cfRule>
  </conditionalFormatting>
  <conditionalFormatting sqref="Y73:Y78">
    <cfRule type="containsText" dxfId="12844" priority="13463" operator="containsText" text="09.00 -13.00">
      <formula>NOT(ISERROR(SEARCH("09.00 -13.00",Y73)))</formula>
    </cfRule>
    <cfRule type="containsText" dxfId="12843" priority="13464" operator="containsText" text="09.00 -15:00">
      <formula>NOT(ISERROR(SEARCH("09.00 -15:00",Y73)))</formula>
    </cfRule>
    <cfRule type="containsText" dxfId="12842" priority="13465" operator="containsText" text="09.00 -16.00">
      <formula>NOT(ISERROR(SEARCH("09.00 -16.00",Y73)))</formula>
    </cfRule>
  </conditionalFormatting>
  <conditionalFormatting sqref="Y73:Y78">
    <cfRule type="containsText" dxfId="12841" priority="13460" operator="containsText" text="09.00 -13:00">
      <formula>NOT(ISERROR(SEARCH("09.00 -13:00",Y73)))</formula>
    </cfRule>
    <cfRule type="containsText" dxfId="12840" priority="13461" operator="containsText" text="08.30 -17.30">
      <formula>NOT(ISERROR(SEARCH("08.30 -17.30",Y73)))</formula>
    </cfRule>
    <cfRule type="containsText" dxfId="12839" priority="13462" operator="containsText" text="08.30 -15:30">
      <formula>NOT(ISERROR(SEARCH("08.30 -15:30",Y73)))</formula>
    </cfRule>
  </conditionalFormatting>
  <conditionalFormatting sqref="Y71">
    <cfRule type="containsText" dxfId="12838" priority="13457" operator="containsText" text="09.00 -13.00">
      <formula>NOT(ISERROR(SEARCH("09.00 -13.00",Y71)))</formula>
    </cfRule>
    <cfRule type="containsText" dxfId="12837" priority="13458" operator="containsText" text="09.00 -15:00">
      <formula>NOT(ISERROR(SEARCH("09.00 -15:00",Y71)))</formula>
    </cfRule>
    <cfRule type="containsText" dxfId="12836" priority="13459" operator="containsText" text="09.00 -16.00">
      <formula>NOT(ISERROR(SEARCH("09.00 -16.00",Y71)))</formula>
    </cfRule>
  </conditionalFormatting>
  <conditionalFormatting sqref="Y71">
    <cfRule type="containsText" dxfId="12835" priority="13454" operator="containsText" text="09.00 -13:00">
      <formula>NOT(ISERROR(SEARCH("09.00 -13:00",Y71)))</formula>
    </cfRule>
    <cfRule type="containsText" dxfId="12834" priority="13455" operator="containsText" text="08.30 -17.30">
      <formula>NOT(ISERROR(SEARCH("08.30 -17.30",Y71)))</formula>
    </cfRule>
    <cfRule type="containsText" dxfId="12833" priority="13456" operator="containsText" text="08.30 -15:30">
      <formula>NOT(ISERROR(SEARCH("08.30 -15:30",Y71)))</formula>
    </cfRule>
  </conditionalFormatting>
  <conditionalFormatting sqref="Y80">
    <cfRule type="cellIs" dxfId="12832" priority="13445" operator="equal">
      <formula>"09.00 – 13.00"</formula>
    </cfRule>
  </conditionalFormatting>
  <conditionalFormatting sqref="Y80">
    <cfRule type="cellIs" dxfId="12831" priority="13446" operator="equal">
      <formula>"09.00 – 15.00"</formula>
    </cfRule>
  </conditionalFormatting>
  <conditionalFormatting sqref="Y80">
    <cfRule type="cellIs" dxfId="12830" priority="13447" operator="equal">
      <formula>"09.00 – 18.00"</formula>
    </cfRule>
  </conditionalFormatting>
  <conditionalFormatting sqref="Y80">
    <cfRule type="cellIs" dxfId="12829" priority="13448" operator="equal">
      <formula>"09.30 – 13.00"</formula>
    </cfRule>
  </conditionalFormatting>
  <conditionalFormatting sqref="Y80">
    <cfRule type="cellIs" dxfId="12828" priority="13449" operator="equal">
      <formula>"10.30 – 19.30"</formula>
    </cfRule>
  </conditionalFormatting>
  <conditionalFormatting sqref="Y80">
    <cfRule type="cellIs" dxfId="12827" priority="13450" operator="equal">
      <formula>"11.30 – 19.30"</formula>
    </cfRule>
  </conditionalFormatting>
  <conditionalFormatting sqref="Y80">
    <cfRule type="cellIs" dxfId="12826" priority="13451" operator="equal">
      <formula>_FV(13,"3")</formula>
    </cfRule>
  </conditionalFormatting>
  <conditionalFormatting sqref="Y80">
    <cfRule type="cellIs" dxfId="12825" priority="13452" operator="equal">
      <formula>_FV(13,"3")</formula>
    </cfRule>
  </conditionalFormatting>
  <conditionalFormatting sqref="Y80">
    <cfRule type="cellIs" dxfId="12824" priority="13453" operator="equal">
      <formula>_FV(13,"3")</formula>
    </cfRule>
  </conditionalFormatting>
  <conditionalFormatting sqref="Y80">
    <cfRule type="containsText" dxfId="12823" priority="13435" operator="containsText" text="DOMENICA">
      <formula>NOT(ISERROR(SEARCH("DOMENICA",Y80)))</formula>
    </cfRule>
    <cfRule type="containsText" dxfId="12822" priority="13436" operator="containsText" text="08.30 – 14.30">
      <formula>NOT(ISERROR(SEARCH("08.30 – 14.30",Y80)))</formula>
    </cfRule>
    <cfRule type="containsText" dxfId="12821" priority="13437" operator="containsText" text="09.30 – 18.30">
      <formula>NOT(ISERROR(SEARCH("09.30 – 18.30",Y80)))</formula>
    </cfRule>
    <cfRule type="containsText" dxfId="12820" priority="13438" operator="containsText" text="08.30 – 16.30">
      <formula>NOT(ISERROR(SEARCH("08.30 – 16.30",Y80)))</formula>
    </cfRule>
    <cfRule type="containsText" dxfId="12819" priority="13439" operator="containsText" text="08.30 – 17.30">
      <formula>NOT(ISERROR(SEARCH("08.30 – 17.30",Y80)))</formula>
    </cfRule>
    <cfRule type="containsText" dxfId="12818" priority="13440" operator="containsText" text="09.00 – 18.00">
      <formula>NOT(ISERROR(SEARCH("09.00 – 18.00",Y80)))</formula>
    </cfRule>
    <cfRule type="containsText" dxfId="12817" priority="13441" operator="containsText" text="09.00 – 15.00">
      <formula>NOT(ISERROR(SEARCH("09.00 – 15.00",Y80)))</formula>
    </cfRule>
    <cfRule type="containsText" dxfId="12816" priority="13442" operator="containsText" text="10.30 – 19.30">
      <formula>NOT(ISERROR(SEARCH("10.30 – 19.30",Y80)))</formula>
    </cfRule>
    <cfRule type="containsText" dxfId="12815" priority="13443" operator="containsText" text="09.00 – 13.00">
      <formula>NOT(ISERROR(SEARCH("09.00 – 13.00",Y80)))</formula>
    </cfRule>
    <cfRule type="containsText" dxfId="12814" priority="13444" operator="containsText" text="11.30 – 19.30">
      <formula>NOT(ISERROR(SEARCH("11.30 – 19.30",Y80)))</formula>
    </cfRule>
  </conditionalFormatting>
  <conditionalFormatting sqref="Y80">
    <cfRule type="cellIs" dxfId="12813" priority="13427" operator="equal">
      <formula>"09.00 – 15.00"</formula>
    </cfRule>
  </conditionalFormatting>
  <conditionalFormatting sqref="Y80">
    <cfRule type="cellIs" dxfId="12812" priority="13428" operator="equal">
      <formula>"09.00 – 18.00"</formula>
    </cfRule>
  </conditionalFormatting>
  <conditionalFormatting sqref="Y80">
    <cfRule type="cellIs" dxfId="12811" priority="13429" operator="equal">
      <formula>"09.30 – 13.00"</formula>
    </cfRule>
  </conditionalFormatting>
  <conditionalFormatting sqref="Y80">
    <cfRule type="cellIs" dxfId="12810" priority="13430" operator="equal">
      <formula>"10.30 – 19.30"</formula>
    </cfRule>
  </conditionalFormatting>
  <conditionalFormatting sqref="Y80">
    <cfRule type="cellIs" dxfId="12809" priority="13431" operator="equal">
      <formula>"11.30 – 19.30"</formula>
    </cfRule>
  </conditionalFormatting>
  <conditionalFormatting sqref="Y80">
    <cfRule type="cellIs" dxfId="12808" priority="13432" operator="equal">
      <formula>_FV(13,"3")</formula>
    </cfRule>
  </conditionalFormatting>
  <conditionalFormatting sqref="Y80">
    <cfRule type="cellIs" dxfId="12807" priority="13433" operator="equal">
      <formula>_FV(13,"3")</formula>
    </cfRule>
  </conditionalFormatting>
  <conditionalFormatting sqref="Y80">
    <cfRule type="cellIs" dxfId="12806" priority="13434" operator="equal">
      <formula>_FV(13,"3")</formula>
    </cfRule>
  </conditionalFormatting>
  <conditionalFormatting sqref="Y80">
    <cfRule type="cellIs" dxfId="12805" priority="13419" operator="equal">
      <formula>"09.00 – 15.00"</formula>
    </cfRule>
  </conditionalFormatting>
  <conditionalFormatting sqref="Y80">
    <cfRule type="cellIs" dxfId="12804" priority="13420" operator="equal">
      <formula>"09.00 – 18.00"</formula>
    </cfRule>
  </conditionalFormatting>
  <conditionalFormatting sqref="Y80">
    <cfRule type="cellIs" dxfId="12803" priority="13421" operator="equal">
      <formula>"09.30 – 13.00"</formula>
    </cfRule>
  </conditionalFormatting>
  <conditionalFormatting sqref="Y80">
    <cfRule type="cellIs" dxfId="12802" priority="13422" operator="equal">
      <formula>"10.30 – 19.30"</formula>
    </cfRule>
  </conditionalFormatting>
  <conditionalFormatting sqref="Y80">
    <cfRule type="cellIs" dxfId="12801" priority="13423" operator="equal">
      <formula>"11.30 – 19.30"</formula>
    </cfRule>
  </conditionalFormatting>
  <conditionalFormatting sqref="Y80">
    <cfRule type="cellIs" dxfId="12800" priority="13424" operator="equal">
      <formula>_FV(13,"3")</formula>
    </cfRule>
  </conditionalFormatting>
  <conditionalFormatting sqref="Y80">
    <cfRule type="cellIs" dxfId="12799" priority="13425" operator="equal">
      <formula>_FV(13,"3")</formula>
    </cfRule>
  </conditionalFormatting>
  <conditionalFormatting sqref="Y80">
    <cfRule type="cellIs" dxfId="12798" priority="13426" operator="equal">
      <formula>_FV(13,"3")</formula>
    </cfRule>
  </conditionalFormatting>
  <conditionalFormatting sqref="Y80">
    <cfRule type="containsText" dxfId="12797" priority="13413" operator="containsText" text="09.00 - 13.00">
      <formula>NOT(ISERROR(SEARCH("09.00 - 13.00",Y80)))</formula>
    </cfRule>
    <cfRule type="containsText" dxfId="12796" priority="13414" operator="containsText" text="09.00 – 15:00">
      <formula>NOT(ISERROR(SEARCH("09.00 – 15:00",Y80)))</formula>
    </cfRule>
    <cfRule type="containsText" dxfId="12795" priority="13415" operator="containsText" text="09.00 – 16.00">
      <formula>NOT(ISERROR(SEARCH("09.00 – 16.00",Y80)))</formula>
    </cfRule>
    <cfRule type="containsText" dxfId="12794" priority="13416" operator="containsText" text="09.00 - 13:00">
      <formula>NOT(ISERROR(SEARCH("09.00 - 13:00",Y80)))</formula>
    </cfRule>
    <cfRule type="containsText" dxfId="12793" priority="13417" operator="containsText" text="08.30 – 16:30 ">
      <formula>NOT(ISERROR(SEARCH("08.30 – 16:30 ",Y80)))</formula>
    </cfRule>
    <cfRule type="containsText" dxfId="12792" priority="13418" operator="containsText" text="08.30 – 17:30 ">
      <formula>NOT(ISERROR(SEARCH("08.30 – 17:30 ",Y80)))</formula>
    </cfRule>
  </conditionalFormatting>
  <conditionalFormatting sqref="Y80">
    <cfRule type="cellIs" dxfId="12791" priority="13405" operator="equal">
      <formula>"09.00 – 15.00"</formula>
    </cfRule>
  </conditionalFormatting>
  <conditionalFormatting sqref="Y80">
    <cfRule type="cellIs" dxfId="12790" priority="13406" operator="equal">
      <formula>"09.00 – 18.00"</formula>
    </cfRule>
  </conditionalFormatting>
  <conditionalFormatting sqref="Y80">
    <cfRule type="cellIs" dxfId="12789" priority="13407" operator="equal">
      <formula>"09.30 – 13.00"</formula>
    </cfRule>
  </conditionalFormatting>
  <conditionalFormatting sqref="Y80">
    <cfRule type="cellIs" dxfId="12788" priority="13408" operator="equal">
      <formula>"10.30 – 19.30"</formula>
    </cfRule>
  </conditionalFormatting>
  <conditionalFormatting sqref="Y80">
    <cfRule type="cellIs" dxfId="12787" priority="13409" operator="equal">
      <formula>"11.30 – 19.30"</formula>
    </cfRule>
  </conditionalFormatting>
  <conditionalFormatting sqref="Y80">
    <cfRule type="cellIs" dxfId="12786" priority="13410" operator="equal">
      <formula>_FV(13,"3")</formula>
    </cfRule>
  </conditionalFormatting>
  <conditionalFormatting sqref="Y80">
    <cfRule type="cellIs" dxfId="12785" priority="13411" operator="equal">
      <formula>_FV(13,"3")</formula>
    </cfRule>
  </conditionalFormatting>
  <conditionalFormatting sqref="Y80">
    <cfRule type="cellIs" dxfId="12784" priority="13412" operator="equal">
      <formula>_FV(13,"3")</formula>
    </cfRule>
  </conditionalFormatting>
  <conditionalFormatting sqref="Y80">
    <cfRule type="containsText" dxfId="12783" priority="13395" operator="containsText" text="DOMENICA">
      <formula>NOT(ISERROR(SEARCH("DOMENICA",Y80)))</formula>
    </cfRule>
    <cfRule type="containsText" dxfId="12782" priority="13396" operator="containsText" text="08.30 – 14.30">
      <formula>NOT(ISERROR(SEARCH("08.30 – 14.30",Y80)))</formula>
    </cfRule>
    <cfRule type="containsText" dxfId="12781" priority="13397" operator="containsText" text="09.30 – 18.30">
      <formula>NOT(ISERROR(SEARCH("09.30 – 18.30",Y80)))</formula>
    </cfRule>
    <cfRule type="containsText" dxfId="12780" priority="13398" operator="containsText" text="08.30 – 16.30">
      <formula>NOT(ISERROR(SEARCH("08.30 – 16.30",Y80)))</formula>
    </cfRule>
    <cfRule type="containsText" dxfId="12779" priority="13399" operator="containsText" text="08.30 – 17.30">
      <formula>NOT(ISERROR(SEARCH("08.30 – 17.30",Y80)))</formula>
    </cfRule>
    <cfRule type="containsText" dxfId="12778" priority="13400" operator="containsText" text="09.00 – 18.00">
      <formula>NOT(ISERROR(SEARCH("09.00 – 18.00",Y80)))</formula>
    </cfRule>
    <cfRule type="containsText" dxfId="12777" priority="13401" operator="containsText" text="09.00 – 15.00">
      <formula>NOT(ISERROR(SEARCH("09.00 – 15.00",Y80)))</formula>
    </cfRule>
    <cfRule type="containsText" dxfId="12776" priority="13402" operator="containsText" text="10.30 – 19.30">
      <formula>NOT(ISERROR(SEARCH("10.30 – 19.30",Y80)))</formula>
    </cfRule>
    <cfRule type="containsText" dxfId="12775" priority="13403" operator="containsText" text="09.00 – 13.00">
      <formula>NOT(ISERROR(SEARCH("09.00 – 13.00",Y80)))</formula>
    </cfRule>
    <cfRule type="containsText" dxfId="12774" priority="13404" operator="containsText" text="11.30 – 19.30">
      <formula>NOT(ISERROR(SEARCH("11.30 – 19.30",Y80)))</formula>
    </cfRule>
  </conditionalFormatting>
  <conditionalFormatting sqref="Y80">
    <cfRule type="cellIs" dxfId="12773" priority="13388" operator="equal">
      <formula>"09.00 – 18.00"</formula>
    </cfRule>
  </conditionalFormatting>
  <conditionalFormatting sqref="Y80">
    <cfRule type="cellIs" dxfId="12772" priority="13389" operator="equal">
      <formula>"09.30 – 13.00"</formula>
    </cfRule>
  </conditionalFormatting>
  <conditionalFormatting sqref="Y80">
    <cfRule type="cellIs" dxfId="12771" priority="13390" operator="equal">
      <formula>"10.30 – 19.30"</formula>
    </cfRule>
  </conditionalFormatting>
  <conditionalFormatting sqref="Y80">
    <cfRule type="cellIs" dxfId="12770" priority="13391" operator="equal">
      <formula>"11.30 – 19.30"</formula>
    </cfRule>
  </conditionalFormatting>
  <conditionalFormatting sqref="Y80">
    <cfRule type="cellIs" dxfId="12769" priority="13392" operator="equal">
      <formula>_FV(13,"3")</formula>
    </cfRule>
  </conditionalFormatting>
  <conditionalFormatting sqref="Y80">
    <cfRule type="cellIs" dxfId="12768" priority="13393" operator="equal">
      <formula>_FV(13,"3")</formula>
    </cfRule>
  </conditionalFormatting>
  <conditionalFormatting sqref="Y80">
    <cfRule type="cellIs" dxfId="12767" priority="13394" operator="equal">
      <formula>_FV(13,"3")</formula>
    </cfRule>
  </conditionalFormatting>
  <conditionalFormatting sqref="Y80">
    <cfRule type="cellIs" dxfId="12766" priority="13381" operator="equal">
      <formula>"09.00 – 18.00"</formula>
    </cfRule>
  </conditionalFormatting>
  <conditionalFormatting sqref="Y80">
    <cfRule type="cellIs" dxfId="12765" priority="13382" operator="equal">
      <formula>"09.30 – 13.00"</formula>
    </cfRule>
  </conditionalFormatting>
  <conditionalFormatting sqref="Y80">
    <cfRule type="cellIs" dxfId="12764" priority="13383" operator="equal">
      <formula>"10.30 – 19.30"</formula>
    </cfRule>
  </conditionalFormatting>
  <conditionalFormatting sqref="Y80">
    <cfRule type="cellIs" dxfId="12763" priority="13384" operator="equal">
      <formula>"11.30 – 19.30"</formula>
    </cfRule>
  </conditionalFormatting>
  <conditionalFormatting sqref="Y80">
    <cfRule type="cellIs" dxfId="12762" priority="13385" operator="equal">
      <formula>_FV(13,"3")</formula>
    </cfRule>
  </conditionalFormatting>
  <conditionalFormatting sqref="Y80">
    <cfRule type="cellIs" dxfId="12761" priority="13386" operator="equal">
      <formula>_FV(13,"3")</formula>
    </cfRule>
  </conditionalFormatting>
  <conditionalFormatting sqref="Y80">
    <cfRule type="cellIs" dxfId="12760" priority="13387" operator="equal">
      <formula>_FV(13,"3")</formula>
    </cfRule>
  </conditionalFormatting>
  <conditionalFormatting sqref="Y81:Y88">
    <cfRule type="containsText" dxfId="12759" priority="13363" operator="containsText" text="08.30 – 14.30">
      <formula>NOT(ISERROR(SEARCH("08.30 – 14.30",Y81)))</formula>
    </cfRule>
    <cfRule type="containsText" dxfId="12758" priority="13364" operator="containsText" text="09:30 – 18.30">
      <formula>NOT(ISERROR(SEARCH("09:30 – 18.30",Y81)))</formula>
    </cfRule>
    <cfRule type="containsText" dxfId="12757" priority="13365" operator="containsText" text="10.30 – 18.30">
      <formula>NOT(ISERROR(SEARCH("10.30 – 18.30",Y81)))</formula>
    </cfRule>
    <cfRule type="containsText" dxfId="12756" priority="13366" operator="containsText" text="09.30 – 18.30">
      <formula>NOT(ISERROR(SEARCH("09.30 – 18.30",Y81)))</formula>
    </cfRule>
    <cfRule type="containsText" dxfId="12755" priority="13368" operator="containsText" text="09.00 – 13:00">
      <formula>NOT(ISERROR(SEARCH("09.00 – 13:00",Y81)))</formula>
    </cfRule>
    <cfRule type="containsText" dxfId="12754" priority="13369" operator="containsText" text="08.30 – 16.30">
      <formula>NOT(ISERROR(SEARCH("08.30 – 16.30",Y81)))</formula>
    </cfRule>
    <cfRule type="containsText" dxfId="12753" priority="13370" operator="containsText" text="08:30 – 17.30">
      <formula>NOT(ISERROR(SEARCH("08:30 – 17.30",Y81)))</formula>
    </cfRule>
    <cfRule type="containsText" dxfId="12752" priority="13371" operator="containsText" text="08.30 – 17.30">
      <formula>NOT(ISERROR(SEARCH("08.30 – 17.30",Y81)))</formula>
    </cfRule>
    <cfRule type="containsText" dxfId="12751" priority="13372" operator="containsText" text="09.00 – 18.00">
      <formula>NOT(ISERROR(SEARCH("09.00 – 18.00",Y81)))</formula>
    </cfRule>
    <cfRule type="containsText" dxfId="12750" priority="13373" operator="containsText" text="09.00 – 13.00">
      <formula>NOT(ISERROR(SEARCH("09.00 – 13.00",Y81)))</formula>
    </cfRule>
    <cfRule type="containsText" dxfId="12749" priority="13374" operator="containsText" text="11.30 – 19.30">
      <formula>NOT(ISERROR(SEARCH("11.30 – 19.30",Y81)))</formula>
    </cfRule>
    <cfRule type="containsText" dxfId="12748" priority="13375" operator="containsText" text="10.30 – 19.30">
      <formula>NOT(ISERROR(SEARCH("10.30 – 19.30",Y81)))</formula>
    </cfRule>
    <cfRule type="containsText" dxfId="12747" priority="13376" operator="containsText" text="09.00 – 15.00">
      <formula>NOT(ISERROR(SEARCH("09.00 – 15.00",Y81)))</formula>
    </cfRule>
    <cfRule type="containsText" dxfId="12746" priority="13377" operator="containsText" text="1 2 : 3 0">
      <formula>NOT(ISERROR(SEARCH("1 2 : 3 0",Y81)))</formula>
    </cfRule>
    <cfRule type="containsText" dxfId="12745" priority="13378" operator="containsText" text="1 3 : 3 0">
      <formula>NOT(ISERROR(SEARCH("1 3 : 3 0",Y81)))</formula>
    </cfRule>
    <cfRule type="containsText" dxfId="12744" priority="13379" operator="containsText" text="FESTIVITÁ">
      <formula>NOT(ISERROR(SEARCH("FESTIVITÁ",Y81)))</formula>
    </cfRule>
    <cfRule type="cellIs" dxfId="12743" priority="13380" operator="equal">
      <formula>"DOMENICA"</formula>
    </cfRule>
  </conditionalFormatting>
  <conditionalFormatting sqref="Y81:Y88">
    <cfRule type="containsText" dxfId="12742" priority="13355" operator="containsText" text="09.00 - 13.00">
      <formula>NOT(ISERROR(SEARCH("09.00 - 13.00",Y81)))</formula>
    </cfRule>
    <cfRule type="containsText" dxfId="12741" priority="13358" operator="containsText" text="09.00 – 15:00">
      <formula>NOT(ISERROR(SEARCH("09.00 – 15:00",Y81)))</formula>
    </cfRule>
    <cfRule type="containsText" dxfId="12740" priority="13359" operator="containsText" text="09.00 – 16.00">
      <formula>NOT(ISERROR(SEARCH("09.00 – 16.00",Y81)))</formula>
    </cfRule>
    <cfRule type="containsText" dxfId="12739" priority="13360" operator="containsText" text="09.00 - 13:00">
      <formula>NOT(ISERROR(SEARCH("09.00 - 13:00",Y81)))</formula>
    </cfRule>
    <cfRule type="containsText" dxfId="12738" priority="13361" operator="containsText" text="08.30 – 16:30 ">
      <formula>NOT(ISERROR(SEARCH("08.30 – 16:30 ",Y81)))</formula>
    </cfRule>
    <cfRule type="containsText" dxfId="12737" priority="13362" operator="containsText" text="08.30 – 17:30 ">
      <formula>NOT(ISERROR(SEARCH("08.30 – 17:30 ",Y81)))</formula>
    </cfRule>
  </conditionalFormatting>
  <conditionalFormatting sqref="Y81:Y88">
    <cfRule type="containsText" dxfId="12736" priority="13357" operator="containsText" text="1 3 : 0 0">
      <formula>NOT(ISERROR(SEARCH("1 3 : 0 0",Y81)))</formula>
    </cfRule>
  </conditionalFormatting>
  <conditionalFormatting sqref="Y81">
    <cfRule type="containsText" dxfId="12735" priority="13356" operator="containsText" text="13:00">
      <formula>NOT(ISERROR(SEARCH("13:00",Y81)))</formula>
    </cfRule>
  </conditionalFormatting>
  <conditionalFormatting sqref="Y81:Y88">
    <cfRule type="containsText" dxfId="12734" priority="13367" operator="containsText" text="09:00 – 13.00 ">
      <formula>NOT(ISERROR(SEARCH("09:00 – 13.00 ",Y81)))</formula>
    </cfRule>
  </conditionalFormatting>
  <conditionalFormatting sqref="Y87">
    <cfRule type="containsText" dxfId="12733" priority="13354" operator="containsText" text="09:00 – 13.00 ">
      <formula>NOT(ISERROR(SEARCH("09:00 – 13.00 ",Y87)))</formula>
    </cfRule>
  </conditionalFormatting>
  <conditionalFormatting sqref="Y81:Y88">
    <cfRule type="containsText" dxfId="12732" priority="13353" operator="containsText" text="09:00 – 13.00 ">
      <formula>NOT(ISERROR(SEARCH("09:00 – 13.00 ",Y81)))</formula>
    </cfRule>
  </conditionalFormatting>
  <conditionalFormatting sqref="Y87:Y88">
    <cfRule type="containsText" dxfId="12731" priority="13352" operator="containsText" text="09:00 – 13.00 ">
      <formula>NOT(ISERROR(SEARCH("09:00 – 13.00 ",Y87)))</formula>
    </cfRule>
  </conditionalFormatting>
  <conditionalFormatting sqref="Y82">
    <cfRule type="containsText" dxfId="12730" priority="13349" operator="containsText" text="09.00 -13.00">
      <formula>NOT(ISERROR(SEARCH("09.00 -13.00",Y82)))</formula>
    </cfRule>
    <cfRule type="containsText" dxfId="12729" priority="13350" operator="containsText" text="09.00 -15:00">
      <formula>NOT(ISERROR(SEARCH("09.00 -15:00",Y82)))</formula>
    </cfRule>
    <cfRule type="containsText" dxfId="12728" priority="13351" operator="containsText" text="09.00 -16.00">
      <formula>NOT(ISERROR(SEARCH("09.00 -16.00",Y82)))</formula>
    </cfRule>
  </conditionalFormatting>
  <conditionalFormatting sqref="Y83:Y88">
    <cfRule type="containsText" dxfId="12727" priority="13346" operator="containsText" text="09.00 -13.00">
      <formula>NOT(ISERROR(SEARCH("09.00 -13.00",Y83)))</formula>
    </cfRule>
    <cfRule type="containsText" dxfId="12726" priority="13347" operator="containsText" text="09.00 -15:00">
      <formula>NOT(ISERROR(SEARCH("09.00 -15:00",Y83)))</formula>
    </cfRule>
    <cfRule type="containsText" dxfId="12725" priority="13348" operator="containsText" text="09.00 -16.00">
      <formula>NOT(ISERROR(SEARCH("09.00 -16.00",Y83)))</formula>
    </cfRule>
  </conditionalFormatting>
  <conditionalFormatting sqref="Y81">
    <cfRule type="containsText" dxfId="12724" priority="13343" operator="containsText" text="09.00 -13.00">
      <formula>NOT(ISERROR(SEARCH("09.00 -13.00",Y81)))</formula>
    </cfRule>
    <cfRule type="containsText" dxfId="12723" priority="13344" operator="containsText" text="09.00 -15:00">
      <formula>NOT(ISERROR(SEARCH("09.00 -15:00",Y81)))</formula>
    </cfRule>
    <cfRule type="containsText" dxfId="12722" priority="13345" operator="containsText" text="09.00 -16.00">
      <formula>NOT(ISERROR(SEARCH("09.00 -16.00",Y81)))</formula>
    </cfRule>
  </conditionalFormatting>
  <conditionalFormatting sqref="Y87">
    <cfRule type="containsText" dxfId="12721" priority="13342" operator="containsText" text="09:00 – 13.00 ">
      <formula>NOT(ISERROR(SEARCH("09:00 – 13.00 ",Y87)))</formula>
    </cfRule>
  </conditionalFormatting>
  <conditionalFormatting sqref="Y81:Y88">
    <cfRule type="containsText" dxfId="12720" priority="13341" operator="containsText" text="09:00 – 13.00 ">
      <formula>NOT(ISERROR(SEARCH("09:00 – 13.00 ",Y81)))</formula>
    </cfRule>
  </conditionalFormatting>
  <conditionalFormatting sqref="Y87:Y88">
    <cfRule type="containsText" dxfId="12719" priority="13340" operator="containsText" text="09:00 – 13.00 ">
      <formula>NOT(ISERROR(SEARCH("09:00 – 13.00 ",Y87)))</formula>
    </cfRule>
  </conditionalFormatting>
  <conditionalFormatting sqref="Y82">
    <cfRule type="containsText" dxfId="12718" priority="13337" operator="containsText" text="09.00 -13.00">
      <formula>NOT(ISERROR(SEARCH("09.00 -13.00",Y82)))</formula>
    </cfRule>
    <cfRule type="containsText" dxfId="12717" priority="13338" operator="containsText" text="09.00 -15:00">
      <formula>NOT(ISERROR(SEARCH("09.00 -15:00",Y82)))</formula>
    </cfRule>
    <cfRule type="containsText" dxfId="12716" priority="13339" operator="containsText" text="09.00 -16.00">
      <formula>NOT(ISERROR(SEARCH("09.00 -16.00",Y82)))</formula>
    </cfRule>
  </conditionalFormatting>
  <conditionalFormatting sqref="Y83:Y88">
    <cfRule type="containsText" dxfId="12715" priority="13334" operator="containsText" text="09.00 -13.00">
      <formula>NOT(ISERROR(SEARCH("09.00 -13.00",Y83)))</formula>
    </cfRule>
    <cfRule type="containsText" dxfId="12714" priority="13335" operator="containsText" text="09.00 -15:00">
      <formula>NOT(ISERROR(SEARCH("09.00 -15:00",Y83)))</formula>
    </cfRule>
    <cfRule type="containsText" dxfId="12713" priority="13336" operator="containsText" text="09.00 -16.00">
      <formula>NOT(ISERROR(SEARCH("09.00 -16.00",Y83)))</formula>
    </cfRule>
  </conditionalFormatting>
  <conditionalFormatting sqref="Y81">
    <cfRule type="containsText" dxfId="12712" priority="13331" operator="containsText" text="09.00 -13.00">
      <formula>NOT(ISERROR(SEARCH("09.00 -13.00",Y81)))</formula>
    </cfRule>
    <cfRule type="containsText" dxfId="12711" priority="13332" operator="containsText" text="09.00 -15:00">
      <formula>NOT(ISERROR(SEARCH("09.00 -15:00",Y81)))</formula>
    </cfRule>
    <cfRule type="containsText" dxfId="12710" priority="13333" operator="containsText" text="09.00 -16.00">
      <formula>NOT(ISERROR(SEARCH("09.00 -16.00",Y81)))</formula>
    </cfRule>
  </conditionalFormatting>
  <conditionalFormatting sqref="Y82">
    <cfRule type="containsText" dxfId="12709" priority="13328" operator="containsText" text="09.00 -13:00">
      <formula>NOT(ISERROR(SEARCH("09.00 -13:00",Y82)))</formula>
    </cfRule>
    <cfRule type="containsText" dxfId="12708" priority="13329" operator="containsText" text="08.30 -17.30">
      <formula>NOT(ISERROR(SEARCH("08.30 -17.30",Y82)))</formula>
    </cfRule>
    <cfRule type="containsText" dxfId="12707" priority="13330" operator="containsText" text="08.30 -15:30">
      <formula>NOT(ISERROR(SEARCH("08.30 -15:30",Y82)))</formula>
    </cfRule>
  </conditionalFormatting>
  <conditionalFormatting sqref="Y83:Y88">
    <cfRule type="containsText" dxfId="12706" priority="13325" operator="containsText" text="09.00 -13.00">
      <formula>NOT(ISERROR(SEARCH("09.00 -13.00",Y83)))</formula>
    </cfRule>
    <cfRule type="containsText" dxfId="12705" priority="13326" operator="containsText" text="09.00 -15:00">
      <formula>NOT(ISERROR(SEARCH("09.00 -15:00",Y83)))</formula>
    </cfRule>
    <cfRule type="containsText" dxfId="12704" priority="13327" operator="containsText" text="09.00 -16.00">
      <formula>NOT(ISERROR(SEARCH("09.00 -16.00",Y83)))</formula>
    </cfRule>
  </conditionalFormatting>
  <conditionalFormatting sqref="Y83:Y88">
    <cfRule type="containsText" dxfId="12703" priority="13322" operator="containsText" text="09.00 -13:00">
      <formula>NOT(ISERROR(SEARCH("09.00 -13:00",Y83)))</formula>
    </cfRule>
    <cfRule type="containsText" dxfId="12702" priority="13323" operator="containsText" text="08.30 -17.30">
      <formula>NOT(ISERROR(SEARCH("08.30 -17.30",Y83)))</formula>
    </cfRule>
    <cfRule type="containsText" dxfId="12701" priority="13324" operator="containsText" text="08.30 -15:30">
      <formula>NOT(ISERROR(SEARCH("08.30 -15:30",Y83)))</formula>
    </cfRule>
  </conditionalFormatting>
  <conditionalFormatting sqref="Y81">
    <cfRule type="containsText" dxfId="12700" priority="13319" operator="containsText" text="09.00 -13.00">
      <formula>NOT(ISERROR(SEARCH("09.00 -13.00",Y81)))</formula>
    </cfRule>
    <cfRule type="containsText" dxfId="12699" priority="13320" operator="containsText" text="09.00 -15:00">
      <formula>NOT(ISERROR(SEARCH("09.00 -15:00",Y81)))</formula>
    </cfRule>
    <cfRule type="containsText" dxfId="12698" priority="13321" operator="containsText" text="09.00 -16.00">
      <formula>NOT(ISERROR(SEARCH("09.00 -16.00",Y81)))</formula>
    </cfRule>
  </conditionalFormatting>
  <conditionalFormatting sqref="Y81">
    <cfRule type="containsText" dxfId="12697" priority="13316" operator="containsText" text="09.00 -13:00">
      <formula>NOT(ISERROR(SEARCH("09.00 -13:00",Y81)))</formula>
    </cfRule>
    <cfRule type="containsText" dxfId="12696" priority="13317" operator="containsText" text="08.30 -17.30">
      <formula>NOT(ISERROR(SEARCH("08.30 -17.30",Y81)))</formula>
    </cfRule>
    <cfRule type="containsText" dxfId="12695" priority="13318" operator="containsText" text="08.30 -15:30">
      <formula>NOT(ISERROR(SEARCH("08.30 -15:30",Y81)))</formula>
    </cfRule>
  </conditionalFormatting>
  <conditionalFormatting sqref="Y91:Y98">
    <cfRule type="containsText" dxfId="12694" priority="13298" operator="containsText" text="08.30 – 14.30">
      <formula>NOT(ISERROR(SEARCH("08.30 – 14.30",Y91)))</formula>
    </cfRule>
    <cfRule type="containsText" dxfId="12693" priority="13299" operator="containsText" text="09:30 – 18.30">
      <formula>NOT(ISERROR(SEARCH("09:30 – 18.30",Y91)))</formula>
    </cfRule>
    <cfRule type="containsText" dxfId="12692" priority="13300" operator="containsText" text="10.30 – 18.30">
      <formula>NOT(ISERROR(SEARCH("10.30 – 18.30",Y91)))</formula>
    </cfRule>
    <cfRule type="containsText" dxfId="12691" priority="13301" operator="containsText" text="09.30 – 18.30">
      <formula>NOT(ISERROR(SEARCH("09.30 – 18.30",Y91)))</formula>
    </cfRule>
    <cfRule type="containsText" dxfId="12690" priority="13303" operator="containsText" text="09.00 – 13:00">
      <formula>NOT(ISERROR(SEARCH("09.00 – 13:00",Y91)))</formula>
    </cfRule>
    <cfRule type="containsText" dxfId="12689" priority="13304" operator="containsText" text="08.30 – 16.30">
      <formula>NOT(ISERROR(SEARCH("08.30 – 16.30",Y91)))</formula>
    </cfRule>
    <cfRule type="containsText" dxfId="12688" priority="13305" operator="containsText" text="08:30 – 17.30">
      <formula>NOT(ISERROR(SEARCH("08:30 – 17.30",Y91)))</formula>
    </cfRule>
    <cfRule type="containsText" dxfId="12687" priority="13306" operator="containsText" text="08.30 – 17.30">
      <formula>NOT(ISERROR(SEARCH("08.30 – 17.30",Y91)))</formula>
    </cfRule>
    <cfRule type="containsText" dxfId="12686" priority="13307" operator="containsText" text="09.00 – 18.00">
      <formula>NOT(ISERROR(SEARCH("09.00 – 18.00",Y91)))</formula>
    </cfRule>
    <cfRule type="containsText" dxfId="12685" priority="13308" operator="containsText" text="09.00 – 13.00">
      <formula>NOT(ISERROR(SEARCH("09.00 – 13.00",Y91)))</formula>
    </cfRule>
    <cfRule type="containsText" dxfId="12684" priority="13309" operator="containsText" text="11.30 – 19.30">
      <formula>NOT(ISERROR(SEARCH("11.30 – 19.30",Y91)))</formula>
    </cfRule>
    <cfRule type="containsText" dxfId="12683" priority="13310" operator="containsText" text="10.30 – 19.30">
      <formula>NOT(ISERROR(SEARCH("10.30 – 19.30",Y91)))</formula>
    </cfRule>
    <cfRule type="containsText" dxfId="12682" priority="13311" operator="containsText" text="09.00 – 15.00">
      <formula>NOT(ISERROR(SEARCH("09.00 – 15.00",Y91)))</formula>
    </cfRule>
    <cfRule type="containsText" dxfId="12681" priority="13312" operator="containsText" text="1 2 : 3 0">
      <formula>NOT(ISERROR(SEARCH("1 2 : 3 0",Y91)))</formula>
    </cfRule>
    <cfRule type="containsText" dxfId="12680" priority="13313" operator="containsText" text="1 3 : 3 0">
      <formula>NOT(ISERROR(SEARCH("1 3 : 3 0",Y91)))</formula>
    </cfRule>
    <cfRule type="containsText" dxfId="12679" priority="13314" operator="containsText" text="FESTIVITÁ">
      <formula>NOT(ISERROR(SEARCH("FESTIVITÁ",Y91)))</formula>
    </cfRule>
    <cfRule type="cellIs" dxfId="12678" priority="13315" operator="equal">
      <formula>"DOMENICA"</formula>
    </cfRule>
  </conditionalFormatting>
  <conditionalFormatting sqref="Y91:Y98">
    <cfRule type="containsText" dxfId="12677" priority="13290" operator="containsText" text="09.00 - 13.00">
      <formula>NOT(ISERROR(SEARCH("09.00 - 13.00",Y91)))</formula>
    </cfRule>
    <cfRule type="containsText" dxfId="12676" priority="13293" operator="containsText" text="09.00 – 15:00">
      <formula>NOT(ISERROR(SEARCH("09.00 – 15:00",Y91)))</formula>
    </cfRule>
    <cfRule type="containsText" dxfId="12675" priority="13294" operator="containsText" text="09.00 – 16.00">
      <formula>NOT(ISERROR(SEARCH("09.00 – 16.00",Y91)))</formula>
    </cfRule>
    <cfRule type="containsText" dxfId="12674" priority="13295" operator="containsText" text="09.00 - 13:00">
      <formula>NOT(ISERROR(SEARCH("09.00 - 13:00",Y91)))</formula>
    </cfRule>
    <cfRule type="containsText" dxfId="12673" priority="13296" operator="containsText" text="08.30 – 16:30 ">
      <formula>NOT(ISERROR(SEARCH("08.30 – 16:30 ",Y91)))</formula>
    </cfRule>
    <cfRule type="containsText" dxfId="12672" priority="13297" operator="containsText" text="08.30 – 17:30 ">
      <formula>NOT(ISERROR(SEARCH("08.30 – 17:30 ",Y91)))</formula>
    </cfRule>
  </conditionalFormatting>
  <conditionalFormatting sqref="Y91:Y98">
    <cfRule type="containsText" dxfId="12671" priority="13292" operator="containsText" text="1 3 : 0 0">
      <formula>NOT(ISERROR(SEARCH("1 3 : 0 0",Y91)))</formula>
    </cfRule>
  </conditionalFormatting>
  <conditionalFormatting sqref="Y91">
    <cfRule type="containsText" dxfId="12670" priority="13291" operator="containsText" text="13:00">
      <formula>NOT(ISERROR(SEARCH("13:00",Y91)))</formula>
    </cfRule>
  </conditionalFormatting>
  <conditionalFormatting sqref="Y91:Y98">
    <cfRule type="containsText" dxfId="12669" priority="13302" operator="containsText" text="09:00 – 13.00 ">
      <formula>NOT(ISERROR(SEARCH("09:00 – 13.00 ",Y91)))</formula>
    </cfRule>
  </conditionalFormatting>
  <conditionalFormatting sqref="Y97">
    <cfRule type="containsText" dxfId="12668" priority="13289" operator="containsText" text="09:00 – 13.00 ">
      <formula>NOT(ISERROR(SEARCH("09:00 – 13.00 ",Y97)))</formula>
    </cfRule>
  </conditionalFormatting>
  <conditionalFormatting sqref="Y91:Y98">
    <cfRule type="containsText" dxfId="12667" priority="13288" operator="containsText" text="09:00 – 13.00 ">
      <formula>NOT(ISERROR(SEARCH("09:00 – 13.00 ",Y91)))</formula>
    </cfRule>
  </conditionalFormatting>
  <conditionalFormatting sqref="Y97:Y98">
    <cfRule type="containsText" dxfId="12666" priority="13287" operator="containsText" text="09:00 – 13.00 ">
      <formula>NOT(ISERROR(SEARCH("09:00 – 13.00 ",Y97)))</formula>
    </cfRule>
  </conditionalFormatting>
  <conditionalFormatting sqref="Y92">
    <cfRule type="containsText" dxfId="12665" priority="13284" operator="containsText" text="09.00 -13.00">
      <formula>NOT(ISERROR(SEARCH("09.00 -13.00",Y92)))</formula>
    </cfRule>
    <cfRule type="containsText" dxfId="12664" priority="13285" operator="containsText" text="09.00 -15:00">
      <formula>NOT(ISERROR(SEARCH("09.00 -15:00",Y92)))</formula>
    </cfRule>
    <cfRule type="containsText" dxfId="12663" priority="13286" operator="containsText" text="09.00 -16.00">
      <formula>NOT(ISERROR(SEARCH("09.00 -16.00",Y92)))</formula>
    </cfRule>
  </conditionalFormatting>
  <conditionalFormatting sqref="Y93:Y98">
    <cfRule type="containsText" dxfId="12662" priority="13281" operator="containsText" text="09.00 -13.00">
      <formula>NOT(ISERROR(SEARCH("09.00 -13.00",Y93)))</formula>
    </cfRule>
    <cfRule type="containsText" dxfId="12661" priority="13282" operator="containsText" text="09.00 -15:00">
      <formula>NOT(ISERROR(SEARCH("09.00 -15:00",Y93)))</formula>
    </cfRule>
    <cfRule type="containsText" dxfId="12660" priority="13283" operator="containsText" text="09.00 -16.00">
      <formula>NOT(ISERROR(SEARCH("09.00 -16.00",Y93)))</formula>
    </cfRule>
  </conditionalFormatting>
  <conditionalFormatting sqref="Y91">
    <cfRule type="containsText" dxfId="12659" priority="13278" operator="containsText" text="09.00 -13.00">
      <formula>NOT(ISERROR(SEARCH("09.00 -13.00",Y91)))</formula>
    </cfRule>
    <cfRule type="containsText" dxfId="12658" priority="13279" operator="containsText" text="09.00 -15:00">
      <formula>NOT(ISERROR(SEARCH("09.00 -15:00",Y91)))</formula>
    </cfRule>
    <cfRule type="containsText" dxfId="12657" priority="13280" operator="containsText" text="09.00 -16.00">
      <formula>NOT(ISERROR(SEARCH("09.00 -16.00",Y91)))</formula>
    </cfRule>
  </conditionalFormatting>
  <conditionalFormatting sqref="Y97">
    <cfRule type="containsText" dxfId="12656" priority="13277" operator="containsText" text="09:00 – 13.00 ">
      <formula>NOT(ISERROR(SEARCH("09:00 – 13.00 ",Y97)))</formula>
    </cfRule>
  </conditionalFormatting>
  <conditionalFormatting sqref="Y91:Y98">
    <cfRule type="containsText" dxfId="12655" priority="13276" operator="containsText" text="09:00 – 13.00 ">
      <formula>NOT(ISERROR(SEARCH("09:00 – 13.00 ",Y91)))</formula>
    </cfRule>
  </conditionalFormatting>
  <conditionalFormatting sqref="Y97:Y98">
    <cfRule type="containsText" dxfId="12654" priority="13275" operator="containsText" text="09:00 – 13.00 ">
      <formula>NOT(ISERROR(SEARCH("09:00 – 13.00 ",Y97)))</formula>
    </cfRule>
  </conditionalFormatting>
  <conditionalFormatting sqref="Y92">
    <cfRule type="containsText" dxfId="12653" priority="13272" operator="containsText" text="09.00 -13.00">
      <formula>NOT(ISERROR(SEARCH("09.00 -13.00",Y92)))</formula>
    </cfRule>
    <cfRule type="containsText" dxfId="12652" priority="13273" operator="containsText" text="09.00 -15:00">
      <formula>NOT(ISERROR(SEARCH("09.00 -15:00",Y92)))</formula>
    </cfRule>
    <cfRule type="containsText" dxfId="12651" priority="13274" operator="containsText" text="09.00 -16.00">
      <formula>NOT(ISERROR(SEARCH("09.00 -16.00",Y92)))</formula>
    </cfRule>
  </conditionalFormatting>
  <conditionalFormatting sqref="Y93:Y98">
    <cfRule type="containsText" dxfId="12650" priority="13269" operator="containsText" text="09.00 -13.00">
      <formula>NOT(ISERROR(SEARCH("09.00 -13.00",Y93)))</formula>
    </cfRule>
    <cfRule type="containsText" dxfId="12649" priority="13270" operator="containsText" text="09.00 -15:00">
      <formula>NOT(ISERROR(SEARCH("09.00 -15:00",Y93)))</formula>
    </cfRule>
    <cfRule type="containsText" dxfId="12648" priority="13271" operator="containsText" text="09.00 -16.00">
      <formula>NOT(ISERROR(SEARCH("09.00 -16.00",Y93)))</formula>
    </cfRule>
  </conditionalFormatting>
  <conditionalFormatting sqref="Y91">
    <cfRule type="containsText" dxfId="12647" priority="13266" operator="containsText" text="09.00 -13.00">
      <formula>NOT(ISERROR(SEARCH("09.00 -13.00",Y91)))</formula>
    </cfRule>
    <cfRule type="containsText" dxfId="12646" priority="13267" operator="containsText" text="09.00 -15:00">
      <formula>NOT(ISERROR(SEARCH("09.00 -15:00",Y91)))</formula>
    </cfRule>
    <cfRule type="containsText" dxfId="12645" priority="13268" operator="containsText" text="09.00 -16.00">
      <formula>NOT(ISERROR(SEARCH("09.00 -16.00",Y91)))</formula>
    </cfRule>
  </conditionalFormatting>
  <conditionalFormatting sqref="Y92">
    <cfRule type="containsText" dxfId="12644" priority="13263" operator="containsText" text="09.00 -13:00">
      <formula>NOT(ISERROR(SEARCH("09.00 -13:00",Y92)))</formula>
    </cfRule>
    <cfRule type="containsText" dxfId="12643" priority="13264" operator="containsText" text="08.30 -17.30">
      <formula>NOT(ISERROR(SEARCH("08.30 -17.30",Y92)))</formula>
    </cfRule>
    <cfRule type="containsText" dxfId="12642" priority="13265" operator="containsText" text="08.30 -15:30">
      <formula>NOT(ISERROR(SEARCH("08.30 -15:30",Y92)))</formula>
    </cfRule>
  </conditionalFormatting>
  <conditionalFormatting sqref="Y93:Y98">
    <cfRule type="containsText" dxfId="12641" priority="13260" operator="containsText" text="09.00 -13.00">
      <formula>NOT(ISERROR(SEARCH("09.00 -13.00",Y93)))</formula>
    </cfRule>
    <cfRule type="containsText" dxfId="12640" priority="13261" operator="containsText" text="09.00 -15:00">
      <formula>NOT(ISERROR(SEARCH("09.00 -15:00",Y93)))</formula>
    </cfRule>
    <cfRule type="containsText" dxfId="12639" priority="13262" operator="containsText" text="09.00 -16.00">
      <formula>NOT(ISERROR(SEARCH("09.00 -16.00",Y93)))</formula>
    </cfRule>
  </conditionalFormatting>
  <conditionalFormatting sqref="Y93:Y98">
    <cfRule type="containsText" dxfId="12638" priority="13257" operator="containsText" text="09.00 -13:00">
      <formula>NOT(ISERROR(SEARCH("09.00 -13:00",Y93)))</formula>
    </cfRule>
    <cfRule type="containsText" dxfId="12637" priority="13258" operator="containsText" text="08.30 -17.30">
      <formula>NOT(ISERROR(SEARCH("08.30 -17.30",Y93)))</formula>
    </cfRule>
    <cfRule type="containsText" dxfId="12636" priority="13259" operator="containsText" text="08.30 -15:30">
      <formula>NOT(ISERROR(SEARCH("08.30 -15:30",Y93)))</formula>
    </cfRule>
  </conditionalFormatting>
  <conditionalFormatting sqref="Y91">
    <cfRule type="containsText" dxfId="12635" priority="13254" operator="containsText" text="09.00 -13.00">
      <formula>NOT(ISERROR(SEARCH("09.00 -13.00",Y91)))</formula>
    </cfRule>
    <cfRule type="containsText" dxfId="12634" priority="13255" operator="containsText" text="09.00 -15:00">
      <formula>NOT(ISERROR(SEARCH("09.00 -15:00",Y91)))</formula>
    </cfRule>
    <cfRule type="containsText" dxfId="12633" priority="13256" operator="containsText" text="09.00 -16.00">
      <formula>NOT(ISERROR(SEARCH("09.00 -16.00",Y91)))</formula>
    </cfRule>
  </conditionalFormatting>
  <conditionalFormatting sqref="Y91">
    <cfRule type="containsText" dxfId="12632" priority="13251" operator="containsText" text="09.00 -13:00">
      <formula>NOT(ISERROR(SEARCH("09.00 -13:00",Y91)))</formula>
    </cfRule>
    <cfRule type="containsText" dxfId="12631" priority="13252" operator="containsText" text="08.30 -17.30">
      <formula>NOT(ISERROR(SEARCH("08.30 -17.30",Y91)))</formula>
    </cfRule>
    <cfRule type="containsText" dxfId="12630" priority="13253" operator="containsText" text="08.30 -15:30">
      <formula>NOT(ISERROR(SEARCH("08.30 -15:30",Y91)))</formula>
    </cfRule>
  </conditionalFormatting>
  <conditionalFormatting sqref="Y100">
    <cfRule type="cellIs" dxfId="12629" priority="13242" operator="equal">
      <formula>"09.00 – 13.00"</formula>
    </cfRule>
  </conditionalFormatting>
  <conditionalFormatting sqref="Y100">
    <cfRule type="cellIs" dxfId="12628" priority="13243" operator="equal">
      <formula>"09.00 – 15.00"</formula>
    </cfRule>
  </conditionalFormatting>
  <conditionalFormatting sqref="Y100">
    <cfRule type="cellIs" dxfId="12627" priority="13244" operator="equal">
      <formula>"09.00 – 18.00"</formula>
    </cfRule>
  </conditionalFormatting>
  <conditionalFormatting sqref="Y100">
    <cfRule type="cellIs" dxfId="12626" priority="13245" operator="equal">
      <formula>"09.30 – 13.00"</formula>
    </cfRule>
  </conditionalFormatting>
  <conditionalFormatting sqref="Y100">
    <cfRule type="cellIs" dxfId="12625" priority="13246" operator="equal">
      <formula>"10.30 – 19.30"</formula>
    </cfRule>
  </conditionalFormatting>
  <conditionalFormatting sqref="Y100">
    <cfRule type="cellIs" dxfId="12624" priority="13247" operator="equal">
      <formula>"11.30 – 19.30"</formula>
    </cfRule>
  </conditionalFormatting>
  <conditionalFormatting sqref="Y100">
    <cfRule type="cellIs" dxfId="12623" priority="13248" operator="equal">
      <formula>_FV(13,"3")</formula>
    </cfRule>
  </conditionalFormatting>
  <conditionalFormatting sqref="Y100">
    <cfRule type="cellIs" dxfId="12622" priority="13249" operator="equal">
      <formula>_FV(13,"3")</formula>
    </cfRule>
  </conditionalFormatting>
  <conditionalFormatting sqref="Y100">
    <cfRule type="cellIs" dxfId="12621" priority="13250" operator="equal">
      <formula>_FV(13,"3")</formula>
    </cfRule>
  </conditionalFormatting>
  <conditionalFormatting sqref="Y100">
    <cfRule type="containsText" dxfId="12620" priority="13232" operator="containsText" text="DOMENICA">
      <formula>NOT(ISERROR(SEARCH("DOMENICA",Y100)))</formula>
    </cfRule>
    <cfRule type="containsText" dxfId="12619" priority="13233" operator="containsText" text="08.30 – 14.30">
      <formula>NOT(ISERROR(SEARCH("08.30 – 14.30",Y100)))</formula>
    </cfRule>
    <cfRule type="containsText" dxfId="12618" priority="13234" operator="containsText" text="09.30 – 18.30">
      <formula>NOT(ISERROR(SEARCH("09.30 – 18.30",Y100)))</formula>
    </cfRule>
    <cfRule type="containsText" dxfId="12617" priority="13235" operator="containsText" text="08.30 – 16.30">
      <formula>NOT(ISERROR(SEARCH("08.30 – 16.30",Y100)))</formula>
    </cfRule>
    <cfRule type="containsText" dxfId="12616" priority="13236" operator="containsText" text="08.30 – 17.30">
      <formula>NOT(ISERROR(SEARCH("08.30 – 17.30",Y100)))</formula>
    </cfRule>
    <cfRule type="containsText" dxfId="12615" priority="13237" operator="containsText" text="09.00 – 18.00">
      <formula>NOT(ISERROR(SEARCH("09.00 – 18.00",Y100)))</formula>
    </cfRule>
    <cfRule type="containsText" dxfId="12614" priority="13238" operator="containsText" text="09.00 – 15.00">
      <formula>NOT(ISERROR(SEARCH("09.00 – 15.00",Y100)))</formula>
    </cfRule>
    <cfRule type="containsText" dxfId="12613" priority="13239" operator="containsText" text="10.30 – 19.30">
      <formula>NOT(ISERROR(SEARCH("10.30 – 19.30",Y100)))</formula>
    </cfRule>
    <cfRule type="containsText" dxfId="12612" priority="13240" operator="containsText" text="09.00 – 13.00">
      <formula>NOT(ISERROR(SEARCH("09.00 – 13.00",Y100)))</formula>
    </cfRule>
    <cfRule type="containsText" dxfId="12611" priority="13241" operator="containsText" text="11.30 – 19.30">
      <formula>NOT(ISERROR(SEARCH("11.30 – 19.30",Y100)))</formula>
    </cfRule>
  </conditionalFormatting>
  <conditionalFormatting sqref="Y100">
    <cfRule type="cellIs" dxfId="12610" priority="13224" operator="equal">
      <formula>"09.00 – 15.00"</formula>
    </cfRule>
  </conditionalFormatting>
  <conditionalFormatting sqref="Y100">
    <cfRule type="cellIs" dxfId="12609" priority="13225" operator="equal">
      <formula>"09.00 – 18.00"</formula>
    </cfRule>
  </conditionalFormatting>
  <conditionalFormatting sqref="Y100">
    <cfRule type="cellIs" dxfId="12608" priority="13226" operator="equal">
      <formula>"09.30 – 13.00"</formula>
    </cfRule>
  </conditionalFormatting>
  <conditionalFormatting sqref="Y100">
    <cfRule type="cellIs" dxfId="12607" priority="13227" operator="equal">
      <formula>"10.30 – 19.30"</formula>
    </cfRule>
  </conditionalFormatting>
  <conditionalFormatting sqref="Y100">
    <cfRule type="cellIs" dxfId="12606" priority="13228" operator="equal">
      <formula>"11.30 – 19.30"</formula>
    </cfRule>
  </conditionalFormatting>
  <conditionalFormatting sqref="Y100">
    <cfRule type="cellIs" dxfId="12605" priority="13229" operator="equal">
      <formula>_FV(13,"3")</formula>
    </cfRule>
  </conditionalFormatting>
  <conditionalFormatting sqref="Y100">
    <cfRule type="cellIs" dxfId="12604" priority="13230" operator="equal">
      <formula>_FV(13,"3")</formula>
    </cfRule>
  </conditionalFormatting>
  <conditionalFormatting sqref="Y100">
    <cfRule type="cellIs" dxfId="12603" priority="13231" operator="equal">
      <formula>_FV(13,"3")</formula>
    </cfRule>
  </conditionalFormatting>
  <conditionalFormatting sqref="Y100">
    <cfRule type="cellIs" dxfId="12602" priority="13216" operator="equal">
      <formula>"09.00 – 15.00"</formula>
    </cfRule>
  </conditionalFormatting>
  <conditionalFormatting sqref="Y100">
    <cfRule type="cellIs" dxfId="12601" priority="13217" operator="equal">
      <formula>"09.00 – 18.00"</formula>
    </cfRule>
  </conditionalFormatting>
  <conditionalFormatting sqref="Y100">
    <cfRule type="cellIs" dxfId="12600" priority="13218" operator="equal">
      <formula>"09.30 – 13.00"</formula>
    </cfRule>
  </conditionalFormatting>
  <conditionalFormatting sqref="Y100">
    <cfRule type="cellIs" dxfId="12599" priority="13219" operator="equal">
      <formula>"10.30 – 19.30"</formula>
    </cfRule>
  </conditionalFormatting>
  <conditionalFormatting sqref="Y100">
    <cfRule type="cellIs" dxfId="12598" priority="13220" operator="equal">
      <formula>"11.30 – 19.30"</formula>
    </cfRule>
  </conditionalFormatting>
  <conditionalFormatting sqref="Y100">
    <cfRule type="cellIs" dxfId="12597" priority="13221" operator="equal">
      <formula>_FV(13,"3")</formula>
    </cfRule>
  </conditionalFormatting>
  <conditionalFormatting sqref="Y100">
    <cfRule type="cellIs" dxfId="12596" priority="13222" operator="equal">
      <formula>_FV(13,"3")</formula>
    </cfRule>
  </conditionalFormatting>
  <conditionalFormatting sqref="Y100">
    <cfRule type="cellIs" dxfId="12595" priority="13223" operator="equal">
      <formula>_FV(13,"3")</formula>
    </cfRule>
  </conditionalFormatting>
  <conditionalFormatting sqref="Y100">
    <cfRule type="containsText" dxfId="12594" priority="13210" operator="containsText" text="09.00 - 13.00">
      <formula>NOT(ISERROR(SEARCH("09.00 - 13.00",Y100)))</formula>
    </cfRule>
    <cfRule type="containsText" dxfId="12593" priority="13211" operator="containsText" text="09.00 – 15:00">
      <formula>NOT(ISERROR(SEARCH("09.00 – 15:00",Y100)))</formula>
    </cfRule>
    <cfRule type="containsText" dxfId="12592" priority="13212" operator="containsText" text="09.00 – 16.00">
      <formula>NOT(ISERROR(SEARCH("09.00 – 16.00",Y100)))</formula>
    </cfRule>
    <cfRule type="containsText" dxfId="12591" priority="13213" operator="containsText" text="09.00 - 13:00">
      <formula>NOT(ISERROR(SEARCH("09.00 - 13:00",Y100)))</formula>
    </cfRule>
    <cfRule type="containsText" dxfId="12590" priority="13214" operator="containsText" text="08.30 – 16:30 ">
      <formula>NOT(ISERROR(SEARCH("08.30 – 16:30 ",Y100)))</formula>
    </cfRule>
    <cfRule type="containsText" dxfId="12589" priority="13215" operator="containsText" text="08.30 – 17:30 ">
      <formula>NOT(ISERROR(SEARCH("08.30 – 17:30 ",Y100)))</formula>
    </cfRule>
  </conditionalFormatting>
  <conditionalFormatting sqref="Y100">
    <cfRule type="cellIs" dxfId="12588" priority="13202" operator="equal">
      <formula>"09.00 – 15.00"</formula>
    </cfRule>
  </conditionalFormatting>
  <conditionalFormatting sqref="Y100">
    <cfRule type="cellIs" dxfId="12587" priority="13203" operator="equal">
      <formula>"09.00 – 18.00"</formula>
    </cfRule>
  </conditionalFormatting>
  <conditionalFormatting sqref="Y100">
    <cfRule type="cellIs" dxfId="12586" priority="13204" operator="equal">
      <formula>"09.30 – 13.00"</formula>
    </cfRule>
  </conditionalFormatting>
  <conditionalFormatting sqref="Y100">
    <cfRule type="cellIs" dxfId="12585" priority="13205" operator="equal">
      <formula>"10.30 – 19.30"</formula>
    </cfRule>
  </conditionalFormatting>
  <conditionalFormatting sqref="Y100">
    <cfRule type="cellIs" dxfId="12584" priority="13206" operator="equal">
      <formula>"11.30 – 19.30"</formula>
    </cfRule>
  </conditionalFormatting>
  <conditionalFormatting sqref="Y100">
    <cfRule type="cellIs" dxfId="12583" priority="13207" operator="equal">
      <formula>_FV(13,"3")</formula>
    </cfRule>
  </conditionalFormatting>
  <conditionalFormatting sqref="Y100">
    <cfRule type="cellIs" dxfId="12582" priority="13208" operator="equal">
      <formula>_FV(13,"3")</formula>
    </cfRule>
  </conditionalFormatting>
  <conditionalFormatting sqref="Y100">
    <cfRule type="cellIs" dxfId="12581" priority="13209" operator="equal">
      <formula>_FV(13,"3")</formula>
    </cfRule>
  </conditionalFormatting>
  <conditionalFormatting sqref="Y100">
    <cfRule type="containsText" dxfId="12580" priority="13192" operator="containsText" text="DOMENICA">
      <formula>NOT(ISERROR(SEARCH("DOMENICA",Y100)))</formula>
    </cfRule>
    <cfRule type="containsText" dxfId="12579" priority="13193" operator="containsText" text="08.30 – 14.30">
      <formula>NOT(ISERROR(SEARCH("08.30 – 14.30",Y100)))</formula>
    </cfRule>
    <cfRule type="containsText" dxfId="12578" priority="13194" operator="containsText" text="09.30 – 18.30">
      <formula>NOT(ISERROR(SEARCH("09.30 – 18.30",Y100)))</formula>
    </cfRule>
    <cfRule type="containsText" dxfId="12577" priority="13195" operator="containsText" text="08.30 – 16.30">
      <formula>NOT(ISERROR(SEARCH("08.30 – 16.30",Y100)))</formula>
    </cfRule>
    <cfRule type="containsText" dxfId="12576" priority="13196" operator="containsText" text="08.30 – 17.30">
      <formula>NOT(ISERROR(SEARCH("08.30 – 17.30",Y100)))</formula>
    </cfRule>
    <cfRule type="containsText" dxfId="12575" priority="13197" operator="containsText" text="09.00 – 18.00">
      <formula>NOT(ISERROR(SEARCH("09.00 – 18.00",Y100)))</formula>
    </cfRule>
    <cfRule type="containsText" dxfId="12574" priority="13198" operator="containsText" text="09.00 – 15.00">
      <formula>NOT(ISERROR(SEARCH("09.00 – 15.00",Y100)))</formula>
    </cfRule>
    <cfRule type="containsText" dxfId="12573" priority="13199" operator="containsText" text="10.30 – 19.30">
      <formula>NOT(ISERROR(SEARCH("10.30 – 19.30",Y100)))</formula>
    </cfRule>
    <cfRule type="containsText" dxfId="12572" priority="13200" operator="containsText" text="09.00 – 13.00">
      <formula>NOT(ISERROR(SEARCH("09.00 – 13.00",Y100)))</formula>
    </cfRule>
    <cfRule type="containsText" dxfId="12571" priority="13201" operator="containsText" text="11.30 – 19.30">
      <formula>NOT(ISERROR(SEARCH("11.30 – 19.30",Y100)))</formula>
    </cfRule>
  </conditionalFormatting>
  <conditionalFormatting sqref="Y100">
    <cfRule type="cellIs" dxfId="12570" priority="13185" operator="equal">
      <formula>"09.00 – 18.00"</formula>
    </cfRule>
  </conditionalFormatting>
  <conditionalFormatting sqref="Y100">
    <cfRule type="cellIs" dxfId="12569" priority="13186" operator="equal">
      <formula>"09.30 – 13.00"</formula>
    </cfRule>
  </conditionalFormatting>
  <conditionalFormatting sqref="Y100">
    <cfRule type="cellIs" dxfId="12568" priority="13187" operator="equal">
      <formula>"10.30 – 19.30"</formula>
    </cfRule>
  </conditionalFormatting>
  <conditionalFormatting sqref="Y100">
    <cfRule type="cellIs" dxfId="12567" priority="13188" operator="equal">
      <formula>"11.30 – 19.30"</formula>
    </cfRule>
  </conditionalFormatting>
  <conditionalFormatting sqref="Y100">
    <cfRule type="cellIs" dxfId="12566" priority="13189" operator="equal">
      <formula>_FV(13,"3")</formula>
    </cfRule>
  </conditionalFormatting>
  <conditionalFormatting sqref="Y100">
    <cfRule type="cellIs" dxfId="12565" priority="13190" operator="equal">
      <formula>_FV(13,"3")</formula>
    </cfRule>
  </conditionalFormatting>
  <conditionalFormatting sqref="Y100">
    <cfRule type="cellIs" dxfId="12564" priority="13191" operator="equal">
      <formula>_FV(13,"3")</formula>
    </cfRule>
  </conditionalFormatting>
  <conditionalFormatting sqref="Y100">
    <cfRule type="cellIs" dxfId="12563" priority="13178" operator="equal">
      <formula>"09.00 – 18.00"</formula>
    </cfRule>
  </conditionalFormatting>
  <conditionalFormatting sqref="Y100">
    <cfRule type="cellIs" dxfId="12562" priority="13179" operator="equal">
      <formula>"09.30 – 13.00"</formula>
    </cfRule>
  </conditionalFormatting>
  <conditionalFormatting sqref="Y100">
    <cfRule type="cellIs" dxfId="12561" priority="13180" operator="equal">
      <formula>"10.30 – 19.30"</formula>
    </cfRule>
  </conditionalFormatting>
  <conditionalFormatting sqref="Y100">
    <cfRule type="cellIs" dxfId="12560" priority="13181" operator="equal">
      <formula>"11.30 – 19.30"</formula>
    </cfRule>
  </conditionalFormatting>
  <conditionalFormatting sqref="Y100">
    <cfRule type="cellIs" dxfId="12559" priority="13182" operator="equal">
      <formula>_FV(13,"3")</formula>
    </cfRule>
  </conditionalFormatting>
  <conditionalFormatting sqref="Y100">
    <cfRule type="cellIs" dxfId="12558" priority="13183" operator="equal">
      <formula>_FV(13,"3")</formula>
    </cfRule>
  </conditionalFormatting>
  <conditionalFormatting sqref="Y100">
    <cfRule type="cellIs" dxfId="12557" priority="13184" operator="equal">
      <formula>_FV(13,"3")</formula>
    </cfRule>
  </conditionalFormatting>
  <conditionalFormatting sqref="Y101:Y108">
    <cfRule type="containsText" dxfId="12556" priority="13160" operator="containsText" text="08.30 – 14.30">
      <formula>NOT(ISERROR(SEARCH("08.30 – 14.30",Y101)))</formula>
    </cfRule>
    <cfRule type="containsText" dxfId="12555" priority="13161" operator="containsText" text="09:30 – 18.30">
      <formula>NOT(ISERROR(SEARCH("09:30 – 18.30",Y101)))</formula>
    </cfRule>
    <cfRule type="containsText" dxfId="12554" priority="13162" operator="containsText" text="10.30 – 18.30">
      <formula>NOT(ISERROR(SEARCH("10.30 – 18.30",Y101)))</formula>
    </cfRule>
    <cfRule type="containsText" dxfId="12553" priority="13163" operator="containsText" text="09.30 – 18.30">
      <formula>NOT(ISERROR(SEARCH("09.30 – 18.30",Y101)))</formula>
    </cfRule>
    <cfRule type="containsText" dxfId="12552" priority="13165" operator="containsText" text="09.00 – 13:00">
      <formula>NOT(ISERROR(SEARCH("09.00 – 13:00",Y101)))</formula>
    </cfRule>
    <cfRule type="containsText" dxfId="12551" priority="13166" operator="containsText" text="08.30 – 16.30">
      <formula>NOT(ISERROR(SEARCH("08.30 – 16.30",Y101)))</formula>
    </cfRule>
    <cfRule type="containsText" dxfId="12550" priority="13167" operator="containsText" text="08:30 – 17.30">
      <formula>NOT(ISERROR(SEARCH("08:30 – 17.30",Y101)))</formula>
    </cfRule>
    <cfRule type="containsText" dxfId="12549" priority="13168" operator="containsText" text="08.30 – 17.30">
      <formula>NOT(ISERROR(SEARCH("08.30 – 17.30",Y101)))</formula>
    </cfRule>
    <cfRule type="containsText" dxfId="12548" priority="13169" operator="containsText" text="09.00 – 18.00">
      <formula>NOT(ISERROR(SEARCH("09.00 – 18.00",Y101)))</formula>
    </cfRule>
    <cfRule type="containsText" dxfId="12547" priority="13170" operator="containsText" text="09.00 – 13.00">
      <formula>NOT(ISERROR(SEARCH("09.00 – 13.00",Y101)))</formula>
    </cfRule>
    <cfRule type="containsText" dxfId="12546" priority="13171" operator="containsText" text="11.30 – 19.30">
      <formula>NOT(ISERROR(SEARCH("11.30 – 19.30",Y101)))</formula>
    </cfRule>
    <cfRule type="containsText" dxfId="12545" priority="13172" operator="containsText" text="10.30 – 19.30">
      <formula>NOT(ISERROR(SEARCH("10.30 – 19.30",Y101)))</formula>
    </cfRule>
    <cfRule type="containsText" dxfId="12544" priority="13173" operator="containsText" text="09.00 – 15.00">
      <formula>NOT(ISERROR(SEARCH("09.00 – 15.00",Y101)))</formula>
    </cfRule>
    <cfRule type="containsText" dxfId="12543" priority="13174" operator="containsText" text="1 2 : 3 0">
      <formula>NOT(ISERROR(SEARCH("1 2 : 3 0",Y101)))</formula>
    </cfRule>
    <cfRule type="containsText" dxfId="12542" priority="13175" operator="containsText" text="1 3 : 3 0">
      <formula>NOT(ISERROR(SEARCH("1 3 : 3 0",Y101)))</formula>
    </cfRule>
    <cfRule type="containsText" dxfId="12541" priority="13176" operator="containsText" text="FESTIVITÁ">
      <formula>NOT(ISERROR(SEARCH("FESTIVITÁ",Y101)))</formula>
    </cfRule>
    <cfRule type="cellIs" dxfId="12540" priority="13177" operator="equal">
      <formula>"DOMENICA"</formula>
    </cfRule>
  </conditionalFormatting>
  <conditionalFormatting sqref="Y101:Y108">
    <cfRule type="containsText" dxfId="12539" priority="13152" operator="containsText" text="09.00 - 13.00">
      <formula>NOT(ISERROR(SEARCH("09.00 - 13.00",Y101)))</formula>
    </cfRule>
    <cfRule type="containsText" dxfId="12538" priority="13155" operator="containsText" text="09.00 – 15:00">
      <formula>NOT(ISERROR(SEARCH("09.00 – 15:00",Y101)))</formula>
    </cfRule>
    <cfRule type="containsText" dxfId="12537" priority="13156" operator="containsText" text="09.00 – 16.00">
      <formula>NOT(ISERROR(SEARCH("09.00 – 16.00",Y101)))</formula>
    </cfRule>
    <cfRule type="containsText" dxfId="12536" priority="13157" operator="containsText" text="09.00 - 13:00">
      <formula>NOT(ISERROR(SEARCH("09.00 - 13:00",Y101)))</formula>
    </cfRule>
    <cfRule type="containsText" dxfId="12535" priority="13158" operator="containsText" text="08.30 – 16:30 ">
      <formula>NOT(ISERROR(SEARCH("08.30 – 16:30 ",Y101)))</formula>
    </cfRule>
    <cfRule type="containsText" dxfId="12534" priority="13159" operator="containsText" text="08.30 – 17:30 ">
      <formula>NOT(ISERROR(SEARCH("08.30 – 17:30 ",Y101)))</formula>
    </cfRule>
  </conditionalFormatting>
  <conditionalFormatting sqref="Y101:Y108">
    <cfRule type="containsText" dxfId="12533" priority="13154" operator="containsText" text="1 3 : 0 0">
      <formula>NOT(ISERROR(SEARCH("1 3 : 0 0",Y101)))</formula>
    </cfRule>
  </conditionalFormatting>
  <conditionalFormatting sqref="Y101">
    <cfRule type="containsText" dxfId="12532" priority="13153" operator="containsText" text="13:00">
      <formula>NOT(ISERROR(SEARCH("13:00",Y101)))</formula>
    </cfRule>
  </conditionalFormatting>
  <conditionalFormatting sqref="Y101:Y108">
    <cfRule type="containsText" dxfId="12531" priority="13164" operator="containsText" text="09:00 – 13.00 ">
      <formula>NOT(ISERROR(SEARCH("09:00 – 13.00 ",Y101)))</formula>
    </cfRule>
  </conditionalFormatting>
  <conditionalFormatting sqref="Y107">
    <cfRule type="containsText" dxfId="12530" priority="13151" operator="containsText" text="09:00 – 13.00 ">
      <formula>NOT(ISERROR(SEARCH("09:00 – 13.00 ",Y107)))</formula>
    </cfRule>
  </conditionalFormatting>
  <conditionalFormatting sqref="Y101:Y108">
    <cfRule type="containsText" dxfId="12529" priority="13150" operator="containsText" text="09:00 – 13.00 ">
      <formula>NOT(ISERROR(SEARCH("09:00 – 13.00 ",Y101)))</formula>
    </cfRule>
  </conditionalFormatting>
  <conditionalFormatting sqref="Y107:Y108">
    <cfRule type="containsText" dxfId="12528" priority="13149" operator="containsText" text="09:00 – 13.00 ">
      <formula>NOT(ISERROR(SEARCH("09:00 – 13.00 ",Y107)))</formula>
    </cfRule>
  </conditionalFormatting>
  <conditionalFormatting sqref="Y102">
    <cfRule type="containsText" dxfId="12527" priority="13146" operator="containsText" text="09.00 -13.00">
      <formula>NOT(ISERROR(SEARCH("09.00 -13.00",Y102)))</formula>
    </cfRule>
    <cfRule type="containsText" dxfId="12526" priority="13147" operator="containsText" text="09.00 -15:00">
      <formula>NOT(ISERROR(SEARCH("09.00 -15:00",Y102)))</formula>
    </cfRule>
    <cfRule type="containsText" dxfId="12525" priority="13148" operator="containsText" text="09.00 -16.00">
      <formula>NOT(ISERROR(SEARCH("09.00 -16.00",Y102)))</formula>
    </cfRule>
  </conditionalFormatting>
  <conditionalFormatting sqref="Y103:Y108">
    <cfRule type="containsText" dxfId="12524" priority="13143" operator="containsText" text="09.00 -13.00">
      <formula>NOT(ISERROR(SEARCH("09.00 -13.00",Y103)))</formula>
    </cfRule>
    <cfRule type="containsText" dxfId="12523" priority="13144" operator="containsText" text="09.00 -15:00">
      <formula>NOT(ISERROR(SEARCH("09.00 -15:00",Y103)))</formula>
    </cfRule>
    <cfRule type="containsText" dxfId="12522" priority="13145" operator="containsText" text="09.00 -16.00">
      <formula>NOT(ISERROR(SEARCH("09.00 -16.00",Y103)))</formula>
    </cfRule>
  </conditionalFormatting>
  <conditionalFormatting sqref="Y101">
    <cfRule type="containsText" dxfId="12521" priority="13140" operator="containsText" text="09.00 -13.00">
      <formula>NOT(ISERROR(SEARCH("09.00 -13.00",Y101)))</formula>
    </cfRule>
    <cfRule type="containsText" dxfId="12520" priority="13141" operator="containsText" text="09.00 -15:00">
      <formula>NOT(ISERROR(SEARCH("09.00 -15:00",Y101)))</formula>
    </cfRule>
    <cfRule type="containsText" dxfId="12519" priority="13142" operator="containsText" text="09.00 -16.00">
      <formula>NOT(ISERROR(SEARCH("09.00 -16.00",Y101)))</formula>
    </cfRule>
  </conditionalFormatting>
  <conditionalFormatting sqref="Y107">
    <cfRule type="containsText" dxfId="12518" priority="13139" operator="containsText" text="09:00 – 13.00 ">
      <formula>NOT(ISERROR(SEARCH("09:00 – 13.00 ",Y107)))</formula>
    </cfRule>
  </conditionalFormatting>
  <conditionalFormatting sqref="Y101:Y108">
    <cfRule type="containsText" dxfId="12517" priority="13138" operator="containsText" text="09:00 – 13.00 ">
      <formula>NOT(ISERROR(SEARCH("09:00 – 13.00 ",Y101)))</formula>
    </cfRule>
  </conditionalFormatting>
  <conditionalFormatting sqref="Y107:Y108">
    <cfRule type="containsText" dxfId="12516" priority="13137" operator="containsText" text="09:00 – 13.00 ">
      <formula>NOT(ISERROR(SEARCH("09:00 – 13.00 ",Y107)))</formula>
    </cfRule>
  </conditionalFormatting>
  <conditionalFormatting sqref="Y102">
    <cfRule type="containsText" dxfId="12515" priority="13134" operator="containsText" text="09.00 -13.00">
      <formula>NOT(ISERROR(SEARCH("09.00 -13.00",Y102)))</formula>
    </cfRule>
    <cfRule type="containsText" dxfId="12514" priority="13135" operator="containsText" text="09.00 -15:00">
      <formula>NOT(ISERROR(SEARCH("09.00 -15:00",Y102)))</formula>
    </cfRule>
    <cfRule type="containsText" dxfId="12513" priority="13136" operator="containsText" text="09.00 -16.00">
      <formula>NOT(ISERROR(SEARCH("09.00 -16.00",Y102)))</formula>
    </cfRule>
  </conditionalFormatting>
  <conditionalFormatting sqref="Y103:Y108">
    <cfRule type="containsText" dxfId="12512" priority="13131" operator="containsText" text="09.00 -13.00">
      <formula>NOT(ISERROR(SEARCH("09.00 -13.00",Y103)))</formula>
    </cfRule>
    <cfRule type="containsText" dxfId="12511" priority="13132" operator="containsText" text="09.00 -15:00">
      <formula>NOT(ISERROR(SEARCH("09.00 -15:00",Y103)))</formula>
    </cfRule>
    <cfRule type="containsText" dxfId="12510" priority="13133" operator="containsText" text="09.00 -16.00">
      <formula>NOT(ISERROR(SEARCH("09.00 -16.00",Y103)))</formula>
    </cfRule>
  </conditionalFormatting>
  <conditionalFormatting sqref="Y101">
    <cfRule type="containsText" dxfId="12509" priority="13128" operator="containsText" text="09.00 -13.00">
      <formula>NOT(ISERROR(SEARCH("09.00 -13.00",Y101)))</formula>
    </cfRule>
    <cfRule type="containsText" dxfId="12508" priority="13129" operator="containsText" text="09.00 -15:00">
      <formula>NOT(ISERROR(SEARCH("09.00 -15:00",Y101)))</formula>
    </cfRule>
    <cfRule type="containsText" dxfId="12507" priority="13130" operator="containsText" text="09.00 -16.00">
      <formula>NOT(ISERROR(SEARCH("09.00 -16.00",Y101)))</formula>
    </cfRule>
  </conditionalFormatting>
  <conditionalFormatting sqref="Y102">
    <cfRule type="containsText" dxfId="12506" priority="13125" operator="containsText" text="09.00 -13:00">
      <formula>NOT(ISERROR(SEARCH("09.00 -13:00",Y102)))</formula>
    </cfRule>
    <cfRule type="containsText" dxfId="12505" priority="13126" operator="containsText" text="08.30 -17.30">
      <formula>NOT(ISERROR(SEARCH("08.30 -17.30",Y102)))</formula>
    </cfRule>
    <cfRule type="containsText" dxfId="12504" priority="13127" operator="containsText" text="08.30 -15:30">
      <formula>NOT(ISERROR(SEARCH("08.30 -15:30",Y102)))</formula>
    </cfRule>
  </conditionalFormatting>
  <conditionalFormatting sqref="Y103:Y108">
    <cfRule type="containsText" dxfId="12503" priority="13122" operator="containsText" text="09.00 -13.00">
      <formula>NOT(ISERROR(SEARCH("09.00 -13.00",Y103)))</formula>
    </cfRule>
    <cfRule type="containsText" dxfId="12502" priority="13123" operator="containsText" text="09.00 -15:00">
      <formula>NOT(ISERROR(SEARCH("09.00 -15:00",Y103)))</formula>
    </cfRule>
    <cfRule type="containsText" dxfId="12501" priority="13124" operator="containsText" text="09.00 -16.00">
      <formula>NOT(ISERROR(SEARCH("09.00 -16.00",Y103)))</formula>
    </cfRule>
  </conditionalFormatting>
  <conditionalFormatting sqref="Y103:Y108">
    <cfRule type="containsText" dxfId="12500" priority="13119" operator="containsText" text="09.00 -13:00">
      <formula>NOT(ISERROR(SEARCH("09.00 -13:00",Y103)))</formula>
    </cfRule>
    <cfRule type="containsText" dxfId="12499" priority="13120" operator="containsText" text="08.30 -17.30">
      <formula>NOT(ISERROR(SEARCH("08.30 -17.30",Y103)))</formula>
    </cfRule>
    <cfRule type="containsText" dxfId="12498" priority="13121" operator="containsText" text="08.30 -15:30">
      <formula>NOT(ISERROR(SEARCH("08.30 -15:30",Y103)))</formula>
    </cfRule>
  </conditionalFormatting>
  <conditionalFormatting sqref="Y101">
    <cfRule type="containsText" dxfId="12497" priority="13116" operator="containsText" text="09.00 -13.00">
      <formula>NOT(ISERROR(SEARCH("09.00 -13.00",Y101)))</formula>
    </cfRule>
    <cfRule type="containsText" dxfId="12496" priority="13117" operator="containsText" text="09.00 -15:00">
      <formula>NOT(ISERROR(SEARCH("09.00 -15:00",Y101)))</formula>
    </cfRule>
    <cfRule type="containsText" dxfId="12495" priority="13118" operator="containsText" text="09.00 -16.00">
      <formula>NOT(ISERROR(SEARCH("09.00 -16.00",Y101)))</formula>
    </cfRule>
  </conditionalFormatting>
  <conditionalFormatting sqref="Y101">
    <cfRule type="containsText" dxfId="12494" priority="13113" operator="containsText" text="09.00 -13:00">
      <formula>NOT(ISERROR(SEARCH("09.00 -13:00",Y101)))</formula>
    </cfRule>
    <cfRule type="containsText" dxfId="12493" priority="13114" operator="containsText" text="08.30 -17.30">
      <formula>NOT(ISERROR(SEARCH("08.30 -17.30",Y101)))</formula>
    </cfRule>
    <cfRule type="containsText" dxfId="12492" priority="13115" operator="containsText" text="08.30 -15:30">
      <formula>NOT(ISERROR(SEARCH("08.30 -15:30",Y101)))</formula>
    </cfRule>
  </conditionalFormatting>
  <conditionalFormatting sqref="Y115:Y122">
    <cfRule type="containsText" dxfId="12491" priority="13095" operator="containsText" text="08.30 – 14.30">
      <formula>NOT(ISERROR(SEARCH("08.30 – 14.30",Y115)))</formula>
    </cfRule>
    <cfRule type="containsText" dxfId="12490" priority="13096" operator="containsText" text="09:30 – 18.30">
      <formula>NOT(ISERROR(SEARCH("09:30 – 18.30",Y115)))</formula>
    </cfRule>
    <cfRule type="containsText" dxfId="12489" priority="13097" operator="containsText" text="10.30 – 18.30">
      <formula>NOT(ISERROR(SEARCH("10.30 – 18.30",Y115)))</formula>
    </cfRule>
    <cfRule type="containsText" dxfId="12488" priority="13098" operator="containsText" text="09.30 – 18.30">
      <formula>NOT(ISERROR(SEARCH("09.30 – 18.30",Y115)))</formula>
    </cfRule>
    <cfRule type="containsText" dxfId="12487" priority="13100" operator="containsText" text="09.00 – 13:00">
      <formula>NOT(ISERROR(SEARCH("09.00 – 13:00",Y115)))</formula>
    </cfRule>
    <cfRule type="containsText" dxfId="12486" priority="13101" operator="containsText" text="08.30 – 16.30">
      <formula>NOT(ISERROR(SEARCH("08.30 – 16.30",Y115)))</formula>
    </cfRule>
    <cfRule type="containsText" dxfId="12485" priority="13102" operator="containsText" text="08:30 – 17.30">
      <formula>NOT(ISERROR(SEARCH("08:30 – 17.30",Y115)))</formula>
    </cfRule>
    <cfRule type="containsText" dxfId="12484" priority="13103" operator="containsText" text="08.30 – 17.30">
      <formula>NOT(ISERROR(SEARCH("08.30 – 17.30",Y115)))</formula>
    </cfRule>
    <cfRule type="containsText" dxfId="12483" priority="13104" operator="containsText" text="09.00 – 18.00">
      <formula>NOT(ISERROR(SEARCH("09.00 – 18.00",Y115)))</formula>
    </cfRule>
    <cfRule type="containsText" dxfId="12482" priority="13105" operator="containsText" text="09.00 – 13.00">
      <formula>NOT(ISERROR(SEARCH("09.00 – 13.00",Y115)))</formula>
    </cfRule>
    <cfRule type="containsText" dxfId="12481" priority="13106" operator="containsText" text="11.30 – 19.30">
      <formula>NOT(ISERROR(SEARCH("11.30 – 19.30",Y115)))</formula>
    </cfRule>
    <cfRule type="containsText" dxfId="12480" priority="13107" operator="containsText" text="10.30 – 19.30">
      <formula>NOT(ISERROR(SEARCH("10.30 – 19.30",Y115)))</formula>
    </cfRule>
    <cfRule type="containsText" dxfId="12479" priority="13108" operator="containsText" text="09.00 – 15.00">
      <formula>NOT(ISERROR(SEARCH("09.00 – 15.00",Y115)))</formula>
    </cfRule>
    <cfRule type="containsText" dxfId="12478" priority="13109" operator="containsText" text="1 2 : 3 0">
      <formula>NOT(ISERROR(SEARCH("1 2 : 3 0",Y115)))</formula>
    </cfRule>
    <cfRule type="containsText" dxfId="12477" priority="13110" operator="containsText" text="1 3 : 3 0">
      <formula>NOT(ISERROR(SEARCH("1 3 : 3 0",Y115)))</formula>
    </cfRule>
    <cfRule type="containsText" dxfId="12476" priority="13111" operator="containsText" text="FESTIVITÁ">
      <formula>NOT(ISERROR(SEARCH("FESTIVITÁ",Y115)))</formula>
    </cfRule>
    <cfRule type="cellIs" dxfId="12475" priority="13112" operator="equal">
      <formula>"DOMENICA"</formula>
    </cfRule>
  </conditionalFormatting>
  <conditionalFormatting sqref="Y115:Y122">
    <cfRule type="containsText" dxfId="12474" priority="13087" operator="containsText" text="09.00 - 13.00">
      <formula>NOT(ISERROR(SEARCH("09.00 - 13.00",Y115)))</formula>
    </cfRule>
    <cfRule type="containsText" dxfId="12473" priority="13090" operator="containsText" text="09.00 – 15:00">
      <formula>NOT(ISERROR(SEARCH("09.00 – 15:00",Y115)))</formula>
    </cfRule>
    <cfRule type="containsText" dxfId="12472" priority="13091" operator="containsText" text="09.00 – 16.00">
      <formula>NOT(ISERROR(SEARCH("09.00 – 16.00",Y115)))</formula>
    </cfRule>
    <cfRule type="containsText" dxfId="12471" priority="13092" operator="containsText" text="09.00 - 13:00">
      <formula>NOT(ISERROR(SEARCH("09.00 - 13:00",Y115)))</formula>
    </cfRule>
    <cfRule type="containsText" dxfId="12470" priority="13093" operator="containsText" text="08.30 – 16:30 ">
      <formula>NOT(ISERROR(SEARCH("08.30 – 16:30 ",Y115)))</formula>
    </cfRule>
    <cfRule type="containsText" dxfId="12469" priority="13094" operator="containsText" text="08.30 – 17:30 ">
      <formula>NOT(ISERROR(SEARCH("08.30 – 17:30 ",Y115)))</formula>
    </cfRule>
  </conditionalFormatting>
  <conditionalFormatting sqref="Y115:Y122">
    <cfRule type="containsText" dxfId="12468" priority="13089" operator="containsText" text="1 3 : 0 0">
      <formula>NOT(ISERROR(SEARCH("1 3 : 0 0",Y115)))</formula>
    </cfRule>
  </conditionalFormatting>
  <conditionalFormatting sqref="Y115">
    <cfRule type="containsText" dxfId="12467" priority="13088" operator="containsText" text="13:00">
      <formula>NOT(ISERROR(SEARCH("13:00",Y115)))</formula>
    </cfRule>
  </conditionalFormatting>
  <conditionalFormatting sqref="Y115:Y122">
    <cfRule type="containsText" dxfId="12466" priority="13099" operator="containsText" text="09:00 – 13.00 ">
      <formula>NOT(ISERROR(SEARCH("09:00 – 13.00 ",Y115)))</formula>
    </cfRule>
  </conditionalFormatting>
  <conditionalFormatting sqref="Y121">
    <cfRule type="containsText" dxfId="12465" priority="13086" operator="containsText" text="09:00 – 13.00 ">
      <formula>NOT(ISERROR(SEARCH("09:00 – 13.00 ",Y121)))</formula>
    </cfRule>
  </conditionalFormatting>
  <conditionalFormatting sqref="Y115:Y122">
    <cfRule type="containsText" dxfId="12464" priority="13085" operator="containsText" text="09:00 – 13.00 ">
      <formula>NOT(ISERROR(SEARCH("09:00 – 13.00 ",Y115)))</formula>
    </cfRule>
  </conditionalFormatting>
  <conditionalFormatting sqref="Y121:Y122">
    <cfRule type="containsText" dxfId="12463" priority="13084" operator="containsText" text="09:00 – 13.00 ">
      <formula>NOT(ISERROR(SEARCH("09:00 – 13.00 ",Y121)))</formula>
    </cfRule>
  </conditionalFormatting>
  <conditionalFormatting sqref="Y116">
    <cfRule type="containsText" dxfId="12462" priority="13081" operator="containsText" text="09.00 -13.00">
      <formula>NOT(ISERROR(SEARCH("09.00 -13.00",Y116)))</formula>
    </cfRule>
    <cfRule type="containsText" dxfId="12461" priority="13082" operator="containsText" text="09.00 -15:00">
      <formula>NOT(ISERROR(SEARCH("09.00 -15:00",Y116)))</formula>
    </cfRule>
    <cfRule type="containsText" dxfId="12460" priority="13083" operator="containsText" text="09.00 -16.00">
      <formula>NOT(ISERROR(SEARCH("09.00 -16.00",Y116)))</formula>
    </cfRule>
  </conditionalFormatting>
  <conditionalFormatting sqref="Y117:Y122">
    <cfRule type="containsText" dxfId="12459" priority="13078" operator="containsText" text="09.00 -13.00">
      <formula>NOT(ISERROR(SEARCH("09.00 -13.00",Y117)))</formula>
    </cfRule>
    <cfRule type="containsText" dxfId="12458" priority="13079" operator="containsText" text="09.00 -15:00">
      <formula>NOT(ISERROR(SEARCH("09.00 -15:00",Y117)))</formula>
    </cfRule>
    <cfRule type="containsText" dxfId="12457" priority="13080" operator="containsText" text="09.00 -16.00">
      <formula>NOT(ISERROR(SEARCH("09.00 -16.00",Y117)))</formula>
    </cfRule>
  </conditionalFormatting>
  <conditionalFormatting sqref="Y115">
    <cfRule type="containsText" dxfId="12456" priority="13075" operator="containsText" text="09.00 -13.00">
      <formula>NOT(ISERROR(SEARCH("09.00 -13.00",Y115)))</formula>
    </cfRule>
    <cfRule type="containsText" dxfId="12455" priority="13076" operator="containsText" text="09.00 -15:00">
      <formula>NOT(ISERROR(SEARCH("09.00 -15:00",Y115)))</formula>
    </cfRule>
    <cfRule type="containsText" dxfId="12454" priority="13077" operator="containsText" text="09.00 -16.00">
      <formula>NOT(ISERROR(SEARCH("09.00 -16.00",Y115)))</formula>
    </cfRule>
  </conditionalFormatting>
  <conditionalFormatting sqref="Y121">
    <cfRule type="containsText" dxfId="12453" priority="13074" operator="containsText" text="09:00 – 13.00 ">
      <formula>NOT(ISERROR(SEARCH("09:00 – 13.00 ",Y121)))</formula>
    </cfRule>
  </conditionalFormatting>
  <conditionalFormatting sqref="Y115:Y122">
    <cfRule type="containsText" dxfId="12452" priority="13073" operator="containsText" text="09:00 – 13.00 ">
      <formula>NOT(ISERROR(SEARCH("09:00 – 13.00 ",Y115)))</formula>
    </cfRule>
  </conditionalFormatting>
  <conditionalFormatting sqref="Y121:Y122">
    <cfRule type="containsText" dxfId="12451" priority="13072" operator="containsText" text="09:00 – 13.00 ">
      <formula>NOT(ISERROR(SEARCH("09:00 – 13.00 ",Y121)))</formula>
    </cfRule>
  </conditionalFormatting>
  <conditionalFormatting sqref="Y116">
    <cfRule type="containsText" dxfId="12450" priority="13069" operator="containsText" text="09.00 -13.00">
      <formula>NOT(ISERROR(SEARCH("09.00 -13.00",Y116)))</formula>
    </cfRule>
    <cfRule type="containsText" dxfId="12449" priority="13070" operator="containsText" text="09.00 -15:00">
      <formula>NOT(ISERROR(SEARCH("09.00 -15:00",Y116)))</formula>
    </cfRule>
    <cfRule type="containsText" dxfId="12448" priority="13071" operator="containsText" text="09.00 -16.00">
      <formula>NOT(ISERROR(SEARCH("09.00 -16.00",Y116)))</formula>
    </cfRule>
  </conditionalFormatting>
  <conditionalFormatting sqref="Y117:Y122">
    <cfRule type="containsText" dxfId="12447" priority="13066" operator="containsText" text="09.00 -13.00">
      <formula>NOT(ISERROR(SEARCH("09.00 -13.00",Y117)))</formula>
    </cfRule>
    <cfRule type="containsText" dxfId="12446" priority="13067" operator="containsText" text="09.00 -15:00">
      <formula>NOT(ISERROR(SEARCH("09.00 -15:00",Y117)))</formula>
    </cfRule>
    <cfRule type="containsText" dxfId="12445" priority="13068" operator="containsText" text="09.00 -16.00">
      <formula>NOT(ISERROR(SEARCH("09.00 -16.00",Y117)))</formula>
    </cfRule>
  </conditionalFormatting>
  <conditionalFormatting sqref="Y115">
    <cfRule type="containsText" dxfId="12444" priority="13063" operator="containsText" text="09.00 -13.00">
      <formula>NOT(ISERROR(SEARCH("09.00 -13.00",Y115)))</formula>
    </cfRule>
    <cfRule type="containsText" dxfId="12443" priority="13064" operator="containsText" text="09.00 -15:00">
      <formula>NOT(ISERROR(SEARCH("09.00 -15:00",Y115)))</formula>
    </cfRule>
    <cfRule type="containsText" dxfId="12442" priority="13065" operator="containsText" text="09.00 -16.00">
      <formula>NOT(ISERROR(SEARCH("09.00 -16.00",Y115)))</formula>
    </cfRule>
  </conditionalFormatting>
  <conditionalFormatting sqref="Y116">
    <cfRule type="containsText" dxfId="12441" priority="13060" operator="containsText" text="09.00 -13:00">
      <formula>NOT(ISERROR(SEARCH("09.00 -13:00",Y116)))</formula>
    </cfRule>
    <cfRule type="containsText" dxfId="12440" priority="13061" operator="containsText" text="08.30 -17.30">
      <formula>NOT(ISERROR(SEARCH("08.30 -17.30",Y116)))</formula>
    </cfRule>
    <cfRule type="containsText" dxfId="12439" priority="13062" operator="containsText" text="08.30 -15:30">
      <formula>NOT(ISERROR(SEARCH("08.30 -15:30",Y116)))</formula>
    </cfRule>
  </conditionalFormatting>
  <conditionalFormatting sqref="Y117:Y122">
    <cfRule type="containsText" dxfId="12438" priority="13057" operator="containsText" text="09.00 -13.00">
      <formula>NOT(ISERROR(SEARCH("09.00 -13.00",Y117)))</formula>
    </cfRule>
    <cfRule type="containsText" dxfId="12437" priority="13058" operator="containsText" text="09.00 -15:00">
      <formula>NOT(ISERROR(SEARCH("09.00 -15:00",Y117)))</formula>
    </cfRule>
    <cfRule type="containsText" dxfId="12436" priority="13059" operator="containsText" text="09.00 -16.00">
      <formula>NOT(ISERROR(SEARCH("09.00 -16.00",Y117)))</formula>
    </cfRule>
  </conditionalFormatting>
  <conditionalFormatting sqref="Y117:Y122">
    <cfRule type="containsText" dxfId="12435" priority="13054" operator="containsText" text="09.00 -13:00">
      <formula>NOT(ISERROR(SEARCH("09.00 -13:00",Y117)))</formula>
    </cfRule>
    <cfRule type="containsText" dxfId="12434" priority="13055" operator="containsText" text="08.30 -17.30">
      <formula>NOT(ISERROR(SEARCH("08.30 -17.30",Y117)))</formula>
    </cfRule>
    <cfRule type="containsText" dxfId="12433" priority="13056" operator="containsText" text="08.30 -15:30">
      <formula>NOT(ISERROR(SEARCH("08.30 -15:30",Y117)))</formula>
    </cfRule>
  </conditionalFormatting>
  <conditionalFormatting sqref="Y115">
    <cfRule type="containsText" dxfId="12432" priority="13051" operator="containsText" text="09.00 -13.00">
      <formula>NOT(ISERROR(SEARCH("09.00 -13.00",Y115)))</formula>
    </cfRule>
    <cfRule type="containsText" dxfId="12431" priority="13052" operator="containsText" text="09.00 -15:00">
      <formula>NOT(ISERROR(SEARCH("09.00 -15:00",Y115)))</formula>
    </cfRule>
    <cfRule type="containsText" dxfId="12430" priority="13053" operator="containsText" text="09.00 -16.00">
      <formula>NOT(ISERROR(SEARCH("09.00 -16.00",Y115)))</formula>
    </cfRule>
  </conditionalFormatting>
  <conditionalFormatting sqref="Y115">
    <cfRule type="containsText" dxfId="12429" priority="13048" operator="containsText" text="09.00 -13:00">
      <formula>NOT(ISERROR(SEARCH("09.00 -13:00",Y115)))</formula>
    </cfRule>
    <cfRule type="containsText" dxfId="12428" priority="13049" operator="containsText" text="08.30 -17.30">
      <formula>NOT(ISERROR(SEARCH("08.30 -17.30",Y115)))</formula>
    </cfRule>
    <cfRule type="containsText" dxfId="12427" priority="13050" operator="containsText" text="08.30 -15:30">
      <formula>NOT(ISERROR(SEARCH("08.30 -15:30",Y115)))</formula>
    </cfRule>
  </conditionalFormatting>
  <conditionalFormatting sqref="Y125:Y132">
    <cfRule type="containsText" dxfId="12426" priority="13030" operator="containsText" text="08.30 – 14.30">
      <formula>NOT(ISERROR(SEARCH("08.30 – 14.30",Y125)))</formula>
    </cfRule>
    <cfRule type="containsText" dxfId="12425" priority="13031" operator="containsText" text="09:30 – 18.30">
      <formula>NOT(ISERROR(SEARCH("09:30 – 18.30",Y125)))</formula>
    </cfRule>
    <cfRule type="containsText" dxfId="12424" priority="13032" operator="containsText" text="10.30 – 18.30">
      <formula>NOT(ISERROR(SEARCH("10.30 – 18.30",Y125)))</formula>
    </cfRule>
    <cfRule type="containsText" dxfId="12423" priority="13033" operator="containsText" text="09.30 – 18.30">
      <formula>NOT(ISERROR(SEARCH("09.30 – 18.30",Y125)))</formula>
    </cfRule>
    <cfRule type="containsText" dxfId="12422" priority="13035" operator="containsText" text="09.00 – 13:00">
      <formula>NOT(ISERROR(SEARCH("09.00 – 13:00",Y125)))</formula>
    </cfRule>
    <cfRule type="containsText" dxfId="12421" priority="13036" operator="containsText" text="08.30 – 16.30">
      <formula>NOT(ISERROR(SEARCH("08.30 – 16.30",Y125)))</formula>
    </cfRule>
    <cfRule type="containsText" dxfId="12420" priority="13037" operator="containsText" text="08:30 – 17.30">
      <formula>NOT(ISERROR(SEARCH("08:30 – 17.30",Y125)))</formula>
    </cfRule>
    <cfRule type="containsText" dxfId="12419" priority="13038" operator="containsText" text="08.30 – 17.30">
      <formula>NOT(ISERROR(SEARCH("08.30 – 17.30",Y125)))</formula>
    </cfRule>
    <cfRule type="containsText" dxfId="12418" priority="13039" operator="containsText" text="09.00 – 18.00">
      <formula>NOT(ISERROR(SEARCH("09.00 – 18.00",Y125)))</formula>
    </cfRule>
    <cfRule type="containsText" dxfId="12417" priority="13040" operator="containsText" text="09.00 – 13.00">
      <formula>NOT(ISERROR(SEARCH("09.00 – 13.00",Y125)))</formula>
    </cfRule>
    <cfRule type="containsText" dxfId="12416" priority="13041" operator="containsText" text="11.30 – 19.30">
      <formula>NOT(ISERROR(SEARCH("11.30 – 19.30",Y125)))</formula>
    </cfRule>
    <cfRule type="containsText" dxfId="12415" priority="13042" operator="containsText" text="10.30 – 19.30">
      <formula>NOT(ISERROR(SEARCH("10.30 – 19.30",Y125)))</formula>
    </cfRule>
    <cfRule type="containsText" dxfId="12414" priority="13043" operator="containsText" text="09.00 – 15.00">
      <formula>NOT(ISERROR(SEARCH("09.00 – 15.00",Y125)))</formula>
    </cfRule>
    <cfRule type="containsText" dxfId="12413" priority="13044" operator="containsText" text="1 2 : 3 0">
      <formula>NOT(ISERROR(SEARCH("1 2 : 3 0",Y125)))</formula>
    </cfRule>
    <cfRule type="containsText" dxfId="12412" priority="13045" operator="containsText" text="1 3 : 3 0">
      <formula>NOT(ISERROR(SEARCH("1 3 : 3 0",Y125)))</formula>
    </cfRule>
    <cfRule type="containsText" dxfId="12411" priority="13046" operator="containsText" text="FESTIVITÁ">
      <formula>NOT(ISERROR(SEARCH("FESTIVITÁ",Y125)))</formula>
    </cfRule>
    <cfRule type="cellIs" dxfId="12410" priority="13047" operator="equal">
      <formula>"DOMENICA"</formula>
    </cfRule>
  </conditionalFormatting>
  <conditionalFormatting sqref="Y125:Y132">
    <cfRule type="containsText" dxfId="12409" priority="13022" operator="containsText" text="09.00 - 13.00">
      <formula>NOT(ISERROR(SEARCH("09.00 - 13.00",Y125)))</formula>
    </cfRule>
    <cfRule type="containsText" dxfId="12408" priority="13025" operator="containsText" text="09.00 – 15:00">
      <formula>NOT(ISERROR(SEARCH("09.00 – 15:00",Y125)))</formula>
    </cfRule>
    <cfRule type="containsText" dxfId="12407" priority="13026" operator="containsText" text="09.00 – 16.00">
      <formula>NOT(ISERROR(SEARCH("09.00 – 16.00",Y125)))</formula>
    </cfRule>
    <cfRule type="containsText" dxfId="12406" priority="13027" operator="containsText" text="09.00 - 13:00">
      <formula>NOT(ISERROR(SEARCH("09.00 - 13:00",Y125)))</formula>
    </cfRule>
    <cfRule type="containsText" dxfId="12405" priority="13028" operator="containsText" text="08.30 – 16:30 ">
      <formula>NOT(ISERROR(SEARCH("08.30 – 16:30 ",Y125)))</formula>
    </cfRule>
    <cfRule type="containsText" dxfId="12404" priority="13029" operator="containsText" text="08.30 – 17:30 ">
      <formula>NOT(ISERROR(SEARCH("08.30 – 17:30 ",Y125)))</formula>
    </cfRule>
  </conditionalFormatting>
  <conditionalFormatting sqref="Y125:Y132">
    <cfRule type="containsText" dxfId="12403" priority="13024" operator="containsText" text="1 3 : 0 0">
      <formula>NOT(ISERROR(SEARCH("1 3 : 0 0",Y125)))</formula>
    </cfRule>
  </conditionalFormatting>
  <conditionalFormatting sqref="Y125">
    <cfRule type="containsText" dxfId="12402" priority="13023" operator="containsText" text="13:00">
      <formula>NOT(ISERROR(SEARCH("13:00",Y125)))</formula>
    </cfRule>
  </conditionalFormatting>
  <conditionalFormatting sqref="Y125:Y132">
    <cfRule type="containsText" dxfId="12401" priority="13034" operator="containsText" text="09:00 – 13.00 ">
      <formula>NOT(ISERROR(SEARCH("09:00 – 13.00 ",Y125)))</formula>
    </cfRule>
  </conditionalFormatting>
  <conditionalFormatting sqref="Y131">
    <cfRule type="containsText" dxfId="12400" priority="13021" operator="containsText" text="09:00 – 13.00 ">
      <formula>NOT(ISERROR(SEARCH("09:00 – 13.00 ",Y131)))</formula>
    </cfRule>
  </conditionalFormatting>
  <conditionalFormatting sqref="Y125:Y132">
    <cfRule type="containsText" dxfId="12399" priority="13020" operator="containsText" text="09:00 – 13.00 ">
      <formula>NOT(ISERROR(SEARCH("09:00 – 13.00 ",Y125)))</formula>
    </cfRule>
  </conditionalFormatting>
  <conditionalFormatting sqref="Y131:Y132">
    <cfRule type="containsText" dxfId="12398" priority="13019" operator="containsText" text="09:00 – 13.00 ">
      <formula>NOT(ISERROR(SEARCH("09:00 – 13.00 ",Y131)))</formula>
    </cfRule>
  </conditionalFormatting>
  <conditionalFormatting sqref="Y126">
    <cfRule type="containsText" dxfId="12397" priority="13016" operator="containsText" text="09.00 -13.00">
      <formula>NOT(ISERROR(SEARCH("09.00 -13.00",Y126)))</formula>
    </cfRule>
    <cfRule type="containsText" dxfId="12396" priority="13017" operator="containsText" text="09.00 -15:00">
      <formula>NOT(ISERROR(SEARCH("09.00 -15:00",Y126)))</formula>
    </cfRule>
    <cfRule type="containsText" dxfId="12395" priority="13018" operator="containsText" text="09.00 -16.00">
      <formula>NOT(ISERROR(SEARCH("09.00 -16.00",Y126)))</formula>
    </cfRule>
  </conditionalFormatting>
  <conditionalFormatting sqref="Y127:Y132">
    <cfRule type="containsText" dxfId="12394" priority="13013" operator="containsText" text="09.00 -13.00">
      <formula>NOT(ISERROR(SEARCH("09.00 -13.00",Y127)))</formula>
    </cfRule>
    <cfRule type="containsText" dxfId="12393" priority="13014" operator="containsText" text="09.00 -15:00">
      <formula>NOT(ISERROR(SEARCH("09.00 -15:00",Y127)))</formula>
    </cfRule>
    <cfRule type="containsText" dxfId="12392" priority="13015" operator="containsText" text="09.00 -16.00">
      <formula>NOT(ISERROR(SEARCH("09.00 -16.00",Y127)))</formula>
    </cfRule>
  </conditionalFormatting>
  <conditionalFormatting sqref="Y125">
    <cfRule type="containsText" dxfId="12391" priority="13010" operator="containsText" text="09.00 -13.00">
      <formula>NOT(ISERROR(SEARCH("09.00 -13.00",Y125)))</formula>
    </cfRule>
    <cfRule type="containsText" dxfId="12390" priority="13011" operator="containsText" text="09.00 -15:00">
      <formula>NOT(ISERROR(SEARCH("09.00 -15:00",Y125)))</formula>
    </cfRule>
    <cfRule type="containsText" dxfId="12389" priority="13012" operator="containsText" text="09.00 -16.00">
      <formula>NOT(ISERROR(SEARCH("09.00 -16.00",Y125)))</formula>
    </cfRule>
  </conditionalFormatting>
  <conditionalFormatting sqref="Y131">
    <cfRule type="containsText" dxfId="12388" priority="13009" operator="containsText" text="09:00 – 13.00 ">
      <formula>NOT(ISERROR(SEARCH("09:00 – 13.00 ",Y131)))</formula>
    </cfRule>
  </conditionalFormatting>
  <conditionalFormatting sqref="Y125:Y132">
    <cfRule type="containsText" dxfId="12387" priority="13008" operator="containsText" text="09:00 – 13.00 ">
      <formula>NOT(ISERROR(SEARCH("09:00 – 13.00 ",Y125)))</formula>
    </cfRule>
  </conditionalFormatting>
  <conditionalFormatting sqref="Y131:Y132">
    <cfRule type="containsText" dxfId="12386" priority="13007" operator="containsText" text="09:00 – 13.00 ">
      <formula>NOT(ISERROR(SEARCH("09:00 – 13.00 ",Y131)))</formula>
    </cfRule>
  </conditionalFormatting>
  <conditionalFormatting sqref="Y126">
    <cfRule type="containsText" dxfId="12385" priority="13004" operator="containsText" text="09.00 -13.00">
      <formula>NOT(ISERROR(SEARCH("09.00 -13.00",Y126)))</formula>
    </cfRule>
    <cfRule type="containsText" dxfId="12384" priority="13005" operator="containsText" text="09.00 -15:00">
      <formula>NOT(ISERROR(SEARCH("09.00 -15:00",Y126)))</formula>
    </cfRule>
    <cfRule type="containsText" dxfId="12383" priority="13006" operator="containsText" text="09.00 -16.00">
      <formula>NOT(ISERROR(SEARCH("09.00 -16.00",Y126)))</formula>
    </cfRule>
  </conditionalFormatting>
  <conditionalFormatting sqref="Y127:Y132">
    <cfRule type="containsText" dxfId="12382" priority="13001" operator="containsText" text="09.00 -13.00">
      <formula>NOT(ISERROR(SEARCH("09.00 -13.00",Y127)))</formula>
    </cfRule>
    <cfRule type="containsText" dxfId="12381" priority="13002" operator="containsText" text="09.00 -15:00">
      <formula>NOT(ISERROR(SEARCH("09.00 -15:00",Y127)))</formula>
    </cfRule>
    <cfRule type="containsText" dxfId="12380" priority="13003" operator="containsText" text="09.00 -16.00">
      <formula>NOT(ISERROR(SEARCH("09.00 -16.00",Y127)))</formula>
    </cfRule>
  </conditionalFormatting>
  <conditionalFormatting sqref="Y125">
    <cfRule type="containsText" dxfId="12379" priority="12998" operator="containsText" text="09.00 -13.00">
      <formula>NOT(ISERROR(SEARCH("09.00 -13.00",Y125)))</formula>
    </cfRule>
    <cfRule type="containsText" dxfId="12378" priority="12999" operator="containsText" text="09.00 -15:00">
      <formula>NOT(ISERROR(SEARCH("09.00 -15:00",Y125)))</formula>
    </cfRule>
    <cfRule type="containsText" dxfId="12377" priority="13000" operator="containsText" text="09.00 -16.00">
      <formula>NOT(ISERROR(SEARCH("09.00 -16.00",Y125)))</formula>
    </cfRule>
  </conditionalFormatting>
  <conditionalFormatting sqref="Y126">
    <cfRule type="containsText" dxfId="12376" priority="12995" operator="containsText" text="09.00 -13:00">
      <formula>NOT(ISERROR(SEARCH("09.00 -13:00",Y126)))</formula>
    </cfRule>
    <cfRule type="containsText" dxfId="12375" priority="12996" operator="containsText" text="08.30 -17.30">
      <formula>NOT(ISERROR(SEARCH("08.30 -17.30",Y126)))</formula>
    </cfRule>
    <cfRule type="containsText" dxfId="12374" priority="12997" operator="containsText" text="08.30 -15:30">
      <formula>NOT(ISERROR(SEARCH("08.30 -15:30",Y126)))</formula>
    </cfRule>
  </conditionalFormatting>
  <conditionalFormatting sqref="Y127:Y132">
    <cfRule type="containsText" dxfId="12373" priority="12992" operator="containsText" text="09.00 -13.00">
      <formula>NOT(ISERROR(SEARCH("09.00 -13.00",Y127)))</formula>
    </cfRule>
    <cfRule type="containsText" dxfId="12372" priority="12993" operator="containsText" text="09.00 -15:00">
      <formula>NOT(ISERROR(SEARCH("09.00 -15:00",Y127)))</formula>
    </cfRule>
    <cfRule type="containsText" dxfId="12371" priority="12994" operator="containsText" text="09.00 -16.00">
      <formula>NOT(ISERROR(SEARCH("09.00 -16.00",Y127)))</formula>
    </cfRule>
  </conditionalFormatting>
  <conditionalFormatting sqref="Y127:Y132">
    <cfRule type="containsText" dxfId="12370" priority="12989" operator="containsText" text="09.00 -13:00">
      <formula>NOT(ISERROR(SEARCH("09.00 -13:00",Y127)))</formula>
    </cfRule>
    <cfRule type="containsText" dxfId="12369" priority="12990" operator="containsText" text="08.30 -17.30">
      <formula>NOT(ISERROR(SEARCH("08.30 -17.30",Y127)))</formula>
    </cfRule>
    <cfRule type="containsText" dxfId="12368" priority="12991" operator="containsText" text="08.30 -15:30">
      <formula>NOT(ISERROR(SEARCH("08.30 -15:30",Y127)))</formula>
    </cfRule>
  </conditionalFormatting>
  <conditionalFormatting sqref="Y125">
    <cfRule type="containsText" dxfId="12367" priority="12986" operator="containsText" text="09.00 -13.00">
      <formula>NOT(ISERROR(SEARCH("09.00 -13.00",Y125)))</formula>
    </cfRule>
    <cfRule type="containsText" dxfId="12366" priority="12987" operator="containsText" text="09.00 -15:00">
      <formula>NOT(ISERROR(SEARCH("09.00 -15:00",Y125)))</formula>
    </cfRule>
    <cfRule type="containsText" dxfId="12365" priority="12988" operator="containsText" text="09.00 -16.00">
      <formula>NOT(ISERROR(SEARCH("09.00 -16.00",Y125)))</formula>
    </cfRule>
  </conditionalFormatting>
  <conditionalFormatting sqref="Y125">
    <cfRule type="containsText" dxfId="12364" priority="12983" operator="containsText" text="09.00 -13:00">
      <formula>NOT(ISERROR(SEARCH("09.00 -13:00",Y125)))</formula>
    </cfRule>
    <cfRule type="containsText" dxfId="12363" priority="12984" operator="containsText" text="08.30 -17.30">
      <formula>NOT(ISERROR(SEARCH("08.30 -17.30",Y125)))</formula>
    </cfRule>
    <cfRule type="containsText" dxfId="12362" priority="12985" operator="containsText" text="08.30 -15:30">
      <formula>NOT(ISERROR(SEARCH("08.30 -15:30",Y125)))</formula>
    </cfRule>
  </conditionalFormatting>
  <conditionalFormatting sqref="Y135:Y142">
    <cfRule type="containsText" dxfId="12361" priority="12965" operator="containsText" text="08.30 – 14.30">
      <formula>NOT(ISERROR(SEARCH("08.30 – 14.30",Y135)))</formula>
    </cfRule>
    <cfRule type="containsText" dxfId="12360" priority="12966" operator="containsText" text="09:30 – 18.30">
      <formula>NOT(ISERROR(SEARCH("09:30 – 18.30",Y135)))</formula>
    </cfRule>
    <cfRule type="containsText" dxfId="12359" priority="12967" operator="containsText" text="10.30 – 18.30">
      <formula>NOT(ISERROR(SEARCH("10.30 – 18.30",Y135)))</formula>
    </cfRule>
    <cfRule type="containsText" dxfId="12358" priority="12968" operator="containsText" text="09.30 – 18.30">
      <formula>NOT(ISERROR(SEARCH("09.30 – 18.30",Y135)))</formula>
    </cfRule>
    <cfRule type="containsText" dxfId="12357" priority="12970" operator="containsText" text="09.00 – 13:00">
      <formula>NOT(ISERROR(SEARCH("09.00 – 13:00",Y135)))</formula>
    </cfRule>
    <cfRule type="containsText" dxfId="12356" priority="12971" operator="containsText" text="08.30 – 16.30">
      <formula>NOT(ISERROR(SEARCH("08.30 – 16.30",Y135)))</formula>
    </cfRule>
    <cfRule type="containsText" dxfId="12355" priority="12972" operator="containsText" text="08:30 – 17.30">
      <formula>NOT(ISERROR(SEARCH("08:30 – 17.30",Y135)))</formula>
    </cfRule>
    <cfRule type="containsText" dxfId="12354" priority="12973" operator="containsText" text="08.30 – 17.30">
      <formula>NOT(ISERROR(SEARCH("08.30 – 17.30",Y135)))</formula>
    </cfRule>
    <cfRule type="containsText" dxfId="12353" priority="12974" operator="containsText" text="09.00 – 18.00">
      <formula>NOT(ISERROR(SEARCH("09.00 – 18.00",Y135)))</formula>
    </cfRule>
    <cfRule type="containsText" dxfId="12352" priority="12975" operator="containsText" text="09.00 – 13.00">
      <formula>NOT(ISERROR(SEARCH("09.00 – 13.00",Y135)))</formula>
    </cfRule>
    <cfRule type="containsText" dxfId="12351" priority="12976" operator="containsText" text="11.30 – 19.30">
      <formula>NOT(ISERROR(SEARCH("11.30 – 19.30",Y135)))</formula>
    </cfRule>
    <cfRule type="containsText" dxfId="12350" priority="12977" operator="containsText" text="10.30 – 19.30">
      <formula>NOT(ISERROR(SEARCH("10.30 – 19.30",Y135)))</formula>
    </cfRule>
    <cfRule type="containsText" dxfId="12349" priority="12978" operator="containsText" text="09.00 – 15.00">
      <formula>NOT(ISERROR(SEARCH("09.00 – 15.00",Y135)))</formula>
    </cfRule>
    <cfRule type="containsText" dxfId="12348" priority="12979" operator="containsText" text="1 2 : 3 0">
      <formula>NOT(ISERROR(SEARCH("1 2 : 3 0",Y135)))</formula>
    </cfRule>
    <cfRule type="containsText" dxfId="12347" priority="12980" operator="containsText" text="1 3 : 3 0">
      <formula>NOT(ISERROR(SEARCH("1 3 : 3 0",Y135)))</formula>
    </cfRule>
    <cfRule type="containsText" dxfId="12346" priority="12981" operator="containsText" text="FESTIVITÁ">
      <formula>NOT(ISERROR(SEARCH("FESTIVITÁ",Y135)))</formula>
    </cfRule>
    <cfRule type="cellIs" dxfId="12345" priority="12982" operator="equal">
      <formula>"DOMENICA"</formula>
    </cfRule>
  </conditionalFormatting>
  <conditionalFormatting sqref="Y135:Y142">
    <cfRule type="containsText" dxfId="12344" priority="12957" operator="containsText" text="09.00 - 13.00">
      <formula>NOT(ISERROR(SEARCH("09.00 - 13.00",Y135)))</formula>
    </cfRule>
    <cfRule type="containsText" dxfId="12343" priority="12960" operator="containsText" text="09.00 – 15:00">
      <formula>NOT(ISERROR(SEARCH("09.00 – 15:00",Y135)))</formula>
    </cfRule>
    <cfRule type="containsText" dxfId="12342" priority="12961" operator="containsText" text="09.00 – 16.00">
      <formula>NOT(ISERROR(SEARCH("09.00 – 16.00",Y135)))</formula>
    </cfRule>
    <cfRule type="containsText" dxfId="12341" priority="12962" operator="containsText" text="09.00 - 13:00">
      <formula>NOT(ISERROR(SEARCH("09.00 - 13:00",Y135)))</formula>
    </cfRule>
    <cfRule type="containsText" dxfId="12340" priority="12963" operator="containsText" text="08.30 – 16:30 ">
      <formula>NOT(ISERROR(SEARCH("08.30 – 16:30 ",Y135)))</formula>
    </cfRule>
    <cfRule type="containsText" dxfId="12339" priority="12964" operator="containsText" text="08.30 – 17:30 ">
      <formula>NOT(ISERROR(SEARCH("08.30 – 17:30 ",Y135)))</formula>
    </cfRule>
  </conditionalFormatting>
  <conditionalFormatting sqref="Y135:Y142">
    <cfRule type="containsText" dxfId="12338" priority="12959" operator="containsText" text="1 3 : 0 0">
      <formula>NOT(ISERROR(SEARCH("1 3 : 0 0",Y135)))</formula>
    </cfRule>
  </conditionalFormatting>
  <conditionalFormatting sqref="Y135:Y142">
    <cfRule type="containsText" dxfId="12337" priority="12969" operator="containsText" text="09:00 – 13.00 ">
      <formula>NOT(ISERROR(SEARCH("09:00 – 13.00 ",Y135)))</formula>
    </cfRule>
  </conditionalFormatting>
  <conditionalFormatting sqref="Y141">
    <cfRule type="containsText" dxfId="12336" priority="12956" operator="containsText" text="09:00 – 13.00 ">
      <formula>NOT(ISERROR(SEARCH("09:00 – 13.00 ",Y141)))</formula>
    </cfRule>
  </conditionalFormatting>
  <conditionalFormatting sqref="Y135:Y142">
    <cfRule type="containsText" dxfId="12335" priority="12955" operator="containsText" text="09:00 – 13.00 ">
      <formula>NOT(ISERROR(SEARCH("09:00 – 13.00 ",Y135)))</formula>
    </cfRule>
  </conditionalFormatting>
  <conditionalFormatting sqref="Y141:Y142">
    <cfRule type="containsText" dxfId="12334" priority="12954" operator="containsText" text="09:00 – 13.00 ">
      <formula>NOT(ISERROR(SEARCH("09:00 – 13.00 ",Y141)))</formula>
    </cfRule>
  </conditionalFormatting>
  <conditionalFormatting sqref="Y136">
    <cfRule type="containsText" dxfId="12333" priority="12951" operator="containsText" text="09.00 -13.00">
      <formula>NOT(ISERROR(SEARCH("09.00 -13.00",Y136)))</formula>
    </cfRule>
    <cfRule type="containsText" dxfId="12332" priority="12952" operator="containsText" text="09.00 -15:00">
      <formula>NOT(ISERROR(SEARCH("09.00 -15:00",Y136)))</formula>
    </cfRule>
    <cfRule type="containsText" dxfId="12331" priority="12953" operator="containsText" text="09.00 -16.00">
      <formula>NOT(ISERROR(SEARCH("09.00 -16.00",Y136)))</formula>
    </cfRule>
  </conditionalFormatting>
  <conditionalFormatting sqref="Y141">
    <cfRule type="containsText" dxfId="12330" priority="12944" operator="containsText" text="09:00 – 13.00 ">
      <formula>NOT(ISERROR(SEARCH("09:00 – 13.00 ",Y141)))</formula>
    </cfRule>
  </conditionalFormatting>
  <conditionalFormatting sqref="Y135:Y142">
    <cfRule type="containsText" dxfId="12329" priority="12943" operator="containsText" text="09:00 – 13.00 ">
      <formula>NOT(ISERROR(SEARCH("09:00 – 13.00 ",Y135)))</formula>
    </cfRule>
  </conditionalFormatting>
  <conditionalFormatting sqref="Y141:Y142">
    <cfRule type="containsText" dxfId="12328" priority="12942" operator="containsText" text="09:00 – 13.00 ">
      <formula>NOT(ISERROR(SEARCH("09:00 – 13.00 ",Y141)))</formula>
    </cfRule>
  </conditionalFormatting>
  <conditionalFormatting sqref="Y136">
    <cfRule type="containsText" dxfId="12327" priority="12930" operator="containsText" text="09.00 -13:00">
      <formula>NOT(ISERROR(SEARCH("09.00 -13:00",Y136)))</formula>
    </cfRule>
    <cfRule type="containsText" dxfId="12326" priority="12931" operator="containsText" text="08.30 -17.30">
      <formula>NOT(ISERROR(SEARCH("08.30 -17.30",Y136)))</formula>
    </cfRule>
    <cfRule type="containsText" dxfId="12325" priority="12932" operator="containsText" text="08.30 -15:30">
      <formula>NOT(ISERROR(SEARCH("08.30 -15:30",Y136)))</formula>
    </cfRule>
  </conditionalFormatting>
  <conditionalFormatting sqref="Y137:Y142">
    <cfRule type="containsText" dxfId="12324" priority="12924" operator="containsText" text="09.00 -13:00">
      <formula>NOT(ISERROR(SEARCH("09.00 -13:00",Y137)))</formula>
    </cfRule>
    <cfRule type="containsText" dxfId="12323" priority="12925" operator="containsText" text="08.30 -17.30">
      <formula>NOT(ISERROR(SEARCH("08.30 -17.30",Y137)))</formula>
    </cfRule>
    <cfRule type="containsText" dxfId="12322" priority="12926" operator="containsText" text="08.30 -15:30">
      <formula>NOT(ISERROR(SEARCH("08.30 -15:30",Y137)))</formula>
    </cfRule>
  </conditionalFormatting>
  <conditionalFormatting sqref="Y135">
    <cfRule type="containsText" dxfId="12321" priority="12921" operator="containsText" text="09.00 -13.00">
      <formula>NOT(ISERROR(SEARCH("09.00 -13.00",Y135)))</formula>
    </cfRule>
    <cfRule type="containsText" dxfId="12320" priority="12922" operator="containsText" text="09.00 -15:00">
      <formula>NOT(ISERROR(SEARCH("09.00 -15:00",Y135)))</formula>
    </cfRule>
    <cfRule type="containsText" dxfId="12319" priority="12923" operator="containsText" text="09.00 -16.00">
      <formula>NOT(ISERROR(SEARCH("09.00 -16.00",Y135)))</formula>
    </cfRule>
  </conditionalFormatting>
  <conditionalFormatting sqref="Y135">
    <cfRule type="containsText" dxfId="12318" priority="12918" operator="containsText" text="09.00 -13:00">
      <formula>NOT(ISERROR(SEARCH("09.00 -13:00",Y135)))</formula>
    </cfRule>
    <cfRule type="containsText" dxfId="12317" priority="12919" operator="containsText" text="08.30 -17.30">
      <formula>NOT(ISERROR(SEARCH("08.30 -17.30",Y135)))</formula>
    </cfRule>
    <cfRule type="containsText" dxfId="12316" priority="12920" operator="containsText" text="08.30 -15:30">
      <formula>NOT(ISERROR(SEARCH("08.30 -15:30",Y135)))</formula>
    </cfRule>
  </conditionalFormatting>
  <conditionalFormatting sqref="Y114">
    <cfRule type="cellIs" dxfId="12315" priority="12837" operator="equal">
      <formula>"09.00 – 15.00"</formula>
    </cfRule>
  </conditionalFormatting>
  <conditionalFormatting sqref="Y114">
    <cfRule type="cellIs" dxfId="12314" priority="12838" operator="equal">
      <formula>"09.00 – 18.00"</formula>
    </cfRule>
  </conditionalFormatting>
  <conditionalFormatting sqref="Y114">
    <cfRule type="cellIs" dxfId="12313" priority="12839" operator="equal">
      <formula>"09.30 – 13.00"</formula>
    </cfRule>
  </conditionalFormatting>
  <conditionalFormatting sqref="Y114">
    <cfRule type="cellIs" dxfId="12312" priority="12840" operator="equal">
      <formula>"10.30 – 19.30"</formula>
    </cfRule>
  </conditionalFormatting>
  <conditionalFormatting sqref="Y114">
    <cfRule type="cellIs" dxfId="12311" priority="12841" operator="equal">
      <formula>"11.30 – 19.30"</formula>
    </cfRule>
  </conditionalFormatting>
  <conditionalFormatting sqref="Y114">
    <cfRule type="cellIs" dxfId="12310" priority="12842" operator="equal">
      <formula>_FV(13,"3")</formula>
    </cfRule>
  </conditionalFormatting>
  <conditionalFormatting sqref="Y114">
    <cfRule type="cellIs" dxfId="12309" priority="12843" operator="equal">
      <formula>_FV(13,"3")</formula>
    </cfRule>
  </conditionalFormatting>
  <conditionalFormatting sqref="Y114">
    <cfRule type="cellIs" dxfId="12308" priority="12844" operator="equal">
      <formula>_FV(13,"3")</formula>
    </cfRule>
  </conditionalFormatting>
  <conditionalFormatting sqref="Y114">
    <cfRule type="containsText" dxfId="12307" priority="12827" operator="containsText" text="DOMENICA">
      <formula>NOT(ISERROR(SEARCH("DOMENICA",Y114)))</formula>
    </cfRule>
    <cfRule type="containsText" dxfId="12306" priority="12828" operator="containsText" text="08.30 – 14.30">
      <formula>NOT(ISERROR(SEARCH("08.30 – 14.30",Y114)))</formula>
    </cfRule>
    <cfRule type="containsText" dxfId="12305" priority="12829" operator="containsText" text="09.30 – 18.30">
      <formula>NOT(ISERROR(SEARCH("09.30 – 18.30",Y114)))</formula>
    </cfRule>
    <cfRule type="containsText" dxfId="12304" priority="12830" operator="containsText" text="08.30 – 16.30">
      <formula>NOT(ISERROR(SEARCH("08.30 – 16.30",Y114)))</formula>
    </cfRule>
    <cfRule type="containsText" dxfId="12303" priority="12831" operator="containsText" text="08.30 – 17.30">
      <formula>NOT(ISERROR(SEARCH("08.30 – 17.30",Y114)))</formula>
    </cfRule>
    <cfRule type="containsText" dxfId="12302" priority="12832" operator="containsText" text="09.00 – 18.00">
      <formula>NOT(ISERROR(SEARCH("09.00 – 18.00",Y114)))</formula>
    </cfRule>
    <cfRule type="containsText" dxfId="12301" priority="12833" operator="containsText" text="09.00 – 15.00">
      <formula>NOT(ISERROR(SEARCH("09.00 – 15.00",Y114)))</formula>
    </cfRule>
    <cfRule type="containsText" dxfId="12300" priority="12834" operator="containsText" text="10.30 – 19.30">
      <formula>NOT(ISERROR(SEARCH("10.30 – 19.30",Y114)))</formula>
    </cfRule>
    <cfRule type="containsText" dxfId="12299" priority="12835" operator="containsText" text="09.00 – 13.00">
      <formula>NOT(ISERROR(SEARCH("09.00 – 13.00",Y114)))</formula>
    </cfRule>
    <cfRule type="containsText" dxfId="12298" priority="12836" operator="containsText" text="11.30 – 19.30">
      <formula>NOT(ISERROR(SEARCH("11.30 – 19.30",Y114)))</formula>
    </cfRule>
  </conditionalFormatting>
  <conditionalFormatting sqref="Y114">
    <cfRule type="cellIs" dxfId="12297" priority="12820" operator="equal">
      <formula>"09.00 – 18.00"</formula>
    </cfRule>
  </conditionalFormatting>
  <conditionalFormatting sqref="Y114">
    <cfRule type="cellIs" dxfId="12296" priority="12821" operator="equal">
      <formula>"09.30 – 13.00"</formula>
    </cfRule>
  </conditionalFormatting>
  <conditionalFormatting sqref="Y114">
    <cfRule type="cellIs" dxfId="12295" priority="12822" operator="equal">
      <formula>"10.30 – 19.30"</formula>
    </cfRule>
  </conditionalFormatting>
  <conditionalFormatting sqref="Y114">
    <cfRule type="cellIs" dxfId="12294" priority="12823" operator="equal">
      <formula>"11.30 – 19.30"</formula>
    </cfRule>
  </conditionalFormatting>
  <conditionalFormatting sqref="Y114">
    <cfRule type="cellIs" dxfId="12293" priority="12824" operator="equal">
      <formula>_FV(13,"3")</formula>
    </cfRule>
  </conditionalFormatting>
  <conditionalFormatting sqref="Y114">
    <cfRule type="cellIs" dxfId="12292" priority="12825" operator="equal">
      <formula>_FV(13,"3")</formula>
    </cfRule>
  </conditionalFormatting>
  <conditionalFormatting sqref="Y114">
    <cfRule type="cellIs" dxfId="12291" priority="12826" operator="equal">
      <formula>_FV(13,"3")</formula>
    </cfRule>
  </conditionalFormatting>
  <conditionalFormatting sqref="Y114">
    <cfRule type="cellIs" dxfId="12290" priority="12813" operator="equal">
      <formula>"09.00 – 18.00"</formula>
    </cfRule>
  </conditionalFormatting>
  <conditionalFormatting sqref="Y114">
    <cfRule type="cellIs" dxfId="12289" priority="12814" operator="equal">
      <formula>"09.30 – 13.00"</formula>
    </cfRule>
  </conditionalFormatting>
  <conditionalFormatting sqref="Y114">
    <cfRule type="cellIs" dxfId="12288" priority="12815" operator="equal">
      <formula>"10.30 – 19.30"</formula>
    </cfRule>
  </conditionalFormatting>
  <conditionalFormatting sqref="Y114">
    <cfRule type="cellIs" dxfId="12287" priority="12816" operator="equal">
      <formula>"11.30 – 19.30"</formula>
    </cfRule>
  </conditionalFormatting>
  <conditionalFormatting sqref="Y114">
    <cfRule type="cellIs" dxfId="12286" priority="12817" operator="equal">
      <formula>_FV(13,"3")</formula>
    </cfRule>
  </conditionalFormatting>
  <conditionalFormatting sqref="Y114">
    <cfRule type="cellIs" dxfId="12285" priority="12818" operator="equal">
      <formula>_FV(13,"3")</formula>
    </cfRule>
  </conditionalFormatting>
  <conditionalFormatting sqref="Y114">
    <cfRule type="cellIs" dxfId="12284" priority="12819" operator="equal">
      <formula>_FV(13,"3")</formula>
    </cfRule>
  </conditionalFormatting>
  <conditionalFormatting sqref="Y114">
    <cfRule type="containsText" dxfId="12283" priority="12807" operator="containsText" text="09.00 - 13.00">
      <formula>NOT(ISERROR(SEARCH("09.00 - 13.00",Y114)))</formula>
    </cfRule>
    <cfRule type="containsText" dxfId="12282" priority="12808" operator="containsText" text="09.00 – 15:00">
      <formula>NOT(ISERROR(SEARCH("09.00 – 15:00",Y114)))</formula>
    </cfRule>
    <cfRule type="containsText" dxfId="12281" priority="12809" operator="containsText" text="09.00 – 16.00">
      <formula>NOT(ISERROR(SEARCH("09.00 – 16.00",Y114)))</formula>
    </cfRule>
    <cfRule type="containsText" dxfId="12280" priority="12810" operator="containsText" text="09.00 - 13:00">
      <formula>NOT(ISERROR(SEARCH("09.00 - 13:00",Y114)))</formula>
    </cfRule>
    <cfRule type="containsText" dxfId="12279" priority="12811" operator="containsText" text="08.30 – 16:30 ">
      <formula>NOT(ISERROR(SEARCH("08.30 – 16:30 ",Y114)))</formula>
    </cfRule>
    <cfRule type="containsText" dxfId="12278" priority="12812" operator="containsText" text="08.30 – 17:30 ">
      <formula>NOT(ISERROR(SEARCH("08.30 – 17:30 ",Y114)))</formula>
    </cfRule>
  </conditionalFormatting>
  <conditionalFormatting sqref="Y114">
    <cfRule type="cellIs" dxfId="12277" priority="12799" operator="equal">
      <formula>"09.00 – 15.00"</formula>
    </cfRule>
  </conditionalFormatting>
  <conditionalFormatting sqref="Y114">
    <cfRule type="cellIs" dxfId="12276" priority="12800" operator="equal">
      <formula>"09.00 – 18.00"</formula>
    </cfRule>
  </conditionalFormatting>
  <conditionalFormatting sqref="Y114">
    <cfRule type="cellIs" dxfId="12275" priority="12801" operator="equal">
      <formula>"09.30 – 13.00"</formula>
    </cfRule>
  </conditionalFormatting>
  <conditionalFormatting sqref="Y114">
    <cfRule type="cellIs" dxfId="12274" priority="12802" operator="equal">
      <formula>"10.30 – 19.30"</formula>
    </cfRule>
  </conditionalFormatting>
  <conditionalFormatting sqref="Y114">
    <cfRule type="cellIs" dxfId="12273" priority="12803" operator="equal">
      <formula>"11.30 – 19.30"</formula>
    </cfRule>
  </conditionalFormatting>
  <conditionalFormatting sqref="Y114">
    <cfRule type="cellIs" dxfId="12272" priority="12804" operator="equal">
      <formula>_FV(13,"3")</formula>
    </cfRule>
  </conditionalFormatting>
  <conditionalFormatting sqref="Y114">
    <cfRule type="cellIs" dxfId="12271" priority="12805" operator="equal">
      <formula>_FV(13,"3")</formula>
    </cfRule>
  </conditionalFormatting>
  <conditionalFormatting sqref="Y114">
    <cfRule type="cellIs" dxfId="12270" priority="12806" operator="equal">
      <formula>_FV(13,"3")</formula>
    </cfRule>
  </conditionalFormatting>
  <conditionalFormatting sqref="Y114">
    <cfRule type="containsText" dxfId="12269" priority="12789" operator="containsText" text="DOMENICA">
      <formula>NOT(ISERROR(SEARCH("DOMENICA",Y114)))</formula>
    </cfRule>
    <cfRule type="containsText" dxfId="12268" priority="12790" operator="containsText" text="08.30 – 14.30">
      <formula>NOT(ISERROR(SEARCH("08.30 – 14.30",Y114)))</formula>
    </cfRule>
    <cfRule type="containsText" dxfId="12267" priority="12791" operator="containsText" text="09.30 – 18.30">
      <formula>NOT(ISERROR(SEARCH("09.30 – 18.30",Y114)))</formula>
    </cfRule>
    <cfRule type="containsText" dxfId="12266" priority="12792" operator="containsText" text="08.30 – 16.30">
      <formula>NOT(ISERROR(SEARCH("08.30 – 16.30",Y114)))</formula>
    </cfRule>
    <cfRule type="containsText" dxfId="12265" priority="12793" operator="containsText" text="08.30 – 17.30">
      <formula>NOT(ISERROR(SEARCH("08.30 – 17.30",Y114)))</formula>
    </cfRule>
    <cfRule type="containsText" dxfId="12264" priority="12794" operator="containsText" text="09.00 – 18.00">
      <formula>NOT(ISERROR(SEARCH("09.00 – 18.00",Y114)))</formula>
    </cfRule>
    <cfRule type="containsText" dxfId="12263" priority="12795" operator="containsText" text="09.00 – 15.00">
      <formula>NOT(ISERROR(SEARCH("09.00 – 15.00",Y114)))</formula>
    </cfRule>
    <cfRule type="containsText" dxfId="12262" priority="12796" operator="containsText" text="10.30 – 19.30">
      <formula>NOT(ISERROR(SEARCH("10.30 – 19.30",Y114)))</formula>
    </cfRule>
    <cfRule type="containsText" dxfId="12261" priority="12797" operator="containsText" text="09.00 – 13.00">
      <formula>NOT(ISERROR(SEARCH("09.00 – 13.00",Y114)))</formula>
    </cfRule>
    <cfRule type="containsText" dxfId="12260" priority="12798" operator="containsText" text="11.30 – 19.30">
      <formula>NOT(ISERROR(SEARCH("11.30 – 19.30",Y114)))</formula>
    </cfRule>
  </conditionalFormatting>
  <conditionalFormatting sqref="Y114">
    <cfRule type="cellIs" dxfId="12259" priority="12782" operator="equal">
      <formula>"09.00 – 18.00"</formula>
    </cfRule>
  </conditionalFormatting>
  <conditionalFormatting sqref="Y114">
    <cfRule type="cellIs" dxfId="12258" priority="12783" operator="equal">
      <formula>"09.30 – 13.00"</formula>
    </cfRule>
  </conditionalFormatting>
  <conditionalFormatting sqref="Y114">
    <cfRule type="cellIs" dxfId="12257" priority="12784" operator="equal">
      <formula>"10.30 – 19.30"</formula>
    </cfRule>
  </conditionalFormatting>
  <conditionalFormatting sqref="Y114">
    <cfRule type="cellIs" dxfId="12256" priority="12785" operator="equal">
      <formula>"11.30 – 19.30"</formula>
    </cfRule>
  </conditionalFormatting>
  <conditionalFormatting sqref="Y114">
    <cfRule type="cellIs" dxfId="12255" priority="12786" operator="equal">
      <formula>_FV(13,"3")</formula>
    </cfRule>
  </conditionalFormatting>
  <conditionalFormatting sqref="Y114">
    <cfRule type="cellIs" dxfId="12254" priority="12787" operator="equal">
      <formula>_FV(13,"3")</formula>
    </cfRule>
  </conditionalFormatting>
  <conditionalFormatting sqref="Y114">
    <cfRule type="cellIs" dxfId="12253" priority="12788" operator="equal">
      <formula>_FV(13,"3")</formula>
    </cfRule>
  </conditionalFormatting>
  <conditionalFormatting sqref="Y114">
    <cfRule type="cellIs" dxfId="12252" priority="12775" operator="equal">
      <formula>"09.00 – 18.00"</formula>
    </cfRule>
  </conditionalFormatting>
  <conditionalFormatting sqref="Y114">
    <cfRule type="cellIs" dxfId="12251" priority="12776" operator="equal">
      <formula>"09.30 – 13.00"</formula>
    </cfRule>
  </conditionalFormatting>
  <conditionalFormatting sqref="Y114">
    <cfRule type="cellIs" dxfId="12250" priority="12777" operator="equal">
      <formula>"10.30 – 19.30"</formula>
    </cfRule>
  </conditionalFormatting>
  <conditionalFormatting sqref="Y114">
    <cfRule type="cellIs" dxfId="12249" priority="12778" operator="equal">
      <formula>"11.30 – 19.30"</formula>
    </cfRule>
  </conditionalFormatting>
  <conditionalFormatting sqref="Y114">
    <cfRule type="cellIs" dxfId="12248" priority="12779" operator="equal">
      <formula>_FV(13,"3")</formula>
    </cfRule>
  </conditionalFormatting>
  <conditionalFormatting sqref="Y114">
    <cfRule type="cellIs" dxfId="12247" priority="12780" operator="equal">
      <formula>_FV(13,"3")</formula>
    </cfRule>
  </conditionalFormatting>
  <conditionalFormatting sqref="Y114">
    <cfRule type="cellIs" dxfId="12246" priority="12781" operator="equal">
      <formula>_FV(13,"3")</formula>
    </cfRule>
  </conditionalFormatting>
  <conditionalFormatting sqref="Y114">
    <cfRule type="cellIs" dxfId="12245" priority="12767" operator="equal">
      <formula>"09.00 – 15.00"</formula>
    </cfRule>
  </conditionalFormatting>
  <conditionalFormatting sqref="Y114">
    <cfRule type="cellIs" dxfId="12244" priority="12768" operator="equal">
      <formula>"09.00 – 18.00"</formula>
    </cfRule>
  </conditionalFormatting>
  <conditionalFormatting sqref="Y114">
    <cfRule type="cellIs" dxfId="12243" priority="12769" operator="equal">
      <formula>"09.30 – 13.00"</formula>
    </cfRule>
  </conditionalFormatting>
  <conditionalFormatting sqref="Y114">
    <cfRule type="cellIs" dxfId="12242" priority="12770" operator="equal">
      <formula>"10.30 – 19.30"</formula>
    </cfRule>
  </conditionalFormatting>
  <conditionalFormatting sqref="Y114">
    <cfRule type="cellIs" dxfId="12241" priority="12771" operator="equal">
      <formula>"11.30 – 19.30"</formula>
    </cfRule>
  </conditionalFormatting>
  <conditionalFormatting sqref="Y114">
    <cfRule type="cellIs" dxfId="12240" priority="12772" operator="equal">
      <formula>_FV(13,"3")</formula>
    </cfRule>
  </conditionalFormatting>
  <conditionalFormatting sqref="Y114">
    <cfRule type="cellIs" dxfId="12239" priority="12773" operator="equal">
      <formula>_FV(13,"3")</formula>
    </cfRule>
  </conditionalFormatting>
  <conditionalFormatting sqref="Y114">
    <cfRule type="cellIs" dxfId="12238" priority="12774" operator="equal">
      <formula>_FV(13,"3")</formula>
    </cfRule>
  </conditionalFormatting>
  <conditionalFormatting sqref="Y114">
    <cfRule type="containsText" dxfId="12237" priority="12757" operator="containsText" text="DOMENICA">
      <formula>NOT(ISERROR(SEARCH("DOMENICA",Y114)))</formula>
    </cfRule>
    <cfRule type="containsText" dxfId="12236" priority="12758" operator="containsText" text="08.30 – 14.30">
      <formula>NOT(ISERROR(SEARCH("08.30 – 14.30",Y114)))</formula>
    </cfRule>
    <cfRule type="containsText" dxfId="12235" priority="12759" operator="containsText" text="09.30 – 18.30">
      <formula>NOT(ISERROR(SEARCH("09.30 – 18.30",Y114)))</formula>
    </cfRule>
    <cfRule type="containsText" dxfId="12234" priority="12760" operator="containsText" text="08.30 – 16.30">
      <formula>NOT(ISERROR(SEARCH("08.30 – 16.30",Y114)))</formula>
    </cfRule>
    <cfRule type="containsText" dxfId="12233" priority="12761" operator="containsText" text="08.30 – 17.30">
      <formula>NOT(ISERROR(SEARCH("08.30 – 17.30",Y114)))</formula>
    </cfRule>
    <cfRule type="containsText" dxfId="12232" priority="12762" operator="containsText" text="09.00 – 18.00">
      <formula>NOT(ISERROR(SEARCH("09.00 – 18.00",Y114)))</formula>
    </cfRule>
    <cfRule type="containsText" dxfId="12231" priority="12763" operator="containsText" text="09.00 – 15.00">
      <formula>NOT(ISERROR(SEARCH("09.00 – 15.00",Y114)))</formula>
    </cfRule>
    <cfRule type="containsText" dxfId="12230" priority="12764" operator="containsText" text="10.30 – 19.30">
      <formula>NOT(ISERROR(SEARCH("10.30 – 19.30",Y114)))</formula>
    </cfRule>
    <cfRule type="containsText" dxfId="12229" priority="12765" operator="containsText" text="09.00 – 13.00">
      <formula>NOT(ISERROR(SEARCH("09.00 – 13.00",Y114)))</formula>
    </cfRule>
    <cfRule type="containsText" dxfId="12228" priority="12766" operator="containsText" text="11.30 – 19.30">
      <formula>NOT(ISERROR(SEARCH("11.30 – 19.30",Y114)))</formula>
    </cfRule>
  </conditionalFormatting>
  <conditionalFormatting sqref="Y114">
    <cfRule type="cellIs" dxfId="12227" priority="12750" operator="equal">
      <formula>"09.00 – 18.00"</formula>
    </cfRule>
  </conditionalFormatting>
  <conditionalFormatting sqref="Y114">
    <cfRule type="cellIs" dxfId="12226" priority="12751" operator="equal">
      <formula>"09.30 – 13.00"</formula>
    </cfRule>
  </conditionalFormatting>
  <conditionalFormatting sqref="Y114">
    <cfRule type="cellIs" dxfId="12225" priority="12752" operator="equal">
      <formula>"10.30 – 19.30"</formula>
    </cfRule>
  </conditionalFormatting>
  <conditionalFormatting sqref="Y114">
    <cfRule type="cellIs" dxfId="12224" priority="12753" operator="equal">
      <formula>"11.30 – 19.30"</formula>
    </cfRule>
  </conditionalFormatting>
  <conditionalFormatting sqref="Y114">
    <cfRule type="cellIs" dxfId="12223" priority="12754" operator="equal">
      <formula>_FV(13,"3")</formula>
    </cfRule>
  </conditionalFormatting>
  <conditionalFormatting sqref="Y114">
    <cfRule type="cellIs" dxfId="12222" priority="12755" operator="equal">
      <formula>_FV(13,"3")</formula>
    </cfRule>
  </conditionalFormatting>
  <conditionalFormatting sqref="Y114">
    <cfRule type="cellIs" dxfId="12221" priority="12756" operator="equal">
      <formula>_FV(13,"3")</formula>
    </cfRule>
  </conditionalFormatting>
  <conditionalFormatting sqref="Y114">
    <cfRule type="cellIs" dxfId="12220" priority="12743" operator="equal">
      <formula>"09.00 – 18.00"</formula>
    </cfRule>
  </conditionalFormatting>
  <conditionalFormatting sqref="Y114">
    <cfRule type="cellIs" dxfId="12219" priority="12744" operator="equal">
      <formula>"09.30 – 13.00"</formula>
    </cfRule>
  </conditionalFormatting>
  <conditionalFormatting sqref="Y114">
    <cfRule type="cellIs" dxfId="12218" priority="12745" operator="equal">
      <formula>"10.30 – 19.30"</formula>
    </cfRule>
  </conditionalFormatting>
  <conditionalFormatting sqref="Y114">
    <cfRule type="cellIs" dxfId="12217" priority="12746" operator="equal">
      <formula>"11.30 – 19.30"</formula>
    </cfRule>
  </conditionalFormatting>
  <conditionalFormatting sqref="Y114">
    <cfRule type="cellIs" dxfId="12216" priority="12747" operator="equal">
      <formula>_FV(13,"3")</formula>
    </cfRule>
  </conditionalFormatting>
  <conditionalFormatting sqref="Y114">
    <cfRule type="cellIs" dxfId="12215" priority="12748" operator="equal">
      <formula>_FV(13,"3")</formula>
    </cfRule>
  </conditionalFormatting>
  <conditionalFormatting sqref="Y114">
    <cfRule type="cellIs" dxfId="12214" priority="12749" operator="equal">
      <formula>_FV(13,"3")</formula>
    </cfRule>
  </conditionalFormatting>
  <conditionalFormatting sqref="Z25">
    <cfRule type="containsText" dxfId="12213" priority="12726" operator="containsText" text="08.30 – 14.30">
      <formula>NOT(ISERROR(SEARCH("08.30 – 14.30",Z25)))</formula>
    </cfRule>
    <cfRule type="containsText" dxfId="12212" priority="12727" operator="containsText" text="09:30 – 18.30">
      <formula>NOT(ISERROR(SEARCH("09:30 – 18.30",Z25)))</formula>
    </cfRule>
    <cfRule type="containsText" dxfId="12211" priority="12728" operator="containsText" text="10.30 – 18.30">
      <formula>NOT(ISERROR(SEARCH("10.30 – 18.30",Z25)))</formula>
    </cfRule>
    <cfRule type="containsText" dxfId="12210" priority="12729" operator="containsText" text="09.30 – 18.30">
      <formula>NOT(ISERROR(SEARCH("09.30 – 18.30",Z25)))</formula>
    </cfRule>
    <cfRule type="containsText" dxfId="12209" priority="12730" operator="containsText" text="09.00 – 13:00">
      <formula>NOT(ISERROR(SEARCH("09.00 – 13:00",Z25)))</formula>
    </cfRule>
    <cfRule type="containsText" dxfId="12208" priority="12731" operator="containsText" text="08.30 – 16.30">
      <formula>NOT(ISERROR(SEARCH("08.30 – 16.30",Z25)))</formula>
    </cfRule>
    <cfRule type="containsText" dxfId="12207" priority="12732" operator="containsText" text="08:30 – 17.30">
      <formula>NOT(ISERROR(SEARCH("08:30 – 17.30",Z25)))</formula>
    </cfRule>
    <cfRule type="containsText" dxfId="12206" priority="12733" operator="containsText" text="08.30 – 17.30">
      <formula>NOT(ISERROR(SEARCH("08.30 – 17.30",Z25)))</formula>
    </cfRule>
    <cfRule type="containsText" dxfId="12205" priority="12734" operator="containsText" text="09.00 – 18.00">
      <formula>NOT(ISERROR(SEARCH("09.00 – 18.00",Z25)))</formula>
    </cfRule>
    <cfRule type="containsText" dxfId="12204" priority="12735" operator="containsText" text="09.00 – 13.00">
      <formula>NOT(ISERROR(SEARCH("09.00 – 13.00",Z25)))</formula>
    </cfRule>
    <cfRule type="containsText" dxfId="12203" priority="12736" operator="containsText" text="11.30 – 19.30">
      <formula>NOT(ISERROR(SEARCH("11.30 – 19.30",Z25)))</formula>
    </cfRule>
    <cfRule type="containsText" dxfId="12202" priority="12737" operator="containsText" text="10.30 – 19.30">
      <formula>NOT(ISERROR(SEARCH("10.30 – 19.30",Z25)))</formula>
    </cfRule>
    <cfRule type="containsText" dxfId="12201" priority="12738" operator="containsText" text="09.00 – 15.00">
      <formula>NOT(ISERROR(SEARCH("09.00 – 15.00",Z25)))</formula>
    </cfRule>
    <cfRule type="containsText" dxfId="12200" priority="12739" operator="containsText" text="12:30">
      <formula>NOT(ISERROR(SEARCH("12:30",Z25)))</formula>
    </cfRule>
    <cfRule type="containsText" dxfId="12199" priority="12740" operator="containsText" text="13:30">
      <formula>NOT(ISERROR(SEARCH("13:30",Z25)))</formula>
    </cfRule>
    <cfRule type="containsText" dxfId="12198" priority="12741" operator="containsText" text="FESTIVITÁ">
      <formula>NOT(ISERROR(SEARCH("FESTIVITÁ",Z25)))</formula>
    </cfRule>
    <cfRule type="cellIs" dxfId="12197" priority="12742" operator="equal">
      <formula>"DOMENICA"</formula>
    </cfRule>
  </conditionalFormatting>
  <conditionalFormatting sqref="Z15">
    <cfRule type="containsText" dxfId="12196" priority="12709" operator="containsText" text="08.30 – 14.30">
      <formula>NOT(ISERROR(SEARCH("08.30 – 14.30",Z15)))</formula>
    </cfRule>
    <cfRule type="containsText" dxfId="12195" priority="12710" operator="containsText" text="09:30 – 18.30">
      <formula>NOT(ISERROR(SEARCH("09:30 – 18.30",Z15)))</formula>
    </cfRule>
    <cfRule type="containsText" dxfId="12194" priority="12711" operator="containsText" text="10.30 – 18.30">
      <formula>NOT(ISERROR(SEARCH("10.30 – 18.30",Z15)))</formula>
    </cfRule>
    <cfRule type="containsText" dxfId="12193" priority="12712" operator="containsText" text="09.30 – 18.30">
      <formula>NOT(ISERROR(SEARCH("09.30 – 18.30",Z15)))</formula>
    </cfRule>
    <cfRule type="containsText" dxfId="12192" priority="12713" operator="containsText" text="09.00 – 13:00">
      <formula>NOT(ISERROR(SEARCH("09.00 – 13:00",Z15)))</formula>
    </cfRule>
    <cfRule type="containsText" dxfId="12191" priority="12714" operator="containsText" text="08.30 – 16.30">
      <formula>NOT(ISERROR(SEARCH("08.30 – 16.30",Z15)))</formula>
    </cfRule>
    <cfRule type="containsText" dxfId="12190" priority="12715" operator="containsText" text="08:30 – 17.30">
      <formula>NOT(ISERROR(SEARCH("08:30 – 17.30",Z15)))</formula>
    </cfRule>
    <cfRule type="containsText" dxfId="12189" priority="12716" operator="containsText" text="08.30 – 17.30">
      <formula>NOT(ISERROR(SEARCH("08.30 – 17.30",Z15)))</formula>
    </cfRule>
    <cfRule type="containsText" dxfId="12188" priority="12717" operator="containsText" text="09.00 – 18.00">
      <formula>NOT(ISERROR(SEARCH("09.00 – 18.00",Z15)))</formula>
    </cfRule>
    <cfRule type="containsText" dxfId="12187" priority="12718" operator="containsText" text="09.00 – 13.00">
      <formula>NOT(ISERROR(SEARCH("09.00 – 13.00",Z15)))</formula>
    </cfRule>
    <cfRule type="containsText" dxfId="12186" priority="12719" operator="containsText" text="11.30 – 19.30">
      <formula>NOT(ISERROR(SEARCH("11.30 – 19.30",Z15)))</formula>
    </cfRule>
    <cfRule type="containsText" dxfId="12185" priority="12720" operator="containsText" text="10.30 – 19.30">
      <formula>NOT(ISERROR(SEARCH("10.30 – 19.30",Z15)))</formula>
    </cfRule>
    <cfRule type="containsText" dxfId="12184" priority="12721" operator="containsText" text="09.00 – 15.00">
      <formula>NOT(ISERROR(SEARCH("09.00 – 15.00",Z15)))</formula>
    </cfRule>
    <cfRule type="containsText" dxfId="12183" priority="12722" operator="containsText" text="12:30">
      <formula>NOT(ISERROR(SEARCH("12:30",Z15)))</formula>
    </cfRule>
    <cfRule type="containsText" dxfId="12182" priority="12723" operator="containsText" text="13:30">
      <formula>NOT(ISERROR(SEARCH("13:30",Z15)))</formula>
    </cfRule>
    <cfRule type="containsText" dxfId="12181" priority="12724" operator="containsText" text="FESTIVITÁ">
      <formula>NOT(ISERROR(SEARCH("FESTIVITÁ",Z15)))</formula>
    </cfRule>
    <cfRule type="cellIs" dxfId="12180" priority="12725" operator="equal">
      <formula>"DOMENICA"</formula>
    </cfRule>
  </conditionalFormatting>
  <conditionalFormatting sqref="Z55">
    <cfRule type="containsText" dxfId="12179" priority="12692" operator="containsText" text="08.30 – 14.30">
      <formula>NOT(ISERROR(SEARCH("08.30 – 14.30",Z55)))</formula>
    </cfRule>
    <cfRule type="containsText" dxfId="12178" priority="12693" operator="containsText" text="09:30 – 18.30">
      <formula>NOT(ISERROR(SEARCH("09:30 – 18.30",Z55)))</formula>
    </cfRule>
    <cfRule type="containsText" dxfId="12177" priority="12694" operator="containsText" text="10.30 – 18.30">
      <formula>NOT(ISERROR(SEARCH("10.30 – 18.30",Z55)))</formula>
    </cfRule>
    <cfRule type="containsText" dxfId="12176" priority="12695" operator="containsText" text="09.30 – 18.30">
      <formula>NOT(ISERROR(SEARCH("09.30 – 18.30",Z55)))</formula>
    </cfRule>
    <cfRule type="containsText" dxfId="12175" priority="12696" operator="containsText" text="09.00 – 13:00">
      <formula>NOT(ISERROR(SEARCH("09.00 – 13:00",Z55)))</formula>
    </cfRule>
    <cfRule type="containsText" dxfId="12174" priority="12697" operator="containsText" text="08.30 – 16.30">
      <formula>NOT(ISERROR(SEARCH("08.30 – 16.30",Z55)))</formula>
    </cfRule>
    <cfRule type="containsText" dxfId="12173" priority="12698" operator="containsText" text="08:30 – 17.30">
      <formula>NOT(ISERROR(SEARCH("08:30 – 17.30",Z55)))</formula>
    </cfRule>
    <cfRule type="containsText" dxfId="12172" priority="12699" operator="containsText" text="08.30 – 17.30">
      <formula>NOT(ISERROR(SEARCH("08.30 – 17.30",Z55)))</formula>
    </cfRule>
    <cfRule type="containsText" dxfId="12171" priority="12700" operator="containsText" text="09.00 – 18.00">
      <formula>NOT(ISERROR(SEARCH("09.00 – 18.00",Z55)))</formula>
    </cfRule>
    <cfRule type="containsText" dxfId="12170" priority="12701" operator="containsText" text="09.00 – 13.00">
      <formula>NOT(ISERROR(SEARCH("09.00 – 13.00",Z55)))</formula>
    </cfRule>
    <cfRule type="containsText" dxfId="12169" priority="12702" operator="containsText" text="11.30 – 19.30">
      <formula>NOT(ISERROR(SEARCH("11.30 – 19.30",Z55)))</formula>
    </cfRule>
    <cfRule type="containsText" dxfId="12168" priority="12703" operator="containsText" text="10.30 – 19.30">
      <formula>NOT(ISERROR(SEARCH("10.30 – 19.30",Z55)))</formula>
    </cfRule>
    <cfRule type="containsText" dxfId="12167" priority="12704" operator="containsText" text="09.00 – 15.00">
      <formula>NOT(ISERROR(SEARCH("09.00 – 15.00",Z55)))</formula>
    </cfRule>
    <cfRule type="containsText" dxfId="12166" priority="12705" operator="containsText" text="12:30">
      <formula>NOT(ISERROR(SEARCH("12:30",Z55)))</formula>
    </cfRule>
    <cfRule type="containsText" dxfId="12165" priority="12706" operator="containsText" text="13:30">
      <formula>NOT(ISERROR(SEARCH("13:30",Z55)))</formula>
    </cfRule>
    <cfRule type="containsText" dxfId="12164" priority="12707" operator="containsText" text="FESTIVITÁ">
      <formula>NOT(ISERROR(SEARCH("FESTIVITÁ",Z55)))</formula>
    </cfRule>
    <cfRule type="cellIs" dxfId="12163" priority="12708" operator="equal">
      <formula>"DOMENICA"</formula>
    </cfRule>
  </conditionalFormatting>
  <conditionalFormatting sqref="Z134">
    <cfRule type="cellIs" dxfId="12162" priority="12382" operator="equal">
      <formula>_FV(13,"3")</formula>
    </cfRule>
  </conditionalFormatting>
  <conditionalFormatting sqref="Z35">
    <cfRule type="containsText" dxfId="12161" priority="12675" operator="containsText" text="08.30 – 14.30">
      <formula>NOT(ISERROR(SEARCH("08.30 – 14.30",Z35)))</formula>
    </cfRule>
    <cfRule type="containsText" dxfId="12160" priority="12676" operator="containsText" text="09:30 – 18.30">
      <formula>NOT(ISERROR(SEARCH("09:30 – 18.30",Z35)))</formula>
    </cfRule>
    <cfRule type="containsText" dxfId="12159" priority="12677" operator="containsText" text="10.30 – 18.30">
      <formula>NOT(ISERROR(SEARCH("10.30 – 18.30",Z35)))</formula>
    </cfRule>
    <cfRule type="containsText" dxfId="12158" priority="12678" operator="containsText" text="09.30 – 18.30">
      <formula>NOT(ISERROR(SEARCH("09.30 – 18.30",Z35)))</formula>
    </cfRule>
    <cfRule type="containsText" dxfId="12157" priority="12679" operator="containsText" text="09.00 – 13:00">
      <formula>NOT(ISERROR(SEARCH("09.00 – 13:00",Z35)))</formula>
    </cfRule>
    <cfRule type="containsText" dxfId="12156" priority="12680" operator="containsText" text="08.30 – 16.30">
      <formula>NOT(ISERROR(SEARCH("08.30 – 16.30",Z35)))</formula>
    </cfRule>
    <cfRule type="containsText" dxfId="12155" priority="12681" operator="containsText" text="08:30 – 17.30">
      <formula>NOT(ISERROR(SEARCH("08:30 – 17.30",Z35)))</formula>
    </cfRule>
    <cfRule type="containsText" dxfId="12154" priority="12682" operator="containsText" text="08.30 – 17.30">
      <formula>NOT(ISERROR(SEARCH("08.30 – 17.30",Z35)))</formula>
    </cfRule>
    <cfRule type="containsText" dxfId="12153" priority="12683" operator="containsText" text="09.00 – 18.00">
      <formula>NOT(ISERROR(SEARCH("09.00 – 18.00",Z35)))</formula>
    </cfRule>
    <cfRule type="containsText" dxfId="12152" priority="12684" operator="containsText" text="09.00 – 13.00">
      <formula>NOT(ISERROR(SEARCH("09.00 – 13.00",Z35)))</formula>
    </cfRule>
    <cfRule type="containsText" dxfId="12151" priority="12685" operator="containsText" text="11.30 – 19.30">
      <formula>NOT(ISERROR(SEARCH("11.30 – 19.30",Z35)))</formula>
    </cfRule>
    <cfRule type="containsText" dxfId="12150" priority="12686" operator="containsText" text="10.30 – 19.30">
      <formula>NOT(ISERROR(SEARCH("10.30 – 19.30",Z35)))</formula>
    </cfRule>
    <cfRule type="containsText" dxfId="12149" priority="12687" operator="containsText" text="09.00 – 15.00">
      <formula>NOT(ISERROR(SEARCH("09.00 – 15.00",Z35)))</formula>
    </cfRule>
    <cfRule type="containsText" dxfId="12148" priority="12688" operator="containsText" text="12:30">
      <formula>NOT(ISERROR(SEARCH("12:30",Z35)))</formula>
    </cfRule>
    <cfRule type="containsText" dxfId="12147" priority="12689" operator="containsText" text="13:30">
      <formula>NOT(ISERROR(SEARCH("13:30",Z35)))</formula>
    </cfRule>
    <cfRule type="containsText" dxfId="12146" priority="12690" operator="containsText" text="FESTIVITÁ">
      <formula>NOT(ISERROR(SEARCH("FESTIVITÁ",Z35)))</formula>
    </cfRule>
    <cfRule type="cellIs" dxfId="12145" priority="12691" operator="equal">
      <formula>"DOMENICA"</formula>
    </cfRule>
  </conditionalFormatting>
  <conditionalFormatting sqref="Z45">
    <cfRule type="containsText" dxfId="12144" priority="12658" operator="containsText" text="08.30 – 14.30">
      <formula>NOT(ISERROR(SEARCH("08.30 – 14.30",Z45)))</formula>
    </cfRule>
    <cfRule type="containsText" dxfId="12143" priority="12659" operator="containsText" text="09:30 – 18.30">
      <formula>NOT(ISERROR(SEARCH("09:30 – 18.30",Z45)))</formula>
    </cfRule>
    <cfRule type="containsText" dxfId="12142" priority="12660" operator="containsText" text="10.30 – 18.30">
      <formula>NOT(ISERROR(SEARCH("10.30 – 18.30",Z45)))</formula>
    </cfRule>
    <cfRule type="containsText" dxfId="12141" priority="12661" operator="containsText" text="09.30 – 18.30">
      <formula>NOT(ISERROR(SEARCH("09.30 – 18.30",Z45)))</formula>
    </cfRule>
    <cfRule type="containsText" dxfId="12140" priority="12662" operator="containsText" text="09.00 – 13:00">
      <formula>NOT(ISERROR(SEARCH("09.00 – 13:00",Z45)))</formula>
    </cfRule>
    <cfRule type="containsText" dxfId="12139" priority="12663" operator="containsText" text="08.30 – 16.30">
      <formula>NOT(ISERROR(SEARCH("08.30 – 16.30",Z45)))</formula>
    </cfRule>
    <cfRule type="containsText" dxfId="12138" priority="12664" operator="containsText" text="08:30 – 17.30">
      <formula>NOT(ISERROR(SEARCH("08:30 – 17.30",Z45)))</formula>
    </cfRule>
    <cfRule type="containsText" dxfId="12137" priority="12665" operator="containsText" text="08.30 – 17.30">
      <formula>NOT(ISERROR(SEARCH("08.30 – 17.30",Z45)))</formula>
    </cfRule>
    <cfRule type="containsText" dxfId="12136" priority="12666" operator="containsText" text="09.00 – 18.00">
      <formula>NOT(ISERROR(SEARCH("09.00 – 18.00",Z45)))</formula>
    </cfRule>
    <cfRule type="containsText" dxfId="12135" priority="12667" operator="containsText" text="09.00 – 13.00">
      <formula>NOT(ISERROR(SEARCH("09.00 – 13.00",Z45)))</formula>
    </cfRule>
    <cfRule type="containsText" dxfId="12134" priority="12668" operator="containsText" text="11.30 – 19.30">
      <formula>NOT(ISERROR(SEARCH("11.30 – 19.30",Z45)))</formula>
    </cfRule>
    <cfRule type="containsText" dxfId="12133" priority="12669" operator="containsText" text="10.30 – 19.30">
      <formula>NOT(ISERROR(SEARCH("10.30 – 19.30",Z45)))</formula>
    </cfRule>
    <cfRule type="containsText" dxfId="12132" priority="12670" operator="containsText" text="09.00 – 15.00">
      <formula>NOT(ISERROR(SEARCH("09.00 – 15.00",Z45)))</formula>
    </cfRule>
    <cfRule type="containsText" dxfId="12131" priority="12671" operator="containsText" text="12:30">
      <formula>NOT(ISERROR(SEARCH("12:30",Z45)))</formula>
    </cfRule>
    <cfRule type="containsText" dxfId="12130" priority="12672" operator="containsText" text="13:30">
      <formula>NOT(ISERROR(SEARCH("13:30",Z45)))</formula>
    </cfRule>
    <cfRule type="containsText" dxfId="12129" priority="12673" operator="containsText" text="FESTIVITÁ">
      <formula>NOT(ISERROR(SEARCH("FESTIVITÁ",Z45)))</formula>
    </cfRule>
    <cfRule type="cellIs" dxfId="12128" priority="12674" operator="equal">
      <formula>"DOMENICA"</formula>
    </cfRule>
  </conditionalFormatting>
  <conditionalFormatting sqref="Z89 Z79 Z59">
    <cfRule type="containsText" dxfId="12127" priority="12624" operator="containsText" text="08.30 – 14.30">
      <formula>NOT(ISERROR(SEARCH("08.30 – 14.30",Z59)))</formula>
    </cfRule>
    <cfRule type="containsText" dxfId="12126" priority="12625" operator="containsText" text="09:30 – 18.30">
      <formula>NOT(ISERROR(SEARCH("09:30 – 18.30",Z59)))</formula>
    </cfRule>
    <cfRule type="containsText" dxfId="12125" priority="12626" operator="containsText" text="10.30 – 18.30">
      <formula>NOT(ISERROR(SEARCH("10.30 – 18.30",Z59)))</formula>
    </cfRule>
    <cfRule type="containsText" dxfId="12124" priority="12627" operator="containsText" text="09.30 – 18.30">
      <formula>NOT(ISERROR(SEARCH("09.30 – 18.30",Z59)))</formula>
    </cfRule>
    <cfRule type="containsText" dxfId="12123" priority="12628" operator="containsText" text="09.00 – 13:00">
      <formula>NOT(ISERROR(SEARCH("09.00 – 13:00",Z59)))</formula>
    </cfRule>
    <cfRule type="containsText" dxfId="12122" priority="12629" operator="containsText" text="08.30 – 16.30">
      <formula>NOT(ISERROR(SEARCH("08.30 – 16.30",Z59)))</formula>
    </cfRule>
    <cfRule type="containsText" dxfId="12121" priority="12630" operator="containsText" text="08:30 – 17.30">
      <formula>NOT(ISERROR(SEARCH("08:30 – 17.30",Z59)))</formula>
    </cfRule>
    <cfRule type="containsText" dxfId="12120" priority="12631" operator="containsText" text="08.30 – 17.30">
      <formula>NOT(ISERROR(SEARCH("08.30 – 17.30",Z59)))</formula>
    </cfRule>
    <cfRule type="containsText" dxfId="12119" priority="12632" operator="containsText" text="09.00 – 18.00">
      <formula>NOT(ISERROR(SEARCH("09.00 – 18.00",Z59)))</formula>
    </cfRule>
    <cfRule type="containsText" dxfId="12118" priority="12633" operator="containsText" text="09.00 – 13.00">
      <formula>NOT(ISERROR(SEARCH("09.00 – 13.00",Z59)))</formula>
    </cfRule>
    <cfRule type="containsText" dxfId="12117" priority="12634" operator="containsText" text="11.30 – 19.30">
      <formula>NOT(ISERROR(SEARCH("11.30 – 19.30",Z59)))</formula>
    </cfRule>
    <cfRule type="containsText" dxfId="12116" priority="12635" operator="containsText" text="10.30 – 19.30">
      <formula>NOT(ISERROR(SEARCH("10.30 – 19.30",Z59)))</formula>
    </cfRule>
    <cfRule type="containsText" dxfId="12115" priority="12636" operator="containsText" text="09.00 – 15.00">
      <formula>NOT(ISERROR(SEARCH("09.00 – 15.00",Z59)))</formula>
    </cfRule>
    <cfRule type="containsText" dxfId="12114" priority="12637" operator="containsText" text="12:30">
      <formula>NOT(ISERROR(SEARCH("12:30",Z59)))</formula>
    </cfRule>
    <cfRule type="containsText" dxfId="12113" priority="12638" operator="containsText" text="13:30">
      <formula>NOT(ISERROR(SEARCH("13:30",Z59)))</formula>
    </cfRule>
    <cfRule type="containsText" dxfId="12112" priority="12639" operator="containsText" text="FESTIVITÁ">
      <formula>NOT(ISERROR(SEARCH("FESTIVITÁ",Z59)))</formula>
    </cfRule>
    <cfRule type="cellIs" dxfId="12111" priority="12640" operator="equal">
      <formula>"DOMENICA"</formula>
    </cfRule>
  </conditionalFormatting>
  <conditionalFormatting sqref="Z69">
    <cfRule type="containsText" dxfId="12110" priority="12607" operator="containsText" text="08.30 – 14.30">
      <formula>NOT(ISERROR(SEARCH("08.30 – 14.30",Z69)))</formula>
    </cfRule>
    <cfRule type="containsText" dxfId="12109" priority="12608" operator="containsText" text="09:30 – 18.30">
      <formula>NOT(ISERROR(SEARCH("09:30 – 18.30",Z69)))</formula>
    </cfRule>
    <cfRule type="containsText" dxfId="12108" priority="12609" operator="containsText" text="10.30 – 18.30">
      <formula>NOT(ISERROR(SEARCH("10.30 – 18.30",Z69)))</formula>
    </cfRule>
    <cfRule type="containsText" dxfId="12107" priority="12610" operator="containsText" text="09.30 – 18.30">
      <formula>NOT(ISERROR(SEARCH("09.30 – 18.30",Z69)))</formula>
    </cfRule>
    <cfRule type="containsText" dxfId="12106" priority="12611" operator="containsText" text="09.00 – 13:00">
      <formula>NOT(ISERROR(SEARCH("09.00 – 13:00",Z69)))</formula>
    </cfRule>
    <cfRule type="containsText" dxfId="12105" priority="12612" operator="containsText" text="08.30 – 16.30">
      <formula>NOT(ISERROR(SEARCH("08.30 – 16.30",Z69)))</formula>
    </cfRule>
    <cfRule type="containsText" dxfId="12104" priority="12613" operator="containsText" text="08:30 – 17.30">
      <formula>NOT(ISERROR(SEARCH("08:30 – 17.30",Z69)))</formula>
    </cfRule>
    <cfRule type="containsText" dxfId="12103" priority="12614" operator="containsText" text="08.30 – 17.30">
      <formula>NOT(ISERROR(SEARCH("08.30 – 17.30",Z69)))</formula>
    </cfRule>
    <cfRule type="containsText" dxfId="12102" priority="12615" operator="containsText" text="09.00 – 18.00">
      <formula>NOT(ISERROR(SEARCH("09.00 – 18.00",Z69)))</formula>
    </cfRule>
    <cfRule type="containsText" dxfId="12101" priority="12616" operator="containsText" text="09.00 – 13.00">
      <formula>NOT(ISERROR(SEARCH("09.00 – 13.00",Z69)))</formula>
    </cfRule>
    <cfRule type="containsText" dxfId="12100" priority="12617" operator="containsText" text="11.30 – 19.30">
      <formula>NOT(ISERROR(SEARCH("11.30 – 19.30",Z69)))</formula>
    </cfRule>
    <cfRule type="containsText" dxfId="12099" priority="12618" operator="containsText" text="10.30 – 19.30">
      <formula>NOT(ISERROR(SEARCH("10.30 – 19.30",Z69)))</formula>
    </cfRule>
    <cfRule type="containsText" dxfId="12098" priority="12619" operator="containsText" text="09.00 – 15.00">
      <formula>NOT(ISERROR(SEARCH("09.00 – 15.00",Z69)))</formula>
    </cfRule>
    <cfRule type="containsText" dxfId="12097" priority="12620" operator="containsText" text="12:30">
      <formula>NOT(ISERROR(SEARCH("12:30",Z69)))</formula>
    </cfRule>
    <cfRule type="containsText" dxfId="12096" priority="12621" operator="containsText" text="13:30">
      <formula>NOT(ISERROR(SEARCH("13:30",Z69)))</formula>
    </cfRule>
    <cfRule type="containsText" dxfId="12095" priority="12622" operator="containsText" text="FESTIVITÁ">
      <formula>NOT(ISERROR(SEARCH("FESTIVITÁ",Z69)))</formula>
    </cfRule>
    <cfRule type="cellIs" dxfId="12094" priority="12623" operator="equal">
      <formula>"DOMENICA"</formula>
    </cfRule>
  </conditionalFormatting>
  <conditionalFormatting sqref="Z99">
    <cfRule type="containsText" dxfId="12093" priority="12590" operator="containsText" text="08.30 – 14.30">
      <formula>NOT(ISERROR(SEARCH("08.30 – 14.30",Z99)))</formula>
    </cfRule>
    <cfRule type="containsText" dxfId="12092" priority="12591" operator="containsText" text="09:30 – 18.30">
      <formula>NOT(ISERROR(SEARCH("09:30 – 18.30",Z99)))</formula>
    </cfRule>
    <cfRule type="containsText" dxfId="12091" priority="12592" operator="containsText" text="10.30 – 18.30">
      <formula>NOT(ISERROR(SEARCH("10.30 – 18.30",Z99)))</formula>
    </cfRule>
    <cfRule type="containsText" dxfId="12090" priority="12593" operator="containsText" text="09.30 – 18.30">
      <formula>NOT(ISERROR(SEARCH("09.30 – 18.30",Z99)))</formula>
    </cfRule>
    <cfRule type="containsText" dxfId="12089" priority="12594" operator="containsText" text="09.00 – 13:00">
      <formula>NOT(ISERROR(SEARCH("09.00 – 13:00",Z99)))</formula>
    </cfRule>
    <cfRule type="containsText" dxfId="12088" priority="12595" operator="containsText" text="08.30 – 16.30">
      <formula>NOT(ISERROR(SEARCH("08.30 – 16.30",Z99)))</formula>
    </cfRule>
    <cfRule type="containsText" dxfId="12087" priority="12596" operator="containsText" text="08:30 – 17.30">
      <formula>NOT(ISERROR(SEARCH("08:30 – 17.30",Z99)))</formula>
    </cfRule>
    <cfRule type="containsText" dxfId="12086" priority="12597" operator="containsText" text="08.30 – 17.30">
      <formula>NOT(ISERROR(SEARCH("08.30 – 17.30",Z99)))</formula>
    </cfRule>
    <cfRule type="containsText" dxfId="12085" priority="12598" operator="containsText" text="09.00 – 18.00">
      <formula>NOT(ISERROR(SEARCH("09.00 – 18.00",Z99)))</formula>
    </cfRule>
    <cfRule type="containsText" dxfId="12084" priority="12599" operator="containsText" text="09.00 – 13.00">
      <formula>NOT(ISERROR(SEARCH("09.00 – 13.00",Z99)))</formula>
    </cfRule>
    <cfRule type="containsText" dxfId="12083" priority="12600" operator="containsText" text="11.30 – 19.30">
      <formula>NOT(ISERROR(SEARCH("11.30 – 19.30",Z99)))</formula>
    </cfRule>
    <cfRule type="containsText" dxfId="12082" priority="12601" operator="containsText" text="10.30 – 19.30">
      <formula>NOT(ISERROR(SEARCH("10.30 – 19.30",Z99)))</formula>
    </cfRule>
    <cfRule type="containsText" dxfId="12081" priority="12602" operator="containsText" text="09.00 – 15.00">
      <formula>NOT(ISERROR(SEARCH("09.00 – 15.00",Z99)))</formula>
    </cfRule>
    <cfRule type="containsText" dxfId="12080" priority="12603" operator="containsText" text="12:30">
      <formula>NOT(ISERROR(SEARCH("12:30",Z99)))</formula>
    </cfRule>
    <cfRule type="containsText" dxfId="12079" priority="12604" operator="containsText" text="13:30">
      <formula>NOT(ISERROR(SEARCH("13:30",Z99)))</formula>
    </cfRule>
    <cfRule type="containsText" dxfId="12078" priority="12605" operator="containsText" text="FESTIVITÁ">
      <formula>NOT(ISERROR(SEARCH("FESTIVITÁ",Z99)))</formula>
    </cfRule>
    <cfRule type="cellIs" dxfId="12077" priority="12606" operator="equal">
      <formula>"DOMENICA"</formula>
    </cfRule>
  </conditionalFormatting>
  <conditionalFormatting sqref="Z133 Z113">
    <cfRule type="containsText" dxfId="12076" priority="12556" operator="containsText" text="08.30 – 14.30">
      <formula>NOT(ISERROR(SEARCH("08.30 – 14.30",Z113)))</formula>
    </cfRule>
    <cfRule type="containsText" dxfId="12075" priority="12557" operator="containsText" text="09:30 – 18.30">
      <formula>NOT(ISERROR(SEARCH("09:30 – 18.30",Z113)))</formula>
    </cfRule>
    <cfRule type="containsText" dxfId="12074" priority="12558" operator="containsText" text="10.30 – 18.30">
      <formula>NOT(ISERROR(SEARCH("10.30 – 18.30",Z113)))</formula>
    </cfRule>
    <cfRule type="containsText" dxfId="12073" priority="12559" operator="containsText" text="09.30 – 18.30">
      <formula>NOT(ISERROR(SEARCH("09.30 – 18.30",Z113)))</formula>
    </cfRule>
    <cfRule type="containsText" dxfId="12072" priority="12560" operator="containsText" text="09.00 – 13:00">
      <formula>NOT(ISERROR(SEARCH("09.00 – 13:00",Z113)))</formula>
    </cfRule>
    <cfRule type="containsText" dxfId="12071" priority="12561" operator="containsText" text="08.30 – 16.30">
      <formula>NOT(ISERROR(SEARCH("08.30 – 16.30",Z113)))</formula>
    </cfRule>
    <cfRule type="containsText" dxfId="12070" priority="12562" operator="containsText" text="08:30 – 17.30">
      <formula>NOT(ISERROR(SEARCH("08:30 – 17.30",Z113)))</formula>
    </cfRule>
    <cfRule type="containsText" dxfId="12069" priority="12563" operator="containsText" text="08.30 – 17.30">
      <formula>NOT(ISERROR(SEARCH("08.30 – 17.30",Z113)))</formula>
    </cfRule>
    <cfRule type="containsText" dxfId="12068" priority="12564" operator="containsText" text="09.00 – 18.00">
      <formula>NOT(ISERROR(SEARCH("09.00 – 18.00",Z113)))</formula>
    </cfRule>
    <cfRule type="containsText" dxfId="12067" priority="12565" operator="containsText" text="09.00 – 13.00">
      <formula>NOT(ISERROR(SEARCH("09.00 – 13.00",Z113)))</formula>
    </cfRule>
    <cfRule type="containsText" dxfId="12066" priority="12566" operator="containsText" text="11.30 – 19.30">
      <formula>NOT(ISERROR(SEARCH("11.30 – 19.30",Z113)))</formula>
    </cfRule>
    <cfRule type="containsText" dxfId="12065" priority="12567" operator="containsText" text="10.30 – 19.30">
      <formula>NOT(ISERROR(SEARCH("10.30 – 19.30",Z113)))</formula>
    </cfRule>
    <cfRule type="containsText" dxfId="12064" priority="12568" operator="containsText" text="09.00 – 15.00">
      <formula>NOT(ISERROR(SEARCH("09.00 – 15.00",Z113)))</formula>
    </cfRule>
    <cfRule type="containsText" dxfId="12063" priority="12569" operator="containsText" text="12:30">
      <formula>NOT(ISERROR(SEARCH("12:30",Z113)))</formula>
    </cfRule>
    <cfRule type="containsText" dxfId="12062" priority="12570" operator="containsText" text="13:30">
      <formula>NOT(ISERROR(SEARCH("13:30",Z113)))</formula>
    </cfRule>
    <cfRule type="containsText" dxfId="12061" priority="12571" operator="containsText" text="FESTIVITÁ">
      <formula>NOT(ISERROR(SEARCH("FESTIVITÁ",Z113)))</formula>
    </cfRule>
    <cfRule type="cellIs" dxfId="12060" priority="12572" operator="equal">
      <formula>"DOMENICA"</formula>
    </cfRule>
  </conditionalFormatting>
  <conditionalFormatting sqref="Z124">
    <cfRule type="cellIs" dxfId="12059" priority="12548" operator="equal">
      <formula>"09.00 – 15.00"</formula>
    </cfRule>
  </conditionalFormatting>
  <conditionalFormatting sqref="Z124">
    <cfRule type="cellIs" dxfId="12058" priority="12549" operator="equal">
      <formula>"09.00 – 18.00"</formula>
    </cfRule>
  </conditionalFormatting>
  <conditionalFormatting sqref="Z124">
    <cfRule type="cellIs" dxfId="12057" priority="12550" operator="equal">
      <formula>"09.30 – 13.00"</formula>
    </cfRule>
  </conditionalFormatting>
  <conditionalFormatting sqref="Z124">
    <cfRule type="cellIs" dxfId="12056" priority="12551" operator="equal">
      <formula>"10.30 – 19.30"</formula>
    </cfRule>
  </conditionalFormatting>
  <conditionalFormatting sqref="Z124">
    <cfRule type="cellIs" dxfId="12055" priority="12552" operator="equal">
      <formula>"11.30 – 19.30"</formula>
    </cfRule>
  </conditionalFormatting>
  <conditionalFormatting sqref="Z124">
    <cfRule type="cellIs" dxfId="12054" priority="12553" operator="equal">
      <formula>_FV(13,"3")</formula>
    </cfRule>
  </conditionalFormatting>
  <conditionalFormatting sqref="Z124">
    <cfRule type="cellIs" dxfId="12053" priority="12554" operator="equal">
      <formula>_FV(13,"3")</formula>
    </cfRule>
  </conditionalFormatting>
  <conditionalFormatting sqref="Z124">
    <cfRule type="cellIs" dxfId="12052" priority="12555" operator="equal">
      <formula>_FV(13,"3")</formula>
    </cfRule>
  </conditionalFormatting>
  <conditionalFormatting sqref="Z124">
    <cfRule type="containsText" dxfId="12051" priority="12538" operator="containsText" text="DOMENICA">
      <formula>NOT(ISERROR(SEARCH("DOMENICA",Z124)))</formula>
    </cfRule>
    <cfRule type="containsText" dxfId="12050" priority="12539" operator="containsText" text="08.30 – 14.30">
      <formula>NOT(ISERROR(SEARCH("08.30 – 14.30",Z124)))</formula>
    </cfRule>
    <cfRule type="containsText" dxfId="12049" priority="12540" operator="containsText" text="09.30 – 18.30">
      <formula>NOT(ISERROR(SEARCH("09.30 – 18.30",Z124)))</formula>
    </cfRule>
    <cfRule type="containsText" dxfId="12048" priority="12541" operator="containsText" text="08.30 – 16.30">
      <formula>NOT(ISERROR(SEARCH("08.30 – 16.30",Z124)))</formula>
    </cfRule>
    <cfRule type="containsText" dxfId="12047" priority="12542" operator="containsText" text="08.30 – 17.30">
      <formula>NOT(ISERROR(SEARCH("08.30 – 17.30",Z124)))</formula>
    </cfRule>
    <cfRule type="containsText" dxfId="12046" priority="12543" operator="containsText" text="09.00 – 18.00">
      <formula>NOT(ISERROR(SEARCH("09.00 – 18.00",Z124)))</formula>
    </cfRule>
    <cfRule type="containsText" dxfId="12045" priority="12544" operator="containsText" text="09.00 – 15.00">
      <formula>NOT(ISERROR(SEARCH("09.00 – 15.00",Z124)))</formula>
    </cfRule>
    <cfRule type="containsText" dxfId="12044" priority="12545" operator="containsText" text="10.30 – 19.30">
      <formula>NOT(ISERROR(SEARCH("10.30 – 19.30",Z124)))</formula>
    </cfRule>
    <cfRule type="containsText" dxfId="12043" priority="12546" operator="containsText" text="09.00 – 13.00">
      <formula>NOT(ISERROR(SEARCH("09.00 – 13.00",Z124)))</formula>
    </cfRule>
    <cfRule type="containsText" dxfId="12042" priority="12547" operator="containsText" text="11.30 – 19.30">
      <formula>NOT(ISERROR(SEARCH("11.30 – 19.30",Z124)))</formula>
    </cfRule>
  </conditionalFormatting>
  <conditionalFormatting sqref="Z124">
    <cfRule type="cellIs" dxfId="12041" priority="12531" operator="equal">
      <formula>"09.00 – 18.00"</formula>
    </cfRule>
  </conditionalFormatting>
  <conditionalFormatting sqref="Z124">
    <cfRule type="cellIs" dxfId="12040" priority="12532" operator="equal">
      <formula>"09.30 – 13.00"</formula>
    </cfRule>
  </conditionalFormatting>
  <conditionalFormatting sqref="Z124">
    <cfRule type="cellIs" dxfId="12039" priority="12533" operator="equal">
      <formula>"10.30 – 19.30"</formula>
    </cfRule>
  </conditionalFormatting>
  <conditionalFormatting sqref="Z124">
    <cfRule type="cellIs" dxfId="12038" priority="12534" operator="equal">
      <formula>"11.30 – 19.30"</formula>
    </cfRule>
  </conditionalFormatting>
  <conditionalFormatting sqref="Z124">
    <cfRule type="cellIs" dxfId="12037" priority="12535" operator="equal">
      <formula>_FV(13,"3")</formula>
    </cfRule>
  </conditionalFormatting>
  <conditionalFormatting sqref="Z124">
    <cfRule type="cellIs" dxfId="12036" priority="12536" operator="equal">
      <formula>_FV(13,"3")</formula>
    </cfRule>
  </conditionalFormatting>
  <conditionalFormatting sqref="Z124">
    <cfRule type="cellIs" dxfId="12035" priority="12537" operator="equal">
      <formula>_FV(13,"3")</formula>
    </cfRule>
  </conditionalFormatting>
  <conditionalFormatting sqref="Z124">
    <cfRule type="cellIs" dxfId="12034" priority="12524" operator="equal">
      <formula>"09.00 – 18.00"</formula>
    </cfRule>
  </conditionalFormatting>
  <conditionalFormatting sqref="Z124">
    <cfRule type="cellIs" dxfId="12033" priority="12525" operator="equal">
      <formula>"09.30 – 13.00"</formula>
    </cfRule>
  </conditionalFormatting>
  <conditionalFormatting sqref="Z124">
    <cfRule type="cellIs" dxfId="12032" priority="12526" operator="equal">
      <formula>"10.30 – 19.30"</formula>
    </cfRule>
  </conditionalFormatting>
  <conditionalFormatting sqref="Z124">
    <cfRule type="cellIs" dxfId="12031" priority="12527" operator="equal">
      <formula>"11.30 – 19.30"</formula>
    </cfRule>
  </conditionalFormatting>
  <conditionalFormatting sqref="Z124">
    <cfRule type="cellIs" dxfId="12030" priority="12528" operator="equal">
      <formula>_FV(13,"3")</formula>
    </cfRule>
  </conditionalFormatting>
  <conditionalFormatting sqref="Z124">
    <cfRule type="cellIs" dxfId="12029" priority="12529" operator="equal">
      <formula>_FV(13,"3")</formula>
    </cfRule>
  </conditionalFormatting>
  <conditionalFormatting sqref="Z124">
    <cfRule type="cellIs" dxfId="12028" priority="12530" operator="equal">
      <formula>_FV(13,"3")</formula>
    </cfRule>
  </conditionalFormatting>
  <conditionalFormatting sqref="Z134">
    <cfRule type="cellIs" dxfId="12027" priority="12515" operator="equal">
      <formula>"09.00 – 13.00"</formula>
    </cfRule>
  </conditionalFormatting>
  <conditionalFormatting sqref="Z134">
    <cfRule type="cellIs" dxfId="12026" priority="12516" operator="equal">
      <formula>"09.00 – 15.00"</formula>
    </cfRule>
  </conditionalFormatting>
  <conditionalFormatting sqref="Z134">
    <cfRule type="cellIs" dxfId="12025" priority="12517" operator="equal">
      <formula>"09.00 – 18.00"</formula>
    </cfRule>
  </conditionalFormatting>
  <conditionalFormatting sqref="Z134">
    <cfRule type="cellIs" dxfId="12024" priority="12518" operator="equal">
      <formula>"09.30 – 13.00"</formula>
    </cfRule>
  </conditionalFormatting>
  <conditionalFormatting sqref="Z134">
    <cfRule type="cellIs" dxfId="12023" priority="12519" operator="equal">
      <formula>"10.30 – 19.30"</formula>
    </cfRule>
  </conditionalFormatting>
  <conditionalFormatting sqref="Z134">
    <cfRule type="cellIs" dxfId="12022" priority="12520" operator="equal">
      <formula>"11.30 – 19.30"</formula>
    </cfRule>
  </conditionalFormatting>
  <conditionalFormatting sqref="Z134">
    <cfRule type="cellIs" dxfId="12021" priority="12521" operator="equal">
      <formula>_FV(13,"3")</formula>
    </cfRule>
  </conditionalFormatting>
  <conditionalFormatting sqref="Z134">
    <cfRule type="cellIs" dxfId="12020" priority="12522" operator="equal">
      <formula>_FV(13,"3")</formula>
    </cfRule>
  </conditionalFormatting>
  <conditionalFormatting sqref="Z134">
    <cfRule type="cellIs" dxfId="12019" priority="12523" operator="equal">
      <formula>_FV(13,"3")</formula>
    </cfRule>
  </conditionalFormatting>
  <conditionalFormatting sqref="Z134">
    <cfRule type="containsText" dxfId="12018" priority="12505" operator="containsText" text="DOMENICA">
      <formula>NOT(ISERROR(SEARCH("DOMENICA",Z134)))</formula>
    </cfRule>
    <cfRule type="containsText" dxfId="12017" priority="12506" operator="containsText" text="08.30 – 14.30">
      <formula>NOT(ISERROR(SEARCH("08.30 – 14.30",Z134)))</formula>
    </cfRule>
    <cfRule type="containsText" dxfId="12016" priority="12507" operator="containsText" text="09.30 – 18.30">
      <formula>NOT(ISERROR(SEARCH("09.30 – 18.30",Z134)))</formula>
    </cfRule>
    <cfRule type="containsText" dxfId="12015" priority="12508" operator="containsText" text="08.30 – 16.30">
      <formula>NOT(ISERROR(SEARCH("08.30 – 16.30",Z134)))</formula>
    </cfRule>
    <cfRule type="containsText" dxfId="12014" priority="12509" operator="containsText" text="08.30 – 17.30">
      <formula>NOT(ISERROR(SEARCH("08.30 – 17.30",Z134)))</formula>
    </cfRule>
    <cfRule type="containsText" dxfId="12013" priority="12510" operator="containsText" text="09.00 – 18.00">
      <formula>NOT(ISERROR(SEARCH("09.00 – 18.00",Z134)))</formula>
    </cfRule>
    <cfRule type="containsText" dxfId="12012" priority="12511" operator="containsText" text="09.00 – 15.00">
      <formula>NOT(ISERROR(SEARCH("09.00 – 15.00",Z134)))</formula>
    </cfRule>
    <cfRule type="containsText" dxfId="12011" priority="12512" operator="containsText" text="10.30 – 19.30">
      <formula>NOT(ISERROR(SEARCH("10.30 – 19.30",Z134)))</formula>
    </cfRule>
    <cfRule type="containsText" dxfId="12010" priority="12513" operator="containsText" text="09.00 – 13.00">
      <formula>NOT(ISERROR(SEARCH("09.00 – 13.00",Z134)))</formula>
    </cfRule>
    <cfRule type="containsText" dxfId="12009" priority="12514" operator="containsText" text="11.30 – 19.30">
      <formula>NOT(ISERROR(SEARCH("11.30 – 19.30",Z134)))</formula>
    </cfRule>
  </conditionalFormatting>
  <conditionalFormatting sqref="Z134">
    <cfRule type="cellIs" dxfId="12008" priority="12497" operator="equal">
      <formula>"09.00 – 15.00"</formula>
    </cfRule>
  </conditionalFormatting>
  <conditionalFormatting sqref="Z134">
    <cfRule type="cellIs" dxfId="12007" priority="12498" operator="equal">
      <formula>"09.00 – 18.00"</formula>
    </cfRule>
  </conditionalFormatting>
  <conditionalFormatting sqref="Z134">
    <cfRule type="cellIs" dxfId="12006" priority="12499" operator="equal">
      <formula>"09.30 – 13.00"</formula>
    </cfRule>
  </conditionalFormatting>
  <conditionalFormatting sqref="Z134">
    <cfRule type="cellIs" dxfId="12005" priority="12500" operator="equal">
      <formula>"10.30 – 19.30"</formula>
    </cfRule>
  </conditionalFormatting>
  <conditionalFormatting sqref="Z134">
    <cfRule type="cellIs" dxfId="12004" priority="12501" operator="equal">
      <formula>"11.30 – 19.30"</formula>
    </cfRule>
  </conditionalFormatting>
  <conditionalFormatting sqref="Z134">
    <cfRule type="cellIs" dxfId="12003" priority="12502" operator="equal">
      <formula>_FV(13,"3")</formula>
    </cfRule>
  </conditionalFormatting>
  <conditionalFormatting sqref="Z134">
    <cfRule type="cellIs" dxfId="12002" priority="12503" operator="equal">
      <formula>_FV(13,"3")</formula>
    </cfRule>
  </conditionalFormatting>
  <conditionalFormatting sqref="Z134">
    <cfRule type="cellIs" dxfId="12001" priority="12504" operator="equal">
      <formula>_FV(13,"3")</formula>
    </cfRule>
  </conditionalFormatting>
  <conditionalFormatting sqref="Z134">
    <cfRule type="cellIs" dxfId="12000" priority="12489" operator="equal">
      <formula>"09.00 – 15.00"</formula>
    </cfRule>
  </conditionalFormatting>
  <conditionalFormatting sqref="Z134">
    <cfRule type="cellIs" dxfId="11999" priority="12490" operator="equal">
      <formula>"09.00 – 18.00"</formula>
    </cfRule>
  </conditionalFormatting>
  <conditionalFormatting sqref="Z134">
    <cfRule type="cellIs" dxfId="11998" priority="12491" operator="equal">
      <formula>"09.30 – 13.00"</formula>
    </cfRule>
  </conditionalFormatting>
  <conditionalFormatting sqref="Z134">
    <cfRule type="cellIs" dxfId="11997" priority="12492" operator="equal">
      <formula>"10.30 – 19.30"</formula>
    </cfRule>
  </conditionalFormatting>
  <conditionalFormatting sqref="Z134">
    <cfRule type="cellIs" dxfId="11996" priority="12493" operator="equal">
      <formula>"11.30 – 19.30"</formula>
    </cfRule>
  </conditionalFormatting>
  <conditionalFormatting sqref="Z134">
    <cfRule type="cellIs" dxfId="11995" priority="12494" operator="equal">
      <formula>_FV(13,"3")</formula>
    </cfRule>
  </conditionalFormatting>
  <conditionalFormatting sqref="Z134">
    <cfRule type="cellIs" dxfId="11994" priority="12495" operator="equal">
      <formula>_FV(13,"3")</formula>
    </cfRule>
  </conditionalFormatting>
  <conditionalFormatting sqref="Z134">
    <cfRule type="cellIs" dxfId="11993" priority="12496" operator="equal">
      <formula>_FV(13,"3")</formula>
    </cfRule>
  </conditionalFormatting>
  <conditionalFormatting sqref="Z123">
    <cfRule type="containsText" dxfId="11992" priority="12472" operator="containsText" text="08.30 – 14.30">
      <formula>NOT(ISERROR(SEARCH("08.30 – 14.30",Z123)))</formula>
    </cfRule>
    <cfRule type="containsText" dxfId="11991" priority="12473" operator="containsText" text="09:30 – 18.30">
      <formula>NOT(ISERROR(SEARCH("09:30 – 18.30",Z123)))</formula>
    </cfRule>
    <cfRule type="containsText" dxfId="11990" priority="12474" operator="containsText" text="10.30 – 18.30">
      <formula>NOT(ISERROR(SEARCH("10.30 – 18.30",Z123)))</formula>
    </cfRule>
    <cfRule type="containsText" dxfId="11989" priority="12475" operator="containsText" text="09.30 – 18.30">
      <formula>NOT(ISERROR(SEARCH("09.30 – 18.30",Z123)))</formula>
    </cfRule>
    <cfRule type="containsText" dxfId="11988" priority="12476" operator="containsText" text="09.00 – 13:00">
      <formula>NOT(ISERROR(SEARCH("09.00 – 13:00",Z123)))</formula>
    </cfRule>
    <cfRule type="containsText" dxfId="11987" priority="12477" operator="containsText" text="08.30 – 16.30">
      <formula>NOT(ISERROR(SEARCH("08.30 – 16.30",Z123)))</formula>
    </cfRule>
    <cfRule type="containsText" dxfId="11986" priority="12478" operator="containsText" text="08:30 – 17.30">
      <formula>NOT(ISERROR(SEARCH("08:30 – 17.30",Z123)))</formula>
    </cfRule>
    <cfRule type="containsText" dxfId="11985" priority="12479" operator="containsText" text="08.30 – 17.30">
      <formula>NOT(ISERROR(SEARCH("08.30 – 17.30",Z123)))</formula>
    </cfRule>
    <cfRule type="containsText" dxfId="11984" priority="12480" operator="containsText" text="09.00 – 18.00">
      <formula>NOT(ISERROR(SEARCH("09.00 – 18.00",Z123)))</formula>
    </cfRule>
    <cfRule type="containsText" dxfId="11983" priority="12481" operator="containsText" text="09.00 – 13.00">
      <formula>NOT(ISERROR(SEARCH("09.00 – 13.00",Z123)))</formula>
    </cfRule>
    <cfRule type="containsText" dxfId="11982" priority="12482" operator="containsText" text="11.30 – 19.30">
      <formula>NOT(ISERROR(SEARCH("11.30 – 19.30",Z123)))</formula>
    </cfRule>
    <cfRule type="containsText" dxfId="11981" priority="12483" operator="containsText" text="10.30 – 19.30">
      <formula>NOT(ISERROR(SEARCH("10.30 – 19.30",Z123)))</formula>
    </cfRule>
    <cfRule type="containsText" dxfId="11980" priority="12484" operator="containsText" text="09.00 – 15.00">
      <formula>NOT(ISERROR(SEARCH("09.00 – 15.00",Z123)))</formula>
    </cfRule>
    <cfRule type="containsText" dxfId="11979" priority="12485" operator="containsText" text="12:30">
      <formula>NOT(ISERROR(SEARCH("12:30",Z123)))</formula>
    </cfRule>
    <cfRule type="containsText" dxfId="11978" priority="12486" operator="containsText" text="13:30">
      <formula>NOT(ISERROR(SEARCH("13:30",Z123)))</formula>
    </cfRule>
    <cfRule type="containsText" dxfId="11977" priority="12487" operator="containsText" text="FESTIVITÁ">
      <formula>NOT(ISERROR(SEARCH("FESTIVITÁ",Z123)))</formula>
    </cfRule>
    <cfRule type="cellIs" dxfId="11976" priority="12488" operator="equal">
      <formula>"DOMENICA"</formula>
    </cfRule>
  </conditionalFormatting>
  <conditionalFormatting sqref="Z109">
    <cfRule type="containsText" dxfId="11975" priority="12455" operator="containsText" text="08.30 – 14.30">
      <formula>NOT(ISERROR(SEARCH("08.30 – 14.30",Z109)))</formula>
    </cfRule>
    <cfRule type="containsText" dxfId="11974" priority="12456" operator="containsText" text="09:30 – 18.30">
      <formula>NOT(ISERROR(SEARCH("09:30 – 18.30",Z109)))</formula>
    </cfRule>
    <cfRule type="containsText" dxfId="11973" priority="12457" operator="containsText" text="10.30 – 18.30">
      <formula>NOT(ISERROR(SEARCH("10.30 – 18.30",Z109)))</formula>
    </cfRule>
    <cfRule type="containsText" dxfId="11972" priority="12458" operator="containsText" text="09.30 – 18.30">
      <formula>NOT(ISERROR(SEARCH("09.30 – 18.30",Z109)))</formula>
    </cfRule>
    <cfRule type="containsText" dxfId="11971" priority="12459" operator="containsText" text="09.00 – 13:00">
      <formula>NOT(ISERROR(SEARCH("09.00 – 13:00",Z109)))</formula>
    </cfRule>
    <cfRule type="containsText" dxfId="11970" priority="12460" operator="containsText" text="08.30 – 16.30">
      <formula>NOT(ISERROR(SEARCH("08.30 – 16.30",Z109)))</formula>
    </cfRule>
    <cfRule type="containsText" dxfId="11969" priority="12461" operator="containsText" text="08:30 – 17.30">
      <formula>NOT(ISERROR(SEARCH("08:30 – 17.30",Z109)))</formula>
    </cfRule>
    <cfRule type="containsText" dxfId="11968" priority="12462" operator="containsText" text="08.30 – 17.30">
      <formula>NOT(ISERROR(SEARCH("08.30 – 17.30",Z109)))</formula>
    </cfRule>
    <cfRule type="containsText" dxfId="11967" priority="12463" operator="containsText" text="09.00 – 18.00">
      <formula>NOT(ISERROR(SEARCH("09.00 – 18.00",Z109)))</formula>
    </cfRule>
    <cfRule type="containsText" dxfId="11966" priority="12464" operator="containsText" text="09.00 – 13.00">
      <formula>NOT(ISERROR(SEARCH("09.00 – 13.00",Z109)))</formula>
    </cfRule>
    <cfRule type="containsText" dxfId="11965" priority="12465" operator="containsText" text="11.30 – 19.30">
      <formula>NOT(ISERROR(SEARCH("11.30 – 19.30",Z109)))</formula>
    </cfRule>
    <cfRule type="containsText" dxfId="11964" priority="12466" operator="containsText" text="10.30 – 19.30">
      <formula>NOT(ISERROR(SEARCH("10.30 – 19.30",Z109)))</formula>
    </cfRule>
    <cfRule type="containsText" dxfId="11963" priority="12467" operator="containsText" text="09.00 – 15.00">
      <formula>NOT(ISERROR(SEARCH("09.00 – 15.00",Z109)))</formula>
    </cfRule>
    <cfRule type="containsText" dxfId="11962" priority="12468" operator="containsText" text="12:30">
      <formula>NOT(ISERROR(SEARCH("12:30",Z109)))</formula>
    </cfRule>
    <cfRule type="containsText" dxfId="11961" priority="12469" operator="containsText" text="13:30">
      <formula>NOT(ISERROR(SEARCH("13:30",Z109)))</formula>
    </cfRule>
    <cfRule type="containsText" dxfId="11960" priority="12470" operator="containsText" text="FESTIVITÁ">
      <formula>NOT(ISERROR(SEARCH("FESTIVITÁ",Z109)))</formula>
    </cfRule>
    <cfRule type="cellIs" dxfId="11959" priority="12471" operator="equal">
      <formula>"DOMENICA"</formula>
    </cfRule>
  </conditionalFormatting>
  <conditionalFormatting sqref="Z109 Z55 Z15 Z25 Z35 Z45 Z99 Z69 Z79 Z89 Z123:Z124 Z133:Z134 Z59 Z113">
    <cfRule type="containsText" dxfId="11958" priority="12449" operator="containsText" text="09.00 - 13.00">
      <formula>NOT(ISERROR(SEARCH("09.00 - 13.00",Z15)))</formula>
    </cfRule>
    <cfRule type="containsText" dxfId="11957" priority="12450" operator="containsText" text="09.00 – 15:00">
      <formula>NOT(ISERROR(SEARCH("09.00 – 15:00",Z15)))</formula>
    </cfRule>
    <cfRule type="containsText" dxfId="11956" priority="12451" operator="containsText" text="09.00 – 16.00">
      <formula>NOT(ISERROR(SEARCH("09.00 – 16.00",Z15)))</formula>
    </cfRule>
    <cfRule type="containsText" dxfId="11955" priority="12452" operator="containsText" text="09.00 - 13:00">
      <formula>NOT(ISERROR(SEARCH("09.00 - 13:00",Z15)))</formula>
    </cfRule>
    <cfRule type="containsText" dxfId="11954" priority="12453" operator="containsText" text="08.30 – 16:30 ">
      <formula>NOT(ISERROR(SEARCH("08.30 – 16:30 ",Z15)))</formula>
    </cfRule>
    <cfRule type="containsText" dxfId="11953" priority="12454" operator="containsText" text="08.30 – 17:30 ">
      <formula>NOT(ISERROR(SEARCH("08.30 – 17:30 ",Z15)))</formula>
    </cfRule>
  </conditionalFormatting>
  <conditionalFormatting sqref="Z6">
    <cfRule type="cellIs" dxfId="11952" priority="11727" operator="equal">
      <formula>_FV(13,"3")</formula>
    </cfRule>
  </conditionalFormatting>
  <conditionalFormatting sqref="Z6">
    <cfRule type="cellIs" dxfId="11951" priority="11708" operator="equal">
      <formula>_FV(13,"3")</formula>
    </cfRule>
  </conditionalFormatting>
  <conditionalFormatting sqref="Z6">
    <cfRule type="cellIs" dxfId="11950" priority="11709" operator="equal">
      <formula>_FV(13,"3")</formula>
    </cfRule>
  </conditionalFormatting>
  <conditionalFormatting sqref="Z6">
    <cfRule type="cellIs" dxfId="11949" priority="11701" operator="equal">
      <formula>_FV(13,"3")</formula>
    </cfRule>
  </conditionalFormatting>
  <conditionalFormatting sqref="Z6">
    <cfRule type="cellIs" dxfId="11948" priority="11702" operator="equal">
      <formula>_FV(13,"3")</formula>
    </cfRule>
  </conditionalFormatting>
  <conditionalFormatting sqref="Z124">
    <cfRule type="cellIs" dxfId="11947" priority="12441" operator="equal">
      <formula>"09.00 – 15.00"</formula>
    </cfRule>
  </conditionalFormatting>
  <conditionalFormatting sqref="Z124">
    <cfRule type="cellIs" dxfId="11946" priority="12442" operator="equal">
      <formula>"09.00 – 18.00"</formula>
    </cfRule>
  </conditionalFormatting>
  <conditionalFormatting sqref="Z124">
    <cfRule type="cellIs" dxfId="11945" priority="12443" operator="equal">
      <formula>"09.30 – 13.00"</formula>
    </cfRule>
  </conditionalFormatting>
  <conditionalFormatting sqref="Z124">
    <cfRule type="cellIs" dxfId="11944" priority="12444" operator="equal">
      <formula>"10.30 – 19.30"</formula>
    </cfRule>
  </conditionalFormatting>
  <conditionalFormatting sqref="Z124">
    <cfRule type="cellIs" dxfId="11943" priority="12445" operator="equal">
      <formula>"11.30 – 19.30"</formula>
    </cfRule>
  </conditionalFormatting>
  <conditionalFormatting sqref="Z124">
    <cfRule type="cellIs" dxfId="11942" priority="12446" operator="equal">
      <formula>_FV(13,"3")</formula>
    </cfRule>
  </conditionalFormatting>
  <conditionalFormatting sqref="Z124">
    <cfRule type="cellIs" dxfId="11941" priority="12447" operator="equal">
      <formula>_FV(13,"3")</formula>
    </cfRule>
  </conditionalFormatting>
  <conditionalFormatting sqref="Z124">
    <cfRule type="cellIs" dxfId="11940" priority="12448" operator="equal">
      <formula>_FV(13,"3")</formula>
    </cfRule>
  </conditionalFormatting>
  <conditionalFormatting sqref="Z124">
    <cfRule type="containsText" dxfId="11939" priority="12431" operator="containsText" text="DOMENICA">
      <formula>NOT(ISERROR(SEARCH("DOMENICA",Z124)))</formula>
    </cfRule>
    <cfRule type="containsText" dxfId="11938" priority="12432" operator="containsText" text="08.30 – 14.30">
      <formula>NOT(ISERROR(SEARCH("08.30 – 14.30",Z124)))</formula>
    </cfRule>
    <cfRule type="containsText" dxfId="11937" priority="12433" operator="containsText" text="09.30 – 18.30">
      <formula>NOT(ISERROR(SEARCH("09.30 – 18.30",Z124)))</formula>
    </cfRule>
    <cfRule type="containsText" dxfId="11936" priority="12434" operator="containsText" text="08.30 – 16.30">
      <formula>NOT(ISERROR(SEARCH("08.30 – 16.30",Z124)))</formula>
    </cfRule>
    <cfRule type="containsText" dxfId="11935" priority="12435" operator="containsText" text="08.30 – 17.30">
      <formula>NOT(ISERROR(SEARCH("08.30 – 17.30",Z124)))</formula>
    </cfRule>
    <cfRule type="containsText" dxfId="11934" priority="12436" operator="containsText" text="09.00 – 18.00">
      <formula>NOT(ISERROR(SEARCH("09.00 – 18.00",Z124)))</formula>
    </cfRule>
    <cfRule type="containsText" dxfId="11933" priority="12437" operator="containsText" text="09.00 – 15.00">
      <formula>NOT(ISERROR(SEARCH("09.00 – 15.00",Z124)))</formula>
    </cfRule>
    <cfRule type="containsText" dxfId="11932" priority="12438" operator="containsText" text="10.30 – 19.30">
      <formula>NOT(ISERROR(SEARCH("10.30 – 19.30",Z124)))</formula>
    </cfRule>
    <cfRule type="containsText" dxfId="11931" priority="12439" operator="containsText" text="09.00 – 13.00">
      <formula>NOT(ISERROR(SEARCH("09.00 – 13.00",Z124)))</formula>
    </cfRule>
    <cfRule type="containsText" dxfId="11930" priority="12440" operator="containsText" text="11.30 – 19.30">
      <formula>NOT(ISERROR(SEARCH("11.30 – 19.30",Z124)))</formula>
    </cfRule>
  </conditionalFormatting>
  <conditionalFormatting sqref="Z124">
    <cfRule type="cellIs" dxfId="11929" priority="12424" operator="equal">
      <formula>"09.00 – 18.00"</formula>
    </cfRule>
  </conditionalFormatting>
  <conditionalFormatting sqref="Z124">
    <cfRule type="cellIs" dxfId="11928" priority="12425" operator="equal">
      <formula>"09.30 – 13.00"</formula>
    </cfRule>
  </conditionalFormatting>
  <conditionalFormatting sqref="Z124">
    <cfRule type="cellIs" dxfId="11927" priority="12426" operator="equal">
      <formula>"10.30 – 19.30"</formula>
    </cfRule>
  </conditionalFormatting>
  <conditionalFormatting sqref="Z124">
    <cfRule type="cellIs" dxfId="11926" priority="12427" operator="equal">
      <formula>"11.30 – 19.30"</formula>
    </cfRule>
  </conditionalFormatting>
  <conditionalFormatting sqref="Z124">
    <cfRule type="cellIs" dxfId="11925" priority="12428" operator="equal">
      <formula>_FV(13,"3")</formula>
    </cfRule>
  </conditionalFormatting>
  <conditionalFormatting sqref="Z124">
    <cfRule type="cellIs" dxfId="11924" priority="12429" operator="equal">
      <formula>_FV(13,"3")</formula>
    </cfRule>
  </conditionalFormatting>
  <conditionalFormatting sqref="Z124">
    <cfRule type="cellIs" dxfId="11923" priority="12430" operator="equal">
      <formula>_FV(13,"3")</formula>
    </cfRule>
  </conditionalFormatting>
  <conditionalFormatting sqref="Z124">
    <cfRule type="cellIs" dxfId="11922" priority="12417" operator="equal">
      <formula>"09.00 – 18.00"</formula>
    </cfRule>
  </conditionalFormatting>
  <conditionalFormatting sqref="Z124">
    <cfRule type="cellIs" dxfId="11921" priority="12418" operator="equal">
      <formula>"09.30 – 13.00"</formula>
    </cfRule>
  </conditionalFormatting>
  <conditionalFormatting sqref="Z124">
    <cfRule type="cellIs" dxfId="11920" priority="12419" operator="equal">
      <formula>"10.30 – 19.30"</formula>
    </cfRule>
  </conditionalFormatting>
  <conditionalFormatting sqref="Z124">
    <cfRule type="cellIs" dxfId="11919" priority="12420" operator="equal">
      <formula>"11.30 – 19.30"</formula>
    </cfRule>
  </conditionalFormatting>
  <conditionalFormatting sqref="Z124">
    <cfRule type="cellIs" dxfId="11918" priority="12421" operator="equal">
      <formula>_FV(13,"3")</formula>
    </cfRule>
  </conditionalFormatting>
  <conditionalFormatting sqref="Z124">
    <cfRule type="cellIs" dxfId="11917" priority="12422" operator="equal">
      <formula>_FV(13,"3")</formula>
    </cfRule>
  </conditionalFormatting>
  <conditionalFormatting sqref="Z124">
    <cfRule type="cellIs" dxfId="11916" priority="12423" operator="equal">
      <formula>_FV(13,"3")</formula>
    </cfRule>
  </conditionalFormatting>
  <conditionalFormatting sqref="Z124">
    <cfRule type="cellIs" dxfId="11915" priority="12409" operator="equal">
      <formula>"09.00 – 15.00"</formula>
    </cfRule>
  </conditionalFormatting>
  <conditionalFormatting sqref="Z124">
    <cfRule type="cellIs" dxfId="11914" priority="12410" operator="equal">
      <formula>"09.00 – 18.00"</formula>
    </cfRule>
  </conditionalFormatting>
  <conditionalFormatting sqref="Z124">
    <cfRule type="cellIs" dxfId="11913" priority="12411" operator="equal">
      <formula>"09.30 – 13.00"</formula>
    </cfRule>
  </conditionalFormatting>
  <conditionalFormatting sqref="Z124">
    <cfRule type="cellIs" dxfId="11912" priority="12412" operator="equal">
      <formula>"10.30 – 19.30"</formula>
    </cfRule>
  </conditionalFormatting>
  <conditionalFormatting sqref="Z124">
    <cfRule type="cellIs" dxfId="11911" priority="12413" operator="equal">
      <formula>"11.30 – 19.30"</formula>
    </cfRule>
  </conditionalFormatting>
  <conditionalFormatting sqref="Z124">
    <cfRule type="cellIs" dxfId="11910" priority="12414" operator="equal">
      <formula>_FV(13,"3")</formula>
    </cfRule>
  </conditionalFormatting>
  <conditionalFormatting sqref="Z124">
    <cfRule type="cellIs" dxfId="11909" priority="12415" operator="equal">
      <formula>_FV(13,"3")</formula>
    </cfRule>
  </conditionalFormatting>
  <conditionalFormatting sqref="Z124">
    <cfRule type="cellIs" dxfId="11908" priority="12416" operator="equal">
      <formula>_FV(13,"3")</formula>
    </cfRule>
  </conditionalFormatting>
  <conditionalFormatting sqref="Z124">
    <cfRule type="containsText" dxfId="11907" priority="12399" operator="containsText" text="DOMENICA">
      <formula>NOT(ISERROR(SEARCH("DOMENICA",Z124)))</formula>
    </cfRule>
    <cfRule type="containsText" dxfId="11906" priority="12400" operator="containsText" text="08.30 – 14.30">
      <formula>NOT(ISERROR(SEARCH("08.30 – 14.30",Z124)))</formula>
    </cfRule>
    <cfRule type="containsText" dxfId="11905" priority="12401" operator="containsText" text="09.30 – 18.30">
      <formula>NOT(ISERROR(SEARCH("09.30 – 18.30",Z124)))</formula>
    </cfRule>
    <cfRule type="containsText" dxfId="11904" priority="12402" operator="containsText" text="08.30 – 16.30">
      <formula>NOT(ISERROR(SEARCH("08.30 – 16.30",Z124)))</formula>
    </cfRule>
    <cfRule type="containsText" dxfId="11903" priority="12403" operator="containsText" text="08.30 – 17.30">
      <formula>NOT(ISERROR(SEARCH("08.30 – 17.30",Z124)))</formula>
    </cfRule>
    <cfRule type="containsText" dxfId="11902" priority="12404" operator="containsText" text="09.00 – 18.00">
      <formula>NOT(ISERROR(SEARCH("09.00 – 18.00",Z124)))</formula>
    </cfRule>
    <cfRule type="containsText" dxfId="11901" priority="12405" operator="containsText" text="09.00 – 15.00">
      <formula>NOT(ISERROR(SEARCH("09.00 – 15.00",Z124)))</formula>
    </cfRule>
    <cfRule type="containsText" dxfId="11900" priority="12406" operator="containsText" text="10.30 – 19.30">
      <formula>NOT(ISERROR(SEARCH("10.30 – 19.30",Z124)))</formula>
    </cfRule>
    <cfRule type="containsText" dxfId="11899" priority="12407" operator="containsText" text="09.00 – 13.00">
      <formula>NOT(ISERROR(SEARCH("09.00 – 13.00",Z124)))</formula>
    </cfRule>
    <cfRule type="containsText" dxfId="11898" priority="12408" operator="containsText" text="11.30 – 19.30">
      <formula>NOT(ISERROR(SEARCH("11.30 – 19.30",Z124)))</formula>
    </cfRule>
  </conditionalFormatting>
  <conditionalFormatting sqref="Z124">
    <cfRule type="cellIs" dxfId="11897" priority="12392" operator="equal">
      <formula>"09.00 – 18.00"</formula>
    </cfRule>
  </conditionalFormatting>
  <conditionalFormatting sqref="Z124">
    <cfRule type="cellIs" dxfId="11896" priority="12393" operator="equal">
      <formula>"09.30 – 13.00"</formula>
    </cfRule>
  </conditionalFormatting>
  <conditionalFormatting sqref="Z124">
    <cfRule type="cellIs" dxfId="11895" priority="12394" operator="equal">
      <formula>"10.30 – 19.30"</formula>
    </cfRule>
  </conditionalFormatting>
  <conditionalFormatting sqref="Z124">
    <cfRule type="cellIs" dxfId="11894" priority="12395" operator="equal">
      <formula>"11.30 – 19.30"</formula>
    </cfRule>
  </conditionalFormatting>
  <conditionalFormatting sqref="Z124">
    <cfRule type="cellIs" dxfId="11893" priority="12396" operator="equal">
      <formula>_FV(13,"3")</formula>
    </cfRule>
  </conditionalFormatting>
  <conditionalFormatting sqref="Z124">
    <cfRule type="cellIs" dxfId="11892" priority="12397" operator="equal">
      <formula>_FV(13,"3")</formula>
    </cfRule>
  </conditionalFormatting>
  <conditionalFormatting sqref="Z124">
    <cfRule type="cellIs" dxfId="11891" priority="12398" operator="equal">
      <formula>_FV(13,"3")</formula>
    </cfRule>
  </conditionalFormatting>
  <conditionalFormatting sqref="Z124">
    <cfRule type="cellIs" dxfId="11890" priority="12385" operator="equal">
      <formula>"09.00 – 18.00"</formula>
    </cfRule>
  </conditionalFormatting>
  <conditionalFormatting sqref="Z124">
    <cfRule type="cellIs" dxfId="11889" priority="12386" operator="equal">
      <formula>"09.30 – 13.00"</formula>
    </cfRule>
  </conditionalFormatting>
  <conditionalFormatting sqref="Z124">
    <cfRule type="cellIs" dxfId="11888" priority="12387" operator="equal">
      <formula>"10.30 – 19.30"</formula>
    </cfRule>
  </conditionalFormatting>
  <conditionalFormatting sqref="Z124">
    <cfRule type="cellIs" dxfId="11887" priority="12388" operator="equal">
      <formula>"11.30 – 19.30"</formula>
    </cfRule>
  </conditionalFormatting>
  <conditionalFormatting sqref="Z124">
    <cfRule type="cellIs" dxfId="11886" priority="12389" operator="equal">
      <formula>_FV(13,"3")</formula>
    </cfRule>
  </conditionalFormatting>
  <conditionalFormatting sqref="Z124">
    <cfRule type="cellIs" dxfId="11885" priority="12390" operator="equal">
      <formula>_FV(13,"3")</formula>
    </cfRule>
  </conditionalFormatting>
  <conditionalFormatting sqref="Z124">
    <cfRule type="cellIs" dxfId="11884" priority="12391" operator="equal">
      <formula>_FV(13,"3")</formula>
    </cfRule>
  </conditionalFormatting>
  <conditionalFormatting sqref="Z134">
    <cfRule type="cellIs" dxfId="11883" priority="12377" operator="equal">
      <formula>"09.00 – 15.00"</formula>
    </cfRule>
  </conditionalFormatting>
  <conditionalFormatting sqref="Z134">
    <cfRule type="cellIs" dxfId="11882" priority="12378" operator="equal">
      <formula>"09.00 – 18.00"</formula>
    </cfRule>
  </conditionalFormatting>
  <conditionalFormatting sqref="Z134">
    <cfRule type="cellIs" dxfId="11881" priority="12379" operator="equal">
      <formula>"09.30 – 13.00"</formula>
    </cfRule>
  </conditionalFormatting>
  <conditionalFormatting sqref="Z134">
    <cfRule type="cellIs" dxfId="11880" priority="12380" operator="equal">
      <formula>"10.30 – 19.30"</formula>
    </cfRule>
  </conditionalFormatting>
  <conditionalFormatting sqref="Z134">
    <cfRule type="cellIs" dxfId="11879" priority="12381" operator="equal">
      <formula>"11.30 – 19.30"</formula>
    </cfRule>
  </conditionalFormatting>
  <conditionalFormatting sqref="Z134">
    <cfRule type="cellIs" dxfId="11878" priority="12383" operator="equal">
      <formula>_FV(13,"3")</formula>
    </cfRule>
  </conditionalFormatting>
  <conditionalFormatting sqref="Z134">
    <cfRule type="cellIs" dxfId="11877" priority="12384" operator="equal">
      <formula>_FV(13,"3")</formula>
    </cfRule>
  </conditionalFormatting>
  <conditionalFormatting sqref="Z134">
    <cfRule type="containsText" dxfId="11876" priority="12367" operator="containsText" text="DOMENICA">
      <formula>NOT(ISERROR(SEARCH("DOMENICA",Z134)))</formula>
    </cfRule>
    <cfRule type="containsText" dxfId="11875" priority="12368" operator="containsText" text="08.30 – 14.30">
      <formula>NOT(ISERROR(SEARCH("08.30 – 14.30",Z134)))</formula>
    </cfRule>
    <cfRule type="containsText" dxfId="11874" priority="12369" operator="containsText" text="09.30 – 18.30">
      <formula>NOT(ISERROR(SEARCH("09.30 – 18.30",Z134)))</formula>
    </cfRule>
    <cfRule type="containsText" dxfId="11873" priority="12370" operator="containsText" text="08.30 – 16.30">
      <formula>NOT(ISERROR(SEARCH("08.30 – 16.30",Z134)))</formula>
    </cfRule>
    <cfRule type="containsText" dxfId="11872" priority="12371" operator="containsText" text="08.30 – 17.30">
      <formula>NOT(ISERROR(SEARCH("08.30 – 17.30",Z134)))</formula>
    </cfRule>
    <cfRule type="containsText" dxfId="11871" priority="12372" operator="containsText" text="09.00 – 18.00">
      <formula>NOT(ISERROR(SEARCH("09.00 – 18.00",Z134)))</formula>
    </cfRule>
    <cfRule type="containsText" dxfId="11870" priority="12373" operator="containsText" text="09.00 – 15.00">
      <formula>NOT(ISERROR(SEARCH("09.00 – 15.00",Z134)))</formula>
    </cfRule>
    <cfRule type="containsText" dxfId="11869" priority="12374" operator="containsText" text="10.30 – 19.30">
      <formula>NOT(ISERROR(SEARCH("10.30 – 19.30",Z134)))</formula>
    </cfRule>
    <cfRule type="containsText" dxfId="11868" priority="12375" operator="containsText" text="09.00 – 13.00">
      <formula>NOT(ISERROR(SEARCH("09.00 – 13.00",Z134)))</formula>
    </cfRule>
    <cfRule type="containsText" dxfId="11867" priority="12376" operator="containsText" text="11.30 – 19.30">
      <formula>NOT(ISERROR(SEARCH("11.30 – 19.30",Z134)))</formula>
    </cfRule>
  </conditionalFormatting>
  <conditionalFormatting sqref="Z134">
    <cfRule type="cellIs" dxfId="11866" priority="12360" operator="equal">
      <formula>"09.00 – 18.00"</formula>
    </cfRule>
  </conditionalFormatting>
  <conditionalFormatting sqref="Z134">
    <cfRule type="cellIs" dxfId="11865" priority="12361" operator="equal">
      <formula>"09.30 – 13.00"</formula>
    </cfRule>
  </conditionalFormatting>
  <conditionalFormatting sqref="Z134">
    <cfRule type="cellIs" dxfId="11864" priority="12362" operator="equal">
      <formula>"10.30 – 19.30"</formula>
    </cfRule>
  </conditionalFormatting>
  <conditionalFormatting sqref="Z134">
    <cfRule type="cellIs" dxfId="11863" priority="12363" operator="equal">
      <formula>"11.30 – 19.30"</formula>
    </cfRule>
  </conditionalFormatting>
  <conditionalFormatting sqref="Z134">
    <cfRule type="cellIs" dxfId="11862" priority="12364" operator="equal">
      <formula>_FV(13,"3")</formula>
    </cfRule>
  </conditionalFormatting>
  <conditionalFormatting sqref="Z134">
    <cfRule type="cellIs" dxfId="11861" priority="12365" operator="equal">
      <formula>_FV(13,"3")</formula>
    </cfRule>
  </conditionalFormatting>
  <conditionalFormatting sqref="Z134">
    <cfRule type="cellIs" dxfId="11860" priority="12366" operator="equal">
      <formula>_FV(13,"3")</formula>
    </cfRule>
  </conditionalFormatting>
  <conditionalFormatting sqref="Z134">
    <cfRule type="cellIs" dxfId="11859" priority="12353" operator="equal">
      <formula>"09.00 – 18.00"</formula>
    </cfRule>
  </conditionalFormatting>
  <conditionalFormatting sqref="Z134">
    <cfRule type="cellIs" dxfId="11858" priority="12354" operator="equal">
      <formula>"09.30 – 13.00"</formula>
    </cfRule>
  </conditionalFormatting>
  <conditionalFormatting sqref="Z134">
    <cfRule type="cellIs" dxfId="11857" priority="12355" operator="equal">
      <formula>"10.30 – 19.30"</formula>
    </cfRule>
  </conditionalFormatting>
  <conditionalFormatting sqref="Z134">
    <cfRule type="cellIs" dxfId="11856" priority="12356" operator="equal">
      <formula>"11.30 – 19.30"</formula>
    </cfRule>
  </conditionalFormatting>
  <conditionalFormatting sqref="Z134">
    <cfRule type="cellIs" dxfId="11855" priority="12357" operator="equal">
      <formula>_FV(13,"3")</formula>
    </cfRule>
  </conditionalFormatting>
  <conditionalFormatting sqref="Z134">
    <cfRule type="cellIs" dxfId="11854" priority="12358" operator="equal">
      <formula>_FV(13,"3")</formula>
    </cfRule>
  </conditionalFormatting>
  <conditionalFormatting sqref="Z134">
    <cfRule type="cellIs" dxfId="11853" priority="12359" operator="equal">
      <formula>_FV(13,"3")</formula>
    </cfRule>
  </conditionalFormatting>
  <conditionalFormatting sqref="Z134">
    <cfRule type="cellIs" dxfId="11852" priority="12345" operator="equal">
      <formula>"09.00 – 15.00"</formula>
    </cfRule>
  </conditionalFormatting>
  <conditionalFormatting sqref="Z134">
    <cfRule type="cellIs" dxfId="11851" priority="12346" operator="equal">
      <formula>"09.00 – 18.00"</formula>
    </cfRule>
  </conditionalFormatting>
  <conditionalFormatting sqref="Z134">
    <cfRule type="cellIs" dxfId="11850" priority="12347" operator="equal">
      <formula>"09.30 – 13.00"</formula>
    </cfRule>
  </conditionalFormatting>
  <conditionalFormatting sqref="Z134">
    <cfRule type="cellIs" dxfId="11849" priority="12348" operator="equal">
      <formula>"10.30 – 19.30"</formula>
    </cfRule>
  </conditionalFormatting>
  <conditionalFormatting sqref="Z134">
    <cfRule type="cellIs" dxfId="11848" priority="12349" operator="equal">
      <formula>"11.30 – 19.30"</formula>
    </cfRule>
  </conditionalFormatting>
  <conditionalFormatting sqref="Z134">
    <cfRule type="cellIs" dxfId="11847" priority="12350" operator="equal">
      <formula>_FV(13,"3")</formula>
    </cfRule>
  </conditionalFormatting>
  <conditionalFormatting sqref="Z134">
    <cfRule type="cellIs" dxfId="11846" priority="12351" operator="equal">
      <formula>_FV(13,"3")</formula>
    </cfRule>
  </conditionalFormatting>
  <conditionalFormatting sqref="Z134">
    <cfRule type="cellIs" dxfId="11845" priority="12352" operator="equal">
      <formula>_FV(13,"3")</formula>
    </cfRule>
  </conditionalFormatting>
  <conditionalFormatting sqref="Z134">
    <cfRule type="containsText" dxfId="11844" priority="12335" operator="containsText" text="DOMENICA">
      <formula>NOT(ISERROR(SEARCH("DOMENICA",Z134)))</formula>
    </cfRule>
    <cfRule type="containsText" dxfId="11843" priority="12336" operator="containsText" text="08.30 – 14.30">
      <formula>NOT(ISERROR(SEARCH("08.30 – 14.30",Z134)))</formula>
    </cfRule>
    <cfRule type="containsText" dxfId="11842" priority="12337" operator="containsText" text="09.30 – 18.30">
      <formula>NOT(ISERROR(SEARCH("09.30 – 18.30",Z134)))</formula>
    </cfRule>
    <cfRule type="containsText" dxfId="11841" priority="12338" operator="containsText" text="08.30 – 16.30">
      <formula>NOT(ISERROR(SEARCH("08.30 – 16.30",Z134)))</formula>
    </cfRule>
    <cfRule type="containsText" dxfId="11840" priority="12339" operator="containsText" text="08.30 – 17.30">
      <formula>NOT(ISERROR(SEARCH("08.30 – 17.30",Z134)))</formula>
    </cfRule>
    <cfRule type="containsText" dxfId="11839" priority="12340" operator="containsText" text="09.00 – 18.00">
      <formula>NOT(ISERROR(SEARCH("09.00 – 18.00",Z134)))</formula>
    </cfRule>
    <cfRule type="containsText" dxfId="11838" priority="12341" operator="containsText" text="09.00 – 15.00">
      <formula>NOT(ISERROR(SEARCH("09.00 – 15.00",Z134)))</formula>
    </cfRule>
    <cfRule type="containsText" dxfId="11837" priority="12342" operator="containsText" text="10.30 – 19.30">
      <formula>NOT(ISERROR(SEARCH("10.30 – 19.30",Z134)))</formula>
    </cfRule>
    <cfRule type="containsText" dxfId="11836" priority="12343" operator="containsText" text="09.00 – 13.00">
      <formula>NOT(ISERROR(SEARCH("09.00 – 13.00",Z134)))</formula>
    </cfRule>
    <cfRule type="containsText" dxfId="11835" priority="12344" operator="containsText" text="11.30 – 19.30">
      <formula>NOT(ISERROR(SEARCH("11.30 – 19.30",Z134)))</formula>
    </cfRule>
  </conditionalFormatting>
  <conditionalFormatting sqref="Z134">
    <cfRule type="cellIs" dxfId="11834" priority="12328" operator="equal">
      <formula>"09.00 – 18.00"</formula>
    </cfRule>
  </conditionalFormatting>
  <conditionalFormatting sqref="Z134">
    <cfRule type="cellIs" dxfId="11833" priority="12329" operator="equal">
      <formula>"09.30 – 13.00"</formula>
    </cfRule>
  </conditionalFormatting>
  <conditionalFormatting sqref="Z134">
    <cfRule type="cellIs" dxfId="11832" priority="12330" operator="equal">
      <formula>"10.30 – 19.30"</formula>
    </cfRule>
  </conditionalFormatting>
  <conditionalFormatting sqref="Z134">
    <cfRule type="cellIs" dxfId="11831" priority="12331" operator="equal">
      <formula>"11.30 – 19.30"</formula>
    </cfRule>
  </conditionalFormatting>
  <conditionalFormatting sqref="Z134">
    <cfRule type="cellIs" dxfId="11830" priority="12332" operator="equal">
      <formula>_FV(13,"3")</formula>
    </cfRule>
  </conditionalFormatting>
  <conditionalFormatting sqref="Z134">
    <cfRule type="cellIs" dxfId="11829" priority="12333" operator="equal">
      <formula>_FV(13,"3")</formula>
    </cfRule>
  </conditionalFormatting>
  <conditionalFormatting sqref="Z134">
    <cfRule type="cellIs" dxfId="11828" priority="12334" operator="equal">
      <formula>_FV(13,"3")</formula>
    </cfRule>
  </conditionalFormatting>
  <conditionalFormatting sqref="Z134">
    <cfRule type="cellIs" dxfId="11827" priority="12321" operator="equal">
      <formula>"09.00 – 18.00"</formula>
    </cfRule>
  </conditionalFormatting>
  <conditionalFormatting sqref="Z134">
    <cfRule type="cellIs" dxfId="11826" priority="12322" operator="equal">
      <formula>"09.30 – 13.00"</formula>
    </cfRule>
  </conditionalFormatting>
  <conditionalFormatting sqref="Z134">
    <cfRule type="cellIs" dxfId="11825" priority="12323" operator="equal">
      <formula>"10.30 – 19.30"</formula>
    </cfRule>
  </conditionalFormatting>
  <conditionalFormatting sqref="Z134">
    <cfRule type="cellIs" dxfId="11824" priority="12324" operator="equal">
      <formula>"11.30 – 19.30"</formula>
    </cfRule>
  </conditionalFormatting>
  <conditionalFormatting sqref="Z134">
    <cfRule type="cellIs" dxfId="11823" priority="12325" operator="equal">
      <formula>_FV(13,"3")</formula>
    </cfRule>
  </conditionalFormatting>
  <conditionalFormatting sqref="Z134">
    <cfRule type="cellIs" dxfId="11822" priority="12326" operator="equal">
      <formula>_FV(13,"3")</formula>
    </cfRule>
  </conditionalFormatting>
  <conditionalFormatting sqref="Z134">
    <cfRule type="cellIs" dxfId="11821" priority="12327" operator="equal">
      <formula>_FV(13,"3")</formula>
    </cfRule>
  </conditionalFormatting>
  <conditionalFormatting sqref="Z135">
    <cfRule type="containsText" dxfId="11820" priority="11005" operator="containsText" text="13:00">
      <formula>NOT(ISERROR(SEARCH("13:00",Z135)))</formula>
    </cfRule>
  </conditionalFormatting>
  <conditionalFormatting sqref="Z137:Z142">
    <cfRule type="containsText" dxfId="11819" priority="10995" operator="containsText" text="09.00 -13.00">
      <formula>NOT(ISERROR(SEARCH("09.00 -13.00",Z137)))</formula>
    </cfRule>
    <cfRule type="containsText" dxfId="11818" priority="10996" operator="containsText" text="09.00 -15:00">
      <formula>NOT(ISERROR(SEARCH("09.00 -15:00",Z137)))</formula>
    </cfRule>
    <cfRule type="containsText" dxfId="11817" priority="10997" operator="containsText" text="09.00 -16.00">
      <formula>NOT(ISERROR(SEARCH("09.00 -16.00",Z137)))</formula>
    </cfRule>
  </conditionalFormatting>
  <conditionalFormatting sqref="Z135">
    <cfRule type="containsText" dxfId="11816" priority="10992" operator="containsText" text="09.00 -13.00">
      <formula>NOT(ISERROR(SEARCH("09.00 -13.00",Z135)))</formula>
    </cfRule>
    <cfRule type="containsText" dxfId="11815" priority="10993" operator="containsText" text="09.00 -15:00">
      <formula>NOT(ISERROR(SEARCH("09.00 -15:00",Z135)))</formula>
    </cfRule>
    <cfRule type="containsText" dxfId="11814" priority="10994" operator="containsText" text="09.00 -16.00">
      <formula>NOT(ISERROR(SEARCH("09.00 -16.00",Z135)))</formula>
    </cfRule>
  </conditionalFormatting>
  <conditionalFormatting sqref="Z137:Z142">
    <cfRule type="containsText" dxfId="11813" priority="10983" operator="containsText" text="09.00 -13.00">
      <formula>NOT(ISERROR(SEARCH("09.00 -13.00",Z137)))</formula>
    </cfRule>
    <cfRule type="containsText" dxfId="11812" priority="10984" operator="containsText" text="09.00 -15:00">
      <formula>NOT(ISERROR(SEARCH("09.00 -15:00",Z137)))</formula>
    </cfRule>
    <cfRule type="containsText" dxfId="11811" priority="10985" operator="containsText" text="09.00 -16.00">
      <formula>NOT(ISERROR(SEARCH("09.00 -16.00",Z137)))</formula>
    </cfRule>
  </conditionalFormatting>
  <conditionalFormatting sqref="Z135">
    <cfRule type="containsText" dxfId="11810" priority="10980" operator="containsText" text="09.00 -13.00">
      <formula>NOT(ISERROR(SEARCH("09.00 -13.00",Z135)))</formula>
    </cfRule>
    <cfRule type="containsText" dxfId="11809" priority="10981" operator="containsText" text="09.00 -15:00">
      <formula>NOT(ISERROR(SEARCH("09.00 -15:00",Z135)))</formula>
    </cfRule>
    <cfRule type="containsText" dxfId="11808" priority="10982" operator="containsText" text="09.00 -16.00">
      <formula>NOT(ISERROR(SEARCH("09.00 -16.00",Z135)))</formula>
    </cfRule>
  </conditionalFormatting>
  <conditionalFormatting sqref="Z136">
    <cfRule type="containsText" dxfId="11807" priority="10986" operator="containsText" text="09.00 -13.00">
      <formula>NOT(ISERROR(SEARCH("09.00 -13.00",Z136)))</formula>
    </cfRule>
    <cfRule type="containsText" dxfId="11806" priority="10987" operator="containsText" text="09.00 -15:00">
      <formula>NOT(ISERROR(SEARCH("09.00 -15:00",Z136)))</formula>
    </cfRule>
    <cfRule type="containsText" dxfId="11805" priority="10988" operator="containsText" text="09.00 -16.00">
      <formula>NOT(ISERROR(SEARCH("09.00 -16.00",Z136)))</formula>
    </cfRule>
  </conditionalFormatting>
  <conditionalFormatting sqref="Z137:Z142">
    <cfRule type="containsText" dxfId="11804" priority="10974" operator="containsText" text="09.00 -13.00">
      <formula>NOT(ISERROR(SEARCH("09.00 -13.00",Z137)))</formula>
    </cfRule>
    <cfRule type="containsText" dxfId="11803" priority="10975" operator="containsText" text="09.00 -15:00">
      <formula>NOT(ISERROR(SEARCH("09.00 -15:00",Z137)))</formula>
    </cfRule>
    <cfRule type="containsText" dxfId="11802" priority="10976" operator="containsText" text="09.00 -16.00">
      <formula>NOT(ISERROR(SEARCH("09.00 -16.00",Z137)))</formula>
    </cfRule>
  </conditionalFormatting>
  <conditionalFormatting sqref="Z46">
    <cfRule type="cellIs" dxfId="11801" priority="12312" operator="equal">
      <formula>"09.00 – 13.00"</formula>
    </cfRule>
  </conditionalFormatting>
  <conditionalFormatting sqref="Z46">
    <cfRule type="cellIs" dxfId="11800" priority="12313" operator="equal">
      <formula>"09.00 – 15.00"</formula>
    </cfRule>
  </conditionalFormatting>
  <conditionalFormatting sqref="Z46">
    <cfRule type="cellIs" dxfId="11799" priority="12314" operator="equal">
      <formula>"09.00 – 18.00"</formula>
    </cfRule>
  </conditionalFormatting>
  <conditionalFormatting sqref="Z46">
    <cfRule type="cellIs" dxfId="11798" priority="12315" operator="equal">
      <formula>"09.30 – 13.00"</formula>
    </cfRule>
  </conditionalFormatting>
  <conditionalFormatting sqref="Z46">
    <cfRule type="cellIs" dxfId="11797" priority="12316" operator="equal">
      <formula>"10.30 – 19.30"</formula>
    </cfRule>
  </conditionalFormatting>
  <conditionalFormatting sqref="Z46">
    <cfRule type="cellIs" dxfId="11796" priority="12317" operator="equal">
      <formula>"11.30 – 19.30"</formula>
    </cfRule>
  </conditionalFormatting>
  <conditionalFormatting sqref="Z46">
    <cfRule type="cellIs" dxfId="11795" priority="12318" operator="equal">
      <formula>_FV(13,"3")</formula>
    </cfRule>
  </conditionalFormatting>
  <conditionalFormatting sqref="Z46">
    <cfRule type="cellIs" dxfId="11794" priority="12319" operator="equal">
      <formula>_FV(13,"3")</formula>
    </cfRule>
  </conditionalFormatting>
  <conditionalFormatting sqref="Z46">
    <cfRule type="cellIs" dxfId="11793" priority="12320" operator="equal">
      <formula>_FV(13,"3")</formula>
    </cfRule>
  </conditionalFormatting>
  <conditionalFormatting sqref="Z46">
    <cfRule type="containsText" dxfId="11792" priority="12302" operator="containsText" text="DOMENICA">
      <formula>NOT(ISERROR(SEARCH("DOMENICA",Z46)))</formula>
    </cfRule>
    <cfRule type="containsText" dxfId="11791" priority="12303" operator="containsText" text="08.30 – 14.30">
      <formula>NOT(ISERROR(SEARCH("08.30 – 14.30",Z46)))</formula>
    </cfRule>
    <cfRule type="containsText" dxfId="11790" priority="12304" operator="containsText" text="09.30 – 18.30">
      <formula>NOT(ISERROR(SEARCH("09.30 – 18.30",Z46)))</formula>
    </cfRule>
    <cfRule type="containsText" dxfId="11789" priority="12305" operator="containsText" text="08.30 – 16.30">
      <formula>NOT(ISERROR(SEARCH("08.30 – 16.30",Z46)))</formula>
    </cfRule>
    <cfRule type="containsText" dxfId="11788" priority="12306" operator="containsText" text="08.30 – 17.30">
      <formula>NOT(ISERROR(SEARCH("08.30 – 17.30",Z46)))</formula>
    </cfRule>
    <cfRule type="containsText" dxfId="11787" priority="12307" operator="containsText" text="09.00 – 18.00">
      <formula>NOT(ISERROR(SEARCH("09.00 – 18.00",Z46)))</formula>
    </cfRule>
    <cfRule type="containsText" dxfId="11786" priority="12308" operator="containsText" text="09.00 – 15.00">
      <formula>NOT(ISERROR(SEARCH("09.00 – 15.00",Z46)))</formula>
    </cfRule>
    <cfRule type="containsText" dxfId="11785" priority="12309" operator="containsText" text="10.30 – 19.30">
      <formula>NOT(ISERROR(SEARCH("10.30 – 19.30",Z46)))</formula>
    </cfRule>
    <cfRule type="containsText" dxfId="11784" priority="12310" operator="containsText" text="09.00 – 13.00">
      <formula>NOT(ISERROR(SEARCH("09.00 – 13.00",Z46)))</formula>
    </cfRule>
    <cfRule type="containsText" dxfId="11783" priority="12311" operator="containsText" text="11.30 – 19.30">
      <formula>NOT(ISERROR(SEARCH("11.30 – 19.30",Z46)))</formula>
    </cfRule>
  </conditionalFormatting>
  <conditionalFormatting sqref="Z46">
    <cfRule type="cellIs" dxfId="11782" priority="12294" operator="equal">
      <formula>"09.00 – 15.00"</formula>
    </cfRule>
  </conditionalFormatting>
  <conditionalFormatting sqref="Z46">
    <cfRule type="cellIs" dxfId="11781" priority="12295" operator="equal">
      <formula>"09.00 – 18.00"</formula>
    </cfRule>
  </conditionalFormatting>
  <conditionalFormatting sqref="Z46">
    <cfRule type="cellIs" dxfId="11780" priority="12296" operator="equal">
      <formula>"09.30 – 13.00"</formula>
    </cfRule>
  </conditionalFormatting>
  <conditionalFormatting sqref="Z46">
    <cfRule type="cellIs" dxfId="11779" priority="12297" operator="equal">
      <formula>"10.30 – 19.30"</formula>
    </cfRule>
  </conditionalFormatting>
  <conditionalFormatting sqref="Z46">
    <cfRule type="cellIs" dxfId="11778" priority="12298" operator="equal">
      <formula>"11.30 – 19.30"</formula>
    </cfRule>
  </conditionalFormatting>
  <conditionalFormatting sqref="Z46">
    <cfRule type="cellIs" dxfId="11777" priority="12299" operator="equal">
      <formula>_FV(13,"3")</formula>
    </cfRule>
  </conditionalFormatting>
  <conditionalFormatting sqref="Z46">
    <cfRule type="cellIs" dxfId="11776" priority="12300" operator="equal">
      <formula>_FV(13,"3")</formula>
    </cfRule>
  </conditionalFormatting>
  <conditionalFormatting sqref="Z46">
    <cfRule type="cellIs" dxfId="11775" priority="12301" operator="equal">
      <formula>_FV(13,"3")</formula>
    </cfRule>
  </conditionalFormatting>
  <conditionalFormatting sqref="Z46">
    <cfRule type="cellIs" dxfId="11774" priority="12286" operator="equal">
      <formula>"09.00 – 15.00"</formula>
    </cfRule>
  </conditionalFormatting>
  <conditionalFormatting sqref="Z46">
    <cfRule type="cellIs" dxfId="11773" priority="12287" operator="equal">
      <formula>"09.00 – 18.00"</formula>
    </cfRule>
  </conditionalFormatting>
  <conditionalFormatting sqref="Z46">
    <cfRule type="cellIs" dxfId="11772" priority="12288" operator="equal">
      <formula>"09.30 – 13.00"</formula>
    </cfRule>
  </conditionalFormatting>
  <conditionalFormatting sqref="Z46">
    <cfRule type="cellIs" dxfId="11771" priority="12289" operator="equal">
      <formula>"10.30 – 19.30"</formula>
    </cfRule>
  </conditionalFormatting>
  <conditionalFormatting sqref="Z46">
    <cfRule type="cellIs" dxfId="11770" priority="12290" operator="equal">
      <formula>"11.30 – 19.30"</formula>
    </cfRule>
  </conditionalFormatting>
  <conditionalFormatting sqref="Z46">
    <cfRule type="cellIs" dxfId="11769" priority="12291" operator="equal">
      <formula>_FV(13,"3")</formula>
    </cfRule>
  </conditionalFormatting>
  <conditionalFormatting sqref="Z46">
    <cfRule type="cellIs" dxfId="11768" priority="12292" operator="equal">
      <formula>_FV(13,"3")</formula>
    </cfRule>
  </conditionalFormatting>
  <conditionalFormatting sqref="Z46">
    <cfRule type="cellIs" dxfId="11767" priority="12293" operator="equal">
      <formula>_FV(13,"3")</formula>
    </cfRule>
  </conditionalFormatting>
  <conditionalFormatting sqref="Z46">
    <cfRule type="containsText" dxfId="11766" priority="12280" operator="containsText" text="09.00 - 13.00">
      <formula>NOT(ISERROR(SEARCH("09.00 - 13.00",Z46)))</formula>
    </cfRule>
    <cfRule type="containsText" dxfId="11765" priority="12281" operator="containsText" text="09.00 – 15:00">
      <formula>NOT(ISERROR(SEARCH("09.00 – 15:00",Z46)))</formula>
    </cfRule>
    <cfRule type="containsText" dxfId="11764" priority="12282" operator="containsText" text="09.00 – 16.00">
      <formula>NOT(ISERROR(SEARCH("09.00 – 16.00",Z46)))</formula>
    </cfRule>
    <cfRule type="containsText" dxfId="11763" priority="12283" operator="containsText" text="09.00 - 13:00">
      <formula>NOT(ISERROR(SEARCH("09.00 - 13:00",Z46)))</formula>
    </cfRule>
    <cfRule type="containsText" dxfId="11762" priority="12284" operator="containsText" text="08.30 – 16:30 ">
      <formula>NOT(ISERROR(SEARCH("08.30 – 16:30 ",Z46)))</formula>
    </cfRule>
    <cfRule type="containsText" dxfId="11761" priority="12285" operator="containsText" text="08.30 – 17:30 ">
      <formula>NOT(ISERROR(SEARCH("08.30 – 17:30 ",Z46)))</formula>
    </cfRule>
  </conditionalFormatting>
  <conditionalFormatting sqref="Z46">
    <cfRule type="cellIs" dxfId="11760" priority="12272" operator="equal">
      <formula>"09.00 – 15.00"</formula>
    </cfRule>
  </conditionalFormatting>
  <conditionalFormatting sqref="Z46">
    <cfRule type="cellIs" dxfId="11759" priority="12273" operator="equal">
      <formula>"09.00 – 18.00"</formula>
    </cfRule>
  </conditionalFormatting>
  <conditionalFormatting sqref="Z46">
    <cfRule type="cellIs" dxfId="11758" priority="12274" operator="equal">
      <formula>"09.30 – 13.00"</formula>
    </cfRule>
  </conditionalFormatting>
  <conditionalFormatting sqref="Z46">
    <cfRule type="cellIs" dxfId="11757" priority="12275" operator="equal">
      <formula>"10.30 – 19.30"</formula>
    </cfRule>
  </conditionalFormatting>
  <conditionalFormatting sqref="Z46">
    <cfRule type="cellIs" dxfId="11756" priority="12276" operator="equal">
      <formula>"11.30 – 19.30"</formula>
    </cfRule>
  </conditionalFormatting>
  <conditionalFormatting sqref="Z46">
    <cfRule type="cellIs" dxfId="11755" priority="12277" operator="equal">
      <formula>_FV(13,"3")</formula>
    </cfRule>
  </conditionalFormatting>
  <conditionalFormatting sqref="Z46">
    <cfRule type="cellIs" dxfId="11754" priority="12278" operator="equal">
      <formula>_FV(13,"3")</formula>
    </cfRule>
  </conditionalFormatting>
  <conditionalFormatting sqref="Z46">
    <cfRule type="cellIs" dxfId="11753" priority="12279" operator="equal">
      <formula>_FV(13,"3")</formula>
    </cfRule>
  </conditionalFormatting>
  <conditionalFormatting sqref="Z46">
    <cfRule type="containsText" dxfId="11752" priority="12262" operator="containsText" text="DOMENICA">
      <formula>NOT(ISERROR(SEARCH("DOMENICA",Z46)))</formula>
    </cfRule>
    <cfRule type="containsText" dxfId="11751" priority="12263" operator="containsText" text="08.30 – 14.30">
      <formula>NOT(ISERROR(SEARCH("08.30 – 14.30",Z46)))</formula>
    </cfRule>
    <cfRule type="containsText" dxfId="11750" priority="12264" operator="containsText" text="09.30 – 18.30">
      <formula>NOT(ISERROR(SEARCH("09.30 – 18.30",Z46)))</formula>
    </cfRule>
    <cfRule type="containsText" dxfId="11749" priority="12265" operator="containsText" text="08.30 – 16.30">
      <formula>NOT(ISERROR(SEARCH("08.30 – 16.30",Z46)))</formula>
    </cfRule>
    <cfRule type="containsText" dxfId="11748" priority="12266" operator="containsText" text="08.30 – 17.30">
      <formula>NOT(ISERROR(SEARCH("08.30 – 17.30",Z46)))</formula>
    </cfRule>
    <cfRule type="containsText" dxfId="11747" priority="12267" operator="containsText" text="09.00 – 18.00">
      <formula>NOT(ISERROR(SEARCH("09.00 – 18.00",Z46)))</formula>
    </cfRule>
    <cfRule type="containsText" dxfId="11746" priority="12268" operator="containsText" text="09.00 – 15.00">
      <formula>NOT(ISERROR(SEARCH("09.00 – 15.00",Z46)))</formula>
    </cfRule>
    <cfRule type="containsText" dxfId="11745" priority="12269" operator="containsText" text="10.30 – 19.30">
      <formula>NOT(ISERROR(SEARCH("10.30 – 19.30",Z46)))</formula>
    </cfRule>
    <cfRule type="containsText" dxfId="11744" priority="12270" operator="containsText" text="09.00 – 13.00">
      <formula>NOT(ISERROR(SEARCH("09.00 – 13.00",Z46)))</formula>
    </cfRule>
    <cfRule type="containsText" dxfId="11743" priority="12271" operator="containsText" text="11.30 – 19.30">
      <formula>NOT(ISERROR(SEARCH("11.30 – 19.30",Z46)))</formula>
    </cfRule>
  </conditionalFormatting>
  <conditionalFormatting sqref="Z46">
    <cfRule type="cellIs" dxfId="11742" priority="12255" operator="equal">
      <formula>"09.00 – 18.00"</formula>
    </cfRule>
  </conditionalFormatting>
  <conditionalFormatting sqref="Z46">
    <cfRule type="cellIs" dxfId="11741" priority="12256" operator="equal">
      <formula>"09.30 – 13.00"</formula>
    </cfRule>
  </conditionalFormatting>
  <conditionalFormatting sqref="Z46">
    <cfRule type="cellIs" dxfId="11740" priority="12257" operator="equal">
      <formula>"10.30 – 19.30"</formula>
    </cfRule>
  </conditionalFormatting>
  <conditionalFormatting sqref="Z46">
    <cfRule type="cellIs" dxfId="11739" priority="12258" operator="equal">
      <formula>"11.30 – 19.30"</formula>
    </cfRule>
  </conditionalFormatting>
  <conditionalFormatting sqref="Z46">
    <cfRule type="cellIs" dxfId="11738" priority="12259" operator="equal">
      <formula>_FV(13,"3")</formula>
    </cfRule>
  </conditionalFormatting>
  <conditionalFormatting sqref="Z46">
    <cfRule type="cellIs" dxfId="11737" priority="12260" operator="equal">
      <formula>_FV(13,"3")</formula>
    </cfRule>
  </conditionalFormatting>
  <conditionalFormatting sqref="Z46">
    <cfRule type="cellIs" dxfId="11736" priority="12261" operator="equal">
      <formula>_FV(13,"3")</formula>
    </cfRule>
  </conditionalFormatting>
  <conditionalFormatting sqref="Z46">
    <cfRule type="cellIs" dxfId="11735" priority="12248" operator="equal">
      <formula>"09.00 – 18.00"</formula>
    </cfRule>
  </conditionalFormatting>
  <conditionalFormatting sqref="Z46">
    <cfRule type="cellIs" dxfId="11734" priority="12249" operator="equal">
      <formula>"09.30 – 13.00"</formula>
    </cfRule>
  </conditionalFormatting>
  <conditionalFormatting sqref="Z46">
    <cfRule type="cellIs" dxfId="11733" priority="12250" operator="equal">
      <formula>"10.30 – 19.30"</formula>
    </cfRule>
  </conditionalFormatting>
  <conditionalFormatting sqref="Z46">
    <cfRule type="cellIs" dxfId="11732" priority="12251" operator="equal">
      <formula>"11.30 – 19.30"</formula>
    </cfRule>
  </conditionalFormatting>
  <conditionalFormatting sqref="Z46">
    <cfRule type="cellIs" dxfId="11731" priority="12252" operator="equal">
      <formula>_FV(13,"3")</formula>
    </cfRule>
  </conditionalFormatting>
  <conditionalFormatting sqref="Z46">
    <cfRule type="cellIs" dxfId="11730" priority="12253" operator="equal">
      <formula>_FV(13,"3")</formula>
    </cfRule>
  </conditionalFormatting>
  <conditionalFormatting sqref="Z46">
    <cfRule type="cellIs" dxfId="11729" priority="12254" operator="equal">
      <formula>_FV(13,"3")</formula>
    </cfRule>
  </conditionalFormatting>
  <conditionalFormatting sqref="Z47:Z54">
    <cfRule type="containsText" dxfId="11728" priority="12230" operator="containsText" text="08.30 – 14.30">
      <formula>NOT(ISERROR(SEARCH("08.30 – 14.30",Z47)))</formula>
    </cfRule>
    <cfRule type="containsText" dxfId="11727" priority="12231" operator="containsText" text="09:30 – 18.30">
      <formula>NOT(ISERROR(SEARCH("09:30 – 18.30",Z47)))</formula>
    </cfRule>
    <cfRule type="containsText" dxfId="11726" priority="12232" operator="containsText" text="10.30 – 18.30">
      <formula>NOT(ISERROR(SEARCH("10.30 – 18.30",Z47)))</formula>
    </cfRule>
    <cfRule type="containsText" dxfId="11725" priority="12233" operator="containsText" text="09.30 – 18.30">
      <formula>NOT(ISERROR(SEARCH("09.30 – 18.30",Z47)))</formula>
    </cfRule>
    <cfRule type="containsText" dxfId="11724" priority="12235" operator="containsText" text="09.00 – 13:00">
      <formula>NOT(ISERROR(SEARCH("09.00 – 13:00",Z47)))</formula>
    </cfRule>
    <cfRule type="containsText" dxfId="11723" priority="12236" operator="containsText" text="08.30 – 16.30">
      <formula>NOT(ISERROR(SEARCH("08.30 – 16.30",Z47)))</formula>
    </cfRule>
    <cfRule type="containsText" dxfId="11722" priority="12237" operator="containsText" text="08:30 – 17.30">
      <formula>NOT(ISERROR(SEARCH("08:30 – 17.30",Z47)))</formula>
    </cfRule>
    <cfRule type="containsText" dxfId="11721" priority="12238" operator="containsText" text="08.30 – 17.30">
      <formula>NOT(ISERROR(SEARCH("08.30 – 17.30",Z47)))</formula>
    </cfRule>
    <cfRule type="containsText" dxfId="11720" priority="12239" operator="containsText" text="09.00 – 18.00">
      <formula>NOT(ISERROR(SEARCH("09.00 – 18.00",Z47)))</formula>
    </cfRule>
    <cfRule type="containsText" dxfId="11719" priority="12240" operator="containsText" text="09.00 – 13.00">
      <formula>NOT(ISERROR(SEARCH("09.00 – 13.00",Z47)))</formula>
    </cfRule>
    <cfRule type="containsText" dxfId="11718" priority="12241" operator="containsText" text="11.30 – 19.30">
      <formula>NOT(ISERROR(SEARCH("11.30 – 19.30",Z47)))</formula>
    </cfRule>
    <cfRule type="containsText" dxfId="11717" priority="12242" operator="containsText" text="10.30 – 19.30">
      <formula>NOT(ISERROR(SEARCH("10.30 – 19.30",Z47)))</formula>
    </cfRule>
    <cfRule type="containsText" dxfId="11716" priority="12243" operator="containsText" text="09.00 – 15.00">
      <formula>NOT(ISERROR(SEARCH("09.00 – 15.00",Z47)))</formula>
    </cfRule>
    <cfRule type="containsText" dxfId="11715" priority="12244" operator="containsText" text="1 2 : 3 0">
      <formula>NOT(ISERROR(SEARCH("1 2 : 3 0",Z47)))</formula>
    </cfRule>
    <cfRule type="containsText" dxfId="11714" priority="12245" operator="containsText" text="1 3 : 3 0">
      <formula>NOT(ISERROR(SEARCH("1 3 : 3 0",Z47)))</formula>
    </cfRule>
    <cfRule type="containsText" dxfId="11713" priority="12246" operator="containsText" text="FESTIVITÁ">
      <formula>NOT(ISERROR(SEARCH("FESTIVITÁ",Z47)))</formula>
    </cfRule>
    <cfRule type="cellIs" dxfId="11712" priority="12247" operator="equal">
      <formula>"DOMENICA"</formula>
    </cfRule>
  </conditionalFormatting>
  <conditionalFormatting sqref="Z47:Z54">
    <cfRule type="containsText" dxfId="11711" priority="12222" operator="containsText" text="09.00 - 13.00">
      <formula>NOT(ISERROR(SEARCH("09.00 - 13.00",Z47)))</formula>
    </cfRule>
    <cfRule type="containsText" dxfId="11710" priority="12225" operator="containsText" text="09.00 – 15:00">
      <formula>NOT(ISERROR(SEARCH("09.00 – 15:00",Z47)))</formula>
    </cfRule>
    <cfRule type="containsText" dxfId="11709" priority="12226" operator="containsText" text="09.00 – 16.00">
      <formula>NOT(ISERROR(SEARCH("09.00 – 16.00",Z47)))</formula>
    </cfRule>
    <cfRule type="containsText" dxfId="11708" priority="12227" operator="containsText" text="09.00 - 13:00">
      <formula>NOT(ISERROR(SEARCH("09.00 - 13:00",Z47)))</formula>
    </cfRule>
    <cfRule type="containsText" dxfId="11707" priority="12228" operator="containsText" text="08.30 – 16:30 ">
      <formula>NOT(ISERROR(SEARCH("08.30 – 16:30 ",Z47)))</formula>
    </cfRule>
    <cfRule type="containsText" dxfId="11706" priority="12229" operator="containsText" text="08.30 – 17:30 ">
      <formula>NOT(ISERROR(SEARCH("08.30 – 17:30 ",Z47)))</formula>
    </cfRule>
  </conditionalFormatting>
  <conditionalFormatting sqref="Z47:Z54">
    <cfRule type="containsText" dxfId="11705" priority="12224" operator="containsText" text="1 3 : 0 0">
      <formula>NOT(ISERROR(SEARCH("1 3 : 0 0",Z47)))</formula>
    </cfRule>
  </conditionalFormatting>
  <conditionalFormatting sqref="Z47">
    <cfRule type="containsText" dxfId="11704" priority="12223" operator="containsText" text="13:00">
      <formula>NOT(ISERROR(SEARCH("13:00",Z47)))</formula>
    </cfRule>
  </conditionalFormatting>
  <conditionalFormatting sqref="Z47:Z54">
    <cfRule type="containsText" dxfId="11703" priority="12234" operator="containsText" text="09:00 – 13.00 ">
      <formula>NOT(ISERROR(SEARCH("09:00 – 13.00 ",Z47)))</formula>
    </cfRule>
  </conditionalFormatting>
  <conditionalFormatting sqref="Z53">
    <cfRule type="containsText" dxfId="11702" priority="12221" operator="containsText" text="09:00 – 13.00 ">
      <formula>NOT(ISERROR(SEARCH("09:00 – 13.00 ",Z53)))</formula>
    </cfRule>
  </conditionalFormatting>
  <conditionalFormatting sqref="Z47:Z54">
    <cfRule type="containsText" dxfId="11701" priority="12220" operator="containsText" text="09:00 – 13.00 ">
      <formula>NOT(ISERROR(SEARCH("09:00 – 13.00 ",Z47)))</formula>
    </cfRule>
  </conditionalFormatting>
  <conditionalFormatting sqref="Z53:Z54">
    <cfRule type="containsText" dxfId="11700" priority="12219" operator="containsText" text="09:00 – 13.00 ">
      <formula>NOT(ISERROR(SEARCH("09:00 – 13.00 ",Z53)))</formula>
    </cfRule>
  </conditionalFormatting>
  <conditionalFormatting sqref="Z48">
    <cfRule type="containsText" dxfId="11699" priority="12216" operator="containsText" text="09.00 -13.00">
      <formula>NOT(ISERROR(SEARCH("09.00 -13.00",Z48)))</formula>
    </cfRule>
    <cfRule type="containsText" dxfId="11698" priority="12217" operator="containsText" text="09.00 -15:00">
      <formula>NOT(ISERROR(SEARCH("09.00 -15:00",Z48)))</formula>
    </cfRule>
    <cfRule type="containsText" dxfId="11697" priority="12218" operator="containsText" text="09.00 -16.00">
      <formula>NOT(ISERROR(SEARCH("09.00 -16.00",Z48)))</formula>
    </cfRule>
  </conditionalFormatting>
  <conditionalFormatting sqref="Z49:Z54">
    <cfRule type="containsText" dxfId="11696" priority="12213" operator="containsText" text="09.00 -13.00">
      <formula>NOT(ISERROR(SEARCH("09.00 -13.00",Z49)))</formula>
    </cfRule>
    <cfRule type="containsText" dxfId="11695" priority="12214" operator="containsText" text="09.00 -15:00">
      <formula>NOT(ISERROR(SEARCH("09.00 -15:00",Z49)))</formula>
    </cfRule>
    <cfRule type="containsText" dxfId="11694" priority="12215" operator="containsText" text="09.00 -16.00">
      <formula>NOT(ISERROR(SEARCH("09.00 -16.00",Z49)))</formula>
    </cfRule>
  </conditionalFormatting>
  <conditionalFormatting sqref="Z47">
    <cfRule type="containsText" dxfId="11693" priority="12210" operator="containsText" text="09.00 -13.00">
      <formula>NOT(ISERROR(SEARCH("09.00 -13.00",Z47)))</formula>
    </cfRule>
    <cfRule type="containsText" dxfId="11692" priority="12211" operator="containsText" text="09.00 -15:00">
      <formula>NOT(ISERROR(SEARCH("09.00 -15:00",Z47)))</formula>
    </cfRule>
    <cfRule type="containsText" dxfId="11691" priority="12212" operator="containsText" text="09.00 -16.00">
      <formula>NOT(ISERROR(SEARCH("09.00 -16.00",Z47)))</formula>
    </cfRule>
  </conditionalFormatting>
  <conditionalFormatting sqref="Z53">
    <cfRule type="containsText" dxfId="11690" priority="12209" operator="containsText" text="09:00 – 13.00 ">
      <formula>NOT(ISERROR(SEARCH("09:00 – 13.00 ",Z53)))</formula>
    </cfRule>
  </conditionalFormatting>
  <conditionalFormatting sqref="Z47:Z54">
    <cfRule type="containsText" dxfId="11689" priority="12208" operator="containsText" text="09:00 – 13.00 ">
      <formula>NOT(ISERROR(SEARCH("09:00 – 13.00 ",Z47)))</formula>
    </cfRule>
  </conditionalFormatting>
  <conditionalFormatting sqref="Z53:Z54">
    <cfRule type="containsText" dxfId="11688" priority="12207" operator="containsText" text="09:00 – 13.00 ">
      <formula>NOT(ISERROR(SEARCH("09:00 – 13.00 ",Z53)))</formula>
    </cfRule>
  </conditionalFormatting>
  <conditionalFormatting sqref="Z48">
    <cfRule type="containsText" dxfId="11687" priority="12204" operator="containsText" text="09.00 -13.00">
      <formula>NOT(ISERROR(SEARCH("09.00 -13.00",Z48)))</formula>
    </cfRule>
    <cfRule type="containsText" dxfId="11686" priority="12205" operator="containsText" text="09.00 -15:00">
      <formula>NOT(ISERROR(SEARCH("09.00 -15:00",Z48)))</formula>
    </cfRule>
    <cfRule type="containsText" dxfId="11685" priority="12206" operator="containsText" text="09.00 -16.00">
      <formula>NOT(ISERROR(SEARCH("09.00 -16.00",Z48)))</formula>
    </cfRule>
  </conditionalFormatting>
  <conditionalFormatting sqref="Z49:Z54">
    <cfRule type="containsText" dxfId="11684" priority="12201" operator="containsText" text="09.00 -13.00">
      <formula>NOT(ISERROR(SEARCH("09.00 -13.00",Z49)))</formula>
    </cfRule>
    <cfRule type="containsText" dxfId="11683" priority="12202" operator="containsText" text="09.00 -15:00">
      <formula>NOT(ISERROR(SEARCH("09.00 -15:00",Z49)))</formula>
    </cfRule>
    <cfRule type="containsText" dxfId="11682" priority="12203" operator="containsText" text="09.00 -16.00">
      <formula>NOT(ISERROR(SEARCH("09.00 -16.00",Z49)))</formula>
    </cfRule>
  </conditionalFormatting>
  <conditionalFormatting sqref="Z47">
    <cfRule type="containsText" dxfId="11681" priority="12198" operator="containsText" text="09.00 -13.00">
      <formula>NOT(ISERROR(SEARCH("09.00 -13.00",Z47)))</formula>
    </cfRule>
    <cfRule type="containsText" dxfId="11680" priority="12199" operator="containsText" text="09.00 -15:00">
      <formula>NOT(ISERROR(SEARCH("09.00 -15:00",Z47)))</formula>
    </cfRule>
    <cfRule type="containsText" dxfId="11679" priority="12200" operator="containsText" text="09.00 -16.00">
      <formula>NOT(ISERROR(SEARCH("09.00 -16.00",Z47)))</formula>
    </cfRule>
  </conditionalFormatting>
  <conditionalFormatting sqref="Z48">
    <cfRule type="containsText" dxfId="11678" priority="12195" operator="containsText" text="09.00 -13:00">
      <formula>NOT(ISERROR(SEARCH("09.00 -13:00",Z48)))</formula>
    </cfRule>
    <cfRule type="containsText" dxfId="11677" priority="12196" operator="containsText" text="08.30 -17.30">
      <formula>NOT(ISERROR(SEARCH("08.30 -17.30",Z48)))</formula>
    </cfRule>
    <cfRule type="containsText" dxfId="11676" priority="12197" operator="containsText" text="08.30 -15:30">
      <formula>NOT(ISERROR(SEARCH("08.30 -15:30",Z48)))</formula>
    </cfRule>
  </conditionalFormatting>
  <conditionalFormatting sqref="Z49:Z54">
    <cfRule type="containsText" dxfId="11675" priority="12192" operator="containsText" text="09.00 -13.00">
      <formula>NOT(ISERROR(SEARCH("09.00 -13.00",Z49)))</formula>
    </cfRule>
    <cfRule type="containsText" dxfId="11674" priority="12193" operator="containsText" text="09.00 -15:00">
      <formula>NOT(ISERROR(SEARCH("09.00 -15:00",Z49)))</formula>
    </cfRule>
    <cfRule type="containsText" dxfId="11673" priority="12194" operator="containsText" text="09.00 -16.00">
      <formula>NOT(ISERROR(SEARCH("09.00 -16.00",Z49)))</formula>
    </cfRule>
  </conditionalFormatting>
  <conditionalFormatting sqref="Z49:Z54">
    <cfRule type="containsText" dxfId="11672" priority="12189" operator="containsText" text="09.00 -13:00">
      <formula>NOT(ISERROR(SEARCH("09.00 -13:00",Z49)))</formula>
    </cfRule>
    <cfRule type="containsText" dxfId="11671" priority="12190" operator="containsText" text="08.30 -17.30">
      <formula>NOT(ISERROR(SEARCH("08.30 -17.30",Z49)))</formula>
    </cfRule>
    <cfRule type="containsText" dxfId="11670" priority="12191" operator="containsText" text="08.30 -15:30">
      <formula>NOT(ISERROR(SEARCH("08.30 -15:30",Z49)))</formula>
    </cfRule>
  </conditionalFormatting>
  <conditionalFormatting sqref="Z47">
    <cfRule type="containsText" dxfId="11669" priority="12186" operator="containsText" text="09.00 -13.00">
      <formula>NOT(ISERROR(SEARCH("09.00 -13.00",Z47)))</formula>
    </cfRule>
    <cfRule type="containsText" dxfId="11668" priority="12187" operator="containsText" text="09.00 -15:00">
      <formula>NOT(ISERROR(SEARCH("09.00 -15:00",Z47)))</formula>
    </cfRule>
    <cfRule type="containsText" dxfId="11667" priority="12188" operator="containsText" text="09.00 -16.00">
      <formula>NOT(ISERROR(SEARCH("09.00 -16.00",Z47)))</formula>
    </cfRule>
  </conditionalFormatting>
  <conditionalFormatting sqref="Z47">
    <cfRule type="containsText" dxfId="11666" priority="12183" operator="containsText" text="09.00 -13:00">
      <formula>NOT(ISERROR(SEARCH("09.00 -13:00",Z47)))</formula>
    </cfRule>
    <cfRule type="containsText" dxfId="11665" priority="12184" operator="containsText" text="08.30 -17.30">
      <formula>NOT(ISERROR(SEARCH("08.30 -17.30",Z47)))</formula>
    </cfRule>
    <cfRule type="containsText" dxfId="11664" priority="12185" operator="containsText" text="08.30 -15:30">
      <formula>NOT(ISERROR(SEARCH("08.30 -15:30",Z47)))</formula>
    </cfRule>
  </conditionalFormatting>
  <conditionalFormatting sqref="Z36">
    <cfRule type="cellIs" dxfId="11663" priority="12174" operator="equal">
      <formula>"09.00 – 13.00"</formula>
    </cfRule>
  </conditionalFormatting>
  <conditionalFormatting sqref="Z36">
    <cfRule type="cellIs" dxfId="11662" priority="12175" operator="equal">
      <formula>"09.00 – 15.00"</formula>
    </cfRule>
  </conditionalFormatting>
  <conditionalFormatting sqref="Z36">
    <cfRule type="cellIs" dxfId="11661" priority="12176" operator="equal">
      <formula>"09.00 – 18.00"</formula>
    </cfRule>
  </conditionalFormatting>
  <conditionalFormatting sqref="Z36">
    <cfRule type="cellIs" dxfId="11660" priority="12177" operator="equal">
      <formula>"09.30 – 13.00"</formula>
    </cfRule>
  </conditionalFormatting>
  <conditionalFormatting sqref="Z36">
    <cfRule type="cellIs" dxfId="11659" priority="12178" operator="equal">
      <formula>"10.30 – 19.30"</formula>
    </cfRule>
  </conditionalFormatting>
  <conditionalFormatting sqref="Z36">
    <cfRule type="cellIs" dxfId="11658" priority="12179" operator="equal">
      <formula>"11.30 – 19.30"</formula>
    </cfRule>
  </conditionalFormatting>
  <conditionalFormatting sqref="Z36">
    <cfRule type="cellIs" dxfId="11657" priority="12180" operator="equal">
      <formula>_FV(13,"3")</formula>
    </cfRule>
  </conditionalFormatting>
  <conditionalFormatting sqref="Z36">
    <cfRule type="cellIs" dxfId="11656" priority="12181" operator="equal">
      <formula>_FV(13,"3")</formula>
    </cfRule>
  </conditionalFormatting>
  <conditionalFormatting sqref="Z36">
    <cfRule type="cellIs" dxfId="11655" priority="12182" operator="equal">
      <formula>_FV(13,"3")</formula>
    </cfRule>
  </conditionalFormatting>
  <conditionalFormatting sqref="Z36">
    <cfRule type="containsText" dxfId="11654" priority="12164" operator="containsText" text="DOMENICA">
      <formula>NOT(ISERROR(SEARCH("DOMENICA",Z36)))</formula>
    </cfRule>
    <cfRule type="containsText" dxfId="11653" priority="12165" operator="containsText" text="08.30 – 14.30">
      <formula>NOT(ISERROR(SEARCH("08.30 – 14.30",Z36)))</formula>
    </cfRule>
    <cfRule type="containsText" dxfId="11652" priority="12166" operator="containsText" text="09.30 – 18.30">
      <formula>NOT(ISERROR(SEARCH("09.30 – 18.30",Z36)))</formula>
    </cfRule>
    <cfRule type="containsText" dxfId="11651" priority="12167" operator="containsText" text="08.30 – 16.30">
      <formula>NOT(ISERROR(SEARCH("08.30 – 16.30",Z36)))</formula>
    </cfRule>
    <cfRule type="containsText" dxfId="11650" priority="12168" operator="containsText" text="08.30 – 17.30">
      <formula>NOT(ISERROR(SEARCH("08.30 – 17.30",Z36)))</formula>
    </cfRule>
    <cfRule type="containsText" dxfId="11649" priority="12169" operator="containsText" text="09.00 – 18.00">
      <formula>NOT(ISERROR(SEARCH("09.00 – 18.00",Z36)))</formula>
    </cfRule>
    <cfRule type="containsText" dxfId="11648" priority="12170" operator="containsText" text="09.00 – 15.00">
      <formula>NOT(ISERROR(SEARCH("09.00 – 15.00",Z36)))</formula>
    </cfRule>
    <cfRule type="containsText" dxfId="11647" priority="12171" operator="containsText" text="10.30 – 19.30">
      <formula>NOT(ISERROR(SEARCH("10.30 – 19.30",Z36)))</formula>
    </cfRule>
    <cfRule type="containsText" dxfId="11646" priority="12172" operator="containsText" text="09.00 – 13.00">
      <formula>NOT(ISERROR(SEARCH("09.00 – 13.00",Z36)))</formula>
    </cfRule>
    <cfRule type="containsText" dxfId="11645" priority="12173" operator="containsText" text="11.30 – 19.30">
      <formula>NOT(ISERROR(SEARCH("11.30 – 19.30",Z36)))</formula>
    </cfRule>
  </conditionalFormatting>
  <conditionalFormatting sqref="Z36">
    <cfRule type="cellIs" dxfId="11644" priority="12156" operator="equal">
      <formula>"09.00 – 15.00"</formula>
    </cfRule>
  </conditionalFormatting>
  <conditionalFormatting sqref="Z36">
    <cfRule type="cellIs" dxfId="11643" priority="12157" operator="equal">
      <formula>"09.00 – 18.00"</formula>
    </cfRule>
  </conditionalFormatting>
  <conditionalFormatting sqref="Z36">
    <cfRule type="cellIs" dxfId="11642" priority="12158" operator="equal">
      <formula>"09.30 – 13.00"</formula>
    </cfRule>
  </conditionalFormatting>
  <conditionalFormatting sqref="Z36">
    <cfRule type="cellIs" dxfId="11641" priority="12159" operator="equal">
      <formula>"10.30 – 19.30"</formula>
    </cfRule>
  </conditionalFormatting>
  <conditionalFormatting sqref="Z36">
    <cfRule type="cellIs" dxfId="11640" priority="12160" operator="equal">
      <formula>"11.30 – 19.30"</formula>
    </cfRule>
  </conditionalFormatting>
  <conditionalFormatting sqref="Z36">
    <cfRule type="cellIs" dxfId="11639" priority="12161" operator="equal">
      <formula>_FV(13,"3")</formula>
    </cfRule>
  </conditionalFormatting>
  <conditionalFormatting sqref="Z36">
    <cfRule type="cellIs" dxfId="11638" priority="12162" operator="equal">
      <formula>_FV(13,"3")</formula>
    </cfRule>
  </conditionalFormatting>
  <conditionalFormatting sqref="Z36">
    <cfRule type="cellIs" dxfId="11637" priority="12163" operator="equal">
      <formula>_FV(13,"3")</formula>
    </cfRule>
  </conditionalFormatting>
  <conditionalFormatting sqref="Z36">
    <cfRule type="cellIs" dxfId="11636" priority="12148" operator="equal">
      <formula>"09.00 – 15.00"</formula>
    </cfRule>
  </conditionalFormatting>
  <conditionalFormatting sqref="Z36">
    <cfRule type="cellIs" dxfId="11635" priority="12149" operator="equal">
      <formula>"09.00 – 18.00"</formula>
    </cfRule>
  </conditionalFormatting>
  <conditionalFormatting sqref="Z36">
    <cfRule type="cellIs" dxfId="11634" priority="12150" operator="equal">
      <formula>"09.30 – 13.00"</formula>
    </cfRule>
  </conditionalFormatting>
  <conditionalFormatting sqref="Z36">
    <cfRule type="cellIs" dxfId="11633" priority="12151" operator="equal">
      <formula>"10.30 – 19.30"</formula>
    </cfRule>
  </conditionalFormatting>
  <conditionalFormatting sqref="Z36">
    <cfRule type="cellIs" dxfId="11632" priority="12152" operator="equal">
      <formula>"11.30 – 19.30"</formula>
    </cfRule>
  </conditionalFormatting>
  <conditionalFormatting sqref="Z36">
    <cfRule type="cellIs" dxfId="11631" priority="12153" operator="equal">
      <formula>_FV(13,"3")</formula>
    </cfRule>
  </conditionalFormatting>
  <conditionalFormatting sqref="Z36">
    <cfRule type="cellIs" dxfId="11630" priority="12154" operator="equal">
      <formula>_FV(13,"3")</formula>
    </cfRule>
  </conditionalFormatting>
  <conditionalFormatting sqref="Z36">
    <cfRule type="cellIs" dxfId="11629" priority="12155" operator="equal">
      <formula>_FV(13,"3")</formula>
    </cfRule>
  </conditionalFormatting>
  <conditionalFormatting sqref="Z36">
    <cfRule type="containsText" dxfId="11628" priority="12142" operator="containsText" text="09.00 - 13.00">
      <formula>NOT(ISERROR(SEARCH("09.00 - 13.00",Z36)))</formula>
    </cfRule>
    <cfRule type="containsText" dxfId="11627" priority="12143" operator="containsText" text="09.00 – 15:00">
      <formula>NOT(ISERROR(SEARCH("09.00 – 15:00",Z36)))</formula>
    </cfRule>
    <cfRule type="containsText" dxfId="11626" priority="12144" operator="containsText" text="09.00 – 16.00">
      <formula>NOT(ISERROR(SEARCH("09.00 – 16.00",Z36)))</formula>
    </cfRule>
    <cfRule type="containsText" dxfId="11625" priority="12145" operator="containsText" text="09.00 - 13:00">
      <formula>NOT(ISERROR(SEARCH("09.00 - 13:00",Z36)))</formula>
    </cfRule>
    <cfRule type="containsText" dxfId="11624" priority="12146" operator="containsText" text="08.30 – 16:30 ">
      <formula>NOT(ISERROR(SEARCH("08.30 – 16:30 ",Z36)))</formula>
    </cfRule>
    <cfRule type="containsText" dxfId="11623" priority="12147" operator="containsText" text="08.30 – 17:30 ">
      <formula>NOT(ISERROR(SEARCH("08.30 – 17:30 ",Z36)))</formula>
    </cfRule>
  </conditionalFormatting>
  <conditionalFormatting sqref="Z36">
    <cfRule type="cellIs" dxfId="11622" priority="12134" operator="equal">
      <formula>"09.00 – 15.00"</formula>
    </cfRule>
  </conditionalFormatting>
  <conditionalFormatting sqref="Z36">
    <cfRule type="cellIs" dxfId="11621" priority="12135" operator="equal">
      <formula>"09.00 – 18.00"</formula>
    </cfRule>
  </conditionalFormatting>
  <conditionalFormatting sqref="Z36">
    <cfRule type="cellIs" dxfId="11620" priority="12136" operator="equal">
      <formula>"09.30 – 13.00"</formula>
    </cfRule>
  </conditionalFormatting>
  <conditionalFormatting sqref="Z36">
    <cfRule type="cellIs" dxfId="11619" priority="12137" operator="equal">
      <formula>"10.30 – 19.30"</formula>
    </cfRule>
  </conditionalFormatting>
  <conditionalFormatting sqref="Z36">
    <cfRule type="cellIs" dxfId="11618" priority="12138" operator="equal">
      <formula>"11.30 – 19.30"</formula>
    </cfRule>
  </conditionalFormatting>
  <conditionalFormatting sqref="Z36">
    <cfRule type="cellIs" dxfId="11617" priority="12139" operator="equal">
      <formula>_FV(13,"3")</formula>
    </cfRule>
  </conditionalFormatting>
  <conditionalFormatting sqref="Z36">
    <cfRule type="cellIs" dxfId="11616" priority="12140" operator="equal">
      <formula>_FV(13,"3")</formula>
    </cfRule>
  </conditionalFormatting>
  <conditionalFormatting sqref="Z36">
    <cfRule type="cellIs" dxfId="11615" priority="12141" operator="equal">
      <formula>_FV(13,"3")</formula>
    </cfRule>
  </conditionalFormatting>
  <conditionalFormatting sqref="Z36">
    <cfRule type="containsText" dxfId="11614" priority="12124" operator="containsText" text="DOMENICA">
      <formula>NOT(ISERROR(SEARCH("DOMENICA",Z36)))</formula>
    </cfRule>
    <cfRule type="containsText" dxfId="11613" priority="12125" operator="containsText" text="08.30 – 14.30">
      <formula>NOT(ISERROR(SEARCH("08.30 – 14.30",Z36)))</formula>
    </cfRule>
    <cfRule type="containsText" dxfId="11612" priority="12126" operator="containsText" text="09.30 – 18.30">
      <formula>NOT(ISERROR(SEARCH("09.30 – 18.30",Z36)))</formula>
    </cfRule>
    <cfRule type="containsText" dxfId="11611" priority="12127" operator="containsText" text="08.30 – 16.30">
      <formula>NOT(ISERROR(SEARCH("08.30 – 16.30",Z36)))</formula>
    </cfRule>
    <cfRule type="containsText" dxfId="11610" priority="12128" operator="containsText" text="08.30 – 17.30">
      <formula>NOT(ISERROR(SEARCH("08.30 – 17.30",Z36)))</formula>
    </cfRule>
    <cfRule type="containsText" dxfId="11609" priority="12129" operator="containsText" text="09.00 – 18.00">
      <formula>NOT(ISERROR(SEARCH("09.00 – 18.00",Z36)))</formula>
    </cfRule>
    <cfRule type="containsText" dxfId="11608" priority="12130" operator="containsText" text="09.00 – 15.00">
      <formula>NOT(ISERROR(SEARCH("09.00 – 15.00",Z36)))</formula>
    </cfRule>
    <cfRule type="containsText" dxfId="11607" priority="12131" operator="containsText" text="10.30 – 19.30">
      <formula>NOT(ISERROR(SEARCH("10.30 – 19.30",Z36)))</formula>
    </cfRule>
    <cfRule type="containsText" dxfId="11606" priority="12132" operator="containsText" text="09.00 – 13.00">
      <formula>NOT(ISERROR(SEARCH("09.00 – 13.00",Z36)))</formula>
    </cfRule>
    <cfRule type="containsText" dxfId="11605" priority="12133" operator="containsText" text="11.30 – 19.30">
      <formula>NOT(ISERROR(SEARCH("11.30 – 19.30",Z36)))</formula>
    </cfRule>
  </conditionalFormatting>
  <conditionalFormatting sqref="Z36">
    <cfRule type="cellIs" dxfId="11604" priority="12117" operator="equal">
      <formula>"09.00 – 18.00"</formula>
    </cfRule>
  </conditionalFormatting>
  <conditionalFormatting sqref="Z36">
    <cfRule type="cellIs" dxfId="11603" priority="12118" operator="equal">
      <formula>"09.30 – 13.00"</formula>
    </cfRule>
  </conditionalFormatting>
  <conditionalFormatting sqref="Z36">
    <cfRule type="cellIs" dxfId="11602" priority="12119" operator="equal">
      <formula>"10.30 – 19.30"</formula>
    </cfRule>
  </conditionalFormatting>
  <conditionalFormatting sqref="Z36">
    <cfRule type="cellIs" dxfId="11601" priority="12120" operator="equal">
      <formula>"11.30 – 19.30"</formula>
    </cfRule>
  </conditionalFormatting>
  <conditionalFormatting sqref="Z36">
    <cfRule type="cellIs" dxfId="11600" priority="12121" operator="equal">
      <formula>_FV(13,"3")</formula>
    </cfRule>
  </conditionalFormatting>
  <conditionalFormatting sqref="Z36">
    <cfRule type="cellIs" dxfId="11599" priority="12122" operator="equal">
      <formula>_FV(13,"3")</formula>
    </cfRule>
  </conditionalFormatting>
  <conditionalFormatting sqref="Z36">
    <cfRule type="cellIs" dxfId="11598" priority="12123" operator="equal">
      <formula>_FV(13,"3")</formula>
    </cfRule>
  </conditionalFormatting>
  <conditionalFormatting sqref="Z36">
    <cfRule type="cellIs" dxfId="11597" priority="12110" operator="equal">
      <formula>"09.00 – 18.00"</formula>
    </cfRule>
  </conditionalFormatting>
  <conditionalFormatting sqref="Z36">
    <cfRule type="cellIs" dxfId="11596" priority="12111" operator="equal">
      <formula>"09.30 – 13.00"</formula>
    </cfRule>
  </conditionalFormatting>
  <conditionalFormatting sqref="Z36">
    <cfRule type="cellIs" dxfId="11595" priority="12112" operator="equal">
      <formula>"10.30 – 19.30"</formula>
    </cfRule>
  </conditionalFormatting>
  <conditionalFormatting sqref="Z36">
    <cfRule type="cellIs" dxfId="11594" priority="12113" operator="equal">
      <formula>"11.30 – 19.30"</formula>
    </cfRule>
  </conditionalFormatting>
  <conditionalFormatting sqref="Z36">
    <cfRule type="cellIs" dxfId="11593" priority="12114" operator="equal">
      <formula>_FV(13,"3")</formula>
    </cfRule>
  </conditionalFormatting>
  <conditionalFormatting sqref="Z36">
    <cfRule type="cellIs" dxfId="11592" priority="12115" operator="equal">
      <formula>_FV(13,"3")</formula>
    </cfRule>
  </conditionalFormatting>
  <conditionalFormatting sqref="Z36">
    <cfRule type="cellIs" dxfId="11591" priority="12116" operator="equal">
      <formula>_FV(13,"3")</formula>
    </cfRule>
  </conditionalFormatting>
  <conditionalFormatting sqref="Z37:Z44">
    <cfRule type="containsText" dxfId="11590" priority="12092" operator="containsText" text="08.30 – 14.30">
      <formula>NOT(ISERROR(SEARCH("08.30 – 14.30",Z37)))</formula>
    </cfRule>
    <cfRule type="containsText" dxfId="11589" priority="12093" operator="containsText" text="09:30 – 18.30">
      <formula>NOT(ISERROR(SEARCH("09:30 – 18.30",Z37)))</formula>
    </cfRule>
    <cfRule type="containsText" dxfId="11588" priority="12094" operator="containsText" text="10.30 – 18.30">
      <formula>NOT(ISERROR(SEARCH("10.30 – 18.30",Z37)))</formula>
    </cfRule>
    <cfRule type="containsText" dxfId="11587" priority="12095" operator="containsText" text="09.30 – 18.30">
      <formula>NOT(ISERROR(SEARCH("09.30 – 18.30",Z37)))</formula>
    </cfRule>
    <cfRule type="containsText" dxfId="11586" priority="12097" operator="containsText" text="09.00 – 13:00">
      <formula>NOT(ISERROR(SEARCH("09.00 – 13:00",Z37)))</formula>
    </cfRule>
    <cfRule type="containsText" dxfId="11585" priority="12098" operator="containsText" text="08.30 – 16.30">
      <formula>NOT(ISERROR(SEARCH("08.30 – 16.30",Z37)))</formula>
    </cfRule>
    <cfRule type="containsText" dxfId="11584" priority="12099" operator="containsText" text="08:30 – 17.30">
      <formula>NOT(ISERROR(SEARCH("08:30 – 17.30",Z37)))</formula>
    </cfRule>
    <cfRule type="containsText" dxfId="11583" priority="12100" operator="containsText" text="08.30 – 17.30">
      <formula>NOT(ISERROR(SEARCH("08.30 – 17.30",Z37)))</formula>
    </cfRule>
    <cfRule type="containsText" dxfId="11582" priority="12101" operator="containsText" text="09.00 – 18.00">
      <formula>NOT(ISERROR(SEARCH("09.00 – 18.00",Z37)))</formula>
    </cfRule>
    <cfRule type="containsText" dxfId="11581" priority="12102" operator="containsText" text="09.00 – 13.00">
      <formula>NOT(ISERROR(SEARCH("09.00 – 13.00",Z37)))</formula>
    </cfRule>
    <cfRule type="containsText" dxfId="11580" priority="12103" operator="containsText" text="11.30 – 19.30">
      <formula>NOT(ISERROR(SEARCH("11.30 – 19.30",Z37)))</formula>
    </cfRule>
    <cfRule type="containsText" dxfId="11579" priority="12104" operator="containsText" text="10.30 – 19.30">
      <formula>NOT(ISERROR(SEARCH("10.30 – 19.30",Z37)))</formula>
    </cfRule>
    <cfRule type="containsText" dxfId="11578" priority="12105" operator="containsText" text="09.00 – 15.00">
      <formula>NOT(ISERROR(SEARCH("09.00 – 15.00",Z37)))</formula>
    </cfRule>
    <cfRule type="containsText" dxfId="11577" priority="12106" operator="containsText" text="1 2 : 3 0">
      <formula>NOT(ISERROR(SEARCH("1 2 : 3 0",Z37)))</formula>
    </cfRule>
    <cfRule type="containsText" dxfId="11576" priority="12107" operator="containsText" text="1 3 : 3 0">
      <formula>NOT(ISERROR(SEARCH("1 3 : 3 0",Z37)))</formula>
    </cfRule>
    <cfRule type="containsText" dxfId="11575" priority="12108" operator="containsText" text="FESTIVITÁ">
      <formula>NOT(ISERROR(SEARCH("FESTIVITÁ",Z37)))</formula>
    </cfRule>
    <cfRule type="cellIs" dxfId="11574" priority="12109" operator="equal">
      <formula>"DOMENICA"</formula>
    </cfRule>
  </conditionalFormatting>
  <conditionalFormatting sqref="Z37:Z44">
    <cfRule type="containsText" dxfId="11573" priority="12084" operator="containsText" text="09.00 - 13.00">
      <formula>NOT(ISERROR(SEARCH("09.00 - 13.00",Z37)))</formula>
    </cfRule>
    <cfRule type="containsText" dxfId="11572" priority="12087" operator="containsText" text="09.00 – 15:00">
      <formula>NOT(ISERROR(SEARCH("09.00 – 15:00",Z37)))</formula>
    </cfRule>
    <cfRule type="containsText" dxfId="11571" priority="12088" operator="containsText" text="09.00 – 16.00">
      <formula>NOT(ISERROR(SEARCH("09.00 – 16.00",Z37)))</formula>
    </cfRule>
    <cfRule type="containsText" dxfId="11570" priority="12089" operator="containsText" text="09.00 - 13:00">
      <formula>NOT(ISERROR(SEARCH("09.00 - 13:00",Z37)))</formula>
    </cfRule>
    <cfRule type="containsText" dxfId="11569" priority="12090" operator="containsText" text="08.30 – 16:30 ">
      <formula>NOT(ISERROR(SEARCH("08.30 – 16:30 ",Z37)))</formula>
    </cfRule>
    <cfRule type="containsText" dxfId="11568" priority="12091" operator="containsText" text="08.30 – 17:30 ">
      <formula>NOT(ISERROR(SEARCH("08.30 – 17:30 ",Z37)))</formula>
    </cfRule>
  </conditionalFormatting>
  <conditionalFormatting sqref="Z37:Z44">
    <cfRule type="containsText" dxfId="11567" priority="12086" operator="containsText" text="1 3 : 0 0">
      <formula>NOT(ISERROR(SEARCH("1 3 : 0 0",Z37)))</formula>
    </cfRule>
  </conditionalFormatting>
  <conditionalFormatting sqref="Z37">
    <cfRule type="containsText" dxfId="11566" priority="12085" operator="containsText" text="13:00">
      <formula>NOT(ISERROR(SEARCH("13:00",Z37)))</formula>
    </cfRule>
  </conditionalFormatting>
  <conditionalFormatting sqref="Z37:Z44">
    <cfRule type="containsText" dxfId="11565" priority="12096" operator="containsText" text="09:00 – 13.00 ">
      <formula>NOT(ISERROR(SEARCH("09:00 – 13.00 ",Z37)))</formula>
    </cfRule>
  </conditionalFormatting>
  <conditionalFormatting sqref="Z43">
    <cfRule type="containsText" dxfId="11564" priority="12083" operator="containsText" text="09:00 – 13.00 ">
      <formula>NOT(ISERROR(SEARCH("09:00 – 13.00 ",Z43)))</formula>
    </cfRule>
  </conditionalFormatting>
  <conditionalFormatting sqref="Z37:Z44">
    <cfRule type="containsText" dxfId="11563" priority="12082" operator="containsText" text="09:00 – 13.00 ">
      <formula>NOT(ISERROR(SEARCH("09:00 – 13.00 ",Z37)))</formula>
    </cfRule>
  </conditionalFormatting>
  <conditionalFormatting sqref="Z43:Z44">
    <cfRule type="containsText" dxfId="11562" priority="12081" operator="containsText" text="09:00 – 13.00 ">
      <formula>NOT(ISERROR(SEARCH("09:00 – 13.00 ",Z43)))</formula>
    </cfRule>
  </conditionalFormatting>
  <conditionalFormatting sqref="Z38">
    <cfRule type="containsText" dxfId="11561" priority="12078" operator="containsText" text="09.00 -13.00">
      <formula>NOT(ISERROR(SEARCH("09.00 -13.00",Z38)))</formula>
    </cfRule>
    <cfRule type="containsText" dxfId="11560" priority="12079" operator="containsText" text="09.00 -15:00">
      <formula>NOT(ISERROR(SEARCH("09.00 -15:00",Z38)))</formula>
    </cfRule>
    <cfRule type="containsText" dxfId="11559" priority="12080" operator="containsText" text="09.00 -16.00">
      <formula>NOT(ISERROR(SEARCH("09.00 -16.00",Z38)))</formula>
    </cfRule>
  </conditionalFormatting>
  <conditionalFormatting sqref="Z39:Z44">
    <cfRule type="containsText" dxfId="11558" priority="12075" operator="containsText" text="09.00 -13.00">
      <formula>NOT(ISERROR(SEARCH("09.00 -13.00",Z39)))</formula>
    </cfRule>
    <cfRule type="containsText" dxfId="11557" priority="12076" operator="containsText" text="09.00 -15:00">
      <formula>NOT(ISERROR(SEARCH("09.00 -15:00",Z39)))</formula>
    </cfRule>
    <cfRule type="containsText" dxfId="11556" priority="12077" operator="containsText" text="09.00 -16.00">
      <formula>NOT(ISERROR(SEARCH("09.00 -16.00",Z39)))</formula>
    </cfRule>
  </conditionalFormatting>
  <conditionalFormatting sqref="Z37">
    <cfRule type="containsText" dxfId="11555" priority="12072" operator="containsText" text="09.00 -13.00">
      <formula>NOT(ISERROR(SEARCH("09.00 -13.00",Z37)))</formula>
    </cfRule>
    <cfRule type="containsText" dxfId="11554" priority="12073" operator="containsText" text="09.00 -15:00">
      <formula>NOT(ISERROR(SEARCH("09.00 -15:00",Z37)))</formula>
    </cfRule>
    <cfRule type="containsText" dxfId="11553" priority="12074" operator="containsText" text="09.00 -16.00">
      <formula>NOT(ISERROR(SEARCH("09.00 -16.00",Z37)))</formula>
    </cfRule>
  </conditionalFormatting>
  <conditionalFormatting sqref="Z43">
    <cfRule type="containsText" dxfId="11552" priority="12071" operator="containsText" text="09:00 – 13.00 ">
      <formula>NOT(ISERROR(SEARCH("09:00 – 13.00 ",Z43)))</formula>
    </cfRule>
  </conditionalFormatting>
  <conditionalFormatting sqref="Z37:Z44">
    <cfRule type="containsText" dxfId="11551" priority="12070" operator="containsText" text="09:00 – 13.00 ">
      <formula>NOT(ISERROR(SEARCH("09:00 – 13.00 ",Z37)))</formula>
    </cfRule>
  </conditionalFormatting>
  <conditionalFormatting sqref="Z43:Z44">
    <cfRule type="containsText" dxfId="11550" priority="12069" operator="containsText" text="09:00 – 13.00 ">
      <formula>NOT(ISERROR(SEARCH("09:00 – 13.00 ",Z43)))</formula>
    </cfRule>
  </conditionalFormatting>
  <conditionalFormatting sqref="Z38">
    <cfRule type="containsText" dxfId="11549" priority="12066" operator="containsText" text="09.00 -13.00">
      <formula>NOT(ISERROR(SEARCH("09.00 -13.00",Z38)))</formula>
    </cfRule>
    <cfRule type="containsText" dxfId="11548" priority="12067" operator="containsText" text="09.00 -15:00">
      <formula>NOT(ISERROR(SEARCH("09.00 -15:00",Z38)))</formula>
    </cfRule>
    <cfRule type="containsText" dxfId="11547" priority="12068" operator="containsText" text="09.00 -16.00">
      <formula>NOT(ISERROR(SEARCH("09.00 -16.00",Z38)))</formula>
    </cfRule>
  </conditionalFormatting>
  <conditionalFormatting sqref="Z39:Z44">
    <cfRule type="containsText" dxfId="11546" priority="12063" operator="containsText" text="09.00 -13.00">
      <formula>NOT(ISERROR(SEARCH("09.00 -13.00",Z39)))</formula>
    </cfRule>
    <cfRule type="containsText" dxfId="11545" priority="12064" operator="containsText" text="09.00 -15:00">
      <formula>NOT(ISERROR(SEARCH("09.00 -15:00",Z39)))</formula>
    </cfRule>
    <cfRule type="containsText" dxfId="11544" priority="12065" operator="containsText" text="09.00 -16.00">
      <formula>NOT(ISERROR(SEARCH("09.00 -16.00",Z39)))</formula>
    </cfRule>
  </conditionalFormatting>
  <conditionalFormatting sqref="Z37">
    <cfRule type="containsText" dxfId="11543" priority="12060" operator="containsText" text="09.00 -13.00">
      <formula>NOT(ISERROR(SEARCH("09.00 -13.00",Z37)))</formula>
    </cfRule>
    <cfRule type="containsText" dxfId="11542" priority="12061" operator="containsText" text="09.00 -15:00">
      <formula>NOT(ISERROR(SEARCH("09.00 -15:00",Z37)))</formula>
    </cfRule>
    <cfRule type="containsText" dxfId="11541" priority="12062" operator="containsText" text="09.00 -16.00">
      <formula>NOT(ISERROR(SEARCH("09.00 -16.00",Z37)))</formula>
    </cfRule>
  </conditionalFormatting>
  <conditionalFormatting sqref="Z38">
    <cfRule type="containsText" dxfId="11540" priority="12057" operator="containsText" text="09.00 -13:00">
      <formula>NOT(ISERROR(SEARCH("09.00 -13:00",Z38)))</formula>
    </cfRule>
    <cfRule type="containsText" dxfId="11539" priority="12058" operator="containsText" text="08.30 -17.30">
      <formula>NOT(ISERROR(SEARCH("08.30 -17.30",Z38)))</formula>
    </cfRule>
    <cfRule type="containsText" dxfId="11538" priority="12059" operator="containsText" text="08.30 -15:30">
      <formula>NOT(ISERROR(SEARCH("08.30 -15:30",Z38)))</formula>
    </cfRule>
  </conditionalFormatting>
  <conditionalFormatting sqref="Z39:Z44">
    <cfRule type="containsText" dxfId="11537" priority="12054" operator="containsText" text="09.00 -13.00">
      <formula>NOT(ISERROR(SEARCH("09.00 -13.00",Z39)))</formula>
    </cfRule>
    <cfRule type="containsText" dxfId="11536" priority="12055" operator="containsText" text="09.00 -15:00">
      <formula>NOT(ISERROR(SEARCH("09.00 -15:00",Z39)))</formula>
    </cfRule>
    <cfRule type="containsText" dxfId="11535" priority="12056" operator="containsText" text="09.00 -16.00">
      <formula>NOT(ISERROR(SEARCH("09.00 -16.00",Z39)))</formula>
    </cfRule>
  </conditionalFormatting>
  <conditionalFormatting sqref="Z39:Z44">
    <cfRule type="containsText" dxfId="11534" priority="12051" operator="containsText" text="09.00 -13:00">
      <formula>NOT(ISERROR(SEARCH("09.00 -13:00",Z39)))</formula>
    </cfRule>
    <cfRule type="containsText" dxfId="11533" priority="12052" operator="containsText" text="08.30 -17.30">
      <formula>NOT(ISERROR(SEARCH("08.30 -17.30",Z39)))</formula>
    </cfRule>
    <cfRule type="containsText" dxfId="11532" priority="12053" operator="containsText" text="08.30 -15:30">
      <formula>NOT(ISERROR(SEARCH("08.30 -15:30",Z39)))</formula>
    </cfRule>
  </conditionalFormatting>
  <conditionalFormatting sqref="Z37">
    <cfRule type="containsText" dxfId="11531" priority="12048" operator="containsText" text="09.00 -13.00">
      <formula>NOT(ISERROR(SEARCH("09.00 -13.00",Z37)))</formula>
    </cfRule>
    <cfRule type="containsText" dxfId="11530" priority="12049" operator="containsText" text="09.00 -15:00">
      <formula>NOT(ISERROR(SEARCH("09.00 -15:00",Z37)))</formula>
    </cfRule>
    <cfRule type="containsText" dxfId="11529" priority="12050" operator="containsText" text="09.00 -16.00">
      <formula>NOT(ISERROR(SEARCH("09.00 -16.00",Z37)))</formula>
    </cfRule>
  </conditionalFormatting>
  <conditionalFormatting sqref="Z37">
    <cfRule type="containsText" dxfId="11528" priority="12045" operator="containsText" text="09.00 -13:00">
      <formula>NOT(ISERROR(SEARCH("09.00 -13:00",Z37)))</formula>
    </cfRule>
    <cfRule type="containsText" dxfId="11527" priority="12046" operator="containsText" text="08.30 -17.30">
      <formula>NOT(ISERROR(SEARCH("08.30 -17.30",Z37)))</formula>
    </cfRule>
    <cfRule type="containsText" dxfId="11526" priority="12047" operator="containsText" text="08.30 -15:30">
      <formula>NOT(ISERROR(SEARCH("08.30 -15:30",Z37)))</formula>
    </cfRule>
  </conditionalFormatting>
  <conditionalFormatting sqref="Z26">
    <cfRule type="cellIs" dxfId="11525" priority="12036" operator="equal">
      <formula>"09.00 – 13.00"</formula>
    </cfRule>
  </conditionalFormatting>
  <conditionalFormatting sqref="Z26">
    <cfRule type="cellIs" dxfId="11524" priority="12037" operator="equal">
      <formula>"09.00 – 15.00"</formula>
    </cfRule>
  </conditionalFormatting>
  <conditionalFormatting sqref="Z26">
    <cfRule type="cellIs" dxfId="11523" priority="12038" operator="equal">
      <formula>"09.00 – 18.00"</formula>
    </cfRule>
  </conditionalFormatting>
  <conditionalFormatting sqref="Z26">
    <cfRule type="cellIs" dxfId="11522" priority="12039" operator="equal">
      <formula>"09.30 – 13.00"</formula>
    </cfRule>
  </conditionalFormatting>
  <conditionalFormatting sqref="Z26">
    <cfRule type="cellIs" dxfId="11521" priority="12040" operator="equal">
      <formula>"10.30 – 19.30"</formula>
    </cfRule>
  </conditionalFormatting>
  <conditionalFormatting sqref="Z26">
    <cfRule type="cellIs" dxfId="11520" priority="12041" operator="equal">
      <formula>"11.30 – 19.30"</formula>
    </cfRule>
  </conditionalFormatting>
  <conditionalFormatting sqref="Z26">
    <cfRule type="cellIs" dxfId="11519" priority="12042" operator="equal">
      <formula>_FV(13,"3")</formula>
    </cfRule>
  </conditionalFormatting>
  <conditionalFormatting sqref="Z26">
    <cfRule type="cellIs" dxfId="11518" priority="12043" operator="equal">
      <formula>_FV(13,"3")</formula>
    </cfRule>
  </conditionalFormatting>
  <conditionalFormatting sqref="Z26">
    <cfRule type="cellIs" dxfId="11517" priority="12044" operator="equal">
      <formula>_FV(13,"3")</formula>
    </cfRule>
  </conditionalFormatting>
  <conditionalFormatting sqref="Z26">
    <cfRule type="containsText" dxfId="11516" priority="12026" operator="containsText" text="DOMENICA">
      <formula>NOT(ISERROR(SEARCH("DOMENICA",Z26)))</formula>
    </cfRule>
    <cfRule type="containsText" dxfId="11515" priority="12027" operator="containsText" text="08.30 – 14.30">
      <formula>NOT(ISERROR(SEARCH("08.30 – 14.30",Z26)))</formula>
    </cfRule>
    <cfRule type="containsText" dxfId="11514" priority="12028" operator="containsText" text="09.30 – 18.30">
      <formula>NOT(ISERROR(SEARCH("09.30 – 18.30",Z26)))</formula>
    </cfRule>
    <cfRule type="containsText" dxfId="11513" priority="12029" operator="containsText" text="08.30 – 16.30">
      <formula>NOT(ISERROR(SEARCH("08.30 – 16.30",Z26)))</formula>
    </cfRule>
    <cfRule type="containsText" dxfId="11512" priority="12030" operator="containsText" text="08.30 – 17.30">
      <formula>NOT(ISERROR(SEARCH("08.30 – 17.30",Z26)))</formula>
    </cfRule>
    <cfRule type="containsText" dxfId="11511" priority="12031" operator="containsText" text="09.00 – 18.00">
      <formula>NOT(ISERROR(SEARCH("09.00 – 18.00",Z26)))</formula>
    </cfRule>
    <cfRule type="containsText" dxfId="11510" priority="12032" operator="containsText" text="09.00 – 15.00">
      <formula>NOT(ISERROR(SEARCH("09.00 – 15.00",Z26)))</formula>
    </cfRule>
    <cfRule type="containsText" dxfId="11509" priority="12033" operator="containsText" text="10.30 – 19.30">
      <formula>NOT(ISERROR(SEARCH("10.30 – 19.30",Z26)))</formula>
    </cfRule>
    <cfRule type="containsText" dxfId="11508" priority="12034" operator="containsText" text="09.00 – 13.00">
      <formula>NOT(ISERROR(SEARCH("09.00 – 13.00",Z26)))</formula>
    </cfRule>
    <cfRule type="containsText" dxfId="11507" priority="12035" operator="containsText" text="11.30 – 19.30">
      <formula>NOT(ISERROR(SEARCH("11.30 – 19.30",Z26)))</formula>
    </cfRule>
  </conditionalFormatting>
  <conditionalFormatting sqref="Z26">
    <cfRule type="cellIs" dxfId="11506" priority="12018" operator="equal">
      <formula>"09.00 – 15.00"</formula>
    </cfRule>
  </conditionalFormatting>
  <conditionalFormatting sqref="Z26">
    <cfRule type="cellIs" dxfId="11505" priority="12019" operator="equal">
      <formula>"09.00 – 18.00"</formula>
    </cfRule>
  </conditionalFormatting>
  <conditionalFormatting sqref="Z26">
    <cfRule type="cellIs" dxfId="11504" priority="12020" operator="equal">
      <formula>"09.30 – 13.00"</formula>
    </cfRule>
  </conditionalFormatting>
  <conditionalFormatting sqref="Z26">
    <cfRule type="cellIs" dxfId="11503" priority="12021" operator="equal">
      <formula>"10.30 – 19.30"</formula>
    </cfRule>
  </conditionalFormatting>
  <conditionalFormatting sqref="Z26">
    <cfRule type="cellIs" dxfId="11502" priority="12022" operator="equal">
      <formula>"11.30 – 19.30"</formula>
    </cfRule>
  </conditionalFormatting>
  <conditionalFormatting sqref="Z26">
    <cfRule type="cellIs" dxfId="11501" priority="12023" operator="equal">
      <formula>_FV(13,"3")</formula>
    </cfRule>
  </conditionalFormatting>
  <conditionalFormatting sqref="Z26">
    <cfRule type="cellIs" dxfId="11500" priority="12024" operator="equal">
      <formula>_FV(13,"3")</formula>
    </cfRule>
  </conditionalFormatting>
  <conditionalFormatting sqref="Z26">
    <cfRule type="cellIs" dxfId="11499" priority="12025" operator="equal">
      <formula>_FV(13,"3")</formula>
    </cfRule>
  </conditionalFormatting>
  <conditionalFormatting sqref="Z26">
    <cfRule type="cellIs" dxfId="11498" priority="12010" operator="equal">
      <formula>"09.00 – 15.00"</formula>
    </cfRule>
  </conditionalFormatting>
  <conditionalFormatting sqref="Z26">
    <cfRule type="cellIs" dxfId="11497" priority="12011" operator="equal">
      <formula>"09.00 – 18.00"</formula>
    </cfRule>
  </conditionalFormatting>
  <conditionalFormatting sqref="Z26">
    <cfRule type="cellIs" dxfId="11496" priority="12012" operator="equal">
      <formula>"09.30 – 13.00"</formula>
    </cfRule>
  </conditionalFormatting>
  <conditionalFormatting sqref="Z26">
    <cfRule type="cellIs" dxfId="11495" priority="12013" operator="equal">
      <formula>"10.30 – 19.30"</formula>
    </cfRule>
  </conditionalFormatting>
  <conditionalFormatting sqref="Z26">
    <cfRule type="cellIs" dxfId="11494" priority="12014" operator="equal">
      <formula>"11.30 – 19.30"</formula>
    </cfRule>
  </conditionalFormatting>
  <conditionalFormatting sqref="Z26">
    <cfRule type="cellIs" dxfId="11493" priority="12015" operator="equal">
      <formula>_FV(13,"3")</formula>
    </cfRule>
  </conditionalFormatting>
  <conditionalFormatting sqref="Z26">
    <cfRule type="cellIs" dxfId="11492" priority="12016" operator="equal">
      <formula>_FV(13,"3")</formula>
    </cfRule>
  </conditionalFormatting>
  <conditionalFormatting sqref="Z26">
    <cfRule type="cellIs" dxfId="11491" priority="12017" operator="equal">
      <formula>_FV(13,"3")</formula>
    </cfRule>
  </conditionalFormatting>
  <conditionalFormatting sqref="Z26">
    <cfRule type="containsText" dxfId="11490" priority="12004" operator="containsText" text="09.00 - 13.00">
      <formula>NOT(ISERROR(SEARCH("09.00 - 13.00",Z26)))</formula>
    </cfRule>
    <cfRule type="containsText" dxfId="11489" priority="12005" operator="containsText" text="09.00 – 15:00">
      <formula>NOT(ISERROR(SEARCH("09.00 – 15:00",Z26)))</formula>
    </cfRule>
    <cfRule type="containsText" dxfId="11488" priority="12006" operator="containsText" text="09.00 – 16.00">
      <formula>NOT(ISERROR(SEARCH("09.00 – 16.00",Z26)))</formula>
    </cfRule>
    <cfRule type="containsText" dxfId="11487" priority="12007" operator="containsText" text="09.00 - 13:00">
      <formula>NOT(ISERROR(SEARCH("09.00 - 13:00",Z26)))</formula>
    </cfRule>
    <cfRule type="containsText" dxfId="11486" priority="12008" operator="containsText" text="08.30 – 16:30 ">
      <formula>NOT(ISERROR(SEARCH("08.30 – 16:30 ",Z26)))</formula>
    </cfRule>
    <cfRule type="containsText" dxfId="11485" priority="12009" operator="containsText" text="08.30 – 17:30 ">
      <formula>NOT(ISERROR(SEARCH("08.30 – 17:30 ",Z26)))</formula>
    </cfRule>
  </conditionalFormatting>
  <conditionalFormatting sqref="Z26">
    <cfRule type="cellIs" dxfId="11484" priority="11996" operator="equal">
      <formula>"09.00 – 15.00"</formula>
    </cfRule>
  </conditionalFormatting>
  <conditionalFormatting sqref="Z26">
    <cfRule type="cellIs" dxfId="11483" priority="11997" operator="equal">
      <formula>"09.00 – 18.00"</formula>
    </cfRule>
  </conditionalFormatting>
  <conditionalFormatting sqref="Z26">
    <cfRule type="cellIs" dxfId="11482" priority="11998" operator="equal">
      <formula>"09.30 – 13.00"</formula>
    </cfRule>
  </conditionalFormatting>
  <conditionalFormatting sqref="Z26">
    <cfRule type="cellIs" dxfId="11481" priority="11999" operator="equal">
      <formula>"10.30 – 19.30"</formula>
    </cfRule>
  </conditionalFormatting>
  <conditionalFormatting sqref="Z26">
    <cfRule type="cellIs" dxfId="11480" priority="12000" operator="equal">
      <formula>"11.30 – 19.30"</formula>
    </cfRule>
  </conditionalFormatting>
  <conditionalFormatting sqref="Z26">
    <cfRule type="cellIs" dxfId="11479" priority="12001" operator="equal">
      <formula>_FV(13,"3")</formula>
    </cfRule>
  </conditionalFormatting>
  <conditionalFormatting sqref="Z26">
    <cfRule type="cellIs" dxfId="11478" priority="12002" operator="equal">
      <formula>_FV(13,"3")</formula>
    </cfRule>
  </conditionalFormatting>
  <conditionalFormatting sqref="Z26">
    <cfRule type="cellIs" dxfId="11477" priority="12003" operator="equal">
      <formula>_FV(13,"3")</formula>
    </cfRule>
  </conditionalFormatting>
  <conditionalFormatting sqref="Z26">
    <cfRule type="containsText" dxfId="11476" priority="11986" operator="containsText" text="DOMENICA">
      <formula>NOT(ISERROR(SEARCH("DOMENICA",Z26)))</formula>
    </cfRule>
    <cfRule type="containsText" dxfId="11475" priority="11987" operator="containsText" text="08.30 – 14.30">
      <formula>NOT(ISERROR(SEARCH("08.30 – 14.30",Z26)))</formula>
    </cfRule>
    <cfRule type="containsText" dxfId="11474" priority="11988" operator="containsText" text="09.30 – 18.30">
      <formula>NOT(ISERROR(SEARCH("09.30 – 18.30",Z26)))</formula>
    </cfRule>
    <cfRule type="containsText" dxfId="11473" priority="11989" operator="containsText" text="08.30 – 16.30">
      <formula>NOT(ISERROR(SEARCH("08.30 – 16.30",Z26)))</formula>
    </cfRule>
    <cfRule type="containsText" dxfId="11472" priority="11990" operator="containsText" text="08.30 – 17.30">
      <formula>NOT(ISERROR(SEARCH("08.30 – 17.30",Z26)))</formula>
    </cfRule>
    <cfRule type="containsText" dxfId="11471" priority="11991" operator="containsText" text="09.00 – 18.00">
      <formula>NOT(ISERROR(SEARCH("09.00 – 18.00",Z26)))</formula>
    </cfRule>
    <cfRule type="containsText" dxfId="11470" priority="11992" operator="containsText" text="09.00 – 15.00">
      <formula>NOT(ISERROR(SEARCH("09.00 – 15.00",Z26)))</formula>
    </cfRule>
    <cfRule type="containsText" dxfId="11469" priority="11993" operator="containsText" text="10.30 – 19.30">
      <formula>NOT(ISERROR(SEARCH("10.30 – 19.30",Z26)))</formula>
    </cfRule>
    <cfRule type="containsText" dxfId="11468" priority="11994" operator="containsText" text="09.00 – 13.00">
      <formula>NOT(ISERROR(SEARCH("09.00 – 13.00",Z26)))</formula>
    </cfRule>
    <cfRule type="containsText" dxfId="11467" priority="11995" operator="containsText" text="11.30 – 19.30">
      <formula>NOT(ISERROR(SEARCH("11.30 – 19.30",Z26)))</formula>
    </cfRule>
  </conditionalFormatting>
  <conditionalFormatting sqref="Z26">
    <cfRule type="cellIs" dxfId="11466" priority="11979" operator="equal">
      <formula>"09.00 – 18.00"</formula>
    </cfRule>
  </conditionalFormatting>
  <conditionalFormatting sqref="Z26">
    <cfRule type="cellIs" dxfId="11465" priority="11980" operator="equal">
      <formula>"09.30 – 13.00"</formula>
    </cfRule>
  </conditionalFormatting>
  <conditionalFormatting sqref="Z26">
    <cfRule type="cellIs" dxfId="11464" priority="11981" operator="equal">
      <formula>"10.30 – 19.30"</formula>
    </cfRule>
  </conditionalFormatting>
  <conditionalFormatting sqref="Z26">
    <cfRule type="cellIs" dxfId="11463" priority="11982" operator="equal">
      <formula>"11.30 – 19.30"</formula>
    </cfRule>
  </conditionalFormatting>
  <conditionalFormatting sqref="Z26">
    <cfRule type="cellIs" dxfId="11462" priority="11983" operator="equal">
      <formula>_FV(13,"3")</formula>
    </cfRule>
  </conditionalFormatting>
  <conditionalFormatting sqref="Z26">
    <cfRule type="cellIs" dxfId="11461" priority="11984" operator="equal">
      <formula>_FV(13,"3")</formula>
    </cfRule>
  </conditionalFormatting>
  <conditionalFormatting sqref="Z26">
    <cfRule type="cellIs" dxfId="11460" priority="11985" operator="equal">
      <formula>_FV(13,"3")</formula>
    </cfRule>
  </conditionalFormatting>
  <conditionalFormatting sqref="Z26">
    <cfRule type="cellIs" dxfId="11459" priority="11972" operator="equal">
      <formula>"09.00 – 18.00"</formula>
    </cfRule>
  </conditionalFormatting>
  <conditionalFormatting sqref="Z26">
    <cfRule type="cellIs" dxfId="11458" priority="11973" operator="equal">
      <formula>"09.30 – 13.00"</formula>
    </cfRule>
  </conditionalFormatting>
  <conditionalFormatting sqref="Z26">
    <cfRule type="cellIs" dxfId="11457" priority="11974" operator="equal">
      <formula>"10.30 – 19.30"</formula>
    </cfRule>
  </conditionalFormatting>
  <conditionalFormatting sqref="Z26">
    <cfRule type="cellIs" dxfId="11456" priority="11975" operator="equal">
      <formula>"11.30 – 19.30"</formula>
    </cfRule>
  </conditionalFormatting>
  <conditionalFormatting sqref="Z26">
    <cfRule type="cellIs" dxfId="11455" priority="11976" operator="equal">
      <formula>_FV(13,"3")</formula>
    </cfRule>
  </conditionalFormatting>
  <conditionalFormatting sqref="Z26">
    <cfRule type="cellIs" dxfId="11454" priority="11977" operator="equal">
      <formula>_FV(13,"3")</formula>
    </cfRule>
  </conditionalFormatting>
  <conditionalFormatting sqref="Z26">
    <cfRule type="cellIs" dxfId="11453" priority="11978" operator="equal">
      <formula>_FV(13,"3")</formula>
    </cfRule>
  </conditionalFormatting>
  <conditionalFormatting sqref="Z27:Z34">
    <cfRule type="containsText" dxfId="11452" priority="11954" operator="containsText" text="08.30 – 14.30">
      <formula>NOT(ISERROR(SEARCH("08.30 – 14.30",Z27)))</formula>
    </cfRule>
    <cfRule type="containsText" dxfId="11451" priority="11955" operator="containsText" text="09:30 – 18.30">
      <formula>NOT(ISERROR(SEARCH("09:30 – 18.30",Z27)))</formula>
    </cfRule>
    <cfRule type="containsText" dxfId="11450" priority="11956" operator="containsText" text="10.30 – 18.30">
      <formula>NOT(ISERROR(SEARCH("10.30 – 18.30",Z27)))</formula>
    </cfRule>
    <cfRule type="containsText" dxfId="11449" priority="11957" operator="containsText" text="09.30 – 18.30">
      <formula>NOT(ISERROR(SEARCH("09.30 – 18.30",Z27)))</formula>
    </cfRule>
    <cfRule type="containsText" dxfId="11448" priority="11959" operator="containsText" text="09.00 – 13:00">
      <formula>NOT(ISERROR(SEARCH("09.00 – 13:00",Z27)))</formula>
    </cfRule>
    <cfRule type="containsText" dxfId="11447" priority="11960" operator="containsText" text="08.30 – 16.30">
      <formula>NOT(ISERROR(SEARCH("08.30 – 16.30",Z27)))</formula>
    </cfRule>
    <cfRule type="containsText" dxfId="11446" priority="11961" operator="containsText" text="08:30 – 17.30">
      <formula>NOT(ISERROR(SEARCH("08:30 – 17.30",Z27)))</formula>
    </cfRule>
    <cfRule type="containsText" dxfId="11445" priority="11962" operator="containsText" text="08.30 – 17.30">
      <formula>NOT(ISERROR(SEARCH("08.30 – 17.30",Z27)))</formula>
    </cfRule>
    <cfRule type="containsText" dxfId="11444" priority="11963" operator="containsText" text="09.00 – 18.00">
      <formula>NOT(ISERROR(SEARCH("09.00 – 18.00",Z27)))</formula>
    </cfRule>
    <cfRule type="containsText" dxfId="11443" priority="11964" operator="containsText" text="09.00 – 13.00">
      <formula>NOT(ISERROR(SEARCH("09.00 – 13.00",Z27)))</formula>
    </cfRule>
    <cfRule type="containsText" dxfId="11442" priority="11965" operator="containsText" text="11.30 – 19.30">
      <formula>NOT(ISERROR(SEARCH("11.30 – 19.30",Z27)))</formula>
    </cfRule>
    <cfRule type="containsText" dxfId="11441" priority="11966" operator="containsText" text="10.30 – 19.30">
      <formula>NOT(ISERROR(SEARCH("10.30 – 19.30",Z27)))</formula>
    </cfRule>
    <cfRule type="containsText" dxfId="11440" priority="11967" operator="containsText" text="09.00 – 15.00">
      <formula>NOT(ISERROR(SEARCH("09.00 – 15.00",Z27)))</formula>
    </cfRule>
    <cfRule type="containsText" dxfId="11439" priority="11968" operator="containsText" text="1 2 : 3 0">
      <formula>NOT(ISERROR(SEARCH("1 2 : 3 0",Z27)))</formula>
    </cfRule>
    <cfRule type="containsText" dxfId="11438" priority="11969" operator="containsText" text="1 3 : 3 0">
      <formula>NOT(ISERROR(SEARCH("1 3 : 3 0",Z27)))</formula>
    </cfRule>
    <cfRule type="containsText" dxfId="11437" priority="11970" operator="containsText" text="FESTIVITÁ">
      <formula>NOT(ISERROR(SEARCH("FESTIVITÁ",Z27)))</formula>
    </cfRule>
    <cfRule type="cellIs" dxfId="11436" priority="11971" operator="equal">
      <formula>"DOMENICA"</formula>
    </cfRule>
  </conditionalFormatting>
  <conditionalFormatting sqref="Z27:Z34">
    <cfRule type="containsText" dxfId="11435" priority="11946" operator="containsText" text="09.00 - 13.00">
      <formula>NOT(ISERROR(SEARCH("09.00 - 13.00",Z27)))</formula>
    </cfRule>
    <cfRule type="containsText" dxfId="11434" priority="11949" operator="containsText" text="09.00 – 15:00">
      <formula>NOT(ISERROR(SEARCH("09.00 – 15:00",Z27)))</formula>
    </cfRule>
    <cfRule type="containsText" dxfId="11433" priority="11950" operator="containsText" text="09.00 – 16.00">
      <formula>NOT(ISERROR(SEARCH("09.00 – 16.00",Z27)))</formula>
    </cfRule>
    <cfRule type="containsText" dxfId="11432" priority="11951" operator="containsText" text="09.00 - 13:00">
      <formula>NOT(ISERROR(SEARCH("09.00 - 13:00",Z27)))</formula>
    </cfRule>
    <cfRule type="containsText" dxfId="11431" priority="11952" operator="containsText" text="08.30 – 16:30 ">
      <formula>NOT(ISERROR(SEARCH("08.30 – 16:30 ",Z27)))</formula>
    </cfRule>
    <cfRule type="containsText" dxfId="11430" priority="11953" operator="containsText" text="08.30 – 17:30 ">
      <formula>NOT(ISERROR(SEARCH("08.30 – 17:30 ",Z27)))</formula>
    </cfRule>
  </conditionalFormatting>
  <conditionalFormatting sqref="Z27:Z34">
    <cfRule type="containsText" dxfId="11429" priority="11948" operator="containsText" text="1 3 : 0 0">
      <formula>NOT(ISERROR(SEARCH("1 3 : 0 0",Z27)))</formula>
    </cfRule>
  </conditionalFormatting>
  <conditionalFormatting sqref="Z27">
    <cfRule type="containsText" dxfId="11428" priority="11947" operator="containsText" text="13:00">
      <formula>NOT(ISERROR(SEARCH("13:00",Z27)))</formula>
    </cfRule>
  </conditionalFormatting>
  <conditionalFormatting sqref="Z27:Z34">
    <cfRule type="containsText" dxfId="11427" priority="11958" operator="containsText" text="09:00 – 13.00 ">
      <formula>NOT(ISERROR(SEARCH("09:00 – 13.00 ",Z27)))</formula>
    </cfRule>
  </conditionalFormatting>
  <conditionalFormatting sqref="Z33">
    <cfRule type="containsText" dxfId="11426" priority="11945" operator="containsText" text="09:00 – 13.00 ">
      <formula>NOT(ISERROR(SEARCH("09:00 – 13.00 ",Z33)))</formula>
    </cfRule>
  </conditionalFormatting>
  <conditionalFormatting sqref="Z27:Z34">
    <cfRule type="containsText" dxfId="11425" priority="11944" operator="containsText" text="09:00 – 13.00 ">
      <formula>NOT(ISERROR(SEARCH("09:00 – 13.00 ",Z27)))</formula>
    </cfRule>
  </conditionalFormatting>
  <conditionalFormatting sqref="Z33:Z34">
    <cfRule type="containsText" dxfId="11424" priority="11943" operator="containsText" text="09:00 – 13.00 ">
      <formula>NOT(ISERROR(SEARCH("09:00 – 13.00 ",Z33)))</formula>
    </cfRule>
  </conditionalFormatting>
  <conditionalFormatting sqref="Z28">
    <cfRule type="containsText" dxfId="11423" priority="11940" operator="containsText" text="09.00 -13.00">
      <formula>NOT(ISERROR(SEARCH("09.00 -13.00",Z28)))</formula>
    </cfRule>
    <cfRule type="containsText" dxfId="11422" priority="11941" operator="containsText" text="09.00 -15:00">
      <formula>NOT(ISERROR(SEARCH("09.00 -15:00",Z28)))</formula>
    </cfRule>
    <cfRule type="containsText" dxfId="11421" priority="11942" operator="containsText" text="09.00 -16.00">
      <formula>NOT(ISERROR(SEARCH("09.00 -16.00",Z28)))</formula>
    </cfRule>
  </conditionalFormatting>
  <conditionalFormatting sqref="Z29:Z34">
    <cfRule type="containsText" dxfId="11420" priority="11937" operator="containsText" text="09.00 -13.00">
      <formula>NOT(ISERROR(SEARCH("09.00 -13.00",Z29)))</formula>
    </cfRule>
    <cfRule type="containsText" dxfId="11419" priority="11938" operator="containsText" text="09.00 -15:00">
      <formula>NOT(ISERROR(SEARCH("09.00 -15:00",Z29)))</formula>
    </cfRule>
    <cfRule type="containsText" dxfId="11418" priority="11939" operator="containsText" text="09.00 -16.00">
      <formula>NOT(ISERROR(SEARCH("09.00 -16.00",Z29)))</formula>
    </cfRule>
  </conditionalFormatting>
  <conditionalFormatting sqref="Z27">
    <cfRule type="containsText" dxfId="11417" priority="11934" operator="containsText" text="09.00 -13.00">
      <formula>NOT(ISERROR(SEARCH("09.00 -13.00",Z27)))</formula>
    </cfRule>
    <cfRule type="containsText" dxfId="11416" priority="11935" operator="containsText" text="09.00 -15:00">
      <formula>NOT(ISERROR(SEARCH("09.00 -15:00",Z27)))</formula>
    </cfRule>
    <cfRule type="containsText" dxfId="11415" priority="11936" operator="containsText" text="09.00 -16.00">
      <formula>NOT(ISERROR(SEARCH("09.00 -16.00",Z27)))</formula>
    </cfRule>
  </conditionalFormatting>
  <conditionalFormatting sqref="Z33">
    <cfRule type="containsText" dxfId="11414" priority="11933" operator="containsText" text="09:00 – 13.00 ">
      <formula>NOT(ISERROR(SEARCH("09:00 – 13.00 ",Z33)))</formula>
    </cfRule>
  </conditionalFormatting>
  <conditionalFormatting sqref="Z27:Z34">
    <cfRule type="containsText" dxfId="11413" priority="11932" operator="containsText" text="09:00 – 13.00 ">
      <formula>NOT(ISERROR(SEARCH("09:00 – 13.00 ",Z27)))</formula>
    </cfRule>
  </conditionalFormatting>
  <conditionalFormatting sqref="Z33:Z34">
    <cfRule type="containsText" dxfId="11412" priority="11931" operator="containsText" text="09:00 – 13.00 ">
      <formula>NOT(ISERROR(SEARCH("09:00 – 13.00 ",Z33)))</formula>
    </cfRule>
  </conditionalFormatting>
  <conditionalFormatting sqref="Z28">
    <cfRule type="containsText" dxfId="11411" priority="11928" operator="containsText" text="09.00 -13.00">
      <formula>NOT(ISERROR(SEARCH("09.00 -13.00",Z28)))</formula>
    </cfRule>
    <cfRule type="containsText" dxfId="11410" priority="11929" operator="containsText" text="09.00 -15:00">
      <formula>NOT(ISERROR(SEARCH("09.00 -15:00",Z28)))</formula>
    </cfRule>
    <cfRule type="containsText" dxfId="11409" priority="11930" operator="containsText" text="09.00 -16.00">
      <formula>NOT(ISERROR(SEARCH("09.00 -16.00",Z28)))</formula>
    </cfRule>
  </conditionalFormatting>
  <conditionalFormatting sqref="Z29:Z34">
    <cfRule type="containsText" dxfId="11408" priority="11925" operator="containsText" text="09.00 -13.00">
      <formula>NOT(ISERROR(SEARCH("09.00 -13.00",Z29)))</formula>
    </cfRule>
    <cfRule type="containsText" dxfId="11407" priority="11926" operator="containsText" text="09.00 -15:00">
      <formula>NOT(ISERROR(SEARCH("09.00 -15:00",Z29)))</formula>
    </cfRule>
    <cfRule type="containsText" dxfId="11406" priority="11927" operator="containsText" text="09.00 -16.00">
      <formula>NOT(ISERROR(SEARCH("09.00 -16.00",Z29)))</formula>
    </cfRule>
  </conditionalFormatting>
  <conditionalFormatting sqref="Z27">
    <cfRule type="containsText" dxfId="11405" priority="11922" operator="containsText" text="09.00 -13.00">
      <formula>NOT(ISERROR(SEARCH("09.00 -13.00",Z27)))</formula>
    </cfRule>
    <cfRule type="containsText" dxfId="11404" priority="11923" operator="containsText" text="09.00 -15:00">
      <formula>NOT(ISERROR(SEARCH("09.00 -15:00",Z27)))</formula>
    </cfRule>
    <cfRule type="containsText" dxfId="11403" priority="11924" operator="containsText" text="09.00 -16.00">
      <formula>NOT(ISERROR(SEARCH("09.00 -16.00",Z27)))</formula>
    </cfRule>
  </conditionalFormatting>
  <conditionalFormatting sqref="Z28">
    <cfRule type="containsText" dxfId="11402" priority="11919" operator="containsText" text="09.00 -13:00">
      <formula>NOT(ISERROR(SEARCH("09.00 -13:00",Z28)))</formula>
    </cfRule>
    <cfRule type="containsText" dxfId="11401" priority="11920" operator="containsText" text="08.30 -17.30">
      <formula>NOT(ISERROR(SEARCH("08.30 -17.30",Z28)))</formula>
    </cfRule>
    <cfRule type="containsText" dxfId="11400" priority="11921" operator="containsText" text="08.30 -15:30">
      <formula>NOT(ISERROR(SEARCH("08.30 -15:30",Z28)))</formula>
    </cfRule>
  </conditionalFormatting>
  <conditionalFormatting sqref="Z29:Z34">
    <cfRule type="containsText" dxfId="11399" priority="11916" operator="containsText" text="09.00 -13.00">
      <formula>NOT(ISERROR(SEARCH("09.00 -13.00",Z29)))</formula>
    </cfRule>
    <cfRule type="containsText" dxfId="11398" priority="11917" operator="containsText" text="09.00 -15:00">
      <formula>NOT(ISERROR(SEARCH("09.00 -15:00",Z29)))</formula>
    </cfRule>
    <cfRule type="containsText" dxfId="11397" priority="11918" operator="containsText" text="09.00 -16.00">
      <formula>NOT(ISERROR(SEARCH("09.00 -16.00",Z29)))</formula>
    </cfRule>
  </conditionalFormatting>
  <conditionalFormatting sqref="Z29:Z34">
    <cfRule type="containsText" dxfId="11396" priority="11913" operator="containsText" text="09.00 -13:00">
      <formula>NOT(ISERROR(SEARCH("09.00 -13:00",Z29)))</formula>
    </cfRule>
    <cfRule type="containsText" dxfId="11395" priority="11914" operator="containsText" text="08.30 -17.30">
      <formula>NOT(ISERROR(SEARCH("08.30 -17.30",Z29)))</formula>
    </cfRule>
    <cfRule type="containsText" dxfId="11394" priority="11915" operator="containsText" text="08.30 -15:30">
      <formula>NOT(ISERROR(SEARCH("08.30 -15:30",Z29)))</formula>
    </cfRule>
  </conditionalFormatting>
  <conditionalFormatting sqref="Z27">
    <cfRule type="containsText" dxfId="11393" priority="11910" operator="containsText" text="09.00 -13.00">
      <formula>NOT(ISERROR(SEARCH("09.00 -13.00",Z27)))</formula>
    </cfRule>
    <cfRule type="containsText" dxfId="11392" priority="11911" operator="containsText" text="09.00 -15:00">
      <formula>NOT(ISERROR(SEARCH("09.00 -15:00",Z27)))</formula>
    </cfRule>
    <cfRule type="containsText" dxfId="11391" priority="11912" operator="containsText" text="09.00 -16.00">
      <formula>NOT(ISERROR(SEARCH("09.00 -16.00",Z27)))</formula>
    </cfRule>
  </conditionalFormatting>
  <conditionalFormatting sqref="Z27">
    <cfRule type="containsText" dxfId="11390" priority="11907" operator="containsText" text="09.00 -13:00">
      <formula>NOT(ISERROR(SEARCH("09.00 -13:00",Z27)))</formula>
    </cfRule>
    <cfRule type="containsText" dxfId="11389" priority="11908" operator="containsText" text="08.30 -17.30">
      <formula>NOT(ISERROR(SEARCH("08.30 -17.30",Z27)))</formula>
    </cfRule>
    <cfRule type="containsText" dxfId="11388" priority="11909" operator="containsText" text="08.30 -15:30">
      <formula>NOT(ISERROR(SEARCH("08.30 -15:30",Z27)))</formula>
    </cfRule>
  </conditionalFormatting>
  <conditionalFormatting sqref="Z16">
    <cfRule type="cellIs" dxfId="11387" priority="11898" operator="equal">
      <formula>"09.00 – 13.00"</formula>
    </cfRule>
  </conditionalFormatting>
  <conditionalFormatting sqref="Z16">
    <cfRule type="cellIs" dxfId="11386" priority="11899" operator="equal">
      <formula>"09.00 – 15.00"</formula>
    </cfRule>
  </conditionalFormatting>
  <conditionalFormatting sqref="Z16">
    <cfRule type="cellIs" dxfId="11385" priority="11900" operator="equal">
      <formula>"09.00 – 18.00"</formula>
    </cfRule>
  </conditionalFormatting>
  <conditionalFormatting sqref="Z16">
    <cfRule type="cellIs" dxfId="11384" priority="11901" operator="equal">
      <formula>"09.30 – 13.00"</formula>
    </cfRule>
  </conditionalFormatting>
  <conditionalFormatting sqref="Z16">
    <cfRule type="cellIs" dxfId="11383" priority="11902" operator="equal">
      <formula>"10.30 – 19.30"</formula>
    </cfRule>
  </conditionalFormatting>
  <conditionalFormatting sqref="Z16">
    <cfRule type="cellIs" dxfId="11382" priority="11903" operator="equal">
      <formula>"11.30 – 19.30"</formula>
    </cfRule>
  </conditionalFormatting>
  <conditionalFormatting sqref="Z16">
    <cfRule type="cellIs" dxfId="11381" priority="11904" operator="equal">
      <formula>_FV(13,"3")</formula>
    </cfRule>
  </conditionalFormatting>
  <conditionalFormatting sqref="Z16">
    <cfRule type="cellIs" dxfId="11380" priority="11905" operator="equal">
      <formula>_FV(13,"3")</formula>
    </cfRule>
  </conditionalFormatting>
  <conditionalFormatting sqref="Z16">
    <cfRule type="cellIs" dxfId="11379" priority="11906" operator="equal">
      <formula>_FV(13,"3")</formula>
    </cfRule>
  </conditionalFormatting>
  <conditionalFormatting sqref="Z16">
    <cfRule type="containsText" dxfId="11378" priority="11888" operator="containsText" text="DOMENICA">
      <formula>NOT(ISERROR(SEARCH("DOMENICA",Z16)))</formula>
    </cfRule>
    <cfRule type="containsText" dxfId="11377" priority="11889" operator="containsText" text="08.30 – 14.30">
      <formula>NOT(ISERROR(SEARCH("08.30 – 14.30",Z16)))</formula>
    </cfRule>
    <cfRule type="containsText" dxfId="11376" priority="11890" operator="containsText" text="09.30 – 18.30">
      <formula>NOT(ISERROR(SEARCH("09.30 – 18.30",Z16)))</formula>
    </cfRule>
    <cfRule type="containsText" dxfId="11375" priority="11891" operator="containsText" text="08.30 – 16.30">
      <formula>NOT(ISERROR(SEARCH("08.30 – 16.30",Z16)))</formula>
    </cfRule>
    <cfRule type="containsText" dxfId="11374" priority="11892" operator="containsText" text="08.30 – 17.30">
      <formula>NOT(ISERROR(SEARCH("08.30 – 17.30",Z16)))</formula>
    </cfRule>
    <cfRule type="containsText" dxfId="11373" priority="11893" operator="containsText" text="09.00 – 18.00">
      <formula>NOT(ISERROR(SEARCH("09.00 – 18.00",Z16)))</formula>
    </cfRule>
    <cfRule type="containsText" dxfId="11372" priority="11894" operator="containsText" text="09.00 – 15.00">
      <formula>NOT(ISERROR(SEARCH("09.00 – 15.00",Z16)))</formula>
    </cfRule>
    <cfRule type="containsText" dxfId="11371" priority="11895" operator="containsText" text="10.30 – 19.30">
      <formula>NOT(ISERROR(SEARCH("10.30 – 19.30",Z16)))</formula>
    </cfRule>
    <cfRule type="containsText" dxfId="11370" priority="11896" operator="containsText" text="09.00 – 13.00">
      <formula>NOT(ISERROR(SEARCH("09.00 – 13.00",Z16)))</formula>
    </cfRule>
    <cfRule type="containsText" dxfId="11369" priority="11897" operator="containsText" text="11.30 – 19.30">
      <formula>NOT(ISERROR(SEARCH("11.30 – 19.30",Z16)))</formula>
    </cfRule>
  </conditionalFormatting>
  <conditionalFormatting sqref="Z16">
    <cfRule type="cellIs" dxfId="11368" priority="11880" operator="equal">
      <formula>"09.00 – 15.00"</formula>
    </cfRule>
  </conditionalFormatting>
  <conditionalFormatting sqref="Z16">
    <cfRule type="cellIs" dxfId="11367" priority="11881" operator="equal">
      <formula>"09.00 – 18.00"</formula>
    </cfRule>
  </conditionalFormatting>
  <conditionalFormatting sqref="Z16">
    <cfRule type="cellIs" dxfId="11366" priority="11882" operator="equal">
      <formula>"09.30 – 13.00"</formula>
    </cfRule>
  </conditionalFormatting>
  <conditionalFormatting sqref="Z16">
    <cfRule type="cellIs" dxfId="11365" priority="11883" operator="equal">
      <formula>"10.30 – 19.30"</formula>
    </cfRule>
  </conditionalFormatting>
  <conditionalFormatting sqref="Z16">
    <cfRule type="cellIs" dxfId="11364" priority="11884" operator="equal">
      <formula>"11.30 – 19.30"</formula>
    </cfRule>
  </conditionalFormatting>
  <conditionalFormatting sqref="Z16">
    <cfRule type="cellIs" dxfId="11363" priority="11885" operator="equal">
      <formula>_FV(13,"3")</formula>
    </cfRule>
  </conditionalFormatting>
  <conditionalFormatting sqref="Z16">
    <cfRule type="cellIs" dxfId="11362" priority="11886" operator="equal">
      <formula>_FV(13,"3")</formula>
    </cfRule>
  </conditionalFormatting>
  <conditionalFormatting sqref="Z16">
    <cfRule type="cellIs" dxfId="11361" priority="11887" operator="equal">
      <formula>_FV(13,"3")</formula>
    </cfRule>
  </conditionalFormatting>
  <conditionalFormatting sqref="Z16">
    <cfRule type="cellIs" dxfId="11360" priority="11872" operator="equal">
      <formula>"09.00 – 15.00"</formula>
    </cfRule>
  </conditionalFormatting>
  <conditionalFormatting sqref="Z16">
    <cfRule type="cellIs" dxfId="11359" priority="11873" operator="equal">
      <formula>"09.00 – 18.00"</formula>
    </cfRule>
  </conditionalFormatting>
  <conditionalFormatting sqref="Z16">
    <cfRule type="cellIs" dxfId="11358" priority="11874" operator="equal">
      <formula>"09.30 – 13.00"</formula>
    </cfRule>
  </conditionalFormatting>
  <conditionalFormatting sqref="Z16">
    <cfRule type="cellIs" dxfId="11357" priority="11875" operator="equal">
      <formula>"10.30 – 19.30"</formula>
    </cfRule>
  </conditionalFormatting>
  <conditionalFormatting sqref="Z16">
    <cfRule type="cellIs" dxfId="11356" priority="11876" operator="equal">
      <formula>"11.30 – 19.30"</formula>
    </cfRule>
  </conditionalFormatting>
  <conditionalFormatting sqref="Z16">
    <cfRule type="cellIs" dxfId="11355" priority="11877" operator="equal">
      <formula>_FV(13,"3")</formula>
    </cfRule>
  </conditionalFormatting>
  <conditionalFormatting sqref="Z16">
    <cfRule type="cellIs" dxfId="11354" priority="11878" operator="equal">
      <formula>_FV(13,"3")</formula>
    </cfRule>
  </conditionalFormatting>
  <conditionalFormatting sqref="Z16">
    <cfRule type="cellIs" dxfId="11353" priority="11879" operator="equal">
      <formula>_FV(13,"3")</formula>
    </cfRule>
  </conditionalFormatting>
  <conditionalFormatting sqref="Z16">
    <cfRule type="containsText" dxfId="11352" priority="11866" operator="containsText" text="09.00 - 13.00">
      <formula>NOT(ISERROR(SEARCH("09.00 - 13.00",Z16)))</formula>
    </cfRule>
    <cfRule type="containsText" dxfId="11351" priority="11867" operator="containsText" text="09.00 – 15:00">
      <formula>NOT(ISERROR(SEARCH("09.00 – 15:00",Z16)))</formula>
    </cfRule>
    <cfRule type="containsText" dxfId="11350" priority="11868" operator="containsText" text="09.00 – 16.00">
      <formula>NOT(ISERROR(SEARCH("09.00 – 16.00",Z16)))</formula>
    </cfRule>
    <cfRule type="containsText" dxfId="11349" priority="11869" operator="containsText" text="09.00 - 13:00">
      <formula>NOT(ISERROR(SEARCH("09.00 - 13:00",Z16)))</formula>
    </cfRule>
    <cfRule type="containsText" dxfId="11348" priority="11870" operator="containsText" text="08.30 – 16:30 ">
      <formula>NOT(ISERROR(SEARCH("08.30 – 16:30 ",Z16)))</formula>
    </cfRule>
    <cfRule type="containsText" dxfId="11347" priority="11871" operator="containsText" text="08.30 – 17:30 ">
      <formula>NOT(ISERROR(SEARCH("08.30 – 17:30 ",Z16)))</formula>
    </cfRule>
  </conditionalFormatting>
  <conditionalFormatting sqref="Z16">
    <cfRule type="cellIs" dxfId="11346" priority="11858" operator="equal">
      <formula>"09.00 – 15.00"</formula>
    </cfRule>
  </conditionalFormatting>
  <conditionalFormatting sqref="Z16">
    <cfRule type="cellIs" dxfId="11345" priority="11859" operator="equal">
      <formula>"09.00 – 18.00"</formula>
    </cfRule>
  </conditionalFormatting>
  <conditionalFormatting sqref="Z16">
    <cfRule type="cellIs" dxfId="11344" priority="11860" operator="equal">
      <formula>"09.30 – 13.00"</formula>
    </cfRule>
  </conditionalFormatting>
  <conditionalFormatting sqref="Z16">
    <cfRule type="cellIs" dxfId="11343" priority="11861" operator="equal">
      <formula>"10.30 – 19.30"</formula>
    </cfRule>
  </conditionalFormatting>
  <conditionalFormatting sqref="Z16">
    <cfRule type="cellIs" dxfId="11342" priority="11862" operator="equal">
      <formula>"11.30 – 19.30"</formula>
    </cfRule>
  </conditionalFormatting>
  <conditionalFormatting sqref="Z16">
    <cfRule type="cellIs" dxfId="11341" priority="11863" operator="equal">
      <formula>_FV(13,"3")</formula>
    </cfRule>
  </conditionalFormatting>
  <conditionalFormatting sqref="Z16">
    <cfRule type="cellIs" dxfId="11340" priority="11864" operator="equal">
      <formula>_FV(13,"3")</formula>
    </cfRule>
  </conditionalFormatting>
  <conditionalFormatting sqref="Z16">
    <cfRule type="cellIs" dxfId="11339" priority="11865" operator="equal">
      <formula>_FV(13,"3")</formula>
    </cfRule>
  </conditionalFormatting>
  <conditionalFormatting sqref="Z16">
    <cfRule type="containsText" dxfId="11338" priority="11848" operator="containsText" text="DOMENICA">
      <formula>NOT(ISERROR(SEARCH("DOMENICA",Z16)))</formula>
    </cfRule>
    <cfRule type="containsText" dxfId="11337" priority="11849" operator="containsText" text="08.30 – 14.30">
      <formula>NOT(ISERROR(SEARCH("08.30 – 14.30",Z16)))</formula>
    </cfRule>
    <cfRule type="containsText" dxfId="11336" priority="11850" operator="containsText" text="09.30 – 18.30">
      <formula>NOT(ISERROR(SEARCH("09.30 – 18.30",Z16)))</formula>
    </cfRule>
    <cfRule type="containsText" dxfId="11335" priority="11851" operator="containsText" text="08.30 – 16.30">
      <formula>NOT(ISERROR(SEARCH("08.30 – 16.30",Z16)))</formula>
    </cfRule>
    <cfRule type="containsText" dxfId="11334" priority="11852" operator="containsText" text="08.30 – 17.30">
      <formula>NOT(ISERROR(SEARCH("08.30 – 17.30",Z16)))</formula>
    </cfRule>
    <cfRule type="containsText" dxfId="11333" priority="11853" operator="containsText" text="09.00 – 18.00">
      <formula>NOT(ISERROR(SEARCH("09.00 – 18.00",Z16)))</formula>
    </cfRule>
    <cfRule type="containsText" dxfId="11332" priority="11854" operator="containsText" text="09.00 – 15.00">
      <formula>NOT(ISERROR(SEARCH("09.00 – 15.00",Z16)))</formula>
    </cfRule>
    <cfRule type="containsText" dxfId="11331" priority="11855" operator="containsText" text="10.30 – 19.30">
      <formula>NOT(ISERROR(SEARCH("10.30 – 19.30",Z16)))</formula>
    </cfRule>
    <cfRule type="containsText" dxfId="11330" priority="11856" operator="containsText" text="09.00 – 13.00">
      <formula>NOT(ISERROR(SEARCH("09.00 – 13.00",Z16)))</formula>
    </cfRule>
    <cfRule type="containsText" dxfId="11329" priority="11857" operator="containsText" text="11.30 – 19.30">
      <formula>NOT(ISERROR(SEARCH("11.30 – 19.30",Z16)))</formula>
    </cfRule>
  </conditionalFormatting>
  <conditionalFormatting sqref="Z16">
    <cfRule type="cellIs" dxfId="11328" priority="11841" operator="equal">
      <formula>"09.00 – 18.00"</formula>
    </cfRule>
  </conditionalFormatting>
  <conditionalFormatting sqref="Z16">
    <cfRule type="cellIs" dxfId="11327" priority="11842" operator="equal">
      <formula>"09.30 – 13.00"</formula>
    </cfRule>
  </conditionalFormatting>
  <conditionalFormatting sqref="Z16">
    <cfRule type="cellIs" dxfId="11326" priority="11843" operator="equal">
      <formula>"10.30 – 19.30"</formula>
    </cfRule>
  </conditionalFormatting>
  <conditionalFormatting sqref="Z16">
    <cfRule type="cellIs" dxfId="11325" priority="11844" operator="equal">
      <formula>"11.30 – 19.30"</formula>
    </cfRule>
  </conditionalFormatting>
  <conditionalFormatting sqref="Z16">
    <cfRule type="cellIs" dxfId="11324" priority="11845" operator="equal">
      <formula>_FV(13,"3")</formula>
    </cfRule>
  </conditionalFormatting>
  <conditionalFormatting sqref="Z16">
    <cfRule type="cellIs" dxfId="11323" priority="11846" operator="equal">
      <formula>_FV(13,"3")</formula>
    </cfRule>
  </conditionalFormatting>
  <conditionalFormatting sqref="Z16">
    <cfRule type="cellIs" dxfId="11322" priority="11847" operator="equal">
      <formula>_FV(13,"3")</formula>
    </cfRule>
  </conditionalFormatting>
  <conditionalFormatting sqref="Z16">
    <cfRule type="cellIs" dxfId="11321" priority="11834" operator="equal">
      <formula>"09.00 – 18.00"</formula>
    </cfRule>
  </conditionalFormatting>
  <conditionalFormatting sqref="Z16">
    <cfRule type="cellIs" dxfId="11320" priority="11835" operator="equal">
      <formula>"09.30 – 13.00"</formula>
    </cfRule>
  </conditionalFormatting>
  <conditionalFormatting sqref="Z16">
    <cfRule type="cellIs" dxfId="11319" priority="11836" operator="equal">
      <formula>"10.30 – 19.30"</formula>
    </cfRule>
  </conditionalFormatting>
  <conditionalFormatting sqref="Z16">
    <cfRule type="cellIs" dxfId="11318" priority="11837" operator="equal">
      <formula>"11.30 – 19.30"</formula>
    </cfRule>
  </conditionalFormatting>
  <conditionalFormatting sqref="Z16">
    <cfRule type="cellIs" dxfId="11317" priority="11838" operator="equal">
      <formula>_FV(13,"3")</formula>
    </cfRule>
  </conditionalFormatting>
  <conditionalFormatting sqref="Z16">
    <cfRule type="cellIs" dxfId="11316" priority="11839" operator="equal">
      <formula>_FV(13,"3")</formula>
    </cfRule>
  </conditionalFormatting>
  <conditionalFormatting sqref="Z16">
    <cfRule type="cellIs" dxfId="11315" priority="11840" operator="equal">
      <formula>_FV(13,"3")</formula>
    </cfRule>
  </conditionalFormatting>
  <conditionalFormatting sqref="Z17:Z24">
    <cfRule type="containsText" dxfId="11314" priority="11816" operator="containsText" text="08.30 – 14.30">
      <formula>NOT(ISERROR(SEARCH("08.30 – 14.30",Z17)))</formula>
    </cfRule>
    <cfRule type="containsText" dxfId="11313" priority="11817" operator="containsText" text="09:30 – 18.30">
      <formula>NOT(ISERROR(SEARCH("09:30 – 18.30",Z17)))</formula>
    </cfRule>
    <cfRule type="containsText" dxfId="11312" priority="11818" operator="containsText" text="10.30 – 18.30">
      <formula>NOT(ISERROR(SEARCH("10.30 – 18.30",Z17)))</formula>
    </cfRule>
    <cfRule type="containsText" dxfId="11311" priority="11819" operator="containsText" text="09.30 – 18.30">
      <formula>NOT(ISERROR(SEARCH("09.30 – 18.30",Z17)))</formula>
    </cfRule>
    <cfRule type="containsText" dxfId="11310" priority="11821" operator="containsText" text="09.00 – 13:00">
      <formula>NOT(ISERROR(SEARCH("09.00 – 13:00",Z17)))</formula>
    </cfRule>
    <cfRule type="containsText" dxfId="11309" priority="11822" operator="containsText" text="08.30 – 16.30">
      <formula>NOT(ISERROR(SEARCH("08.30 – 16.30",Z17)))</formula>
    </cfRule>
    <cfRule type="containsText" dxfId="11308" priority="11823" operator="containsText" text="08:30 – 17.30">
      <formula>NOT(ISERROR(SEARCH("08:30 – 17.30",Z17)))</formula>
    </cfRule>
    <cfRule type="containsText" dxfId="11307" priority="11824" operator="containsText" text="08.30 – 17.30">
      <formula>NOT(ISERROR(SEARCH("08.30 – 17.30",Z17)))</formula>
    </cfRule>
    <cfRule type="containsText" dxfId="11306" priority="11825" operator="containsText" text="09.00 – 18.00">
      <formula>NOT(ISERROR(SEARCH("09.00 – 18.00",Z17)))</formula>
    </cfRule>
    <cfRule type="containsText" dxfId="11305" priority="11826" operator="containsText" text="09.00 – 13.00">
      <formula>NOT(ISERROR(SEARCH("09.00 – 13.00",Z17)))</formula>
    </cfRule>
    <cfRule type="containsText" dxfId="11304" priority="11827" operator="containsText" text="11.30 – 19.30">
      <formula>NOT(ISERROR(SEARCH("11.30 – 19.30",Z17)))</formula>
    </cfRule>
    <cfRule type="containsText" dxfId="11303" priority="11828" operator="containsText" text="10.30 – 19.30">
      <formula>NOT(ISERROR(SEARCH("10.30 – 19.30",Z17)))</formula>
    </cfRule>
    <cfRule type="containsText" dxfId="11302" priority="11829" operator="containsText" text="09.00 – 15.00">
      <formula>NOT(ISERROR(SEARCH("09.00 – 15.00",Z17)))</formula>
    </cfRule>
    <cfRule type="containsText" dxfId="11301" priority="11830" operator="containsText" text="1 2 : 3 0">
      <formula>NOT(ISERROR(SEARCH("1 2 : 3 0",Z17)))</formula>
    </cfRule>
    <cfRule type="containsText" dxfId="11300" priority="11831" operator="containsText" text="1 3 : 3 0">
      <formula>NOT(ISERROR(SEARCH("1 3 : 3 0",Z17)))</formula>
    </cfRule>
    <cfRule type="containsText" dxfId="11299" priority="11832" operator="containsText" text="FESTIVITÁ">
      <formula>NOT(ISERROR(SEARCH("FESTIVITÁ",Z17)))</formula>
    </cfRule>
    <cfRule type="cellIs" dxfId="11298" priority="11833" operator="equal">
      <formula>"DOMENICA"</formula>
    </cfRule>
  </conditionalFormatting>
  <conditionalFormatting sqref="Z17:Z24">
    <cfRule type="containsText" dxfId="11297" priority="11808" operator="containsText" text="09.00 - 13.00">
      <formula>NOT(ISERROR(SEARCH("09.00 - 13.00",Z17)))</formula>
    </cfRule>
    <cfRule type="containsText" dxfId="11296" priority="11811" operator="containsText" text="09.00 – 15:00">
      <formula>NOT(ISERROR(SEARCH("09.00 – 15:00",Z17)))</formula>
    </cfRule>
    <cfRule type="containsText" dxfId="11295" priority="11812" operator="containsText" text="09.00 – 16.00">
      <formula>NOT(ISERROR(SEARCH("09.00 – 16.00",Z17)))</formula>
    </cfRule>
    <cfRule type="containsText" dxfId="11294" priority="11813" operator="containsText" text="09.00 - 13:00">
      <formula>NOT(ISERROR(SEARCH("09.00 - 13:00",Z17)))</formula>
    </cfRule>
    <cfRule type="containsText" dxfId="11293" priority="11814" operator="containsText" text="08.30 – 16:30 ">
      <formula>NOT(ISERROR(SEARCH("08.30 – 16:30 ",Z17)))</formula>
    </cfRule>
    <cfRule type="containsText" dxfId="11292" priority="11815" operator="containsText" text="08.30 – 17:30 ">
      <formula>NOT(ISERROR(SEARCH("08.30 – 17:30 ",Z17)))</formula>
    </cfRule>
  </conditionalFormatting>
  <conditionalFormatting sqref="Z17:Z24">
    <cfRule type="containsText" dxfId="11291" priority="11810" operator="containsText" text="1 3 : 0 0">
      <formula>NOT(ISERROR(SEARCH("1 3 : 0 0",Z17)))</formula>
    </cfRule>
  </conditionalFormatting>
  <conditionalFormatting sqref="Z17">
    <cfRule type="containsText" dxfId="11290" priority="11809" operator="containsText" text="13:00">
      <formula>NOT(ISERROR(SEARCH("13:00",Z17)))</formula>
    </cfRule>
  </conditionalFormatting>
  <conditionalFormatting sqref="Z17:Z24">
    <cfRule type="containsText" dxfId="11289" priority="11820" operator="containsText" text="09:00 – 13.00 ">
      <formula>NOT(ISERROR(SEARCH("09:00 – 13.00 ",Z17)))</formula>
    </cfRule>
  </conditionalFormatting>
  <conditionalFormatting sqref="Z23">
    <cfRule type="containsText" dxfId="11288" priority="11807" operator="containsText" text="09:00 – 13.00 ">
      <formula>NOT(ISERROR(SEARCH("09:00 – 13.00 ",Z23)))</formula>
    </cfRule>
  </conditionalFormatting>
  <conditionalFormatting sqref="Z17:Z24">
    <cfRule type="containsText" dxfId="11287" priority="11806" operator="containsText" text="09:00 – 13.00 ">
      <formula>NOT(ISERROR(SEARCH("09:00 – 13.00 ",Z17)))</formula>
    </cfRule>
  </conditionalFormatting>
  <conditionalFormatting sqref="Z23:Z24">
    <cfRule type="containsText" dxfId="11286" priority="11805" operator="containsText" text="09:00 – 13.00 ">
      <formula>NOT(ISERROR(SEARCH("09:00 – 13.00 ",Z23)))</formula>
    </cfRule>
  </conditionalFormatting>
  <conditionalFormatting sqref="Z18">
    <cfRule type="containsText" dxfId="11285" priority="11802" operator="containsText" text="09.00 -13.00">
      <formula>NOT(ISERROR(SEARCH("09.00 -13.00",Z18)))</formula>
    </cfRule>
    <cfRule type="containsText" dxfId="11284" priority="11803" operator="containsText" text="09.00 -15:00">
      <formula>NOT(ISERROR(SEARCH("09.00 -15:00",Z18)))</formula>
    </cfRule>
    <cfRule type="containsText" dxfId="11283" priority="11804" operator="containsText" text="09.00 -16.00">
      <formula>NOT(ISERROR(SEARCH("09.00 -16.00",Z18)))</formula>
    </cfRule>
  </conditionalFormatting>
  <conditionalFormatting sqref="Z19:Z24">
    <cfRule type="containsText" dxfId="11282" priority="11799" operator="containsText" text="09.00 -13.00">
      <formula>NOT(ISERROR(SEARCH("09.00 -13.00",Z19)))</formula>
    </cfRule>
    <cfRule type="containsText" dxfId="11281" priority="11800" operator="containsText" text="09.00 -15:00">
      <formula>NOT(ISERROR(SEARCH("09.00 -15:00",Z19)))</formula>
    </cfRule>
    <cfRule type="containsText" dxfId="11280" priority="11801" operator="containsText" text="09.00 -16.00">
      <formula>NOT(ISERROR(SEARCH("09.00 -16.00",Z19)))</formula>
    </cfRule>
  </conditionalFormatting>
  <conditionalFormatting sqref="Z17">
    <cfRule type="containsText" dxfId="11279" priority="11796" operator="containsText" text="09.00 -13.00">
      <formula>NOT(ISERROR(SEARCH("09.00 -13.00",Z17)))</formula>
    </cfRule>
    <cfRule type="containsText" dxfId="11278" priority="11797" operator="containsText" text="09.00 -15:00">
      <formula>NOT(ISERROR(SEARCH("09.00 -15:00",Z17)))</formula>
    </cfRule>
    <cfRule type="containsText" dxfId="11277" priority="11798" operator="containsText" text="09.00 -16.00">
      <formula>NOT(ISERROR(SEARCH("09.00 -16.00",Z17)))</formula>
    </cfRule>
  </conditionalFormatting>
  <conditionalFormatting sqref="Z23">
    <cfRule type="containsText" dxfId="11276" priority="11795" operator="containsText" text="09:00 – 13.00 ">
      <formula>NOT(ISERROR(SEARCH("09:00 – 13.00 ",Z23)))</formula>
    </cfRule>
  </conditionalFormatting>
  <conditionalFormatting sqref="Z17:Z24">
    <cfRule type="containsText" dxfId="11275" priority="11794" operator="containsText" text="09:00 – 13.00 ">
      <formula>NOT(ISERROR(SEARCH("09:00 – 13.00 ",Z17)))</formula>
    </cfRule>
  </conditionalFormatting>
  <conditionalFormatting sqref="Z23:Z24">
    <cfRule type="containsText" dxfId="11274" priority="11793" operator="containsText" text="09:00 – 13.00 ">
      <formula>NOT(ISERROR(SEARCH("09:00 – 13.00 ",Z23)))</formula>
    </cfRule>
  </conditionalFormatting>
  <conditionalFormatting sqref="Z18">
    <cfRule type="containsText" dxfId="11273" priority="11790" operator="containsText" text="09.00 -13.00">
      <formula>NOT(ISERROR(SEARCH("09.00 -13.00",Z18)))</formula>
    </cfRule>
    <cfRule type="containsText" dxfId="11272" priority="11791" operator="containsText" text="09.00 -15:00">
      <formula>NOT(ISERROR(SEARCH("09.00 -15:00",Z18)))</formula>
    </cfRule>
    <cfRule type="containsText" dxfId="11271" priority="11792" operator="containsText" text="09.00 -16.00">
      <formula>NOT(ISERROR(SEARCH("09.00 -16.00",Z18)))</formula>
    </cfRule>
  </conditionalFormatting>
  <conditionalFormatting sqref="Z19:Z24">
    <cfRule type="containsText" dxfId="11270" priority="11787" operator="containsText" text="09.00 -13.00">
      <formula>NOT(ISERROR(SEARCH("09.00 -13.00",Z19)))</formula>
    </cfRule>
    <cfRule type="containsText" dxfId="11269" priority="11788" operator="containsText" text="09.00 -15:00">
      <formula>NOT(ISERROR(SEARCH("09.00 -15:00",Z19)))</formula>
    </cfRule>
    <cfRule type="containsText" dxfId="11268" priority="11789" operator="containsText" text="09.00 -16.00">
      <formula>NOT(ISERROR(SEARCH("09.00 -16.00",Z19)))</formula>
    </cfRule>
  </conditionalFormatting>
  <conditionalFormatting sqref="Z17">
    <cfRule type="containsText" dxfId="11267" priority="11784" operator="containsText" text="09.00 -13.00">
      <formula>NOT(ISERROR(SEARCH("09.00 -13.00",Z17)))</formula>
    </cfRule>
    <cfRule type="containsText" dxfId="11266" priority="11785" operator="containsText" text="09.00 -15:00">
      <formula>NOT(ISERROR(SEARCH("09.00 -15:00",Z17)))</formula>
    </cfRule>
    <cfRule type="containsText" dxfId="11265" priority="11786" operator="containsText" text="09.00 -16.00">
      <formula>NOT(ISERROR(SEARCH("09.00 -16.00",Z17)))</formula>
    </cfRule>
  </conditionalFormatting>
  <conditionalFormatting sqref="Z18">
    <cfRule type="containsText" dxfId="11264" priority="11781" operator="containsText" text="09.00 -13:00">
      <formula>NOT(ISERROR(SEARCH("09.00 -13:00",Z18)))</formula>
    </cfRule>
    <cfRule type="containsText" dxfId="11263" priority="11782" operator="containsText" text="08.30 -17.30">
      <formula>NOT(ISERROR(SEARCH("08.30 -17.30",Z18)))</formula>
    </cfRule>
    <cfRule type="containsText" dxfId="11262" priority="11783" operator="containsText" text="08.30 -15:30">
      <formula>NOT(ISERROR(SEARCH("08.30 -15:30",Z18)))</formula>
    </cfRule>
  </conditionalFormatting>
  <conditionalFormatting sqref="Z19:Z24">
    <cfRule type="containsText" dxfId="11261" priority="11778" operator="containsText" text="09.00 -13.00">
      <formula>NOT(ISERROR(SEARCH("09.00 -13.00",Z19)))</formula>
    </cfRule>
    <cfRule type="containsText" dxfId="11260" priority="11779" operator="containsText" text="09.00 -15:00">
      <formula>NOT(ISERROR(SEARCH("09.00 -15:00",Z19)))</formula>
    </cfRule>
    <cfRule type="containsText" dxfId="11259" priority="11780" operator="containsText" text="09.00 -16.00">
      <formula>NOT(ISERROR(SEARCH("09.00 -16.00",Z19)))</formula>
    </cfRule>
  </conditionalFormatting>
  <conditionalFormatting sqref="Z19:Z24">
    <cfRule type="containsText" dxfId="11258" priority="11775" operator="containsText" text="09.00 -13:00">
      <formula>NOT(ISERROR(SEARCH("09.00 -13:00",Z19)))</formula>
    </cfRule>
    <cfRule type="containsText" dxfId="11257" priority="11776" operator="containsText" text="08.30 -17.30">
      <formula>NOT(ISERROR(SEARCH("08.30 -17.30",Z19)))</formula>
    </cfRule>
    <cfRule type="containsText" dxfId="11256" priority="11777" operator="containsText" text="08.30 -15:30">
      <formula>NOT(ISERROR(SEARCH("08.30 -15:30",Z19)))</formula>
    </cfRule>
  </conditionalFormatting>
  <conditionalFormatting sqref="Z17">
    <cfRule type="containsText" dxfId="11255" priority="11772" operator="containsText" text="09.00 -13.00">
      <formula>NOT(ISERROR(SEARCH("09.00 -13.00",Z17)))</formula>
    </cfRule>
    <cfRule type="containsText" dxfId="11254" priority="11773" operator="containsText" text="09.00 -15:00">
      <formula>NOT(ISERROR(SEARCH("09.00 -15:00",Z17)))</formula>
    </cfRule>
    <cfRule type="containsText" dxfId="11253" priority="11774" operator="containsText" text="09.00 -16.00">
      <formula>NOT(ISERROR(SEARCH("09.00 -16.00",Z17)))</formula>
    </cfRule>
  </conditionalFormatting>
  <conditionalFormatting sqref="Z17">
    <cfRule type="containsText" dxfId="11252" priority="11769" operator="containsText" text="09.00 -13:00">
      <formula>NOT(ISERROR(SEARCH("09.00 -13:00",Z17)))</formula>
    </cfRule>
    <cfRule type="containsText" dxfId="11251" priority="11770" operator="containsText" text="08.30 -17.30">
      <formula>NOT(ISERROR(SEARCH("08.30 -17.30",Z17)))</formula>
    </cfRule>
    <cfRule type="containsText" dxfId="11250" priority="11771" operator="containsText" text="08.30 -15:30">
      <formula>NOT(ISERROR(SEARCH("08.30 -15:30",Z17)))</formula>
    </cfRule>
  </conditionalFormatting>
  <conditionalFormatting sqref="Z6">
    <cfRule type="cellIs" dxfId="11249" priority="11760" operator="equal">
      <formula>"09.00 – 13.00"</formula>
    </cfRule>
  </conditionalFormatting>
  <conditionalFormatting sqref="Z6">
    <cfRule type="cellIs" dxfId="11248" priority="11761" operator="equal">
      <formula>"09.00 – 15.00"</formula>
    </cfRule>
  </conditionalFormatting>
  <conditionalFormatting sqref="Z6">
    <cfRule type="cellIs" dxfId="11247" priority="11762" operator="equal">
      <formula>"09.00 – 18.00"</formula>
    </cfRule>
  </conditionalFormatting>
  <conditionalFormatting sqref="Z6">
    <cfRule type="cellIs" dxfId="11246" priority="11763" operator="equal">
      <formula>"09.30 – 13.00"</formula>
    </cfRule>
  </conditionalFormatting>
  <conditionalFormatting sqref="Z6">
    <cfRule type="cellIs" dxfId="11245" priority="11764" operator="equal">
      <formula>"10.30 – 19.30"</formula>
    </cfRule>
  </conditionalFormatting>
  <conditionalFormatting sqref="Z6">
    <cfRule type="cellIs" dxfId="11244" priority="11765" operator="equal">
      <formula>"11.30 – 19.30"</formula>
    </cfRule>
  </conditionalFormatting>
  <conditionalFormatting sqref="Z6">
    <cfRule type="cellIs" dxfId="11243" priority="11766" operator="equal">
      <formula>_FV(13,"3")</formula>
    </cfRule>
  </conditionalFormatting>
  <conditionalFormatting sqref="Z6">
    <cfRule type="cellIs" dxfId="11242" priority="11767" operator="equal">
      <formula>_FV(13,"3")</formula>
    </cfRule>
  </conditionalFormatting>
  <conditionalFormatting sqref="Z6">
    <cfRule type="cellIs" dxfId="11241" priority="11768" operator="equal">
      <formula>_FV(13,"3")</formula>
    </cfRule>
  </conditionalFormatting>
  <conditionalFormatting sqref="Z6">
    <cfRule type="containsText" dxfId="11240" priority="11750" operator="containsText" text="DOMENICA">
      <formula>NOT(ISERROR(SEARCH("DOMENICA",Z6)))</formula>
    </cfRule>
    <cfRule type="containsText" dxfId="11239" priority="11751" operator="containsText" text="08.30 – 14.30">
      <formula>NOT(ISERROR(SEARCH("08.30 – 14.30",Z6)))</formula>
    </cfRule>
    <cfRule type="containsText" dxfId="11238" priority="11752" operator="containsText" text="09.30 – 18.30">
      <formula>NOT(ISERROR(SEARCH("09.30 – 18.30",Z6)))</formula>
    </cfRule>
    <cfRule type="containsText" dxfId="11237" priority="11753" operator="containsText" text="08.30 – 16.30">
      <formula>NOT(ISERROR(SEARCH("08.30 – 16.30",Z6)))</formula>
    </cfRule>
    <cfRule type="containsText" dxfId="11236" priority="11754" operator="containsText" text="08.30 – 17.30">
      <formula>NOT(ISERROR(SEARCH("08.30 – 17.30",Z6)))</formula>
    </cfRule>
    <cfRule type="containsText" dxfId="11235" priority="11755" operator="containsText" text="09.00 – 18.00">
      <formula>NOT(ISERROR(SEARCH("09.00 – 18.00",Z6)))</formula>
    </cfRule>
    <cfRule type="containsText" dxfId="11234" priority="11756" operator="containsText" text="09.00 – 15.00">
      <formula>NOT(ISERROR(SEARCH("09.00 – 15.00",Z6)))</formula>
    </cfRule>
    <cfRule type="containsText" dxfId="11233" priority="11757" operator="containsText" text="10.30 – 19.30">
      <formula>NOT(ISERROR(SEARCH("10.30 – 19.30",Z6)))</formula>
    </cfRule>
    <cfRule type="containsText" dxfId="11232" priority="11758" operator="containsText" text="09.00 – 13.00">
      <formula>NOT(ISERROR(SEARCH("09.00 – 13.00",Z6)))</formula>
    </cfRule>
    <cfRule type="containsText" dxfId="11231" priority="11759" operator="containsText" text="11.30 – 19.30">
      <formula>NOT(ISERROR(SEARCH("11.30 – 19.30",Z6)))</formula>
    </cfRule>
  </conditionalFormatting>
  <conditionalFormatting sqref="Z6">
    <cfRule type="cellIs" dxfId="11230" priority="11742" operator="equal">
      <formula>"09.00 – 15.00"</formula>
    </cfRule>
  </conditionalFormatting>
  <conditionalFormatting sqref="Z6">
    <cfRule type="cellIs" dxfId="11229" priority="11743" operator="equal">
      <formula>"09.00 – 18.00"</formula>
    </cfRule>
  </conditionalFormatting>
  <conditionalFormatting sqref="Z6">
    <cfRule type="cellIs" dxfId="11228" priority="11744" operator="equal">
      <formula>"09.30 – 13.00"</formula>
    </cfRule>
  </conditionalFormatting>
  <conditionalFormatting sqref="Z6">
    <cfRule type="cellIs" dxfId="11227" priority="11745" operator="equal">
      <formula>"10.30 – 19.30"</formula>
    </cfRule>
  </conditionalFormatting>
  <conditionalFormatting sqref="Z6">
    <cfRule type="cellIs" dxfId="11226" priority="11746" operator="equal">
      <formula>"11.30 – 19.30"</formula>
    </cfRule>
  </conditionalFormatting>
  <conditionalFormatting sqref="Z6">
    <cfRule type="cellIs" dxfId="11225" priority="11747" operator="equal">
      <formula>_FV(13,"3")</formula>
    </cfRule>
  </conditionalFormatting>
  <conditionalFormatting sqref="Z6">
    <cfRule type="cellIs" dxfId="11224" priority="11748" operator="equal">
      <formula>_FV(13,"3")</formula>
    </cfRule>
  </conditionalFormatting>
  <conditionalFormatting sqref="Z6">
    <cfRule type="cellIs" dxfId="11223" priority="11749" operator="equal">
      <formula>_FV(13,"3")</formula>
    </cfRule>
  </conditionalFormatting>
  <conditionalFormatting sqref="Z6">
    <cfRule type="cellIs" dxfId="11222" priority="11734" operator="equal">
      <formula>"09.00 – 15.00"</formula>
    </cfRule>
  </conditionalFormatting>
  <conditionalFormatting sqref="Z6">
    <cfRule type="cellIs" dxfId="11221" priority="11735" operator="equal">
      <formula>"09.00 – 18.00"</formula>
    </cfRule>
  </conditionalFormatting>
  <conditionalFormatting sqref="Z6">
    <cfRule type="cellIs" dxfId="11220" priority="11736" operator="equal">
      <formula>"09.30 – 13.00"</formula>
    </cfRule>
  </conditionalFormatting>
  <conditionalFormatting sqref="Z6">
    <cfRule type="cellIs" dxfId="11219" priority="11737" operator="equal">
      <formula>"10.30 – 19.30"</formula>
    </cfRule>
  </conditionalFormatting>
  <conditionalFormatting sqref="Z6">
    <cfRule type="cellIs" dxfId="11218" priority="11738" operator="equal">
      <formula>"11.30 – 19.30"</formula>
    </cfRule>
  </conditionalFormatting>
  <conditionalFormatting sqref="Z6">
    <cfRule type="cellIs" dxfId="11217" priority="11739" operator="equal">
      <formula>_FV(13,"3")</formula>
    </cfRule>
  </conditionalFormatting>
  <conditionalFormatting sqref="Z6">
    <cfRule type="cellIs" dxfId="11216" priority="11740" operator="equal">
      <formula>_FV(13,"3")</formula>
    </cfRule>
  </conditionalFormatting>
  <conditionalFormatting sqref="Z6">
    <cfRule type="cellIs" dxfId="11215" priority="11741" operator="equal">
      <formula>_FV(13,"3")</formula>
    </cfRule>
  </conditionalFormatting>
  <conditionalFormatting sqref="Z6">
    <cfRule type="containsText" dxfId="11214" priority="11728" operator="containsText" text="09.00 - 13.00">
      <formula>NOT(ISERROR(SEARCH("09.00 - 13.00",Z6)))</formula>
    </cfRule>
    <cfRule type="containsText" dxfId="11213" priority="11729" operator="containsText" text="09.00 – 15:00">
      <formula>NOT(ISERROR(SEARCH("09.00 – 15:00",Z6)))</formula>
    </cfRule>
    <cfRule type="containsText" dxfId="11212" priority="11730" operator="containsText" text="09.00 – 16.00">
      <formula>NOT(ISERROR(SEARCH("09.00 – 16.00",Z6)))</formula>
    </cfRule>
    <cfRule type="containsText" dxfId="11211" priority="11731" operator="containsText" text="09.00 - 13:00">
      <formula>NOT(ISERROR(SEARCH("09.00 - 13:00",Z6)))</formula>
    </cfRule>
    <cfRule type="containsText" dxfId="11210" priority="11732" operator="containsText" text="08.30 – 16:30 ">
      <formula>NOT(ISERROR(SEARCH("08.30 – 16:30 ",Z6)))</formula>
    </cfRule>
    <cfRule type="containsText" dxfId="11209" priority="11733" operator="containsText" text="08.30 – 17:30 ">
      <formula>NOT(ISERROR(SEARCH("08.30 – 17:30 ",Z6)))</formula>
    </cfRule>
  </conditionalFormatting>
  <conditionalFormatting sqref="Z6">
    <cfRule type="cellIs" dxfId="11208" priority="11720" operator="equal">
      <formula>"09.00 – 15.00"</formula>
    </cfRule>
  </conditionalFormatting>
  <conditionalFormatting sqref="Z6">
    <cfRule type="cellIs" dxfId="11207" priority="11721" operator="equal">
      <formula>"09.00 – 18.00"</formula>
    </cfRule>
  </conditionalFormatting>
  <conditionalFormatting sqref="Z6">
    <cfRule type="cellIs" dxfId="11206" priority="11722" operator="equal">
      <formula>"09.30 – 13.00"</formula>
    </cfRule>
  </conditionalFormatting>
  <conditionalFormatting sqref="Z6">
    <cfRule type="cellIs" dxfId="11205" priority="11723" operator="equal">
      <formula>"10.30 – 19.30"</formula>
    </cfRule>
  </conditionalFormatting>
  <conditionalFormatting sqref="Z6">
    <cfRule type="cellIs" dxfId="11204" priority="11724" operator="equal">
      <formula>"11.30 – 19.30"</formula>
    </cfRule>
  </conditionalFormatting>
  <conditionalFormatting sqref="Z6">
    <cfRule type="cellIs" dxfId="11203" priority="11725" operator="equal">
      <formula>_FV(13,"3")</formula>
    </cfRule>
  </conditionalFormatting>
  <conditionalFormatting sqref="Z6">
    <cfRule type="cellIs" dxfId="11202" priority="11726" operator="equal">
      <formula>_FV(13,"3")</formula>
    </cfRule>
  </conditionalFormatting>
  <conditionalFormatting sqref="Z6">
    <cfRule type="containsText" dxfId="11201" priority="11710" operator="containsText" text="DOMENICA">
      <formula>NOT(ISERROR(SEARCH("DOMENICA",Z6)))</formula>
    </cfRule>
    <cfRule type="containsText" dxfId="11200" priority="11711" operator="containsText" text="08.30 – 14.30">
      <formula>NOT(ISERROR(SEARCH("08.30 – 14.30",Z6)))</formula>
    </cfRule>
    <cfRule type="containsText" dxfId="11199" priority="11712" operator="containsText" text="09.30 – 18.30">
      <formula>NOT(ISERROR(SEARCH("09.30 – 18.30",Z6)))</formula>
    </cfRule>
    <cfRule type="containsText" dxfId="11198" priority="11713" operator="containsText" text="08.30 – 16.30">
      <formula>NOT(ISERROR(SEARCH("08.30 – 16.30",Z6)))</formula>
    </cfRule>
    <cfRule type="containsText" dxfId="11197" priority="11714" operator="containsText" text="08.30 – 17.30">
      <formula>NOT(ISERROR(SEARCH("08.30 – 17.30",Z6)))</formula>
    </cfRule>
    <cfRule type="containsText" dxfId="11196" priority="11715" operator="containsText" text="09.00 – 18.00">
      <formula>NOT(ISERROR(SEARCH("09.00 – 18.00",Z6)))</formula>
    </cfRule>
    <cfRule type="containsText" dxfId="11195" priority="11716" operator="containsText" text="09.00 – 15.00">
      <formula>NOT(ISERROR(SEARCH("09.00 – 15.00",Z6)))</formula>
    </cfRule>
    <cfRule type="containsText" dxfId="11194" priority="11717" operator="containsText" text="10.30 – 19.30">
      <formula>NOT(ISERROR(SEARCH("10.30 – 19.30",Z6)))</formula>
    </cfRule>
    <cfRule type="containsText" dxfId="11193" priority="11718" operator="containsText" text="09.00 – 13.00">
      <formula>NOT(ISERROR(SEARCH("09.00 – 13.00",Z6)))</formula>
    </cfRule>
    <cfRule type="containsText" dxfId="11192" priority="11719" operator="containsText" text="11.30 – 19.30">
      <formula>NOT(ISERROR(SEARCH("11.30 – 19.30",Z6)))</formula>
    </cfRule>
  </conditionalFormatting>
  <conditionalFormatting sqref="Z6">
    <cfRule type="cellIs" dxfId="11191" priority="11703" operator="equal">
      <formula>"09.00 – 18.00"</formula>
    </cfRule>
  </conditionalFormatting>
  <conditionalFormatting sqref="Z6">
    <cfRule type="cellIs" dxfId="11190" priority="11704" operator="equal">
      <formula>"09.30 – 13.00"</formula>
    </cfRule>
  </conditionalFormatting>
  <conditionalFormatting sqref="Z6">
    <cfRule type="cellIs" dxfId="11189" priority="11705" operator="equal">
      <formula>"10.30 – 19.30"</formula>
    </cfRule>
  </conditionalFormatting>
  <conditionalFormatting sqref="Z6">
    <cfRule type="cellIs" dxfId="11188" priority="11706" operator="equal">
      <formula>"11.30 – 19.30"</formula>
    </cfRule>
  </conditionalFormatting>
  <conditionalFormatting sqref="Z6">
    <cfRule type="cellIs" dxfId="11187" priority="11707" operator="equal">
      <formula>_FV(13,"3")</formula>
    </cfRule>
  </conditionalFormatting>
  <conditionalFormatting sqref="Z6">
    <cfRule type="cellIs" dxfId="11186" priority="11696" operator="equal">
      <formula>"09.00 – 18.00"</formula>
    </cfRule>
  </conditionalFormatting>
  <conditionalFormatting sqref="Z6">
    <cfRule type="cellIs" dxfId="11185" priority="11697" operator="equal">
      <formula>"09.30 – 13.00"</formula>
    </cfRule>
  </conditionalFormatting>
  <conditionalFormatting sqref="Z6">
    <cfRule type="cellIs" dxfId="11184" priority="11698" operator="equal">
      <formula>"10.30 – 19.30"</formula>
    </cfRule>
  </conditionalFormatting>
  <conditionalFormatting sqref="Z6">
    <cfRule type="cellIs" dxfId="11183" priority="11699" operator="equal">
      <formula>"11.30 – 19.30"</formula>
    </cfRule>
  </conditionalFormatting>
  <conditionalFormatting sqref="Z6">
    <cfRule type="cellIs" dxfId="11182" priority="11700" operator="equal">
      <formula>_FV(13,"3")</formula>
    </cfRule>
  </conditionalFormatting>
  <conditionalFormatting sqref="Z7 Z13:Z14">
    <cfRule type="containsText" dxfId="11181" priority="11678" operator="containsText" text="08.30 – 14.30">
      <formula>NOT(ISERROR(SEARCH("08.30 – 14.30",Z7)))</formula>
    </cfRule>
    <cfRule type="containsText" dxfId="11180" priority="11679" operator="containsText" text="09:30 – 18.30">
      <formula>NOT(ISERROR(SEARCH("09:30 – 18.30",Z7)))</formula>
    </cfRule>
    <cfRule type="containsText" dxfId="11179" priority="11680" operator="containsText" text="10.30 – 18.30">
      <formula>NOT(ISERROR(SEARCH("10.30 – 18.30",Z7)))</formula>
    </cfRule>
    <cfRule type="containsText" dxfId="11178" priority="11681" operator="containsText" text="09.30 – 18.30">
      <formula>NOT(ISERROR(SEARCH("09.30 – 18.30",Z7)))</formula>
    </cfRule>
    <cfRule type="containsText" dxfId="11177" priority="11683" operator="containsText" text="09.00 – 13:00">
      <formula>NOT(ISERROR(SEARCH("09.00 – 13:00",Z7)))</formula>
    </cfRule>
    <cfRule type="containsText" dxfId="11176" priority="11684" operator="containsText" text="08.30 – 16.30">
      <formula>NOT(ISERROR(SEARCH("08.30 – 16.30",Z7)))</formula>
    </cfRule>
    <cfRule type="containsText" dxfId="11175" priority="11685" operator="containsText" text="08:30 – 17.30">
      <formula>NOT(ISERROR(SEARCH("08:30 – 17.30",Z7)))</formula>
    </cfRule>
    <cfRule type="containsText" dxfId="11174" priority="11686" operator="containsText" text="08.30 – 17.30">
      <formula>NOT(ISERROR(SEARCH("08.30 – 17.30",Z7)))</formula>
    </cfRule>
    <cfRule type="containsText" dxfId="11173" priority="11687" operator="containsText" text="09.00 – 18.00">
      <formula>NOT(ISERROR(SEARCH("09.00 – 18.00",Z7)))</formula>
    </cfRule>
    <cfRule type="containsText" dxfId="11172" priority="11688" operator="containsText" text="09.00 – 13.00">
      <formula>NOT(ISERROR(SEARCH("09.00 – 13.00",Z7)))</formula>
    </cfRule>
    <cfRule type="containsText" dxfId="11171" priority="11689" operator="containsText" text="11.30 – 19.30">
      <formula>NOT(ISERROR(SEARCH("11.30 – 19.30",Z7)))</formula>
    </cfRule>
    <cfRule type="containsText" dxfId="11170" priority="11690" operator="containsText" text="10.30 – 19.30">
      <formula>NOT(ISERROR(SEARCH("10.30 – 19.30",Z7)))</formula>
    </cfRule>
    <cfRule type="containsText" dxfId="11169" priority="11691" operator="containsText" text="09.00 – 15.00">
      <formula>NOT(ISERROR(SEARCH("09.00 – 15.00",Z7)))</formula>
    </cfRule>
    <cfRule type="containsText" dxfId="11168" priority="11692" operator="containsText" text="1 2 : 3 0">
      <formula>NOT(ISERROR(SEARCH("1 2 : 3 0",Z7)))</formula>
    </cfRule>
    <cfRule type="containsText" dxfId="11167" priority="11693" operator="containsText" text="1 3 : 3 0">
      <formula>NOT(ISERROR(SEARCH("1 3 : 3 0",Z7)))</formula>
    </cfRule>
    <cfRule type="containsText" dxfId="11166" priority="11694" operator="containsText" text="FESTIVITÁ">
      <formula>NOT(ISERROR(SEARCH("FESTIVITÁ",Z7)))</formula>
    </cfRule>
    <cfRule type="cellIs" dxfId="11165" priority="11695" operator="equal">
      <formula>"DOMENICA"</formula>
    </cfRule>
  </conditionalFormatting>
  <conditionalFormatting sqref="Z7 Z13:Z14">
    <cfRule type="containsText" dxfId="11164" priority="11670" operator="containsText" text="09.00 - 13.00">
      <formula>NOT(ISERROR(SEARCH("09.00 - 13.00",Z7)))</formula>
    </cfRule>
    <cfRule type="containsText" dxfId="11163" priority="11673" operator="containsText" text="09.00 – 15:00">
      <formula>NOT(ISERROR(SEARCH("09.00 – 15:00",Z7)))</formula>
    </cfRule>
    <cfRule type="containsText" dxfId="11162" priority="11674" operator="containsText" text="09.00 – 16.00">
      <formula>NOT(ISERROR(SEARCH("09.00 – 16.00",Z7)))</formula>
    </cfRule>
    <cfRule type="containsText" dxfId="11161" priority="11675" operator="containsText" text="09.00 - 13:00">
      <formula>NOT(ISERROR(SEARCH("09.00 - 13:00",Z7)))</formula>
    </cfRule>
    <cfRule type="containsText" dxfId="11160" priority="11676" operator="containsText" text="08.30 – 16:30 ">
      <formula>NOT(ISERROR(SEARCH("08.30 – 16:30 ",Z7)))</formula>
    </cfRule>
    <cfRule type="containsText" dxfId="11159" priority="11677" operator="containsText" text="08.30 – 17:30 ">
      <formula>NOT(ISERROR(SEARCH("08.30 – 17:30 ",Z7)))</formula>
    </cfRule>
  </conditionalFormatting>
  <conditionalFormatting sqref="Z7 Z13:Z14">
    <cfRule type="containsText" dxfId="11158" priority="11672" operator="containsText" text="1 3 : 0 0">
      <formula>NOT(ISERROR(SEARCH("1 3 : 0 0",Z7)))</formula>
    </cfRule>
  </conditionalFormatting>
  <conditionalFormatting sqref="Z7">
    <cfRule type="containsText" dxfId="11157" priority="11671" operator="containsText" text="13:00">
      <formula>NOT(ISERROR(SEARCH("13:00",Z7)))</formula>
    </cfRule>
  </conditionalFormatting>
  <conditionalFormatting sqref="Z7 Z13:Z14">
    <cfRule type="containsText" dxfId="11156" priority="11682" operator="containsText" text="09:00 – 13.00 ">
      <formula>NOT(ISERROR(SEARCH("09:00 – 13.00 ",Z7)))</formula>
    </cfRule>
  </conditionalFormatting>
  <conditionalFormatting sqref="Z13">
    <cfRule type="containsText" dxfId="11155" priority="11669" operator="containsText" text="09:00 – 13.00 ">
      <formula>NOT(ISERROR(SEARCH("09:00 – 13.00 ",Z13)))</formula>
    </cfRule>
  </conditionalFormatting>
  <conditionalFormatting sqref="Z7 Z13:Z14">
    <cfRule type="containsText" dxfId="11154" priority="11668" operator="containsText" text="09:00 – 13.00 ">
      <formula>NOT(ISERROR(SEARCH("09:00 – 13.00 ",Z7)))</formula>
    </cfRule>
  </conditionalFormatting>
  <conditionalFormatting sqref="Z13:Z14">
    <cfRule type="containsText" dxfId="11153" priority="11667" operator="containsText" text="09:00 – 13.00 ">
      <formula>NOT(ISERROR(SEARCH("09:00 – 13.00 ",Z13)))</formula>
    </cfRule>
  </conditionalFormatting>
  <conditionalFormatting sqref="Z13:Z14">
    <cfRule type="containsText" dxfId="11152" priority="11661" operator="containsText" text="09.00 -13.00">
      <formula>NOT(ISERROR(SEARCH("09.00 -13.00",Z13)))</formula>
    </cfRule>
    <cfRule type="containsText" dxfId="11151" priority="11662" operator="containsText" text="09.00 -15:00">
      <formula>NOT(ISERROR(SEARCH("09.00 -15:00",Z13)))</formula>
    </cfRule>
    <cfRule type="containsText" dxfId="11150" priority="11663" operator="containsText" text="09.00 -16.00">
      <formula>NOT(ISERROR(SEARCH("09.00 -16.00",Z13)))</formula>
    </cfRule>
  </conditionalFormatting>
  <conditionalFormatting sqref="Z7">
    <cfRule type="containsText" dxfId="11149" priority="11658" operator="containsText" text="09.00 -13.00">
      <formula>NOT(ISERROR(SEARCH("09.00 -13.00",Z7)))</formula>
    </cfRule>
    <cfRule type="containsText" dxfId="11148" priority="11659" operator="containsText" text="09.00 -15:00">
      <formula>NOT(ISERROR(SEARCH("09.00 -15:00",Z7)))</formula>
    </cfRule>
    <cfRule type="containsText" dxfId="11147" priority="11660" operator="containsText" text="09.00 -16.00">
      <formula>NOT(ISERROR(SEARCH("09.00 -16.00",Z7)))</formula>
    </cfRule>
  </conditionalFormatting>
  <conditionalFormatting sqref="Z13">
    <cfRule type="containsText" dxfId="11146" priority="11657" operator="containsText" text="09:00 – 13.00 ">
      <formula>NOT(ISERROR(SEARCH("09:00 – 13.00 ",Z13)))</formula>
    </cfRule>
  </conditionalFormatting>
  <conditionalFormatting sqref="Z7 Z13:Z14">
    <cfRule type="containsText" dxfId="11145" priority="11656" operator="containsText" text="09:00 – 13.00 ">
      <formula>NOT(ISERROR(SEARCH("09:00 – 13.00 ",Z7)))</formula>
    </cfRule>
  </conditionalFormatting>
  <conditionalFormatting sqref="Z13:Z14">
    <cfRule type="containsText" dxfId="11144" priority="11655" operator="containsText" text="09:00 – 13.00 ">
      <formula>NOT(ISERROR(SEARCH("09:00 – 13.00 ",Z13)))</formula>
    </cfRule>
  </conditionalFormatting>
  <conditionalFormatting sqref="Z13:Z14">
    <cfRule type="containsText" dxfId="11143" priority="11649" operator="containsText" text="09.00 -13.00">
      <formula>NOT(ISERROR(SEARCH("09.00 -13.00",Z13)))</formula>
    </cfRule>
    <cfRule type="containsText" dxfId="11142" priority="11650" operator="containsText" text="09.00 -15:00">
      <formula>NOT(ISERROR(SEARCH("09.00 -15:00",Z13)))</formula>
    </cfRule>
    <cfRule type="containsText" dxfId="11141" priority="11651" operator="containsText" text="09.00 -16.00">
      <formula>NOT(ISERROR(SEARCH("09.00 -16.00",Z13)))</formula>
    </cfRule>
  </conditionalFormatting>
  <conditionalFormatting sqref="Z7">
    <cfRule type="containsText" dxfId="11140" priority="11646" operator="containsText" text="09.00 -13.00">
      <formula>NOT(ISERROR(SEARCH("09.00 -13.00",Z7)))</formula>
    </cfRule>
    <cfRule type="containsText" dxfId="11139" priority="11647" operator="containsText" text="09.00 -15:00">
      <formula>NOT(ISERROR(SEARCH("09.00 -15:00",Z7)))</formula>
    </cfRule>
    <cfRule type="containsText" dxfId="11138" priority="11648" operator="containsText" text="09.00 -16.00">
      <formula>NOT(ISERROR(SEARCH("09.00 -16.00",Z7)))</formula>
    </cfRule>
  </conditionalFormatting>
  <conditionalFormatting sqref="Z13:Z14">
    <cfRule type="containsText" dxfId="11137" priority="11640" operator="containsText" text="09.00 -13.00">
      <formula>NOT(ISERROR(SEARCH("09.00 -13.00",Z13)))</formula>
    </cfRule>
    <cfRule type="containsText" dxfId="11136" priority="11641" operator="containsText" text="09.00 -15:00">
      <formula>NOT(ISERROR(SEARCH("09.00 -15:00",Z13)))</formula>
    </cfRule>
    <cfRule type="containsText" dxfId="11135" priority="11642" operator="containsText" text="09.00 -16.00">
      <formula>NOT(ISERROR(SEARCH("09.00 -16.00",Z13)))</formula>
    </cfRule>
  </conditionalFormatting>
  <conditionalFormatting sqref="Z13:Z14">
    <cfRule type="containsText" dxfId="11134" priority="11637" operator="containsText" text="09.00 -13:00">
      <formula>NOT(ISERROR(SEARCH("09.00 -13:00",Z13)))</formula>
    </cfRule>
    <cfRule type="containsText" dxfId="11133" priority="11638" operator="containsText" text="08.30 -17.30">
      <formula>NOT(ISERROR(SEARCH("08.30 -17.30",Z13)))</formula>
    </cfRule>
    <cfRule type="containsText" dxfId="11132" priority="11639" operator="containsText" text="08.30 -15:30">
      <formula>NOT(ISERROR(SEARCH("08.30 -15:30",Z13)))</formula>
    </cfRule>
  </conditionalFormatting>
  <conditionalFormatting sqref="Z7">
    <cfRule type="containsText" dxfId="11131" priority="11634" operator="containsText" text="09.00 -13.00">
      <formula>NOT(ISERROR(SEARCH("09.00 -13.00",Z7)))</formula>
    </cfRule>
    <cfRule type="containsText" dxfId="11130" priority="11635" operator="containsText" text="09.00 -15:00">
      <formula>NOT(ISERROR(SEARCH("09.00 -15:00",Z7)))</formula>
    </cfRule>
    <cfRule type="containsText" dxfId="11129" priority="11636" operator="containsText" text="09.00 -16.00">
      <formula>NOT(ISERROR(SEARCH("09.00 -16.00",Z7)))</formula>
    </cfRule>
  </conditionalFormatting>
  <conditionalFormatting sqref="Z7">
    <cfRule type="containsText" dxfId="11128" priority="11631" operator="containsText" text="09.00 -13:00">
      <formula>NOT(ISERROR(SEARCH("09.00 -13:00",Z7)))</formula>
    </cfRule>
    <cfRule type="containsText" dxfId="11127" priority="11632" operator="containsText" text="08.30 -17.30">
      <formula>NOT(ISERROR(SEARCH("08.30 -17.30",Z7)))</formula>
    </cfRule>
    <cfRule type="containsText" dxfId="11126" priority="11633" operator="containsText" text="08.30 -15:30">
      <formula>NOT(ISERROR(SEARCH("08.30 -15:30",Z7)))</formula>
    </cfRule>
  </conditionalFormatting>
  <conditionalFormatting sqref="Z60">
    <cfRule type="cellIs" dxfId="11125" priority="11622" operator="equal">
      <formula>"09.00 – 13.00"</formula>
    </cfRule>
  </conditionalFormatting>
  <conditionalFormatting sqref="Z60">
    <cfRule type="cellIs" dxfId="11124" priority="11623" operator="equal">
      <formula>"09.00 – 15.00"</formula>
    </cfRule>
  </conditionalFormatting>
  <conditionalFormatting sqref="Z60">
    <cfRule type="cellIs" dxfId="11123" priority="11624" operator="equal">
      <formula>"09.00 – 18.00"</formula>
    </cfRule>
  </conditionalFormatting>
  <conditionalFormatting sqref="Z60">
    <cfRule type="cellIs" dxfId="11122" priority="11625" operator="equal">
      <formula>"09.30 – 13.00"</formula>
    </cfRule>
  </conditionalFormatting>
  <conditionalFormatting sqref="Z60">
    <cfRule type="cellIs" dxfId="11121" priority="11626" operator="equal">
      <formula>"10.30 – 19.30"</formula>
    </cfRule>
  </conditionalFormatting>
  <conditionalFormatting sqref="Z60">
    <cfRule type="cellIs" dxfId="11120" priority="11627" operator="equal">
      <formula>"11.30 – 19.30"</formula>
    </cfRule>
  </conditionalFormatting>
  <conditionalFormatting sqref="Z60">
    <cfRule type="cellIs" dxfId="11119" priority="11628" operator="equal">
      <formula>_FV(13,"3")</formula>
    </cfRule>
  </conditionalFormatting>
  <conditionalFormatting sqref="Z60">
    <cfRule type="cellIs" dxfId="11118" priority="11629" operator="equal">
      <formula>_FV(13,"3")</formula>
    </cfRule>
  </conditionalFormatting>
  <conditionalFormatting sqref="Z60">
    <cfRule type="cellIs" dxfId="11117" priority="11630" operator="equal">
      <formula>_FV(13,"3")</formula>
    </cfRule>
  </conditionalFormatting>
  <conditionalFormatting sqref="Z60">
    <cfRule type="containsText" dxfId="11116" priority="11612" operator="containsText" text="DOMENICA">
      <formula>NOT(ISERROR(SEARCH("DOMENICA",Z60)))</formula>
    </cfRule>
    <cfRule type="containsText" dxfId="11115" priority="11613" operator="containsText" text="08.30 – 14.30">
      <formula>NOT(ISERROR(SEARCH("08.30 – 14.30",Z60)))</formula>
    </cfRule>
    <cfRule type="containsText" dxfId="11114" priority="11614" operator="containsText" text="09.30 – 18.30">
      <formula>NOT(ISERROR(SEARCH("09.30 – 18.30",Z60)))</formula>
    </cfRule>
    <cfRule type="containsText" dxfId="11113" priority="11615" operator="containsText" text="08.30 – 16.30">
      <formula>NOT(ISERROR(SEARCH("08.30 – 16.30",Z60)))</formula>
    </cfRule>
    <cfRule type="containsText" dxfId="11112" priority="11616" operator="containsText" text="08.30 – 17.30">
      <formula>NOT(ISERROR(SEARCH("08.30 – 17.30",Z60)))</formula>
    </cfRule>
    <cfRule type="containsText" dxfId="11111" priority="11617" operator="containsText" text="09.00 – 18.00">
      <formula>NOT(ISERROR(SEARCH("09.00 – 18.00",Z60)))</formula>
    </cfRule>
    <cfRule type="containsText" dxfId="11110" priority="11618" operator="containsText" text="09.00 – 15.00">
      <formula>NOT(ISERROR(SEARCH("09.00 – 15.00",Z60)))</formula>
    </cfRule>
    <cfRule type="containsText" dxfId="11109" priority="11619" operator="containsText" text="10.30 – 19.30">
      <formula>NOT(ISERROR(SEARCH("10.30 – 19.30",Z60)))</formula>
    </cfRule>
    <cfRule type="containsText" dxfId="11108" priority="11620" operator="containsText" text="09.00 – 13.00">
      <formula>NOT(ISERROR(SEARCH("09.00 – 13.00",Z60)))</formula>
    </cfRule>
    <cfRule type="containsText" dxfId="11107" priority="11621" operator="containsText" text="11.30 – 19.30">
      <formula>NOT(ISERROR(SEARCH("11.30 – 19.30",Z60)))</formula>
    </cfRule>
  </conditionalFormatting>
  <conditionalFormatting sqref="Z60">
    <cfRule type="cellIs" dxfId="11106" priority="11604" operator="equal">
      <formula>"09.00 – 15.00"</formula>
    </cfRule>
  </conditionalFormatting>
  <conditionalFormatting sqref="Z60">
    <cfRule type="cellIs" dxfId="11105" priority="11605" operator="equal">
      <formula>"09.00 – 18.00"</formula>
    </cfRule>
  </conditionalFormatting>
  <conditionalFormatting sqref="Z60">
    <cfRule type="cellIs" dxfId="11104" priority="11606" operator="equal">
      <formula>"09.30 – 13.00"</formula>
    </cfRule>
  </conditionalFormatting>
  <conditionalFormatting sqref="Z60">
    <cfRule type="cellIs" dxfId="11103" priority="11607" operator="equal">
      <formula>"10.30 – 19.30"</formula>
    </cfRule>
  </conditionalFormatting>
  <conditionalFormatting sqref="Z60">
    <cfRule type="cellIs" dxfId="11102" priority="11608" operator="equal">
      <formula>"11.30 – 19.30"</formula>
    </cfRule>
  </conditionalFormatting>
  <conditionalFormatting sqref="Z60">
    <cfRule type="cellIs" dxfId="11101" priority="11609" operator="equal">
      <formula>_FV(13,"3")</formula>
    </cfRule>
  </conditionalFormatting>
  <conditionalFormatting sqref="Z60">
    <cfRule type="cellIs" dxfId="11100" priority="11610" operator="equal">
      <formula>_FV(13,"3")</formula>
    </cfRule>
  </conditionalFormatting>
  <conditionalFormatting sqref="Z60">
    <cfRule type="cellIs" dxfId="11099" priority="11611" operator="equal">
      <formula>_FV(13,"3")</formula>
    </cfRule>
  </conditionalFormatting>
  <conditionalFormatting sqref="Z60">
    <cfRule type="cellIs" dxfId="11098" priority="11596" operator="equal">
      <formula>"09.00 – 15.00"</formula>
    </cfRule>
  </conditionalFormatting>
  <conditionalFormatting sqref="Z60">
    <cfRule type="cellIs" dxfId="11097" priority="11597" operator="equal">
      <formula>"09.00 – 18.00"</formula>
    </cfRule>
  </conditionalFormatting>
  <conditionalFormatting sqref="Z60">
    <cfRule type="cellIs" dxfId="11096" priority="11598" operator="equal">
      <formula>"09.30 – 13.00"</formula>
    </cfRule>
  </conditionalFormatting>
  <conditionalFormatting sqref="Z60">
    <cfRule type="cellIs" dxfId="11095" priority="11599" operator="equal">
      <formula>"10.30 – 19.30"</formula>
    </cfRule>
  </conditionalFormatting>
  <conditionalFormatting sqref="Z60">
    <cfRule type="cellIs" dxfId="11094" priority="11600" operator="equal">
      <formula>"11.30 – 19.30"</formula>
    </cfRule>
  </conditionalFormatting>
  <conditionalFormatting sqref="Z60">
    <cfRule type="cellIs" dxfId="11093" priority="11601" operator="equal">
      <formula>_FV(13,"3")</formula>
    </cfRule>
  </conditionalFormatting>
  <conditionalFormatting sqref="Z60">
    <cfRule type="cellIs" dxfId="11092" priority="11602" operator="equal">
      <formula>_FV(13,"3")</formula>
    </cfRule>
  </conditionalFormatting>
  <conditionalFormatting sqref="Z60">
    <cfRule type="cellIs" dxfId="11091" priority="11603" operator="equal">
      <formula>_FV(13,"3")</formula>
    </cfRule>
  </conditionalFormatting>
  <conditionalFormatting sqref="Z60">
    <cfRule type="containsText" dxfId="11090" priority="11590" operator="containsText" text="09.00 - 13.00">
      <formula>NOT(ISERROR(SEARCH("09.00 - 13.00",Z60)))</formula>
    </cfRule>
    <cfRule type="containsText" dxfId="11089" priority="11591" operator="containsText" text="09.00 – 15:00">
      <formula>NOT(ISERROR(SEARCH("09.00 – 15:00",Z60)))</formula>
    </cfRule>
    <cfRule type="containsText" dxfId="11088" priority="11592" operator="containsText" text="09.00 – 16.00">
      <formula>NOT(ISERROR(SEARCH("09.00 – 16.00",Z60)))</formula>
    </cfRule>
    <cfRule type="containsText" dxfId="11087" priority="11593" operator="containsText" text="09.00 - 13:00">
      <formula>NOT(ISERROR(SEARCH("09.00 - 13:00",Z60)))</formula>
    </cfRule>
    <cfRule type="containsText" dxfId="11086" priority="11594" operator="containsText" text="08.30 – 16:30 ">
      <formula>NOT(ISERROR(SEARCH("08.30 – 16:30 ",Z60)))</formula>
    </cfRule>
    <cfRule type="containsText" dxfId="11085" priority="11595" operator="containsText" text="08.30 – 17:30 ">
      <formula>NOT(ISERROR(SEARCH("08.30 – 17:30 ",Z60)))</formula>
    </cfRule>
  </conditionalFormatting>
  <conditionalFormatting sqref="Z60">
    <cfRule type="cellIs" dxfId="11084" priority="11582" operator="equal">
      <formula>"09.00 – 15.00"</formula>
    </cfRule>
  </conditionalFormatting>
  <conditionalFormatting sqref="Z60">
    <cfRule type="cellIs" dxfId="11083" priority="11583" operator="equal">
      <formula>"09.00 – 18.00"</formula>
    </cfRule>
  </conditionalFormatting>
  <conditionalFormatting sqref="Z60">
    <cfRule type="cellIs" dxfId="11082" priority="11584" operator="equal">
      <formula>"09.30 – 13.00"</formula>
    </cfRule>
  </conditionalFormatting>
  <conditionalFormatting sqref="Z60">
    <cfRule type="cellIs" dxfId="11081" priority="11585" operator="equal">
      <formula>"10.30 – 19.30"</formula>
    </cfRule>
  </conditionalFormatting>
  <conditionalFormatting sqref="Z60">
    <cfRule type="cellIs" dxfId="11080" priority="11586" operator="equal">
      <formula>"11.30 – 19.30"</formula>
    </cfRule>
  </conditionalFormatting>
  <conditionalFormatting sqref="Z60">
    <cfRule type="cellIs" dxfId="11079" priority="11587" operator="equal">
      <formula>_FV(13,"3")</formula>
    </cfRule>
  </conditionalFormatting>
  <conditionalFormatting sqref="Z60">
    <cfRule type="cellIs" dxfId="11078" priority="11588" operator="equal">
      <formula>_FV(13,"3")</formula>
    </cfRule>
  </conditionalFormatting>
  <conditionalFormatting sqref="Z60">
    <cfRule type="cellIs" dxfId="11077" priority="11589" operator="equal">
      <formula>_FV(13,"3")</formula>
    </cfRule>
  </conditionalFormatting>
  <conditionalFormatting sqref="Z60">
    <cfRule type="containsText" dxfId="11076" priority="11572" operator="containsText" text="DOMENICA">
      <formula>NOT(ISERROR(SEARCH("DOMENICA",Z60)))</formula>
    </cfRule>
    <cfRule type="containsText" dxfId="11075" priority="11573" operator="containsText" text="08.30 – 14.30">
      <formula>NOT(ISERROR(SEARCH("08.30 – 14.30",Z60)))</formula>
    </cfRule>
    <cfRule type="containsText" dxfId="11074" priority="11574" operator="containsText" text="09.30 – 18.30">
      <formula>NOT(ISERROR(SEARCH("09.30 – 18.30",Z60)))</formula>
    </cfRule>
    <cfRule type="containsText" dxfId="11073" priority="11575" operator="containsText" text="08.30 – 16.30">
      <formula>NOT(ISERROR(SEARCH("08.30 – 16.30",Z60)))</formula>
    </cfRule>
    <cfRule type="containsText" dxfId="11072" priority="11576" operator="containsText" text="08.30 – 17.30">
      <formula>NOT(ISERROR(SEARCH("08.30 – 17.30",Z60)))</formula>
    </cfRule>
    <cfRule type="containsText" dxfId="11071" priority="11577" operator="containsText" text="09.00 – 18.00">
      <formula>NOT(ISERROR(SEARCH("09.00 – 18.00",Z60)))</formula>
    </cfRule>
    <cfRule type="containsText" dxfId="11070" priority="11578" operator="containsText" text="09.00 – 15.00">
      <formula>NOT(ISERROR(SEARCH("09.00 – 15.00",Z60)))</formula>
    </cfRule>
    <cfRule type="containsText" dxfId="11069" priority="11579" operator="containsText" text="10.30 – 19.30">
      <formula>NOT(ISERROR(SEARCH("10.30 – 19.30",Z60)))</formula>
    </cfRule>
    <cfRule type="containsText" dxfId="11068" priority="11580" operator="containsText" text="09.00 – 13.00">
      <formula>NOT(ISERROR(SEARCH("09.00 – 13.00",Z60)))</formula>
    </cfRule>
    <cfRule type="containsText" dxfId="11067" priority="11581" operator="containsText" text="11.30 – 19.30">
      <formula>NOT(ISERROR(SEARCH("11.30 – 19.30",Z60)))</formula>
    </cfRule>
  </conditionalFormatting>
  <conditionalFormatting sqref="Z60">
    <cfRule type="cellIs" dxfId="11066" priority="11565" operator="equal">
      <formula>"09.00 – 18.00"</formula>
    </cfRule>
  </conditionalFormatting>
  <conditionalFormatting sqref="Z60">
    <cfRule type="cellIs" dxfId="11065" priority="11566" operator="equal">
      <formula>"09.30 – 13.00"</formula>
    </cfRule>
  </conditionalFormatting>
  <conditionalFormatting sqref="Z60">
    <cfRule type="cellIs" dxfId="11064" priority="11567" operator="equal">
      <formula>"10.30 – 19.30"</formula>
    </cfRule>
  </conditionalFormatting>
  <conditionalFormatting sqref="Z60">
    <cfRule type="cellIs" dxfId="11063" priority="11568" operator="equal">
      <formula>"11.30 – 19.30"</formula>
    </cfRule>
  </conditionalFormatting>
  <conditionalFormatting sqref="Z60">
    <cfRule type="cellIs" dxfId="11062" priority="11569" operator="equal">
      <formula>_FV(13,"3")</formula>
    </cfRule>
  </conditionalFormatting>
  <conditionalFormatting sqref="Z60">
    <cfRule type="cellIs" dxfId="11061" priority="11570" operator="equal">
      <formula>_FV(13,"3")</formula>
    </cfRule>
  </conditionalFormatting>
  <conditionalFormatting sqref="Z60">
    <cfRule type="cellIs" dxfId="11060" priority="11571" operator="equal">
      <formula>_FV(13,"3")</formula>
    </cfRule>
  </conditionalFormatting>
  <conditionalFormatting sqref="Z60">
    <cfRule type="cellIs" dxfId="11059" priority="11558" operator="equal">
      <formula>"09.00 – 18.00"</formula>
    </cfRule>
  </conditionalFormatting>
  <conditionalFormatting sqref="Z60">
    <cfRule type="cellIs" dxfId="11058" priority="11559" operator="equal">
      <formula>"09.30 – 13.00"</formula>
    </cfRule>
  </conditionalFormatting>
  <conditionalFormatting sqref="Z60">
    <cfRule type="cellIs" dxfId="11057" priority="11560" operator="equal">
      <formula>"10.30 – 19.30"</formula>
    </cfRule>
  </conditionalFormatting>
  <conditionalFormatting sqref="Z60">
    <cfRule type="cellIs" dxfId="11056" priority="11561" operator="equal">
      <formula>"11.30 – 19.30"</formula>
    </cfRule>
  </conditionalFormatting>
  <conditionalFormatting sqref="Z60">
    <cfRule type="cellIs" dxfId="11055" priority="11562" operator="equal">
      <formula>_FV(13,"3")</formula>
    </cfRule>
  </conditionalFormatting>
  <conditionalFormatting sqref="Z60">
    <cfRule type="cellIs" dxfId="11054" priority="11563" operator="equal">
      <formula>_FV(13,"3")</formula>
    </cfRule>
  </conditionalFormatting>
  <conditionalFormatting sqref="Z60">
    <cfRule type="cellIs" dxfId="11053" priority="11564" operator="equal">
      <formula>_FV(13,"3")</formula>
    </cfRule>
  </conditionalFormatting>
  <conditionalFormatting sqref="Z61:Z68">
    <cfRule type="containsText" dxfId="11052" priority="11540" operator="containsText" text="08.30 – 14.30">
      <formula>NOT(ISERROR(SEARCH("08.30 – 14.30",Z61)))</formula>
    </cfRule>
    <cfRule type="containsText" dxfId="11051" priority="11541" operator="containsText" text="09:30 – 18.30">
      <formula>NOT(ISERROR(SEARCH("09:30 – 18.30",Z61)))</formula>
    </cfRule>
    <cfRule type="containsText" dxfId="11050" priority="11542" operator="containsText" text="10.30 – 18.30">
      <formula>NOT(ISERROR(SEARCH("10.30 – 18.30",Z61)))</formula>
    </cfRule>
    <cfRule type="containsText" dxfId="11049" priority="11543" operator="containsText" text="09.30 – 18.30">
      <formula>NOT(ISERROR(SEARCH("09.30 – 18.30",Z61)))</formula>
    </cfRule>
    <cfRule type="containsText" dxfId="11048" priority="11545" operator="containsText" text="09.00 – 13:00">
      <formula>NOT(ISERROR(SEARCH("09.00 – 13:00",Z61)))</formula>
    </cfRule>
    <cfRule type="containsText" dxfId="11047" priority="11546" operator="containsText" text="08.30 – 16.30">
      <formula>NOT(ISERROR(SEARCH("08.30 – 16.30",Z61)))</formula>
    </cfRule>
    <cfRule type="containsText" dxfId="11046" priority="11547" operator="containsText" text="08:30 – 17.30">
      <formula>NOT(ISERROR(SEARCH("08:30 – 17.30",Z61)))</formula>
    </cfRule>
    <cfRule type="containsText" dxfId="11045" priority="11548" operator="containsText" text="08.30 – 17.30">
      <formula>NOT(ISERROR(SEARCH("08.30 – 17.30",Z61)))</formula>
    </cfRule>
    <cfRule type="containsText" dxfId="11044" priority="11549" operator="containsText" text="09.00 – 18.00">
      <formula>NOT(ISERROR(SEARCH("09.00 – 18.00",Z61)))</formula>
    </cfRule>
    <cfRule type="containsText" dxfId="11043" priority="11550" operator="containsText" text="09.00 – 13.00">
      <formula>NOT(ISERROR(SEARCH("09.00 – 13.00",Z61)))</formula>
    </cfRule>
    <cfRule type="containsText" dxfId="11042" priority="11551" operator="containsText" text="11.30 – 19.30">
      <formula>NOT(ISERROR(SEARCH("11.30 – 19.30",Z61)))</formula>
    </cfRule>
    <cfRule type="containsText" dxfId="11041" priority="11552" operator="containsText" text="10.30 – 19.30">
      <formula>NOT(ISERROR(SEARCH("10.30 – 19.30",Z61)))</formula>
    </cfRule>
    <cfRule type="containsText" dxfId="11040" priority="11553" operator="containsText" text="09.00 – 15.00">
      <formula>NOT(ISERROR(SEARCH("09.00 – 15.00",Z61)))</formula>
    </cfRule>
    <cfRule type="containsText" dxfId="11039" priority="11554" operator="containsText" text="1 2 : 3 0">
      <formula>NOT(ISERROR(SEARCH("1 2 : 3 0",Z61)))</formula>
    </cfRule>
    <cfRule type="containsText" dxfId="11038" priority="11555" operator="containsText" text="1 3 : 3 0">
      <formula>NOT(ISERROR(SEARCH("1 3 : 3 0",Z61)))</formula>
    </cfRule>
    <cfRule type="containsText" dxfId="11037" priority="11556" operator="containsText" text="FESTIVITÁ">
      <formula>NOT(ISERROR(SEARCH("FESTIVITÁ",Z61)))</formula>
    </cfRule>
    <cfRule type="cellIs" dxfId="11036" priority="11557" operator="equal">
      <formula>"DOMENICA"</formula>
    </cfRule>
  </conditionalFormatting>
  <conditionalFormatting sqref="Z61:Z68">
    <cfRule type="containsText" dxfId="11035" priority="11532" operator="containsText" text="09.00 - 13.00">
      <formula>NOT(ISERROR(SEARCH("09.00 - 13.00",Z61)))</formula>
    </cfRule>
    <cfRule type="containsText" dxfId="11034" priority="11535" operator="containsText" text="09.00 – 15:00">
      <formula>NOT(ISERROR(SEARCH("09.00 – 15:00",Z61)))</formula>
    </cfRule>
    <cfRule type="containsText" dxfId="11033" priority="11536" operator="containsText" text="09.00 – 16.00">
      <formula>NOT(ISERROR(SEARCH("09.00 – 16.00",Z61)))</formula>
    </cfRule>
    <cfRule type="containsText" dxfId="11032" priority="11537" operator="containsText" text="09.00 - 13:00">
      <formula>NOT(ISERROR(SEARCH("09.00 - 13:00",Z61)))</formula>
    </cfRule>
    <cfRule type="containsText" dxfId="11031" priority="11538" operator="containsText" text="08.30 – 16:30 ">
      <formula>NOT(ISERROR(SEARCH("08.30 – 16:30 ",Z61)))</formula>
    </cfRule>
    <cfRule type="containsText" dxfId="11030" priority="11539" operator="containsText" text="08.30 – 17:30 ">
      <formula>NOT(ISERROR(SEARCH("08.30 – 17:30 ",Z61)))</formula>
    </cfRule>
  </conditionalFormatting>
  <conditionalFormatting sqref="Z61:Z68">
    <cfRule type="containsText" dxfId="11029" priority="11534" operator="containsText" text="1 3 : 0 0">
      <formula>NOT(ISERROR(SEARCH("1 3 : 0 0",Z61)))</formula>
    </cfRule>
  </conditionalFormatting>
  <conditionalFormatting sqref="Z61">
    <cfRule type="containsText" dxfId="11028" priority="11533" operator="containsText" text="13:00">
      <formula>NOT(ISERROR(SEARCH("13:00",Z61)))</formula>
    </cfRule>
  </conditionalFormatting>
  <conditionalFormatting sqref="Z61:Z68">
    <cfRule type="containsText" dxfId="11027" priority="11544" operator="containsText" text="09:00 – 13.00 ">
      <formula>NOT(ISERROR(SEARCH("09:00 – 13.00 ",Z61)))</formula>
    </cfRule>
  </conditionalFormatting>
  <conditionalFormatting sqref="Z67">
    <cfRule type="containsText" dxfId="11026" priority="11531" operator="containsText" text="09:00 – 13.00 ">
      <formula>NOT(ISERROR(SEARCH("09:00 – 13.00 ",Z67)))</formula>
    </cfRule>
  </conditionalFormatting>
  <conditionalFormatting sqref="Z61:Z68">
    <cfRule type="containsText" dxfId="11025" priority="11530" operator="containsText" text="09:00 – 13.00 ">
      <formula>NOT(ISERROR(SEARCH("09:00 – 13.00 ",Z61)))</formula>
    </cfRule>
  </conditionalFormatting>
  <conditionalFormatting sqref="Z67:Z68">
    <cfRule type="containsText" dxfId="11024" priority="11529" operator="containsText" text="09:00 – 13.00 ">
      <formula>NOT(ISERROR(SEARCH("09:00 – 13.00 ",Z67)))</formula>
    </cfRule>
  </conditionalFormatting>
  <conditionalFormatting sqref="Z62">
    <cfRule type="containsText" dxfId="11023" priority="11526" operator="containsText" text="09.00 -13.00">
      <formula>NOT(ISERROR(SEARCH("09.00 -13.00",Z62)))</formula>
    </cfRule>
    <cfRule type="containsText" dxfId="11022" priority="11527" operator="containsText" text="09.00 -15:00">
      <formula>NOT(ISERROR(SEARCH("09.00 -15:00",Z62)))</formula>
    </cfRule>
    <cfRule type="containsText" dxfId="11021" priority="11528" operator="containsText" text="09.00 -16.00">
      <formula>NOT(ISERROR(SEARCH("09.00 -16.00",Z62)))</formula>
    </cfRule>
  </conditionalFormatting>
  <conditionalFormatting sqref="Z63:Z68">
    <cfRule type="containsText" dxfId="11020" priority="11523" operator="containsText" text="09.00 -13.00">
      <formula>NOT(ISERROR(SEARCH("09.00 -13.00",Z63)))</formula>
    </cfRule>
    <cfRule type="containsText" dxfId="11019" priority="11524" operator="containsText" text="09.00 -15:00">
      <formula>NOT(ISERROR(SEARCH("09.00 -15:00",Z63)))</formula>
    </cfRule>
    <cfRule type="containsText" dxfId="11018" priority="11525" operator="containsText" text="09.00 -16.00">
      <formula>NOT(ISERROR(SEARCH("09.00 -16.00",Z63)))</formula>
    </cfRule>
  </conditionalFormatting>
  <conditionalFormatting sqref="Z61">
    <cfRule type="containsText" dxfId="11017" priority="11520" operator="containsText" text="09.00 -13.00">
      <formula>NOT(ISERROR(SEARCH("09.00 -13.00",Z61)))</formula>
    </cfRule>
    <cfRule type="containsText" dxfId="11016" priority="11521" operator="containsText" text="09.00 -15:00">
      <formula>NOT(ISERROR(SEARCH("09.00 -15:00",Z61)))</formula>
    </cfRule>
    <cfRule type="containsText" dxfId="11015" priority="11522" operator="containsText" text="09.00 -16.00">
      <formula>NOT(ISERROR(SEARCH("09.00 -16.00",Z61)))</formula>
    </cfRule>
  </conditionalFormatting>
  <conditionalFormatting sqref="Z67">
    <cfRule type="containsText" dxfId="11014" priority="11519" operator="containsText" text="09:00 – 13.00 ">
      <formula>NOT(ISERROR(SEARCH("09:00 – 13.00 ",Z67)))</formula>
    </cfRule>
  </conditionalFormatting>
  <conditionalFormatting sqref="Z61:Z68">
    <cfRule type="containsText" dxfId="11013" priority="11518" operator="containsText" text="09:00 – 13.00 ">
      <formula>NOT(ISERROR(SEARCH("09:00 – 13.00 ",Z61)))</formula>
    </cfRule>
  </conditionalFormatting>
  <conditionalFormatting sqref="Z67:Z68">
    <cfRule type="containsText" dxfId="11012" priority="11517" operator="containsText" text="09:00 – 13.00 ">
      <formula>NOT(ISERROR(SEARCH("09:00 – 13.00 ",Z67)))</formula>
    </cfRule>
  </conditionalFormatting>
  <conditionalFormatting sqref="Z62">
    <cfRule type="containsText" dxfId="11011" priority="11514" operator="containsText" text="09.00 -13.00">
      <formula>NOT(ISERROR(SEARCH("09.00 -13.00",Z62)))</formula>
    </cfRule>
    <cfRule type="containsText" dxfId="11010" priority="11515" operator="containsText" text="09.00 -15:00">
      <formula>NOT(ISERROR(SEARCH("09.00 -15:00",Z62)))</formula>
    </cfRule>
    <cfRule type="containsText" dxfId="11009" priority="11516" operator="containsText" text="09.00 -16.00">
      <formula>NOT(ISERROR(SEARCH("09.00 -16.00",Z62)))</formula>
    </cfRule>
  </conditionalFormatting>
  <conditionalFormatting sqref="Z63:Z68">
    <cfRule type="containsText" dxfId="11008" priority="11511" operator="containsText" text="09.00 -13.00">
      <formula>NOT(ISERROR(SEARCH("09.00 -13.00",Z63)))</formula>
    </cfRule>
    <cfRule type="containsText" dxfId="11007" priority="11512" operator="containsText" text="09.00 -15:00">
      <formula>NOT(ISERROR(SEARCH("09.00 -15:00",Z63)))</formula>
    </cfRule>
    <cfRule type="containsText" dxfId="11006" priority="11513" operator="containsText" text="09.00 -16.00">
      <formula>NOT(ISERROR(SEARCH("09.00 -16.00",Z63)))</formula>
    </cfRule>
  </conditionalFormatting>
  <conditionalFormatting sqref="Z61">
    <cfRule type="containsText" dxfId="11005" priority="11508" operator="containsText" text="09.00 -13.00">
      <formula>NOT(ISERROR(SEARCH("09.00 -13.00",Z61)))</formula>
    </cfRule>
    <cfRule type="containsText" dxfId="11004" priority="11509" operator="containsText" text="09.00 -15:00">
      <formula>NOT(ISERROR(SEARCH("09.00 -15:00",Z61)))</formula>
    </cfRule>
    <cfRule type="containsText" dxfId="11003" priority="11510" operator="containsText" text="09.00 -16.00">
      <formula>NOT(ISERROR(SEARCH("09.00 -16.00",Z61)))</formula>
    </cfRule>
  </conditionalFormatting>
  <conditionalFormatting sqref="Z62">
    <cfRule type="containsText" dxfId="11002" priority="11505" operator="containsText" text="09.00 -13:00">
      <formula>NOT(ISERROR(SEARCH("09.00 -13:00",Z62)))</formula>
    </cfRule>
    <cfRule type="containsText" dxfId="11001" priority="11506" operator="containsText" text="08.30 -17.30">
      <formula>NOT(ISERROR(SEARCH("08.30 -17.30",Z62)))</formula>
    </cfRule>
    <cfRule type="containsText" dxfId="11000" priority="11507" operator="containsText" text="08.30 -15:30">
      <formula>NOT(ISERROR(SEARCH("08.30 -15:30",Z62)))</formula>
    </cfRule>
  </conditionalFormatting>
  <conditionalFormatting sqref="Z63:Z68">
    <cfRule type="containsText" dxfId="10999" priority="11502" operator="containsText" text="09.00 -13.00">
      <formula>NOT(ISERROR(SEARCH("09.00 -13.00",Z63)))</formula>
    </cfRule>
    <cfRule type="containsText" dxfId="10998" priority="11503" operator="containsText" text="09.00 -15:00">
      <formula>NOT(ISERROR(SEARCH("09.00 -15:00",Z63)))</formula>
    </cfRule>
    <cfRule type="containsText" dxfId="10997" priority="11504" operator="containsText" text="09.00 -16.00">
      <formula>NOT(ISERROR(SEARCH("09.00 -16.00",Z63)))</formula>
    </cfRule>
  </conditionalFormatting>
  <conditionalFormatting sqref="Z63:Z68">
    <cfRule type="containsText" dxfId="10996" priority="11499" operator="containsText" text="09.00 -13:00">
      <formula>NOT(ISERROR(SEARCH("09.00 -13:00",Z63)))</formula>
    </cfRule>
    <cfRule type="containsText" dxfId="10995" priority="11500" operator="containsText" text="08.30 -17.30">
      <formula>NOT(ISERROR(SEARCH("08.30 -17.30",Z63)))</formula>
    </cfRule>
    <cfRule type="containsText" dxfId="10994" priority="11501" operator="containsText" text="08.30 -15:30">
      <formula>NOT(ISERROR(SEARCH("08.30 -15:30",Z63)))</formula>
    </cfRule>
  </conditionalFormatting>
  <conditionalFormatting sqref="Z61">
    <cfRule type="containsText" dxfId="10993" priority="11496" operator="containsText" text="09.00 -13.00">
      <formula>NOT(ISERROR(SEARCH("09.00 -13.00",Z61)))</formula>
    </cfRule>
    <cfRule type="containsText" dxfId="10992" priority="11497" operator="containsText" text="09.00 -15:00">
      <formula>NOT(ISERROR(SEARCH("09.00 -15:00",Z61)))</formula>
    </cfRule>
    <cfRule type="containsText" dxfId="10991" priority="11498" operator="containsText" text="09.00 -16.00">
      <formula>NOT(ISERROR(SEARCH("09.00 -16.00",Z61)))</formula>
    </cfRule>
  </conditionalFormatting>
  <conditionalFormatting sqref="Z61">
    <cfRule type="containsText" dxfId="10990" priority="11493" operator="containsText" text="09.00 -13:00">
      <formula>NOT(ISERROR(SEARCH("09.00 -13:00",Z61)))</formula>
    </cfRule>
    <cfRule type="containsText" dxfId="10989" priority="11494" operator="containsText" text="08.30 -17.30">
      <formula>NOT(ISERROR(SEARCH("08.30 -17.30",Z61)))</formula>
    </cfRule>
    <cfRule type="containsText" dxfId="10988" priority="11495" operator="containsText" text="08.30 -15:30">
      <formula>NOT(ISERROR(SEARCH("08.30 -15:30",Z61)))</formula>
    </cfRule>
  </conditionalFormatting>
  <conditionalFormatting sqref="Z71:Z78">
    <cfRule type="containsText" dxfId="10987" priority="11475" operator="containsText" text="08.30 – 14.30">
      <formula>NOT(ISERROR(SEARCH("08.30 – 14.30",Z71)))</formula>
    </cfRule>
    <cfRule type="containsText" dxfId="10986" priority="11476" operator="containsText" text="09:30 – 18.30">
      <formula>NOT(ISERROR(SEARCH("09:30 – 18.30",Z71)))</formula>
    </cfRule>
    <cfRule type="containsText" dxfId="10985" priority="11477" operator="containsText" text="10.30 – 18.30">
      <formula>NOT(ISERROR(SEARCH("10.30 – 18.30",Z71)))</formula>
    </cfRule>
    <cfRule type="containsText" dxfId="10984" priority="11478" operator="containsText" text="09.30 – 18.30">
      <formula>NOT(ISERROR(SEARCH("09.30 – 18.30",Z71)))</formula>
    </cfRule>
    <cfRule type="containsText" dxfId="10983" priority="11480" operator="containsText" text="09.00 – 13:00">
      <formula>NOT(ISERROR(SEARCH("09.00 – 13:00",Z71)))</formula>
    </cfRule>
    <cfRule type="containsText" dxfId="10982" priority="11481" operator="containsText" text="08.30 – 16.30">
      <formula>NOT(ISERROR(SEARCH("08.30 – 16.30",Z71)))</formula>
    </cfRule>
    <cfRule type="containsText" dxfId="10981" priority="11482" operator="containsText" text="08:30 – 17.30">
      <formula>NOT(ISERROR(SEARCH("08:30 – 17.30",Z71)))</formula>
    </cfRule>
    <cfRule type="containsText" dxfId="10980" priority="11483" operator="containsText" text="08.30 – 17.30">
      <formula>NOT(ISERROR(SEARCH("08.30 – 17.30",Z71)))</formula>
    </cfRule>
    <cfRule type="containsText" dxfId="10979" priority="11484" operator="containsText" text="09.00 – 18.00">
      <formula>NOT(ISERROR(SEARCH("09.00 – 18.00",Z71)))</formula>
    </cfRule>
    <cfRule type="containsText" dxfId="10978" priority="11485" operator="containsText" text="09.00 – 13.00">
      <formula>NOT(ISERROR(SEARCH("09.00 – 13.00",Z71)))</formula>
    </cfRule>
    <cfRule type="containsText" dxfId="10977" priority="11486" operator="containsText" text="11.30 – 19.30">
      <formula>NOT(ISERROR(SEARCH("11.30 – 19.30",Z71)))</formula>
    </cfRule>
    <cfRule type="containsText" dxfId="10976" priority="11487" operator="containsText" text="10.30 – 19.30">
      <formula>NOT(ISERROR(SEARCH("10.30 – 19.30",Z71)))</formula>
    </cfRule>
    <cfRule type="containsText" dxfId="10975" priority="11488" operator="containsText" text="09.00 – 15.00">
      <formula>NOT(ISERROR(SEARCH("09.00 – 15.00",Z71)))</formula>
    </cfRule>
    <cfRule type="containsText" dxfId="10974" priority="11489" operator="containsText" text="1 2 : 3 0">
      <formula>NOT(ISERROR(SEARCH("1 2 : 3 0",Z71)))</formula>
    </cfRule>
    <cfRule type="containsText" dxfId="10973" priority="11490" operator="containsText" text="1 3 : 3 0">
      <formula>NOT(ISERROR(SEARCH("1 3 : 3 0",Z71)))</formula>
    </cfRule>
    <cfRule type="containsText" dxfId="10972" priority="11491" operator="containsText" text="FESTIVITÁ">
      <formula>NOT(ISERROR(SEARCH("FESTIVITÁ",Z71)))</formula>
    </cfRule>
    <cfRule type="cellIs" dxfId="10971" priority="11492" operator="equal">
      <formula>"DOMENICA"</formula>
    </cfRule>
  </conditionalFormatting>
  <conditionalFormatting sqref="Z71:Z78">
    <cfRule type="containsText" dxfId="10970" priority="11467" operator="containsText" text="09.00 - 13.00">
      <formula>NOT(ISERROR(SEARCH("09.00 - 13.00",Z71)))</formula>
    </cfRule>
    <cfRule type="containsText" dxfId="10969" priority="11470" operator="containsText" text="09.00 – 15:00">
      <formula>NOT(ISERROR(SEARCH("09.00 – 15:00",Z71)))</formula>
    </cfRule>
    <cfRule type="containsText" dxfId="10968" priority="11471" operator="containsText" text="09.00 – 16.00">
      <formula>NOT(ISERROR(SEARCH("09.00 – 16.00",Z71)))</formula>
    </cfRule>
    <cfRule type="containsText" dxfId="10967" priority="11472" operator="containsText" text="09.00 - 13:00">
      <formula>NOT(ISERROR(SEARCH("09.00 - 13:00",Z71)))</formula>
    </cfRule>
    <cfRule type="containsText" dxfId="10966" priority="11473" operator="containsText" text="08.30 – 16:30 ">
      <formula>NOT(ISERROR(SEARCH("08.30 – 16:30 ",Z71)))</formula>
    </cfRule>
    <cfRule type="containsText" dxfId="10965" priority="11474" operator="containsText" text="08.30 – 17:30 ">
      <formula>NOT(ISERROR(SEARCH("08.30 – 17:30 ",Z71)))</formula>
    </cfRule>
  </conditionalFormatting>
  <conditionalFormatting sqref="Z71:Z78">
    <cfRule type="containsText" dxfId="10964" priority="11469" operator="containsText" text="1 3 : 0 0">
      <formula>NOT(ISERROR(SEARCH("1 3 : 0 0",Z71)))</formula>
    </cfRule>
  </conditionalFormatting>
  <conditionalFormatting sqref="Z71">
    <cfRule type="containsText" dxfId="10963" priority="11468" operator="containsText" text="13:00">
      <formula>NOT(ISERROR(SEARCH("13:00",Z71)))</formula>
    </cfRule>
  </conditionalFormatting>
  <conditionalFormatting sqref="Z71:Z78">
    <cfRule type="containsText" dxfId="10962" priority="11479" operator="containsText" text="09:00 – 13.00 ">
      <formula>NOT(ISERROR(SEARCH("09:00 – 13.00 ",Z71)))</formula>
    </cfRule>
  </conditionalFormatting>
  <conditionalFormatting sqref="Z77">
    <cfRule type="containsText" dxfId="10961" priority="11466" operator="containsText" text="09:00 – 13.00 ">
      <formula>NOT(ISERROR(SEARCH("09:00 – 13.00 ",Z77)))</formula>
    </cfRule>
  </conditionalFormatting>
  <conditionalFormatting sqref="Z71:Z78">
    <cfRule type="containsText" dxfId="10960" priority="11465" operator="containsText" text="09:00 – 13.00 ">
      <formula>NOT(ISERROR(SEARCH("09:00 – 13.00 ",Z71)))</formula>
    </cfRule>
  </conditionalFormatting>
  <conditionalFormatting sqref="Z77:Z78">
    <cfRule type="containsText" dxfId="10959" priority="11464" operator="containsText" text="09:00 – 13.00 ">
      <formula>NOT(ISERROR(SEARCH("09:00 – 13.00 ",Z77)))</formula>
    </cfRule>
  </conditionalFormatting>
  <conditionalFormatting sqref="Z72">
    <cfRule type="containsText" dxfId="10958" priority="11461" operator="containsText" text="09.00 -13.00">
      <formula>NOT(ISERROR(SEARCH("09.00 -13.00",Z72)))</formula>
    </cfRule>
    <cfRule type="containsText" dxfId="10957" priority="11462" operator="containsText" text="09.00 -15:00">
      <formula>NOT(ISERROR(SEARCH("09.00 -15:00",Z72)))</formula>
    </cfRule>
    <cfRule type="containsText" dxfId="10956" priority="11463" operator="containsText" text="09.00 -16.00">
      <formula>NOT(ISERROR(SEARCH("09.00 -16.00",Z72)))</formula>
    </cfRule>
  </conditionalFormatting>
  <conditionalFormatting sqref="Z73:Z78">
    <cfRule type="containsText" dxfId="10955" priority="11458" operator="containsText" text="09.00 -13.00">
      <formula>NOT(ISERROR(SEARCH("09.00 -13.00",Z73)))</formula>
    </cfRule>
    <cfRule type="containsText" dxfId="10954" priority="11459" operator="containsText" text="09.00 -15:00">
      <formula>NOT(ISERROR(SEARCH("09.00 -15:00",Z73)))</formula>
    </cfRule>
    <cfRule type="containsText" dxfId="10953" priority="11460" operator="containsText" text="09.00 -16.00">
      <formula>NOT(ISERROR(SEARCH("09.00 -16.00",Z73)))</formula>
    </cfRule>
  </conditionalFormatting>
  <conditionalFormatting sqref="Z71">
    <cfRule type="containsText" dxfId="10952" priority="11455" operator="containsText" text="09.00 -13.00">
      <formula>NOT(ISERROR(SEARCH("09.00 -13.00",Z71)))</formula>
    </cfRule>
    <cfRule type="containsText" dxfId="10951" priority="11456" operator="containsText" text="09.00 -15:00">
      <formula>NOT(ISERROR(SEARCH("09.00 -15:00",Z71)))</formula>
    </cfRule>
    <cfRule type="containsText" dxfId="10950" priority="11457" operator="containsText" text="09.00 -16.00">
      <formula>NOT(ISERROR(SEARCH("09.00 -16.00",Z71)))</formula>
    </cfRule>
  </conditionalFormatting>
  <conditionalFormatting sqref="Z77">
    <cfRule type="containsText" dxfId="10949" priority="11454" operator="containsText" text="09:00 – 13.00 ">
      <formula>NOT(ISERROR(SEARCH("09:00 – 13.00 ",Z77)))</formula>
    </cfRule>
  </conditionalFormatting>
  <conditionalFormatting sqref="Z71:Z78">
    <cfRule type="containsText" dxfId="10948" priority="11453" operator="containsText" text="09:00 – 13.00 ">
      <formula>NOT(ISERROR(SEARCH("09:00 – 13.00 ",Z71)))</formula>
    </cfRule>
  </conditionalFormatting>
  <conditionalFormatting sqref="Z77:Z78">
    <cfRule type="containsText" dxfId="10947" priority="11452" operator="containsText" text="09:00 – 13.00 ">
      <formula>NOT(ISERROR(SEARCH("09:00 – 13.00 ",Z77)))</formula>
    </cfRule>
  </conditionalFormatting>
  <conditionalFormatting sqref="Z72">
    <cfRule type="containsText" dxfId="10946" priority="11449" operator="containsText" text="09.00 -13.00">
      <formula>NOT(ISERROR(SEARCH("09.00 -13.00",Z72)))</formula>
    </cfRule>
    <cfRule type="containsText" dxfId="10945" priority="11450" operator="containsText" text="09.00 -15:00">
      <formula>NOT(ISERROR(SEARCH("09.00 -15:00",Z72)))</formula>
    </cfRule>
    <cfRule type="containsText" dxfId="10944" priority="11451" operator="containsText" text="09.00 -16.00">
      <formula>NOT(ISERROR(SEARCH("09.00 -16.00",Z72)))</formula>
    </cfRule>
  </conditionalFormatting>
  <conditionalFormatting sqref="Z73:Z78">
    <cfRule type="containsText" dxfId="10943" priority="11446" operator="containsText" text="09.00 -13.00">
      <formula>NOT(ISERROR(SEARCH("09.00 -13.00",Z73)))</formula>
    </cfRule>
    <cfRule type="containsText" dxfId="10942" priority="11447" operator="containsText" text="09.00 -15:00">
      <formula>NOT(ISERROR(SEARCH("09.00 -15:00",Z73)))</formula>
    </cfRule>
    <cfRule type="containsText" dxfId="10941" priority="11448" operator="containsText" text="09.00 -16.00">
      <formula>NOT(ISERROR(SEARCH("09.00 -16.00",Z73)))</formula>
    </cfRule>
  </conditionalFormatting>
  <conditionalFormatting sqref="Z71">
    <cfRule type="containsText" dxfId="10940" priority="11443" operator="containsText" text="09.00 -13.00">
      <formula>NOT(ISERROR(SEARCH("09.00 -13.00",Z71)))</formula>
    </cfRule>
    <cfRule type="containsText" dxfId="10939" priority="11444" operator="containsText" text="09.00 -15:00">
      <formula>NOT(ISERROR(SEARCH("09.00 -15:00",Z71)))</formula>
    </cfRule>
    <cfRule type="containsText" dxfId="10938" priority="11445" operator="containsText" text="09.00 -16.00">
      <formula>NOT(ISERROR(SEARCH("09.00 -16.00",Z71)))</formula>
    </cfRule>
  </conditionalFormatting>
  <conditionalFormatting sqref="Z72">
    <cfRule type="containsText" dxfId="10937" priority="11440" operator="containsText" text="09.00 -13:00">
      <formula>NOT(ISERROR(SEARCH("09.00 -13:00",Z72)))</formula>
    </cfRule>
    <cfRule type="containsText" dxfId="10936" priority="11441" operator="containsText" text="08.30 -17.30">
      <formula>NOT(ISERROR(SEARCH("08.30 -17.30",Z72)))</formula>
    </cfRule>
    <cfRule type="containsText" dxfId="10935" priority="11442" operator="containsText" text="08.30 -15:30">
      <formula>NOT(ISERROR(SEARCH("08.30 -15:30",Z72)))</formula>
    </cfRule>
  </conditionalFormatting>
  <conditionalFormatting sqref="Z73:Z78">
    <cfRule type="containsText" dxfId="10934" priority="11437" operator="containsText" text="09.00 -13.00">
      <formula>NOT(ISERROR(SEARCH("09.00 -13.00",Z73)))</formula>
    </cfRule>
    <cfRule type="containsText" dxfId="10933" priority="11438" operator="containsText" text="09.00 -15:00">
      <formula>NOT(ISERROR(SEARCH("09.00 -15:00",Z73)))</formula>
    </cfRule>
    <cfRule type="containsText" dxfId="10932" priority="11439" operator="containsText" text="09.00 -16.00">
      <formula>NOT(ISERROR(SEARCH("09.00 -16.00",Z73)))</formula>
    </cfRule>
  </conditionalFormatting>
  <conditionalFormatting sqref="Z73:Z78">
    <cfRule type="containsText" dxfId="10931" priority="11434" operator="containsText" text="09.00 -13:00">
      <formula>NOT(ISERROR(SEARCH("09.00 -13:00",Z73)))</formula>
    </cfRule>
    <cfRule type="containsText" dxfId="10930" priority="11435" operator="containsText" text="08.30 -17.30">
      <formula>NOT(ISERROR(SEARCH("08.30 -17.30",Z73)))</formula>
    </cfRule>
    <cfRule type="containsText" dxfId="10929" priority="11436" operator="containsText" text="08.30 -15:30">
      <formula>NOT(ISERROR(SEARCH("08.30 -15:30",Z73)))</formula>
    </cfRule>
  </conditionalFormatting>
  <conditionalFormatting sqref="Z71">
    <cfRule type="containsText" dxfId="10928" priority="11431" operator="containsText" text="09.00 -13.00">
      <formula>NOT(ISERROR(SEARCH("09.00 -13.00",Z71)))</formula>
    </cfRule>
    <cfRule type="containsText" dxfId="10927" priority="11432" operator="containsText" text="09.00 -15:00">
      <formula>NOT(ISERROR(SEARCH("09.00 -15:00",Z71)))</formula>
    </cfRule>
    <cfRule type="containsText" dxfId="10926" priority="11433" operator="containsText" text="09.00 -16.00">
      <formula>NOT(ISERROR(SEARCH("09.00 -16.00",Z71)))</formula>
    </cfRule>
  </conditionalFormatting>
  <conditionalFormatting sqref="Z71">
    <cfRule type="containsText" dxfId="10925" priority="11428" operator="containsText" text="09.00 -13:00">
      <formula>NOT(ISERROR(SEARCH("09.00 -13:00",Z71)))</formula>
    </cfRule>
    <cfRule type="containsText" dxfId="10924" priority="11429" operator="containsText" text="08.30 -17.30">
      <formula>NOT(ISERROR(SEARCH("08.30 -17.30",Z71)))</formula>
    </cfRule>
    <cfRule type="containsText" dxfId="10923" priority="11430" operator="containsText" text="08.30 -15:30">
      <formula>NOT(ISERROR(SEARCH("08.30 -15:30",Z71)))</formula>
    </cfRule>
  </conditionalFormatting>
  <conditionalFormatting sqref="Z81:Z88">
    <cfRule type="containsText" dxfId="10922" priority="11410" operator="containsText" text="08.30 – 14.30">
      <formula>NOT(ISERROR(SEARCH("08.30 – 14.30",Z81)))</formula>
    </cfRule>
    <cfRule type="containsText" dxfId="10921" priority="11411" operator="containsText" text="09:30 – 18.30">
      <formula>NOT(ISERROR(SEARCH("09:30 – 18.30",Z81)))</formula>
    </cfRule>
    <cfRule type="containsText" dxfId="10920" priority="11412" operator="containsText" text="10.30 – 18.30">
      <formula>NOT(ISERROR(SEARCH("10.30 – 18.30",Z81)))</formula>
    </cfRule>
    <cfRule type="containsText" dxfId="10919" priority="11413" operator="containsText" text="09.30 – 18.30">
      <formula>NOT(ISERROR(SEARCH("09.30 – 18.30",Z81)))</formula>
    </cfRule>
    <cfRule type="containsText" dxfId="10918" priority="11415" operator="containsText" text="09.00 – 13:00">
      <formula>NOT(ISERROR(SEARCH("09.00 – 13:00",Z81)))</formula>
    </cfRule>
    <cfRule type="containsText" dxfId="10917" priority="11416" operator="containsText" text="08.30 – 16.30">
      <formula>NOT(ISERROR(SEARCH("08.30 – 16.30",Z81)))</formula>
    </cfRule>
    <cfRule type="containsText" dxfId="10916" priority="11417" operator="containsText" text="08:30 – 17.30">
      <formula>NOT(ISERROR(SEARCH("08:30 – 17.30",Z81)))</formula>
    </cfRule>
    <cfRule type="containsText" dxfId="10915" priority="11418" operator="containsText" text="08.30 – 17.30">
      <formula>NOT(ISERROR(SEARCH("08.30 – 17.30",Z81)))</formula>
    </cfRule>
    <cfRule type="containsText" dxfId="10914" priority="11419" operator="containsText" text="09.00 – 18.00">
      <formula>NOT(ISERROR(SEARCH("09.00 – 18.00",Z81)))</formula>
    </cfRule>
    <cfRule type="containsText" dxfId="10913" priority="11420" operator="containsText" text="09.00 – 13.00">
      <formula>NOT(ISERROR(SEARCH("09.00 – 13.00",Z81)))</formula>
    </cfRule>
    <cfRule type="containsText" dxfId="10912" priority="11421" operator="containsText" text="11.30 – 19.30">
      <formula>NOT(ISERROR(SEARCH("11.30 – 19.30",Z81)))</formula>
    </cfRule>
    <cfRule type="containsText" dxfId="10911" priority="11422" operator="containsText" text="10.30 – 19.30">
      <formula>NOT(ISERROR(SEARCH("10.30 – 19.30",Z81)))</formula>
    </cfRule>
    <cfRule type="containsText" dxfId="10910" priority="11423" operator="containsText" text="09.00 – 15.00">
      <formula>NOT(ISERROR(SEARCH("09.00 – 15.00",Z81)))</formula>
    </cfRule>
    <cfRule type="containsText" dxfId="10909" priority="11424" operator="containsText" text="1 2 : 3 0">
      <formula>NOT(ISERROR(SEARCH("1 2 : 3 0",Z81)))</formula>
    </cfRule>
    <cfRule type="containsText" dxfId="10908" priority="11425" operator="containsText" text="1 3 : 3 0">
      <formula>NOT(ISERROR(SEARCH("1 3 : 3 0",Z81)))</formula>
    </cfRule>
    <cfRule type="containsText" dxfId="10907" priority="11426" operator="containsText" text="FESTIVITÁ">
      <formula>NOT(ISERROR(SEARCH("FESTIVITÁ",Z81)))</formula>
    </cfRule>
    <cfRule type="cellIs" dxfId="10906" priority="11427" operator="equal">
      <formula>"DOMENICA"</formula>
    </cfRule>
  </conditionalFormatting>
  <conditionalFormatting sqref="Z81:Z88">
    <cfRule type="containsText" dxfId="10905" priority="11402" operator="containsText" text="09.00 - 13.00">
      <formula>NOT(ISERROR(SEARCH("09.00 - 13.00",Z81)))</formula>
    </cfRule>
    <cfRule type="containsText" dxfId="10904" priority="11405" operator="containsText" text="09.00 – 15:00">
      <formula>NOT(ISERROR(SEARCH("09.00 – 15:00",Z81)))</formula>
    </cfRule>
    <cfRule type="containsText" dxfId="10903" priority="11406" operator="containsText" text="09.00 – 16.00">
      <formula>NOT(ISERROR(SEARCH("09.00 – 16.00",Z81)))</formula>
    </cfRule>
    <cfRule type="containsText" dxfId="10902" priority="11407" operator="containsText" text="09.00 - 13:00">
      <formula>NOT(ISERROR(SEARCH("09.00 - 13:00",Z81)))</formula>
    </cfRule>
    <cfRule type="containsText" dxfId="10901" priority="11408" operator="containsText" text="08.30 – 16:30 ">
      <formula>NOT(ISERROR(SEARCH("08.30 – 16:30 ",Z81)))</formula>
    </cfRule>
    <cfRule type="containsText" dxfId="10900" priority="11409" operator="containsText" text="08.30 – 17:30 ">
      <formula>NOT(ISERROR(SEARCH("08.30 – 17:30 ",Z81)))</formula>
    </cfRule>
  </conditionalFormatting>
  <conditionalFormatting sqref="Z81:Z88">
    <cfRule type="containsText" dxfId="10899" priority="11404" operator="containsText" text="1 3 : 0 0">
      <formula>NOT(ISERROR(SEARCH("1 3 : 0 0",Z81)))</formula>
    </cfRule>
  </conditionalFormatting>
  <conditionalFormatting sqref="Z81">
    <cfRule type="containsText" dxfId="10898" priority="11403" operator="containsText" text="13:00">
      <formula>NOT(ISERROR(SEARCH("13:00",Z81)))</formula>
    </cfRule>
  </conditionalFormatting>
  <conditionalFormatting sqref="Z81:Z88">
    <cfRule type="containsText" dxfId="10897" priority="11414" operator="containsText" text="09:00 – 13.00 ">
      <formula>NOT(ISERROR(SEARCH("09:00 – 13.00 ",Z81)))</formula>
    </cfRule>
  </conditionalFormatting>
  <conditionalFormatting sqref="Z87">
    <cfRule type="containsText" dxfId="10896" priority="11401" operator="containsText" text="09:00 – 13.00 ">
      <formula>NOT(ISERROR(SEARCH("09:00 – 13.00 ",Z87)))</formula>
    </cfRule>
  </conditionalFormatting>
  <conditionalFormatting sqref="Z81:Z88">
    <cfRule type="containsText" dxfId="10895" priority="11400" operator="containsText" text="09:00 – 13.00 ">
      <formula>NOT(ISERROR(SEARCH("09:00 – 13.00 ",Z81)))</formula>
    </cfRule>
  </conditionalFormatting>
  <conditionalFormatting sqref="Z87:Z88">
    <cfRule type="containsText" dxfId="10894" priority="11399" operator="containsText" text="09:00 – 13.00 ">
      <formula>NOT(ISERROR(SEARCH("09:00 – 13.00 ",Z87)))</formula>
    </cfRule>
  </conditionalFormatting>
  <conditionalFormatting sqref="Z82">
    <cfRule type="containsText" dxfId="10893" priority="11396" operator="containsText" text="09.00 -13.00">
      <formula>NOT(ISERROR(SEARCH("09.00 -13.00",Z82)))</formula>
    </cfRule>
    <cfRule type="containsText" dxfId="10892" priority="11397" operator="containsText" text="09.00 -15:00">
      <formula>NOT(ISERROR(SEARCH("09.00 -15:00",Z82)))</formula>
    </cfRule>
    <cfRule type="containsText" dxfId="10891" priority="11398" operator="containsText" text="09.00 -16.00">
      <formula>NOT(ISERROR(SEARCH("09.00 -16.00",Z82)))</formula>
    </cfRule>
  </conditionalFormatting>
  <conditionalFormatting sqref="Z83:Z88">
    <cfRule type="containsText" dxfId="10890" priority="11393" operator="containsText" text="09.00 -13.00">
      <formula>NOT(ISERROR(SEARCH("09.00 -13.00",Z83)))</formula>
    </cfRule>
    <cfRule type="containsText" dxfId="10889" priority="11394" operator="containsText" text="09.00 -15:00">
      <formula>NOT(ISERROR(SEARCH("09.00 -15:00",Z83)))</formula>
    </cfRule>
    <cfRule type="containsText" dxfId="10888" priority="11395" operator="containsText" text="09.00 -16.00">
      <formula>NOT(ISERROR(SEARCH("09.00 -16.00",Z83)))</formula>
    </cfRule>
  </conditionalFormatting>
  <conditionalFormatting sqref="Z81">
    <cfRule type="containsText" dxfId="10887" priority="11390" operator="containsText" text="09.00 -13.00">
      <formula>NOT(ISERROR(SEARCH("09.00 -13.00",Z81)))</formula>
    </cfRule>
    <cfRule type="containsText" dxfId="10886" priority="11391" operator="containsText" text="09.00 -15:00">
      <formula>NOT(ISERROR(SEARCH("09.00 -15:00",Z81)))</formula>
    </cfRule>
    <cfRule type="containsText" dxfId="10885" priority="11392" operator="containsText" text="09.00 -16.00">
      <formula>NOT(ISERROR(SEARCH("09.00 -16.00",Z81)))</formula>
    </cfRule>
  </conditionalFormatting>
  <conditionalFormatting sqref="Z87">
    <cfRule type="containsText" dxfId="10884" priority="11389" operator="containsText" text="09:00 – 13.00 ">
      <formula>NOT(ISERROR(SEARCH("09:00 – 13.00 ",Z87)))</formula>
    </cfRule>
  </conditionalFormatting>
  <conditionalFormatting sqref="Z81:Z88">
    <cfRule type="containsText" dxfId="10883" priority="11388" operator="containsText" text="09:00 – 13.00 ">
      <formula>NOT(ISERROR(SEARCH("09:00 – 13.00 ",Z81)))</formula>
    </cfRule>
  </conditionalFormatting>
  <conditionalFormatting sqref="Z87:Z88">
    <cfRule type="containsText" dxfId="10882" priority="11387" operator="containsText" text="09:00 – 13.00 ">
      <formula>NOT(ISERROR(SEARCH("09:00 – 13.00 ",Z87)))</formula>
    </cfRule>
  </conditionalFormatting>
  <conditionalFormatting sqref="Z82">
    <cfRule type="containsText" dxfId="10881" priority="11384" operator="containsText" text="09.00 -13.00">
      <formula>NOT(ISERROR(SEARCH("09.00 -13.00",Z82)))</formula>
    </cfRule>
    <cfRule type="containsText" dxfId="10880" priority="11385" operator="containsText" text="09.00 -15:00">
      <formula>NOT(ISERROR(SEARCH("09.00 -15:00",Z82)))</formula>
    </cfRule>
    <cfRule type="containsText" dxfId="10879" priority="11386" operator="containsText" text="09.00 -16.00">
      <formula>NOT(ISERROR(SEARCH("09.00 -16.00",Z82)))</formula>
    </cfRule>
  </conditionalFormatting>
  <conditionalFormatting sqref="Z83:Z88">
    <cfRule type="containsText" dxfId="10878" priority="11381" operator="containsText" text="09.00 -13.00">
      <formula>NOT(ISERROR(SEARCH("09.00 -13.00",Z83)))</formula>
    </cfRule>
    <cfRule type="containsText" dxfId="10877" priority="11382" operator="containsText" text="09.00 -15:00">
      <formula>NOT(ISERROR(SEARCH("09.00 -15:00",Z83)))</formula>
    </cfRule>
    <cfRule type="containsText" dxfId="10876" priority="11383" operator="containsText" text="09.00 -16.00">
      <formula>NOT(ISERROR(SEARCH("09.00 -16.00",Z83)))</formula>
    </cfRule>
  </conditionalFormatting>
  <conditionalFormatting sqref="Z81">
    <cfRule type="containsText" dxfId="10875" priority="11378" operator="containsText" text="09.00 -13.00">
      <formula>NOT(ISERROR(SEARCH("09.00 -13.00",Z81)))</formula>
    </cfRule>
    <cfRule type="containsText" dxfId="10874" priority="11379" operator="containsText" text="09.00 -15:00">
      <formula>NOT(ISERROR(SEARCH("09.00 -15:00",Z81)))</formula>
    </cfRule>
    <cfRule type="containsText" dxfId="10873" priority="11380" operator="containsText" text="09.00 -16.00">
      <formula>NOT(ISERROR(SEARCH("09.00 -16.00",Z81)))</formula>
    </cfRule>
  </conditionalFormatting>
  <conditionalFormatting sqref="Z82">
    <cfRule type="containsText" dxfId="10872" priority="11375" operator="containsText" text="09.00 -13:00">
      <formula>NOT(ISERROR(SEARCH("09.00 -13:00",Z82)))</formula>
    </cfRule>
    <cfRule type="containsText" dxfId="10871" priority="11376" operator="containsText" text="08.30 -17.30">
      <formula>NOT(ISERROR(SEARCH("08.30 -17.30",Z82)))</formula>
    </cfRule>
    <cfRule type="containsText" dxfId="10870" priority="11377" operator="containsText" text="08.30 -15:30">
      <formula>NOT(ISERROR(SEARCH("08.30 -15:30",Z82)))</formula>
    </cfRule>
  </conditionalFormatting>
  <conditionalFormatting sqref="Z83:Z88">
    <cfRule type="containsText" dxfId="10869" priority="11372" operator="containsText" text="09.00 -13.00">
      <formula>NOT(ISERROR(SEARCH("09.00 -13.00",Z83)))</formula>
    </cfRule>
    <cfRule type="containsText" dxfId="10868" priority="11373" operator="containsText" text="09.00 -15:00">
      <formula>NOT(ISERROR(SEARCH("09.00 -15:00",Z83)))</formula>
    </cfRule>
    <cfRule type="containsText" dxfId="10867" priority="11374" operator="containsText" text="09.00 -16.00">
      <formula>NOT(ISERROR(SEARCH("09.00 -16.00",Z83)))</formula>
    </cfRule>
  </conditionalFormatting>
  <conditionalFormatting sqref="Z83:Z88">
    <cfRule type="containsText" dxfId="10866" priority="11369" operator="containsText" text="09.00 -13:00">
      <formula>NOT(ISERROR(SEARCH("09.00 -13:00",Z83)))</formula>
    </cfRule>
    <cfRule type="containsText" dxfId="10865" priority="11370" operator="containsText" text="08.30 -17.30">
      <formula>NOT(ISERROR(SEARCH("08.30 -17.30",Z83)))</formula>
    </cfRule>
    <cfRule type="containsText" dxfId="10864" priority="11371" operator="containsText" text="08.30 -15:30">
      <formula>NOT(ISERROR(SEARCH("08.30 -15:30",Z83)))</formula>
    </cfRule>
  </conditionalFormatting>
  <conditionalFormatting sqref="Z81">
    <cfRule type="containsText" dxfId="10863" priority="11366" operator="containsText" text="09.00 -13.00">
      <formula>NOT(ISERROR(SEARCH("09.00 -13.00",Z81)))</formula>
    </cfRule>
    <cfRule type="containsText" dxfId="10862" priority="11367" operator="containsText" text="09.00 -15:00">
      <formula>NOT(ISERROR(SEARCH("09.00 -15:00",Z81)))</formula>
    </cfRule>
    <cfRule type="containsText" dxfId="10861" priority="11368" operator="containsText" text="09.00 -16.00">
      <formula>NOT(ISERROR(SEARCH("09.00 -16.00",Z81)))</formula>
    </cfRule>
  </conditionalFormatting>
  <conditionalFormatting sqref="Z81">
    <cfRule type="containsText" dxfId="10860" priority="11363" operator="containsText" text="09.00 -13:00">
      <formula>NOT(ISERROR(SEARCH("09.00 -13:00",Z81)))</formula>
    </cfRule>
    <cfRule type="containsText" dxfId="10859" priority="11364" operator="containsText" text="08.30 -17.30">
      <formula>NOT(ISERROR(SEARCH("08.30 -17.30",Z81)))</formula>
    </cfRule>
    <cfRule type="containsText" dxfId="10858" priority="11365" operator="containsText" text="08.30 -15:30">
      <formula>NOT(ISERROR(SEARCH("08.30 -15:30",Z81)))</formula>
    </cfRule>
  </conditionalFormatting>
  <conditionalFormatting sqref="Z91:Z98">
    <cfRule type="containsText" dxfId="10857" priority="11345" operator="containsText" text="08.30 – 14.30">
      <formula>NOT(ISERROR(SEARCH("08.30 – 14.30",Z91)))</formula>
    </cfRule>
    <cfRule type="containsText" dxfId="10856" priority="11346" operator="containsText" text="09:30 – 18.30">
      <formula>NOT(ISERROR(SEARCH("09:30 – 18.30",Z91)))</formula>
    </cfRule>
    <cfRule type="containsText" dxfId="10855" priority="11347" operator="containsText" text="10.30 – 18.30">
      <formula>NOT(ISERROR(SEARCH("10.30 – 18.30",Z91)))</formula>
    </cfRule>
    <cfRule type="containsText" dxfId="10854" priority="11348" operator="containsText" text="09.30 – 18.30">
      <formula>NOT(ISERROR(SEARCH("09.30 – 18.30",Z91)))</formula>
    </cfRule>
    <cfRule type="containsText" dxfId="10853" priority="11350" operator="containsText" text="09.00 – 13:00">
      <formula>NOT(ISERROR(SEARCH("09.00 – 13:00",Z91)))</formula>
    </cfRule>
    <cfRule type="containsText" dxfId="10852" priority="11351" operator="containsText" text="08.30 – 16.30">
      <formula>NOT(ISERROR(SEARCH("08.30 – 16.30",Z91)))</formula>
    </cfRule>
    <cfRule type="containsText" dxfId="10851" priority="11352" operator="containsText" text="08:30 – 17.30">
      <formula>NOT(ISERROR(SEARCH("08:30 – 17.30",Z91)))</formula>
    </cfRule>
    <cfRule type="containsText" dxfId="10850" priority="11353" operator="containsText" text="08.30 – 17.30">
      <formula>NOT(ISERROR(SEARCH("08.30 – 17.30",Z91)))</formula>
    </cfRule>
    <cfRule type="containsText" dxfId="10849" priority="11354" operator="containsText" text="09.00 – 18.00">
      <formula>NOT(ISERROR(SEARCH("09.00 – 18.00",Z91)))</formula>
    </cfRule>
    <cfRule type="containsText" dxfId="10848" priority="11355" operator="containsText" text="09.00 – 13.00">
      <formula>NOT(ISERROR(SEARCH("09.00 – 13.00",Z91)))</formula>
    </cfRule>
    <cfRule type="containsText" dxfId="10847" priority="11356" operator="containsText" text="11.30 – 19.30">
      <formula>NOT(ISERROR(SEARCH("11.30 – 19.30",Z91)))</formula>
    </cfRule>
    <cfRule type="containsText" dxfId="10846" priority="11357" operator="containsText" text="10.30 – 19.30">
      <formula>NOT(ISERROR(SEARCH("10.30 – 19.30",Z91)))</formula>
    </cfRule>
    <cfRule type="containsText" dxfId="10845" priority="11358" operator="containsText" text="09.00 – 15.00">
      <formula>NOT(ISERROR(SEARCH("09.00 – 15.00",Z91)))</formula>
    </cfRule>
    <cfRule type="containsText" dxfId="10844" priority="11359" operator="containsText" text="1 2 : 3 0">
      <formula>NOT(ISERROR(SEARCH("1 2 : 3 0",Z91)))</formula>
    </cfRule>
    <cfRule type="containsText" dxfId="10843" priority="11360" operator="containsText" text="1 3 : 3 0">
      <formula>NOT(ISERROR(SEARCH("1 3 : 3 0",Z91)))</formula>
    </cfRule>
    <cfRule type="containsText" dxfId="10842" priority="11361" operator="containsText" text="FESTIVITÁ">
      <formula>NOT(ISERROR(SEARCH("FESTIVITÁ",Z91)))</formula>
    </cfRule>
    <cfRule type="cellIs" dxfId="10841" priority="11362" operator="equal">
      <formula>"DOMENICA"</formula>
    </cfRule>
  </conditionalFormatting>
  <conditionalFormatting sqref="Z91:Z98">
    <cfRule type="containsText" dxfId="10840" priority="11337" operator="containsText" text="09.00 - 13.00">
      <formula>NOT(ISERROR(SEARCH("09.00 - 13.00",Z91)))</formula>
    </cfRule>
    <cfRule type="containsText" dxfId="10839" priority="11340" operator="containsText" text="09.00 – 15:00">
      <formula>NOT(ISERROR(SEARCH("09.00 – 15:00",Z91)))</formula>
    </cfRule>
    <cfRule type="containsText" dxfId="10838" priority="11341" operator="containsText" text="09.00 – 16.00">
      <formula>NOT(ISERROR(SEARCH("09.00 – 16.00",Z91)))</formula>
    </cfRule>
    <cfRule type="containsText" dxfId="10837" priority="11342" operator="containsText" text="09.00 - 13:00">
      <formula>NOT(ISERROR(SEARCH("09.00 - 13:00",Z91)))</formula>
    </cfRule>
    <cfRule type="containsText" dxfId="10836" priority="11343" operator="containsText" text="08.30 – 16:30 ">
      <formula>NOT(ISERROR(SEARCH("08.30 – 16:30 ",Z91)))</formula>
    </cfRule>
    <cfRule type="containsText" dxfId="10835" priority="11344" operator="containsText" text="08.30 – 17:30 ">
      <formula>NOT(ISERROR(SEARCH("08.30 – 17:30 ",Z91)))</formula>
    </cfRule>
  </conditionalFormatting>
  <conditionalFormatting sqref="Z91:Z98">
    <cfRule type="containsText" dxfId="10834" priority="11339" operator="containsText" text="1 3 : 0 0">
      <formula>NOT(ISERROR(SEARCH("1 3 : 0 0",Z91)))</formula>
    </cfRule>
  </conditionalFormatting>
  <conditionalFormatting sqref="Z91">
    <cfRule type="containsText" dxfId="10833" priority="11338" operator="containsText" text="13:00">
      <formula>NOT(ISERROR(SEARCH("13:00",Z91)))</formula>
    </cfRule>
  </conditionalFormatting>
  <conditionalFormatting sqref="Z91:Z98">
    <cfRule type="containsText" dxfId="10832" priority="11349" operator="containsText" text="09:00 – 13.00 ">
      <formula>NOT(ISERROR(SEARCH("09:00 – 13.00 ",Z91)))</formula>
    </cfRule>
  </conditionalFormatting>
  <conditionalFormatting sqref="Z97">
    <cfRule type="containsText" dxfId="10831" priority="11336" operator="containsText" text="09:00 – 13.00 ">
      <formula>NOT(ISERROR(SEARCH("09:00 – 13.00 ",Z97)))</formula>
    </cfRule>
  </conditionalFormatting>
  <conditionalFormatting sqref="Z91:Z98">
    <cfRule type="containsText" dxfId="10830" priority="11335" operator="containsText" text="09:00 – 13.00 ">
      <formula>NOT(ISERROR(SEARCH("09:00 – 13.00 ",Z91)))</formula>
    </cfRule>
  </conditionalFormatting>
  <conditionalFormatting sqref="Z97:Z98">
    <cfRule type="containsText" dxfId="10829" priority="11334" operator="containsText" text="09:00 – 13.00 ">
      <formula>NOT(ISERROR(SEARCH("09:00 – 13.00 ",Z97)))</formula>
    </cfRule>
  </conditionalFormatting>
  <conditionalFormatting sqref="Z92">
    <cfRule type="containsText" dxfId="10828" priority="11331" operator="containsText" text="09.00 -13.00">
      <formula>NOT(ISERROR(SEARCH("09.00 -13.00",Z92)))</formula>
    </cfRule>
    <cfRule type="containsText" dxfId="10827" priority="11332" operator="containsText" text="09.00 -15:00">
      <formula>NOT(ISERROR(SEARCH("09.00 -15:00",Z92)))</formula>
    </cfRule>
    <cfRule type="containsText" dxfId="10826" priority="11333" operator="containsText" text="09.00 -16.00">
      <formula>NOT(ISERROR(SEARCH("09.00 -16.00",Z92)))</formula>
    </cfRule>
  </conditionalFormatting>
  <conditionalFormatting sqref="Z93:Z98">
    <cfRule type="containsText" dxfId="10825" priority="11328" operator="containsText" text="09.00 -13.00">
      <formula>NOT(ISERROR(SEARCH("09.00 -13.00",Z93)))</formula>
    </cfRule>
    <cfRule type="containsText" dxfId="10824" priority="11329" operator="containsText" text="09.00 -15:00">
      <formula>NOT(ISERROR(SEARCH("09.00 -15:00",Z93)))</formula>
    </cfRule>
    <cfRule type="containsText" dxfId="10823" priority="11330" operator="containsText" text="09.00 -16.00">
      <formula>NOT(ISERROR(SEARCH("09.00 -16.00",Z93)))</formula>
    </cfRule>
  </conditionalFormatting>
  <conditionalFormatting sqref="Z91">
    <cfRule type="containsText" dxfId="10822" priority="11325" operator="containsText" text="09.00 -13.00">
      <formula>NOT(ISERROR(SEARCH("09.00 -13.00",Z91)))</formula>
    </cfRule>
    <cfRule type="containsText" dxfId="10821" priority="11326" operator="containsText" text="09.00 -15:00">
      <formula>NOT(ISERROR(SEARCH("09.00 -15:00",Z91)))</formula>
    </cfRule>
    <cfRule type="containsText" dxfId="10820" priority="11327" operator="containsText" text="09.00 -16.00">
      <formula>NOT(ISERROR(SEARCH("09.00 -16.00",Z91)))</formula>
    </cfRule>
  </conditionalFormatting>
  <conditionalFormatting sqref="Z97">
    <cfRule type="containsText" dxfId="10819" priority="11324" operator="containsText" text="09:00 – 13.00 ">
      <formula>NOT(ISERROR(SEARCH("09:00 – 13.00 ",Z97)))</formula>
    </cfRule>
  </conditionalFormatting>
  <conditionalFormatting sqref="Z91:Z98">
    <cfRule type="containsText" dxfId="10818" priority="11323" operator="containsText" text="09:00 – 13.00 ">
      <formula>NOT(ISERROR(SEARCH("09:00 – 13.00 ",Z91)))</formula>
    </cfRule>
  </conditionalFormatting>
  <conditionalFormatting sqref="Z97:Z98">
    <cfRule type="containsText" dxfId="10817" priority="11322" operator="containsText" text="09:00 – 13.00 ">
      <formula>NOT(ISERROR(SEARCH("09:00 – 13.00 ",Z97)))</formula>
    </cfRule>
  </conditionalFormatting>
  <conditionalFormatting sqref="Z92">
    <cfRule type="containsText" dxfId="10816" priority="11319" operator="containsText" text="09.00 -13.00">
      <formula>NOT(ISERROR(SEARCH("09.00 -13.00",Z92)))</formula>
    </cfRule>
    <cfRule type="containsText" dxfId="10815" priority="11320" operator="containsText" text="09.00 -15:00">
      <formula>NOT(ISERROR(SEARCH("09.00 -15:00",Z92)))</formula>
    </cfRule>
    <cfRule type="containsText" dxfId="10814" priority="11321" operator="containsText" text="09.00 -16.00">
      <formula>NOT(ISERROR(SEARCH("09.00 -16.00",Z92)))</formula>
    </cfRule>
  </conditionalFormatting>
  <conditionalFormatting sqref="Z93:Z98">
    <cfRule type="containsText" dxfId="10813" priority="11316" operator="containsText" text="09.00 -13.00">
      <formula>NOT(ISERROR(SEARCH("09.00 -13.00",Z93)))</formula>
    </cfRule>
    <cfRule type="containsText" dxfId="10812" priority="11317" operator="containsText" text="09.00 -15:00">
      <formula>NOT(ISERROR(SEARCH("09.00 -15:00",Z93)))</formula>
    </cfRule>
    <cfRule type="containsText" dxfId="10811" priority="11318" operator="containsText" text="09.00 -16.00">
      <formula>NOT(ISERROR(SEARCH("09.00 -16.00",Z93)))</formula>
    </cfRule>
  </conditionalFormatting>
  <conditionalFormatting sqref="Z91">
    <cfRule type="containsText" dxfId="10810" priority="11313" operator="containsText" text="09.00 -13.00">
      <formula>NOT(ISERROR(SEARCH("09.00 -13.00",Z91)))</formula>
    </cfRule>
    <cfRule type="containsText" dxfId="10809" priority="11314" operator="containsText" text="09.00 -15:00">
      <formula>NOT(ISERROR(SEARCH("09.00 -15:00",Z91)))</formula>
    </cfRule>
    <cfRule type="containsText" dxfId="10808" priority="11315" operator="containsText" text="09.00 -16.00">
      <formula>NOT(ISERROR(SEARCH("09.00 -16.00",Z91)))</formula>
    </cfRule>
  </conditionalFormatting>
  <conditionalFormatting sqref="Z92">
    <cfRule type="containsText" dxfId="10807" priority="11310" operator="containsText" text="09.00 -13:00">
      <formula>NOT(ISERROR(SEARCH("09.00 -13:00",Z92)))</formula>
    </cfRule>
    <cfRule type="containsText" dxfId="10806" priority="11311" operator="containsText" text="08.30 -17.30">
      <formula>NOT(ISERROR(SEARCH("08.30 -17.30",Z92)))</formula>
    </cfRule>
    <cfRule type="containsText" dxfId="10805" priority="11312" operator="containsText" text="08.30 -15:30">
      <formula>NOT(ISERROR(SEARCH("08.30 -15:30",Z92)))</formula>
    </cfRule>
  </conditionalFormatting>
  <conditionalFormatting sqref="Z93:Z98">
    <cfRule type="containsText" dxfId="10804" priority="11307" operator="containsText" text="09.00 -13.00">
      <formula>NOT(ISERROR(SEARCH("09.00 -13.00",Z93)))</formula>
    </cfRule>
    <cfRule type="containsText" dxfId="10803" priority="11308" operator="containsText" text="09.00 -15:00">
      <formula>NOT(ISERROR(SEARCH("09.00 -15:00",Z93)))</formula>
    </cfRule>
    <cfRule type="containsText" dxfId="10802" priority="11309" operator="containsText" text="09.00 -16.00">
      <formula>NOT(ISERROR(SEARCH("09.00 -16.00",Z93)))</formula>
    </cfRule>
  </conditionalFormatting>
  <conditionalFormatting sqref="Z93:Z98">
    <cfRule type="containsText" dxfId="10801" priority="11304" operator="containsText" text="09.00 -13:00">
      <formula>NOT(ISERROR(SEARCH("09.00 -13:00",Z93)))</formula>
    </cfRule>
    <cfRule type="containsText" dxfId="10800" priority="11305" operator="containsText" text="08.30 -17.30">
      <formula>NOT(ISERROR(SEARCH("08.30 -17.30",Z93)))</formula>
    </cfRule>
    <cfRule type="containsText" dxfId="10799" priority="11306" operator="containsText" text="08.30 -15:30">
      <formula>NOT(ISERROR(SEARCH("08.30 -15:30",Z93)))</formula>
    </cfRule>
  </conditionalFormatting>
  <conditionalFormatting sqref="Z91">
    <cfRule type="containsText" dxfId="10798" priority="11301" operator="containsText" text="09.00 -13.00">
      <formula>NOT(ISERROR(SEARCH("09.00 -13.00",Z91)))</formula>
    </cfRule>
    <cfRule type="containsText" dxfId="10797" priority="11302" operator="containsText" text="09.00 -15:00">
      <formula>NOT(ISERROR(SEARCH("09.00 -15:00",Z91)))</formula>
    </cfRule>
    <cfRule type="containsText" dxfId="10796" priority="11303" operator="containsText" text="09.00 -16.00">
      <formula>NOT(ISERROR(SEARCH("09.00 -16.00",Z91)))</formula>
    </cfRule>
  </conditionalFormatting>
  <conditionalFormatting sqref="Z91">
    <cfRule type="containsText" dxfId="10795" priority="11298" operator="containsText" text="09.00 -13:00">
      <formula>NOT(ISERROR(SEARCH("09.00 -13:00",Z91)))</formula>
    </cfRule>
    <cfRule type="containsText" dxfId="10794" priority="11299" operator="containsText" text="08.30 -17.30">
      <formula>NOT(ISERROR(SEARCH("08.30 -17.30",Z91)))</formula>
    </cfRule>
    <cfRule type="containsText" dxfId="10793" priority="11300" operator="containsText" text="08.30 -15:30">
      <formula>NOT(ISERROR(SEARCH("08.30 -15:30",Z91)))</formula>
    </cfRule>
  </conditionalFormatting>
  <conditionalFormatting sqref="Z100">
    <cfRule type="cellIs" dxfId="10792" priority="11289" operator="equal">
      <formula>"09.00 – 13.00"</formula>
    </cfRule>
  </conditionalFormatting>
  <conditionalFormatting sqref="Z100">
    <cfRule type="cellIs" dxfId="10791" priority="11290" operator="equal">
      <formula>"09.00 – 15.00"</formula>
    </cfRule>
  </conditionalFormatting>
  <conditionalFormatting sqref="Z100">
    <cfRule type="cellIs" dxfId="10790" priority="11291" operator="equal">
      <formula>"09.00 – 18.00"</formula>
    </cfRule>
  </conditionalFormatting>
  <conditionalFormatting sqref="Z100">
    <cfRule type="cellIs" dxfId="10789" priority="11292" operator="equal">
      <formula>"09.30 – 13.00"</formula>
    </cfRule>
  </conditionalFormatting>
  <conditionalFormatting sqref="Z100">
    <cfRule type="cellIs" dxfId="10788" priority="11293" operator="equal">
      <formula>"10.30 – 19.30"</formula>
    </cfRule>
  </conditionalFormatting>
  <conditionalFormatting sqref="Z100">
    <cfRule type="cellIs" dxfId="10787" priority="11294" operator="equal">
      <formula>"11.30 – 19.30"</formula>
    </cfRule>
  </conditionalFormatting>
  <conditionalFormatting sqref="Z100">
    <cfRule type="cellIs" dxfId="10786" priority="11295" operator="equal">
      <formula>_FV(13,"3")</formula>
    </cfRule>
  </conditionalFormatting>
  <conditionalFormatting sqref="Z100">
    <cfRule type="cellIs" dxfId="10785" priority="11296" operator="equal">
      <formula>_FV(13,"3")</formula>
    </cfRule>
  </conditionalFormatting>
  <conditionalFormatting sqref="Z100">
    <cfRule type="cellIs" dxfId="10784" priority="11297" operator="equal">
      <formula>_FV(13,"3")</formula>
    </cfRule>
  </conditionalFormatting>
  <conditionalFormatting sqref="Z100">
    <cfRule type="containsText" dxfId="10783" priority="11279" operator="containsText" text="DOMENICA">
      <formula>NOT(ISERROR(SEARCH("DOMENICA",Z100)))</formula>
    </cfRule>
    <cfRule type="containsText" dxfId="10782" priority="11280" operator="containsText" text="08.30 – 14.30">
      <formula>NOT(ISERROR(SEARCH("08.30 – 14.30",Z100)))</formula>
    </cfRule>
    <cfRule type="containsText" dxfId="10781" priority="11281" operator="containsText" text="09.30 – 18.30">
      <formula>NOT(ISERROR(SEARCH("09.30 – 18.30",Z100)))</formula>
    </cfRule>
    <cfRule type="containsText" dxfId="10780" priority="11282" operator="containsText" text="08.30 – 16.30">
      <formula>NOT(ISERROR(SEARCH("08.30 – 16.30",Z100)))</formula>
    </cfRule>
    <cfRule type="containsText" dxfId="10779" priority="11283" operator="containsText" text="08.30 – 17.30">
      <formula>NOT(ISERROR(SEARCH("08.30 – 17.30",Z100)))</formula>
    </cfRule>
    <cfRule type="containsText" dxfId="10778" priority="11284" operator="containsText" text="09.00 – 18.00">
      <formula>NOT(ISERROR(SEARCH("09.00 – 18.00",Z100)))</formula>
    </cfRule>
    <cfRule type="containsText" dxfId="10777" priority="11285" operator="containsText" text="09.00 – 15.00">
      <formula>NOT(ISERROR(SEARCH("09.00 – 15.00",Z100)))</formula>
    </cfRule>
    <cfRule type="containsText" dxfId="10776" priority="11286" operator="containsText" text="10.30 – 19.30">
      <formula>NOT(ISERROR(SEARCH("10.30 – 19.30",Z100)))</formula>
    </cfRule>
    <cfRule type="containsText" dxfId="10775" priority="11287" operator="containsText" text="09.00 – 13.00">
      <formula>NOT(ISERROR(SEARCH("09.00 – 13.00",Z100)))</formula>
    </cfRule>
    <cfRule type="containsText" dxfId="10774" priority="11288" operator="containsText" text="11.30 – 19.30">
      <formula>NOT(ISERROR(SEARCH("11.30 – 19.30",Z100)))</formula>
    </cfRule>
  </conditionalFormatting>
  <conditionalFormatting sqref="Z100">
    <cfRule type="cellIs" dxfId="10773" priority="11271" operator="equal">
      <formula>"09.00 – 15.00"</formula>
    </cfRule>
  </conditionalFormatting>
  <conditionalFormatting sqref="Z100">
    <cfRule type="cellIs" dxfId="10772" priority="11272" operator="equal">
      <formula>"09.00 – 18.00"</formula>
    </cfRule>
  </conditionalFormatting>
  <conditionalFormatting sqref="Z100">
    <cfRule type="cellIs" dxfId="10771" priority="11273" operator="equal">
      <formula>"09.30 – 13.00"</formula>
    </cfRule>
  </conditionalFormatting>
  <conditionalFormatting sqref="Z100">
    <cfRule type="cellIs" dxfId="10770" priority="11274" operator="equal">
      <formula>"10.30 – 19.30"</formula>
    </cfRule>
  </conditionalFormatting>
  <conditionalFormatting sqref="Z100">
    <cfRule type="cellIs" dxfId="10769" priority="11275" operator="equal">
      <formula>"11.30 – 19.30"</formula>
    </cfRule>
  </conditionalFormatting>
  <conditionalFormatting sqref="Z100">
    <cfRule type="cellIs" dxfId="10768" priority="11276" operator="equal">
      <formula>_FV(13,"3")</formula>
    </cfRule>
  </conditionalFormatting>
  <conditionalFormatting sqref="Z100">
    <cfRule type="cellIs" dxfId="10767" priority="11277" operator="equal">
      <formula>_FV(13,"3")</formula>
    </cfRule>
  </conditionalFormatting>
  <conditionalFormatting sqref="Z100">
    <cfRule type="cellIs" dxfId="10766" priority="11278" operator="equal">
      <formula>_FV(13,"3")</formula>
    </cfRule>
  </conditionalFormatting>
  <conditionalFormatting sqref="Z100">
    <cfRule type="cellIs" dxfId="10765" priority="11263" operator="equal">
      <formula>"09.00 – 15.00"</formula>
    </cfRule>
  </conditionalFormatting>
  <conditionalFormatting sqref="Z100">
    <cfRule type="cellIs" dxfId="10764" priority="11264" operator="equal">
      <formula>"09.00 – 18.00"</formula>
    </cfRule>
  </conditionalFormatting>
  <conditionalFormatting sqref="Z100">
    <cfRule type="cellIs" dxfId="10763" priority="11265" operator="equal">
      <formula>"09.30 – 13.00"</formula>
    </cfRule>
  </conditionalFormatting>
  <conditionalFormatting sqref="Z100">
    <cfRule type="cellIs" dxfId="10762" priority="11266" operator="equal">
      <formula>"10.30 – 19.30"</formula>
    </cfRule>
  </conditionalFormatting>
  <conditionalFormatting sqref="Z100">
    <cfRule type="cellIs" dxfId="10761" priority="11267" operator="equal">
      <formula>"11.30 – 19.30"</formula>
    </cfRule>
  </conditionalFormatting>
  <conditionalFormatting sqref="Z100">
    <cfRule type="cellIs" dxfId="10760" priority="11268" operator="equal">
      <formula>_FV(13,"3")</formula>
    </cfRule>
  </conditionalFormatting>
  <conditionalFormatting sqref="Z100">
    <cfRule type="cellIs" dxfId="10759" priority="11269" operator="equal">
      <formula>_FV(13,"3")</formula>
    </cfRule>
  </conditionalFormatting>
  <conditionalFormatting sqref="Z100">
    <cfRule type="cellIs" dxfId="10758" priority="11270" operator="equal">
      <formula>_FV(13,"3")</formula>
    </cfRule>
  </conditionalFormatting>
  <conditionalFormatting sqref="Z100">
    <cfRule type="containsText" dxfId="10757" priority="11257" operator="containsText" text="09.00 - 13.00">
      <formula>NOT(ISERROR(SEARCH("09.00 - 13.00",Z100)))</formula>
    </cfRule>
    <cfRule type="containsText" dxfId="10756" priority="11258" operator="containsText" text="09.00 – 15:00">
      <formula>NOT(ISERROR(SEARCH("09.00 – 15:00",Z100)))</formula>
    </cfRule>
    <cfRule type="containsText" dxfId="10755" priority="11259" operator="containsText" text="09.00 – 16.00">
      <formula>NOT(ISERROR(SEARCH("09.00 – 16.00",Z100)))</formula>
    </cfRule>
    <cfRule type="containsText" dxfId="10754" priority="11260" operator="containsText" text="09.00 - 13:00">
      <formula>NOT(ISERROR(SEARCH("09.00 - 13:00",Z100)))</formula>
    </cfRule>
    <cfRule type="containsText" dxfId="10753" priority="11261" operator="containsText" text="08.30 – 16:30 ">
      <formula>NOT(ISERROR(SEARCH("08.30 – 16:30 ",Z100)))</formula>
    </cfRule>
    <cfRule type="containsText" dxfId="10752" priority="11262" operator="containsText" text="08.30 – 17:30 ">
      <formula>NOT(ISERROR(SEARCH("08.30 – 17:30 ",Z100)))</formula>
    </cfRule>
  </conditionalFormatting>
  <conditionalFormatting sqref="Z100">
    <cfRule type="cellIs" dxfId="10751" priority="11249" operator="equal">
      <formula>"09.00 – 15.00"</formula>
    </cfRule>
  </conditionalFormatting>
  <conditionalFormatting sqref="Z100">
    <cfRule type="cellIs" dxfId="10750" priority="11250" operator="equal">
      <formula>"09.00 – 18.00"</formula>
    </cfRule>
  </conditionalFormatting>
  <conditionalFormatting sqref="Z100">
    <cfRule type="cellIs" dxfId="10749" priority="11251" operator="equal">
      <formula>"09.30 – 13.00"</formula>
    </cfRule>
  </conditionalFormatting>
  <conditionalFormatting sqref="Z100">
    <cfRule type="cellIs" dxfId="10748" priority="11252" operator="equal">
      <formula>"10.30 – 19.30"</formula>
    </cfRule>
  </conditionalFormatting>
  <conditionalFormatting sqref="Z100">
    <cfRule type="cellIs" dxfId="10747" priority="11253" operator="equal">
      <formula>"11.30 – 19.30"</formula>
    </cfRule>
  </conditionalFormatting>
  <conditionalFormatting sqref="Z100">
    <cfRule type="cellIs" dxfId="10746" priority="11254" operator="equal">
      <formula>_FV(13,"3")</formula>
    </cfRule>
  </conditionalFormatting>
  <conditionalFormatting sqref="Z100">
    <cfRule type="cellIs" dxfId="10745" priority="11255" operator="equal">
      <formula>_FV(13,"3")</formula>
    </cfRule>
  </conditionalFormatting>
  <conditionalFormatting sqref="Z100">
    <cfRule type="cellIs" dxfId="10744" priority="11256" operator="equal">
      <formula>_FV(13,"3")</formula>
    </cfRule>
  </conditionalFormatting>
  <conditionalFormatting sqref="Z100">
    <cfRule type="containsText" dxfId="10743" priority="11239" operator="containsText" text="DOMENICA">
      <formula>NOT(ISERROR(SEARCH("DOMENICA",Z100)))</formula>
    </cfRule>
    <cfRule type="containsText" dxfId="10742" priority="11240" operator="containsText" text="08.30 – 14.30">
      <formula>NOT(ISERROR(SEARCH("08.30 – 14.30",Z100)))</formula>
    </cfRule>
    <cfRule type="containsText" dxfId="10741" priority="11241" operator="containsText" text="09.30 – 18.30">
      <formula>NOT(ISERROR(SEARCH("09.30 – 18.30",Z100)))</formula>
    </cfRule>
    <cfRule type="containsText" dxfId="10740" priority="11242" operator="containsText" text="08.30 – 16.30">
      <formula>NOT(ISERROR(SEARCH("08.30 – 16.30",Z100)))</formula>
    </cfRule>
    <cfRule type="containsText" dxfId="10739" priority="11243" operator="containsText" text="08.30 – 17.30">
      <formula>NOT(ISERROR(SEARCH("08.30 – 17.30",Z100)))</formula>
    </cfRule>
    <cfRule type="containsText" dxfId="10738" priority="11244" operator="containsText" text="09.00 – 18.00">
      <formula>NOT(ISERROR(SEARCH("09.00 – 18.00",Z100)))</formula>
    </cfRule>
    <cfRule type="containsText" dxfId="10737" priority="11245" operator="containsText" text="09.00 – 15.00">
      <formula>NOT(ISERROR(SEARCH("09.00 – 15.00",Z100)))</formula>
    </cfRule>
    <cfRule type="containsText" dxfId="10736" priority="11246" operator="containsText" text="10.30 – 19.30">
      <formula>NOT(ISERROR(SEARCH("10.30 – 19.30",Z100)))</formula>
    </cfRule>
    <cfRule type="containsText" dxfId="10735" priority="11247" operator="containsText" text="09.00 – 13.00">
      <formula>NOT(ISERROR(SEARCH("09.00 – 13.00",Z100)))</formula>
    </cfRule>
    <cfRule type="containsText" dxfId="10734" priority="11248" operator="containsText" text="11.30 – 19.30">
      <formula>NOT(ISERROR(SEARCH("11.30 – 19.30",Z100)))</formula>
    </cfRule>
  </conditionalFormatting>
  <conditionalFormatting sqref="Z100">
    <cfRule type="cellIs" dxfId="10733" priority="11232" operator="equal">
      <formula>"09.00 – 18.00"</formula>
    </cfRule>
  </conditionalFormatting>
  <conditionalFormatting sqref="Z100">
    <cfRule type="cellIs" dxfId="10732" priority="11233" operator="equal">
      <formula>"09.30 – 13.00"</formula>
    </cfRule>
  </conditionalFormatting>
  <conditionalFormatting sqref="Z100">
    <cfRule type="cellIs" dxfId="10731" priority="11234" operator="equal">
      <formula>"10.30 – 19.30"</formula>
    </cfRule>
  </conditionalFormatting>
  <conditionalFormatting sqref="Z100">
    <cfRule type="cellIs" dxfId="10730" priority="11235" operator="equal">
      <formula>"11.30 – 19.30"</formula>
    </cfRule>
  </conditionalFormatting>
  <conditionalFormatting sqref="Z100">
    <cfRule type="cellIs" dxfId="10729" priority="11236" operator="equal">
      <formula>_FV(13,"3")</formula>
    </cfRule>
  </conditionalFormatting>
  <conditionalFormatting sqref="Z100">
    <cfRule type="cellIs" dxfId="10728" priority="11237" operator="equal">
      <formula>_FV(13,"3")</formula>
    </cfRule>
  </conditionalFormatting>
  <conditionalFormatting sqref="Z100">
    <cfRule type="cellIs" dxfId="10727" priority="11238" operator="equal">
      <formula>_FV(13,"3")</formula>
    </cfRule>
  </conditionalFormatting>
  <conditionalFormatting sqref="Z100">
    <cfRule type="cellIs" dxfId="10726" priority="11225" operator="equal">
      <formula>"09.00 – 18.00"</formula>
    </cfRule>
  </conditionalFormatting>
  <conditionalFormatting sqref="Z100">
    <cfRule type="cellIs" dxfId="10725" priority="11226" operator="equal">
      <formula>"09.30 – 13.00"</formula>
    </cfRule>
  </conditionalFormatting>
  <conditionalFormatting sqref="Z100">
    <cfRule type="cellIs" dxfId="10724" priority="11227" operator="equal">
      <formula>"10.30 – 19.30"</formula>
    </cfRule>
  </conditionalFormatting>
  <conditionalFormatting sqref="Z100">
    <cfRule type="cellIs" dxfId="10723" priority="11228" operator="equal">
      <formula>"11.30 – 19.30"</formula>
    </cfRule>
  </conditionalFormatting>
  <conditionalFormatting sqref="Z100">
    <cfRule type="cellIs" dxfId="10722" priority="11229" operator="equal">
      <formula>_FV(13,"3")</formula>
    </cfRule>
  </conditionalFormatting>
  <conditionalFormatting sqref="Z100">
    <cfRule type="cellIs" dxfId="10721" priority="11230" operator="equal">
      <formula>_FV(13,"3")</formula>
    </cfRule>
  </conditionalFormatting>
  <conditionalFormatting sqref="Z100">
    <cfRule type="cellIs" dxfId="10720" priority="11231" operator="equal">
      <formula>_FV(13,"3")</formula>
    </cfRule>
  </conditionalFormatting>
  <conditionalFormatting sqref="Z101:Z108">
    <cfRule type="containsText" dxfId="10719" priority="11207" operator="containsText" text="08.30 – 14.30">
      <formula>NOT(ISERROR(SEARCH("08.30 – 14.30",Z101)))</formula>
    </cfRule>
    <cfRule type="containsText" dxfId="10718" priority="11208" operator="containsText" text="09:30 – 18.30">
      <formula>NOT(ISERROR(SEARCH("09:30 – 18.30",Z101)))</formula>
    </cfRule>
    <cfRule type="containsText" dxfId="10717" priority="11209" operator="containsText" text="10.30 – 18.30">
      <formula>NOT(ISERROR(SEARCH("10.30 – 18.30",Z101)))</formula>
    </cfRule>
    <cfRule type="containsText" dxfId="10716" priority="11210" operator="containsText" text="09.30 – 18.30">
      <formula>NOT(ISERROR(SEARCH("09.30 – 18.30",Z101)))</formula>
    </cfRule>
    <cfRule type="containsText" dxfId="10715" priority="11212" operator="containsText" text="09.00 – 13:00">
      <formula>NOT(ISERROR(SEARCH("09.00 – 13:00",Z101)))</formula>
    </cfRule>
    <cfRule type="containsText" dxfId="10714" priority="11213" operator="containsText" text="08.30 – 16.30">
      <formula>NOT(ISERROR(SEARCH("08.30 – 16.30",Z101)))</formula>
    </cfRule>
    <cfRule type="containsText" dxfId="10713" priority="11214" operator="containsText" text="08:30 – 17.30">
      <formula>NOT(ISERROR(SEARCH("08:30 – 17.30",Z101)))</formula>
    </cfRule>
    <cfRule type="containsText" dxfId="10712" priority="11215" operator="containsText" text="08.30 – 17.30">
      <formula>NOT(ISERROR(SEARCH("08.30 – 17.30",Z101)))</formula>
    </cfRule>
    <cfRule type="containsText" dxfId="10711" priority="11216" operator="containsText" text="09.00 – 18.00">
      <formula>NOT(ISERROR(SEARCH("09.00 – 18.00",Z101)))</formula>
    </cfRule>
    <cfRule type="containsText" dxfId="10710" priority="11217" operator="containsText" text="09.00 – 13.00">
      <formula>NOT(ISERROR(SEARCH("09.00 – 13.00",Z101)))</formula>
    </cfRule>
    <cfRule type="containsText" dxfId="10709" priority="11218" operator="containsText" text="11.30 – 19.30">
      <formula>NOT(ISERROR(SEARCH("11.30 – 19.30",Z101)))</formula>
    </cfRule>
    <cfRule type="containsText" dxfId="10708" priority="11219" operator="containsText" text="10.30 – 19.30">
      <formula>NOT(ISERROR(SEARCH("10.30 – 19.30",Z101)))</formula>
    </cfRule>
    <cfRule type="containsText" dxfId="10707" priority="11220" operator="containsText" text="09.00 – 15.00">
      <formula>NOT(ISERROR(SEARCH("09.00 – 15.00",Z101)))</formula>
    </cfRule>
    <cfRule type="containsText" dxfId="10706" priority="11221" operator="containsText" text="1 2 : 3 0">
      <formula>NOT(ISERROR(SEARCH("1 2 : 3 0",Z101)))</formula>
    </cfRule>
    <cfRule type="containsText" dxfId="10705" priority="11222" operator="containsText" text="1 3 : 3 0">
      <formula>NOT(ISERROR(SEARCH("1 3 : 3 0",Z101)))</formula>
    </cfRule>
    <cfRule type="containsText" dxfId="10704" priority="11223" operator="containsText" text="FESTIVITÁ">
      <formula>NOT(ISERROR(SEARCH("FESTIVITÁ",Z101)))</formula>
    </cfRule>
    <cfRule type="cellIs" dxfId="10703" priority="11224" operator="equal">
      <formula>"DOMENICA"</formula>
    </cfRule>
  </conditionalFormatting>
  <conditionalFormatting sqref="Z101:Z108">
    <cfRule type="containsText" dxfId="10702" priority="11199" operator="containsText" text="09.00 - 13.00">
      <formula>NOT(ISERROR(SEARCH("09.00 - 13.00",Z101)))</formula>
    </cfRule>
    <cfRule type="containsText" dxfId="10701" priority="11202" operator="containsText" text="09.00 – 15:00">
      <formula>NOT(ISERROR(SEARCH("09.00 – 15:00",Z101)))</formula>
    </cfRule>
    <cfRule type="containsText" dxfId="10700" priority="11203" operator="containsText" text="09.00 – 16.00">
      <formula>NOT(ISERROR(SEARCH("09.00 – 16.00",Z101)))</formula>
    </cfRule>
    <cfRule type="containsText" dxfId="10699" priority="11204" operator="containsText" text="09.00 - 13:00">
      <formula>NOT(ISERROR(SEARCH("09.00 - 13:00",Z101)))</formula>
    </cfRule>
    <cfRule type="containsText" dxfId="10698" priority="11205" operator="containsText" text="08.30 – 16:30 ">
      <formula>NOT(ISERROR(SEARCH("08.30 – 16:30 ",Z101)))</formula>
    </cfRule>
    <cfRule type="containsText" dxfId="10697" priority="11206" operator="containsText" text="08.30 – 17:30 ">
      <formula>NOT(ISERROR(SEARCH("08.30 – 17:30 ",Z101)))</formula>
    </cfRule>
  </conditionalFormatting>
  <conditionalFormatting sqref="Z101:Z108">
    <cfRule type="containsText" dxfId="10696" priority="11201" operator="containsText" text="1 3 : 0 0">
      <formula>NOT(ISERROR(SEARCH("1 3 : 0 0",Z101)))</formula>
    </cfRule>
  </conditionalFormatting>
  <conditionalFormatting sqref="Z101">
    <cfRule type="containsText" dxfId="10695" priority="11200" operator="containsText" text="13:00">
      <formula>NOT(ISERROR(SEARCH("13:00",Z101)))</formula>
    </cfRule>
  </conditionalFormatting>
  <conditionalFormatting sqref="Z101:Z108">
    <cfRule type="containsText" dxfId="10694" priority="11211" operator="containsText" text="09:00 – 13.00 ">
      <formula>NOT(ISERROR(SEARCH("09:00 – 13.00 ",Z101)))</formula>
    </cfRule>
  </conditionalFormatting>
  <conditionalFormatting sqref="Z107">
    <cfRule type="containsText" dxfId="10693" priority="11198" operator="containsText" text="09:00 – 13.00 ">
      <formula>NOT(ISERROR(SEARCH("09:00 – 13.00 ",Z107)))</formula>
    </cfRule>
  </conditionalFormatting>
  <conditionalFormatting sqref="Z101:Z108">
    <cfRule type="containsText" dxfId="10692" priority="11197" operator="containsText" text="09:00 – 13.00 ">
      <formula>NOT(ISERROR(SEARCH("09:00 – 13.00 ",Z101)))</formula>
    </cfRule>
  </conditionalFormatting>
  <conditionalFormatting sqref="Z107:Z108">
    <cfRule type="containsText" dxfId="10691" priority="11196" operator="containsText" text="09:00 – 13.00 ">
      <formula>NOT(ISERROR(SEARCH("09:00 – 13.00 ",Z107)))</formula>
    </cfRule>
  </conditionalFormatting>
  <conditionalFormatting sqref="Z102">
    <cfRule type="containsText" dxfId="10690" priority="11193" operator="containsText" text="09.00 -13.00">
      <formula>NOT(ISERROR(SEARCH("09.00 -13.00",Z102)))</formula>
    </cfRule>
    <cfRule type="containsText" dxfId="10689" priority="11194" operator="containsText" text="09.00 -15:00">
      <formula>NOT(ISERROR(SEARCH("09.00 -15:00",Z102)))</formula>
    </cfRule>
    <cfRule type="containsText" dxfId="10688" priority="11195" operator="containsText" text="09.00 -16.00">
      <formula>NOT(ISERROR(SEARCH("09.00 -16.00",Z102)))</formula>
    </cfRule>
  </conditionalFormatting>
  <conditionalFormatting sqref="Z103:Z108">
    <cfRule type="containsText" dxfId="10687" priority="11190" operator="containsText" text="09.00 -13.00">
      <formula>NOT(ISERROR(SEARCH("09.00 -13.00",Z103)))</formula>
    </cfRule>
    <cfRule type="containsText" dxfId="10686" priority="11191" operator="containsText" text="09.00 -15:00">
      <formula>NOT(ISERROR(SEARCH("09.00 -15:00",Z103)))</formula>
    </cfRule>
    <cfRule type="containsText" dxfId="10685" priority="11192" operator="containsText" text="09.00 -16.00">
      <formula>NOT(ISERROR(SEARCH("09.00 -16.00",Z103)))</formula>
    </cfRule>
  </conditionalFormatting>
  <conditionalFormatting sqref="Z101">
    <cfRule type="containsText" dxfId="10684" priority="11187" operator="containsText" text="09.00 -13.00">
      <formula>NOT(ISERROR(SEARCH("09.00 -13.00",Z101)))</formula>
    </cfRule>
    <cfRule type="containsText" dxfId="10683" priority="11188" operator="containsText" text="09.00 -15:00">
      <formula>NOT(ISERROR(SEARCH("09.00 -15:00",Z101)))</formula>
    </cfRule>
    <cfRule type="containsText" dxfId="10682" priority="11189" operator="containsText" text="09.00 -16.00">
      <formula>NOT(ISERROR(SEARCH("09.00 -16.00",Z101)))</formula>
    </cfRule>
  </conditionalFormatting>
  <conditionalFormatting sqref="Z107">
    <cfRule type="containsText" dxfId="10681" priority="11186" operator="containsText" text="09:00 – 13.00 ">
      <formula>NOT(ISERROR(SEARCH("09:00 – 13.00 ",Z107)))</formula>
    </cfRule>
  </conditionalFormatting>
  <conditionalFormatting sqref="Z101:Z108">
    <cfRule type="containsText" dxfId="10680" priority="11185" operator="containsText" text="09:00 – 13.00 ">
      <formula>NOT(ISERROR(SEARCH("09:00 – 13.00 ",Z101)))</formula>
    </cfRule>
  </conditionalFormatting>
  <conditionalFormatting sqref="Z107:Z108">
    <cfRule type="containsText" dxfId="10679" priority="11184" operator="containsText" text="09:00 – 13.00 ">
      <formula>NOT(ISERROR(SEARCH("09:00 – 13.00 ",Z107)))</formula>
    </cfRule>
  </conditionalFormatting>
  <conditionalFormatting sqref="Z102">
    <cfRule type="containsText" dxfId="10678" priority="11181" operator="containsText" text="09.00 -13.00">
      <formula>NOT(ISERROR(SEARCH("09.00 -13.00",Z102)))</formula>
    </cfRule>
    <cfRule type="containsText" dxfId="10677" priority="11182" operator="containsText" text="09.00 -15:00">
      <formula>NOT(ISERROR(SEARCH("09.00 -15:00",Z102)))</formula>
    </cfRule>
    <cfRule type="containsText" dxfId="10676" priority="11183" operator="containsText" text="09.00 -16.00">
      <formula>NOT(ISERROR(SEARCH("09.00 -16.00",Z102)))</formula>
    </cfRule>
  </conditionalFormatting>
  <conditionalFormatting sqref="Z103:Z108">
    <cfRule type="containsText" dxfId="10675" priority="11178" operator="containsText" text="09.00 -13.00">
      <formula>NOT(ISERROR(SEARCH("09.00 -13.00",Z103)))</formula>
    </cfRule>
    <cfRule type="containsText" dxfId="10674" priority="11179" operator="containsText" text="09.00 -15:00">
      <formula>NOT(ISERROR(SEARCH("09.00 -15:00",Z103)))</formula>
    </cfRule>
    <cfRule type="containsText" dxfId="10673" priority="11180" operator="containsText" text="09.00 -16.00">
      <formula>NOT(ISERROR(SEARCH("09.00 -16.00",Z103)))</formula>
    </cfRule>
  </conditionalFormatting>
  <conditionalFormatting sqref="Z101">
    <cfRule type="containsText" dxfId="10672" priority="11175" operator="containsText" text="09.00 -13.00">
      <formula>NOT(ISERROR(SEARCH("09.00 -13.00",Z101)))</formula>
    </cfRule>
    <cfRule type="containsText" dxfId="10671" priority="11176" operator="containsText" text="09.00 -15:00">
      <formula>NOT(ISERROR(SEARCH("09.00 -15:00",Z101)))</formula>
    </cfRule>
    <cfRule type="containsText" dxfId="10670" priority="11177" operator="containsText" text="09.00 -16.00">
      <formula>NOT(ISERROR(SEARCH("09.00 -16.00",Z101)))</formula>
    </cfRule>
  </conditionalFormatting>
  <conditionalFormatting sqref="Z102">
    <cfRule type="containsText" dxfId="10669" priority="11172" operator="containsText" text="09.00 -13:00">
      <formula>NOT(ISERROR(SEARCH("09.00 -13:00",Z102)))</formula>
    </cfRule>
    <cfRule type="containsText" dxfId="10668" priority="11173" operator="containsText" text="08.30 -17.30">
      <formula>NOT(ISERROR(SEARCH("08.30 -17.30",Z102)))</formula>
    </cfRule>
    <cfRule type="containsText" dxfId="10667" priority="11174" operator="containsText" text="08.30 -15:30">
      <formula>NOT(ISERROR(SEARCH("08.30 -15:30",Z102)))</formula>
    </cfRule>
  </conditionalFormatting>
  <conditionalFormatting sqref="Z103:Z108">
    <cfRule type="containsText" dxfId="10666" priority="11169" operator="containsText" text="09.00 -13.00">
      <formula>NOT(ISERROR(SEARCH("09.00 -13.00",Z103)))</formula>
    </cfRule>
    <cfRule type="containsText" dxfId="10665" priority="11170" operator="containsText" text="09.00 -15:00">
      <formula>NOT(ISERROR(SEARCH("09.00 -15:00",Z103)))</formula>
    </cfRule>
    <cfRule type="containsText" dxfId="10664" priority="11171" operator="containsText" text="09.00 -16.00">
      <formula>NOT(ISERROR(SEARCH("09.00 -16.00",Z103)))</formula>
    </cfRule>
  </conditionalFormatting>
  <conditionalFormatting sqref="Z103:Z108">
    <cfRule type="containsText" dxfId="10663" priority="11166" operator="containsText" text="09.00 -13:00">
      <formula>NOT(ISERROR(SEARCH("09.00 -13:00",Z103)))</formula>
    </cfRule>
    <cfRule type="containsText" dxfId="10662" priority="11167" operator="containsText" text="08.30 -17.30">
      <formula>NOT(ISERROR(SEARCH("08.30 -17.30",Z103)))</formula>
    </cfRule>
    <cfRule type="containsText" dxfId="10661" priority="11168" operator="containsText" text="08.30 -15:30">
      <formula>NOT(ISERROR(SEARCH("08.30 -15:30",Z103)))</formula>
    </cfRule>
  </conditionalFormatting>
  <conditionalFormatting sqref="Z101">
    <cfRule type="containsText" dxfId="10660" priority="11163" operator="containsText" text="09.00 -13.00">
      <formula>NOT(ISERROR(SEARCH("09.00 -13.00",Z101)))</formula>
    </cfRule>
    <cfRule type="containsText" dxfId="10659" priority="11164" operator="containsText" text="09.00 -15:00">
      <formula>NOT(ISERROR(SEARCH("09.00 -15:00",Z101)))</formula>
    </cfRule>
    <cfRule type="containsText" dxfId="10658" priority="11165" operator="containsText" text="09.00 -16.00">
      <formula>NOT(ISERROR(SEARCH("09.00 -16.00",Z101)))</formula>
    </cfRule>
  </conditionalFormatting>
  <conditionalFormatting sqref="Z101">
    <cfRule type="containsText" dxfId="10657" priority="11160" operator="containsText" text="09.00 -13:00">
      <formula>NOT(ISERROR(SEARCH("09.00 -13:00",Z101)))</formula>
    </cfRule>
    <cfRule type="containsText" dxfId="10656" priority="11161" operator="containsText" text="08.30 -17.30">
      <formula>NOT(ISERROR(SEARCH("08.30 -17.30",Z101)))</formula>
    </cfRule>
    <cfRule type="containsText" dxfId="10655" priority="11162" operator="containsText" text="08.30 -15:30">
      <formula>NOT(ISERROR(SEARCH("08.30 -15:30",Z101)))</formula>
    </cfRule>
  </conditionalFormatting>
  <conditionalFormatting sqref="Z115:Z122">
    <cfRule type="containsText" dxfId="10654" priority="11142" operator="containsText" text="08.30 – 14.30">
      <formula>NOT(ISERROR(SEARCH("08.30 – 14.30",Z115)))</formula>
    </cfRule>
    <cfRule type="containsText" dxfId="10653" priority="11143" operator="containsText" text="09:30 – 18.30">
      <formula>NOT(ISERROR(SEARCH("09:30 – 18.30",Z115)))</formula>
    </cfRule>
    <cfRule type="containsText" dxfId="10652" priority="11144" operator="containsText" text="10.30 – 18.30">
      <formula>NOT(ISERROR(SEARCH("10.30 – 18.30",Z115)))</formula>
    </cfRule>
    <cfRule type="containsText" dxfId="10651" priority="11145" operator="containsText" text="09.30 – 18.30">
      <formula>NOT(ISERROR(SEARCH("09.30 – 18.30",Z115)))</formula>
    </cfRule>
    <cfRule type="containsText" dxfId="10650" priority="11147" operator="containsText" text="09.00 – 13:00">
      <formula>NOT(ISERROR(SEARCH("09.00 – 13:00",Z115)))</formula>
    </cfRule>
    <cfRule type="containsText" dxfId="10649" priority="11148" operator="containsText" text="08.30 – 16.30">
      <formula>NOT(ISERROR(SEARCH("08.30 – 16.30",Z115)))</formula>
    </cfRule>
    <cfRule type="containsText" dxfId="10648" priority="11149" operator="containsText" text="08:30 – 17.30">
      <formula>NOT(ISERROR(SEARCH("08:30 – 17.30",Z115)))</formula>
    </cfRule>
    <cfRule type="containsText" dxfId="10647" priority="11150" operator="containsText" text="08.30 – 17.30">
      <formula>NOT(ISERROR(SEARCH("08.30 – 17.30",Z115)))</formula>
    </cfRule>
    <cfRule type="containsText" dxfId="10646" priority="11151" operator="containsText" text="09.00 – 18.00">
      <formula>NOT(ISERROR(SEARCH("09.00 – 18.00",Z115)))</formula>
    </cfRule>
    <cfRule type="containsText" dxfId="10645" priority="11152" operator="containsText" text="09.00 – 13.00">
      <formula>NOT(ISERROR(SEARCH("09.00 – 13.00",Z115)))</formula>
    </cfRule>
    <cfRule type="containsText" dxfId="10644" priority="11153" operator="containsText" text="11.30 – 19.30">
      <formula>NOT(ISERROR(SEARCH("11.30 – 19.30",Z115)))</formula>
    </cfRule>
    <cfRule type="containsText" dxfId="10643" priority="11154" operator="containsText" text="10.30 – 19.30">
      <formula>NOT(ISERROR(SEARCH("10.30 – 19.30",Z115)))</formula>
    </cfRule>
    <cfRule type="containsText" dxfId="10642" priority="11155" operator="containsText" text="09.00 – 15.00">
      <formula>NOT(ISERROR(SEARCH("09.00 – 15.00",Z115)))</formula>
    </cfRule>
    <cfRule type="containsText" dxfId="10641" priority="11156" operator="containsText" text="1 2 : 3 0">
      <formula>NOT(ISERROR(SEARCH("1 2 : 3 0",Z115)))</formula>
    </cfRule>
    <cfRule type="containsText" dxfId="10640" priority="11157" operator="containsText" text="1 3 : 3 0">
      <formula>NOT(ISERROR(SEARCH("1 3 : 3 0",Z115)))</formula>
    </cfRule>
    <cfRule type="containsText" dxfId="10639" priority="11158" operator="containsText" text="FESTIVITÁ">
      <formula>NOT(ISERROR(SEARCH("FESTIVITÁ",Z115)))</formula>
    </cfRule>
    <cfRule type="cellIs" dxfId="10638" priority="11159" operator="equal">
      <formula>"DOMENICA"</formula>
    </cfRule>
  </conditionalFormatting>
  <conditionalFormatting sqref="Z115:Z122">
    <cfRule type="containsText" dxfId="10637" priority="11134" operator="containsText" text="09.00 - 13.00">
      <formula>NOT(ISERROR(SEARCH("09.00 - 13.00",Z115)))</formula>
    </cfRule>
    <cfRule type="containsText" dxfId="10636" priority="11137" operator="containsText" text="09.00 – 15:00">
      <formula>NOT(ISERROR(SEARCH("09.00 – 15:00",Z115)))</formula>
    </cfRule>
    <cfRule type="containsText" dxfId="10635" priority="11138" operator="containsText" text="09.00 – 16.00">
      <formula>NOT(ISERROR(SEARCH("09.00 – 16.00",Z115)))</formula>
    </cfRule>
    <cfRule type="containsText" dxfId="10634" priority="11139" operator="containsText" text="09.00 - 13:00">
      <formula>NOT(ISERROR(SEARCH("09.00 - 13:00",Z115)))</formula>
    </cfRule>
    <cfRule type="containsText" dxfId="10633" priority="11140" operator="containsText" text="08.30 – 16:30 ">
      <formula>NOT(ISERROR(SEARCH("08.30 – 16:30 ",Z115)))</formula>
    </cfRule>
    <cfRule type="containsText" dxfId="10632" priority="11141" operator="containsText" text="08.30 – 17:30 ">
      <formula>NOT(ISERROR(SEARCH("08.30 – 17:30 ",Z115)))</formula>
    </cfRule>
  </conditionalFormatting>
  <conditionalFormatting sqref="Z115:Z122">
    <cfRule type="containsText" dxfId="10631" priority="11136" operator="containsText" text="1 3 : 0 0">
      <formula>NOT(ISERROR(SEARCH("1 3 : 0 0",Z115)))</formula>
    </cfRule>
  </conditionalFormatting>
  <conditionalFormatting sqref="Z115">
    <cfRule type="containsText" dxfId="10630" priority="11135" operator="containsText" text="13:00">
      <formula>NOT(ISERROR(SEARCH("13:00",Z115)))</formula>
    </cfRule>
  </conditionalFormatting>
  <conditionalFormatting sqref="Z115:Z122">
    <cfRule type="containsText" dxfId="10629" priority="11146" operator="containsText" text="09:00 – 13.00 ">
      <formula>NOT(ISERROR(SEARCH("09:00 – 13.00 ",Z115)))</formula>
    </cfRule>
  </conditionalFormatting>
  <conditionalFormatting sqref="Z121">
    <cfRule type="containsText" dxfId="10628" priority="11133" operator="containsText" text="09:00 – 13.00 ">
      <formula>NOT(ISERROR(SEARCH("09:00 – 13.00 ",Z121)))</formula>
    </cfRule>
  </conditionalFormatting>
  <conditionalFormatting sqref="Z115:Z122">
    <cfRule type="containsText" dxfId="10627" priority="11132" operator="containsText" text="09:00 – 13.00 ">
      <formula>NOT(ISERROR(SEARCH("09:00 – 13.00 ",Z115)))</formula>
    </cfRule>
  </conditionalFormatting>
  <conditionalFormatting sqref="Z121:Z122">
    <cfRule type="containsText" dxfId="10626" priority="11131" operator="containsText" text="09:00 – 13.00 ">
      <formula>NOT(ISERROR(SEARCH("09:00 – 13.00 ",Z121)))</formula>
    </cfRule>
  </conditionalFormatting>
  <conditionalFormatting sqref="Z116">
    <cfRule type="containsText" dxfId="10625" priority="11128" operator="containsText" text="09.00 -13.00">
      <formula>NOT(ISERROR(SEARCH("09.00 -13.00",Z116)))</formula>
    </cfRule>
    <cfRule type="containsText" dxfId="10624" priority="11129" operator="containsText" text="09.00 -15:00">
      <formula>NOT(ISERROR(SEARCH("09.00 -15:00",Z116)))</formula>
    </cfRule>
    <cfRule type="containsText" dxfId="10623" priority="11130" operator="containsText" text="09.00 -16.00">
      <formula>NOT(ISERROR(SEARCH("09.00 -16.00",Z116)))</formula>
    </cfRule>
  </conditionalFormatting>
  <conditionalFormatting sqref="Z117:Z122">
    <cfRule type="containsText" dxfId="10622" priority="11125" operator="containsText" text="09.00 -13.00">
      <formula>NOT(ISERROR(SEARCH("09.00 -13.00",Z117)))</formula>
    </cfRule>
    <cfRule type="containsText" dxfId="10621" priority="11126" operator="containsText" text="09.00 -15:00">
      <formula>NOT(ISERROR(SEARCH("09.00 -15:00",Z117)))</formula>
    </cfRule>
    <cfRule type="containsText" dxfId="10620" priority="11127" operator="containsText" text="09.00 -16.00">
      <formula>NOT(ISERROR(SEARCH("09.00 -16.00",Z117)))</formula>
    </cfRule>
  </conditionalFormatting>
  <conditionalFormatting sqref="Z115">
    <cfRule type="containsText" dxfId="10619" priority="11122" operator="containsText" text="09.00 -13.00">
      <formula>NOT(ISERROR(SEARCH("09.00 -13.00",Z115)))</formula>
    </cfRule>
    <cfRule type="containsText" dxfId="10618" priority="11123" operator="containsText" text="09.00 -15:00">
      <formula>NOT(ISERROR(SEARCH("09.00 -15:00",Z115)))</formula>
    </cfRule>
    <cfRule type="containsText" dxfId="10617" priority="11124" operator="containsText" text="09.00 -16.00">
      <formula>NOT(ISERROR(SEARCH("09.00 -16.00",Z115)))</formula>
    </cfRule>
  </conditionalFormatting>
  <conditionalFormatting sqref="Z121">
    <cfRule type="containsText" dxfId="10616" priority="11121" operator="containsText" text="09:00 – 13.00 ">
      <formula>NOT(ISERROR(SEARCH("09:00 – 13.00 ",Z121)))</formula>
    </cfRule>
  </conditionalFormatting>
  <conditionalFormatting sqref="Z115:Z122">
    <cfRule type="containsText" dxfId="10615" priority="11120" operator="containsText" text="09:00 – 13.00 ">
      <formula>NOT(ISERROR(SEARCH("09:00 – 13.00 ",Z115)))</formula>
    </cfRule>
  </conditionalFormatting>
  <conditionalFormatting sqref="Z121:Z122">
    <cfRule type="containsText" dxfId="10614" priority="11119" operator="containsText" text="09:00 – 13.00 ">
      <formula>NOT(ISERROR(SEARCH("09:00 – 13.00 ",Z121)))</formula>
    </cfRule>
  </conditionalFormatting>
  <conditionalFormatting sqref="Z116">
    <cfRule type="containsText" dxfId="10613" priority="11116" operator="containsText" text="09.00 -13.00">
      <formula>NOT(ISERROR(SEARCH("09.00 -13.00",Z116)))</formula>
    </cfRule>
    <cfRule type="containsText" dxfId="10612" priority="11117" operator="containsText" text="09.00 -15:00">
      <formula>NOT(ISERROR(SEARCH("09.00 -15:00",Z116)))</formula>
    </cfRule>
    <cfRule type="containsText" dxfId="10611" priority="11118" operator="containsText" text="09.00 -16.00">
      <formula>NOT(ISERROR(SEARCH("09.00 -16.00",Z116)))</formula>
    </cfRule>
  </conditionalFormatting>
  <conditionalFormatting sqref="Z117:Z122">
    <cfRule type="containsText" dxfId="10610" priority="11113" operator="containsText" text="09.00 -13.00">
      <formula>NOT(ISERROR(SEARCH("09.00 -13.00",Z117)))</formula>
    </cfRule>
    <cfRule type="containsText" dxfId="10609" priority="11114" operator="containsText" text="09.00 -15:00">
      <formula>NOT(ISERROR(SEARCH("09.00 -15:00",Z117)))</formula>
    </cfRule>
    <cfRule type="containsText" dxfId="10608" priority="11115" operator="containsText" text="09.00 -16.00">
      <formula>NOT(ISERROR(SEARCH("09.00 -16.00",Z117)))</formula>
    </cfRule>
  </conditionalFormatting>
  <conditionalFormatting sqref="Z115">
    <cfRule type="containsText" dxfId="10607" priority="11110" operator="containsText" text="09.00 -13.00">
      <formula>NOT(ISERROR(SEARCH("09.00 -13.00",Z115)))</formula>
    </cfRule>
    <cfRule type="containsText" dxfId="10606" priority="11111" operator="containsText" text="09.00 -15:00">
      <formula>NOT(ISERROR(SEARCH("09.00 -15:00",Z115)))</formula>
    </cfRule>
    <cfRule type="containsText" dxfId="10605" priority="11112" operator="containsText" text="09.00 -16.00">
      <formula>NOT(ISERROR(SEARCH("09.00 -16.00",Z115)))</formula>
    </cfRule>
  </conditionalFormatting>
  <conditionalFormatting sqref="Z116">
    <cfRule type="containsText" dxfId="10604" priority="11107" operator="containsText" text="09.00 -13:00">
      <formula>NOT(ISERROR(SEARCH("09.00 -13:00",Z116)))</formula>
    </cfRule>
    <cfRule type="containsText" dxfId="10603" priority="11108" operator="containsText" text="08.30 -17.30">
      <formula>NOT(ISERROR(SEARCH("08.30 -17.30",Z116)))</formula>
    </cfRule>
    <cfRule type="containsText" dxfId="10602" priority="11109" operator="containsText" text="08.30 -15:30">
      <formula>NOT(ISERROR(SEARCH("08.30 -15:30",Z116)))</formula>
    </cfRule>
  </conditionalFormatting>
  <conditionalFormatting sqref="Z117:Z122">
    <cfRule type="containsText" dxfId="10601" priority="11104" operator="containsText" text="09.00 -13.00">
      <formula>NOT(ISERROR(SEARCH("09.00 -13.00",Z117)))</formula>
    </cfRule>
    <cfRule type="containsText" dxfId="10600" priority="11105" operator="containsText" text="09.00 -15:00">
      <formula>NOT(ISERROR(SEARCH("09.00 -15:00",Z117)))</formula>
    </cfRule>
    <cfRule type="containsText" dxfId="10599" priority="11106" operator="containsText" text="09.00 -16.00">
      <formula>NOT(ISERROR(SEARCH("09.00 -16.00",Z117)))</formula>
    </cfRule>
  </conditionalFormatting>
  <conditionalFormatting sqref="Z117:Z122">
    <cfRule type="containsText" dxfId="10598" priority="11101" operator="containsText" text="09.00 -13:00">
      <formula>NOT(ISERROR(SEARCH("09.00 -13:00",Z117)))</formula>
    </cfRule>
    <cfRule type="containsText" dxfId="10597" priority="11102" operator="containsText" text="08.30 -17.30">
      <formula>NOT(ISERROR(SEARCH("08.30 -17.30",Z117)))</formula>
    </cfRule>
    <cfRule type="containsText" dxfId="10596" priority="11103" operator="containsText" text="08.30 -15:30">
      <formula>NOT(ISERROR(SEARCH("08.30 -15:30",Z117)))</formula>
    </cfRule>
  </conditionalFormatting>
  <conditionalFormatting sqref="Z115">
    <cfRule type="containsText" dxfId="10595" priority="11098" operator="containsText" text="09.00 -13.00">
      <formula>NOT(ISERROR(SEARCH("09.00 -13.00",Z115)))</formula>
    </cfRule>
    <cfRule type="containsText" dxfId="10594" priority="11099" operator="containsText" text="09.00 -15:00">
      <formula>NOT(ISERROR(SEARCH("09.00 -15:00",Z115)))</formula>
    </cfRule>
    <cfRule type="containsText" dxfId="10593" priority="11100" operator="containsText" text="09.00 -16.00">
      <formula>NOT(ISERROR(SEARCH("09.00 -16.00",Z115)))</formula>
    </cfRule>
  </conditionalFormatting>
  <conditionalFormatting sqref="Z115">
    <cfRule type="containsText" dxfId="10592" priority="11095" operator="containsText" text="09.00 -13:00">
      <formula>NOT(ISERROR(SEARCH("09.00 -13:00",Z115)))</formula>
    </cfRule>
    <cfRule type="containsText" dxfId="10591" priority="11096" operator="containsText" text="08.30 -17.30">
      <formula>NOT(ISERROR(SEARCH("08.30 -17.30",Z115)))</formula>
    </cfRule>
    <cfRule type="containsText" dxfId="10590" priority="11097" operator="containsText" text="08.30 -15:30">
      <formula>NOT(ISERROR(SEARCH("08.30 -15:30",Z115)))</formula>
    </cfRule>
  </conditionalFormatting>
  <conditionalFormatting sqref="Z125:Z132">
    <cfRule type="containsText" dxfId="10589" priority="11077" operator="containsText" text="08.30 – 14.30">
      <formula>NOT(ISERROR(SEARCH("08.30 – 14.30",Z125)))</formula>
    </cfRule>
    <cfRule type="containsText" dxfId="10588" priority="11078" operator="containsText" text="09:30 – 18.30">
      <formula>NOT(ISERROR(SEARCH("09:30 – 18.30",Z125)))</formula>
    </cfRule>
    <cfRule type="containsText" dxfId="10587" priority="11079" operator="containsText" text="10.30 – 18.30">
      <formula>NOT(ISERROR(SEARCH("10.30 – 18.30",Z125)))</formula>
    </cfRule>
    <cfRule type="containsText" dxfId="10586" priority="11080" operator="containsText" text="09.30 – 18.30">
      <formula>NOT(ISERROR(SEARCH("09.30 – 18.30",Z125)))</formula>
    </cfRule>
    <cfRule type="containsText" dxfId="10585" priority="11082" operator="containsText" text="09.00 – 13:00">
      <formula>NOT(ISERROR(SEARCH("09.00 – 13:00",Z125)))</formula>
    </cfRule>
    <cfRule type="containsText" dxfId="10584" priority="11083" operator="containsText" text="08.30 – 16.30">
      <formula>NOT(ISERROR(SEARCH("08.30 – 16.30",Z125)))</formula>
    </cfRule>
    <cfRule type="containsText" dxfId="10583" priority="11084" operator="containsText" text="08:30 – 17.30">
      <formula>NOT(ISERROR(SEARCH("08:30 – 17.30",Z125)))</formula>
    </cfRule>
    <cfRule type="containsText" dxfId="10582" priority="11085" operator="containsText" text="08.30 – 17.30">
      <formula>NOT(ISERROR(SEARCH("08.30 – 17.30",Z125)))</formula>
    </cfRule>
    <cfRule type="containsText" dxfId="10581" priority="11086" operator="containsText" text="09.00 – 18.00">
      <formula>NOT(ISERROR(SEARCH("09.00 – 18.00",Z125)))</formula>
    </cfRule>
    <cfRule type="containsText" dxfId="10580" priority="11087" operator="containsText" text="09.00 – 13.00">
      <formula>NOT(ISERROR(SEARCH("09.00 – 13.00",Z125)))</formula>
    </cfRule>
    <cfRule type="containsText" dxfId="10579" priority="11088" operator="containsText" text="11.30 – 19.30">
      <formula>NOT(ISERROR(SEARCH("11.30 – 19.30",Z125)))</formula>
    </cfRule>
    <cfRule type="containsText" dxfId="10578" priority="11089" operator="containsText" text="10.30 – 19.30">
      <formula>NOT(ISERROR(SEARCH("10.30 – 19.30",Z125)))</formula>
    </cfRule>
    <cfRule type="containsText" dxfId="10577" priority="11090" operator="containsText" text="09.00 – 15.00">
      <formula>NOT(ISERROR(SEARCH("09.00 – 15.00",Z125)))</formula>
    </cfRule>
    <cfRule type="containsText" dxfId="10576" priority="11091" operator="containsText" text="1 2 : 3 0">
      <formula>NOT(ISERROR(SEARCH("1 2 : 3 0",Z125)))</formula>
    </cfRule>
    <cfRule type="containsText" dxfId="10575" priority="11092" operator="containsText" text="1 3 : 3 0">
      <formula>NOT(ISERROR(SEARCH("1 3 : 3 0",Z125)))</formula>
    </cfRule>
    <cfRule type="containsText" dxfId="10574" priority="11093" operator="containsText" text="FESTIVITÁ">
      <formula>NOT(ISERROR(SEARCH("FESTIVITÁ",Z125)))</formula>
    </cfRule>
    <cfRule type="cellIs" dxfId="10573" priority="11094" operator="equal">
      <formula>"DOMENICA"</formula>
    </cfRule>
  </conditionalFormatting>
  <conditionalFormatting sqref="Z125:Z132">
    <cfRule type="containsText" dxfId="10572" priority="11069" operator="containsText" text="09.00 - 13.00">
      <formula>NOT(ISERROR(SEARCH("09.00 - 13.00",Z125)))</formula>
    </cfRule>
    <cfRule type="containsText" dxfId="10571" priority="11072" operator="containsText" text="09.00 – 15:00">
      <formula>NOT(ISERROR(SEARCH("09.00 – 15:00",Z125)))</formula>
    </cfRule>
    <cfRule type="containsText" dxfId="10570" priority="11073" operator="containsText" text="09.00 – 16.00">
      <formula>NOT(ISERROR(SEARCH("09.00 – 16.00",Z125)))</formula>
    </cfRule>
    <cfRule type="containsText" dxfId="10569" priority="11074" operator="containsText" text="09.00 - 13:00">
      <formula>NOT(ISERROR(SEARCH("09.00 - 13:00",Z125)))</formula>
    </cfRule>
    <cfRule type="containsText" dxfId="10568" priority="11075" operator="containsText" text="08.30 – 16:30 ">
      <formula>NOT(ISERROR(SEARCH("08.30 – 16:30 ",Z125)))</formula>
    </cfRule>
    <cfRule type="containsText" dxfId="10567" priority="11076" operator="containsText" text="08.30 – 17:30 ">
      <formula>NOT(ISERROR(SEARCH("08.30 – 17:30 ",Z125)))</formula>
    </cfRule>
  </conditionalFormatting>
  <conditionalFormatting sqref="Z125:Z132">
    <cfRule type="containsText" dxfId="10566" priority="11071" operator="containsText" text="1 3 : 0 0">
      <formula>NOT(ISERROR(SEARCH("1 3 : 0 0",Z125)))</formula>
    </cfRule>
  </conditionalFormatting>
  <conditionalFormatting sqref="Z125">
    <cfRule type="containsText" dxfId="10565" priority="11070" operator="containsText" text="13:00">
      <formula>NOT(ISERROR(SEARCH("13:00",Z125)))</formula>
    </cfRule>
  </conditionalFormatting>
  <conditionalFormatting sqref="Z125:Z132">
    <cfRule type="containsText" dxfId="10564" priority="11081" operator="containsText" text="09:00 – 13.00 ">
      <formula>NOT(ISERROR(SEARCH("09:00 – 13.00 ",Z125)))</formula>
    </cfRule>
  </conditionalFormatting>
  <conditionalFormatting sqref="Z131">
    <cfRule type="containsText" dxfId="10563" priority="11068" operator="containsText" text="09:00 – 13.00 ">
      <formula>NOT(ISERROR(SEARCH("09:00 – 13.00 ",Z131)))</formula>
    </cfRule>
  </conditionalFormatting>
  <conditionalFormatting sqref="Z125:Z132">
    <cfRule type="containsText" dxfId="10562" priority="11067" operator="containsText" text="09:00 – 13.00 ">
      <formula>NOT(ISERROR(SEARCH("09:00 – 13.00 ",Z125)))</formula>
    </cfRule>
  </conditionalFormatting>
  <conditionalFormatting sqref="Z131:Z132">
    <cfRule type="containsText" dxfId="10561" priority="11066" operator="containsText" text="09:00 – 13.00 ">
      <formula>NOT(ISERROR(SEARCH("09:00 – 13.00 ",Z131)))</formula>
    </cfRule>
  </conditionalFormatting>
  <conditionalFormatting sqref="Z126">
    <cfRule type="containsText" dxfId="10560" priority="11063" operator="containsText" text="09.00 -13.00">
      <formula>NOT(ISERROR(SEARCH("09.00 -13.00",Z126)))</formula>
    </cfRule>
    <cfRule type="containsText" dxfId="10559" priority="11064" operator="containsText" text="09.00 -15:00">
      <formula>NOT(ISERROR(SEARCH("09.00 -15:00",Z126)))</formula>
    </cfRule>
    <cfRule type="containsText" dxfId="10558" priority="11065" operator="containsText" text="09.00 -16.00">
      <formula>NOT(ISERROR(SEARCH("09.00 -16.00",Z126)))</formula>
    </cfRule>
  </conditionalFormatting>
  <conditionalFormatting sqref="Z127:Z132">
    <cfRule type="containsText" dxfId="10557" priority="11060" operator="containsText" text="09.00 -13.00">
      <formula>NOT(ISERROR(SEARCH("09.00 -13.00",Z127)))</formula>
    </cfRule>
    <cfRule type="containsText" dxfId="10556" priority="11061" operator="containsText" text="09.00 -15:00">
      <formula>NOT(ISERROR(SEARCH("09.00 -15:00",Z127)))</formula>
    </cfRule>
    <cfRule type="containsText" dxfId="10555" priority="11062" operator="containsText" text="09.00 -16.00">
      <formula>NOT(ISERROR(SEARCH("09.00 -16.00",Z127)))</formula>
    </cfRule>
  </conditionalFormatting>
  <conditionalFormatting sqref="Z125">
    <cfRule type="containsText" dxfId="10554" priority="11057" operator="containsText" text="09.00 -13.00">
      <formula>NOT(ISERROR(SEARCH("09.00 -13.00",Z125)))</formula>
    </cfRule>
    <cfRule type="containsText" dxfId="10553" priority="11058" operator="containsText" text="09.00 -15:00">
      <formula>NOT(ISERROR(SEARCH("09.00 -15:00",Z125)))</formula>
    </cfRule>
    <cfRule type="containsText" dxfId="10552" priority="11059" operator="containsText" text="09.00 -16.00">
      <formula>NOT(ISERROR(SEARCH("09.00 -16.00",Z125)))</formula>
    </cfRule>
  </conditionalFormatting>
  <conditionalFormatting sqref="Z131">
    <cfRule type="containsText" dxfId="10551" priority="11056" operator="containsText" text="09:00 – 13.00 ">
      <formula>NOT(ISERROR(SEARCH("09:00 – 13.00 ",Z131)))</formula>
    </cfRule>
  </conditionalFormatting>
  <conditionalFormatting sqref="Z125:Z132">
    <cfRule type="containsText" dxfId="10550" priority="11055" operator="containsText" text="09:00 – 13.00 ">
      <formula>NOT(ISERROR(SEARCH("09:00 – 13.00 ",Z125)))</formula>
    </cfRule>
  </conditionalFormatting>
  <conditionalFormatting sqref="Z131:Z132">
    <cfRule type="containsText" dxfId="10549" priority="11054" operator="containsText" text="09:00 – 13.00 ">
      <formula>NOT(ISERROR(SEARCH("09:00 – 13.00 ",Z131)))</formula>
    </cfRule>
  </conditionalFormatting>
  <conditionalFormatting sqref="Z126">
    <cfRule type="containsText" dxfId="10548" priority="11051" operator="containsText" text="09.00 -13.00">
      <formula>NOT(ISERROR(SEARCH("09.00 -13.00",Z126)))</formula>
    </cfRule>
    <cfRule type="containsText" dxfId="10547" priority="11052" operator="containsText" text="09.00 -15:00">
      <formula>NOT(ISERROR(SEARCH("09.00 -15:00",Z126)))</formula>
    </cfRule>
    <cfRule type="containsText" dxfId="10546" priority="11053" operator="containsText" text="09.00 -16.00">
      <formula>NOT(ISERROR(SEARCH("09.00 -16.00",Z126)))</formula>
    </cfRule>
  </conditionalFormatting>
  <conditionalFormatting sqref="Z127:Z132">
    <cfRule type="containsText" dxfId="10545" priority="11048" operator="containsText" text="09.00 -13.00">
      <formula>NOT(ISERROR(SEARCH("09.00 -13.00",Z127)))</formula>
    </cfRule>
    <cfRule type="containsText" dxfId="10544" priority="11049" operator="containsText" text="09.00 -15:00">
      <formula>NOT(ISERROR(SEARCH("09.00 -15:00",Z127)))</formula>
    </cfRule>
    <cfRule type="containsText" dxfId="10543" priority="11050" operator="containsText" text="09.00 -16.00">
      <formula>NOT(ISERROR(SEARCH("09.00 -16.00",Z127)))</formula>
    </cfRule>
  </conditionalFormatting>
  <conditionalFormatting sqref="Z125">
    <cfRule type="containsText" dxfId="10542" priority="11045" operator="containsText" text="09.00 -13.00">
      <formula>NOT(ISERROR(SEARCH("09.00 -13.00",Z125)))</formula>
    </cfRule>
    <cfRule type="containsText" dxfId="10541" priority="11046" operator="containsText" text="09.00 -15:00">
      <formula>NOT(ISERROR(SEARCH("09.00 -15:00",Z125)))</formula>
    </cfRule>
    <cfRule type="containsText" dxfId="10540" priority="11047" operator="containsText" text="09.00 -16.00">
      <formula>NOT(ISERROR(SEARCH("09.00 -16.00",Z125)))</formula>
    </cfRule>
  </conditionalFormatting>
  <conditionalFormatting sqref="Z126">
    <cfRule type="containsText" dxfId="10539" priority="11042" operator="containsText" text="09.00 -13:00">
      <formula>NOT(ISERROR(SEARCH("09.00 -13:00",Z126)))</formula>
    </cfRule>
    <cfRule type="containsText" dxfId="10538" priority="11043" operator="containsText" text="08.30 -17.30">
      <formula>NOT(ISERROR(SEARCH("08.30 -17.30",Z126)))</formula>
    </cfRule>
    <cfRule type="containsText" dxfId="10537" priority="11044" operator="containsText" text="08.30 -15:30">
      <formula>NOT(ISERROR(SEARCH("08.30 -15:30",Z126)))</formula>
    </cfRule>
  </conditionalFormatting>
  <conditionalFormatting sqref="Z127:Z132">
    <cfRule type="containsText" dxfId="10536" priority="11039" operator="containsText" text="09.00 -13.00">
      <formula>NOT(ISERROR(SEARCH("09.00 -13.00",Z127)))</formula>
    </cfRule>
    <cfRule type="containsText" dxfId="10535" priority="11040" operator="containsText" text="09.00 -15:00">
      <formula>NOT(ISERROR(SEARCH("09.00 -15:00",Z127)))</formula>
    </cfRule>
    <cfRule type="containsText" dxfId="10534" priority="11041" operator="containsText" text="09.00 -16.00">
      <formula>NOT(ISERROR(SEARCH("09.00 -16.00",Z127)))</formula>
    </cfRule>
  </conditionalFormatting>
  <conditionalFormatting sqref="Z127:Z132">
    <cfRule type="containsText" dxfId="10533" priority="11036" operator="containsText" text="09.00 -13:00">
      <formula>NOT(ISERROR(SEARCH("09.00 -13:00",Z127)))</formula>
    </cfRule>
    <cfRule type="containsText" dxfId="10532" priority="11037" operator="containsText" text="08.30 -17.30">
      <formula>NOT(ISERROR(SEARCH("08.30 -17.30",Z127)))</formula>
    </cfRule>
    <cfRule type="containsText" dxfId="10531" priority="11038" operator="containsText" text="08.30 -15:30">
      <formula>NOT(ISERROR(SEARCH("08.30 -15:30",Z127)))</formula>
    </cfRule>
  </conditionalFormatting>
  <conditionalFormatting sqref="Z125">
    <cfRule type="containsText" dxfId="10530" priority="11033" operator="containsText" text="09.00 -13.00">
      <formula>NOT(ISERROR(SEARCH("09.00 -13.00",Z125)))</formula>
    </cfRule>
    <cfRule type="containsText" dxfId="10529" priority="11034" operator="containsText" text="09.00 -15:00">
      <formula>NOT(ISERROR(SEARCH("09.00 -15:00",Z125)))</formula>
    </cfRule>
    <cfRule type="containsText" dxfId="10528" priority="11035" operator="containsText" text="09.00 -16.00">
      <formula>NOT(ISERROR(SEARCH("09.00 -16.00",Z125)))</formula>
    </cfRule>
  </conditionalFormatting>
  <conditionalFormatting sqref="Z125">
    <cfRule type="containsText" dxfId="10527" priority="11030" operator="containsText" text="09.00 -13:00">
      <formula>NOT(ISERROR(SEARCH("09.00 -13:00",Z125)))</formula>
    </cfRule>
    <cfRule type="containsText" dxfId="10526" priority="11031" operator="containsText" text="08.30 -17.30">
      <formula>NOT(ISERROR(SEARCH("08.30 -17.30",Z125)))</formula>
    </cfRule>
    <cfRule type="containsText" dxfId="10525" priority="11032" operator="containsText" text="08.30 -15:30">
      <formula>NOT(ISERROR(SEARCH("08.30 -15:30",Z125)))</formula>
    </cfRule>
  </conditionalFormatting>
  <conditionalFormatting sqref="Z135:Z142">
    <cfRule type="containsText" dxfId="10524" priority="11012" operator="containsText" text="08.30 – 14.30">
      <formula>NOT(ISERROR(SEARCH("08.30 – 14.30",Z135)))</formula>
    </cfRule>
    <cfRule type="containsText" dxfId="10523" priority="11013" operator="containsText" text="09:30 – 18.30">
      <formula>NOT(ISERROR(SEARCH("09:30 – 18.30",Z135)))</formula>
    </cfRule>
    <cfRule type="containsText" dxfId="10522" priority="11014" operator="containsText" text="10.30 – 18.30">
      <formula>NOT(ISERROR(SEARCH("10.30 – 18.30",Z135)))</formula>
    </cfRule>
    <cfRule type="containsText" dxfId="10521" priority="11015" operator="containsText" text="09.30 – 18.30">
      <formula>NOT(ISERROR(SEARCH("09.30 – 18.30",Z135)))</formula>
    </cfRule>
    <cfRule type="containsText" dxfId="10520" priority="11017" operator="containsText" text="09.00 – 13:00">
      <formula>NOT(ISERROR(SEARCH("09.00 – 13:00",Z135)))</formula>
    </cfRule>
    <cfRule type="containsText" dxfId="10519" priority="11018" operator="containsText" text="08.30 – 16.30">
      <formula>NOT(ISERROR(SEARCH("08.30 – 16.30",Z135)))</formula>
    </cfRule>
    <cfRule type="containsText" dxfId="10518" priority="11019" operator="containsText" text="08:30 – 17.30">
      <formula>NOT(ISERROR(SEARCH("08:30 – 17.30",Z135)))</formula>
    </cfRule>
    <cfRule type="containsText" dxfId="10517" priority="11020" operator="containsText" text="08.30 – 17.30">
      <formula>NOT(ISERROR(SEARCH("08.30 – 17.30",Z135)))</formula>
    </cfRule>
    <cfRule type="containsText" dxfId="10516" priority="11021" operator="containsText" text="09.00 – 18.00">
      <formula>NOT(ISERROR(SEARCH("09.00 – 18.00",Z135)))</formula>
    </cfRule>
    <cfRule type="containsText" dxfId="10515" priority="11022" operator="containsText" text="09.00 – 13.00">
      <formula>NOT(ISERROR(SEARCH("09.00 – 13.00",Z135)))</formula>
    </cfRule>
    <cfRule type="containsText" dxfId="10514" priority="11023" operator="containsText" text="11.30 – 19.30">
      <formula>NOT(ISERROR(SEARCH("11.30 – 19.30",Z135)))</formula>
    </cfRule>
    <cfRule type="containsText" dxfId="10513" priority="11024" operator="containsText" text="10.30 – 19.30">
      <formula>NOT(ISERROR(SEARCH("10.30 – 19.30",Z135)))</formula>
    </cfRule>
    <cfRule type="containsText" dxfId="10512" priority="11025" operator="containsText" text="09.00 – 15.00">
      <formula>NOT(ISERROR(SEARCH("09.00 – 15.00",Z135)))</formula>
    </cfRule>
    <cfRule type="containsText" dxfId="10511" priority="11026" operator="containsText" text="1 2 : 3 0">
      <formula>NOT(ISERROR(SEARCH("1 2 : 3 0",Z135)))</formula>
    </cfRule>
    <cfRule type="containsText" dxfId="10510" priority="11027" operator="containsText" text="1 3 : 3 0">
      <formula>NOT(ISERROR(SEARCH("1 3 : 3 0",Z135)))</formula>
    </cfRule>
    <cfRule type="containsText" dxfId="10509" priority="11028" operator="containsText" text="FESTIVITÁ">
      <formula>NOT(ISERROR(SEARCH("FESTIVITÁ",Z135)))</formula>
    </cfRule>
    <cfRule type="cellIs" dxfId="10508" priority="11029" operator="equal">
      <formula>"DOMENICA"</formula>
    </cfRule>
  </conditionalFormatting>
  <conditionalFormatting sqref="Z135:Z142">
    <cfRule type="containsText" dxfId="10507" priority="11004" operator="containsText" text="09.00 - 13.00">
      <formula>NOT(ISERROR(SEARCH("09.00 - 13.00",Z135)))</formula>
    </cfRule>
    <cfRule type="containsText" dxfId="10506" priority="11007" operator="containsText" text="09.00 – 15:00">
      <formula>NOT(ISERROR(SEARCH("09.00 – 15:00",Z135)))</formula>
    </cfRule>
    <cfRule type="containsText" dxfId="10505" priority="11008" operator="containsText" text="09.00 – 16.00">
      <formula>NOT(ISERROR(SEARCH("09.00 – 16.00",Z135)))</formula>
    </cfRule>
    <cfRule type="containsText" dxfId="10504" priority="11009" operator="containsText" text="09.00 - 13:00">
      <formula>NOT(ISERROR(SEARCH("09.00 - 13:00",Z135)))</formula>
    </cfRule>
    <cfRule type="containsText" dxfId="10503" priority="11010" operator="containsText" text="08.30 – 16:30 ">
      <formula>NOT(ISERROR(SEARCH("08.30 – 16:30 ",Z135)))</formula>
    </cfRule>
    <cfRule type="containsText" dxfId="10502" priority="11011" operator="containsText" text="08.30 – 17:30 ">
      <formula>NOT(ISERROR(SEARCH("08.30 – 17:30 ",Z135)))</formula>
    </cfRule>
  </conditionalFormatting>
  <conditionalFormatting sqref="Z135:Z142">
    <cfRule type="containsText" dxfId="10501" priority="11006" operator="containsText" text="1 3 : 0 0">
      <formula>NOT(ISERROR(SEARCH("1 3 : 0 0",Z135)))</formula>
    </cfRule>
  </conditionalFormatting>
  <conditionalFormatting sqref="Z135:Z142">
    <cfRule type="containsText" dxfId="10500" priority="11016" operator="containsText" text="09:00 – 13.00 ">
      <formula>NOT(ISERROR(SEARCH("09:00 – 13.00 ",Z135)))</formula>
    </cfRule>
  </conditionalFormatting>
  <conditionalFormatting sqref="Z141">
    <cfRule type="containsText" dxfId="10499" priority="11003" operator="containsText" text="09:00 – 13.00 ">
      <formula>NOT(ISERROR(SEARCH("09:00 – 13.00 ",Z141)))</formula>
    </cfRule>
  </conditionalFormatting>
  <conditionalFormatting sqref="Z135:Z142">
    <cfRule type="containsText" dxfId="10498" priority="11002" operator="containsText" text="09:00 – 13.00 ">
      <formula>NOT(ISERROR(SEARCH("09:00 – 13.00 ",Z135)))</formula>
    </cfRule>
  </conditionalFormatting>
  <conditionalFormatting sqref="Z141:Z142">
    <cfRule type="containsText" dxfId="10497" priority="11001" operator="containsText" text="09:00 – 13.00 ">
      <formula>NOT(ISERROR(SEARCH("09:00 – 13.00 ",Z141)))</formula>
    </cfRule>
  </conditionalFormatting>
  <conditionalFormatting sqref="Z136">
    <cfRule type="containsText" dxfId="10496" priority="10998" operator="containsText" text="09.00 -13.00">
      <formula>NOT(ISERROR(SEARCH("09.00 -13.00",Z136)))</formula>
    </cfRule>
    <cfRule type="containsText" dxfId="10495" priority="10999" operator="containsText" text="09.00 -15:00">
      <formula>NOT(ISERROR(SEARCH("09.00 -15:00",Z136)))</formula>
    </cfRule>
    <cfRule type="containsText" dxfId="10494" priority="11000" operator="containsText" text="09.00 -16.00">
      <formula>NOT(ISERROR(SEARCH("09.00 -16.00",Z136)))</formula>
    </cfRule>
  </conditionalFormatting>
  <conditionalFormatting sqref="Z141">
    <cfRule type="containsText" dxfId="10493" priority="10991" operator="containsText" text="09:00 – 13.00 ">
      <formula>NOT(ISERROR(SEARCH("09:00 – 13.00 ",Z141)))</formula>
    </cfRule>
  </conditionalFormatting>
  <conditionalFormatting sqref="Z135:Z142">
    <cfRule type="containsText" dxfId="10492" priority="10990" operator="containsText" text="09:00 – 13.00 ">
      <formula>NOT(ISERROR(SEARCH("09:00 – 13.00 ",Z135)))</formula>
    </cfRule>
  </conditionalFormatting>
  <conditionalFormatting sqref="Z141:Z142">
    <cfRule type="containsText" dxfId="10491" priority="10989" operator="containsText" text="09:00 – 13.00 ">
      <formula>NOT(ISERROR(SEARCH("09:00 – 13.00 ",Z141)))</formula>
    </cfRule>
  </conditionalFormatting>
  <conditionalFormatting sqref="Z136">
    <cfRule type="containsText" dxfId="10490" priority="10977" operator="containsText" text="09.00 -13:00">
      <formula>NOT(ISERROR(SEARCH("09.00 -13:00",Z136)))</formula>
    </cfRule>
    <cfRule type="containsText" dxfId="10489" priority="10978" operator="containsText" text="08.30 -17.30">
      <formula>NOT(ISERROR(SEARCH("08.30 -17.30",Z136)))</formula>
    </cfRule>
    <cfRule type="containsText" dxfId="10488" priority="10979" operator="containsText" text="08.30 -15:30">
      <formula>NOT(ISERROR(SEARCH("08.30 -15:30",Z136)))</formula>
    </cfRule>
  </conditionalFormatting>
  <conditionalFormatting sqref="Z137:Z142">
    <cfRule type="containsText" dxfId="10487" priority="10971" operator="containsText" text="09.00 -13:00">
      <formula>NOT(ISERROR(SEARCH("09.00 -13:00",Z137)))</formula>
    </cfRule>
    <cfRule type="containsText" dxfId="10486" priority="10972" operator="containsText" text="08.30 -17.30">
      <formula>NOT(ISERROR(SEARCH("08.30 -17.30",Z137)))</formula>
    </cfRule>
    <cfRule type="containsText" dxfId="10485" priority="10973" operator="containsText" text="08.30 -15:30">
      <formula>NOT(ISERROR(SEARCH("08.30 -15:30",Z137)))</formula>
    </cfRule>
  </conditionalFormatting>
  <conditionalFormatting sqref="Z135">
    <cfRule type="containsText" dxfId="10484" priority="10968" operator="containsText" text="09.00 -13.00">
      <formula>NOT(ISERROR(SEARCH("09.00 -13.00",Z135)))</formula>
    </cfRule>
    <cfRule type="containsText" dxfId="10483" priority="10969" operator="containsText" text="09.00 -15:00">
      <formula>NOT(ISERROR(SEARCH("09.00 -15:00",Z135)))</formula>
    </cfRule>
    <cfRule type="containsText" dxfId="10482" priority="10970" operator="containsText" text="09.00 -16.00">
      <formula>NOT(ISERROR(SEARCH("09.00 -16.00",Z135)))</formula>
    </cfRule>
  </conditionalFormatting>
  <conditionalFormatting sqref="Z135">
    <cfRule type="containsText" dxfId="10481" priority="10965" operator="containsText" text="09.00 -13:00">
      <formula>NOT(ISERROR(SEARCH("09.00 -13:00",Z135)))</formula>
    </cfRule>
    <cfRule type="containsText" dxfId="10480" priority="10966" operator="containsText" text="08.30 -17.30">
      <formula>NOT(ISERROR(SEARCH("08.30 -17.30",Z135)))</formula>
    </cfRule>
    <cfRule type="containsText" dxfId="10479" priority="10967" operator="containsText" text="08.30 -15:30">
      <formula>NOT(ISERROR(SEARCH("08.30 -15:30",Z135)))</formula>
    </cfRule>
  </conditionalFormatting>
  <conditionalFormatting sqref="Z70">
    <cfRule type="cellIs" dxfId="10478" priority="10896" operator="equal">
      <formula>_FV(13,"3")</formula>
    </cfRule>
  </conditionalFormatting>
  <conditionalFormatting sqref="Z70">
    <cfRule type="cellIs" dxfId="10477" priority="10899" operator="equal">
      <formula>"09.00 – 18.00"</formula>
    </cfRule>
  </conditionalFormatting>
  <conditionalFormatting sqref="Z70">
    <cfRule type="cellIs" dxfId="10476" priority="10900" operator="equal">
      <formula>"09.30 – 13.00"</formula>
    </cfRule>
  </conditionalFormatting>
  <conditionalFormatting sqref="Z70">
    <cfRule type="cellIs" dxfId="10475" priority="10901" operator="equal">
      <formula>"10.30 – 19.30"</formula>
    </cfRule>
  </conditionalFormatting>
  <conditionalFormatting sqref="Z70">
    <cfRule type="cellIs" dxfId="10474" priority="10902" operator="equal">
      <formula>"11.30 – 19.30"</formula>
    </cfRule>
  </conditionalFormatting>
  <conditionalFormatting sqref="Z70">
    <cfRule type="cellIs" dxfId="10473" priority="10903" operator="equal">
      <formula>_FV(13,"3")</formula>
    </cfRule>
  </conditionalFormatting>
  <conditionalFormatting sqref="Z70">
    <cfRule type="cellIs" dxfId="10472" priority="10904" operator="equal">
      <formula>_FV(13,"3")</formula>
    </cfRule>
  </conditionalFormatting>
  <conditionalFormatting sqref="Z70">
    <cfRule type="cellIs" dxfId="10471" priority="10905" operator="equal">
      <formula>_FV(13,"3")</formula>
    </cfRule>
  </conditionalFormatting>
  <conditionalFormatting sqref="Z70">
    <cfRule type="cellIs" dxfId="10470" priority="10892" operator="equal">
      <formula>"09.00 – 18.00"</formula>
    </cfRule>
  </conditionalFormatting>
  <conditionalFormatting sqref="Z70">
    <cfRule type="cellIs" dxfId="10469" priority="10893" operator="equal">
      <formula>"09.30 – 13.00"</formula>
    </cfRule>
  </conditionalFormatting>
  <conditionalFormatting sqref="Z70">
    <cfRule type="cellIs" dxfId="10468" priority="10894" operator="equal">
      <formula>"10.30 – 19.30"</formula>
    </cfRule>
  </conditionalFormatting>
  <conditionalFormatting sqref="Z70">
    <cfRule type="cellIs" dxfId="10467" priority="10956" operator="equal">
      <formula>"09.00 – 13.00"</formula>
    </cfRule>
  </conditionalFormatting>
  <conditionalFormatting sqref="Z70">
    <cfRule type="cellIs" dxfId="10466" priority="10957" operator="equal">
      <formula>"09.00 – 15.00"</formula>
    </cfRule>
  </conditionalFormatting>
  <conditionalFormatting sqref="Z70">
    <cfRule type="cellIs" dxfId="10465" priority="10958" operator="equal">
      <formula>"09.00 – 18.00"</formula>
    </cfRule>
  </conditionalFormatting>
  <conditionalFormatting sqref="Z70">
    <cfRule type="cellIs" dxfId="10464" priority="10959" operator="equal">
      <formula>"09.30 – 13.00"</formula>
    </cfRule>
  </conditionalFormatting>
  <conditionalFormatting sqref="Z70">
    <cfRule type="cellIs" dxfId="10463" priority="10960" operator="equal">
      <formula>"10.30 – 19.30"</formula>
    </cfRule>
  </conditionalFormatting>
  <conditionalFormatting sqref="Z70">
    <cfRule type="cellIs" dxfId="10462" priority="10961" operator="equal">
      <formula>"11.30 – 19.30"</formula>
    </cfRule>
  </conditionalFormatting>
  <conditionalFormatting sqref="Z70">
    <cfRule type="cellIs" dxfId="10461" priority="10962" operator="equal">
      <formula>_FV(13,"3")</formula>
    </cfRule>
  </conditionalFormatting>
  <conditionalFormatting sqref="Z70">
    <cfRule type="cellIs" dxfId="10460" priority="10963" operator="equal">
      <formula>_FV(13,"3")</formula>
    </cfRule>
  </conditionalFormatting>
  <conditionalFormatting sqref="Z70">
    <cfRule type="cellIs" dxfId="10459" priority="10964" operator="equal">
      <formula>_FV(13,"3")</formula>
    </cfRule>
  </conditionalFormatting>
  <conditionalFormatting sqref="Z70">
    <cfRule type="containsText" dxfId="10458" priority="10946" operator="containsText" text="DOMENICA">
      <formula>NOT(ISERROR(SEARCH("DOMENICA",Z70)))</formula>
    </cfRule>
    <cfRule type="containsText" dxfId="10457" priority="10947" operator="containsText" text="08.30 – 14.30">
      <formula>NOT(ISERROR(SEARCH("08.30 – 14.30",Z70)))</formula>
    </cfRule>
    <cfRule type="containsText" dxfId="10456" priority="10948" operator="containsText" text="09.30 – 18.30">
      <formula>NOT(ISERROR(SEARCH("09.30 – 18.30",Z70)))</formula>
    </cfRule>
    <cfRule type="containsText" dxfId="10455" priority="10949" operator="containsText" text="08.30 – 16.30">
      <formula>NOT(ISERROR(SEARCH("08.30 – 16.30",Z70)))</formula>
    </cfRule>
    <cfRule type="containsText" dxfId="10454" priority="10950" operator="containsText" text="08.30 – 17.30">
      <formula>NOT(ISERROR(SEARCH("08.30 – 17.30",Z70)))</formula>
    </cfRule>
    <cfRule type="containsText" dxfId="10453" priority="10951" operator="containsText" text="09.00 – 18.00">
      <formula>NOT(ISERROR(SEARCH("09.00 – 18.00",Z70)))</formula>
    </cfRule>
    <cfRule type="containsText" dxfId="10452" priority="10952" operator="containsText" text="09.00 – 15.00">
      <formula>NOT(ISERROR(SEARCH("09.00 – 15.00",Z70)))</formula>
    </cfRule>
    <cfRule type="containsText" dxfId="10451" priority="10953" operator="containsText" text="10.30 – 19.30">
      <formula>NOT(ISERROR(SEARCH("10.30 – 19.30",Z70)))</formula>
    </cfRule>
    <cfRule type="containsText" dxfId="10450" priority="10954" operator="containsText" text="09.00 – 13.00">
      <formula>NOT(ISERROR(SEARCH("09.00 – 13.00",Z70)))</formula>
    </cfRule>
    <cfRule type="containsText" dxfId="10449" priority="10955" operator="containsText" text="11.30 – 19.30">
      <formula>NOT(ISERROR(SEARCH("11.30 – 19.30",Z70)))</formula>
    </cfRule>
  </conditionalFormatting>
  <conditionalFormatting sqref="Z70">
    <cfRule type="cellIs" dxfId="10448" priority="10938" operator="equal">
      <formula>"09.00 – 15.00"</formula>
    </cfRule>
  </conditionalFormatting>
  <conditionalFormatting sqref="Z70">
    <cfRule type="cellIs" dxfId="10447" priority="10939" operator="equal">
      <formula>"09.00 – 18.00"</formula>
    </cfRule>
  </conditionalFormatting>
  <conditionalFormatting sqref="Z70">
    <cfRule type="cellIs" dxfId="10446" priority="10940" operator="equal">
      <formula>"09.30 – 13.00"</formula>
    </cfRule>
  </conditionalFormatting>
  <conditionalFormatting sqref="Z70">
    <cfRule type="cellIs" dxfId="10445" priority="10941" operator="equal">
      <formula>"10.30 – 19.30"</formula>
    </cfRule>
  </conditionalFormatting>
  <conditionalFormatting sqref="Z70">
    <cfRule type="cellIs" dxfId="10444" priority="10942" operator="equal">
      <formula>"11.30 – 19.30"</formula>
    </cfRule>
  </conditionalFormatting>
  <conditionalFormatting sqref="Z70">
    <cfRule type="cellIs" dxfId="10443" priority="10943" operator="equal">
      <formula>_FV(13,"3")</formula>
    </cfRule>
  </conditionalFormatting>
  <conditionalFormatting sqref="Z70">
    <cfRule type="cellIs" dxfId="10442" priority="10944" operator="equal">
      <formula>_FV(13,"3")</formula>
    </cfRule>
  </conditionalFormatting>
  <conditionalFormatting sqref="Z70">
    <cfRule type="cellIs" dxfId="10441" priority="10945" operator="equal">
      <formula>_FV(13,"3")</formula>
    </cfRule>
  </conditionalFormatting>
  <conditionalFormatting sqref="Z70">
    <cfRule type="cellIs" dxfId="10440" priority="10930" operator="equal">
      <formula>"09.00 – 15.00"</formula>
    </cfRule>
  </conditionalFormatting>
  <conditionalFormatting sqref="Z70">
    <cfRule type="cellIs" dxfId="10439" priority="10931" operator="equal">
      <formula>"09.00 – 18.00"</formula>
    </cfRule>
  </conditionalFormatting>
  <conditionalFormatting sqref="Z70">
    <cfRule type="cellIs" dxfId="10438" priority="10932" operator="equal">
      <formula>"09.30 – 13.00"</formula>
    </cfRule>
  </conditionalFormatting>
  <conditionalFormatting sqref="Z70">
    <cfRule type="cellIs" dxfId="10437" priority="10933" operator="equal">
      <formula>"10.30 – 19.30"</formula>
    </cfRule>
  </conditionalFormatting>
  <conditionalFormatting sqref="Z70">
    <cfRule type="cellIs" dxfId="10436" priority="10934" operator="equal">
      <formula>"11.30 – 19.30"</formula>
    </cfRule>
  </conditionalFormatting>
  <conditionalFormatting sqref="Z70">
    <cfRule type="cellIs" dxfId="10435" priority="10935" operator="equal">
      <formula>_FV(13,"3")</formula>
    </cfRule>
  </conditionalFormatting>
  <conditionalFormatting sqref="Z70">
    <cfRule type="cellIs" dxfId="10434" priority="10936" operator="equal">
      <formula>_FV(13,"3")</formula>
    </cfRule>
  </conditionalFormatting>
  <conditionalFormatting sqref="Z70">
    <cfRule type="cellIs" dxfId="10433" priority="10937" operator="equal">
      <formula>_FV(13,"3")</formula>
    </cfRule>
  </conditionalFormatting>
  <conditionalFormatting sqref="Z70">
    <cfRule type="containsText" dxfId="10432" priority="10924" operator="containsText" text="09.00 - 13.00">
      <formula>NOT(ISERROR(SEARCH("09.00 - 13.00",Z70)))</formula>
    </cfRule>
    <cfRule type="containsText" dxfId="10431" priority="10925" operator="containsText" text="09.00 – 15:00">
      <formula>NOT(ISERROR(SEARCH("09.00 – 15:00",Z70)))</formula>
    </cfRule>
    <cfRule type="containsText" dxfId="10430" priority="10926" operator="containsText" text="09.00 – 16.00">
      <formula>NOT(ISERROR(SEARCH("09.00 – 16.00",Z70)))</formula>
    </cfRule>
    <cfRule type="containsText" dxfId="10429" priority="10927" operator="containsText" text="09.00 - 13:00">
      <formula>NOT(ISERROR(SEARCH("09.00 - 13:00",Z70)))</formula>
    </cfRule>
    <cfRule type="containsText" dxfId="10428" priority="10928" operator="containsText" text="08.30 – 16:30 ">
      <formula>NOT(ISERROR(SEARCH("08.30 – 16:30 ",Z70)))</formula>
    </cfRule>
    <cfRule type="containsText" dxfId="10427" priority="10929" operator="containsText" text="08.30 – 17:30 ">
      <formula>NOT(ISERROR(SEARCH("08.30 – 17:30 ",Z70)))</formula>
    </cfRule>
  </conditionalFormatting>
  <conditionalFormatting sqref="Z70">
    <cfRule type="cellIs" dxfId="10426" priority="10916" operator="equal">
      <formula>"09.00 – 15.00"</formula>
    </cfRule>
  </conditionalFormatting>
  <conditionalFormatting sqref="Z70">
    <cfRule type="cellIs" dxfId="10425" priority="10917" operator="equal">
      <formula>"09.00 – 18.00"</formula>
    </cfRule>
  </conditionalFormatting>
  <conditionalFormatting sqref="Z70">
    <cfRule type="cellIs" dxfId="10424" priority="10918" operator="equal">
      <formula>"09.30 – 13.00"</formula>
    </cfRule>
  </conditionalFormatting>
  <conditionalFormatting sqref="Z70">
    <cfRule type="cellIs" dxfId="10423" priority="10919" operator="equal">
      <formula>"10.30 – 19.30"</formula>
    </cfRule>
  </conditionalFormatting>
  <conditionalFormatting sqref="Z70">
    <cfRule type="cellIs" dxfId="10422" priority="10920" operator="equal">
      <formula>"11.30 – 19.30"</formula>
    </cfRule>
  </conditionalFormatting>
  <conditionalFormatting sqref="Z70">
    <cfRule type="cellIs" dxfId="10421" priority="10921" operator="equal">
      <formula>_FV(13,"3")</formula>
    </cfRule>
  </conditionalFormatting>
  <conditionalFormatting sqref="Z70">
    <cfRule type="cellIs" dxfId="10420" priority="10922" operator="equal">
      <formula>_FV(13,"3")</formula>
    </cfRule>
  </conditionalFormatting>
  <conditionalFormatting sqref="Z70">
    <cfRule type="cellIs" dxfId="10419" priority="10923" operator="equal">
      <formula>_FV(13,"3")</formula>
    </cfRule>
  </conditionalFormatting>
  <conditionalFormatting sqref="Z70">
    <cfRule type="containsText" dxfId="10418" priority="10906" operator="containsText" text="DOMENICA">
      <formula>NOT(ISERROR(SEARCH("DOMENICA",Z70)))</formula>
    </cfRule>
    <cfRule type="containsText" dxfId="10417" priority="10907" operator="containsText" text="08.30 – 14.30">
      <formula>NOT(ISERROR(SEARCH("08.30 – 14.30",Z70)))</formula>
    </cfRule>
    <cfRule type="containsText" dxfId="10416" priority="10908" operator="containsText" text="09.30 – 18.30">
      <formula>NOT(ISERROR(SEARCH("09.30 – 18.30",Z70)))</formula>
    </cfRule>
    <cfRule type="containsText" dxfId="10415" priority="10909" operator="containsText" text="08.30 – 16.30">
      <formula>NOT(ISERROR(SEARCH("08.30 – 16.30",Z70)))</formula>
    </cfRule>
    <cfRule type="containsText" dxfId="10414" priority="10910" operator="containsText" text="08.30 – 17.30">
      <formula>NOT(ISERROR(SEARCH("08.30 – 17.30",Z70)))</formula>
    </cfRule>
    <cfRule type="containsText" dxfId="10413" priority="10911" operator="containsText" text="09.00 – 18.00">
      <formula>NOT(ISERROR(SEARCH("09.00 – 18.00",Z70)))</formula>
    </cfRule>
    <cfRule type="containsText" dxfId="10412" priority="10912" operator="containsText" text="09.00 – 15.00">
      <formula>NOT(ISERROR(SEARCH("09.00 – 15.00",Z70)))</formula>
    </cfRule>
    <cfRule type="containsText" dxfId="10411" priority="10913" operator="containsText" text="10.30 – 19.30">
      <formula>NOT(ISERROR(SEARCH("10.30 – 19.30",Z70)))</formula>
    </cfRule>
    <cfRule type="containsText" dxfId="10410" priority="10914" operator="containsText" text="09.00 – 13.00">
      <formula>NOT(ISERROR(SEARCH("09.00 – 13.00",Z70)))</formula>
    </cfRule>
    <cfRule type="containsText" dxfId="10409" priority="10915" operator="containsText" text="11.30 – 19.30">
      <formula>NOT(ISERROR(SEARCH("11.30 – 19.30",Z70)))</formula>
    </cfRule>
  </conditionalFormatting>
  <conditionalFormatting sqref="Z70">
    <cfRule type="cellIs" dxfId="10408" priority="10895" operator="equal">
      <formula>"11.30 – 19.30"</formula>
    </cfRule>
  </conditionalFormatting>
  <conditionalFormatting sqref="Z70">
    <cfRule type="cellIs" dxfId="10407" priority="10897" operator="equal">
      <formula>_FV(13,"3")</formula>
    </cfRule>
  </conditionalFormatting>
  <conditionalFormatting sqref="Z70">
    <cfRule type="cellIs" dxfId="10406" priority="10898" operator="equal">
      <formula>_FV(13,"3")</formula>
    </cfRule>
  </conditionalFormatting>
  <conditionalFormatting sqref="Z80">
    <cfRule type="cellIs" dxfId="10405" priority="10823" operator="equal">
      <formula>_FV(13,"3")</formula>
    </cfRule>
  </conditionalFormatting>
  <conditionalFormatting sqref="Z80">
    <cfRule type="cellIs" dxfId="10404" priority="10826" operator="equal">
      <formula>"09.00 – 18.00"</formula>
    </cfRule>
  </conditionalFormatting>
  <conditionalFormatting sqref="Z80">
    <cfRule type="cellIs" dxfId="10403" priority="10827" operator="equal">
      <formula>"09.30 – 13.00"</formula>
    </cfRule>
  </conditionalFormatting>
  <conditionalFormatting sqref="Z80">
    <cfRule type="cellIs" dxfId="10402" priority="10828" operator="equal">
      <formula>"10.30 – 19.30"</formula>
    </cfRule>
  </conditionalFormatting>
  <conditionalFormatting sqref="Z80">
    <cfRule type="cellIs" dxfId="10401" priority="10829" operator="equal">
      <formula>"11.30 – 19.30"</formula>
    </cfRule>
  </conditionalFormatting>
  <conditionalFormatting sqref="Z80">
    <cfRule type="cellIs" dxfId="10400" priority="10830" operator="equal">
      <formula>_FV(13,"3")</formula>
    </cfRule>
  </conditionalFormatting>
  <conditionalFormatting sqref="Z80">
    <cfRule type="cellIs" dxfId="10399" priority="10831" operator="equal">
      <formula>_FV(13,"3")</formula>
    </cfRule>
  </conditionalFormatting>
  <conditionalFormatting sqref="Z80">
    <cfRule type="cellIs" dxfId="10398" priority="10832" operator="equal">
      <formula>_FV(13,"3")</formula>
    </cfRule>
  </conditionalFormatting>
  <conditionalFormatting sqref="Z80">
    <cfRule type="cellIs" dxfId="10397" priority="10819" operator="equal">
      <formula>"09.00 – 18.00"</formula>
    </cfRule>
  </conditionalFormatting>
  <conditionalFormatting sqref="Z80">
    <cfRule type="cellIs" dxfId="10396" priority="10820" operator="equal">
      <formula>"09.30 – 13.00"</formula>
    </cfRule>
  </conditionalFormatting>
  <conditionalFormatting sqref="Z80">
    <cfRule type="cellIs" dxfId="10395" priority="10821" operator="equal">
      <formula>"10.30 – 19.30"</formula>
    </cfRule>
  </conditionalFormatting>
  <conditionalFormatting sqref="Z80">
    <cfRule type="cellIs" dxfId="10394" priority="10883" operator="equal">
      <formula>"09.00 – 13.00"</formula>
    </cfRule>
  </conditionalFormatting>
  <conditionalFormatting sqref="Z80">
    <cfRule type="cellIs" dxfId="10393" priority="10884" operator="equal">
      <formula>"09.00 – 15.00"</formula>
    </cfRule>
  </conditionalFormatting>
  <conditionalFormatting sqref="Z80">
    <cfRule type="cellIs" dxfId="10392" priority="10885" operator="equal">
      <formula>"09.00 – 18.00"</formula>
    </cfRule>
  </conditionalFormatting>
  <conditionalFormatting sqref="Z80">
    <cfRule type="cellIs" dxfId="10391" priority="10886" operator="equal">
      <formula>"09.30 – 13.00"</formula>
    </cfRule>
  </conditionalFormatting>
  <conditionalFormatting sqref="Z80">
    <cfRule type="cellIs" dxfId="10390" priority="10887" operator="equal">
      <formula>"10.30 – 19.30"</formula>
    </cfRule>
  </conditionalFormatting>
  <conditionalFormatting sqref="Z80">
    <cfRule type="cellIs" dxfId="10389" priority="10888" operator="equal">
      <formula>"11.30 – 19.30"</formula>
    </cfRule>
  </conditionalFormatting>
  <conditionalFormatting sqref="Z80">
    <cfRule type="cellIs" dxfId="10388" priority="10889" operator="equal">
      <formula>_FV(13,"3")</formula>
    </cfRule>
  </conditionalFormatting>
  <conditionalFormatting sqref="Z80">
    <cfRule type="cellIs" dxfId="10387" priority="10890" operator="equal">
      <formula>_FV(13,"3")</formula>
    </cfRule>
  </conditionalFormatting>
  <conditionalFormatting sqref="Z80">
    <cfRule type="cellIs" dxfId="10386" priority="10891" operator="equal">
      <formula>_FV(13,"3")</formula>
    </cfRule>
  </conditionalFormatting>
  <conditionalFormatting sqref="Z80">
    <cfRule type="containsText" dxfId="10385" priority="10873" operator="containsText" text="DOMENICA">
      <formula>NOT(ISERROR(SEARCH("DOMENICA",Z80)))</formula>
    </cfRule>
    <cfRule type="containsText" dxfId="10384" priority="10874" operator="containsText" text="08.30 – 14.30">
      <formula>NOT(ISERROR(SEARCH("08.30 – 14.30",Z80)))</formula>
    </cfRule>
    <cfRule type="containsText" dxfId="10383" priority="10875" operator="containsText" text="09.30 – 18.30">
      <formula>NOT(ISERROR(SEARCH("09.30 – 18.30",Z80)))</formula>
    </cfRule>
    <cfRule type="containsText" dxfId="10382" priority="10876" operator="containsText" text="08.30 – 16.30">
      <formula>NOT(ISERROR(SEARCH("08.30 – 16.30",Z80)))</formula>
    </cfRule>
    <cfRule type="containsText" dxfId="10381" priority="10877" operator="containsText" text="08.30 – 17.30">
      <formula>NOT(ISERROR(SEARCH("08.30 – 17.30",Z80)))</formula>
    </cfRule>
    <cfRule type="containsText" dxfId="10380" priority="10878" operator="containsText" text="09.00 – 18.00">
      <formula>NOT(ISERROR(SEARCH("09.00 – 18.00",Z80)))</formula>
    </cfRule>
    <cfRule type="containsText" dxfId="10379" priority="10879" operator="containsText" text="09.00 – 15.00">
      <formula>NOT(ISERROR(SEARCH("09.00 – 15.00",Z80)))</formula>
    </cfRule>
    <cfRule type="containsText" dxfId="10378" priority="10880" operator="containsText" text="10.30 – 19.30">
      <formula>NOT(ISERROR(SEARCH("10.30 – 19.30",Z80)))</formula>
    </cfRule>
    <cfRule type="containsText" dxfId="10377" priority="10881" operator="containsText" text="09.00 – 13.00">
      <formula>NOT(ISERROR(SEARCH("09.00 – 13.00",Z80)))</formula>
    </cfRule>
    <cfRule type="containsText" dxfId="10376" priority="10882" operator="containsText" text="11.30 – 19.30">
      <formula>NOT(ISERROR(SEARCH("11.30 – 19.30",Z80)))</formula>
    </cfRule>
  </conditionalFormatting>
  <conditionalFormatting sqref="Z80">
    <cfRule type="cellIs" dxfId="10375" priority="10865" operator="equal">
      <formula>"09.00 – 15.00"</formula>
    </cfRule>
  </conditionalFormatting>
  <conditionalFormatting sqref="Z80">
    <cfRule type="cellIs" dxfId="10374" priority="10866" operator="equal">
      <formula>"09.00 – 18.00"</formula>
    </cfRule>
  </conditionalFormatting>
  <conditionalFormatting sqref="Z80">
    <cfRule type="cellIs" dxfId="10373" priority="10867" operator="equal">
      <formula>"09.30 – 13.00"</formula>
    </cfRule>
  </conditionalFormatting>
  <conditionalFormatting sqref="Z80">
    <cfRule type="cellIs" dxfId="10372" priority="10868" operator="equal">
      <formula>"10.30 – 19.30"</formula>
    </cfRule>
  </conditionalFormatting>
  <conditionalFormatting sqref="Z80">
    <cfRule type="cellIs" dxfId="10371" priority="10869" operator="equal">
      <formula>"11.30 – 19.30"</formula>
    </cfRule>
  </conditionalFormatting>
  <conditionalFormatting sqref="Z80">
    <cfRule type="cellIs" dxfId="10370" priority="10870" operator="equal">
      <formula>_FV(13,"3")</formula>
    </cfRule>
  </conditionalFormatting>
  <conditionalFormatting sqref="Z80">
    <cfRule type="cellIs" dxfId="10369" priority="10871" operator="equal">
      <formula>_FV(13,"3")</formula>
    </cfRule>
  </conditionalFormatting>
  <conditionalFormatting sqref="Z80">
    <cfRule type="cellIs" dxfId="10368" priority="10872" operator="equal">
      <formula>_FV(13,"3")</formula>
    </cfRule>
  </conditionalFormatting>
  <conditionalFormatting sqref="Z80">
    <cfRule type="cellIs" dxfId="10367" priority="10857" operator="equal">
      <formula>"09.00 – 15.00"</formula>
    </cfRule>
  </conditionalFormatting>
  <conditionalFormatting sqref="Z80">
    <cfRule type="cellIs" dxfId="10366" priority="10858" operator="equal">
      <formula>"09.00 – 18.00"</formula>
    </cfRule>
  </conditionalFormatting>
  <conditionalFormatting sqref="Z80">
    <cfRule type="cellIs" dxfId="10365" priority="10859" operator="equal">
      <formula>"09.30 – 13.00"</formula>
    </cfRule>
  </conditionalFormatting>
  <conditionalFormatting sqref="Z80">
    <cfRule type="cellIs" dxfId="10364" priority="10860" operator="equal">
      <formula>"10.30 – 19.30"</formula>
    </cfRule>
  </conditionalFormatting>
  <conditionalFormatting sqref="Z80">
    <cfRule type="cellIs" dxfId="10363" priority="10861" operator="equal">
      <formula>"11.30 – 19.30"</formula>
    </cfRule>
  </conditionalFormatting>
  <conditionalFormatting sqref="Z80">
    <cfRule type="cellIs" dxfId="10362" priority="10862" operator="equal">
      <formula>_FV(13,"3")</formula>
    </cfRule>
  </conditionalFormatting>
  <conditionalFormatting sqref="Z80">
    <cfRule type="cellIs" dxfId="10361" priority="10863" operator="equal">
      <formula>_FV(13,"3")</formula>
    </cfRule>
  </conditionalFormatting>
  <conditionalFormatting sqref="Z80">
    <cfRule type="cellIs" dxfId="10360" priority="10864" operator="equal">
      <formula>_FV(13,"3")</formula>
    </cfRule>
  </conditionalFormatting>
  <conditionalFormatting sqref="Z80">
    <cfRule type="containsText" dxfId="10359" priority="10851" operator="containsText" text="09.00 - 13.00">
      <formula>NOT(ISERROR(SEARCH("09.00 - 13.00",Z80)))</formula>
    </cfRule>
    <cfRule type="containsText" dxfId="10358" priority="10852" operator="containsText" text="09.00 – 15:00">
      <formula>NOT(ISERROR(SEARCH("09.00 – 15:00",Z80)))</formula>
    </cfRule>
    <cfRule type="containsText" dxfId="10357" priority="10853" operator="containsText" text="09.00 – 16.00">
      <formula>NOT(ISERROR(SEARCH("09.00 – 16.00",Z80)))</formula>
    </cfRule>
    <cfRule type="containsText" dxfId="10356" priority="10854" operator="containsText" text="09.00 - 13:00">
      <formula>NOT(ISERROR(SEARCH("09.00 - 13:00",Z80)))</formula>
    </cfRule>
    <cfRule type="containsText" dxfId="10355" priority="10855" operator="containsText" text="08.30 – 16:30 ">
      <formula>NOT(ISERROR(SEARCH("08.30 – 16:30 ",Z80)))</formula>
    </cfRule>
    <cfRule type="containsText" dxfId="10354" priority="10856" operator="containsText" text="08.30 – 17:30 ">
      <formula>NOT(ISERROR(SEARCH("08.30 – 17:30 ",Z80)))</formula>
    </cfRule>
  </conditionalFormatting>
  <conditionalFormatting sqref="Z80">
    <cfRule type="cellIs" dxfId="10353" priority="10843" operator="equal">
      <formula>"09.00 – 15.00"</formula>
    </cfRule>
  </conditionalFormatting>
  <conditionalFormatting sqref="Z80">
    <cfRule type="cellIs" dxfId="10352" priority="10844" operator="equal">
      <formula>"09.00 – 18.00"</formula>
    </cfRule>
  </conditionalFormatting>
  <conditionalFormatting sqref="Z80">
    <cfRule type="cellIs" dxfId="10351" priority="10845" operator="equal">
      <formula>"09.30 – 13.00"</formula>
    </cfRule>
  </conditionalFormatting>
  <conditionalFormatting sqref="Z80">
    <cfRule type="cellIs" dxfId="10350" priority="10846" operator="equal">
      <formula>"10.30 – 19.30"</formula>
    </cfRule>
  </conditionalFormatting>
  <conditionalFormatting sqref="Z80">
    <cfRule type="cellIs" dxfId="10349" priority="10847" operator="equal">
      <formula>"11.30 – 19.30"</formula>
    </cfRule>
  </conditionalFormatting>
  <conditionalFormatting sqref="Z80">
    <cfRule type="cellIs" dxfId="10348" priority="10848" operator="equal">
      <formula>_FV(13,"3")</formula>
    </cfRule>
  </conditionalFormatting>
  <conditionalFormatting sqref="Z80">
    <cfRule type="cellIs" dxfId="10347" priority="10849" operator="equal">
      <formula>_FV(13,"3")</formula>
    </cfRule>
  </conditionalFormatting>
  <conditionalFormatting sqref="Z80">
    <cfRule type="cellIs" dxfId="10346" priority="10850" operator="equal">
      <formula>_FV(13,"3")</formula>
    </cfRule>
  </conditionalFormatting>
  <conditionalFormatting sqref="Z80">
    <cfRule type="containsText" dxfId="10345" priority="10833" operator="containsText" text="DOMENICA">
      <formula>NOT(ISERROR(SEARCH("DOMENICA",Z80)))</formula>
    </cfRule>
    <cfRule type="containsText" dxfId="10344" priority="10834" operator="containsText" text="08.30 – 14.30">
      <formula>NOT(ISERROR(SEARCH("08.30 – 14.30",Z80)))</formula>
    </cfRule>
    <cfRule type="containsText" dxfId="10343" priority="10835" operator="containsText" text="09.30 – 18.30">
      <formula>NOT(ISERROR(SEARCH("09.30 – 18.30",Z80)))</formula>
    </cfRule>
    <cfRule type="containsText" dxfId="10342" priority="10836" operator="containsText" text="08.30 – 16.30">
      <formula>NOT(ISERROR(SEARCH("08.30 – 16.30",Z80)))</formula>
    </cfRule>
    <cfRule type="containsText" dxfId="10341" priority="10837" operator="containsText" text="08.30 – 17.30">
      <formula>NOT(ISERROR(SEARCH("08.30 – 17.30",Z80)))</formula>
    </cfRule>
    <cfRule type="containsText" dxfId="10340" priority="10838" operator="containsText" text="09.00 – 18.00">
      <formula>NOT(ISERROR(SEARCH("09.00 – 18.00",Z80)))</formula>
    </cfRule>
    <cfRule type="containsText" dxfId="10339" priority="10839" operator="containsText" text="09.00 – 15.00">
      <formula>NOT(ISERROR(SEARCH("09.00 – 15.00",Z80)))</formula>
    </cfRule>
    <cfRule type="containsText" dxfId="10338" priority="10840" operator="containsText" text="10.30 – 19.30">
      <formula>NOT(ISERROR(SEARCH("10.30 – 19.30",Z80)))</formula>
    </cfRule>
    <cfRule type="containsText" dxfId="10337" priority="10841" operator="containsText" text="09.00 – 13.00">
      <formula>NOT(ISERROR(SEARCH("09.00 – 13.00",Z80)))</formula>
    </cfRule>
    <cfRule type="containsText" dxfId="10336" priority="10842" operator="containsText" text="11.30 – 19.30">
      <formula>NOT(ISERROR(SEARCH("11.30 – 19.30",Z80)))</formula>
    </cfRule>
  </conditionalFormatting>
  <conditionalFormatting sqref="Z80">
    <cfRule type="cellIs" dxfId="10335" priority="10822" operator="equal">
      <formula>"11.30 – 19.30"</formula>
    </cfRule>
  </conditionalFormatting>
  <conditionalFormatting sqref="Z80">
    <cfRule type="cellIs" dxfId="10334" priority="10824" operator="equal">
      <formula>_FV(13,"3")</formula>
    </cfRule>
  </conditionalFormatting>
  <conditionalFormatting sqref="Z80">
    <cfRule type="cellIs" dxfId="10333" priority="10825" operator="equal">
      <formula>_FV(13,"3")</formula>
    </cfRule>
  </conditionalFormatting>
  <conditionalFormatting sqref="Z114">
    <cfRule type="cellIs" dxfId="10332" priority="10738" operator="equal">
      <formula>"09.00 – 15.00"</formula>
    </cfRule>
  </conditionalFormatting>
  <conditionalFormatting sqref="Z114">
    <cfRule type="cellIs" dxfId="10331" priority="10739" operator="equal">
      <formula>"09.00 – 18.00"</formula>
    </cfRule>
  </conditionalFormatting>
  <conditionalFormatting sqref="Z114">
    <cfRule type="cellIs" dxfId="10330" priority="10740" operator="equal">
      <formula>"09.30 – 13.00"</formula>
    </cfRule>
  </conditionalFormatting>
  <conditionalFormatting sqref="Z114">
    <cfRule type="cellIs" dxfId="10329" priority="10741" operator="equal">
      <formula>"10.30 – 19.30"</formula>
    </cfRule>
  </conditionalFormatting>
  <conditionalFormatting sqref="Z114">
    <cfRule type="cellIs" dxfId="10328" priority="10742" operator="equal">
      <formula>"11.30 – 19.30"</formula>
    </cfRule>
  </conditionalFormatting>
  <conditionalFormatting sqref="Z114">
    <cfRule type="cellIs" dxfId="10327" priority="10743" operator="equal">
      <formula>_FV(13,"3")</formula>
    </cfRule>
  </conditionalFormatting>
  <conditionalFormatting sqref="Z114">
    <cfRule type="cellIs" dxfId="10326" priority="10744" operator="equal">
      <formula>_FV(13,"3")</formula>
    </cfRule>
  </conditionalFormatting>
  <conditionalFormatting sqref="Z114">
    <cfRule type="cellIs" dxfId="10325" priority="10745" operator="equal">
      <formula>_FV(13,"3")</formula>
    </cfRule>
  </conditionalFormatting>
  <conditionalFormatting sqref="Z114">
    <cfRule type="containsText" dxfId="10324" priority="10728" operator="containsText" text="DOMENICA">
      <formula>NOT(ISERROR(SEARCH("DOMENICA",Z114)))</formula>
    </cfRule>
    <cfRule type="containsText" dxfId="10323" priority="10729" operator="containsText" text="08.30 – 14.30">
      <formula>NOT(ISERROR(SEARCH("08.30 – 14.30",Z114)))</formula>
    </cfRule>
    <cfRule type="containsText" dxfId="10322" priority="10730" operator="containsText" text="09.30 – 18.30">
      <formula>NOT(ISERROR(SEARCH("09.30 – 18.30",Z114)))</formula>
    </cfRule>
    <cfRule type="containsText" dxfId="10321" priority="10731" operator="containsText" text="08.30 – 16.30">
      <formula>NOT(ISERROR(SEARCH("08.30 – 16.30",Z114)))</formula>
    </cfRule>
    <cfRule type="containsText" dxfId="10320" priority="10732" operator="containsText" text="08.30 – 17.30">
      <formula>NOT(ISERROR(SEARCH("08.30 – 17.30",Z114)))</formula>
    </cfRule>
    <cfRule type="containsText" dxfId="10319" priority="10733" operator="containsText" text="09.00 – 18.00">
      <formula>NOT(ISERROR(SEARCH("09.00 – 18.00",Z114)))</formula>
    </cfRule>
    <cfRule type="containsText" dxfId="10318" priority="10734" operator="containsText" text="09.00 – 15.00">
      <formula>NOT(ISERROR(SEARCH("09.00 – 15.00",Z114)))</formula>
    </cfRule>
    <cfRule type="containsText" dxfId="10317" priority="10735" operator="containsText" text="10.30 – 19.30">
      <formula>NOT(ISERROR(SEARCH("10.30 – 19.30",Z114)))</formula>
    </cfRule>
    <cfRule type="containsText" dxfId="10316" priority="10736" operator="containsText" text="09.00 – 13.00">
      <formula>NOT(ISERROR(SEARCH("09.00 – 13.00",Z114)))</formula>
    </cfRule>
    <cfRule type="containsText" dxfId="10315" priority="10737" operator="containsText" text="11.30 – 19.30">
      <formula>NOT(ISERROR(SEARCH("11.30 – 19.30",Z114)))</formula>
    </cfRule>
  </conditionalFormatting>
  <conditionalFormatting sqref="Z114">
    <cfRule type="cellIs" dxfId="10314" priority="10721" operator="equal">
      <formula>"09.00 – 18.00"</formula>
    </cfRule>
  </conditionalFormatting>
  <conditionalFormatting sqref="Z114">
    <cfRule type="cellIs" dxfId="10313" priority="10722" operator="equal">
      <formula>"09.30 – 13.00"</formula>
    </cfRule>
  </conditionalFormatting>
  <conditionalFormatting sqref="Z114">
    <cfRule type="cellIs" dxfId="10312" priority="10723" operator="equal">
      <formula>"10.30 – 19.30"</formula>
    </cfRule>
  </conditionalFormatting>
  <conditionalFormatting sqref="Z114">
    <cfRule type="cellIs" dxfId="10311" priority="10724" operator="equal">
      <formula>"11.30 – 19.30"</formula>
    </cfRule>
  </conditionalFormatting>
  <conditionalFormatting sqref="Z114">
    <cfRule type="cellIs" dxfId="10310" priority="10725" operator="equal">
      <formula>_FV(13,"3")</formula>
    </cfRule>
  </conditionalFormatting>
  <conditionalFormatting sqref="Z114">
    <cfRule type="cellIs" dxfId="10309" priority="10726" operator="equal">
      <formula>_FV(13,"3")</formula>
    </cfRule>
  </conditionalFormatting>
  <conditionalFormatting sqref="Z114">
    <cfRule type="cellIs" dxfId="10308" priority="10727" operator="equal">
      <formula>_FV(13,"3")</formula>
    </cfRule>
  </conditionalFormatting>
  <conditionalFormatting sqref="Z114">
    <cfRule type="cellIs" dxfId="10307" priority="10714" operator="equal">
      <formula>"09.00 – 18.00"</formula>
    </cfRule>
  </conditionalFormatting>
  <conditionalFormatting sqref="Z114">
    <cfRule type="cellIs" dxfId="10306" priority="10715" operator="equal">
      <formula>"09.30 – 13.00"</formula>
    </cfRule>
  </conditionalFormatting>
  <conditionalFormatting sqref="Z114">
    <cfRule type="cellIs" dxfId="10305" priority="10716" operator="equal">
      <formula>"10.30 – 19.30"</formula>
    </cfRule>
  </conditionalFormatting>
  <conditionalFormatting sqref="Z114">
    <cfRule type="cellIs" dxfId="10304" priority="10717" operator="equal">
      <formula>"11.30 – 19.30"</formula>
    </cfRule>
  </conditionalFormatting>
  <conditionalFormatting sqref="Z114">
    <cfRule type="cellIs" dxfId="10303" priority="10718" operator="equal">
      <formula>_FV(13,"3")</formula>
    </cfRule>
  </conditionalFormatting>
  <conditionalFormatting sqref="Z114">
    <cfRule type="cellIs" dxfId="10302" priority="10719" operator="equal">
      <formula>_FV(13,"3")</formula>
    </cfRule>
  </conditionalFormatting>
  <conditionalFormatting sqref="Z114">
    <cfRule type="cellIs" dxfId="10301" priority="10720" operator="equal">
      <formula>_FV(13,"3")</formula>
    </cfRule>
  </conditionalFormatting>
  <conditionalFormatting sqref="Z114">
    <cfRule type="containsText" dxfId="10300" priority="10708" operator="containsText" text="09.00 - 13.00">
      <formula>NOT(ISERROR(SEARCH("09.00 - 13.00",Z114)))</formula>
    </cfRule>
    <cfRule type="containsText" dxfId="10299" priority="10709" operator="containsText" text="09.00 – 15:00">
      <formula>NOT(ISERROR(SEARCH("09.00 – 15:00",Z114)))</formula>
    </cfRule>
    <cfRule type="containsText" dxfId="10298" priority="10710" operator="containsText" text="09.00 – 16.00">
      <formula>NOT(ISERROR(SEARCH("09.00 – 16.00",Z114)))</formula>
    </cfRule>
    <cfRule type="containsText" dxfId="10297" priority="10711" operator="containsText" text="09.00 - 13:00">
      <formula>NOT(ISERROR(SEARCH("09.00 - 13:00",Z114)))</formula>
    </cfRule>
    <cfRule type="containsText" dxfId="10296" priority="10712" operator="containsText" text="08.30 – 16:30 ">
      <formula>NOT(ISERROR(SEARCH("08.30 – 16:30 ",Z114)))</formula>
    </cfRule>
    <cfRule type="containsText" dxfId="10295" priority="10713" operator="containsText" text="08.30 – 17:30 ">
      <formula>NOT(ISERROR(SEARCH("08.30 – 17:30 ",Z114)))</formula>
    </cfRule>
  </conditionalFormatting>
  <conditionalFormatting sqref="Z114">
    <cfRule type="cellIs" dxfId="10294" priority="10700" operator="equal">
      <formula>"09.00 – 15.00"</formula>
    </cfRule>
  </conditionalFormatting>
  <conditionalFormatting sqref="Z114">
    <cfRule type="cellIs" dxfId="10293" priority="10701" operator="equal">
      <formula>"09.00 – 18.00"</formula>
    </cfRule>
  </conditionalFormatting>
  <conditionalFormatting sqref="Z114">
    <cfRule type="cellIs" dxfId="10292" priority="10702" operator="equal">
      <formula>"09.30 – 13.00"</formula>
    </cfRule>
  </conditionalFormatting>
  <conditionalFormatting sqref="Z114">
    <cfRule type="cellIs" dxfId="10291" priority="10703" operator="equal">
      <formula>"10.30 – 19.30"</formula>
    </cfRule>
  </conditionalFormatting>
  <conditionalFormatting sqref="Z114">
    <cfRule type="cellIs" dxfId="10290" priority="10704" operator="equal">
      <formula>"11.30 – 19.30"</formula>
    </cfRule>
  </conditionalFormatting>
  <conditionalFormatting sqref="Z114">
    <cfRule type="cellIs" dxfId="10289" priority="10705" operator="equal">
      <formula>_FV(13,"3")</formula>
    </cfRule>
  </conditionalFormatting>
  <conditionalFormatting sqref="Z114">
    <cfRule type="cellIs" dxfId="10288" priority="10706" operator="equal">
      <formula>_FV(13,"3")</formula>
    </cfRule>
  </conditionalFormatting>
  <conditionalFormatting sqref="Z114">
    <cfRule type="cellIs" dxfId="10287" priority="10707" operator="equal">
      <formula>_FV(13,"3")</formula>
    </cfRule>
  </conditionalFormatting>
  <conditionalFormatting sqref="Z114">
    <cfRule type="containsText" dxfId="10286" priority="10690" operator="containsText" text="DOMENICA">
      <formula>NOT(ISERROR(SEARCH("DOMENICA",Z114)))</formula>
    </cfRule>
    <cfRule type="containsText" dxfId="10285" priority="10691" operator="containsText" text="08.30 – 14.30">
      <formula>NOT(ISERROR(SEARCH("08.30 – 14.30",Z114)))</formula>
    </cfRule>
    <cfRule type="containsText" dxfId="10284" priority="10692" operator="containsText" text="09.30 – 18.30">
      <formula>NOT(ISERROR(SEARCH("09.30 – 18.30",Z114)))</formula>
    </cfRule>
    <cfRule type="containsText" dxfId="10283" priority="10693" operator="containsText" text="08.30 – 16.30">
      <formula>NOT(ISERROR(SEARCH("08.30 – 16.30",Z114)))</formula>
    </cfRule>
    <cfRule type="containsText" dxfId="10282" priority="10694" operator="containsText" text="08.30 – 17.30">
      <formula>NOT(ISERROR(SEARCH("08.30 – 17.30",Z114)))</formula>
    </cfRule>
    <cfRule type="containsText" dxfId="10281" priority="10695" operator="containsText" text="09.00 – 18.00">
      <formula>NOT(ISERROR(SEARCH("09.00 – 18.00",Z114)))</formula>
    </cfRule>
    <cfRule type="containsText" dxfId="10280" priority="10696" operator="containsText" text="09.00 – 15.00">
      <formula>NOT(ISERROR(SEARCH("09.00 – 15.00",Z114)))</formula>
    </cfRule>
    <cfRule type="containsText" dxfId="10279" priority="10697" operator="containsText" text="10.30 – 19.30">
      <formula>NOT(ISERROR(SEARCH("10.30 – 19.30",Z114)))</formula>
    </cfRule>
    <cfRule type="containsText" dxfId="10278" priority="10698" operator="containsText" text="09.00 – 13.00">
      <formula>NOT(ISERROR(SEARCH("09.00 – 13.00",Z114)))</formula>
    </cfRule>
    <cfRule type="containsText" dxfId="10277" priority="10699" operator="containsText" text="11.30 – 19.30">
      <formula>NOT(ISERROR(SEARCH("11.30 – 19.30",Z114)))</formula>
    </cfRule>
  </conditionalFormatting>
  <conditionalFormatting sqref="Z114">
    <cfRule type="cellIs" dxfId="10276" priority="10683" operator="equal">
      <formula>"09.00 – 18.00"</formula>
    </cfRule>
  </conditionalFormatting>
  <conditionalFormatting sqref="Z114">
    <cfRule type="cellIs" dxfId="10275" priority="10684" operator="equal">
      <formula>"09.30 – 13.00"</formula>
    </cfRule>
  </conditionalFormatting>
  <conditionalFormatting sqref="Z114">
    <cfRule type="cellIs" dxfId="10274" priority="10685" operator="equal">
      <formula>"10.30 – 19.30"</formula>
    </cfRule>
  </conditionalFormatting>
  <conditionalFormatting sqref="Z114">
    <cfRule type="cellIs" dxfId="10273" priority="10686" operator="equal">
      <formula>"11.30 – 19.30"</formula>
    </cfRule>
  </conditionalFormatting>
  <conditionalFormatting sqref="Z114">
    <cfRule type="cellIs" dxfId="10272" priority="10687" operator="equal">
      <formula>_FV(13,"3")</formula>
    </cfRule>
  </conditionalFormatting>
  <conditionalFormatting sqref="Z114">
    <cfRule type="cellIs" dxfId="10271" priority="10688" operator="equal">
      <formula>_FV(13,"3")</formula>
    </cfRule>
  </conditionalFormatting>
  <conditionalFormatting sqref="Z114">
    <cfRule type="cellIs" dxfId="10270" priority="10689" operator="equal">
      <formula>_FV(13,"3")</formula>
    </cfRule>
  </conditionalFormatting>
  <conditionalFormatting sqref="Z114">
    <cfRule type="cellIs" dxfId="10269" priority="10676" operator="equal">
      <formula>"09.00 – 18.00"</formula>
    </cfRule>
  </conditionalFormatting>
  <conditionalFormatting sqref="Z114">
    <cfRule type="cellIs" dxfId="10268" priority="10677" operator="equal">
      <formula>"09.30 – 13.00"</formula>
    </cfRule>
  </conditionalFormatting>
  <conditionalFormatting sqref="Z114">
    <cfRule type="cellIs" dxfId="10267" priority="10678" operator="equal">
      <formula>"10.30 – 19.30"</formula>
    </cfRule>
  </conditionalFormatting>
  <conditionalFormatting sqref="Z114">
    <cfRule type="cellIs" dxfId="10266" priority="10679" operator="equal">
      <formula>"11.30 – 19.30"</formula>
    </cfRule>
  </conditionalFormatting>
  <conditionalFormatting sqref="Z114">
    <cfRule type="cellIs" dxfId="10265" priority="10680" operator="equal">
      <formula>_FV(13,"3")</formula>
    </cfRule>
  </conditionalFormatting>
  <conditionalFormatting sqref="Z114">
    <cfRule type="cellIs" dxfId="10264" priority="10681" operator="equal">
      <formula>_FV(13,"3")</formula>
    </cfRule>
  </conditionalFormatting>
  <conditionalFormatting sqref="Z114">
    <cfRule type="cellIs" dxfId="10263" priority="10682" operator="equal">
      <formula>_FV(13,"3")</formula>
    </cfRule>
  </conditionalFormatting>
  <conditionalFormatting sqref="Z114">
    <cfRule type="cellIs" dxfId="10262" priority="10668" operator="equal">
      <formula>"09.00 – 15.00"</formula>
    </cfRule>
  </conditionalFormatting>
  <conditionalFormatting sqref="Z114">
    <cfRule type="cellIs" dxfId="10261" priority="10669" operator="equal">
      <formula>"09.00 – 18.00"</formula>
    </cfRule>
  </conditionalFormatting>
  <conditionalFormatting sqref="Z114">
    <cfRule type="cellIs" dxfId="10260" priority="10670" operator="equal">
      <formula>"09.30 – 13.00"</formula>
    </cfRule>
  </conditionalFormatting>
  <conditionalFormatting sqref="Z114">
    <cfRule type="cellIs" dxfId="10259" priority="10671" operator="equal">
      <formula>"10.30 – 19.30"</formula>
    </cfRule>
  </conditionalFormatting>
  <conditionalFormatting sqref="Z114">
    <cfRule type="cellIs" dxfId="10258" priority="10672" operator="equal">
      <formula>"11.30 – 19.30"</formula>
    </cfRule>
  </conditionalFormatting>
  <conditionalFormatting sqref="Z114">
    <cfRule type="cellIs" dxfId="10257" priority="10673" operator="equal">
      <formula>_FV(13,"3")</formula>
    </cfRule>
  </conditionalFormatting>
  <conditionalFormatting sqref="Z114">
    <cfRule type="cellIs" dxfId="10256" priority="10674" operator="equal">
      <formula>_FV(13,"3")</formula>
    </cfRule>
  </conditionalFormatting>
  <conditionalFormatting sqref="Z114">
    <cfRule type="cellIs" dxfId="10255" priority="10675" operator="equal">
      <formula>_FV(13,"3")</formula>
    </cfRule>
  </conditionalFormatting>
  <conditionalFormatting sqref="Z114">
    <cfRule type="containsText" dxfId="10254" priority="10658" operator="containsText" text="DOMENICA">
      <formula>NOT(ISERROR(SEARCH("DOMENICA",Z114)))</formula>
    </cfRule>
    <cfRule type="containsText" dxfId="10253" priority="10659" operator="containsText" text="08.30 – 14.30">
      <formula>NOT(ISERROR(SEARCH("08.30 – 14.30",Z114)))</formula>
    </cfRule>
    <cfRule type="containsText" dxfId="10252" priority="10660" operator="containsText" text="09.30 – 18.30">
      <formula>NOT(ISERROR(SEARCH("09.30 – 18.30",Z114)))</formula>
    </cfRule>
    <cfRule type="containsText" dxfId="10251" priority="10661" operator="containsText" text="08.30 – 16.30">
      <formula>NOT(ISERROR(SEARCH("08.30 – 16.30",Z114)))</formula>
    </cfRule>
    <cfRule type="containsText" dxfId="10250" priority="10662" operator="containsText" text="08.30 – 17.30">
      <formula>NOT(ISERROR(SEARCH("08.30 – 17.30",Z114)))</formula>
    </cfRule>
    <cfRule type="containsText" dxfId="10249" priority="10663" operator="containsText" text="09.00 – 18.00">
      <formula>NOT(ISERROR(SEARCH("09.00 – 18.00",Z114)))</formula>
    </cfRule>
    <cfRule type="containsText" dxfId="10248" priority="10664" operator="containsText" text="09.00 – 15.00">
      <formula>NOT(ISERROR(SEARCH("09.00 – 15.00",Z114)))</formula>
    </cfRule>
    <cfRule type="containsText" dxfId="10247" priority="10665" operator="containsText" text="10.30 – 19.30">
      <formula>NOT(ISERROR(SEARCH("10.30 – 19.30",Z114)))</formula>
    </cfRule>
    <cfRule type="containsText" dxfId="10246" priority="10666" operator="containsText" text="09.00 – 13.00">
      <formula>NOT(ISERROR(SEARCH("09.00 – 13.00",Z114)))</formula>
    </cfRule>
    <cfRule type="containsText" dxfId="10245" priority="10667" operator="containsText" text="11.30 – 19.30">
      <formula>NOT(ISERROR(SEARCH("11.30 – 19.30",Z114)))</formula>
    </cfRule>
  </conditionalFormatting>
  <conditionalFormatting sqref="Z114">
    <cfRule type="cellIs" dxfId="10244" priority="10651" operator="equal">
      <formula>"09.00 – 18.00"</formula>
    </cfRule>
  </conditionalFormatting>
  <conditionalFormatting sqref="Z114">
    <cfRule type="cellIs" dxfId="10243" priority="10652" operator="equal">
      <formula>"09.30 – 13.00"</formula>
    </cfRule>
  </conditionalFormatting>
  <conditionalFormatting sqref="Z114">
    <cfRule type="cellIs" dxfId="10242" priority="10653" operator="equal">
      <formula>"10.30 – 19.30"</formula>
    </cfRule>
  </conditionalFormatting>
  <conditionalFormatting sqref="Z114">
    <cfRule type="cellIs" dxfId="10241" priority="10654" operator="equal">
      <formula>"11.30 – 19.30"</formula>
    </cfRule>
  </conditionalFormatting>
  <conditionalFormatting sqref="Z114">
    <cfRule type="cellIs" dxfId="10240" priority="10655" operator="equal">
      <formula>_FV(13,"3")</formula>
    </cfRule>
  </conditionalFormatting>
  <conditionalFormatting sqref="Z114">
    <cfRule type="cellIs" dxfId="10239" priority="10656" operator="equal">
      <formula>_FV(13,"3")</formula>
    </cfRule>
  </conditionalFormatting>
  <conditionalFormatting sqref="Z114">
    <cfRule type="cellIs" dxfId="10238" priority="10657" operator="equal">
      <formula>_FV(13,"3")</formula>
    </cfRule>
  </conditionalFormatting>
  <conditionalFormatting sqref="Z114">
    <cfRule type="cellIs" dxfId="10237" priority="10644" operator="equal">
      <formula>"09.00 – 18.00"</formula>
    </cfRule>
  </conditionalFormatting>
  <conditionalFormatting sqref="Z114">
    <cfRule type="cellIs" dxfId="10236" priority="10645" operator="equal">
      <formula>"09.30 – 13.00"</formula>
    </cfRule>
  </conditionalFormatting>
  <conditionalFormatting sqref="Z114">
    <cfRule type="cellIs" dxfId="10235" priority="10646" operator="equal">
      <formula>"10.30 – 19.30"</formula>
    </cfRule>
  </conditionalFormatting>
  <conditionalFormatting sqref="Z114">
    <cfRule type="cellIs" dxfId="10234" priority="10647" operator="equal">
      <formula>"11.30 – 19.30"</formula>
    </cfRule>
  </conditionalFormatting>
  <conditionalFormatting sqref="Z114">
    <cfRule type="cellIs" dxfId="10233" priority="10648" operator="equal">
      <formula>_FV(13,"3")</formula>
    </cfRule>
  </conditionalFormatting>
  <conditionalFormatting sqref="Z114">
    <cfRule type="cellIs" dxfId="10232" priority="10649" operator="equal">
      <formula>_FV(13,"3")</formula>
    </cfRule>
  </conditionalFormatting>
  <conditionalFormatting sqref="Z114">
    <cfRule type="cellIs" dxfId="10231" priority="10650" operator="equal">
      <formula>_FV(13,"3")</formula>
    </cfRule>
  </conditionalFormatting>
  <conditionalFormatting sqref="AA25">
    <cfRule type="containsText" dxfId="10230" priority="10627" operator="containsText" text="08.30 – 14.30">
      <formula>NOT(ISERROR(SEARCH("08.30 – 14.30",AA25)))</formula>
    </cfRule>
    <cfRule type="containsText" dxfId="10229" priority="10628" operator="containsText" text="09:30 – 18.30">
      <formula>NOT(ISERROR(SEARCH("09:30 – 18.30",AA25)))</formula>
    </cfRule>
    <cfRule type="containsText" dxfId="10228" priority="10629" operator="containsText" text="10.30 – 18.30">
      <formula>NOT(ISERROR(SEARCH("10.30 – 18.30",AA25)))</formula>
    </cfRule>
    <cfRule type="containsText" dxfId="10227" priority="10630" operator="containsText" text="09.30 – 18.30">
      <formula>NOT(ISERROR(SEARCH("09.30 – 18.30",AA25)))</formula>
    </cfRule>
    <cfRule type="containsText" dxfId="10226" priority="10631" operator="containsText" text="09.00 – 13:00">
      <formula>NOT(ISERROR(SEARCH("09.00 – 13:00",AA25)))</formula>
    </cfRule>
    <cfRule type="containsText" dxfId="10225" priority="10632" operator="containsText" text="08.30 – 16.30">
      <formula>NOT(ISERROR(SEARCH("08.30 – 16.30",AA25)))</formula>
    </cfRule>
    <cfRule type="containsText" dxfId="10224" priority="10633" operator="containsText" text="08:30 – 17.30">
      <formula>NOT(ISERROR(SEARCH("08:30 – 17.30",AA25)))</formula>
    </cfRule>
    <cfRule type="containsText" dxfId="10223" priority="10634" operator="containsText" text="08.30 – 17.30">
      <formula>NOT(ISERROR(SEARCH("08.30 – 17.30",AA25)))</formula>
    </cfRule>
    <cfRule type="containsText" dxfId="10222" priority="10635" operator="containsText" text="09.00 – 18.00">
      <formula>NOT(ISERROR(SEARCH("09.00 – 18.00",AA25)))</formula>
    </cfRule>
    <cfRule type="containsText" dxfId="10221" priority="10636" operator="containsText" text="09.00 – 13.00">
      <formula>NOT(ISERROR(SEARCH("09.00 – 13.00",AA25)))</formula>
    </cfRule>
    <cfRule type="containsText" dxfId="10220" priority="10637" operator="containsText" text="11.30 – 19.30">
      <formula>NOT(ISERROR(SEARCH("11.30 – 19.30",AA25)))</formula>
    </cfRule>
    <cfRule type="containsText" dxfId="10219" priority="10638" operator="containsText" text="10.30 – 19.30">
      <formula>NOT(ISERROR(SEARCH("10.30 – 19.30",AA25)))</formula>
    </cfRule>
    <cfRule type="containsText" dxfId="10218" priority="10639" operator="containsText" text="09.00 – 15.00">
      <formula>NOT(ISERROR(SEARCH("09.00 – 15.00",AA25)))</formula>
    </cfRule>
    <cfRule type="containsText" dxfId="10217" priority="10640" operator="containsText" text="12:30">
      <formula>NOT(ISERROR(SEARCH("12:30",AA25)))</formula>
    </cfRule>
    <cfRule type="containsText" dxfId="10216" priority="10641" operator="containsText" text="13:30">
      <formula>NOT(ISERROR(SEARCH("13:30",AA25)))</formula>
    </cfRule>
    <cfRule type="containsText" dxfId="10215" priority="10642" operator="containsText" text="FESTIVITÁ">
      <formula>NOT(ISERROR(SEARCH("FESTIVITÁ",AA25)))</formula>
    </cfRule>
    <cfRule type="cellIs" dxfId="10214" priority="10643" operator="equal">
      <formula>"DOMENICA"</formula>
    </cfRule>
  </conditionalFormatting>
  <conditionalFormatting sqref="AA15">
    <cfRule type="containsText" dxfId="10213" priority="10610" operator="containsText" text="08.30 – 14.30">
      <formula>NOT(ISERROR(SEARCH("08.30 – 14.30",AA15)))</formula>
    </cfRule>
    <cfRule type="containsText" dxfId="10212" priority="10611" operator="containsText" text="09:30 – 18.30">
      <formula>NOT(ISERROR(SEARCH("09:30 – 18.30",AA15)))</formula>
    </cfRule>
    <cfRule type="containsText" dxfId="10211" priority="10612" operator="containsText" text="10.30 – 18.30">
      <formula>NOT(ISERROR(SEARCH("10.30 – 18.30",AA15)))</formula>
    </cfRule>
    <cfRule type="containsText" dxfId="10210" priority="10613" operator="containsText" text="09.30 – 18.30">
      <formula>NOT(ISERROR(SEARCH("09.30 – 18.30",AA15)))</formula>
    </cfRule>
    <cfRule type="containsText" dxfId="10209" priority="10614" operator="containsText" text="09.00 – 13:00">
      <formula>NOT(ISERROR(SEARCH("09.00 – 13:00",AA15)))</formula>
    </cfRule>
    <cfRule type="containsText" dxfId="10208" priority="10615" operator="containsText" text="08.30 – 16.30">
      <formula>NOT(ISERROR(SEARCH("08.30 – 16.30",AA15)))</formula>
    </cfRule>
    <cfRule type="containsText" dxfId="10207" priority="10616" operator="containsText" text="08:30 – 17.30">
      <formula>NOT(ISERROR(SEARCH("08:30 – 17.30",AA15)))</formula>
    </cfRule>
    <cfRule type="containsText" dxfId="10206" priority="10617" operator="containsText" text="08.30 – 17.30">
      <formula>NOT(ISERROR(SEARCH("08.30 – 17.30",AA15)))</formula>
    </cfRule>
    <cfRule type="containsText" dxfId="10205" priority="10618" operator="containsText" text="09.00 – 18.00">
      <formula>NOT(ISERROR(SEARCH("09.00 – 18.00",AA15)))</formula>
    </cfRule>
    <cfRule type="containsText" dxfId="10204" priority="10619" operator="containsText" text="09.00 – 13.00">
      <formula>NOT(ISERROR(SEARCH("09.00 – 13.00",AA15)))</formula>
    </cfRule>
    <cfRule type="containsText" dxfId="10203" priority="10620" operator="containsText" text="11.30 – 19.30">
      <formula>NOT(ISERROR(SEARCH("11.30 – 19.30",AA15)))</formula>
    </cfRule>
    <cfRule type="containsText" dxfId="10202" priority="10621" operator="containsText" text="10.30 – 19.30">
      <formula>NOT(ISERROR(SEARCH("10.30 – 19.30",AA15)))</formula>
    </cfRule>
    <cfRule type="containsText" dxfId="10201" priority="10622" operator="containsText" text="09.00 – 15.00">
      <formula>NOT(ISERROR(SEARCH("09.00 – 15.00",AA15)))</formula>
    </cfRule>
    <cfRule type="containsText" dxfId="10200" priority="10623" operator="containsText" text="12:30">
      <formula>NOT(ISERROR(SEARCH("12:30",AA15)))</formula>
    </cfRule>
    <cfRule type="containsText" dxfId="10199" priority="10624" operator="containsText" text="13:30">
      <formula>NOT(ISERROR(SEARCH("13:30",AA15)))</formula>
    </cfRule>
    <cfRule type="containsText" dxfId="10198" priority="10625" operator="containsText" text="FESTIVITÁ">
      <formula>NOT(ISERROR(SEARCH("FESTIVITÁ",AA15)))</formula>
    </cfRule>
    <cfRule type="cellIs" dxfId="10197" priority="10626" operator="equal">
      <formula>"DOMENICA"</formula>
    </cfRule>
  </conditionalFormatting>
  <conditionalFormatting sqref="AA55">
    <cfRule type="containsText" dxfId="10196" priority="10593" operator="containsText" text="08.30 – 14.30">
      <formula>NOT(ISERROR(SEARCH("08.30 – 14.30",AA55)))</formula>
    </cfRule>
    <cfRule type="containsText" dxfId="10195" priority="10594" operator="containsText" text="09:30 – 18.30">
      <formula>NOT(ISERROR(SEARCH("09:30 – 18.30",AA55)))</formula>
    </cfRule>
    <cfRule type="containsText" dxfId="10194" priority="10595" operator="containsText" text="10.30 – 18.30">
      <formula>NOT(ISERROR(SEARCH("10.30 – 18.30",AA55)))</formula>
    </cfRule>
    <cfRule type="containsText" dxfId="10193" priority="10596" operator="containsText" text="09.30 – 18.30">
      <formula>NOT(ISERROR(SEARCH("09.30 – 18.30",AA55)))</formula>
    </cfRule>
    <cfRule type="containsText" dxfId="10192" priority="10597" operator="containsText" text="09.00 – 13:00">
      <formula>NOT(ISERROR(SEARCH("09.00 – 13:00",AA55)))</formula>
    </cfRule>
    <cfRule type="containsText" dxfId="10191" priority="10598" operator="containsText" text="08.30 – 16.30">
      <formula>NOT(ISERROR(SEARCH("08.30 – 16.30",AA55)))</formula>
    </cfRule>
    <cfRule type="containsText" dxfId="10190" priority="10599" operator="containsText" text="08:30 – 17.30">
      <formula>NOT(ISERROR(SEARCH("08:30 – 17.30",AA55)))</formula>
    </cfRule>
    <cfRule type="containsText" dxfId="10189" priority="10600" operator="containsText" text="08.30 – 17.30">
      <formula>NOT(ISERROR(SEARCH("08.30 – 17.30",AA55)))</formula>
    </cfRule>
    <cfRule type="containsText" dxfId="10188" priority="10601" operator="containsText" text="09.00 – 18.00">
      <formula>NOT(ISERROR(SEARCH("09.00 – 18.00",AA55)))</formula>
    </cfRule>
    <cfRule type="containsText" dxfId="10187" priority="10602" operator="containsText" text="09.00 – 13.00">
      <formula>NOT(ISERROR(SEARCH("09.00 – 13.00",AA55)))</formula>
    </cfRule>
    <cfRule type="containsText" dxfId="10186" priority="10603" operator="containsText" text="11.30 – 19.30">
      <formula>NOT(ISERROR(SEARCH("11.30 – 19.30",AA55)))</formula>
    </cfRule>
    <cfRule type="containsText" dxfId="10185" priority="10604" operator="containsText" text="10.30 – 19.30">
      <formula>NOT(ISERROR(SEARCH("10.30 – 19.30",AA55)))</formula>
    </cfRule>
    <cfRule type="containsText" dxfId="10184" priority="10605" operator="containsText" text="09.00 – 15.00">
      <formula>NOT(ISERROR(SEARCH("09.00 – 15.00",AA55)))</formula>
    </cfRule>
    <cfRule type="containsText" dxfId="10183" priority="10606" operator="containsText" text="12:30">
      <formula>NOT(ISERROR(SEARCH("12:30",AA55)))</formula>
    </cfRule>
    <cfRule type="containsText" dxfId="10182" priority="10607" operator="containsText" text="13:30">
      <formula>NOT(ISERROR(SEARCH("13:30",AA55)))</formula>
    </cfRule>
    <cfRule type="containsText" dxfId="10181" priority="10608" operator="containsText" text="FESTIVITÁ">
      <formula>NOT(ISERROR(SEARCH("FESTIVITÁ",AA55)))</formula>
    </cfRule>
    <cfRule type="cellIs" dxfId="10180" priority="10609" operator="equal">
      <formula>"DOMENICA"</formula>
    </cfRule>
  </conditionalFormatting>
  <conditionalFormatting sqref="AA134">
    <cfRule type="cellIs" dxfId="10179" priority="10283" operator="equal">
      <formula>_FV(13,"3")</formula>
    </cfRule>
  </conditionalFormatting>
  <conditionalFormatting sqref="AA35">
    <cfRule type="containsText" dxfId="10178" priority="10576" operator="containsText" text="08.30 – 14.30">
      <formula>NOT(ISERROR(SEARCH("08.30 – 14.30",AA35)))</formula>
    </cfRule>
    <cfRule type="containsText" dxfId="10177" priority="10577" operator="containsText" text="09:30 – 18.30">
      <formula>NOT(ISERROR(SEARCH("09:30 – 18.30",AA35)))</formula>
    </cfRule>
    <cfRule type="containsText" dxfId="10176" priority="10578" operator="containsText" text="10.30 – 18.30">
      <formula>NOT(ISERROR(SEARCH("10.30 – 18.30",AA35)))</formula>
    </cfRule>
    <cfRule type="containsText" dxfId="10175" priority="10579" operator="containsText" text="09.30 – 18.30">
      <formula>NOT(ISERROR(SEARCH("09.30 – 18.30",AA35)))</formula>
    </cfRule>
    <cfRule type="containsText" dxfId="10174" priority="10580" operator="containsText" text="09.00 – 13:00">
      <formula>NOT(ISERROR(SEARCH("09.00 – 13:00",AA35)))</formula>
    </cfRule>
    <cfRule type="containsText" dxfId="10173" priority="10581" operator="containsText" text="08.30 – 16.30">
      <formula>NOT(ISERROR(SEARCH("08.30 – 16.30",AA35)))</formula>
    </cfRule>
    <cfRule type="containsText" dxfId="10172" priority="10582" operator="containsText" text="08:30 – 17.30">
      <formula>NOT(ISERROR(SEARCH("08:30 – 17.30",AA35)))</formula>
    </cfRule>
    <cfRule type="containsText" dxfId="10171" priority="10583" operator="containsText" text="08.30 – 17.30">
      <formula>NOT(ISERROR(SEARCH("08.30 – 17.30",AA35)))</formula>
    </cfRule>
    <cfRule type="containsText" dxfId="10170" priority="10584" operator="containsText" text="09.00 – 18.00">
      <formula>NOT(ISERROR(SEARCH("09.00 – 18.00",AA35)))</formula>
    </cfRule>
    <cfRule type="containsText" dxfId="10169" priority="10585" operator="containsText" text="09.00 – 13.00">
      <formula>NOT(ISERROR(SEARCH("09.00 – 13.00",AA35)))</formula>
    </cfRule>
    <cfRule type="containsText" dxfId="10168" priority="10586" operator="containsText" text="11.30 – 19.30">
      <formula>NOT(ISERROR(SEARCH("11.30 – 19.30",AA35)))</formula>
    </cfRule>
    <cfRule type="containsText" dxfId="10167" priority="10587" operator="containsText" text="10.30 – 19.30">
      <formula>NOT(ISERROR(SEARCH("10.30 – 19.30",AA35)))</formula>
    </cfRule>
    <cfRule type="containsText" dxfId="10166" priority="10588" operator="containsText" text="09.00 – 15.00">
      <formula>NOT(ISERROR(SEARCH("09.00 – 15.00",AA35)))</formula>
    </cfRule>
    <cfRule type="containsText" dxfId="10165" priority="10589" operator="containsText" text="12:30">
      <formula>NOT(ISERROR(SEARCH("12:30",AA35)))</formula>
    </cfRule>
    <cfRule type="containsText" dxfId="10164" priority="10590" operator="containsText" text="13:30">
      <formula>NOT(ISERROR(SEARCH("13:30",AA35)))</formula>
    </cfRule>
    <cfRule type="containsText" dxfId="10163" priority="10591" operator="containsText" text="FESTIVITÁ">
      <formula>NOT(ISERROR(SEARCH("FESTIVITÁ",AA35)))</formula>
    </cfRule>
    <cfRule type="cellIs" dxfId="10162" priority="10592" operator="equal">
      <formula>"DOMENICA"</formula>
    </cfRule>
  </conditionalFormatting>
  <conditionalFormatting sqref="AA45">
    <cfRule type="containsText" dxfId="10161" priority="10559" operator="containsText" text="08.30 – 14.30">
      <formula>NOT(ISERROR(SEARCH("08.30 – 14.30",AA45)))</formula>
    </cfRule>
    <cfRule type="containsText" dxfId="10160" priority="10560" operator="containsText" text="09:30 – 18.30">
      <formula>NOT(ISERROR(SEARCH("09:30 – 18.30",AA45)))</formula>
    </cfRule>
    <cfRule type="containsText" dxfId="10159" priority="10561" operator="containsText" text="10.30 – 18.30">
      <formula>NOT(ISERROR(SEARCH("10.30 – 18.30",AA45)))</formula>
    </cfRule>
    <cfRule type="containsText" dxfId="10158" priority="10562" operator="containsText" text="09.30 – 18.30">
      <formula>NOT(ISERROR(SEARCH("09.30 – 18.30",AA45)))</formula>
    </cfRule>
    <cfRule type="containsText" dxfId="10157" priority="10563" operator="containsText" text="09.00 – 13:00">
      <formula>NOT(ISERROR(SEARCH("09.00 – 13:00",AA45)))</formula>
    </cfRule>
    <cfRule type="containsText" dxfId="10156" priority="10564" operator="containsText" text="08.30 – 16.30">
      <formula>NOT(ISERROR(SEARCH("08.30 – 16.30",AA45)))</formula>
    </cfRule>
    <cfRule type="containsText" dxfId="10155" priority="10565" operator="containsText" text="08:30 – 17.30">
      <formula>NOT(ISERROR(SEARCH("08:30 – 17.30",AA45)))</formula>
    </cfRule>
    <cfRule type="containsText" dxfId="10154" priority="10566" operator="containsText" text="08.30 – 17.30">
      <formula>NOT(ISERROR(SEARCH("08.30 – 17.30",AA45)))</formula>
    </cfRule>
    <cfRule type="containsText" dxfId="10153" priority="10567" operator="containsText" text="09.00 – 18.00">
      <formula>NOT(ISERROR(SEARCH("09.00 – 18.00",AA45)))</formula>
    </cfRule>
    <cfRule type="containsText" dxfId="10152" priority="10568" operator="containsText" text="09.00 – 13.00">
      <formula>NOT(ISERROR(SEARCH("09.00 – 13.00",AA45)))</formula>
    </cfRule>
    <cfRule type="containsText" dxfId="10151" priority="10569" operator="containsText" text="11.30 – 19.30">
      <formula>NOT(ISERROR(SEARCH("11.30 – 19.30",AA45)))</formula>
    </cfRule>
    <cfRule type="containsText" dxfId="10150" priority="10570" operator="containsText" text="10.30 – 19.30">
      <formula>NOT(ISERROR(SEARCH("10.30 – 19.30",AA45)))</formula>
    </cfRule>
    <cfRule type="containsText" dxfId="10149" priority="10571" operator="containsText" text="09.00 – 15.00">
      <formula>NOT(ISERROR(SEARCH("09.00 – 15.00",AA45)))</formula>
    </cfRule>
    <cfRule type="containsText" dxfId="10148" priority="10572" operator="containsText" text="12:30">
      <formula>NOT(ISERROR(SEARCH("12:30",AA45)))</formula>
    </cfRule>
    <cfRule type="containsText" dxfId="10147" priority="10573" operator="containsText" text="13:30">
      <formula>NOT(ISERROR(SEARCH("13:30",AA45)))</formula>
    </cfRule>
    <cfRule type="containsText" dxfId="10146" priority="10574" operator="containsText" text="FESTIVITÁ">
      <formula>NOT(ISERROR(SEARCH("FESTIVITÁ",AA45)))</formula>
    </cfRule>
    <cfRule type="cellIs" dxfId="10145" priority="10575" operator="equal">
      <formula>"DOMENICA"</formula>
    </cfRule>
  </conditionalFormatting>
  <conditionalFormatting sqref="AA89 AA79 AA59">
    <cfRule type="containsText" dxfId="10144" priority="10525" operator="containsText" text="08.30 – 14.30">
      <formula>NOT(ISERROR(SEARCH("08.30 – 14.30",AA59)))</formula>
    </cfRule>
    <cfRule type="containsText" dxfId="10143" priority="10526" operator="containsText" text="09:30 – 18.30">
      <formula>NOT(ISERROR(SEARCH("09:30 – 18.30",AA59)))</formula>
    </cfRule>
    <cfRule type="containsText" dxfId="10142" priority="10527" operator="containsText" text="10.30 – 18.30">
      <formula>NOT(ISERROR(SEARCH("10.30 – 18.30",AA59)))</formula>
    </cfRule>
    <cfRule type="containsText" dxfId="10141" priority="10528" operator="containsText" text="09.30 – 18.30">
      <formula>NOT(ISERROR(SEARCH("09.30 – 18.30",AA59)))</formula>
    </cfRule>
    <cfRule type="containsText" dxfId="10140" priority="10529" operator="containsText" text="09.00 – 13:00">
      <formula>NOT(ISERROR(SEARCH("09.00 – 13:00",AA59)))</formula>
    </cfRule>
    <cfRule type="containsText" dxfId="10139" priority="10530" operator="containsText" text="08.30 – 16.30">
      <formula>NOT(ISERROR(SEARCH("08.30 – 16.30",AA59)))</formula>
    </cfRule>
    <cfRule type="containsText" dxfId="10138" priority="10531" operator="containsText" text="08:30 – 17.30">
      <formula>NOT(ISERROR(SEARCH("08:30 – 17.30",AA59)))</formula>
    </cfRule>
    <cfRule type="containsText" dxfId="10137" priority="10532" operator="containsText" text="08.30 – 17.30">
      <formula>NOT(ISERROR(SEARCH("08.30 – 17.30",AA59)))</formula>
    </cfRule>
    <cfRule type="containsText" dxfId="10136" priority="10533" operator="containsText" text="09.00 – 18.00">
      <formula>NOT(ISERROR(SEARCH("09.00 – 18.00",AA59)))</formula>
    </cfRule>
    <cfRule type="containsText" dxfId="10135" priority="10534" operator="containsText" text="09.00 – 13.00">
      <formula>NOT(ISERROR(SEARCH("09.00 – 13.00",AA59)))</formula>
    </cfRule>
    <cfRule type="containsText" dxfId="10134" priority="10535" operator="containsText" text="11.30 – 19.30">
      <formula>NOT(ISERROR(SEARCH("11.30 – 19.30",AA59)))</formula>
    </cfRule>
    <cfRule type="containsText" dxfId="10133" priority="10536" operator="containsText" text="10.30 – 19.30">
      <formula>NOT(ISERROR(SEARCH("10.30 – 19.30",AA59)))</formula>
    </cfRule>
    <cfRule type="containsText" dxfId="10132" priority="10537" operator="containsText" text="09.00 – 15.00">
      <formula>NOT(ISERROR(SEARCH("09.00 – 15.00",AA59)))</formula>
    </cfRule>
    <cfRule type="containsText" dxfId="10131" priority="10538" operator="containsText" text="12:30">
      <formula>NOT(ISERROR(SEARCH("12:30",AA59)))</formula>
    </cfRule>
    <cfRule type="containsText" dxfId="10130" priority="10539" operator="containsText" text="13:30">
      <formula>NOT(ISERROR(SEARCH("13:30",AA59)))</formula>
    </cfRule>
    <cfRule type="containsText" dxfId="10129" priority="10540" operator="containsText" text="FESTIVITÁ">
      <formula>NOT(ISERROR(SEARCH("FESTIVITÁ",AA59)))</formula>
    </cfRule>
    <cfRule type="cellIs" dxfId="10128" priority="10541" operator="equal">
      <formula>"DOMENICA"</formula>
    </cfRule>
  </conditionalFormatting>
  <conditionalFormatting sqref="AA69">
    <cfRule type="containsText" dxfId="10127" priority="10508" operator="containsText" text="08.30 – 14.30">
      <formula>NOT(ISERROR(SEARCH("08.30 – 14.30",AA69)))</formula>
    </cfRule>
    <cfRule type="containsText" dxfId="10126" priority="10509" operator="containsText" text="09:30 – 18.30">
      <formula>NOT(ISERROR(SEARCH("09:30 – 18.30",AA69)))</formula>
    </cfRule>
    <cfRule type="containsText" dxfId="10125" priority="10510" operator="containsText" text="10.30 – 18.30">
      <formula>NOT(ISERROR(SEARCH("10.30 – 18.30",AA69)))</formula>
    </cfRule>
    <cfRule type="containsText" dxfId="10124" priority="10511" operator="containsText" text="09.30 – 18.30">
      <formula>NOT(ISERROR(SEARCH("09.30 – 18.30",AA69)))</formula>
    </cfRule>
    <cfRule type="containsText" dxfId="10123" priority="10512" operator="containsText" text="09.00 – 13:00">
      <formula>NOT(ISERROR(SEARCH("09.00 – 13:00",AA69)))</formula>
    </cfRule>
    <cfRule type="containsText" dxfId="10122" priority="10513" operator="containsText" text="08.30 – 16.30">
      <formula>NOT(ISERROR(SEARCH("08.30 – 16.30",AA69)))</formula>
    </cfRule>
    <cfRule type="containsText" dxfId="10121" priority="10514" operator="containsText" text="08:30 – 17.30">
      <formula>NOT(ISERROR(SEARCH("08:30 – 17.30",AA69)))</formula>
    </cfRule>
    <cfRule type="containsText" dxfId="10120" priority="10515" operator="containsText" text="08.30 – 17.30">
      <formula>NOT(ISERROR(SEARCH("08.30 – 17.30",AA69)))</formula>
    </cfRule>
    <cfRule type="containsText" dxfId="10119" priority="10516" operator="containsText" text="09.00 – 18.00">
      <formula>NOT(ISERROR(SEARCH("09.00 – 18.00",AA69)))</formula>
    </cfRule>
    <cfRule type="containsText" dxfId="10118" priority="10517" operator="containsText" text="09.00 – 13.00">
      <formula>NOT(ISERROR(SEARCH("09.00 – 13.00",AA69)))</formula>
    </cfRule>
    <cfRule type="containsText" dxfId="10117" priority="10518" operator="containsText" text="11.30 – 19.30">
      <formula>NOT(ISERROR(SEARCH("11.30 – 19.30",AA69)))</formula>
    </cfRule>
    <cfRule type="containsText" dxfId="10116" priority="10519" operator="containsText" text="10.30 – 19.30">
      <formula>NOT(ISERROR(SEARCH("10.30 – 19.30",AA69)))</formula>
    </cfRule>
    <cfRule type="containsText" dxfId="10115" priority="10520" operator="containsText" text="09.00 – 15.00">
      <formula>NOT(ISERROR(SEARCH("09.00 – 15.00",AA69)))</formula>
    </cfRule>
    <cfRule type="containsText" dxfId="10114" priority="10521" operator="containsText" text="12:30">
      <formula>NOT(ISERROR(SEARCH("12:30",AA69)))</formula>
    </cfRule>
    <cfRule type="containsText" dxfId="10113" priority="10522" operator="containsText" text="13:30">
      <formula>NOT(ISERROR(SEARCH("13:30",AA69)))</formula>
    </cfRule>
    <cfRule type="containsText" dxfId="10112" priority="10523" operator="containsText" text="FESTIVITÁ">
      <formula>NOT(ISERROR(SEARCH("FESTIVITÁ",AA69)))</formula>
    </cfRule>
    <cfRule type="cellIs" dxfId="10111" priority="10524" operator="equal">
      <formula>"DOMENICA"</formula>
    </cfRule>
  </conditionalFormatting>
  <conditionalFormatting sqref="AA99">
    <cfRule type="containsText" dxfId="10110" priority="10491" operator="containsText" text="08.30 – 14.30">
      <formula>NOT(ISERROR(SEARCH("08.30 – 14.30",AA99)))</formula>
    </cfRule>
    <cfRule type="containsText" dxfId="10109" priority="10492" operator="containsText" text="09:30 – 18.30">
      <formula>NOT(ISERROR(SEARCH("09:30 – 18.30",AA99)))</formula>
    </cfRule>
    <cfRule type="containsText" dxfId="10108" priority="10493" operator="containsText" text="10.30 – 18.30">
      <formula>NOT(ISERROR(SEARCH("10.30 – 18.30",AA99)))</formula>
    </cfRule>
    <cfRule type="containsText" dxfId="10107" priority="10494" operator="containsText" text="09.30 – 18.30">
      <formula>NOT(ISERROR(SEARCH("09.30 – 18.30",AA99)))</formula>
    </cfRule>
    <cfRule type="containsText" dxfId="10106" priority="10495" operator="containsText" text="09.00 – 13:00">
      <formula>NOT(ISERROR(SEARCH("09.00 – 13:00",AA99)))</formula>
    </cfRule>
    <cfRule type="containsText" dxfId="10105" priority="10496" operator="containsText" text="08.30 – 16.30">
      <formula>NOT(ISERROR(SEARCH("08.30 – 16.30",AA99)))</formula>
    </cfRule>
    <cfRule type="containsText" dxfId="10104" priority="10497" operator="containsText" text="08:30 – 17.30">
      <formula>NOT(ISERROR(SEARCH("08:30 – 17.30",AA99)))</formula>
    </cfRule>
    <cfRule type="containsText" dxfId="10103" priority="10498" operator="containsText" text="08.30 – 17.30">
      <formula>NOT(ISERROR(SEARCH("08.30 – 17.30",AA99)))</formula>
    </cfRule>
    <cfRule type="containsText" dxfId="10102" priority="10499" operator="containsText" text="09.00 – 18.00">
      <formula>NOT(ISERROR(SEARCH("09.00 – 18.00",AA99)))</formula>
    </cfRule>
    <cfRule type="containsText" dxfId="10101" priority="10500" operator="containsText" text="09.00 – 13.00">
      <formula>NOT(ISERROR(SEARCH("09.00 – 13.00",AA99)))</formula>
    </cfRule>
    <cfRule type="containsText" dxfId="10100" priority="10501" operator="containsText" text="11.30 – 19.30">
      <formula>NOT(ISERROR(SEARCH("11.30 – 19.30",AA99)))</formula>
    </cfRule>
    <cfRule type="containsText" dxfId="10099" priority="10502" operator="containsText" text="10.30 – 19.30">
      <formula>NOT(ISERROR(SEARCH("10.30 – 19.30",AA99)))</formula>
    </cfRule>
    <cfRule type="containsText" dxfId="10098" priority="10503" operator="containsText" text="09.00 – 15.00">
      <formula>NOT(ISERROR(SEARCH("09.00 – 15.00",AA99)))</formula>
    </cfRule>
    <cfRule type="containsText" dxfId="10097" priority="10504" operator="containsText" text="12:30">
      <formula>NOT(ISERROR(SEARCH("12:30",AA99)))</formula>
    </cfRule>
    <cfRule type="containsText" dxfId="10096" priority="10505" operator="containsText" text="13:30">
      <formula>NOT(ISERROR(SEARCH("13:30",AA99)))</formula>
    </cfRule>
    <cfRule type="containsText" dxfId="10095" priority="10506" operator="containsText" text="FESTIVITÁ">
      <formula>NOT(ISERROR(SEARCH("FESTIVITÁ",AA99)))</formula>
    </cfRule>
    <cfRule type="cellIs" dxfId="10094" priority="10507" operator="equal">
      <formula>"DOMENICA"</formula>
    </cfRule>
  </conditionalFormatting>
  <conditionalFormatting sqref="AA133 AA113">
    <cfRule type="containsText" dxfId="10093" priority="10457" operator="containsText" text="08.30 – 14.30">
      <formula>NOT(ISERROR(SEARCH("08.30 – 14.30",AA113)))</formula>
    </cfRule>
    <cfRule type="containsText" dxfId="10092" priority="10458" operator="containsText" text="09:30 – 18.30">
      <formula>NOT(ISERROR(SEARCH("09:30 – 18.30",AA113)))</formula>
    </cfRule>
    <cfRule type="containsText" dxfId="10091" priority="10459" operator="containsText" text="10.30 – 18.30">
      <formula>NOT(ISERROR(SEARCH("10.30 – 18.30",AA113)))</formula>
    </cfRule>
    <cfRule type="containsText" dxfId="10090" priority="10460" operator="containsText" text="09.30 – 18.30">
      <formula>NOT(ISERROR(SEARCH("09.30 – 18.30",AA113)))</formula>
    </cfRule>
    <cfRule type="containsText" dxfId="10089" priority="10461" operator="containsText" text="09.00 – 13:00">
      <formula>NOT(ISERROR(SEARCH("09.00 – 13:00",AA113)))</formula>
    </cfRule>
    <cfRule type="containsText" dxfId="10088" priority="10462" operator="containsText" text="08.30 – 16.30">
      <formula>NOT(ISERROR(SEARCH("08.30 – 16.30",AA113)))</formula>
    </cfRule>
    <cfRule type="containsText" dxfId="10087" priority="10463" operator="containsText" text="08:30 – 17.30">
      <formula>NOT(ISERROR(SEARCH("08:30 – 17.30",AA113)))</formula>
    </cfRule>
    <cfRule type="containsText" dxfId="10086" priority="10464" operator="containsText" text="08.30 – 17.30">
      <formula>NOT(ISERROR(SEARCH("08.30 – 17.30",AA113)))</formula>
    </cfRule>
    <cfRule type="containsText" dxfId="10085" priority="10465" operator="containsText" text="09.00 – 18.00">
      <formula>NOT(ISERROR(SEARCH("09.00 – 18.00",AA113)))</formula>
    </cfRule>
    <cfRule type="containsText" dxfId="10084" priority="10466" operator="containsText" text="09.00 – 13.00">
      <formula>NOT(ISERROR(SEARCH("09.00 – 13.00",AA113)))</formula>
    </cfRule>
    <cfRule type="containsText" dxfId="10083" priority="10467" operator="containsText" text="11.30 – 19.30">
      <formula>NOT(ISERROR(SEARCH("11.30 – 19.30",AA113)))</formula>
    </cfRule>
    <cfRule type="containsText" dxfId="10082" priority="10468" operator="containsText" text="10.30 – 19.30">
      <formula>NOT(ISERROR(SEARCH("10.30 – 19.30",AA113)))</formula>
    </cfRule>
    <cfRule type="containsText" dxfId="10081" priority="10469" operator="containsText" text="09.00 – 15.00">
      <formula>NOT(ISERROR(SEARCH("09.00 – 15.00",AA113)))</formula>
    </cfRule>
    <cfRule type="containsText" dxfId="10080" priority="10470" operator="containsText" text="12:30">
      <formula>NOT(ISERROR(SEARCH("12:30",AA113)))</formula>
    </cfRule>
    <cfRule type="containsText" dxfId="10079" priority="10471" operator="containsText" text="13:30">
      <formula>NOT(ISERROR(SEARCH("13:30",AA113)))</formula>
    </cfRule>
    <cfRule type="containsText" dxfId="10078" priority="10472" operator="containsText" text="FESTIVITÁ">
      <formula>NOT(ISERROR(SEARCH("FESTIVITÁ",AA113)))</formula>
    </cfRule>
    <cfRule type="cellIs" dxfId="10077" priority="10473" operator="equal">
      <formula>"DOMENICA"</formula>
    </cfRule>
  </conditionalFormatting>
  <conditionalFormatting sqref="AA124">
    <cfRule type="cellIs" dxfId="10076" priority="10449" operator="equal">
      <formula>"09.00 – 15.00"</formula>
    </cfRule>
  </conditionalFormatting>
  <conditionalFormatting sqref="AA124">
    <cfRule type="cellIs" dxfId="10075" priority="10450" operator="equal">
      <formula>"09.00 – 18.00"</formula>
    </cfRule>
  </conditionalFormatting>
  <conditionalFormatting sqref="AA124">
    <cfRule type="cellIs" dxfId="10074" priority="10451" operator="equal">
      <formula>"09.30 – 13.00"</formula>
    </cfRule>
  </conditionalFormatting>
  <conditionalFormatting sqref="AA124">
    <cfRule type="cellIs" dxfId="10073" priority="10452" operator="equal">
      <formula>"10.30 – 19.30"</formula>
    </cfRule>
  </conditionalFormatting>
  <conditionalFormatting sqref="AA124">
    <cfRule type="cellIs" dxfId="10072" priority="10453" operator="equal">
      <formula>"11.30 – 19.30"</formula>
    </cfRule>
  </conditionalFormatting>
  <conditionalFormatting sqref="AA124">
    <cfRule type="cellIs" dxfId="10071" priority="10454" operator="equal">
      <formula>_FV(13,"3")</formula>
    </cfRule>
  </conditionalFormatting>
  <conditionalFormatting sqref="AA124">
    <cfRule type="cellIs" dxfId="10070" priority="10455" operator="equal">
      <formula>_FV(13,"3")</formula>
    </cfRule>
  </conditionalFormatting>
  <conditionalFormatting sqref="AA124">
    <cfRule type="cellIs" dxfId="10069" priority="10456" operator="equal">
      <formula>_FV(13,"3")</formula>
    </cfRule>
  </conditionalFormatting>
  <conditionalFormatting sqref="AA124">
    <cfRule type="containsText" dxfId="10068" priority="10439" operator="containsText" text="DOMENICA">
      <formula>NOT(ISERROR(SEARCH("DOMENICA",AA124)))</formula>
    </cfRule>
    <cfRule type="containsText" dxfId="10067" priority="10440" operator="containsText" text="08.30 – 14.30">
      <formula>NOT(ISERROR(SEARCH("08.30 – 14.30",AA124)))</formula>
    </cfRule>
    <cfRule type="containsText" dxfId="10066" priority="10441" operator="containsText" text="09.30 – 18.30">
      <formula>NOT(ISERROR(SEARCH("09.30 – 18.30",AA124)))</formula>
    </cfRule>
    <cfRule type="containsText" dxfId="10065" priority="10442" operator="containsText" text="08.30 – 16.30">
      <formula>NOT(ISERROR(SEARCH("08.30 – 16.30",AA124)))</formula>
    </cfRule>
    <cfRule type="containsText" dxfId="10064" priority="10443" operator="containsText" text="08.30 – 17.30">
      <formula>NOT(ISERROR(SEARCH("08.30 – 17.30",AA124)))</formula>
    </cfRule>
    <cfRule type="containsText" dxfId="10063" priority="10444" operator="containsText" text="09.00 – 18.00">
      <formula>NOT(ISERROR(SEARCH("09.00 – 18.00",AA124)))</formula>
    </cfRule>
    <cfRule type="containsText" dxfId="10062" priority="10445" operator="containsText" text="09.00 – 15.00">
      <formula>NOT(ISERROR(SEARCH("09.00 – 15.00",AA124)))</formula>
    </cfRule>
    <cfRule type="containsText" dxfId="10061" priority="10446" operator="containsText" text="10.30 – 19.30">
      <formula>NOT(ISERROR(SEARCH("10.30 – 19.30",AA124)))</formula>
    </cfRule>
    <cfRule type="containsText" dxfId="10060" priority="10447" operator="containsText" text="09.00 – 13.00">
      <formula>NOT(ISERROR(SEARCH("09.00 – 13.00",AA124)))</formula>
    </cfRule>
    <cfRule type="containsText" dxfId="10059" priority="10448" operator="containsText" text="11.30 – 19.30">
      <formula>NOT(ISERROR(SEARCH("11.30 – 19.30",AA124)))</formula>
    </cfRule>
  </conditionalFormatting>
  <conditionalFormatting sqref="AA124">
    <cfRule type="cellIs" dxfId="10058" priority="10432" operator="equal">
      <formula>"09.00 – 18.00"</formula>
    </cfRule>
  </conditionalFormatting>
  <conditionalFormatting sqref="AA124">
    <cfRule type="cellIs" dxfId="10057" priority="10433" operator="equal">
      <formula>"09.30 – 13.00"</formula>
    </cfRule>
  </conditionalFormatting>
  <conditionalFormatting sqref="AA124">
    <cfRule type="cellIs" dxfId="10056" priority="10434" operator="equal">
      <formula>"10.30 – 19.30"</formula>
    </cfRule>
  </conditionalFormatting>
  <conditionalFormatting sqref="AA124">
    <cfRule type="cellIs" dxfId="10055" priority="10435" operator="equal">
      <formula>"11.30 – 19.30"</formula>
    </cfRule>
  </conditionalFormatting>
  <conditionalFormatting sqref="AA124">
    <cfRule type="cellIs" dxfId="10054" priority="10436" operator="equal">
      <formula>_FV(13,"3")</formula>
    </cfRule>
  </conditionalFormatting>
  <conditionalFormatting sqref="AA124">
    <cfRule type="cellIs" dxfId="10053" priority="10437" operator="equal">
      <formula>_FV(13,"3")</formula>
    </cfRule>
  </conditionalFormatting>
  <conditionalFormatting sqref="AA124">
    <cfRule type="cellIs" dxfId="10052" priority="10438" operator="equal">
      <formula>_FV(13,"3")</formula>
    </cfRule>
  </conditionalFormatting>
  <conditionalFormatting sqref="AA124">
    <cfRule type="cellIs" dxfId="10051" priority="10425" operator="equal">
      <formula>"09.00 – 18.00"</formula>
    </cfRule>
  </conditionalFormatting>
  <conditionalFormatting sqref="AA124">
    <cfRule type="cellIs" dxfId="10050" priority="10426" operator="equal">
      <formula>"09.30 – 13.00"</formula>
    </cfRule>
  </conditionalFormatting>
  <conditionalFormatting sqref="AA124">
    <cfRule type="cellIs" dxfId="10049" priority="10427" operator="equal">
      <formula>"10.30 – 19.30"</formula>
    </cfRule>
  </conditionalFormatting>
  <conditionalFormatting sqref="AA124">
    <cfRule type="cellIs" dxfId="10048" priority="10428" operator="equal">
      <formula>"11.30 – 19.30"</formula>
    </cfRule>
  </conditionalFormatting>
  <conditionalFormatting sqref="AA124">
    <cfRule type="cellIs" dxfId="10047" priority="10429" operator="equal">
      <formula>_FV(13,"3")</formula>
    </cfRule>
  </conditionalFormatting>
  <conditionalFormatting sqref="AA124">
    <cfRule type="cellIs" dxfId="10046" priority="10430" operator="equal">
      <formula>_FV(13,"3")</formula>
    </cfRule>
  </conditionalFormatting>
  <conditionalFormatting sqref="AA124">
    <cfRule type="cellIs" dxfId="10045" priority="10431" operator="equal">
      <formula>_FV(13,"3")</formula>
    </cfRule>
  </conditionalFormatting>
  <conditionalFormatting sqref="AA134">
    <cfRule type="cellIs" dxfId="10044" priority="10416" operator="equal">
      <formula>"09.00 – 13.00"</formula>
    </cfRule>
  </conditionalFormatting>
  <conditionalFormatting sqref="AA134">
    <cfRule type="cellIs" dxfId="10043" priority="10417" operator="equal">
      <formula>"09.00 – 15.00"</formula>
    </cfRule>
  </conditionalFormatting>
  <conditionalFormatting sqref="AA134">
    <cfRule type="cellIs" dxfId="10042" priority="10418" operator="equal">
      <formula>"09.00 – 18.00"</formula>
    </cfRule>
  </conditionalFormatting>
  <conditionalFormatting sqref="AA134">
    <cfRule type="cellIs" dxfId="10041" priority="10419" operator="equal">
      <formula>"09.30 – 13.00"</formula>
    </cfRule>
  </conditionalFormatting>
  <conditionalFormatting sqref="AA134">
    <cfRule type="cellIs" dxfId="10040" priority="10420" operator="equal">
      <formula>"10.30 – 19.30"</formula>
    </cfRule>
  </conditionalFormatting>
  <conditionalFormatting sqref="AA134">
    <cfRule type="cellIs" dxfId="10039" priority="10421" operator="equal">
      <formula>"11.30 – 19.30"</formula>
    </cfRule>
  </conditionalFormatting>
  <conditionalFormatting sqref="AA134">
    <cfRule type="cellIs" dxfId="10038" priority="10422" operator="equal">
      <formula>_FV(13,"3")</formula>
    </cfRule>
  </conditionalFormatting>
  <conditionalFormatting sqref="AA134">
    <cfRule type="cellIs" dxfId="10037" priority="10423" operator="equal">
      <formula>_FV(13,"3")</formula>
    </cfRule>
  </conditionalFormatting>
  <conditionalFormatting sqref="AA134">
    <cfRule type="cellIs" dxfId="10036" priority="10424" operator="equal">
      <formula>_FV(13,"3")</formula>
    </cfRule>
  </conditionalFormatting>
  <conditionalFormatting sqref="AA134">
    <cfRule type="containsText" dxfId="10035" priority="10406" operator="containsText" text="DOMENICA">
      <formula>NOT(ISERROR(SEARCH("DOMENICA",AA134)))</formula>
    </cfRule>
    <cfRule type="containsText" dxfId="10034" priority="10407" operator="containsText" text="08.30 – 14.30">
      <formula>NOT(ISERROR(SEARCH("08.30 – 14.30",AA134)))</formula>
    </cfRule>
    <cfRule type="containsText" dxfId="10033" priority="10408" operator="containsText" text="09.30 – 18.30">
      <formula>NOT(ISERROR(SEARCH("09.30 – 18.30",AA134)))</formula>
    </cfRule>
    <cfRule type="containsText" dxfId="10032" priority="10409" operator="containsText" text="08.30 – 16.30">
      <formula>NOT(ISERROR(SEARCH("08.30 – 16.30",AA134)))</formula>
    </cfRule>
    <cfRule type="containsText" dxfId="10031" priority="10410" operator="containsText" text="08.30 – 17.30">
      <formula>NOT(ISERROR(SEARCH("08.30 – 17.30",AA134)))</formula>
    </cfRule>
    <cfRule type="containsText" dxfId="10030" priority="10411" operator="containsText" text="09.00 – 18.00">
      <formula>NOT(ISERROR(SEARCH("09.00 – 18.00",AA134)))</formula>
    </cfRule>
    <cfRule type="containsText" dxfId="10029" priority="10412" operator="containsText" text="09.00 – 15.00">
      <formula>NOT(ISERROR(SEARCH("09.00 – 15.00",AA134)))</formula>
    </cfRule>
    <cfRule type="containsText" dxfId="10028" priority="10413" operator="containsText" text="10.30 – 19.30">
      <formula>NOT(ISERROR(SEARCH("10.30 – 19.30",AA134)))</formula>
    </cfRule>
    <cfRule type="containsText" dxfId="10027" priority="10414" operator="containsText" text="09.00 – 13.00">
      <formula>NOT(ISERROR(SEARCH("09.00 – 13.00",AA134)))</formula>
    </cfRule>
    <cfRule type="containsText" dxfId="10026" priority="10415" operator="containsText" text="11.30 – 19.30">
      <formula>NOT(ISERROR(SEARCH("11.30 – 19.30",AA134)))</formula>
    </cfRule>
  </conditionalFormatting>
  <conditionalFormatting sqref="AA134">
    <cfRule type="cellIs" dxfId="10025" priority="10398" operator="equal">
      <formula>"09.00 – 15.00"</formula>
    </cfRule>
  </conditionalFormatting>
  <conditionalFormatting sqref="AA134">
    <cfRule type="cellIs" dxfId="10024" priority="10399" operator="equal">
      <formula>"09.00 – 18.00"</formula>
    </cfRule>
  </conditionalFormatting>
  <conditionalFormatting sqref="AA134">
    <cfRule type="cellIs" dxfId="10023" priority="10400" operator="equal">
      <formula>"09.30 – 13.00"</formula>
    </cfRule>
  </conditionalFormatting>
  <conditionalFormatting sqref="AA134">
    <cfRule type="cellIs" dxfId="10022" priority="10401" operator="equal">
      <formula>"10.30 – 19.30"</formula>
    </cfRule>
  </conditionalFormatting>
  <conditionalFormatting sqref="AA134">
    <cfRule type="cellIs" dxfId="10021" priority="10402" operator="equal">
      <formula>"11.30 – 19.30"</formula>
    </cfRule>
  </conditionalFormatting>
  <conditionalFormatting sqref="AA134">
    <cfRule type="cellIs" dxfId="10020" priority="10403" operator="equal">
      <formula>_FV(13,"3")</formula>
    </cfRule>
  </conditionalFormatting>
  <conditionalFormatting sqref="AA134">
    <cfRule type="cellIs" dxfId="10019" priority="10404" operator="equal">
      <formula>_FV(13,"3")</formula>
    </cfRule>
  </conditionalFormatting>
  <conditionalFormatting sqref="AA134">
    <cfRule type="cellIs" dxfId="10018" priority="10405" operator="equal">
      <formula>_FV(13,"3")</formula>
    </cfRule>
  </conditionalFormatting>
  <conditionalFormatting sqref="AA134">
    <cfRule type="cellIs" dxfId="10017" priority="10390" operator="equal">
      <formula>"09.00 – 15.00"</formula>
    </cfRule>
  </conditionalFormatting>
  <conditionalFormatting sqref="AA134">
    <cfRule type="cellIs" dxfId="10016" priority="10391" operator="equal">
      <formula>"09.00 – 18.00"</formula>
    </cfRule>
  </conditionalFormatting>
  <conditionalFormatting sqref="AA134">
    <cfRule type="cellIs" dxfId="10015" priority="10392" operator="equal">
      <formula>"09.30 – 13.00"</formula>
    </cfRule>
  </conditionalFormatting>
  <conditionalFormatting sqref="AA134">
    <cfRule type="cellIs" dxfId="10014" priority="10393" operator="equal">
      <formula>"10.30 – 19.30"</formula>
    </cfRule>
  </conditionalFormatting>
  <conditionalFormatting sqref="AA134">
    <cfRule type="cellIs" dxfId="10013" priority="10394" operator="equal">
      <formula>"11.30 – 19.30"</formula>
    </cfRule>
  </conditionalFormatting>
  <conditionalFormatting sqref="AA134">
    <cfRule type="cellIs" dxfId="10012" priority="10395" operator="equal">
      <formula>_FV(13,"3")</formula>
    </cfRule>
  </conditionalFormatting>
  <conditionalFormatting sqref="AA134">
    <cfRule type="cellIs" dxfId="10011" priority="10396" operator="equal">
      <formula>_FV(13,"3")</formula>
    </cfRule>
  </conditionalFormatting>
  <conditionalFormatting sqref="AA134">
    <cfRule type="cellIs" dxfId="10010" priority="10397" operator="equal">
      <formula>_FV(13,"3")</formula>
    </cfRule>
  </conditionalFormatting>
  <conditionalFormatting sqref="AA123">
    <cfRule type="containsText" dxfId="10009" priority="10373" operator="containsText" text="08.30 – 14.30">
      <formula>NOT(ISERROR(SEARCH("08.30 – 14.30",AA123)))</formula>
    </cfRule>
    <cfRule type="containsText" dxfId="10008" priority="10374" operator="containsText" text="09:30 – 18.30">
      <formula>NOT(ISERROR(SEARCH("09:30 – 18.30",AA123)))</formula>
    </cfRule>
    <cfRule type="containsText" dxfId="10007" priority="10375" operator="containsText" text="10.30 – 18.30">
      <formula>NOT(ISERROR(SEARCH("10.30 – 18.30",AA123)))</formula>
    </cfRule>
    <cfRule type="containsText" dxfId="10006" priority="10376" operator="containsText" text="09.30 – 18.30">
      <formula>NOT(ISERROR(SEARCH("09.30 – 18.30",AA123)))</formula>
    </cfRule>
    <cfRule type="containsText" dxfId="10005" priority="10377" operator="containsText" text="09.00 – 13:00">
      <formula>NOT(ISERROR(SEARCH("09.00 – 13:00",AA123)))</formula>
    </cfRule>
    <cfRule type="containsText" dxfId="10004" priority="10378" operator="containsText" text="08.30 – 16.30">
      <formula>NOT(ISERROR(SEARCH("08.30 – 16.30",AA123)))</formula>
    </cfRule>
    <cfRule type="containsText" dxfId="10003" priority="10379" operator="containsText" text="08:30 – 17.30">
      <formula>NOT(ISERROR(SEARCH("08:30 – 17.30",AA123)))</formula>
    </cfRule>
    <cfRule type="containsText" dxfId="10002" priority="10380" operator="containsText" text="08.30 – 17.30">
      <formula>NOT(ISERROR(SEARCH("08.30 – 17.30",AA123)))</formula>
    </cfRule>
    <cfRule type="containsText" dxfId="10001" priority="10381" operator="containsText" text="09.00 – 18.00">
      <formula>NOT(ISERROR(SEARCH("09.00 – 18.00",AA123)))</formula>
    </cfRule>
    <cfRule type="containsText" dxfId="10000" priority="10382" operator="containsText" text="09.00 – 13.00">
      <formula>NOT(ISERROR(SEARCH("09.00 – 13.00",AA123)))</formula>
    </cfRule>
    <cfRule type="containsText" dxfId="9999" priority="10383" operator="containsText" text="11.30 – 19.30">
      <formula>NOT(ISERROR(SEARCH("11.30 – 19.30",AA123)))</formula>
    </cfRule>
    <cfRule type="containsText" dxfId="9998" priority="10384" operator="containsText" text="10.30 – 19.30">
      <formula>NOT(ISERROR(SEARCH("10.30 – 19.30",AA123)))</formula>
    </cfRule>
    <cfRule type="containsText" dxfId="9997" priority="10385" operator="containsText" text="09.00 – 15.00">
      <formula>NOT(ISERROR(SEARCH("09.00 – 15.00",AA123)))</formula>
    </cfRule>
    <cfRule type="containsText" dxfId="9996" priority="10386" operator="containsText" text="12:30">
      <formula>NOT(ISERROR(SEARCH("12:30",AA123)))</formula>
    </cfRule>
    <cfRule type="containsText" dxfId="9995" priority="10387" operator="containsText" text="13:30">
      <formula>NOT(ISERROR(SEARCH("13:30",AA123)))</formula>
    </cfRule>
    <cfRule type="containsText" dxfId="9994" priority="10388" operator="containsText" text="FESTIVITÁ">
      <formula>NOT(ISERROR(SEARCH("FESTIVITÁ",AA123)))</formula>
    </cfRule>
    <cfRule type="cellIs" dxfId="9993" priority="10389" operator="equal">
      <formula>"DOMENICA"</formula>
    </cfRule>
  </conditionalFormatting>
  <conditionalFormatting sqref="AA109">
    <cfRule type="containsText" dxfId="9992" priority="10356" operator="containsText" text="08.30 – 14.30">
      <formula>NOT(ISERROR(SEARCH("08.30 – 14.30",AA109)))</formula>
    </cfRule>
    <cfRule type="containsText" dxfId="9991" priority="10357" operator="containsText" text="09:30 – 18.30">
      <formula>NOT(ISERROR(SEARCH("09:30 – 18.30",AA109)))</formula>
    </cfRule>
    <cfRule type="containsText" dxfId="9990" priority="10358" operator="containsText" text="10.30 – 18.30">
      <formula>NOT(ISERROR(SEARCH("10.30 – 18.30",AA109)))</formula>
    </cfRule>
    <cfRule type="containsText" dxfId="9989" priority="10359" operator="containsText" text="09.30 – 18.30">
      <formula>NOT(ISERROR(SEARCH("09.30 – 18.30",AA109)))</formula>
    </cfRule>
    <cfRule type="containsText" dxfId="9988" priority="10360" operator="containsText" text="09.00 – 13:00">
      <formula>NOT(ISERROR(SEARCH("09.00 – 13:00",AA109)))</formula>
    </cfRule>
    <cfRule type="containsText" dxfId="9987" priority="10361" operator="containsText" text="08.30 – 16.30">
      <formula>NOT(ISERROR(SEARCH("08.30 – 16.30",AA109)))</formula>
    </cfRule>
    <cfRule type="containsText" dxfId="9986" priority="10362" operator="containsText" text="08:30 – 17.30">
      <formula>NOT(ISERROR(SEARCH("08:30 – 17.30",AA109)))</formula>
    </cfRule>
    <cfRule type="containsText" dxfId="9985" priority="10363" operator="containsText" text="08.30 – 17.30">
      <formula>NOT(ISERROR(SEARCH("08.30 – 17.30",AA109)))</formula>
    </cfRule>
    <cfRule type="containsText" dxfId="9984" priority="10364" operator="containsText" text="09.00 – 18.00">
      <formula>NOT(ISERROR(SEARCH("09.00 – 18.00",AA109)))</formula>
    </cfRule>
    <cfRule type="containsText" dxfId="9983" priority="10365" operator="containsText" text="09.00 – 13.00">
      <formula>NOT(ISERROR(SEARCH("09.00 – 13.00",AA109)))</formula>
    </cfRule>
    <cfRule type="containsText" dxfId="9982" priority="10366" operator="containsText" text="11.30 – 19.30">
      <formula>NOT(ISERROR(SEARCH("11.30 – 19.30",AA109)))</formula>
    </cfRule>
    <cfRule type="containsText" dxfId="9981" priority="10367" operator="containsText" text="10.30 – 19.30">
      <formula>NOT(ISERROR(SEARCH("10.30 – 19.30",AA109)))</formula>
    </cfRule>
    <cfRule type="containsText" dxfId="9980" priority="10368" operator="containsText" text="09.00 – 15.00">
      <formula>NOT(ISERROR(SEARCH("09.00 – 15.00",AA109)))</formula>
    </cfRule>
    <cfRule type="containsText" dxfId="9979" priority="10369" operator="containsText" text="12:30">
      <formula>NOT(ISERROR(SEARCH("12:30",AA109)))</formula>
    </cfRule>
    <cfRule type="containsText" dxfId="9978" priority="10370" operator="containsText" text="13:30">
      <formula>NOT(ISERROR(SEARCH("13:30",AA109)))</formula>
    </cfRule>
    <cfRule type="containsText" dxfId="9977" priority="10371" operator="containsText" text="FESTIVITÁ">
      <formula>NOT(ISERROR(SEARCH("FESTIVITÁ",AA109)))</formula>
    </cfRule>
    <cfRule type="cellIs" dxfId="9976" priority="10372" operator="equal">
      <formula>"DOMENICA"</formula>
    </cfRule>
  </conditionalFormatting>
  <conditionalFormatting sqref="AA109 AA55 AA15 AA25 AA35 AA45 AA99 AA69 AA79 AA89 AA123:AA124 AA133:AA134 AA59 AA113">
    <cfRule type="containsText" dxfId="9975" priority="10350" operator="containsText" text="09.00 - 13.00">
      <formula>NOT(ISERROR(SEARCH("09.00 - 13.00",AA15)))</formula>
    </cfRule>
    <cfRule type="containsText" dxfId="9974" priority="10351" operator="containsText" text="09.00 – 15:00">
      <formula>NOT(ISERROR(SEARCH("09.00 – 15:00",AA15)))</formula>
    </cfRule>
    <cfRule type="containsText" dxfId="9973" priority="10352" operator="containsText" text="09.00 – 16.00">
      <formula>NOT(ISERROR(SEARCH("09.00 – 16.00",AA15)))</formula>
    </cfRule>
    <cfRule type="containsText" dxfId="9972" priority="10353" operator="containsText" text="09.00 - 13:00">
      <formula>NOT(ISERROR(SEARCH("09.00 - 13:00",AA15)))</formula>
    </cfRule>
    <cfRule type="containsText" dxfId="9971" priority="10354" operator="containsText" text="08.30 – 16:30 ">
      <formula>NOT(ISERROR(SEARCH("08.30 – 16:30 ",AA15)))</formula>
    </cfRule>
    <cfRule type="containsText" dxfId="9970" priority="10355" operator="containsText" text="08.30 – 17:30 ">
      <formula>NOT(ISERROR(SEARCH("08.30 – 17:30 ",AA15)))</formula>
    </cfRule>
  </conditionalFormatting>
  <conditionalFormatting sqref="AA6">
    <cfRule type="cellIs" dxfId="9969" priority="9628" operator="equal">
      <formula>_FV(13,"3")</formula>
    </cfRule>
  </conditionalFormatting>
  <conditionalFormatting sqref="AA6">
    <cfRule type="cellIs" dxfId="9968" priority="9609" operator="equal">
      <formula>_FV(13,"3")</formula>
    </cfRule>
  </conditionalFormatting>
  <conditionalFormatting sqref="AA6">
    <cfRule type="cellIs" dxfId="9967" priority="9610" operator="equal">
      <formula>_FV(13,"3")</formula>
    </cfRule>
  </conditionalFormatting>
  <conditionalFormatting sqref="AA6">
    <cfRule type="cellIs" dxfId="9966" priority="9602" operator="equal">
      <formula>_FV(13,"3")</formula>
    </cfRule>
  </conditionalFormatting>
  <conditionalFormatting sqref="AA6">
    <cfRule type="cellIs" dxfId="9965" priority="9603" operator="equal">
      <formula>_FV(13,"3")</formula>
    </cfRule>
  </conditionalFormatting>
  <conditionalFormatting sqref="AA124">
    <cfRule type="cellIs" dxfId="9964" priority="10342" operator="equal">
      <formula>"09.00 – 15.00"</formula>
    </cfRule>
  </conditionalFormatting>
  <conditionalFormatting sqref="AA124">
    <cfRule type="cellIs" dxfId="9963" priority="10343" operator="equal">
      <formula>"09.00 – 18.00"</formula>
    </cfRule>
  </conditionalFormatting>
  <conditionalFormatting sqref="AA124">
    <cfRule type="cellIs" dxfId="9962" priority="10344" operator="equal">
      <formula>"09.30 – 13.00"</formula>
    </cfRule>
  </conditionalFormatting>
  <conditionalFormatting sqref="AA124">
    <cfRule type="cellIs" dxfId="9961" priority="10345" operator="equal">
      <formula>"10.30 – 19.30"</formula>
    </cfRule>
  </conditionalFormatting>
  <conditionalFormatting sqref="AA124">
    <cfRule type="cellIs" dxfId="9960" priority="10346" operator="equal">
      <formula>"11.30 – 19.30"</formula>
    </cfRule>
  </conditionalFormatting>
  <conditionalFormatting sqref="AA124">
    <cfRule type="cellIs" dxfId="9959" priority="10347" operator="equal">
      <formula>_FV(13,"3")</formula>
    </cfRule>
  </conditionalFormatting>
  <conditionalFormatting sqref="AA124">
    <cfRule type="cellIs" dxfId="9958" priority="10348" operator="equal">
      <formula>_FV(13,"3")</formula>
    </cfRule>
  </conditionalFormatting>
  <conditionalFormatting sqref="AA124">
    <cfRule type="cellIs" dxfId="9957" priority="10349" operator="equal">
      <formula>_FV(13,"3")</formula>
    </cfRule>
  </conditionalFormatting>
  <conditionalFormatting sqref="AA124">
    <cfRule type="containsText" dxfId="9956" priority="10332" operator="containsText" text="DOMENICA">
      <formula>NOT(ISERROR(SEARCH("DOMENICA",AA124)))</formula>
    </cfRule>
    <cfRule type="containsText" dxfId="9955" priority="10333" operator="containsText" text="08.30 – 14.30">
      <formula>NOT(ISERROR(SEARCH("08.30 – 14.30",AA124)))</formula>
    </cfRule>
    <cfRule type="containsText" dxfId="9954" priority="10334" operator="containsText" text="09.30 – 18.30">
      <formula>NOT(ISERROR(SEARCH("09.30 – 18.30",AA124)))</formula>
    </cfRule>
    <cfRule type="containsText" dxfId="9953" priority="10335" operator="containsText" text="08.30 – 16.30">
      <formula>NOT(ISERROR(SEARCH("08.30 – 16.30",AA124)))</formula>
    </cfRule>
    <cfRule type="containsText" dxfId="9952" priority="10336" operator="containsText" text="08.30 – 17.30">
      <formula>NOT(ISERROR(SEARCH("08.30 – 17.30",AA124)))</formula>
    </cfRule>
    <cfRule type="containsText" dxfId="9951" priority="10337" operator="containsText" text="09.00 – 18.00">
      <formula>NOT(ISERROR(SEARCH("09.00 – 18.00",AA124)))</formula>
    </cfRule>
    <cfRule type="containsText" dxfId="9950" priority="10338" operator="containsText" text="09.00 – 15.00">
      <formula>NOT(ISERROR(SEARCH("09.00 – 15.00",AA124)))</formula>
    </cfRule>
    <cfRule type="containsText" dxfId="9949" priority="10339" operator="containsText" text="10.30 – 19.30">
      <formula>NOT(ISERROR(SEARCH("10.30 – 19.30",AA124)))</formula>
    </cfRule>
    <cfRule type="containsText" dxfId="9948" priority="10340" operator="containsText" text="09.00 – 13.00">
      <formula>NOT(ISERROR(SEARCH("09.00 – 13.00",AA124)))</formula>
    </cfRule>
    <cfRule type="containsText" dxfId="9947" priority="10341" operator="containsText" text="11.30 – 19.30">
      <formula>NOT(ISERROR(SEARCH("11.30 – 19.30",AA124)))</formula>
    </cfRule>
  </conditionalFormatting>
  <conditionalFormatting sqref="AA124">
    <cfRule type="cellIs" dxfId="9946" priority="10325" operator="equal">
      <formula>"09.00 – 18.00"</formula>
    </cfRule>
  </conditionalFormatting>
  <conditionalFormatting sqref="AA124">
    <cfRule type="cellIs" dxfId="9945" priority="10326" operator="equal">
      <formula>"09.30 – 13.00"</formula>
    </cfRule>
  </conditionalFormatting>
  <conditionalFormatting sqref="AA124">
    <cfRule type="cellIs" dxfId="9944" priority="10327" operator="equal">
      <formula>"10.30 – 19.30"</formula>
    </cfRule>
  </conditionalFormatting>
  <conditionalFormatting sqref="AA124">
    <cfRule type="cellIs" dxfId="9943" priority="10328" operator="equal">
      <formula>"11.30 – 19.30"</formula>
    </cfRule>
  </conditionalFormatting>
  <conditionalFormatting sqref="AA124">
    <cfRule type="cellIs" dxfId="9942" priority="10329" operator="equal">
      <formula>_FV(13,"3")</formula>
    </cfRule>
  </conditionalFormatting>
  <conditionalFormatting sqref="AA124">
    <cfRule type="cellIs" dxfId="9941" priority="10330" operator="equal">
      <formula>_FV(13,"3")</formula>
    </cfRule>
  </conditionalFormatting>
  <conditionalFormatting sqref="AA124">
    <cfRule type="cellIs" dxfId="9940" priority="10331" operator="equal">
      <formula>_FV(13,"3")</formula>
    </cfRule>
  </conditionalFormatting>
  <conditionalFormatting sqref="AA124">
    <cfRule type="cellIs" dxfId="9939" priority="10318" operator="equal">
      <formula>"09.00 – 18.00"</formula>
    </cfRule>
  </conditionalFormatting>
  <conditionalFormatting sqref="AA124">
    <cfRule type="cellIs" dxfId="9938" priority="10319" operator="equal">
      <formula>"09.30 – 13.00"</formula>
    </cfRule>
  </conditionalFormatting>
  <conditionalFormatting sqref="AA124">
    <cfRule type="cellIs" dxfId="9937" priority="10320" operator="equal">
      <formula>"10.30 – 19.30"</formula>
    </cfRule>
  </conditionalFormatting>
  <conditionalFormatting sqref="AA124">
    <cfRule type="cellIs" dxfId="9936" priority="10321" operator="equal">
      <formula>"11.30 – 19.30"</formula>
    </cfRule>
  </conditionalFormatting>
  <conditionalFormatting sqref="AA124">
    <cfRule type="cellIs" dxfId="9935" priority="10322" operator="equal">
      <formula>_FV(13,"3")</formula>
    </cfRule>
  </conditionalFormatting>
  <conditionalFormatting sqref="AA124">
    <cfRule type="cellIs" dxfId="9934" priority="10323" operator="equal">
      <formula>_FV(13,"3")</formula>
    </cfRule>
  </conditionalFormatting>
  <conditionalFormatting sqref="AA124">
    <cfRule type="cellIs" dxfId="9933" priority="10324" operator="equal">
      <formula>_FV(13,"3")</formula>
    </cfRule>
  </conditionalFormatting>
  <conditionalFormatting sqref="AA124">
    <cfRule type="cellIs" dxfId="9932" priority="10310" operator="equal">
      <formula>"09.00 – 15.00"</formula>
    </cfRule>
  </conditionalFormatting>
  <conditionalFormatting sqref="AA124">
    <cfRule type="cellIs" dxfId="9931" priority="10311" operator="equal">
      <formula>"09.00 – 18.00"</formula>
    </cfRule>
  </conditionalFormatting>
  <conditionalFormatting sqref="AA124">
    <cfRule type="cellIs" dxfId="9930" priority="10312" operator="equal">
      <formula>"09.30 – 13.00"</formula>
    </cfRule>
  </conditionalFormatting>
  <conditionalFormatting sqref="AA124">
    <cfRule type="cellIs" dxfId="9929" priority="10313" operator="equal">
      <formula>"10.30 – 19.30"</formula>
    </cfRule>
  </conditionalFormatting>
  <conditionalFormatting sqref="AA124">
    <cfRule type="cellIs" dxfId="9928" priority="10314" operator="equal">
      <formula>"11.30 – 19.30"</formula>
    </cfRule>
  </conditionalFormatting>
  <conditionalFormatting sqref="AA124">
    <cfRule type="cellIs" dxfId="9927" priority="10315" operator="equal">
      <formula>_FV(13,"3")</formula>
    </cfRule>
  </conditionalFormatting>
  <conditionalFormatting sqref="AA124">
    <cfRule type="cellIs" dxfId="9926" priority="10316" operator="equal">
      <formula>_FV(13,"3")</formula>
    </cfRule>
  </conditionalFormatting>
  <conditionalFormatting sqref="AA124">
    <cfRule type="cellIs" dxfId="9925" priority="10317" operator="equal">
      <formula>_FV(13,"3")</formula>
    </cfRule>
  </conditionalFormatting>
  <conditionalFormatting sqref="AA124">
    <cfRule type="containsText" dxfId="9924" priority="10300" operator="containsText" text="DOMENICA">
      <formula>NOT(ISERROR(SEARCH("DOMENICA",AA124)))</formula>
    </cfRule>
    <cfRule type="containsText" dxfId="9923" priority="10301" operator="containsText" text="08.30 – 14.30">
      <formula>NOT(ISERROR(SEARCH("08.30 – 14.30",AA124)))</formula>
    </cfRule>
    <cfRule type="containsText" dxfId="9922" priority="10302" operator="containsText" text="09.30 – 18.30">
      <formula>NOT(ISERROR(SEARCH("09.30 – 18.30",AA124)))</formula>
    </cfRule>
    <cfRule type="containsText" dxfId="9921" priority="10303" operator="containsText" text="08.30 – 16.30">
      <formula>NOT(ISERROR(SEARCH("08.30 – 16.30",AA124)))</formula>
    </cfRule>
    <cfRule type="containsText" dxfId="9920" priority="10304" operator="containsText" text="08.30 – 17.30">
      <formula>NOT(ISERROR(SEARCH("08.30 – 17.30",AA124)))</formula>
    </cfRule>
    <cfRule type="containsText" dxfId="9919" priority="10305" operator="containsText" text="09.00 – 18.00">
      <formula>NOT(ISERROR(SEARCH("09.00 – 18.00",AA124)))</formula>
    </cfRule>
    <cfRule type="containsText" dxfId="9918" priority="10306" operator="containsText" text="09.00 – 15.00">
      <formula>NOT(ISERROR(SEARCH("09.00 – 15.00",AA124)))</formula>
    </cfRule>
    <cfRule type="containsText" dxfId="9917" priority="10307" operator="containsText" text="10.30 – 19.30">
      <formula>NOT(ISERROR(SEARCH("10.30 – 19.30",AA124)))</formula>
    </cfRule>
    <cfRule type="containsText" dxfId="9916" priority="10308" operator="containsText" text="09.00 – 13.00">
      <formula>NOT(ISERROR(SEARCH("09.00 – 13.00",AA124)))</formula>
    </cfRule>
    <cfRule type="containsText" dxfId="9915" priority="10309" operator="containsText" text="11.30 – 19.30">
      <formula>NOT(ISERROR(SEARCH("11.30 – 19.30",AA124)))</formula>
    </cfRule>
  </conditionalFormatting>
  <conditionalFormatting sqref="AA124">
    <cfRule type="cellIs" dxfId="9914" priority="10293" operator="equal">
      <formula>"09.00 – 18.00"</formula>
    </cfRule>
  </conditionalFormatting>
  <conditionalFormatting sqref="AA124">
    <cfRule type="cellIs" dxfId="9913" priority="10294" operator="equal">
      <formula>"09.30 – 13.00"</formula>
    </cfRule>
  </conditionalFormatting>
  <conditionalFormatting sqref="AA124">
    <cfRule type="cellIs" dxfId="9912" priority="10295" operator="equal">
      <formula>"10.30 – 19.30"</formula>
    </cfRule>
  </conditionalFormatting>
  <conditionalFormatting sqref="AA124">
    <cfRule type="cellIs" dxfId="9911" priority="10296" operator="equal">
      <formula>"11.30 – 19.30"</formula>
    </cfRule>
  </conditionalFormatting>
  <conditionalFormatting sqref="AA124">
    <cfRule type="cellIs" dxfId="9910" priority="10297" operator="equal">
      <formula>_FV(13,"3")</formula>
    </cfRule>
  </conditionalFormatting>
  <conditionalFormatting sqref="AA124">
    <cfRule type="cellIs" dxfId="9909" priority="10298" operator="equal">
      <formula>_FV(13,"3")</formula>
    </cfRule>
  </conditionalFormatting>
  <conditionalFormatting sqref="AA124">
    <cfRule type="cellIs" dxfId="9908" priority="10299" operator="equal">
      <formula>_FV(13,"3")</formula>
    </cfRule>
  </conditionalFormatting>
  <conditionalFormatting sqref="AA124">
    <cfRule type="cellIs" dxfId="9907" priority="10286" operator="equal">
      <formula>"09.00 – 18.00"</formula>
    </cfRule>
  </conditionalFormatting>
  <conditionalFormatting sqref="AA124">
    <cfRule type="cellIs" dxfId="9906" priority="10287" operator="equal">
      <formula>"09.30 – 13.00"</formula>
    </cfRule>
  </conditionalFormatting>
  <conditionalFormatting sqref="AA124">
    <cfRule type="cellIs" dxfId="9905" priority="10288" operator="equal">
      <formula>"10.30 – 19.30"</formula>
    </cfRule>
  </conditionalFormatting>
  <conditionalFormatting sqref="AA124">
    <cfRule type="cellIs" dxfId="9904" priority="10289" operator="equal">
      <formula>"11.30 – 19.30"</formula>
    </cfRule>
  </conditionalFormatting>
  <conditionalFormatting sqref="AA124">
    <cfRule type="cellIs" dxfId="9903" priority="10290" operator="equal">
      <formula>_FV(13,"3")</formula>
    </cfRule>
  </conditionalFormatting>
  <conditionalFormatting sqref="AA124">
    <cfRule type="cellIs" dxfId="9902" priority="10291" operator="equal">
      <formula>_FV(13,"3")</formula>
    </cfRule>
  </conditionalFormatting>
  <conditionalFormatting sqref="AA124">
    <cfRule type="cellIs" dxfId="9901" priority="10292" operator="equal">
      <formula>_FV(13,"3")</formula>
    </cfRule>
  </conditionalFormatting>
  <conditionalFormatting sqref="AA134">
    <cfRule type="cellIs" dxfId="9900" priority="10278" operator="equal">
      <formula>"09.00 – 15.00"</formula>
    </cfRule>
  </conditionalFormatting>
  <conditionalFormatting sqref="AA134">
    <cfRule type="cellIs" dxfId="9899" priority="10279" operator="equal">
      <formula>"09.00 – 18.00"</formula>
    </cfRule>
  </conditionalFormatting>
  <conditionalFormatting sqref="AA134">
    <cfRule type="cellIs" dxfId="9898" priority="10280" operator="equal">
      <formula>"09.30 – 13.00"</formula>
    </cfRule>
  </conditionalFormatting>
  <conditionalFormatting sqref="AA134">
    <cfRule type="cellIs" dxfId="9897" priority="10281" operator="equal">
      <formula>"10.30 – 19.30"</formula>
    </cfRule>
  </conditionalFormatting>
  <conditionalFormatting sqref="AA134">
    <cfRule type="cellIs" dxfId="9896" priority="10282" operator="equal">
      <formula>"11.30 – 19.30"</formula>
    </cfRule>
  </conditionalFormatting>
  <conditionalFormatting sqref="AA134">
    <cfRule type="cellIs" dxfId="9895" priority="10284" operator="equal">
      <formula>_FV(13,"3")</formula>
    </cfRule>
  </conditionalFormatting>
  <conditionalFormatting sqref="AA134">
    <cfRule type="cellIs" dxfId="9894" priority="10285" operator="equal">
      <formula>_FV(13,"3")</formula>
    </cfRule>
  </conditionalFormatting>
  <conditionalFormatting sqref="AA134">
    <cfRule type="containsText" dxfId="9893" priority="10268" operator="containsText" text="DOMENICA">
      <formula>NOT(ISERROR(SEARCH("DOMENICA",AA134)))</formula>
    </cfRule>
    <cfRule type="containsText" dxfId="9892" priority="10269" operator="containsText" text="08.30 – 14.30">
      <formula>NOT(ISERROR(SEARCH("08.30 – 14.30",AA134)))</formula>
    </cfRule>
    <cfRule type="containsText" dxfId="9891" priority="10270" operator="containsText" text="09.30 – 18.30">
      <formula>NOT(ISERROR(SEARCH("09.30 – 18.30",AA134)))</formula>
    </cfRule>
    <cfRule type="containsText" dxfId="9890" priority="10271" operator="containsText" text="08.30 – 16.30">
      <formula>NOT(ISERROR(SEARCH("08.30 – 16.30",AA134)))</formula>
    </cfRule>
    <cfRule type="containsText" dxfId="9889" priority="10272" operator="containsText" text="08.30 – 17.30">
      <formula>NOT(ISERROR(SEARCH("08.30 – 17.30",AA134)))</formula>
    </cfRule>
    <cfRule type="containsText" dxfId="9888" priority="10273" operator="containsText" text="09.00 – 18.00">
      <formula>NOT(ISERROR(SEARCH("09.00 – 18.00",AA134)))</formula>
    </cfRule>
    <cfRule type="containsText" dxfId="9887" priority="10274" operator="containsText" text="09.00 – 15.00">
      <formula>NOT(ISERROR(SEARCH("09.00 – 15.00",AA134)))</formula>
    </cfRule>
    <cfRule type="containsText" dxfId="9886" priority="10275" operator="containsText" text="10.30 – 19.30">
      <formula>NOT(ISERROR(SEARCH("10.30 – 19.30",AA134)))</formula>
    </cfRule>
    <cfRule type="containsText" dxfId="9885" priority="10276" operator="containsText" text="09.00 – 13.00">
      <formula>NOT(ISERROR(SEARCH("09.00 – 13.00",AA134)))</formula>
    </cfRule>
    <cfRule type="containsText" dxfId="9884" priority="10277" operator="containsText" text="11.30 – 19.30">
      <formula>NOT(ISERROR(SEARCH("11.30 – 19.30",AA134)))</formula>
    </cfRule>
  </conditionalFormatting>
  <conditionalFormatting sqref="AA134">
    <cfRule type="cellIs" dxfId="9883" priority="10261" operator="equal">
      <formula>"09.00 – 18.00"</formula>
    </cfRule>
  </conditionalFormatting>
  <conditionalFormatting sqref="AA134">
    <cfRule type="cellIs" dxfId="9882" priority="10262" operator="equal">
      <formula>"09.30 – 13.00"</formula>
    </cfRule>
  </conditionalFormatting>
  <conditionalFormatting sqref="AA134">
    <cfRule type="cellIs" dxfId="9881" priority="10263" operator="equal">
      <formula>"10.30 – 19.30"</formula>
    </cfRule>
  </conditionalFormatting>
  <conditionalFormatting sqref="AA134">
    <cfRule type="cellIs" dxfId="9880" priority="10264" operator="equal">
      <formula>"11.30 – 19.30"</formula>
    </cfRule>
  </conditionalFormatting>
  <conditionalFormatting sqref="AA134">
    <cfRule type="cellIs" dxfId="9879" priority="10265" operator="equal">
      <formula>_FV(13,"3")</formula>
    </cfRule>
  </conditionalFormatting>
  <conditionalFormatting sqref="AA134">
    <cfRule type="cellIs" dxfId="9878" priority="10266" operator="equal">
      <formula>_FV(13,"3")</formula>
    </cfRule>
  </conditionalFormatting>
  <conditionalFormatting sqref="AA134">
    <cfRule type="cellIs" dxfId="9877" priority="10267" operator="equal">
      <formula>_FV(13,"3")</formula>
    </cfRule>
  </conditionalFormatting>
  <conditionalFormatting sqref="AA134">
    <cfRule type="cellIs" dxfId="9876" priority="10254" operator="equal">
      <formula>"09.00 – 18.00"</formula>
    </cfRule>
  </conditionalFormatting>
  <conditionalFormatting sqref="AA134">
    <cfRule type="cellIs" dxfId="9875" priority="10255" operator="equal">
      <formula>"09.30 – 13.00"</formula>
    </cfRule>
  </conditionalFormatting>
  <conditionalFormatting sqref="AA134">
    <cfRule type="cellIs" dxfId="9874" priority="10256" operator="equal">
      <formula>"10.30 – 19.30"</formula>
    </cfRule>
  </conditionalFormatting>
  <conditionalFormatting sqref="AA134">
    <cfRule type="cellIs" dxfId="9873" priority="10257" operator="equal">
      <formula>"11.30 – 19.30"</formula>
    </cfRule>
  </conditionalFormatting>
  <conditionalFormatting sqref="AA134">
    <cfRule type="cellIs" dxfId="9872" priority="10258" operator="equal">
      <formula>_FV(13,"3")</formula>
    </cfRule>
  </conditionalFormatting>
  <conditionalFormatting sqref="AA134">
    <cfRule type="cellIs" dxfId="9871" priority="10259" operator="equal">
      <formula>_FV(13,"3")</formula>
    </cfRule>
  </conditionalFormatting>
  <conditionalFormatting sqref="AA134">
    <cfRule type="cellIs" dxfId="9870" priority="10260" operator="equal">
      <formula>_FV(13,"3")</formula>
    </cfRule>
  </conditionalFormatting>
  <conditionalFormatting sqref="AA134">
    <cfRule type="cellIs" dxfId="9869" priority="10246" operator="equal">
      <formula>"09.00 – 15.00"</formula>
    </cfRule>
  </conditionalFormatting>
  <conditionalFormatting sqref="AA134">
    <cfRule type="cellIs" dxfId="9868" priority="10247" operator="equal">
      <formula>"09.00 – 18.00"</formula>
    </cfRule>
  </conditionalFormatting>
  <conditionalFormatting sqref="AA134">
    <cfRule type="cellIs" dxfId="9867" priority="10248" operator="equal">
      <formula>"09.30 – 13.00"</formula>
    </cfRule>
  </conditionalFormatting>
  <conditionalFormatting sqref="AA134">
    <cfRule type="cellIs" dxfId="9866" priority="10249" operator="equal">
      <formula>"10.30 – 19.30"</formula>
    </cfRule>
  </conditionalFormatting>
  <conditionalFormatting sqref="AA134">
    <cfRule type="cellIs" dxfId="9865" priority="10250" operator="equal">
      <formula>"11.30 – 19.30"</formula>
    </cfRule>
  </conditionalFormatting>
  <conditionalFormatting sqref="AA134">
    <cfRule type="cellIs" dxfId="9864" priority="10251" operator="equal">
      <formula>_FV(13,"3")</formula>
    </cfRule>
  </conditionalFormatting>
  <conditionalFormatting sqref="AA134">
    <cfRule type="cellIs" dxfId="9863" priority="10252" operator="equal">
      <formula>_FV(13,"3")</formula>
    </cfRule>
  </conditionalFormatting>
  <conditionalFormatting sqref="AA134">
    <cfRule type="cellIs" dxfId="9862" priority="10253" operator="equal">
      <formula>_FV(13,"3")</formula>
    </cfRule>
  </conditionalFormatting>
  <conditionalFormatting sqref="AA134">
    <cfRule type="containsText" dxfId="9861" priority="10236" operator="containsText" text="DOMENICA">
      <formula>NOT(ISERROR(SEARCH("DOMENICA",AA134)))</formula>
    </cfRule>
    <cfRule type="containsText" dxfId="9860" priority="10237" operator="containsText" text="08.30 – 14.30">
      <formula>NOT(ISERROR(SEARCH("08.30 – 14.30",AA134)))</formula>
    </cfRule>
    <cfRule type="containsText" dxfId="9859" priority="10238" operator="containsText" text="09.30 – 18.30">
      <formula>NOT(ISERROR(SEARCH("09.30 – 18.30",AA134)))</formula>
    </cfRule>
    <cfRule type="containsText" dxfId="9858" priority="10239" operator="containsText" text="08.30 – 16.30">
      <formula>NOT(ISERROR(SEARCH("08.30 – 16.30",AA134)))</formula>
    </cfRule>
    <cfRule type="containsText" dxfId="9857" priority="10240" operator="containsText" text="08.30 – 17.30">
      <formula>NOT(ISERROR(SEARCH("08.30 – 17.30",AA134)))</formula>
    </cfRule>
    <cfRule type="containsText" dxfId="9856" priority="10241" operator="containsText" text="09.00 – 18.00">
      <formula>NOT(ISERROR(SEARCH("09.00 – 18.00",AA134)))</formula>
    </cfRule>
    <cfRule type="containsText" dxfId="9855" priority="10242" operator="containsText" text="09.00 – 15.00">
      <formula>NOT(ISERROR(SEARCH("09.00 – 15.00",AA134)))</formula>
    </cfRule>
    <cfRule type="containsText" dxfId="9854" priority="10243" operator="containsText" text="10.30 – 19.30">
      <formula>NOT(ISERROR(SEARCH("10.30 – 19.30",AA134)))</formula>
    </cfRule>
    <cfRule type="containsText" dxfId="9853" priority="10244" operator="containsText" text="09.00 – 13.00">
      <formula>NOT(ISERROR(SEARCH("09.00 – 13.00",AA134)))</formula>
    </cfRule>
    <cfRule type="containsText" dxfId="9852" priority="10245" operator="containsText" text="11.30 – 19.30">
      <formula>NOT(ISERROR(SEARCH("11.30 – 19.30",AA134)))</formula>
    </cfRule>
  </conditionalFormatting>
  <conditionalFormatting sqref="AA134">
    <cfRule type="cellIs" dxfId="9851" priority="10229" operator="equal">
      <formula>"09.00 – 18.00"</formula>
    </cfRule>
  </conditionalFormatting>
  <conditionalFormatting sqref="AA134">
    <cfRule type="cellIs" dxfId="9850" priority="10230" operator="equal">
      <formula>"09.30 – 13.00"</formula>
    </cfRule>
  </conditionalFormatting>
  <conditionalFormatting sqref="AA134">
    <cfRule type="cellIs" dxfId="9849" priority="10231" operator="equal">
      <formula>"10.30 – 19.30"</formula>
    </cfRule>
  </conditionalFormatting>
  <conditionalFormatting sqref="AA134">
    <cfRule type="cellIs" dxfId="9848" priority="10232" operator="equal">
      <formula>"11.30 – 19.30"</formula>
    </cfRule>
  </conditionalFormatting>
  <conditionalFormatting sqref="AA134">
    <cfRule type="cellIs" dxfId="9847" priority="10233" operator="equal">
      <formula>_FV(13,"3")</formula>
    </cfRule>
  </conditionalFormatting>
  <conditionalFormatting sqref="AA134">
    <cfRule type="cellIs" dxfId="9846" priority="10234" operator="equal">
      <formula>_FV(13,"3")</formula>
    </cfRule>
  </conditionalFormatting>
  <conditionalFormatting sqref="AA134">
    <cfRule type="cellIs" dxfId="9845" priority="10235" operator="equal">
      <formula>_FV(13,"3")</formula>
    </cfRule>
  </conditionalFormatting>
  <conditionalFormatting sqref="AA134">
    <cfRule type="cellIs" dxfId="9844" priority="10222" operator="equal">
      <formula>"09.00 – 18.00"</formula>
    </cfRule>
  </conditionalFormatting>
  <conditionalFormatting sqref="AA134">
    <cfRule type="cellIs" dxfId="9843" priority="10223" operator="equal">
      <formula>"09.30 – 13.00"</formula>
    </cfRule>
  </conditionalFormatting>
  <conditionalFormatting sqref="AA134">
    <cfRule type="cellIs" dxfId="9842" priority="10224" operator="equal">
      <formula>"10.30 – 19.30"</formula>
    </cfRule>
  </conditionalFormatting>
  <conditionalFormatting sqref="AA134">
    <cfRule type="cellIs" dxfId="9841" priority="10225" operator="equal">
      <formula>"11.30 – 19.30"</formula>
    </cfRule>
  </conditionalFormatting>
  <conditionalFormatting sqref="AA134">
    <cfRule type="cellIs" dxfId="9840" priority="10226" operator="equal">
      <formula>_FV(13,"3")</formula>
    </cfRule>
  </conditionalFormatting>
  <conditionalFormatting sqref="AA134">
    <cfRule type="cellIs" dxfId="9839" priority="10227" operator="equal">
      <formula>_FV(13,"3")</formula>
    </cfRule>
  </conditionalFormatting>
  <conditionalFormatting sqref="AA134">
    <cfRule type="cellIs" dxfId="9838" priority="10228" operator="equal">
      <formula>_FV(13,"3")</formula>
    </cfRule>
  </conditionalFormatting>
  <conditionalFormatting sqref="AA135">
    <cfRule type="containsText" dxfId="9837" priority="8906" operator="containsText" text="13:00">
      <formula>NOT(ISERROR(SEARCH("13:00",AA135)))</formula>
    </cfRule>
  </conditionalFormatting>
  <conditionalFormatting sqref="AA137:AA142">
    <cfRule type="containsText" dxfId="9836" priority="8896" operator="containsText" text="09.00 -13.00">
      <formula>NOT(ISERROR(SEARCH("09.00 -13.00",AA137)))</formula>
    </cfRule>
    <cfRule type="containsText" dxfId="9835" priority="8897" operator="containsText" text="09.00 -15:00">
      <formula>NOT(ISERROR(SEARCH("09.00 -15:00",AA137)))</formula>
    </cfRule>
    <cfRule type="containsText" dxfId="9834" priority="8898" operator="containsText" text="09.00 -16.00">
      <formula>NOT(ISERROR(SEARCH("09.00 -16.00",AA137)))</formula>
    </cfRule>
  </conditionalFormatting>
  <conditionalFormatting sqref="AA135">
    <cfRule type="containsText" dxfId="9833" priority="8893" operator="containsText" text="09.00 -13.00">
      <formula>NOT(ISERROR(SEARCH("09.00 -13.00",AA135)))</formula>
    </cfRule>
    <cfRule type="containsText" dxfId="9832" priority="8894" operator="containsText" text="09.00 -15:00">
      <formula>NOT(ISERROR(SEARCH("09.00 -15:00",AA135)))</formula>
    </cfRule>
    <cfRule type="containsText" dxfId="9831" priority="8895" operator="containsText" text="09.00 -16.00">
      <formula>NOT(ISERROR(SEARCH("09.00 -16.00",AA135)))</formula>
    </cfRule>
  </conditionalFormatting>
  <conditionalFormatting sqref="AA137:AA142">
    <cfRule type="containsText" dxfId="9830" priority="8884" operator="containsText" text="09.00 -13.00">
      <formula>NOT(ISERROR(SEARCH("09.00 -13.00",AA137)))</formula>
    </cfRule>
    <cfRule type="containsText" dxfId="9829" priority="8885" operator="containsText" text="09.00 -15:00">
      <formula>NOT(ISERROR(SEARCH("09.00 -15:00",AA137)))</formula>
    </cfRule>
    <cfRule type="containsText" dxfId="9828" priority="8886" operator="containsText" text="09.00 -16.00">
      <formula>NOT(ISERROR(SEARCH("09.00 -16.00",AA137)))</formula>
    </cfRule>
  </conditionalFormatting>
  <conditionalFormatting sqref="AA135">
    <cfRule type="containsText" dxfId="9827" priority="8881" operator="containsText" text="09.00 -13.00">
      <formula>NOT(ISERROR(SEARCH("09.00 -13.00",AA135)))</formula>
    </cfRule>
    <cfRule type="containsText" dxfId="9826" priority="8882" operator="containsText" text="09.00 -15:00">
      <formula>NOT(ISERROR(SEARCH("09.00 -15:00",AA135)))</formula>
    </cfRule>
    <cfRule type="containsText" dxfId="9825" priority="8883" operator="containsText" text="09.00 -16.00">
      <formula>NOT(ISERROR(SEARCH("09.00 -16.00",AA135)))</formula>
    </cfRule>
  </conditionalFormatting>
  <conditionalFormatting sqref="AA136">
    <cfRule type="containsText" dxfId="9824" priority="8887" operator="containsText" text="09.00 -13.00">
      <formula>NOT(ISERROR(SEARCH("09.00 -13.00",AA136)))</formula>
    </cfRule>
    <cfRule type="containsText" dxfId="9823" priority="8888" operator="containsText" text="09.00 -15:00">
      <formula>NOT(ISERROR(SEARCH("09.00 -15:00",AA136)))</formula>
    </cfRule>
    <cfRule type="containsText" dxfId="9822" priority="8889" operator="containsText" text="09.00 -16.00">
      <formula>NOT(ISERROR(SEARCH("09.00 -16.00",AA136)))</formula>
    </cfRule>
  </conditionalFormatting>
  <conditionalFormatting sqref="AA137:AA142">
    <cfRule type="containsText" dxfId="9821" priority="8875" operator="containsText" text="09.00 -13.00">
      <formula>NOT(ISERROR(SEARCH("09.00 -13.00",AA137)))</formula>
    </cfRule>
    <cfRule type="containsText" dxfId="9820" priority="8876" operator="containsText" text="09.00 -15:00">
      <formula>NOT(ISERROR(SEARCH("09.00 -15:00",AA137)))</formula>
    </cfRule>
    <cfRule type="containsText" dxfId="9819" priority="8877" operator="containsText" text="09.00 -16.00">
      <formula>NOT(ISERROR(SEARCH("09.00 -16.00",AA137)))</formula>
    </cfRule>
  </conditionalFormatting>
  <conditionalFormatting sqref="AA46">
    <cfRule type="cellIs" dxfId="9818" priority="10213" operator="equal">
      <formula>"09.00 – 13.00"</formula>
    </cfRule>
  </conditionalFormatting>
  <conditionalFormatting sqref="AA46">
    <cfRule type="cellIs" dxfId="9817" priority="10214" operator="equal">
      <formula>"09.00 – 15.00"</formula>
    </cfRule>
  </conditionalFormatting>
  <conditionalFormatting sqref="AA46">
    <cfRule type="cellIs" dxfId="9816" priority="10215" operator="equal">
      <formula>"09.00 – 18.00"</formula>
    </cfRule>
  </conditionalFormatting>
  <conditionalFormatting sqref="AA46">
    <cfRule type="cellIs" dxfId="9815" priority="10216" operator="equal">
      <formula>"09.30 – 13.00"</formula>
    </cfRule>
  </conditionalFormatting>
  <conditionalFormatting sqref="AA46">
    <cfRule type="cellIs" dxfId="9814" priority="10217" operator="equal">
      <formula>"10.30 – 19.30"</formula>
    </cfRule>
  </conditionalFormatting>
  <conditionalFormatting sqref="AA46">
    <cfRule type="cellIs" dxfId="9813" priority="10218" operator="equal">
      <formula>"11.30 – 19.30"</formula>
    </cfRule>
  </conditionalFormatting>
  <conditionalFormatting sqref="AA46">
    <cfRule type="cellIs" dxfId="9812" priority="10219" operator="equal">
      <formula>_FV(13,"3")</formula>
    </cfRule>
  </conditionalFormatting>
  <conditionalFormatting sqref="AA46">
    <cfRule type="cellIs" dxfId="9811" priority="10220" operator="equal">
      <formula>_FV(13,"3")</formula>
    </cfRule>
  </conditionalFormatting>
  <conditionalFormatting sqref="AA46">
    <cfRule type="cellIs" dxfId="9810" priority="10221" operator="equal">
      <formula>_FV(13,"3")</formula>
    </cfRule>
  </conditionalFormatting>
  <conditionalFormatting sqref="AA46">
    <cfRule type="containsText" dxfId="9809" priority="10203" operator="containsText" text="DOMENICA">
      <formula>NOT(ISERROR(SEARCH("DOMENICA",AA46)))</formula>
    </cfRule>
    <cfRule type="containsText" dxfId="9808" priority="10204" operator="containsText" text="08.30 – 14.30">
      <formula>NOT(ISERROR(SEARCH("08.30 – 14.30",AA46)))</formula>
    </cfRule>
    <cfRule type="containsText" dxfId="9807" priority="10205" operator="containsText" text="09.30 – 18.30">
      <formula>NOT(ISERROR(SEARCH("09.30 – 18.30",AA46)))</formula>
    </cfRule>
    <cfRule type="containsText" dxfId="9806" priority="10206" operator="containsText" text="08.30 – 16.30">
      <formula>NOT(ISERROR(SEARCH("08.30 – 16.30",AA46)))</formula>
    </cfRule>
    <cfRule type="containsText" dxfId="9805" priority="10207" operator="containsText" text="08.30 – 17.30">
      <formula>NOT(ISERROR(SEARCH("08.30 – 17.30",AA46)))</formula>
    </cfRule>
    <cfRule type="containsText" dxfId="9804" priority="10208" operator="containsText" text="09.00 – 18.00">
      <formula>NOT(ISERROR(SEARCH("09.00 – 18.00",AA46)))</formula>
    </cfRule>
    <cfRule type="containsText" dxfId="9803" priority="10209" operator="containsText" text="09.00 – 15.00">
      <formula>NOT(ISERROR(SEARCH("09.00 – 15.00",AA46)))</formula>
    </cfRule>
    <cfRule type="containsText" dxfId="9802" priority="10210" operator="containsText" text="10.30 – 19.30">
      <formula>NOT(ISERROR(SEARCH("10.30 – 19.30",AA46)))</formula>
    </cfRule>
    <cfRule type="containsText" dxfId="9801" priority="10211" operator="containsText" text="09.00 – 13.00">
      <formula>NOT(ISERROR(SEARCH("09.00 – 13.00",AA46)))</formula>
    </cfRule>
    <cfRule type="containsText" dxfId="9800" priority="10212" operator="containsText" text="11.30 – 19.30">
      <formula>NOT(ISERROR(SEARCH("11.30 – 19.30",AA46)))</formula>
    </cfRule>
  </conditionalFormatting>
  <conditionalFormatting sqref="AA46">
    <cfRule type="cellIs" dxfId="9799" priority="10195" operator="equal">
      <formula>"09.00 – 15.00"</formula>
    </cfRule>
  </conditionalFormatting>
  <conditionalFormatting sqref="AA46">
    <cfRule type="cellIs" dxfId="9798" priority="10196" operator="equal">
      <formula>"09.00 – 18.00"</formula>
    </cfRule>
  </conditionalFormatting>
  <conditionalFormatting sqref="AA46">
    <cfRule type="cellIs" dxfId="9797" priority="10197" operator="equal">
      <formula>"09.30 – 13.00"</formula>
    </cfRule>
  </conditionalFormatting>
  <conditionalFormatting sqref="AA46">
    <cfRule type="cellIs" dxfId="9796" priority="10198" operator="equal">
      <formula>"10.30 – 19.30"</formula>
    </cfRule>
  </conditionalFormatting>
  <conditionalFormatting sqref="AA46">
    <cfRule type="cellIs" dxfId="9795" priority="10199" operator="equal">
      <formula>"11.30 – 19.30"</formula>
    </cfRule>
  </conditionalFormatting>
  <conditionalFormatting sqref="AA46">
    <cfRule type="cellIs" dxfId="9794" priority="10200" operator="equal">
      <formula>_FV(13,"3")</formula>
    </cfRule>
  </conditionalFormatting>
  <conditionalFormatting sqref="AA46">
    <cfRule type="cellIs" dxfId="9793" priority="10201" operator="equal">
      <formula>_FV(13,"3")</formula>
    </cfRule>
  </conditionalFormatting>
  <conditionalFormatting sqref="AA46">
    <cfRule type="cellIs" dxfId="9792" priority="10202" operator="equal">
      <formula>_FV(13,"3")</formula>
    </cfRule>
  </conditionalFormatting>
  <conditionalFormatting sqref="AA46">
    <cfRule type="cellIs" dxfId="9791" priority="10187" operator="equal">
      <formula>"09.00 – 15.00"</formula>
    </cfRule>
  </conditionalFormatting>
  <conditionalFormatting sqref="AA46">
    <cfRule type="cellIs" dxfId="9790" priority="10188" operator="equal">
      <formula>"09.00 – 18.00"</formula>
    </cfRule>
  </conditionalFormatting>
  <conditionalFormatting sqref="AA46">
    <cfRule type="cellIs" dxfId="9789" priority="10189" operator="equal">
      <formula>"09.30 – 13.00"</formula>
    </cfRule>
  </conditionalFormatting>
  <conditionalFormatting sqref="AA46">
    <cfRule type="cellIs" dxfId="9788" priority="10190" operator="equal">
      <formula>"10.30 – 19.30"</formula>
    </cfRule>
  </conditionalFormatting>
  <conditionalFormatting sqref="AA46">
    <cfRule type="cellIs" dxfId="9787" priority="10191" operator="equal">
      <formula>"11.30 – 19.30"</formula>
    </cfRule>
  </conditionalFormatting>
  <conditionalFormatting sqref="AA46">
    <cfRule type="cellIs" dxfId="9786" priority="10192" operator="equal">
      <formula>_FV(13,"3")</formula>
    </cfRule>
  </conditionalFormatting>
  <conditionalFormatting sqref="AA46">
    <cfRule type="cellIs" dxfId="9785" priority="10193" operator="equal">
      <formula>_FV(13,"3")</formula>
    </cfRule>
  </conditionalFormatting>
  <conditionalFormatting sqref="AA46">
    <cfRule type="cellIs" dxfId="9784" priority="10194" operator="equal">
      <formula>_FV(13,"3")</formula>
    </cfRule>
  </conditionalFormatting>
  <conditionalFormatting sqref="AA46">
    <cfRule type="containsText" dxfId="9783" priority="10181" operator="containsText" text="09.00 - 13.00">
      <formula>NOT(ISERROR(SEARCH("09.00 - 13.00",AA46)))</formula>
    </cfRule>
    <cfRule type="containsText" dxfId="9782" priority="10182" operator="containsText" text="09.00 – 15:00">
      <formula>NOT(ISERROR(SEARCH("09.00 – 15:00",AA46)))</formula>
    </cfRule>
    <cfRule type="containsText" dxfId="9781" priority="10183" operator="containsText" text="09.00 – 16.00">
      <formula>NOT(ISERROR(SEARCH("09.00 – 16.00",AA46)))</formula>
    </cfRule>
    <cfRule type="containsText" dxfId="9780" priority="10184" operator="containsText" text="09.00 - 13:00">
      <formula>NOT(ISERROR(SEARCH("09.00 - 13:00",AA46)))</formula>
    </cfRule>
    <cfRule type="containsText" dxfId="9779" priority="10185" operator="containsText" text="08.30 – 16:30 ">
      <formula>NOT(ISERROR(SEARCH("08.30 – 16:30 ",AA46)))</formula>
    </cfRule>
    <cfRule type="containsText" dxfId="9778" priority="10186" operator="containsText" text="08.30 – 17:30 ">
      <formula>NOT(ISERROR(SEARCH("08.30 – 17:30 ",AA46)))</formula>
    </cfRule>
  </conditionalFormatting>
  <conditionalFormatting sqref="AA46">
    <cfRule type="cellIs" dxfId="9777" priority="10173" operator="equal">
      <formula>"09.00 – 15.00"</formula>
    </cfRule>
  </conditionalFormatting>
  <conditionalFormatting sqref="AA46">
    <cfRule type="cellIs" dxfId="9776" priority="10174" operator="equal">
      <formula>"09.00 – 18.00"</formula>
    </cfRule>
  </conditionalFormatting>
  <conditionalFormatting sqref="AA46">
    <cfRule type="cellIs" dxfId="9775" priority="10175" operator="equal">
      <formula>"09.30 – 13.00"</formula>
    </cfRule>
  </conditionalFormatting>
  <conditionalFormatting sqref="AA46">
    <cfRule type="cellIs" dxfId="9774" priority="10176" operator="equal">
      <formula>"10.30 – 19.30"</formula>
    </cfRule>
  </conditionalFormatting>
  <conditionalFormatting sqref="AA46">
    <cfRule type="cellIs" dxfId="9773" priority="10177" operator="equal">
      <formula>"11.30 – 19.30"</formula>
    </cfRule>
  </conditionalFormatting>
  <conditionalFormatting sqref="AA46">
    <cfRule type="cellIs" dxfId="9772" priority="10178" operator="equal">
      <formula>_FV(13,"3")</formula>
    </cfRule>
  </conditionalFormatting>
  <conditionalFormatting sqref="AA46">
    <cfRule type="cellIs" dxfId="9771" priority="10179" operator="equal">
      <formula>_FV(13,"3")</formula>
    </cfRule>
  </conditionalFormatting>
  <conditionalFormatting sqref="AA46">
    <cfRule type="cellIs" dxfId="9770" priority="10180" operator="equal">
      <formula>_FV(13,"3")</formula>
    </cfRule>
  </conditionalFormatting>
  <conditionalFormatting sqref="AA46">
    <cfRule type="containsText" dxfId="9769" priority="10163" operator="containsText" text="DOMENICA">
      <formula>NOT(ISERROR(SEARCH("DOMENICA",AA46)))</formula>
    </cfRule>
    <cfRule type="containsText" dxfId="9768" priority="10164" operator="containsText" text="08.30 – 14.30">
      <formula>NOT(ISERROR(SEARCH("08.30 – 14.30",AA46)))</formula>
    </cfRule>
    <cfRule type="containsText" dxfId="9767" priority="10165" operator="containsText" text="09.30 – 18.30">
      <formula>NOT(ISERROR(SEARCH("09.30 – 18.30",AA46)))</formula>
    </cfRule>
    <cfRule type="containsText" dxfId="9766" priority="10166" operator="containsText" text="08.30 – 16.30">
      <formula>NOT(ISERROR(SEARCH("08.30 – 16.30",AA46)))</formula>
    </cfRule>
    <cfRule type="containsText" dxfId="9765" priority="10167" operator="containsText" text="08.30 – 17.30">
      <formula>NOT(ISERROR(SEARCH("08.30 – 17.30",AA46)))</formula>
    </cfRule>
    <cfRule type="containsText" dxfId="9764" priority="10168" operator="containsText" text="09.00 – 18.00">
      <formula>NOT(ISERROR(SEARCH("09.00 – 18.00",AA46)))</formula>
    </cfRule>
    <cfRule type="containsText" dxfId="9763" priority="10169" operator="containsText" text="09.00 – 15.00">
      <formula>NOT(ISERROR(SEARCH("09.00 – 15.00",AA46)))</formula>
    </cfRule>
    <cfRule type="containsText" dxfId="9762" priority="10170" operator="containsText" text="10.30 – 19.30">
      <formula>NOT(ISERROR(SEARCH("10.30 – 19.30",AA46)))</formula>
    </cfRule>
    <cfRule type="containsText" dxfId="9761" priority="10171" operator="containsText" text="09.00 – 13.00">
      <formula>NOT(ISERROR(SEARCH("09.00 – 13.00",AA46)))</formula>
    </cfRule>
    <cfRule type="containsText" dxfId="9760" priority="10172" operator="containsText" text="11.30 – 19.30">
      <formula>NOT(ISERROR(SEARCH("11.30 – 19.30",AA46)))</formula>
    </cfRule>
  </conditionalFormatting>
  <conditionalFormatting sqref="AA46">
    <cfRule type="cellIs" dxfId="9759" priority="10156" operator="equal">
      <formula>"09.00 – 18.00"</formula>
    </cfRule>
  </conditionalFormatting>
  <conditionalFormatting sqref="AA46">
    <cfRule type="cellIs" dxfId="9758" priority="10157" operator="equal">
      <formula>"09.30 – 13.00"</formula>
    </cfRule>
  </conditionalFormatting>
  <conditionalFormatting sqref="AA46">
    <cfRule type="cellIs" dxfId="9757" priority="10158" operator="equal">
      <formula>"10.30 – 19.30"</formula>
    </cfRule>
  </conditionalFormatting>
  <conditionalFormatting sqref="AA46">
    <cfRule type="cellIs" dxfId="9756" priority="10159" operator="equal">
      <formula>"11.30 – 19.30"</formula>
    </cfRule>
  </conditionalFormatting>
  <conditionalFormatting sqref="AA46">
    <cfRule type="cellIs" dxfId="9755" priority="10160" operator="equal">
      <formula>_FV(13,"3")</formula>
    </cfRule>
  </conditionalFormatting>
  <conditionalFormatting sqref="AA46">
    <cfRule type="cellIs" dxfId="9754" priority="10161" operator="equal">
      <formula>_FV(13,"3")</formula>
    </cfRule>
  </conditionalFormatting>
  <conditionalFormatting sqref="AA46">
    <cfRule type="cellIs" dxfId="9753" priority="10162" operator="equal">
      <formula>_FV(13,"3")</formula>
    </cfRule>
  </conditionalFormatting>
  <conditionalFormatting sqref="AA46">
    <cfRule type="cellIs" dxfId="9752" priority="10149" operator="equal">
      <formula>"09.00 – 18.00"</formula>
    </cfRule>
  </conditionalFormatting>
  <conditionalFormatting sqref="AA46">
    <cfRule type="cellIs" dxfId="9751" priority="10150" operator="equal">
      <formula>"09.30 – 13.00"</formula>
    </cfRule>
  </conditionalFormatting>
  <conditionalFormatting sqref="AA46">
    <cfRule type="cellIs" dxfId="9750" priority="10151" operator="equal">
      <formula>"10.30 – 19.30"</formula>
    </cfRule>
  </conditionalFormatting>
  <conditionalFormatting sqref="AA46">
    <cfRule type="cellIs" dxfId="9749" priority="10152" operator="equal">
      <formula>"11.30 – 19.30"</formula>
    </cfRule>
  </conditionalFormatting>
  <conditionalFormatting sqref="AA46">
    <cfRule type="cellIs" dxfId="9748" priority="10153" operator="equal">
      <formula>_FV(13,"3")</formula>
    </cfRule>
  </conditionalFormatting>
  <conditionalFormatting sqref="AA46">
    <cfRule type="cellIs" dxfId="9747" priority="10154" operator="equal">
      <formula>_FV(13,"3")</formula>
    </cfRule>
  </conditionalFormatting>
  <conditionalFormatting sqref="AA46">
    <cfRule type="cellIs" dxfId="9746" priority="10155" operator="equal">
      <formula>_FV(13,"3")</formula>
    </cfRule>
  </conditionalFormatting>
  <conditionalFormatting sqref="AA47:AA54">
    <cfRule type="containsText" dxfId="9745" priority="10131" operator="containsText" text="08.30 – 14.30">
      <formula>NOT(ISERROR(SEARCH("08.30 – 14.30",AA47)))</formula>
    </cfRule>
    <cfRule type="containsText" dxfId="9744" priority="10132" operator="containsText" text="09:30 – 18.30">
      <formula>NOT(ISERROR(SEARCH("09:30 – 18.30",AA47)))</formula>
    </cfRule>
    <cfRule type="containsText" dxfId="9743" priority="10133" operator="containsText" text="10.30 – 18.30">
      <formula>NOT(ISERROR(SEARCH("10.30 – 18.30",AA47)))</formula>
    </cfRule>
    <cfRule type="containsText" dxfId="9742" priority="10134" operator="containsText" text="09.30 – 18.30">
      <formula>NOT(ISERROR(SEARCH("09.30 – 18.30",AA47)))</formula>
    </cfRule>
    <cfRule type="containsText" dxfId="9741" priority="10136" operator="containsText" text="09.00 – 13:00">
      <formula>NOT(ISERROR(SEARCH("09.00 – 13:00",AA47)))</formula>
    </cfRule>
    <cfRule type="containsText" dxfId="9740" priority="10137" operator="containsText" text="08.30 – 16.30">
      <formula>NOT(ISERROR(SEARCH("08.30 – 16.30",AA47)))</formula>
    </cfRule>
    <cfRule type="containsText" dxfId="9739" priority="10138" operator="containsText" text="08:30 – 17.30">
      <formula>NOT(ISERROR(SEARCH("08:30 – 17.30",AA47)))</formula>
    </cfRule>
    <cfRule type="containsText" dxfId="9738" priority="10139" operator="containsText" text="08.30 – 17.30">
      <formula>NOT(ISERROR(SEARCH("08.30 – 17.30",AA47)))</formula>
    </cfRule>
    <cfRule type="containsText" dxfId="9737" priority="10140" operator="containsText" text="09.00 – 18.00">
      <formula>NOT(ISERROR(SEARCH("09.00 – 18.00",AA47)))</formula>
    </cfRule>
    <cfRule type="containsText" dxfId="9736" priority="10141" operator="containsText" text="09.00 – 13.00">
      <formula>NOT(ISERROR(SEARCH("09.00 – 13.00",AA47)))</formula>
    </cfRule>
    <cfRule type="containsText" dxfId="9735" priority="10142" operator="containsText" text="11.30 – 19.30">
      <formula>NOT(ISERROR(SEARCH("11.30 – 19.30",AA47)))</formula>
    </cfRule>
    <cfRule type="containsText" dxfId="9734" priority="10143" operator="containsText" text="10.30 – 19.30">
      <formula>NOT(ISERROR(SEARCH("10.30 – 19.30",AA47)))</formula>
    </cfRule>
    <cfRule type="containsText" dxfId="9733" priority="10144" operator="containsText" text="09.00 – 15.00">
      <formula>NOT(ISERROR(SEARCH("09.00 – 15.00",AA47)))</formula>
    </cfRule>
    <cfRule type="containsText" dxfId="9732" priority="10145" operator="containsText" text="1 2 : 3 0">
      <formula>NOT(ISERROR(SEARCH("1 2 : 3 0",AA47)))</formula>
    </cfRule>
    <cfRule type="containsText" dxfId="9731" priority="10146" operator="containsText" text="1 3 : 3 0">
      <formula>NOT(ISERROR(SEARCH("1 3 : 3 0",AA47)))</formula>
    </cfRule>
    <cfRule type="containsText" dxfId="9730" priority="10147" operator="containsText" text="FESTIVITÁ">
      <formula>NOT(ISERROR(SEARCH("FESTIVITÁ",AA47)))</formula>
    </cfRule>
    <cfRule type="cellIs" dxfId="9729" priority="10148" operator="equal">
      <formula>"DOMENICA"</formula>
    </cfRule>
  </conditionalFormatting>
  <conditionalFormatting sqref="AA47:AA54">
    <cfRule type="containsText" dxfId="9728" priority="10123" operator="containsText" text="09.00 - 13.00">
      <formula>NOT(ISERROR(SEARCH("09.00 - 13.00",AA47)))</formula>
    </cfRule>
    <cfRule type="containsText" dxfId="9727" priority="10126" operator="containsText" text="09.00 – 15:00">
      <formula>NOT(ISERROR(SEARCH("09.00 – 15:00",AA47)))</formula>
    </cfRule>
    <cfRule type="containsText" dxfId="9726" priority="10127" operator="containsText" text="09.00 – 16.00">
      <formula>NOT(ISERROR(SEARCH("09.00 – 16.00",AA47)))</formula>
    </cfRule>
    <cfRule type="containsText" dxfId="9725" priority="10128" operator="containsText" text="09.00 - 13:00">
      <formula>NOT(ISERROR(SEARCH("09.00 - 13:00",AA47)))</formula>
    </cfRule>
    <cfRule type="containsText" dxfId="9724" priority="10129" operator="containsText" text="08.30 – 16:30 ">
      <formula>NOT(ISERROR(SEARCH("08.30 – 16:30 ",AA47)))</formula>
    </cfRule>
    <cfRule type="containsText" dxfId="9723" priority="10130" operator="containsText" text="08.30 – 17:30 ">
      <formula>NOT(ISERROR(SEARCH("08.30 – 17:30 ",AA47)))</formula>
    </cfRule>
  </conditionalFormatting>
  <conditionalFormatting sqref="AA47:AA54">
    <cfRule type="containsText" dxfId="9722" priority="10125" operator="containsText" text="1 3 : 0 0">
      <formula>NOT(ISERROR(SEARCH("1 3 : 0 0",AA47)))</formula>
    </cfRule>
  </conditionalFormatting>
  <conditionalFormatting sqref="AA47">
    <cfRule type="containsText" dxfId="9721" priority="10124" operator="containsText" text="13:00">
      <formula>NOT(ISERROR(SEARCH("13:00",AA47)))</formula>
    </cfRule>
  </conditionalFormatting>
  <conditionalFormatting sqref="AA47:AA54">
    <cfRule type="containsText" dxfId="9720" priority="10135" operator="containsText" text="09:00 – 13.00 ">
      <formula>NOT(ISERROR(SEARCH("09:00 – 13.00 ",AA47)))</formula>
    </cfRule>
  </conditionalFormatting>
  <conditionalFormatting sqref="AA53">
    <cfRule type="containsText" dxfId="9719" priority="10122" operator="containsText" text="09:00 – 13.00 ">
      <formula>NOT(ISERROR(SEARCH("09:00 – 13.00 ",AA53)))</formula>
    </cfRule>
  </conditionalFormatting>
  <conditionalFormatting sqref="AA47:AA54">
    <cfRule type="containsText" dxfId="9718" priority="10121" operator="containsText" text="09:00 – 13.00 ">
      <formula>NOT(ISERROR(SEARCH("09:00 – 13.00 ",AA47)))</formula>
    </cfRule>
  </conditionalFormatting>
  <conditionalFormatting sqref="AA53:AA54">
    <cfRule type="containsText" dxfId="9717" priority="10120" operator="containsText" text="09:00 – 13.00 ">
      <formula>NOT(ISERROR(SEARCH("09:00 – 13.00 ",AA53)))</formula>
    </cfRule>
  </conditionalFormatting>
  <conditionalFormatting sqref="AA48">
    <cfRule type="containsText" dxfId="9716" priority="10117" operator="containsText" text="09.00 -13.00">
      <formula>NOT(ISERROR(SEARCH("09.00 -13.00",AA48)))</formula>
    </cfRule>
    <cfRule type="containsText" dxfId="9715" priority="10118" operator="containsText" text="09.00 -15:00">
      <formula>NOT(ISERROR(SEARCH("09.00 -15:00",AA48)))</formula>
    </cfRule>
    <cfRule type="containsText" dxfId="9714" priority="10119" operator="containsText" text="09.00 -16.00">
      <formula>NOT(ISERROR(SEARCH("09.00 -16.00",AA48)))</formula>
    </cfRule>
  </conditionalFormatting>
  <conditionalFormatting sqref="AA49:AA54">
    <cfRule type="containsText" dxfId="9713" priority="10114" operator="containsText" text="09.00 -13.00">
      <formula>NOT(ISERROR(SEARCH("09.00 -13.00",AA49)))</formula>
    </cfRule>
    <cfRule type="containsText" dxfId="9712" priority="10115" operator="containsText" text="09.00 -15:00">
      <formula>NOT(ISERROR(SEARCH("09.00 -15:00",AA49)))</formula>
    </cfRule>
    <cfRule type="containsText" dxfId="9711" priority="10116" operator="containsText" text="09.00 -16.00">
      <formula>NOT(ISERROR(SEARCH("09.00 -16.00",AA49)))</formula>
    </cfRule>
  </conditionalFormatting>
  <conditionalFormatting sqref="AA47">
    <cfRule type="containsText" dxfId="9710" priority="10111" operator="containsText" text="09.00 -13.00">
      <formula>NOT(ISERROR(SEARCH("09.00 -13.00",AA47)))</formula>
    </cfRule>
    <cfRule type="containsText" dxfId="9709" priority="10112" operator="containsText" text="09.00 -15:00">
      <formula>NOT(ISERROR(SEARCH("09.00 -15:00",AA47)))</formula>
    </cfRule>
    <cfRule type="containsText" dxfId="9708" priority="10113" operator="containsText" text="09.00 -16.00">
      <formula>NOT(ISERROR(SEARCH("09.00 -16.00",AA47)))</formula>
    </cfRule>
  </conditionalFormatting>
  <conditionalFormatting sqref="AA53">
    <cfRule type="containsText" dxfId="9707" priority="10110" operator="containsText" text="09:00 – 13.00 ">
      <formula>NOT(ISERROR(SEARCH("09:00 – 13.00 ",AA53)))</formula>
    </cfRule>
  </conditionalFormatting>
  <conditionalFormatting sqref="AA47:AA54">
    <cfRule type="containsText" dxfId="9706" priority="10109" operator="containsText" text="09:00 – 13.00 ">
      <formula>NOT(ISERROR(SEARCH("09:00 – 13.00 ",AA47)))</formula>
    </cfRule>
  </conditionalFormatting>
  <conditionalFormatting sqref="AA53:AA54">
    <cfRule type="containsText" dxfId="9705" priority="10108" operator="containsText" text="09:00 – 13.00 ">
      <formula>NOT(ISERROR(SEARCH("09:00 – 13.00 ",AA53)))</formula>
    </cfRule>
  </conditionalFormatting>
  <conditionalFormatting sqref="AA48">
    <cfRule type="containsText" dxfId="9704" priority="10105" operator="containsText" text="09.00 -13.00">
      <formula>NOT(ISERROR(SEARCH("09.00 -13.00",AA48)))</formula>
    </cfRule>
    <cfRule type="containsText" dxfId="9703" priority="10106" operator="containsText" text="09.00 -15:00">
      <formula>NOT(ISERROR(SEARCH("09.00 -15:00",AA48)))</formula>
    </cfRule>
    <cfRule type="containsText" dxfId="9702" priority="10107" operator="containsText" text="09.00 -16.00">
      <formula>NOT(ISERROR(SEARCH("09.00 -16.00",AA48)))</formula>
    </cfRule>
  </conditionalFormatting>
  <conditionalFormatting sqref="AA49:AA54">
    <cfRule type="containsText" dxfId="9701" priority="10102" operator="containsText" text="09.00 -13.00">
      <formula>NOT(ISERROR(SEARCH("09.00 -13.00",AA49)))</formula>
    </cfRule>
    <cfRule type="containsText" dxfId="9700" priority="10103" operator="containsText" text="09.00 -15:00">
      <formula>NOT(ISERROR(SEARCH("09.00 -15:00",AA49)))</formula>
    </cfRule>
    <cfRule type="containsText" dxfId="9699" priority="10104" operator="containsText" text="09.00 -16.00">
      <formula>NOT(ISERROR(SEARCH("09.00 -16.00",AA49)))</formula>
    </cfRule>
  </conditionalFormatting>
  <conditionalFormatting sqref="AA47">
    <cfRule type="containsText" dxfId="9698" priority="10099" operator="containsText" text="09.00 -13.00">
      <formula>NOT(ISERROR(SEARCH("09.00 -13.00",AA47)))</formula>
    </cfRule>
    <cfRule type="containsText" dxfId="9697" priority="10100" operator="containsText" text="09.00 -15:00">
      <formula>NOT(ISERROR(SEARCH("09.00 -15:00",AA47)))</formula>
    </cfRule>
    <cfRule type="containsText" dxfId="9696" priority="10101" operator="containsText" text="09.00 -16.00">
      <formula>NOT(ISERROR(SEARCH("09.00 -16.00",AA47)))</formula>
    </cfRule>
  </conditionalFormatting>
  <conditionalFormatting sqref="AA48">
    <cfRule type="containsText" dxfId="9695" priority="10096" operator="containsText" text="09.00 -13:00">
      <formula>NOT(ISERROR(SEARCH("09.00 -13:00",AA48)))</formula>
    </cfRule>
    <cfRule type="containsText" dxfId="9694" priority="10097" operator="containsText" text="08.30 -17.30">
      <formula>NOT(ISERROR(SEARCH("08.30 -17.30",AA48)))</formula>
    </cfRule>
    <cfRule type="containsText" dxfId="9693" priority="10098" operator="containsText" text="08.30 -15:30">
      <formula>NOT(ISERROR(SEARCH("08.30 -15:30",AA48)))</formula>
    </cfRule>
  </conditionalFormatting>
  <conditionalFormatting sqref="AA49:AA54">
    <cfRule type="containsText" dxfId="9692" priority="10093" operator="containsText" text="09.00 -13.00">
      <formula>NOT(ISERROR(SEARCH("09.00 -13.00",AA49)))</formula>
    </cfRule>
    <cfRule type="containsText" dxfId="9691" priority="10094" operator="containsText" text="09.00 -15:00">
      <formula>NOT(ISERROR(SEARCH("09.00 -15:00",AA49)))</formula>
    </cfRule>
    <cfRule type="containsText" dxfId="9690" priority="10095" operator="containsText" text="09.00 -16.00">
      <formula>NOT(ISERROR(SEARCH("09.00 -16.00",AA49)))</formula>
    </cfRule>
  </conditionalFormatting>
  <conditionalFormatting sqref="AA49:AA54">
    <cfRule type="containsText" dxfId="9689" priority="10090" operator="containsText" text="09.00 -13:00">
      <formula>NOT(ISERROR(SEARCH("09.00 -13:00",AA49)))</formula>
    </cfRule>
    <cfRule type="containsText" dxfId="9688" priority="10091" operator="containsText" text="08.30 -17.30">
      <formula>NOT(ISERROR(SEARCH("08.30 -17.30",AA49)))</formula>
    </cfRule>
    <cfRule type="containsText" dxfId="9687" priority="10092" operator="containsText" text="08.30 -15:30">
      <formula>NOT(ISERROR(SEARCH("08.30 -15:30",AA49)))</formula>
    </cfRule>
  </conditionalFormatting>
  <conditionalFormatting sqref="AA47">
    <cfRule type="containsText" dxfId="9686" priority="10087" operator="containsText" text="09.00 -13.00">
      <formula>NOT(ISERROR(SEARCH("09.00 -13.00",AA47)))</formula>
    </cfRule>
    <cfRule type="containsText" dxfId="9685" priority="10088" operator="containsText" text="09.00 -15:00">
      <formula>NOT(ISERROR(SEARCH("09.00 -15:00",AA47)))</formula>
    </cfRule>
    <cfRule type="containsText" dxfId="9684" priority="10089" operator="containsText" text="09.00 -16.00">
      <formula>NOT(ISERROR(SEARCH("09.00 -16.00",AA47)))</formula>
    </cfRule>
  </conditionalFormatting>
  <conditionalFormatting sqref="AA47">
    <cfRule type="containsText" dxfId="9683" priority="10084" operator="containsText" text="09.00 -13:00">
      <formula>NOT(ISERROR(SEARCH("09.00 -13:00",AA47)))</formula>
    </cfRule>
    <cfRule type="containsText" dxfId="9682" priority="10085" operator="containsText" text="08.30 -17.30">
      <formula>NOT(ISERROR(SEARCH("08.30 -17.30",AA47)))</formula>
    </cfRule>
    <cfRule type="containsText" dxfId="9681" priority="10086" operator="containsText" text="08.30 -15:30">
      <formula>NOT(ISERROR(SEARCH("08.30 -15:30",AA47)))</formula>
    </cfRule>
  </conditionalFormatting>
  <conditionalFormatting sqref="AA36">
    <cfRule type="cellIs" dxfId="9680" priority="10075" operator="equal">
      <formula>"09.00 – 13.00"</formula>
    </cfRule>
  </conditionalFormatting>
  <conditionalFormatting sqref="AA36">
    <cfRule type="cellIs" dxfId="9679" priority="10076" operator="equal">
      <formula>"09.00 – 15.00"</formula>
    </cfRule>
  </conditionalFormatting>
  <conditionalFormatting sqref="AA36">
    <cfRule type="cellIs" dxfId="9678" priority="10077" operator="equal">
      <formula>"09.00 – 18.00"</formula>
    </cfRule>
  </conditionalFormatting>
  <conditionalFormatting sqref="AA36">
    <cfRule type="cellIs" dxfId="9677" priority="10078" operator="equal">
      <formula>"09.30 – 13.00"</formula>
    </cfRule>
  </conditionalFormatting>
  <conditionalFormatting sqref="AA36">
    <cfRule type="cellIs" dxfId="9676" priority="10079" operator="equal">
      <formula>"10.30 – 19.30"</formula>
    </cfRule>
  </conditionalFormatting>
  <conditionalFormatting sqref="AA36">
    <cfRule type="cellIs" dxfId="9675" priority="10080" operator="equal">
      <formula>"11.30 – 19.30"</formula>
    </cfRule>
  </conditionalFormatting>
  <conditionalFormatting sqref="AA36">
    <cfRule type="cellIs" dxfId="9674" priority="10081" operator="equal">
      <formula>_FV(13,"3")</formula>
    </cfRule>
  </conditionalFormatting>
  <conditionalFormatting sqref="AA36">
    <cfRule type="cellIs" dxfId="9673" priority="10082" operator="equal">
      <formula>_FV(13,"3")</formula>
    </cfRule>
  </conditionalFormatting>
  <conditionalFormatting sqref="AA36">
    <cfRule type="cellIs" dxfId="9672" priority="10083" operator="equal">
      <formula>_FV(13,"3")</formula>
    </cfRule>
  </conditionalFormatting>
  <conditionalFormatting sqref="AA36">
    <cfRule type="containsText" dxfId="9671" priority="10065" operator="containsText" text="DOMENICA">
      <formula>NOT(ISERROR(SEARCH("DOMENICA",AA36)))</formula>
    </cfRule>
    <cfRule type="containsText" dxfId="9670" priority="10066" operator="containsText" text="08.30 – 14.30">
      <formula>NOT(ISERROR(SEARCH("08.30 – 14.30",AA36)))</formula>
    </cfRule>
    <cfRule type="containsText" dxfId="9669" priority="10067" operator="containsText" text="09.30 – 18.30">
      <formula>NOT(ISERROR(SEARCH("09.30 – 18.30",AA36)))</formula>
    </cfRule>
    <cfRule type="containsText" dxfId="9668" priority="10068" operator="containsText" text="08.30 – 16.30">
      <formula>NOT(ISERROR(SEARCH("08.30 – 16.30",AA36)))</formula>
    </cfRule>
    <cfRule type="containsText" dxfId="9667" priority="10069" operator="containsText" text="08.30 – 17.30">
      <formula>NOT(ISERROR(SEARCH("08.30 – 17.30",AA36)))</formula>
    </cfRule>
    <cfRule type="containsText" dxfId="9666" priority="10070" operator="containsText" text="09.00 – 18.00">
      <formula>NOT(ISERROR(SEARCH("09.00 – 18.00",AA36)))</formula>
    </cfRule>
    <cfRule type="containsText" dxfId="9665" priority="10071" operator="containsText" text="09.00 – 15.00">
      <formula>NOT(ISERROR(SEARCH("09.00 – 15.00",AA36)))</formula>
    </cfRule>
    <cfRule type="containsText" dxfId="9664" priority="10072" operator="containsText" text="10.30 – 19.30">
      <formula>NOT(ISERROR(SEARCH("10.30 – 19.30",AA36)))</formula>
    </cfRule>
    <cfRule type="containsText" dxfId="9663" priority="10073" operator="containsText" text="09.00 – 13.00">
      <formula>NOT(ISERROR(SEARCH("09.00 – 13.00",AA36)))</formula>
    </cfRule>
    <cfRule type="containsText" dxfId="9662" priority="10074" operator="containsText" text="11.30 – 19.30">
      <formula>NOT(ISERROR(SEARCH("11.30 – 19.30",AA36)))</formula>
    </cfRule>
  </conditionalFormatting>
  <conditionalFormatting sqref="AA36">
    <cfRule type="cellIs" dxfId="9661" priority="10057" operator="equal">
      <formula>"09.00 – 15.00"</formula>
    </cfRule>
  </conditionalFormatting>
  <conditionalFormatting sqref="AA36">
    <cfRule type="cellIs" dxfId="9660" priority="10058" operator="equal">
      <formula>"09.00 – 18.00"</formula>
    </cfRule>
  </conditionalFormatting>
  <conditionalFormatting sqref="AA36">
    <cfRule type="cellIs" dxfId="9659" priority="10059" operator="equal">
      <formula>"09.30 – 13.00"</formula>
    </cfRule>
  </conditionalFormatting>
  <conditionalFormatting sqref="AA36">
    <cfRule type="cellIs" dxfId="9658" priority="10060" operator="equal">
      <formula>"10.30 – 19.30"</formula>
    </cfRule>
  </conditionalFormatting>
  <conditionalFormatting sqref="AA36">
    <cfRule type="cellIs" dxfId="9657" priority="10061" operator="equal">
      <formula>"11.30 – 19.30"</formula>
    </cfRule>
  </conditionalFormatting>
  <conditionalFormatting sqref="AA36">
    <cfRule type="cellIs" dxfId="9656" priority="10062" operator="equal">
      <formula>_FV(13,"3")</formula>
    </cfRule>
  </conditionalFormatting>
  <conditionalFormatting sqref="AA36">
    <cfRule type="cellIs" dxfId="9655" priority="10063" operator="equal">
      <formula>_FV(13,"3")</formula>
    </cfRule>
  </conditionalFormatting>
  <conditionalFormatting sqref="AA36">
    <cfRule type="cellIs" dxfId="9654" priority="10064" operator="equal">
      <formula>_FV(13,"3")</formula>
    </cfRule>
  </conditionalFormatting>
  <conditionalFormatting sqref="AA36">
    <cfRule type="cellIs" dxfId="9653" priority="10049" operator="equal">
      <formula>"09.00 – 15.00"</formula>
    </cfRule>
  </conditionalFormatting>
  <conditionalFormatting sqref="AA36">
    <cfRule type="cellIs" dxfId="9652" priority="10050" operator="equal">
      <formula>"09.00 – 18.00"</formula>
    </cfRule>
  </conditionalFormatting>
  <conditionalFormatting sqref="AA36">
    <cfRule type="cellIs" dxfId="9651" priority="10051" operator="equal">
      <formula>"09.30 – 13.00"</formula>
    </cfRule>
  </conditionalFormatting>
  <conditionalFormatting sqref="AA36">
    <cfRule type="cellIs" dxfId="9650" priority="10052" operator="equal">
      <formula>"10.30 – 19.30"</formula>
    </cfRule>
  </conditionalFormatting>
  <conditionalFormatting sqref="AA36">
    <cfRule type="cellIs" dxfId="9649" priority="10053" operator="equal">
      <formula>"11.30 – 19.30"</formula>
    </cfRule>
  </conditionalFormatting>
  <conditionalFormatting sqref="AA36">
    <cfRule type="cellIs" dxfId="9648" priority="10054" operator="equal">
      <formula>_FV(13,"3")</formula>
    </cfRule>
  </conditionalFormatting>
  <conditionalFormatting sqref="AA36">
    <cfRule type="cellIs" dxfId="9647" priority="10055" operator="equal">
      <formula>_FV(13,"3")</formula>
    </cfRule>
  </conditionalFormatting>
  <conditionalFormatting sqref="AA36">
    <cfRule type="cellIs" dxfId="9646" priority="10056" operator="equal">
      <formula>_FV(13,"3")</formula>
    </cfRule>
  </conditionalFormatting>
  <conditionalFormatting sqref="AA36">
    <cfRule type="containsText" dxfId="9645" priority="10043" operator="containsText" text="09.00 - 13.00">
      <formula>NOT(ISERROR(SEARCH("09.00 - 13.00",AA36)))</formula>
    </cfRule>
    <cfRule type="containsText" dxfId="9644" priority="10044" operator="containsText" text="09.00 – 15:00">
      <formula>NOT(ISERROR(SEARCH("09.00 – 15:00",AA36)))</formula>
    </cfRule>
    <cfRule type="containsText" dxfId="9643" priority="10045" operator="containsText" text="09.00 – 16.00">
      <formula>NOT(ISERROR(SEARCH("09.00 – 16.00",AA36)))</formula>
    </cfRule>
    <cfRule type="containsText" dxfId="9642" priority="10046" operator="containsText" text="09.00 - 13:00">
      <formula>NOT(ISERROR(SEARCH("09.00 - 13:00",AA36)))</formula>
    </cfRule>
    <cfRule type="containsText" dxfId="9641" priority="10047" operator="containsText" text="08.30 – 16:30 ">
      <formula>NOT(ISERROR(SEARCH("08.30 – 16:30 ",AA36)))</formula>
    </cfRule>
    <cfRule type="containsText" dxfId="9640" priority="10048" operator="containsText" text="08.30 – 17:30 ">
      <formula>NOT(ISERROR(SEARCH("08.30 – 17:30 ",AA36)))</formula>
    </cfRule>
  </conditionalFormatting>
  <conditionalFormatting sqref="AA36">
    <cfRule type="cellIs" dxfId="9639" priority="10035" operator="equal">
      <formula>"09.00 – 15.00"</formula>
    </cfRule>
  </conditionalFormatting>
  <conditionalFormatting sqref="AA36">
    <cfRule type="cellIs" dxfId="9638" priority="10036" operator="equal">
      <formula>"09.00 – 18.00"</formula>
    </cfRule>
  </conditionalFormatting>
  <conditionalFormatting sqref="AA36">
    <cfRule type="cellIs" dxfId="9637" priority="10037" operator="equal">
      <formula>"09.30 – 13.00"</formula>
    </cfRule>
  </conditionalFormatting>
  <conditionalFormatting sqref="AA36">
    <cfRule type="cellIs" dxfId="9636" priority="10038" operator="equal">
      <formula>"10.30 – 19.30"</formula>
    </cfRule>
  </conditionalFormatting>
  <conditionalFormatting sqref="AA36">
    <cfRule type="cellIs" dxfId="9635" priority="10039" operator="equal">
      <formula>"11.30 – 19.30"</formula>
    </cfRule>
  </conditionalFormatting>
  <conditionalFormatting sqref="AA36">
    <cfRule type="cellIs" dxfId="9634" priority="10040" operator="equal">
      <formula>_FV(13,"3")</formula>
    </cfRule>
  </conditionalFormatting>
  <conditionalFormatting sqref="AA36">
    <cfRule type="cellIs" dxfId="9633" priority="10041" operator="equal">
      <formula>_FV(13,"3")</formula>
    </cfRule>
  </conditionalFormatting>
  <conditionalFormatting sqref="AA36">
    <cfRule type="cellIs" dxfId="9632" priority="10042" operator="equal">
      <formula>_FV(13,"3")</formula>
    </cfRule>
  </conditionalFormatting>
  <conditionalFormatting sqref="AA36">
    <cfRule type="containsText" dxfId="9631" priority="10025" operator="containsText" text="DOMENICA">
      <formula>NOT(ISERROR(SEARCH("DOMENICA",AA36)))</formula>
    </cfRule>
    <cfRule type="containsText" dxfId="9630" priority="10026" operator="containsText" text="08.30 – 14.30">
      <formula>NOT(ISERROR(SEARCH("08.30 – 14.30",AA36)))</formula>
    </cfRule>
    <cfRule type="containsText" dxfId="9629" priority="10027" operator="containsText" text="09.30 – 18.30">
      <formula>NOT(ISERROR(SEARCH("09.30 – 18.30",AA36)))</formula>
    </cfRule>
    <cfRule type="containsText" dxfId="9628" priority="10028" operator="containsText" text="08.30 – 16.30">
      <formula>NOT(ISERROR(SEARCH("08.30 – 16.30",AA36)))</formula>
    </cfRule>
    <cfRule type="containsText" dxfId="9627" priority="10029" operator="containsText" text="08.30 – 17.30">
      <formula>NOT(ISERROR(SEARCH("08.30 – 17.30",AA36)))</formula>
    </cfRule>
    <cfRule type="containsText" dxfId="9626" priority="10030" operator="containsText" text="09.00 – 18.00">
      <formula>NOT(ISERROR(SEARCH("09.00 – 18.00",AA36)))</formula>
    </cfRule>
    <cfRule type="containsText" dxfId="9625" priority="10031" operator="containsText" text="09.00 – 15.00">
      <formula>NOT(ISERROR(SEARCH("09.00 – 15.00",AA36)))</formula>
    </cfRule>
    <cfRule type="containsText" dxfId="9624" priority="10032" operator="containsText" text="10.30 – 19.30">
      <formula>NOT(ISERROR(SEARCH("10.30 – 19.30",AA36)))</formula>
    </cfRule>
    <cfRule type="containsText" dxfId="9623" priority="10033" operator="containsText" text="09.00 – 13.00">
      <formula>NOT(ISERROR(SEARCH("09.00 – 13.00",AA36)))</formula>
    </cfRule>
    <cfRule type="containsText" dxfId="9622" priority="10034" operator="containsText" text="11.30 – 19.30">
      <formula>NOT(ISERROR(SEARCH("11.30 – 19.30",AA36)))</formula>
    </cfRule>
  </conditionalFormatting>
  <conditionalFormatting sqref="AA36">
    <cfRule type="cellIs" dxfId="9621" priority="10018" operator="equal">
      <formula>"09.00 – 18.00"</formula>
    </cfRule>
  </conditionalFormatting>
  <conditionalFormatting sqref="AA36">
    <cfRule type="cellIs" dxfId="9620" priority="10019" operator="equal">
      <formula>"09.30 – 13.00"</formula>
    </cfRule>
  </conditionalFormatting>
  <conditionalFormatting sqref="AA36">
    <cfRule type="cellIs" dxfId="9619" priority="10020" operator="equal">
      <formula>"10.30 – 19.30"</formula>
    </cfRule>
  </conditionalFormatting>
  <conditionalFormatting sqref="AA36">
    <cfRule type="cellIs" dxfId="9618" priority="10021" operator="equal">
      <formula>"11.30 – 19.30"</formula>
    </cfRule>
  </conditionalFormatting>
  <conditionalFormatting sqref="AA36">
    <cfRule type="cellIs" dxfId="9617" priority="10022" operator="equal">
      <formula>_FV(13,"3")</formula>
    </cfRule>
  </conditionalFormatting>
  <conditionalFormatting sqref="AA36">
    <cfRule type="cellIs" dxfId="9616" priority="10023" operator="equal">
      <formula>_FV(13,"3")</formula>
    </cfRule>
  </conditionalFormatting>
  <conditionalFormatting sqref="AA36">
    <cfRule type="cellIs" dxfId="9615" priority="10024" operator="equal">
      <formula>_FV(13,"3")</formula>
    </cfRule>
  </conditionalFormatting>
  <conditionalFormatting sqref="AA36">
    <cfRule type="cellIs" dxfId="9614" priority="10011" operator="equal">
      <formula>"09.00 – 18.00"</formula>
    </cfRule>
  </conditionalFormatting>
  <conditionalFormatting sqref="AA36">
    <cfRule type="cellIs" dxfId="9613" priority="10012" operator="equal">
      <formula>"09.30 – 13.00"</formula>
    </cfRule>
  </conditionalFormatting>
  <conditionalFormatting sqref="AA36">
    <cfRule type="cellIs" dxfId="9612" priority="10013" operator="equal">
      <formula>"10.30 – 19.30"</formula>
    </cfRule>
  </conditionalFormatting>
  <conditionalFormatting sqref="AA36">
    <cfRule type="cellIs" dxfId="9611" priority="10014" operator="equal">
      <formula>"11.30 – 19.30"</formula>
    </cfRule>
  </conditionalFormatting>
  <conditionalFormatting sqref="AA36">
    <cfRule type="cellIs" dxfId="9610" priority="10015" operator="equal">
      <formula>_FV(13,"3")</formula>
    </cfRule>
  </conditionalFormatting>
  <conditionalFormatting sqref="AA36">
    <cfRule type="cellIs" dxfId="9609" priority="10016" operator="equal">
      <formula>_FV(13,"3")</formula>
    </cfRule>
  </conditionalFormatting>
  <conditionalFormatting sqref="AA36">
    <cfRule type="cellIs" dxfId="9608" priority="10017" operator="equal">
      <formula>_FV(13,"3")</formula>
    </cfRule>
  </conditionalFormatting>
  <conditionalFormatting sqref="AA37:AA44">
    <cfRule type="containsText" dxfId="9607" priority="9993" operator="containsText" text="08.30 – 14.30">
      <formula>NOT(ISERROR(SEARCH("08.30 – 14.30",AA37)))</formula>
    </cfRule>
    <cfRule type="containsText" dxfId="9606" priority="9994" operator="containsText" text="09:30 – 18.30">
      <formula>NOT(ISERROR(SEARCH("09:30 – 18.30",AA37)))</formula>
    </cfRule>
    <cfRule type="containsText" dxfId="9605" priority="9995" operator="containsText" text="10.30 – 18.30">
      <formula>NOT(ISERROR(SEARCH("10.30 – 18.30",AA37)))</formula>
    </cfRule>
    <cfRule type="containsText" dxfId="9604" priority="9996" operator="containsText" text="09.30 – 18.30">
      <formula>NOT(ISERROR(SEARCH("09.30 – 18.30",AA37)))</formula>
    </cfRule>
    <cfRule type="containsText" dxfId="9603" priority="9998" operator="containsText" text="09.00 – 13:00">
      <formula>NOT(ISERROR(SEARCH("09.00 – 13:00",AA37)))</formula>
    </cfRule>
    <cfRule type="containsText" dxfId="9602" priority="9999" operator="containsText" text="08.30 – 16.30">
      <formula>NOT(ISERROR(SEARCH("08.30 – 16.30",AA37)))</formula>
    </cfRule>
    <cfRule type="containsText" dxfId="9601" priority="10000" operator="containsText" text="08:30 – 17.30">
      <formula>NOT(ISERROR(SEARCH("08:30 – 17.30",AA37)))</formula>
    </cfRule>
    <cfRule type="containsText" dxfId="9600" priority="10001" operator="containsText" text="08.30 – 17.30">
      <formula>NOT(ISERROR(SEARCH("08.30 – 17.30",AA37)))</formula>
    </cfRule>
    <cfRule type="containsText" dxfId="9599" priority="10002" operator="containsText" text="09.00 – 18.00">
      <formula>NOT(ISERROR(SEARCH("09.00 – 18.00",AA37)))</formula>
    </cfRule>
    <cfRule type="containsText" dxfId="9598" priority="10003" operator="containsText" text="09.00 – 13.00">
      <formula>NOT(ISERROR(SEARCH("09.00 – 13.00",AA37)))</formula>
    </cfRule>
    <cfRule type="containsText" dxfId="9597" priority="10004" operator="containsText" text="11.30 – 19.30">
      <formula>NOT(ISERROR(SEARCH("11.30 – 19.30",AA37)))</formula>
    </cfRule>
    <cfRule type="containsText" dxfId="9596" priority="10005" operator="containsText" text="10.30 – 19.30">
      <formula>NOT(ISERROR(SEARCH("10.30 – 19.30",AA37)))</formula>
    </cfRule>
    <cfRule type="containsText" dxfId="9595" priority="10006" operator="containsText" text="09.00 – 15.00">
      <formula>NOT(ISERROR(SEARCH("09.00 – 15.00",AA37)))</formula>
    </cfRule>
    <cfRule type="containsText" dxfId="9594" priority="10007" operator="containsText" text="1 2 : 3 0">
      <formula>NOT(ISERROR(SEARCH("1 2 : 3 0",AA37)))</formula>
    </cfRule>
    <cfRule type="containsText" dxfId="9593" priority="10008" operator="containsText" text="1 3 : 3 0">
      <formula>NOT(ISERROR(SEARCH("1 3 : 3 0",AA37)))</formula>
    </cfRule>
    <cfRule type="containsText" dxfId="9592" priority="10009" operator="containsText" text="FESTIVITÁ">
      <formula>NOT(ISERROR(SEARCH("FESTIVITÁ",AA37)))</formula>
    </cfRule>
    <cfRule type="cellIs" dxfId="9591" priority="10010" operator="equal">
      <formula>"DOMENICA"</formula>
    </cfRule>
  </conditionalFormatting>
  <conditionalFormatting sqref="AA37:AA44">
    <cfRule type="containsText" dxfId="9590" priority="9985" operator="containsText" text="09.00 - 13.00">
      <formula>NOT(ISERROR(SEARCH("09.00 - 13.00",AA37)))</formula>
    </cfRule>
    <cfRule type="containsText" dxfId="9589" priority="9988" operator="containsText" text="09.00 – 15:00">
      <formula>NOT(ISERROR(SEARCH("09.00 – 15:00",AA37)))</formula>
    </cfRule>
    <cfRule type="containsText" dxfId="9588" priority="9989" operator="containsText" text="09.00 – 16.00">
      <formula>NOT(ISERROR(SEARCH("09.00 – 16.00",AA37)))</formula>
    </cfRule>
    <cfRule type="containsText" dxfId="9587" priority="9990" operator="containsText" text="09.00 - 13:00">
      <formula>NOT(ISERROR(SEARCH("09.00 - 13:00",AA37)))</formula>
    </cfRule>
    <cfRule type="containsText" dxfId="9586" priority="9991" operator="containsText" text="08.30 – 16:30 ">
      <formula>NOT(ISERROR(SEARCH("08.30 – 16:30 ",AA37)))</formula>
    </cfRule>
    <cfRule type="containsText" dxfId="9585" priority="9992" operator="containsText" text="08.30 – 17:30 ">
      <formula>NOT(ISERROR(SEARCH("08.30 – 17:30 ",AA37)))</formula>
    </cfRule>
  </conditionalFormatting>
  <conditionalFormatting sqref="AA37:AA44">
    <cfRule type="containsText" dxfId="9584" priority="9987" operator="containsText" text="1 3 : 0 0">
      <formula>NOT(ISERROR(SEARCH("1 3 : 0 0",AA37)))</formula>
    </cfRule>
  </conditionalFormatting>
  <conditionalFormatting sqref="AA37">
    <cfRule type="containsText" dxfId="9583" priority="9986" operator="containsText" text="13:00">
      <formula>NOT(ISERROR(SEARCH("13:00",AA37)))</formula>
    </cfRule>
  </conditionalFormatting>
  <conditionalFormatting sqref="AA37:AA44">
    <cfRule type="containsText" dxfId="9582" priority="9997" operator="containsText" text="09:00 – 13.00 ">
      <formula>NOT(ISERROR(SEARCH("09:00 – 13.00 ",AA37)))</formula>
    </cfRule>
  </conditionalFormatting>
  <conditionalFormatting sqref="AA43">
    <cfRule type="containsText" dxfId="9581" priority="9984" operator="containsText" text="09:00 – 13.00 ">
      <formula>NOT(ISERROR(SEARCH("09:00 – 13.00 ",AA43)))</formula>
    </cfRule>
  </conditionalFormatting>
  <conditionalFormatting sqref="AA37:AA44">
    <cfRule type="containsText" dxfId="9580" priority="9983" operator="containsText" text="09:00 – 13.00 ">
      <formula>NOT(ISERROR(SEARCH("09:00 – 13.00 ",AA37)))</formula>
    </cfRule>
  </conditionalFormatting>
  <conditionalFormatting sqref="AA43:AA44">
    <cfRule type="containsText" dxfId="9579" priority="9982" operator="containsText" text="09:00 – 13.00 ">
      <formula>NOT(ISERROR(SEARCH("09:00 – 13.00 ",AA43)))</formula>
    </cfRule>
  </conditionalFormatting>
  <conditionalFormatting sqref="AA38">
    <cfRule type="containsText" dxfId="9578" priority="9979" operator="containsText" text="09.00 -13.00">
      <formula>NOT(ISERROR(SEARCH("09.00 -13.00",AA38)))</formula>
    </cfRule>
    <cfRule type="containsText" dxfId="9577" priority="9980" operator="containsText" text="09.00 -15:00">
      <formula>NOT(ISERROR(SEARCH("09.00 -15:00",AA38)))</formula>
    </cfRule>
    <cfRule type="containsText" dxfId="9576" priority="9981" operator="containsText" text="09.00 -16.00">
      <formula>NOT(ISERROR(SEARCH("09.00 -16.00",AA38)))</formula>
    </cfRule>
  </conditionalFormatting>
  <conditionalFormatting sqref="AA39:AA44">
    <cfRule type="containsText" dxfId="9575" priority="9976" operator="containsText" text="09.00 -13.00">
      <formula>NOT(ISERROR(SEARCH("09.00 -13.00",AA39)))</formula>
    </cfRule>
    <cfRule type="containsText" dxfId="9574" priority="9977" operator="containsText" text="09.00 -15:00">
      <formula>NOT(ISERROR(SEARCH("09.00 -15:00",AA39)))</formula>
    </cfRule>
    <cfRule type="containsText" dxfId="9573" priority="9978" operator="containsText" text="09.00 -16.00">
      <formula>NOT(ISERROR(SEARCH("09.00 -16.00",AA39)))</formula>
    </cfRule>
  </conditionalFormatting>
  <conditionalFormatting sqref="AA37">
    <cfRule type="containsText" dxfId="9572" priority="9973" operator="containsText" text="09.00 -13.00">
      <formula>NOT(ISERROR(SEARCH("09.00 -13.00",AA37)))</formula>
    </cfRule>
    <cfRule type="containsText" dxfId="9571" priority="9974" operator="containsText" text="09.00 -15:00">
      <formula>NOT(ISERROR(SEARCH("09.00 -15:00",AA37)))</formula>
    </cfRule>
    <cfRule type="containsText" dxfId="9570" priority="9975" operator="containsText" text="09.00 -16.00">
      <formula>NOT(ISERROR(SEARCH("09.00 -16.00",AA37)))</formula>
    </cfRule>
  </conditionalFormatting>
  <conditionalFormatting sqref="AA43">
    <cfRule type="containsText" dxfId="9569" priority="9972" operator="containsText" text="09:00 – 13.00 ">
      <formula>NOT(ISERROR(SEARCH("09:00 – 13.00 ",AA43)))</formula>
    </cfRule>
  </conditionalFormatting>
  <conditionalFormatting sqref="AA37:AA44">
    <cfRule type="containsText" dxfId="9568" priority="9971" operator="containsText" text="09:00 – 13.00 ">
      <formula>NOT(ISERROR(SEARCH("09:00 – 13.00 ",AA37)))</formula>
    </cfRule>
  </conditionalFormatting>
  <conditionalFormatting sqref="AA43:AA44">
    <cfRule type="containsText" dxfId="9567" priority="9970" operator="containsText" text="09:00 – 13.00 ">
      <formula>NOT(ISERROR(SEARCH("09:00 – 13.00 ",AA43)))</formula>
    </cfRule>
  </conditionalFormatting>
  <conditionalFormatting sqref="AA38">
    <cfRule type="containsText" dxfId="9566" priority="9967" operator="containsText" text="09.00 -13.00">
      <formula>NOT(ISERROR(SEARCH("09.00 -13.00",AA38)))</formula>
    </cfRule>
    <cfRule type="containsText" dxfId="9565" priority="9968" operator="containsText" text="09.00 -15:00">
      <formula>NOT(ISERROR(SEARCH("09.00 -15:00",AA38)))</formula>
    </cfRule>
    <cfRule type="containsText" dxfId="9564" priority="9969" operator="containsText" text="09.00 -16.00">
      <formula>NOT(ISERROR(SEARCH("09.00 -16.00",AA38)))</formula>
    </cfRule>
  </conditionalFormatting>
  <conditionalFormatting sqref="AA39:AA44">
    <cfRule type="containsText" dxfId="9563" priority="9964" operator="containsText" text="09.00 -13.00">
      <formula>NOT(ISERROR(SEARCH("09.00 -13.00",AA39)))</formula>
    </cfRule>
    <cfRule type="containsText" dxfId="9562" priority="9965" operator="containsText" text="09.00 -15:00">
      <formula>NOT(ISERROR(SEARCH("09.00 -15:00",AA39)))</formula>
    </cfRule>
    <cfRule type="containsText" dxfId="9561" priority="9966" operator="containsText" text="09.00 -16.00">
      <formula>NOT(ISERROR(SEARCH("09.00 -16.00",AA39)))</formula>
    </cfRule>
  </conditionalFormatting>
  <conditionalFormatting sqref="AA37">
    <cfRule type="containsText" dxfId="9560" priority="9961" operator="containsText" text="09.00 -13.00">
      <formula>NOT(ISERROR(SEARCH("09.00 -13.00",AA37)))</formula>
    </cfRule>
    <cfRule type="containsText" dxfId="9559" priority="9962" operator="containsText" text="09.00 -15:00">
      <formula>NOT(ISERROR(SEARCH("09.00 -15:00",AA37)))</formula>
    </cfRule>
    <cfRule type="containsText" dxfId="9558" priority="9963" operator="containsText" text="09.00 -16.00">
      <formula>NOT(ISERROR(SEARCH("09.00 -16.00",AA37)))</formula>
    </cfRule>
  </conditionalFormatting>
  <conditionalFormatting sqref="AA38">
    <cfRule type="containsText" dxfId="9557" priority="9958" operator="containsText" text="09.00 -13:00">
      <formula>NOT(ISERROR(SEARCH("09.00 -13:00",AA38)))</formula>
    </cfRule>
    <cfRule type="containsText" dxfId="9556" priority="9959" operator="containsText" text="08.30 -17.30">
      <formula>NOT(ISERROR(SEARCH("08.30 -17.30",AA38)))</formula>
    </cfRule>
    <cfRule type="containsText" dxfId="9555" priority="9960" operator="containsText" text="08.30 -15:30">
      <formula>NOT(ISERROR(SEARCH("08.30 -15:30",AA38)))</formula>
    </cfRule>
  </conditionalFormatting>
  <conditionalFormatting sqref="AA39:AA44">
    <cfRule type="containsText" dxfId="9554" priority="9955" operator="containsText" text="09.00 -13.00">
      <formula>NOT(ISERROR(SEARCH("09.00 -13.00",AA39)))</formula>
    </cfRule>
    <cfRule type="containsText" dxfId="9553" priority="9956" operator="containsText" text="09.00 -15:00">
      <formula>NOT(ISERROR(SEARCH("09.00 -15:00",AA39)))</formula>
    </cfRule>
    <cfRule type="containsText" dxfId="9552" priority="9957" operator="containsText" text="09.00 -16.00">
      <formula>NOT(ISERROR(SEARCH("09.00 -16.00",AA39)))</formula>
    </cfRule>
  </conditionalFormatting>
  <conditionalFormatting sqref="AA39:AA44">
    <cfRule type="containsText" dxfId="9551" priority="9952" operator="containsText" text="09.00 -13:00">
      <formula>NOT(ISERROR(SEARCH("09.00 -13:00",AA39)))</formula>
    </cfRule>
    <cfRule type="containsText" dxfId="9550" priority="9953" operator="containsText" text="08.30 -17.30">
      <formula>NOT(ISERROR(SEARCH("08.30 -17.30",AA39)))</formula>
    </cfRule>
    <cfRule type="containsText" dxfId="9549" priority="9954" operator="containsText" text="08.30 -15:30">
      <formula>NOT(ISERROR(SEARCH("08.30 -15:30",AA39)))</formula>
    </cfRule>
  </conditionalFormatting>
  <conditionalFormatting sqref="AA37">
    <cfRule type="containsText" dxfId="9548" priority="9949" operator="containsText" text="09.00 -13.00">
      <formula>NOT(ISERROR(SEARCH("09.00 -13.00",AA37)))</formula>
    </cfRule>
    <cfRule type="containsText" dxfId="9547" priority="9950" operator="containsText" text="09.00 -15:00">
      <formula>NOT(ISERROR(SEARCH("09.00 -15:00",AA37)))</formula>
    </cfRule>
    <cfRule type="containsText" dxfId="9546" priority="9951" operator="containsText" text="09.00 -16.00">
      <formula>NOT(ISERROR(SEARCH("09.00 -16.00",AA37)))</formula>
    </cfRule>
  </conditionalFormatting>
  <conditionalFormatting sqref="AA37">
    <cfRule type="containsText" dxfId="9545" priority="9946" operator="containsText" text="09.00 -13:00">
      <formula>NOT(ISERROR(SEARCH("09.00 -13:00",AA37)))</formula>
    </cfRule>
    <cfRule type="containsText" dxfId="9544" priority="9947" operator="containsText" text="08.30 -17.30">
      <formula>NOT(ISERROR(SEARCH("08.30 -17.30",AA37)))</formula>
    </cfRule>
    <cfRule type="containsText" dxfId="9543" priority="9948" operator="containsText" text="08.30 -15:30">
      <formula>NOT(ISERROR(SEARCH("08.30 -15:30",AA37)))</formula>
    </cfRule>
  </conditionalFormatting>
  <conditionalFormatting sqref="AA26">
    <cfRule type="cellIs" dxfId="9542" priority="9937" operator="equal">
      <formula>"09.00 – 13.00"</formula>
    </cfRule>
  </conditionalFormatting>
  <conditionalFormatting sqref="AA26">
    <cfRule type="cellIs" dxfId="9541" priority="9938" operator="equal">
      <formula>"09.00 – 15.00"</formula>
    </cfRule>
  </conditionalFormatting>
  <conditionalFormatting sqref="AA26">
    <cfRule type="cellIs" dxfId="9540" priority="9939" operator="equal">
      <formula>"09.00 – 18.00"</formula>
    </cfRule>
  </conditionalFormatting>
  <conditionalFormatting sqref="AA26">
    <cfRule type="cellIs" dxfId="9539" priority="9940" operator="equal">
      <formula>"09.30 – 13.00"</formula>
    </cfRule>
  </conditionalFormatting>
  <conditionalFormatting sqref="AA26">
    <cfRule type="cellIs" dxfId="9538" priority="9941" operator="equal">
      <formula>"10.30 – 19.30"</formula>
    </cfRule>
  </conditionalFormatting>
  <conditionalFormatting sqref="AA26">
    <cfRule type="cellIs" dxfId="9537" priority="9942" operator="equal">
      <formula>"11.30 – 19.30"</formula>
    </cfRule>
  </conditionalFormatting>
  <conditionalFormatting sqref="AA26">
    <cfRule type="cellIs" dxfId="9536" priority="9943" operator="equal">
      <formula>_FV(13,"3")</formula>
    </cfRule>
  </conditionalFormatting>
  <conditionalFormatting sqref="AA26">
    <cfRule type="cellIs" dxfId="9535" priority="9944" operator="equal">
      <formula>_FV(13,"3")</formula>
    </cfRule>
  </conditionalFormatting>
  <conditionalFormatting sqref="AA26">
    <cfRule type="cellIs" dxfId="9534" priority="9945" operator="equal">
      <formula>_FV(13,"3")</formula>
    </cfRule>
  </conditionalFormatting>
  <conditionalFormatting sqref="AA26">
    <cfRule type="containsText" dxfId="9533" priority="9927" operator="containsText" text="DOMENICA">
      <formula>NOT(ISERROR(SEARCH("DOMENICA",AA26)))</formula>
    </cfRule>
    <cfRule type="containsText" dxfId="9532" priority="9928" operator="containsText" text="08.30 – 14.30">
      <formula>NOT(ISERROR(SEARCH("08.30 – 14.30",AA26)))</formula>
    </cfRule>
    <cfRule type="containsText" dxfId="9531" priority="9929" operator="containsText" text="09.30 – 18.30">
      <formula>NOT(ISERROR(SEARCH("09.30 – 18.30",AA26)))</formula>
    </cfRule>
    <cfRule type="containsText" dxfId="9530" priority="9930" operator="containsText" text="08.30 – 16.30">
      <formula>NOT(ISERROR(SEARCH("08.30 – 16.30",AA26)))</formula>
    </cfRule>
    <cfRule type="containsText" dxfId="9529" priority="9931" operator="containsText" text="08.30 – 17.30">
      <formula>NOT(ISERROR(SEARCH("08.30 – 17.30",AA26)))</formula>
    </cfRule>
    <cfRule type="containsText" dxfId="9528" priority="9932" operator="containsText" text="09.00 – 18.00">
      <formula>NOT(ISERROR(SEARCH("09.00 – 18.00",AA26)))</formula>
    </cfRule>
    <cfRule type="containsText" dxfId="9527" priority="9933" operator="containsText" text="09.00 – 15.00">
      <formula>NOT(ISERROR(SEARCH("09.00 – 15.00",AA26)))</formula>
    </cfRule>
    <cfRule type="containsText" dxfId="9526" priority="9934" operator="containsText" text="10.30 – 19.30">
      <formula>NOT(ISERROR(SEARCH("10.30 – 19.30",AA26)))</formula>
    </cfRule>
    <cfRule type="containsText" dxfId="9525" priority="9935" operator="containsText" text="09.00 – 13.00">
      <formula>NOT(ISERROR(SEARCH("09.00 – 13.00",AA26)))</formula>
    </cfRule>
    <cfRule type="containsText" dxfId="9524" priority="9936" operator="containsText" text="11.30 – 19.30">
      <formula>NOT(ISERROR(SEARCH("11.30 – 19.30",AA26)))</formula>
    </cfRule>
  </conditionalFormatting>
  <conditionalFormatting sqref="AA26">
    <cfRule type="cellIs" dxfId="9523" priority="9919" operator="equal">
      <formula>"09.00 – 15.00"</formula>
    </cfRule>
  </conditionalFormatting>
  <conditionalFormatting sqref="AA26">
    <cfRule type="cellIs" dxfId="9522" priority="9920" operator="equal">
      <formula>"09.00 – 18.00"</formula>
    </cfRule>
  </conditionalFormatting>
  <conditionalFormatting sqref="AA26">
    <cfRule type="cellIs" dxfId="9521" priority="9921" operator="equal">
      <formula>"09.30 – 13.00"</formula>
    </cfRule>
  </conditionalFormatting>
  <conditionalFormatting sqref="AA26">
    <cfRule type="cellIs" dxfId="9520" priority="9922" operator="equal">
      <formula>"10.30 – 19.30"</formula>
    </cfRule>
  </conditionalFormatting>
  <conditionalFormatting sqref="AA26">
    <cfRule type="cellIs" dxfId="9519" priority="9923" operator="equal">
      <formula>"11.30 – 19.30"</formula>
    </cfRule>
  </conditionalFormatting>
  <conditionalFormatting sqref="AA26">
    <cfRule type="cellIs" dxfId="9518" priority="9924" operator="equal">
      <formula>_FV(13,"3")</formula>
    </cfRule>
  </conditionalFormatting>
  <conditionalFormatting sqref="AA26">
    <cfRule type="cellIs" dxfId="9517" priority="9925" operator="equal">
      <formula>_FV(13,"3")</formula>
    </cfRule>
  </conditionalFormatting>
  <conditionalFormatting sqref="AA26">
    <cfRule type="cellIs" dxfId="9516" priority="9926" operator="equal">
      <formula>_FV(13,"3")</formula>
    </cfRule>
  </conditionalFormatting>
  <conditionalFormatting sqref="AA26">
    <cfRule type="cellIs" dxfId="9515" priority="9911" operator="equal">
      <formula>"09.00 – 15.00"</formula>
    </cfRule>
  </conditionalFormatting>
  <conditionalFormatting sqref="AA26">
    <cfRule type="cellIs" dxfId="9514" priority="9912" operator="equal">
      <formula>"09.00 – 18.00"</formula>
    </cfRule>
  </conditionalFormatting>
  <conditionalFormatting sqref="AA26">
    <cfRule type="cellIs" dxfId="9513" priority="9913" operator="equal">
      <formula>"09.30 – 13.00"</formula>
    </cfRule>
  </conditionalFormatting>
  <conditionalFormatting sqref="AA26">
    <cfRule type="cellIs" dxfId="9512" priority="9914" operator="equal">
      <formula>"10.30 – 19.30"</formula>
    </cfRule>
  </conditionalFormatting>
  <conditionalFormatting sqref="AA26">
    <cfRule type="cellIs" dxfId="9511" priority="9915" operator="equal">
      <formula>"11.30 – 19.30"</formula>
    </cfRule>
  </conditionalFormatting>
  <conditionalFormatting sqref="AA26">
    <cfRule type="cellIs" dxfId="9510" priority="9916" operator="equal">
      <formula>_FV(13,"3")</formula>
    </cfRule>
  </conditionalFormatting>
  <conditionalFormatting sqref="AA26">
    <cfRule type="cellIs" dxfId="9509" priority="9917" operator="equal">
      <formula>_FV(13,"3")</formula>
    </cfRule>
  </conditionalFormatting>
  <conditionalFormatting sqref="AA26">
    <cfRule type="cellIs" dxfId="9508" priority="9918" operator="equal">
      <formula>_FV(13,"3")</formula>
    </cfRule>
  </conditionalFormatting>
  <conditionalFormatting sqref="AA26">
    <cfRule type="containsText" dxfId="9507" priority="9905" operator="containsText" text="09.00 - 13.00">
      <formula>NOT(ISERROR(SEARCH("09.00 - 13.00",AA26)))</formula>
    </cfRule>
    <cfRule type="containsText" dxfId="9506" priority="9906" operator="containsText" text="09.00 – 15:00">
      <formula>NOT(ISERROR(SEARCH("09.00 – 15:00",AA26)))</formula>
    </cfRule>
    <cfRule type="containsText" dxfId="9505" priority="9907" operator="containsText" text="09.00 – 16.00">
      <formula>NOT(ISERROR(SEARCH("09.00 – 16.00",AA26)))</formula>
    </cfRule>
    <cfRule type="containsText" dxfId="9504" priority="9908" operator="containsText" text="09.00 - 13:00">
      <formula>NOT(ISERROR(SEARCH("09.00 - 13:00",AA26)))</formula>
    </cfRule>
    <cfRule type="containsText" dxfId="9503" priority="9909" operator="containsText" text="08.30 – 16:30 ">
      <formula>NOT(ISERROR(SEARCH("08.30 – 16:30 ",AA26)))</formula>
    </cfRule>
    <cfRule type="containsText" dxfId="9502" priority="9910" operator="containsText" text="08.30 – 17:30 ">
      <formula>NOT(ISERROR(SEARCH("08.30 – 17:30 ",AA26)))</formula>
    </cfRule>
  </conditionalFormatting>
  <conditionalFormatting sqref="AA26">
    <cfRule type="cellIs" dxfId="9501" priority="9897" operator="equal">
      <formula>"09.00 – 15.00"</formula>
    </cfRule>
  </conditionalFormatting>
  <conditionalFormatting sqref="AA26">
    <cfRule type="cellIs" dxfId="9500" priority="9898" operator="equal">
      <formula>"09.00 – 18.00"</formula>
    </cfRule>
  </conditionalFormatting>
  <conditionalFormatting sqref="AA26">
    <cfRule type="cellIs" dxfId="9499" priority="9899" operator="equal">
      <formula>"09.30 – 13.00"</formula>
    </cfRule>
  </conditionalFormatting>
  <conditionalFormatting sqref="AA26">
    <cfRule type="cellIs" dxfId="9498" priority="9900" operator="equal">
      <formula>"10.30 – 19.30"</formula>
    </cfRule>
  </conditionalFormatting>
  <conditionalFormatting sqref="AA26">
    <cfRule type="cellIs" dxfId="9497" priority="9901" operator="equal">
      <formula>"11.30 – 19.30"</formula>
    </cfRule>
  </conditionalFormatting>
  <conditionalFormatting sqref="AA26">
    <cfRule type="cellIs" dxfId="9496" priority="9902" operator="equal">
      <formula>_FV(13,"3")</formula>
    </cfRule>
  </conditionalFormatting>
  <conditionalFormatting sqref="AA26">
    <cfRule type="cellIs" dxfId="9495" priority="9903" operator="equal">
      <formula>_FV(13,"3")</formula>
    </cfRule>
  </conditionalFormatting>
  <conditionalFormatting sqref="AA26">
    <cfRule type="cellIs" dxfId="9494" priority="9904" operator="equal">
      <formula>_FV(13,"3")</formula>
    </cfRule>
  </conditionalFormatting>
  <conditionalFormatting sqref="AA26">
    <cfRule type="containsText" dxfId="9493" priority="9887" operator="containsText" text="DOMENICA">
      <formula>NOT(ISERROR(SEARCH("DOMENICA",AA26)))</formula>
    </cfRule>
    <cfRule type="containsText" dxfId="9492" priority="9888" operator="containsText" text="08.30 – 14.30">
      <formula>NOT(ISERROR(SEARCH("08.30 – 14.30",AA26)))</formula>
    </cfRule>
    <cfRule type="containsText" dxfId="9491" priority="9889" operator="containsText" text="09.30 – 18.30">
      <formula>NOT(ISERROR(SEARCH("09.30 – 18.30",AA26)))</formula>
    </cfRule>
    <cfRule type="containsText" dxfId="9490" priority="9890" operator="containsText" text="08.30 – 16.30">
      <formula>NOT(ISERROR(SEARCH("08.30 – 16.30",AA26)))</formula>
    </cfRule>
    <cfRule type="containsText" dxfId="9489" priority="9891" operator="containsText" text="08.30 – 17.30">
      <formula>NOT(ISERROR(SEARCH("08.30 – 17.30",AA26)))</formula>
    </cfRule>
    <cfRule type="containsText" dxfId="9488" priority="9892" operator="containsText" text="09.00 – 18.00">
      <formula>NOT(ISERROR(SEARCH("09.00 – 18.00",AA26)))</formula>
    </cfRule>
    <cfRule type="containsText" dxfId="9487" priority="9893" operator="containsText" text="09.00 – 15.00">
      <formula>NOT(ISERROR(SEARCH("09.00 – 15.00",AA26)))</formula>
    </cfRule>
    <cfRule type="containsText" dxfId="9486" priority="9894" operator="containsText" text="10.30 – 19.30">
      <formula>NOT(ISERROR(SEARCH("10.30 – 19.30",AA26)))</formula>
    </cfRule>
    <cfRule type="containsText" dxfId="9485" priority="9895" operator="containsText" text="09.00 – 13.00">
      <formula>NOT(ISERROR(SEARCH("09.00 – 13.00",AA26)))</formula>
    </cfRule>
    <cfRule type="containsText" dxfId="9484" priority="9896" operator="containsText" text="11.30 – 19.30">
      <formula>NOT(ISERROR(SEARCH("11.30 – 19.30",AA26)))</formula>
    </cfRule>
  </conditionalFormatting>
  <conditionalFormatting sqref="AA26">
    <cfRule type="cellIs" dxfId="9483" priority="9880" operator="equal">
      <formula>"09.00 – 18.00"</formula>
    </cfRule>
  </conditionalFormatting>
  <conditionalFormatting sqref="AA26">
    <cfRule type="cellIs" dxfId="9482" priority="9881" operator="equal">
      <formula>"09.30 – 13.00"</formula>
    </cfRule>
  </conditionalFormatting>
  <conditionalFormatting sqref="AA26">
    <cfRule type="cellIs" dxfId="9481" priority="9882" operator="equal">
      <formula>"10.30 – 19.30"</formula>
    </cfRule>
  </conditionalFormatting>
  <conditionalFormatting sqref="AA26">
    <cfRule type="cellIs" dxfId="9480" priority="9883" operator="equal">
      <formula>"11.30 – 19.30"</formula>
    </cfRule>
  </conditionalFormatting>
  <conditionalFormatting sqref="AA26">
    <cfRule type="cellIs" dxfId="9479" priority="9884" operator="equal">
      <formula>_FV(13,"3")</formula>
    </cfRule>
  </conditionalFormatting>
  <conditionalFormatting sqref="AA26">
    <cfRule type="cellIs" dxfId="9478" priority="9885" operator="equal">
      <formula>_FV(13,"3")</formula>
    </cfRule>
  </conditionalFormatting>
  <conditionalFormatting sqref="AA26">
    <cfRule type="cellIs" dxfId="9477" priority="9886" operator="equal">
      <formula>_FV(13,"3")</formula>
    </cfRule>
  </conditionalFormatting>
  <conditionalFormatting sqref="AA26">
    <cfRule type="cellIs" dxfId="9476" priority="9873" operator="equal">
      <formula>"09.00 – 18.00"</formula>
    </cfRule>
  </conditionalFormatting>
  <conditionalFormatting sqref="AA26">
    <cfRule type="cellIs" dxfId="9475" priority="9874" operator="equal">
      <formula>"09.30 – 13.00"</formula>
    </cfRule>
  </conditionalFormatting>
  <conditionalFormatting sqref="AA26">
    <cfRule type="cellIs" dxfId="9474" priority="9875" operator="equal">
      <formula>"10.30 – 19.30"</formula>
    </cfRule>
  </conditionalFormatting>
  <conditionalFormatting sqref="AA26">
    <cfRule type="cellIs" dxfId="9473" priority="9876" operator="equal">
      <formula>"11.30 – 19.30"</formula>
    </cfRule>
  </conditionalFormatting>
  <conditionalFormatting sqref="AA26">
    <cfRule type="cellIs" dxfId="9472" priority="9877" operator="equal">
      <formula>_FV(13,"3")</formula>
    </cfRule>
  </conditionalFormatting>
  <conditionalFormatting sqref="AA26">
    <cfRule type="cellIs" dxfId="9471" priority="9878" operator="equal">
      <formula>_FV(13,"3")</formula>
    </cfRule>
  </conditionalFormatting>
  <conditionalFormatting sqref="AA26">
    <cfRule type="cellIs" dxfId="9470" priority="9879" operator="equal">
      <formula>_FV(13,"3")</formula>
    </cfRule>
  </conditionalFormatting>
  <conditionalFormatting sqref="AA27:AA34">
    <cfRule type="containsText" dxfId="9469" priority="9855" operator="containsText" text="08.30 – 14.30">
      <formula>NOT(ISERROR(SEARCH("08.30 – 14.30",AA27)))</formula>
    </cfRule>
    <cfRule type="containsText" dxfId="9468" priority="9856" operator="containsText" text="09:30 – 18.30">
      <formula>NOT(ISERROR(SEARCH("09:30 – 18.30",AA27)))</formula>
    </cfRule>
    <cfRule type="containsText" dxfId="9467" priority="9857" operator="containsText" text="10.30 – 18.30">
      <formula>NOT(ISERROR(SEARCH("10.30 – 18.30",AA27)))</formula>
    </cfRule>
    <cfRule type="containsText" dxfId="9466" priority="9858" operator="containsText" text="09.30 – 18.30">
      <formula>NOT(ISERROR(SEARCH("09.30 – 18.30",AA27)))</formula>
    </cfRule>
    <cfRule type="containsText" dxfId="9465" priority="9860" operator="containsText" text="09.00 – 13:00">
      <formula>NOT(ISERROR(SEARCH("09.00 – 13:00",AA27)))</formula>
    </cfRule>
    <cfRule type="containsText" dxfId="9464" priority="9861" operator="containsText" text="08.30 – 16.30">
      <formula>NOT(ISERROR(SEARCH("08.30 – 16.30",AA27)))</formula>
    </cfRule>
    <cfRule type="containsText" dxfId="9463" priority="9862" operator="containsText" text="08:30 – 17.30">
      <formula>NOT(ISERROR(SEARCH("08:30 – 17.30",AA27)))</formula>
    </cfRule>
    <cfRule type="containsText" dxfId="9462" priority="9863" operator="containsText" text="08.30 – 17.30">
      <formula>NOT(ISERROR(SEARCH("08.30 – 17.30",AA27)))</formula>
    </cfRule>
    <cfRule type="containsText" dxfId="9461" priority="9864" operator="containsText" text="09.00 – 18.00">
      <formula>NOT(ISERROR(SEARCH("09.00 – 18.00",AA27)))</formula>
    </cfRule>
    <cfRule type="containsText" dxfId="9460" priority="9865" operator="containsText" text="09.00 – 13.00">
      <formula>NOT(ISERROR(SEARCH("09.00 – 13.00",AA27)))</formula>
    </cfRule>
    <cfRule type="containsText" dxfId="9459" priority="9866" operator="containsText" text="11.30 – 19.30">
      <formula>NOT(ISERROR(SEARCH("11.30 – 19.30",AA27)))</formula>
    </cfRule>
    <cfRule type="containsText" dxfId="9458" priority="9867" operator="containsText" text="10.30 – 19.30">
      <formula>NOT(ISERROR(SEARCH("10.30 – 19.30",AA27)))</formula>
    </cfRule>
    <cfRule type="containsText" dxfId="9457" priority="9868" operator="containsText" text="09.00 – 15.00">
      <formula>NOT(ISERROR(SEARCH("09.00 – 15.00",AA27)))</formula>
    </cfRule>
    <cfRule type="containsText" dxfId="9456" priority="9869" operator="containsText" text="1 2 : 3 0">
      <formula>NOT(ISERROR(SEARCH("1 2 : 3 0",AA27)))</formula>
    </cfRule>
    <cfRule type="containsText" dxfId="9455" priority="9870" operator="containsText" text="1 3 : 3 0">
      <formula>NOT(ISERROR(SEARCH("1 3 : 3 0",AA27)))</formula>
    </cfRule>
    <cfRule type="containsText" dxfId="9454" priority="9871" operator="containsText" text="FESTIVITÁ">
      <formula>NOT(ISERROR(SEARCH("FESTIVITÁ",AA27)))</formula>
    </cfRule>
    <cfRule type="cellIs" dxfId="9453" priority="9872" operator="equal">
      <formula>"DOMENICA"</formula>
    </cfRule>
  </conditionalFormatting>
  <conditionalFormatting sqref="AA27:AA34">
    <cfRule type="containsText" dxfId="9452" priority="9847" operator="containsText" text="09.00 - 13.00">
      <formula>NOT(ISERROR(SEARCH("09.00 - 13.00",AA27)))</formula>
    </cfRule>
    <cfRule type="containsText" dxfId="9451" priority="9850" operator="containsText" text="09.00 – 15:00">
      <formula>NOT(ISERROR(SEARCH("09.00 – 15:00",AA27)))</formula>
    </cfRule>
    <cfRule type="containsText" dxfId="9450" priority="9851" operator="containsText" text="09.00 – 16.00">
      <formula>NOT(ISERROR(SEARCH("09.00 – 16.00",AA27)))</formula>
    </cfRule>
    <cfRule type="containsText" dxfId="9449" priority="9852" operator="containsText" text="09.00 - 13:00">
      <formula>NOT(ISERROR(SEARCH("09.00 - 13:00",AA27)))</formula>
    </cfRule>
    <cfRule type="containsText" dxfId="9448" priority="9853" operator="containsText" text="08.30 – 16:30 ">
      <formula>NOT(ISERROR(SEARCH("08.30 – 16:30 ",AA27)))</formula>
    </cfRule>
    <cfRule type="containsText" dxfId="9447" priority="9854" operator="containsText" text="08.30 – 17:30 ">
      <formula>NOT(ISERROR(SEARCH("08.30 – 17:30 ",AA27)))</formula>
    </cfRule>
  </conditionalFormatting>
  <conditionalFormatting sqref="AA27:AA34">
    <cfRule type="containsText" dxfId="9446" priority="9849" operator="containsText" text="1 3 : 0 0">
      <formula>NOT(ISERROR(SEARCH("1 3 : 0 0",AA27)))</formula>
    </cfRule>
  </conditionalFormatting>
  <conditionalFormatting sqref="AA27">
    <cfRule type="containsText" dxfId="9445" priority="9848" operator="containsText" text="13:00">
      <formula>NOT(ISERROR(SEARCH("13:00",AA27)))</formula>
    </cfRule>
  </conditionalFormatting>
  <conditionalFormatting sqref="AA27:AA34">
    <cfRule type="containsText" dxfId="9444" priority="9859" operator="containsText" text="09:00 – 13.00 ">
      <formula>NOT(ISERROR(SEARCH("09:00 – 13.00 ",AA27)))</formula>
    </cfRule>
  </conditionalFormatting>
  <conditionalFormatting sqref="AA33">
    <cfRule type="containsText" dxfId="9443" priority="9846" operator="containsText" text="09:00 – 13.00 ">
      <formula>NOT(ISERROR(SEARCH("09:00 – 13.00 ",AA33)))</formula>
    </cfRule>
  </conditionalFormatting>
  <conditionalFormatting sqref="AA27:AA34">
    <cfRule type="containsText" dxfId="9442" priority="9845" operator="containsText" text="09:00 – 13.00 ">
      <formula>NOT(ISERROR(SEARCH("09:00 – 13.00 ",AA27)))</formula>
    </cfRule>
  </conditionalFormatting>
  <conditionalFormatting sqref="AA33:AA34">
    <cfRule type="containsText" dxfId="9441" priority="9844" operator="containsText" text="09:00 – 13.00 ">
      <formula>NOT(ISERROR(SEARCH("09:00 – 13.00 ",AA33)))</formula>
    </cfRule>
  </conditionalFormatting>
  <conditionalFormatting sqref="AA28">
    <cfRule type="containsText" dxfId="9440" priority="9841" operator="containsText" text="09.00 -13.00">
      <formula>NOT(ISERROR(SEARCH("09.00 -13.00",AA28)))</formula>
    </cfRule>
    <cfRule type="containsText" dxfId="9439" priority="9842" operator="containsText" text="09.00 -15:00">
      <formula>NOT(ISERROR(SEARCH("09.00 -15:00",AA28)))</formula>
    </cfRule>
    <cfRule type="containsText" dxfId="9438" priority="9843" operator="containsText" text="09.00 -16.00">
      <formula>NOT(ISERROR(SEARCH("09.00 -16.00",AA28)))</formula>
    </cfRule>
  </conditionalFormatting>
  <conditionalFormatting sqref="AA29:AA34">
    <cfRule type="containsText" dxfId="9437" priority="9838" operator="containsText" text="09.00 -13.00">
      <formula>NOT(ISERROR(SEARCH("09.00 -13.00",AA29)))</formula>
    </cfRule>
    <cfRule type="containsText" dxfId="9436" priority="9839" operator="containsText" text="09.00 -15:00">
      <formula>NOT(ISERROR(SEARCH("09.00 -15:00",AA29)))</formula>
    </cfRule>
    <cfRule type="containsText" dxfId="9435" priority="9840" operator="containsText" text="09.00 -16.00">
      <formula>NOT(ISERROR(SEARCH("09.00 -16.00",AA29)))</formula>
    </cfRule>
  </conditionalFormatting>
  <conditionalFormatting sqref="AA27">
    <cfRule type="containsText" dxfId="9434" priority="9835" operator="containsText" text="09.00 -13.00">
      <formula>NOT(ISERROR(SEARCH("09.00 -13.00",AA27)))</formula>
    </cfRule>
    <cfRule type="containsText" dxfId="9433" priority="9836" operator="containsText" text="09.00 -15:00">
      <formula>NOT(ISERROR(SEARCH("09.00 -15:00",AA27)))</formula>
    </cfRule>
    <cfRule type="containsText" dxfId="9432" priority="9837" operator="containsText" text="09.00 -16.00">
      <formula>NOT(ISERROR(SEARCH("09.00 -16.00",AA27)))</formula>
    </cfRule>
  </conditionalFormatting>
  <conditionalFormatting sqref="AA33">
    <cfRule type="containsText" dxfId="9431" priority="9834" operator="containsText" text="09:00 – 13.00 ">
      <formula>NOT(ISERROR(SEARCH("09:00 – 13.00 ",AA33)))</formula>
    </cfRule>
  </conditionalFormatting>
  <conditionalFormatting sqref="AA27:AA34">
    <cfRule type="containsText" dxfId="9430" priority="9833" operator="containsText" text="09:00 – 13.00 ">
      <formula>NOT(ISERROR(SEARCH("09:00 – 13.00 ",AA27)))</formula>
    </cfRule>
  </conditionalFormatting>
  <conditionalFormatting sqref="AA33:AA34">
    <cfRule type="containsText" dxfId="9429" priority="9832" operator="containsText" text="09:00 – 13.00 ">
      <formula>NOT(ISERROR(SEARCH("09:00 – 13.00 ",AA33)))</formula>
    </cfRule>
  </conditionalFormatting>
  <conditionalFormatting sqref="AA28">
    <cfRule type="containsText" dxfId="9428" priority="9829" operator="containsText" text="09.00 -13.00">
      <formula>NOT(ISERROR(SEARCH("09.00 -13.00",AA28)))</formula>
    </cfRule>
    <cfRule type="containsText" dxfId="9427" priority="9830" operator="containsText" text="09.00 -15:00">
      <formula>NOT(ISERROR(SEARCH("09.00 -15:00",AA28)))</formula>
    </cfRule>
    <cfRule type="containsText" dxfId="9426" priority="9831" operator="containsText" text="09.00 -16.00">
      <formula>NOT(ISERROR(SEARCH("09.00 -16.00",AA28)))</formula>
    </cfRule>
  </conditionalFormatting>
  <conditionalFormatting sqref="AA29:AA34">
    <cfRule type="containsText" dxfId="9425" priority="9826" operator="containsText" text="09.00 -13.00">
      <formula>NOT(ISERROR(SEARCH("09.00 -13.00",AA29)))</formula>
    </cfRule>
    <cfRule type="containsText" dxfId="9424" priority="9827" operator="containsText" text="09.00 -15:00">
      <formula>NOT(ISERROR(SEARCH("09.00 -15:00",AA29)))</formula>
    </cfRule>
    <cfRule type="containsText" dxfId="9423" priority="9828" operator="containsText" text="09.00 -16.00">
      <formula>NOT(ISERROR(SEARCH("09.00 -16.00",AA29)))</formula>
    </cfRule>
  </conditionalFormatting>
  <conditionalFormatting sqref="AA27">
    <cfRule type="containsText" dxfId="9422" priority="9823" operator="containsText" text="09.00 -13.00">
      <formula>NOT(ISERROR(SEARCH("09.00 -13.00",AA27)))</formula>
    </cfRule>
    <cfRule type="containsText" dxfId="9421" priority="9824" operator="containsText" text="09.00 -15:00">
      <formula>NOT(ISERROR(SEARCH("09.00 -15:00",AA27)))</formula>
    </cfRule>
    <cfRule type="containsText" dxfId="9420" priority="9825" operator="containsText" text="09.00 -16.00">
      <formula>NOT(ISERROR(SEARCH("09.00 -16.00",AA27)))</formula>
    </cfRule>
  </conditionalFormatting>
  <conditionalFormatting sqref="AA28">
    <cfRule type="containsText" dxfId="9419" priority="9820" operator="containsText" text="09.00 -13:00">
      <formula>NOT(ISERROR(SEARCH("09.00 -13:00",AA28)))</formula>
    </cfRule>
    <cfRule type="containsText" dxfId="9418" priority="9821" operator="containsText" text="08.30 -17.30">
      <formula>NOT(ISERROR(SEARCH("08.30 -17.30",AA28)))</formula>
    </cfRule>
    <cfRule type="containsText" dxfId="9417" priority="9822" operator="containsText" text="08.30 -15:30">
      <formula>NOT(ISERROR(SEARCH("08.30 -15:30",AA28)))</formula>
    </cfRule>
  </conditionalFormatting>
  <conditionalFormatting sqref="AA29:AA34">
    <cfRule type="containsText" dxfId="9416" priority="9817" operator="containsText" text="09.00 -13.00">
      <formula>NOT(ISERROR(SEARCH("09.00 -13.00",AA29)))</formula>
    </cfRule>
    <cfRule type="containsText" dxfId="9415" priority="9818" operator="containsText" text="09.00 -15:00">
      <formula>NOT(ISERROR(SEARCH("09.00 -15:00",AA29)))</formula>
    </cfRule>
    <cfRule type="containsText" dxfId="9414" priority="9819" operator="containsText" text="09.00 -16.00">
      <formula>NOT(ISERROR(SEARCH("09.00 -16.00",AA29)))</formula>
    </cfRule>
  </conditionalFormatting>
  <conditionalFormatting sqref="AA29:AA34">
    <cfRule type="containsText" dxfId="9413" priority="9814" operator="containsText" text="09.00 -13:00">
      <formula>NOT(ISERROR(SEARCH("09.00 -13:00",AA29)))</formula>
    </cfRule>
    <cfRule type="containsText" dxfId="9412" priority="9815" operator="containsText" text="08.30 -17.30">
      <formula>NOT(ISERROR(SEARCH("08.30 -17.30",AA29)))</formula>
    </cfRule>
    <cfRule type="containsText" dxfId="9411" priority="9816" operator="containsText" text="08.30 -15:30">
      <formula>NOT(ISERROR(SEARCH("08.30 -15:30",AA29)))</formula>
    </cfRule>
  </conditionalFormatting>
  <conditionalFormatting sqref="AA27">
    <cfRule type="containsText" dxfId="9410" priority="9811" operator="containsText" text="09.00 -13.00">
      <formula>NOT(ISERROR(SEARCH("09.00 -13.00",AA27)))</formula>
    </cfRule>
    <cfRule type="containsText" dxfId="9409" priority="9812" operator="containsText" text="09.00 -15:00">
      <formula>NOT(ISERROR(SEARCH("09.00 -15:00",AA27)))</formula>
    </cfRule>
    <cfRule type="containsText" dxfId="9408" priority="9813" operator="containsText" text="09.00 -16.00">
      <formula>NOT(ISERROR(SEARCH("09.00 -16.00",AA27)))</formula>
    </cfRule>
  </conditionalFormatting>
  <conditionalFormatting sqref="AA27">
    <cfRule type="containsText" dxfId="9407" priority="9808" operator="containsText" text="09.00 -13:00">
      <formula>NOT(ISERROR(SEARCH("09.00 -13:00",AA27)))</formula>
    </cfRule>
    <cfRule type="containsText" dxfId="9406" priority="9809" operator="containsText" text="08.30 -17.30">
      <formula>NOT(ISERROR(SEARCH("08.30 -17.30",AA27)))</formula>
    </cfRule>
    <cfRule type="containsText" dxfId="9405" priority="9810" operator="containsText" text="08.30 -15:30">
      <formula>NOT(ISERROR(SEARCH("08.30 -15:30",AA27)))</formula>
    </cfRule>
  </conditionalFormatting>
  <conditionalFormatting sqref="AA16">
    <cfRule type="cellIs" dxfId="9404" priority="9799" operator="equal">
      <formula>"09.00 – 13.00"</formula>
    </cfRule>
  </conditionalFormatting>
  <conditionalFormatting sqref="AA16">
    <cfRule type="cellIs" dxfId="9403" priority="9800" operator="equal">
      <formula>"09.00 – 15.00"</formula>
    </cfRule>
  </conditionalFormatting>
  <conditionalFormatting sqref="AA16">
    <cfRule type="cellIs" dxfId="9402" priority="9801" operator="equal">
      <formula>"09.00 – 18.00"</formula>
    </cfRule>
  </conditionalFormatting>
  <conditionalFormatting sqref="AA16">
    <cfRule type="cellIs" dxfId="9401" priority="9802" operator="equal">
      <formula>"09.30 – 13.00"</formula>
    </cfRule>
  </conditionalFormatting>
  <conditionalFormatting sqref="AA16">
    <cfRule type="cellIs" dxfId="9400" priority="9803" operator="equal">
      <formula>"10.30 – 19.30"</formula>
    </cfRule>
  </conditionalFormatting>
  <conditionalFormatting sqref="AA16">
    <cfRule type="cellIs" dxfId="9399" priority="9804" operator="equal">
      <formula>"11.30 – 19.30"</formula>
    </cfRule>
  </conditionalFormatting>
  <conditionalFormatting sqref="AA16">
    <cfRule type="cellIs" dxfId="9398" priority="9805" operator="equal">
      <formula>_FV(13,"3")</formula>
    </cfRule>
  </conditionalFormatting>
  <conditionalFormatting sqref="AA16">
    <cfRule type="cellIs" dxfId="9397" priority="9806" operator="equal">
      <formula>_FV(13,"3")</formula>
    </cfRule>
  </conditionalFormatting>
  <conditionalFormatting sqref="AA16">
    <cfRule type="cellIs" dxfId="9396" priority="9807" operator="equal">
      <formula>_FV(13,"3")</formula>
    </cfRule>
  </conditionalFormatting>
  <conditionalFormatting sqref="AA16">
    <cfRule type="containsText" dxfId="9395" priority="9789" operator="containsText" text="DOMENICA">
      <formula>NOT(ISERROR(SEARCH("DOMENICA",AA16)))</formula>
    </cfRule>
    <cfRule type="containsText" dxfId="9394" priority="9790" operator="containsText" text="08.30 – 14.30">
      <formula>NOT(ISERROR(SEARCH("08.30 – 14.30",AA16)))</formula>
    </cfRule>
    <cfRule type="containsText" dxfId="9393" priority="9791" operator="containsText" text="09.30 – 18.30">
      <formula>NOT(ISERROR(SEARCH("09.30 – 18.30",AA16)))</formula>
    </cfRule>
    <cfRule type="containsText" dxfId="9392" priority="9792" operator="containsText" text="08.30 – 16.30">
      <formula>NOT(ISERROR(SEARCH("08.30 – 16.30",AA16)))</formula>
    </cfRule>
    <cfRule type="containsText" dxfId="9391" priority="9793" operator="containsText" text="08.30 – 17.30">
      <formula>NOT(ISERROR(SEARCH("08.30 – 17.30",AA16)))</formula>
    </cfRule>
    <cfRule type="containsText" dxfId="9390" priority="9794" operator="containsText" text="09.00 – 18.00">
      <formula>NOT(ISERROR(SEARCH("09.00 – 18.00",AA16)))</formula>
    </cfRule>
    <cfRule type="containsText" dxfId="9389" priority="9795" operator="containsText" text="09.00 – 15.00">
      <formula>NOT(ISERROR(SEARCH("09.00 – 15.00",AA16)))</formula>
    </cfRule>
    <cfRule type="containsText" dxfId="9388" priority="9796" operator="containsText" text="10.30 – 19.30">
      <formula>NOT(ISERROR(SEARCH("10.30 – 19.30",AA16)))</formula>
    </cfRule>
    <cfRule type="containsText" dxfId="9387" priority="9797" operator="containsText" text="09.00 – 13.00">
      <formula>NOT(ISERROR(SEARCH("09.00 – 13.00",AA16)))</formula>
    </cfRule>
    <cfRule type="containsText" dxfId="9386" priority="9798" operator="containsText" text="11.30 – 19.30">
      <formula>NOT(ISERROR(SEARCH("11.30 – 19.30",AA16)))</formula>
    </cfRule>
  </conditionalFormatting>
  <conditionalFormatting sqref="AA16">
    <cfRule type="cellIs" dxfId="9385" priority="9781" operator="equal">
      <formula>"09.00 – 15.00"</formula>
    </cfRule>
  </conditionalFormatting>
  <conditionalFormatting sqref="AA16">
    <cfRule type="cellIs" dxfId="9384" priority="9782" operator="equal">
      <formula>"09.00 – 18.00"</formula>
    </cfRule>
  </conditionalFormatting>
  <conditionalFormatting sqref="AA16">
    <cfRule type="cellIs" dxfId="9383" priority="9783" operator="equal">
      <formula>"09.30 – 13.00"</formula>
    </cfRule>
  </conditionalFormatting>
  <conditionalFormatting sqref="AA16">
    <cfRule type="cellIs" dxfId="9382" priority="9784" operator="equal">
      <formula>"10.30 – 19.30"</formula>
    </cfRule>
  </conditionalFormatting>
  <conditionalFormatting sqref="AA16">
    <cfRule type="cellIs" dxfId="9381" priority="9785" operator="equal">
      <formula>"11.30 – 19.30"</formula>
    </cfRule>
  </conditionalFormatting>
  <conditionalFormatting sqref="AA16">
    <cfRule type="cellIs" dxfId="9380" priority="9786" operator="equal">
      <formula>_FV(13,"3")</formula>
    </cfRule>
  </conditionalFormatting>
  <conditionalFormatting sqref="AA16">
    <cfRule type="cellIs" dxfId="9379" priority="9787" operator="equal">
      <formula>_FV(13,"3")</formula>
    </cfRule>
  </conditionalFormatting>
  <conditionalFormatting sqref="AA16">
    <cfRule type="cellIs" dxfId="9378" priority="9788" operator="equal">
      <formula>_FV(13,"3")</formula>
    </cfRule>
  </conditionalFormatting>
  <conditionalFormatting sqref="AA16">
    <cfRule type="cellIs" dxfId="9377" priority="9773" operator="equal">
      <formula>"09.00 – 15.00"</formula>
    </cfRule>
  </conditionalFormatting>
  <conditionalFormatting sqref="AA16">
    <cfRule type="cellIs" dxfId="9376" priority="9774" operator="equal">
      <formula>"09.00 – 18.00"</formula>
    </cfRule>
  </conditionalFormatting>
  <conditionalFormatting sqref="AA16">
    <cfRule type="cellIs" dxfId="9375" priority="9775" operator="equal">
      <formula>"09.30 – 13.00"</formula>
    </cfRule>
  </conditionalFormatting>
  <conditionalFormatting sqref="AA16">
    <cfRule type="cellIs" dxfId="9374" priority="9776" operator="equal">
      <formula>"10.30 – 19.30"</formula>
    </cfRule>
  </conditionalFormatting>
  <conditionalFormatting sqref="AA16">
    <cfRule type="cellIs" dxfId="9373" priority="9777" operator="equal">
      <formula>"11.30 – 19.30"</formula>
    </cfRule>
  </conditionalFormatting>
  <conditionalFormatting sqref="AA16">
    <cfRule type="cellIs" dxfId="9372" priority="9778" operator="equal">
      <formula>_FV(13,"3")</formula>
    </cfRule>
  </conditionalFormatting>
  <conditionalFormatting sqref="AA16">
    <cfRule type="cellIs" dxfId="9371" priority="9779" operator="equal">
      <formula>_FV(13,"3")</formula>
    </cfRule>
  </conditionalFormatting>
  <conditionalFormatting sqref="AA16">
    <cfRule type="cellIs" dxfId="9370" priority="9780" operator="equal">
      <formula>_FV(13,"3")</formula>
    </cfRule>
  </conditionalFormatting>
  <conditionalFormatting sqref="AA16">
    <cfRule type="containsText" dxfId="9369" priority="9767" operator="containsText" text="09.00 - 13.00">
      <formula>NOT(ISERROR(SEARCH("09.00 - 13.00",AA16)))</formula>
    </cfRule>
    <cfRule type="containsText" dxfId="9368" priority="9768" operator="containsText" text="09.00 – 15:00">
      <formula>NOT(ISERROR(SEARCH("09.00 – 15:00",AA16)))</formula>
    </cfRule>
    <cfRule type="containsText" dxfId="9367" priority="9769" operator="containsText" text="09.00 – 16.00">
      <formula>NOT(ISERROR(SEARCH("09.00 – 16.00",AA16)))</formula>
    </cfRule>
    <cfRule type="containsText" dxfId="9366" priority="9770" operator="containsText" text="09.00 - 13:00">
      <formula>NOT(ISERROR(SEARCH("09.00 - 13:00",AA16)))</formula>
    </cfRule>
    <cfRule type="containsText" dxfId="9365" priority="9771" operator="containsText" text="08.30 – 16:30 ">
      <formula>NOT(ISERROR(SEARCH("08.30 – 16:30 ",AA16)))</formula>
    </cfRule>
    <cfRule type="containsText" dxfId="9364" priority="9772" operator="containsText" text="08.30 – 17:30 ">
      <formula>NOT(ISERROR(SEARCH("08.30 – 17:30 ",AA16)))</formula>
    </cfRule>
  </conditionalFormatting>
  <conditionalFormatting sqref="AA16">
    <cfRule type="cellIs" dxfId="9363" priority="9759" operator="equal">
      <formula>"09.00 – 15.00"</formula>
    </cfRule>
  </conditionalFormatting>
  <conditionalFormatting sqref="AA16">
    <cfRule type="cellIs" dxfId="9362" priority="9760" operator="equal">
      <formula>"09.00 – 18.00"</formula>
    </cfRule>
  </conditionalFormatting>
  <conditionalFormatting sqref="AA16">
    <cfRule type="cellIs" dxfId="9361" priority="9761" operator="equal">
      <formula>"09.30 – 13.00"</formula>
    </cfRule>
  </conditionalFormatting>
  <conditionalFormatting sqref="AA16">
    <cfRule type="cellIs" dxfId="9360" priority="9762" operator="equal">
      <formula>"10.30 – 19.30"</formula>
    </cfRule>
  </conditionalFormatting>
  <conditionalFormatting sqref="AA16">
    <cfRule type="cellIs" dxfId="9359" priority="9763" operator="equal">
      <formula>"11.30 – 19.30"</formula>
    </cfRule>
  </conditionalFormatting>
  <conditionalFormatting sqref="AA16">
    <cfRule type="cellIs" dxfId="9358" priority="9764" operator="equal">
      <formula>_FV(13,"3")</formula>
    </cfRule>
  </conditionalFormatting>
  <conditionalFormatting sqref="AA16">
    <cfRule type="cellIs" dxfId="9357" priority="9765" operator="equal">
      <formula>_FV(13,"3")</formula>
    </cfRule>
  </conditionalFormatting>
  <conditionalFormatting sqref="AA16">
    <cfRule type="cellIs" dxfId="9356" priority="9766" operator="equal">
      <formula>_FV(13,"3")</formula>
    </cfRule>
  </conditionalFormatting>
  <conditionalFormatting sqref="AA16">
    <cfRule type="containsText" dxfId="9355" priority="9749" operator="containsText" text="DOMENICA">
      <formula>NOT(ISERROR(SEARCH("DOMENICA",AA16)))</formula>
    </cfRule>
    <cfRule type="containsText" dxfId="9354" priority="9750" operator="containsText" text="08.30 – 14.30">
      <formula>NOT(ISERROR(SEARCH("08.30 – 14.30",AA16)))</formula>
    </cfRule>
    <cfRule type="containsText" dxfId="9353" priority="9751" operator="containsText" text="09.30 – 18.30">
      <formula>NOT(ISERROR(SEARCH("09.30 – 18.30",AA16)))</formula>
    </cfRule>
    <cfRule type="containsText" dxfId="9352" priority="9752" operator="containsText" text="08.30 – 16.30">
      <formula>NOT(ISERROR(SEARCH("08.30 – 16.30",AA16)))</formula>
    </cfRule>
    <cfRule type="containsText" dxfId="9351" priority="9753" operator="containsText" text="08.30 – 17.30">
      <formula>NOT(ISERROR(SEARCH("08.30 – 17.30",AA16)))</formula>
    </cfRule>
    <cfRule type="containsText" dxfId="9350" priority="9754" operator="containsText" text="09.00 – 18.00">
      <formula>NOT(ISERROR(SEARCH("09.00 – 18.00",AA16)))</formula>
    </cfRule>
    <cfRule type="containsText" dxfId="9349" priority="9755" operator="containsText" text="09.00 – 15.00">
      <formula>NOT(ISERROR(SEARCH("09.00 – 15.00",AA16)))</formula>
    </cfRule>
    <cfRule type="containsText" dxfId="9348" priority="9756" operator="containsText" text="10.30 – 19.30">
      <formula>NOT(ISERROR(SEARCH("10.30 – 19.30",AA16)))</formula>
    </cfRule>
    <cfRule type="containsText" dxfId="9347" priority="9757" operator="containsText" text="09.00 – 13.00">
      <formula>NOT(ISERROR(SEARCH("09.00 – 13.00",AA16)))</formula>
    </cfRule>
    <cfRule type="containsText" dxfId="9346" priority="9758" operator="containsText" text="11.30 – 19.30">
      <formula>NOT(ISERROR(SEARCH("11.30 – 19.30",AA16)))</formula>
    </cfRule>
  </conditionalFormatting>
  <conditionalFormatting sqref="AA16">
    <cfRule type="cellIs" dxfId="9345" priority="9742" operator="equal">
      <formula>"09.00 – 18.00"</formula>
    </cfRule>
  </conditionalFormatting>
  <conditionalFormatting sqref="AA16">
    <cfRule type="cellIs" dxfId="9344" priority="9743" operator="equal">
      <formula>"09.30 – 13.00"</formula>
    </cfRule>
  </conditionalFormatting>
  <conditionalFormatting sqref="AA16">
    <cfRule type="cellIs" dxfId="9343" priority="9744" operator="equal">
      <formula>"10.30 – 19.30"</formula>
    </cfRule>
  </conditionalFormatting>
  <conditionalFormatting sqref="AA16">
    <cfRule type="cellIs" dxfId="9342" priority="9745" operator="equal">
      <formula>"11.30 – 19.30"</formula>
    </cfRule>
  </conditionalFormatting>
  <conditionalFormatting sqref="AA16">
    <cfRule type="cellIs" dxfId="9341" priority="9746" operator="equal">
      <formula>_FV(13,"3")</formula>
    </cfRule>
  </conditionalFormatting>
  <conditionalFormatting sqref="AA16">
    <cfRule type="cellIs" dxfId="9340" priority="9747" operator="equal">
      <formula>_FV(13,"3")</formula>
    </cfRule>
  </conditionalFormatting>
  <conditionalFormatting sqref="AA16">
    <cfRule type="cellIs" dxfId="9339" priority="9748" operator="equal">
      <formula>_FV(13,"3")</formula>
    </cfRule>
  </conditionalFormatting>
  <conditionalFormatting sqref="AA16">
    <cfRule type="cellIs" dxfId="9338" priority="9735" operator="equal">
      <formula>"09.00 – 18.00"</formula>
    </cfRule>
  </conditionalFormatting>
  <conditionalFormatting sqref="AA16">
    <cfRule type="cellIs" dxfId="9337" priority="9736" operator="equal">
      <formula>"09.30 – 13.00"</formula>
    </cfRule>
  </conditionalFormatting>
  <conditionalFormatting sqref="AA16">
    <cfRule type="cellIs" dxfId="9336" priority="9737" operator="equal">
      <formula>"10.30 – 19.30"</formula>
    </cfRule>
  </conditionalFormatting>
  <conditionalFormatting sqref="AA16">
    <cfRule type="cellIs" dxfId="9335" priority="9738" operator="equal">
      <formula>"11.30 – 19.30"</formula>
    </cfRule>
  </conditionalFormatting>
  <conditionalFormatting sqref="AA16">
    <cfRule type="cellIs" dxfId="9334" priority="9739" operator="equal">
      <formula>_FV(13,"3")</formula>
    </cfRule>
  </conditionalFormatting>
  <conditionalFormatting sqref="AA16">
    <cfRule type="cellIs" dxfId="9333" priority="9740" operator="equal">
      <formula>_FV(13,"3")</formula>
    </cfRule>
  </conditionalFormatting>
  <conditionalFormatting sqref="AA16">
    <cfRule type="cellIs" dxfId="9332" priority="9741" operator="equal">
      <formula>_FV(13,"3")</formula>
    </cfRule>
  </conditionalFormatting>
  <conditionalFormatting sqref="AA17:AA24">
    <cfRule type="containsText" dxfId="9331" priority="9717" operator="containsText" text="08.30 – 14.30">
      <formula>NOT(ISERROR(SEARCH("08.30 – 14.30",AA17)))</formula>
    </cfRule>
    <cfRule type="containsText" dxfId="9330" priority="9718" operator="containsText" text="09:30 – 18.30">
      <formula>NOT(ISERROR(SEARCH("09:30 – 18.30",AA17)))</formula>
    </cfRule>
    <cfRule type="containsText" dxfId="9329" priority="9719" operator="containsText" text="10.30 – 18.30">
      <formula>NOT(ISERROR(SEARCH("10.30 – 18.30",AA17)))</formula>
    </cfRule>
    <cfRule type="containsText" dxfId="9328" priority="9720" operator="containsText" text="09.30 – 18.30">
      <formula>NOT(ISERROR(SEARCH("09.30 – 18.30",AA17)))</formula>
    </cfRule>
    <cfRule type="containsText" dxfId="9327" priority="9722" operator="containsText" text="09.00 – 13:00">
      <formula>NOT(ISERROR(SEARCH("09.00 – 13:00",AA17)))</formula>
    </cfRule>
    <cfRule type="containsText" dxfId="9326" priority="9723" operator="containsText" text="08.30 – 16.30">
      <formula>NOT(ISERROR(SEARCH("08.30 – 16.30",AA17)))</formula>
    </cfRule>
    <cfRule type="containsText" dxfId="9325" priority="9724" operator="containsText" text="08:30 – 17.30">
      <formula>NOT(ISERROR(SEARCH("08:30 – 17.30",AA17)))</formula>
    </cfRule>
    <cfRule type="containsText" dxfId="9324" priority="9725" operator="containsText" text="08.30 – 17.30">
      <formula>NOT(ISERROR(SEARCH("08.30 – 17.30",AA17)))</formula>
    </cfRule>
    <cfRule type="containsText" dxfId="9323" priority="9726" operator="containsText" text="09.00 – 18.00">
      <formula>NOT(ISERROR(SEARCH("09.00 – 18.00",AA17)))</formula>
    </cfRule>
    <cfRule type="containsText" dxfId="9322" priority="9727" operator="containsText" text="09.00 – 13.00">
      <formula>NOT(ISERROR(SEARCH("09.00 – 13.00",AA17)))</formula>
    </cfRule>
    <cfRule type="containsText" dxfId="9321" priority="9728" operator="containsText" text="11.30 – 19.30">
      <formula>NOT(ISERROR(SEARCH("11.30 – 19.30",AA17)))</formula>
    </cfRule>
    <cfRule type="containsText" dxfId="9320" priority="9729" operator="containsText" text="10.30 – 19.30">
      <formula>NOT(ISERROR(SEARCH("10.30 – 19.30",AA17)))</formula>
    </cfRule>
    <cfRule type="containsText" dxfId="9319" priority="9730" operator="containsText" text="09.00 – 15.00">
      <formula>NOT(ISERROR(SEARCH("09.00 – 15.00",AA17)))</formula>
    </cfRule>
    <cfRule type="containsText" dxfId="9318" priority="9731" operator="containsText" text="1 2 : 3 0">
      <formula>NOT(ISERROR(SEARCH("1 2 : 3 0",AA17)))</formula>
    </cfRule>
    <cfRule type="containsText" dxfId="9317" priority="9732" operator="containsText" text="1 3 : 3 0">
      <formula>NOT(ISERROR(SEARCH("1 3 : 3 0",AA17)))</formula>
    </cfRule>
    <cfRule type="containsText" dxfId="9316" priority="9733" operator="containsText" text="FESTIVITÁ">
      <formula>NOT(ISERROR(SEARCH("FESTIVITÁ",AA17)))</formula>
    </cfRule>
    <cfRule type="cellIs" dxfId="9315" priority="9734" operator="equal">
      <formula>"DOMENICA"</formula>
    </cfRule>
  </conditionalFormatting>
  <conditionalFormatting sqref="AA17:AA24">
    <cfRule type="containsText" dxfId="9314" priority="9709" operator="containsText" text="09.00 - 13.00">
      <formula>NOT(ISERROR(SEARCH("09.00 - 13.00",AA17)))</formula>
    </cfRule>
    <cfRule type="containsText" dxfId="9313" priority="9712" operator="containsText" text="09.00 – 15:00">
      <formula>NOT(ISERROR(SEARCH("09.00 – 15:00",AA17)))</formula>
    </cfRule>
    <cfRule type="containsText" dxfId="9312" priority="9713" operator="containsText" text="09.00 – 16.00">
      <formula>NOT(ISERROR(SEARCH("09.00 – 16.00",AA17)))</formula>
    </cfRule>
    <cfRule type="containsText" dxfId="9311" priority="9714" operator="containsText" text="09.00 - 13:00">
      <formula>NOT(ISERROR(SEARCH("09.00 - 13:00",AA17)))</formula>
    </cfRule>
    <cfRule type="containsText" dxfId="9310" priority="9715" operator="containsText" text="08.30 – 16:30 ">
      <formula>NOT(ISERROR(SEARCH("08.30 – 16:30 ",AA17)))</formula>
    </cfRule>
    <cfRule type="containsText" dxfId="9309" priority="9716" operator="containsText" text="08.30 – 17:30 ">
      <formula>NOT(ISERROR(SEARCH("08.30 – 17:30 ",AA17)))</formula>
    </cfRule>
  </conditionalFormatting>
  <conditionalFormatting sqref="AA17:AA24">
    <cfRule type="containsText" dxfId="9308" priority="9711" operator="containsText" text="1 3 : 0 0">
      <formula>NOT(ISERROR(SEARCH("1 3 : 0 0",AA17)))</formula>
    </cfRule>
  </conditionalFormatting>
  <conditionalFormatting sqref="AA17">
    <cfRule type="containsText" dxfId="9307" priority="9710" operator="containsText" text="13:00">
      <formula>NOT(ISERROR(SEARCH("13:00",AA17)))</formula>
    </cfRule>
  </conditionalFormatting>
  <conditionalFormatting sqref="AA17:AA24">
    <cfRule type="containsText" dxfId="9306" priority="9721" operator="containsText" text="09:00 – 13.00 ">
      <formula>NOT(ISERROR(SEARCH("09:00 – 13.00 ",AA17)))</formula>
    </cfRule>
  </conditionalFormatting>
  <conditionalFormatting sqref="AA23">
    <cfRule type="containsText" dxfId="9305" priority="9708" operator="containsText" text="09:00 – 13.00 ">
      <formula>NOT(ISERROR(SEARCH("09:00 – 13.00 ",AA23)))</formula>
    </cfRule>
  </conditionalFormatting>
  <conditionalFormatting sqref="AA17:AA24">
    <cfRule type="containsText" dxfId="9304" priority="9707" operator="containsText" text="09:00 – 13.00 ">
      <formula>NOT(ISERROR(SEARCH("09:00 – 13.00 ",AA17)))</formula>
    </cfRule>
  </conditionalFormatting>
  <conditionalFormatting sqref="AA23:AA24">
    <cfRule type="containsText" dxfId="9303" priority="9706" operator="containsText" text="09:00 – 13.00 ">
      <formula>NOT(ISERROR(SEARCH("09:00 – 13.00 ",AA23)))</formula>
    </cfRule>
  </conditionalFormatting>
  <conditionalFormatting sqref="AA18">
    <cfRule type="containsText" dxfId="9302" priority="9703" operator="containsText" text="09.00 -13.00">
      <formula>NOT(ISERROR(SEARCH("09.00 -13.00",AA18)))</formula>
    </cfRule>
    <cfRule type="containsText" dxfId="9301" priority="9704" operator="containsText" text="09.00 -15:00">
      <formula>NOT(ISERROR(SEARCH("09.00 -15:00",AA18)))</formula>
    </cfRule>
    <cfRule type="containsText" dxfId="9300" priority="9705" operator="containsText" text="09.00 -16.00">
      <formula>NOT(ISERROR(SEARCH("09.00 -16.00",AA18)))</formula>
    </cfRule>
  </conditionalFormatting>
  <conditionalFormatting sqref="AA19:AA24">
    <cfRule type="containsText" dxfId="9299" priority="9700" operator="containsText" text="09.00 -13.00">
      <formula>NOT(ISERROR(SEARCH("09.00 -13.00",AA19)))</formula>
    </cfRule>
    <cfRule type="containsText" dxfId="9298" priority="9701" operator="containsText" text="09.00 -15:00">
      <formula>NOT(ISERROR(SEARCH("09.00 -15:00",AA19)))</formula>
    </cfRule>
    <cfRule type="containsText" dxfId="9297" priority="9702" operator="containsText" text="09.00 -16.00">
      <formula>NOT(ISERROR(SEARCH("09.00 -16.00",AA19)))</formula>
    </cfRule>
  </conditionalFormatting>
  <conditionalFormatting sqref="AA17">
    <cfRule type="containsText" dxfId="9296" priority="9697" operator="containsText" text="09.00 -13.00">
      <formula>NOT(ISERROR(SEARCH("09.00 -13.00",AA17)))</formula>
    </cfRule>
    <cfRule type="containsText" dxfId="9295" priority="9698" operator="containsText" text="09.00 -15:00">
      <formula>NOT(ISERROR(SEARCH("09.00 -15:00",AA17)))</formula>
    </cfRule>
    <cfRule type="containsText" dxfId="9294" priority="9699" operator="containsText" text="09.00 -16.00">
      <formula>NOT(ISERROR(SEARCH("09.00 -16.00",AA17)))</formula>
    </cfRule>
  </conditionalFormatting>
  <conditionalFormatting sqref="AA23">
    <cfRule type="containsText" dxfId="9293" priority="9696" operator="containsText" text="09:00 – 13.00 ">
      <formula>NOT(ISERROR(SEARCH("09:00 – 13.00 ",AA23)))</formula>
    </cfRule>
  </conditionalFormatting>
  <conditionalFormatting sqref="AA17:AA24">
    <cfRule type="containsText" dxfId="9292" priority="9695" operator="containsText" text="09:00 – 13.00 ">
      <formula>NOT(ISERROR(SEARCH("09:00 – 13.00 ",AA17)))</formula>
    </cfRule>
  </conditionalFormatting>
  <conditionalFormatting sqref="AA23:AA24">
    <cfRule type="containsText" dxfId="9291" priority="9694" operator="containsText" text="09:00 – 13.00 ">
      <formula>NOT(ISERROR(SEARCH("09:00 – 13.00 ",AA23)))</formula>
    </cfRule>
  </conditionalFormatting>
  <conditionalFormatting sqref="AA18">
    <cfRule type="containsText" dxfId="9290" priority="9691" operator="containsText" text="09.00 -13.00">
      <formula>NOT(ISERROR(SEARCH("09.00 -13.00",AA18)))</formula>
    </cfRule>
    <cfRule type="containsText" dxfId="9289" priority="9692" operator="containsText" text="09.00 -15:00">
      <formula>NOT(ISERROR(SEARCH("09.00 -15:00",AA18)))</formula>
    </cfRule>
    <cfRule type="containsText" dxfId="9288" priority="9693" operator="containsText" text="09.00 -16.00">
      <formula>NOT(ISERROR(SEARCH("09.00 -16.00",AA18)))</formula>
    </cfRule>
  </conditionalFormatting>
  <conditionalFormatting sqref="AA19:AA24">
    <cfRule type="containsText" dxfId="9287" priority="9688" operator="containsText" text="09.00 -13.00">
      <formula>NOT(ISERROR(SEARCH("09.00 -13.00",AA19)))</formula>
    </cfRule>
    <cfRule type="containsText" dxfId="9286" priority="9689" operator="containsText" text="09.00 -15:00">
      <formula>NOT(ISERROR(SEARCH("09.00 -15:00",AA19)))</formula>
    </cfRule>
    <cfRule type="containsText" dxfId="9285" priority="9690" operator="containsText" text="09.00 -16.00">
      <formula>NOT(ISERROR(SEARCH("09.00 -16.00",AA19)))</formula>
    </cfRule>
  </conditionalFormatting>
  <conditionalFormatting sqref="AA17">
    <cfRule type="containsText" dxfId="9284" priority="9685" operator="containsText" text="09.00 -13.00">
      <formula>NOT(ISERROR(SEARCH("09.00 -13.00",AA17)))</formula>
    </cfRule>
    <cfRule type="containsText" dxfId="9283" priority="9686" operator="containsText" text="09.00 -15:00">
      <formula>NOT(ISERROR(SEARCH("09.00 -15:00",AA17)))</formula>
    </cfRule>
    <cfRule type="containsText" dxfId="9282" priority="9687" operator="containsText" text="09.00 -16.00">
      <formula>NOT(ISERROR(SEARCH("09.00 -16.00",AA17)))</formula>
    </cfRule>
  </conditionalFormatting>
  <conditionalFormatting sqref="AA18">
    <cfRule type="containsText" dxfId="9281" priority="9682" operator="containsText" text="09.00 -13:00">
      <formula>NOT(ISERROR(SEARCH("09.00 -13:00",AA18)))</formula>
    </cfRule>
    <cfRule type="containsText" dxfId="9280" priority="9683" operator="containsText" text="08.30 -17.30">
      <formula>NOT(ISERROR(SEARCH("08.30 -17.30",AA18)))</formula>
    </cfRule>
    <cfRule type="containsText" dxfId="9279" priority="9684" operator="containsText" text="08.30 -15:30">
      <formula>NOT(ISERROR(SEARCH("08.30 -15:30",AA18)))</formula>
    </cfRule>
  </conditionalFormatting>
  <conditionalFormatting sqref="AA19:AA24">
    <cfRule type="containsText" dxfId="9278" priority="9679" operator="containsText" text="09.00 -13.00">
      <formula>NOT(ISERROR(SEARCH("09.00 -13.00",AA19)))</formula>
    </cfRule>
    <cfRule type="containsText" dxfId="9277" priority="9680" operator="containsText" text="09.00 -15:00">
      <formula>NOT(ISERROR(SEARCH("09.00 -15:00",AA19)))</formula>
    </cfRule>
    <cfRule type="containsText" dxfId="9276" priority="9681" operator="containsText" text="09.00 -16.00">
      <formula>NOT(ISERROR(SEARCH("09.00 -16.00",AA19)))</formula>
    </cfRule>
  </conditionalFormatting>
  <conditionalFormatting sqref="AA19:AA24">
    <cfRule type="containsText" dxfId="9275" priority="9676" operator="containsText" text="09.00 -13:00">
      <formula>NOT(ISERROR(SEARCH("09.00 -13:00",AA19)))</formula>
    </cfRule>
    <cfRule type="containsText" dxfId="9274" priority="9677" operator="containsText" text="08.30 -17.30">
      <formula>NOT(ISERROR(SEARCH("08.30 -17.30",AA19)))</formula>
    </cfRule>
    <cfRule type="containsText" dxfId="9273" priority="9678" operator="containsText" text="08.30 -15:30">
      <formula>NOT(ISERROR(SEARCH("08.30 -15:30",AA19)))</formula>
    </cfRule>
  </conditionalFormatting>
  <conditionalFormatting sqref="AA17">
    <cfRule type="containsText" dxfId="9272" priority="9673" operator="containsText" text="09.00 -13.00">
      <formula>NOT(ISERROR(SEARCH("09.00 -13.00",AA17)))</formula>
    </cfRule>
    <cfRule type="containsText" dxfId="9271" priority="9674" operator="containsText" text="09.00 -15:00">
      <formula>NOT(ISERROR(SEARCH("09.00 -15:00",AA17)))</formula>
    </cfRule>
    <cfRule type="containsText" dxfId="9270" priority="9675" operator="containsText" text="09.00 -16.00">
      <formula>NOT(ISERROR(SEARCH("09.00 -16.00",AA17)))</formula>
    </cfRule>
  </conditionalFormatting>
  <conditionalFormatting sqref="AA17">
    <cfRule type="containsText" dxfId="9269" priority="9670" operator="containsText" text="09.00 -13:00">
      <formula>NOT(ISERROR(SEARCH("09.00 -13:00",AA17)))</formula>
    </cfRule>
    <cfRule type="containsText" dxfId="9268" priority="9671" operator="containsText" text="08.30 -17.30">
      <formula>NOT(ISERROR(SEARCH("08.30 -17.30",AA17)))</formula>
    </cfRule>
    <cfRule type="containsText" dxfId="9267" priority="9672" operator="containsText" text="08.30 -15:30">
      <formula>NOT(ISERROR(SEARCH("08.30 -15:30",AA17)))</formula>
    </cfRule>
  </conditionalFormatting>
  <conditionalFormatting sqref="AA6">
    <cfRule type="cellIs" dxfId="9266" priority="9661" operator="equal">
      <formula>"09.00 – 13.00"</formula>
    </cfRule>
  </conditionalFormatting>
  <conditionalFormatting sqref="AA6">
    <cfRule type="cellIs" dxfId="9265" priority="9662" operator="equal">
      <formula>"09.00 – 15.00"</formula>
    </cfRule>
  </conditionalFormatting>
  <conditionalFormatting sqref="AA6">
    <cfRule type="cellIs" dxfId="9264" priority="9663" operator="equal">
      <formula>"09.00 – 18.00"</formula>
    </cfRule>
  </conditionalFormatting>
  <conditionalFormatting sqref="AA6">
    <cfRule type="cellIs" dxfId="9263" priority="9664" operator="equal">
      <formula>"09.30 – 13.00"</formula>
    </cfRule>
  </conditionalFormatting>
  <conditionalFormatting sqref="AA6">
    <cfRule type="cellIs" dxfId="9262" priority="9665" operator="equal">
      <formula>"10.30 – 19.30"</formula>
    </cfRule>
  </conditionalFormatting>
  <conditionalFormatting sqref="AA6">
    <cfRule type="cellIs" dxfId="9261" priority="9666" operator="equal">
      <formula>"11.30 – 19.30"</formula>
    </cfRule>
  </conditionalFormatting>
  <conditionalFormatting sqref="AA6">
    <cfRule type="cellIs" dxfId="9260" priority="9667" operator="equal">
      <formula>_FV(13,"3")</formula>
    </cfRule>
  </conditionalFormatting>
  <conditionalFormatting sqref="AA6">
    <cfRule type="cellIs" dxfId="9259" priority="9668" operator="equal">
      <formula>_FV(13,"3")</formula>
    </cfRule>
  </conditionalFormatting>
  <conditionalFormatting sqref="AA6">
    <cfRule type="cellIs" dxfId="9258" priority="9669" operator="equal">
      <formula>_FV(13,"3")</formula>
    </cfRule>
  </conditionalFormatting>
  <conditionalFormatting sqref="AA6">
    <cfRule type="containsText" dxfId="9257" priority="9651" operator="containsText" text="DOMENICA">
      <formula>NOT(ISERROR(SEARCH("DOMENICA",AA6)))</formula>
    </cfRule>
    <cfRule type="containsText" dxfId="9256" priority="9652" operator="containsText" text="08.30 – 14.30">
      <formula>NOT(ISERROR(SEARCH("08.30 – 14.30",AA6)))</formula>
    </cfRule>
    <cfRule type="containsText" dxfId="9255" priority="9653" operator="containsText" text="09.30 – 18.30">
      <formula>NOT(ISERROR(SEARCH("09.30 – 18.30",AA6)))</formula>
    </cfRule>
    <cfRule type="containsText" dxfId="9254" priority="9654" operator="containsText" text="08.30 – 16.30">
      <formula>NOT(ISERROR(SEARCH("08.30 – 16.30",AA6)))</formula>
    </cfRule>
    <cfRule type="containsText" dxfId="9253" priority="9655" operator="containsText" text="08.30 – 17.30">
      <formula>NOT(ISERROR(SEARCH("08.30 – 17.30",AA6)))</formula>
    </cfRule>
    <cfRule type="containsText" dxfId="9252" priority="9656" operator="containsText" text="09.00 – 18.00">
      <formula>NOT(ISERROR(SEARCH("09.00 – 18.00",AA6)))</formula>
    </cfRule>
    <cfRule type="containsText" dxfId="9251" priority="9657" operator="containsText" text="09.00 – 15.00">
      <formula>NOT(ISERROR(SEARCH("09.00 – 15.00",AA6)))</formula>
    </cfRule>
    <cfRule type="containsText" dxfId="9250" priority="9658" operator="containsText" text="10.30 – 19.30">
      <formula>NOT(ISERROR(SEARCH("10.30 – 19.30",AA6)))</formula>
    </cfRule>
    <cfRule type="containsText" dxfId="9249" priority="9659" operator="containsText" text="09.00 – 13.00">
      <formula>NOT(ISERROR(SEARCH("09.00 – 13.00",AA6)))</formula>
    </cfRule>
    <cfRule type="containsText" dxfId="9248" priority="9660" operator="containsText" text="11.30 – 19.30">
      <formula>NOT(ISERROR(SEARCH("11.30 – 19.30",AA6)))</formula>
    </cfRule>
  </conditionalFormatting>
  <conditionalFormatting sqref="AA6">
    <cfRule type="cellIs" dxfId="9247" priority="9643" operator="equal">
      <formula>"09.00 – 15.00"</formula>
    </cfRule>
  </conditionalFormatting>
  <conditionalFormatting sqref="AA6">
    <cfRule type="cellIs" dxfId="9246" priority="9644" operator="equal">
      <formula>"09.00 – 18.00"</formula>
    </cfRule>
  </conditionalFormatting>
  <conditionalFormatting sqref="AA6">
    <cfRule type="cellIs" dxfId="9245" priority="9645" operator="equal">
      <formula>"09.30 – 13.00"</formula>
    </cfRule>
  </conditionalFormatting>
  <conditionalFormatting sqref="AA6">
    <cfRule type="cellIs" dxfId="9244" priority="9646" operator="equal">
      <formula>"10.30 – 19.30"</formula>
    </cfRule>
  </conditionalFormatting>
  <conditionalFormatting sqref="AA6">
    <cfRule type="cellIs" dxfId="9243" priority="9647" operator="equal">
      <formula>"11.30 – 19.30"</formula>
    </cfRule>
  </conditionalFormatting>
  <conditionalFormatting sqref="AA6">
    <cfRule type="cellIs" dxfId="9242" priority="9648" operator="equal">
      <formula>_FV(13,"3")</formula>
    </cfRule>
  </conditionalFormatting>
  <conditionalFormatting sqref="AA6">
    <cfRule type="cellIs" dxfId="9241" priority="9649" operator="equal">
      <formula>_FV(13,"3")</formula>
    </cfRule>
  </conditionalFormatting>
  <conditionalFormatting sqref="AA6">
    <cfRule type="cellIs" dxfId="9240" priority="9650" operator="equal">
      <formula>_FV(13,"3")</formula>
    </cfRule>
  </conditionalFormatting>
  <conditionalFormatting sqref="AA6">
    <cfRule type="cellIs" dxfId="9239" priority="9635" operator="equal">
      <formula>"09.00 – 15.00"</formula>
    </cfRule>
  </conditionalFormatting>
  <conditionalFormatting sqref="AA6">
    <cfRule type="cellIs" dxfId="9238" priority="9636" operator="equal">
      <formula>"09.00 – 18.00"</formula>
    </cfRule>
  </conditionalFormatting>
  <conditionalFormatting sqref="AA6">
    <cfRule type="cellIs" dxfId="9237" priority="9637" operator="equal">
      <formula>"09.30 – 13.00"</formula>
    </cfRule>
  </conditionalFormatting>
  <conditionalFormatting sqref="AA6">
    <cfRule type="cellIs" dxfId="9236" priority="9638" operator="equal">
      <formula>"10.30 – 19.30"</formula>
    </cfRule>
  </conditionalFormatting>
  <conditionalFormatting sqref="AA6">
    <cfRule type="cellIs" dxfId="9235" priority="9639" operator="equal">
      <formula>"11.30 – 19.30"</formula>
    </cfRule>
  </conditionalFormatting>
  <conditionalFormatting sqref="AA6">
    <cfRule type="cellIs" dxfId="9234" priority="9640" operator="equal">
      <formula>_FV(13,"3")</formula>
    </cfRule>
  </conditionalFormatting>
  <conditionalFormatting sqref="AA6">
    <cfRule type="cellIs" dxfId="9233" priority="9641" operator="equal">
      <formula>_FV(13,"3")</formula>
    </cfRule>
  </conditionalFormatting>
  <conditionalFormatting sqref="AA6">
    <cfRule type="cellIs" dxfId="9232" priority="9642" operator="equal">
      <formula>_FV(13,"3")</formula>
    </cfRule>
  </conditionalFormatting>
  <conditionalFormatting sqref="AA6">
    <cfRule type="containsText" dxfId="9231" priority="9629" operator="containsText" text="09.00 - 13.00">
      <formula>NOT(ISERROR(SEARCH("09.00 - 13.00",AA6)))</formula>
    </cfRule>
    <cfRule type="containsText" dxfId="9230" priority="9630" operator="containsText" text="09.00 – 15:00">
      <formula>NOT(ISERROR(SEARCH("09.00 – 15:00",AA6)))</formula>
    </cfRule>
    <cfRule type="containsText" dxfId="9229" priority="9631" operator="containsText" text="09.00 – 16.00">
      <formula>NOT(ISERROR(SEARCH("09.00 – 16.00",AA6)))</formula>
    </cfRule>
    <cfRule type="containsText" dxfId="9228" priority="9632" operator="containsText" text="09.00 - 13:00">
      <formula>NOT(ISERROR(SEARCH("09.00 - 13:00",AA6)))</formula>
    </cfRule>
    <cfRule type="containsText" dxfId="9227" priority="9633" operator="containsText" text="08.30 – 16:30 ">
      <formula>NOT(ISERROR(SEARCH("08.30 – 16:30 ",AA6)))</formula>
    </cfRule>
    <cfRule type="containsText" dxfId="9226" priority="9634" operator="containsText" text="08.30 – 17:30 ">
      <formula>NOT(ISERROR(SEARCH("08.30 – 17:30 ",AA6)))</formula>
    </cfRule>
  </conditionalFormatting>
  <conditionalFormatting sqref="AA6">
    <cfRule type="cellIs" dxfId="9225" priority="9621" operator="equal">
      <formula>"09.00 – 15.00"</formula>
    </cfRule>
  </conditionalFormatting>
  <conditionalFormatting sqref="AA6">
    <cfRule type="cellIs" dxfId="9224" priority="9622" operator="equal">
      <formula>"09.00 – 18.00"</formula>
    </cfRule>
  </conditionalFormatting>
  <conditionalFormatting sqref="AA6">
    <cfRule type="cellIs" dxfId="9223" priority="9623" operator="equal">
      <formula>"09.30 – 13.00"</formula>
    </cfRule>
  </conditionalFormatting>
  <conditionalFormatting sqref="AA6">
    <cfRule type="cellIs" dxfId="9222" priority="9624" operator="equal">
      <formula>"10.30 – 19.30"</formula>
    </cfRule>
  </conditionalFormatting>
  <conditionalFormatting sqref="AA6">
    <cfRule type="cellIs" dxfId="9221" priority="9625" operator="equal">
      <formula>"11.30 – 19.30"</formula>
    </cfRule>
  </conditionalFormatting>
  <conditionalFormatting sqref="AA6">
    <cfRule type="cellIs" dxfId="9220" priority="9626" operator="equal">
      <formula>_FV(13,"3")</formula>
    </cfRule>
  </conditionalFormatting>
  <conditionalFormatting sqref="AA6">
    <cfRule type="cellIs" dxfId="9219" priority="9627" operator="equal">
      <formula>_FV(13,"3")</formula>
    </cfRule>
  </conditionalFormatting>
  <conditionalFormatting sqref="AA6">
    <cfRule type="containsText" dxfId="9218" priority="9611" operator="containsText" text="DOMENICA">
      <formula>NOT(ISERROR(SEARCH("DOMENICA",AA6)))</formula>
    </cfRule>
    <cfRule type="containsText" dxfId="9217" priority="9612" operator="containsText" text="08.30 – 14.30">
      <formula>NOT(ISERROR(SEARCH("08.30 – 14.30",AA6)))</formula>
    </cfRule>
    <cfRule type="containsText" dxfId="9216" priority="9613" operator="containsText" text="09.30 – 18.30">
      <formula>NOT(ISERROR(SEARCH("09.30 – 18.30",AA6)))</formula>
    </cfRule>
    <cfRule type="containsText" dxfId="9215" priority="9614" operator="containsText" text="08.30 – 16.30">
      <formula>NOT(ISERROR(SEARCH("08.30 – 16.30",AA6)))</formula>
    </cfRule>
    <cfRule type="containsText" dxfId="9214" priority="9615" operator="containsText" text="08.30 – 17.30">
      <formula>NOT(ISERROR(SEARCH("08.30 – 17.30",AA6)))</formula>
    </cfRule>
    <cfRule type="containsText" dxfId="9213" priority="9616" operator="containsText" text="09.00 – 18.00">
      <formula>NOT(ISERROR(SEARCH("09.00 – 18.00",AA6)))</formula>
    </cfRule>
    <cfRule type="containsText" dxfId="9212" priority="9617" operator="containsText" text="09.00 – 15.00">
      <formula>NOT(ISERROR(SEARCH("09.00 – 15.00",AA6)))</formula>
    </cfRule>
    <cfRule type="containsText" dxfId="9211" priority="9618" operator="containsText" text="10.30 – 19.30">
      <formula>NOT(ISERROR(SEARCH("10.30 – 19.30",AA6)))</formula>
    </cfRule>
    <cfRule type="containsText" dxfId="9210" priority="9619" operator="containsText" text="09.00 – 13.00">
      <formula>NOT(ISERROR(SEARCH("09.00 – 13.00",AA6)))</formula>
    </cfRule>
    <cfRule type="containsText" dxfId="9209" priority="9620" operator="containsText" text="11.30 – 19.30">
      <formula>NOT(ISERROR(SEARCH("11.30 – 19.30",AA6)))</formula>
    </cfRule>
  </conditionalFormatting>
  <conditionalFormatting sqref="AA6">
    <cfRule type="cellIs" dxfId="9208" priority="9604" operator="equal">
      <formula>"09.00 – 18.00"</formula>
    </cfRule>
  </conditionalFormatting>
  <conditionalFormatting sqref="AA6">
    <cfRule type="cellIs" dxfId="9207" priority="9605" operator="equal">
      <formula>"09.30 – 13.00"</formula>
    </cfRule>
  </conditionalFormatting>
  <conditionalFormatting sqref="AA6">
    <cfRule type="cellIs" dxfId="9206" priority="9606" operator="equal">
      <formula>"10.30 – 19.30"</formula>
    </cfRule>
  </conditionalFormatting>
  <conditionalFormatting sqref="AA6">
    <cfRule type="cellIs" dxfId="9205" priority="9607" operator="equal">
      <formula>"11.30 – 19.30"</formula>
    </cfRule>
  </conditionalFormatting>
  <conditionalFormatting sqref="AA6">
    <cfRule type="cellIs" dxfId="9204" priority="9608" operator="equal">
      <formula>_FV(13,"3")</formula>
    </cfRule>
  </conditionalFormatting>
  <conditionalFormatting sqref="AA6">
    <cfRule type="cellIs" dxfId="9203" priority="9597" operator="equal">
      <formula>"09.00 – 18.00"</formula>
    </cfRule>
  </conditionalFormatting>
  <conditionalFormatting sqref="AA6">
    <cfRule type="cellIs" dxfId="9202" priority="9598" operator="equal">
      <formula>"09.30 – 13.00"</formula>
    </cfRule>
  </conditionalFormatting>
  <conditionalFormatting sqref="AA6">
    <cfRule type="cellIs" dxfId="9201" priority="9599" operator="equal">
      <formula>"10.30 – 19.30"</formula>
    </cfRule>
  </conditionalFormatting>
  <conditionalFormatting sqref="AA6">
    <cfRule type="cellIs" dxfId="9200" priority="9600" operator="equal">
      <formula>"11.30 – 19.30"</formula>
    </cfRule>
  </conditionalFormatting>
  <conditionalFormatting sqref="AA6">
    <cfRule type="cellIs" dxfId="9199" priority="9601" operator="equal">
      <formula>_FV(13,"3")</formula>
    </cfRule>
  </conditionalFormatting>
  <conditionalFormatting sqref="AA7 AA11:AA14">
    <cfRule type="containsText" dxfId="9198" priority="9579" operator="containsText" text="08.30 – 14.30">
      <formula>NOT(ISERROR(SEARCH("08.30 – 14.30",AA7)))</formula>
    </cfRule>
    <cfRule type="containsText" dxfId="9197" priority="9580" operator="containsText" text="09:30 – 18.30">
      <formula>NOT(ISERROR(SEARCH("09:30 – 18.30",AA7)))</formula>
    </cfRule>
    <cfRule type="containsText" dxfId="9196" priority="9581" operator="containsText" text="10.30 – 18.30">
      <formula>NOT(ISERROR(SEARCH("10.30 – 18.30",AA7)))</formula>
    </cfRule>
    <cfRule type="containsText" dxfId="9195" priority="9582" operator="containsText" text="09.30 – 18.30">
      <formula>NOT(ISERROR(SEARCH("09.30 – 18.30",AA7)))</formula>
    </cfRule>
    <cfRule type="containsText" dxfId="9194" priority="9584" operator="containsText" text="09.00 – 13:00">
      <formula>NOT(ISERROR(SEARCH("09.00 – 13:00",AA7)))</formula>
    </cfRule>
    <cfRule type="containsText" dxfId="9193" priority="9585" operator="containsText" text="08.30 – 16.30">
      <formula>NOT(ISERROR(SEARCH("08.30 – 16.30",AA7)))</formula>
    </cfRule>
    <cfRule type="containsText" dxfId="9192" priority="9586" operator="containsText" text="08:30 – 17.30">
      <formula>NOT(ISERROR(SEARCH("08:30 – 17.30",AA7)))</formula>
    </cfRule>
    <cfRule type="containsText" dxfId="9191" priority="9587" operator="containsText" text="08.30 – 17.30">
      <formula>NOT(ISERROR(SEARCH("08.30 – 17.30",AA7)))</formula>
    </cfRule>
    <cfRule type="containsText" dxfId="9190" priority="9588" operator="containsText" text="09.00 – 18.00">
      <formula>NOT(ISERROR(SEARCH("09.00 – 18.00",AA7)))</formula>
    </cfRule>
    <cfRule type="containsText" dxfId="9189" priority="9589" operator="containsText" text="09.00 – 13.00">
      <formula>NOT(ISERROR(SEARCH("09.00 – 13.00",AA7)))</formula>
    </cfRule>
    <cfRule type="containsText" dxfId="9188" priority="9590" operator="containsText" text="11.30 – 19.30">
      <formula>NOT(ISERROR(SEARCH("11.30 – 19.30",AA7)))</formula>
    </cfRule>
    <cfRule type="containsText" dxfId="9187" priority="9591" operator="containsText" text="10.30 – 19.30">
      <formula>NOT(ISERROR(SEARCH("10.30 – 19.30",AA7)))</formula>
    </cfRule>
    <cfRule type="containsText" dxfId="9186" priority="9592" operator="containsText" text="09.00 – 15.00">
      <formula>NOT(ISERROR(SEARCH("09.00 – 15.00",AA7)))</formula>
    </cfRule>
    <cfRule type="containsText" dxfId="9185" priority="9593" operator="containsText" text="1 2 : 3 0">
      <formula>NOT(ISERROR(SEARCH("1 2 : 3 0",AA7)))</formula>
    </cfRule>
    <cfRule type="containsText" dxfId="9184" priority="9594" operator="containsText" text="1 3 : 3 0">
      <formula>NOT(ISERROR(SEARCH("1 3 : 3 0",AA7)))</formula>
    </cfRule>
    <cfRule type="containsText" dxfId="9183" priority="9595" operator="containsText" text="FESTIVITÁ">
      <formula>NOT(ISERROR(SEARCH("FESTIVITÁ",AA7)))</formula>
    </cfRule>
    <cfRule type="cellIs" dxfId="9182" priority="9596" operator="equal">
      <formula>"DOMENICA"</formula>
    </cfRule>
  </conditionalFormatting>
  <conditionalFormatting sqref="AA7 AA11:AA14">
    <cfRule type="containsText" dxfId="9181" priority="9571" operator="containsText" text="09.00 - 13.00">
      <formula>NOT(ISERROR(SEARCH("09.00 - 13.00",AA7)))</formula>
    </cfRule>
    <cfRule type="containsText" dxfId="9180" priority="9574" operator="containsText" text="09.00 – 15:00">
      <formula>NOT(ISERROR(SEARCH("09.00 – 15:00",AA7)))</formula>
    </cfRule>
    <cfRule type="containsText" dxfId="9179" priority="9575" operator="containsText" text="09.00 – 16.00">
      <formula>NOT(ISERROR(SEARCH("09.00 – 16.00",AA7)))</formula>
    </cfRule>
    <cfRule type="containsText" dxfId="9178" priority="9576" operator="containsText" text="09.00 - 13:00">
      <formula>NOT(ISERROR(SEARCH("09.00 - 13:00",AA7)))</formula>
    </cfRule>
    <cfRule type="containsText" dxfId="9177" priority="9577" operator="containsText" text="08.30 – 16:30 ">
      <formula>NOT(ISERROR(SEARCH("08.30 – 16:30 ",AA7)))</formula>
    </cfRule>
    <cfRule type="containsText" dxfId="9176" priority="9578" operator="containsText" text="08.30 – 17:30 ">
      <formula>NOT(ISERROR(SEARCH("08.30 – 17:30 ",AA7)))</formula>
    </cfRule>
  </conditionalFormatting>
  <conditionalFormatting sqref="AA7 AA11:AA14">
    <cfRule type="containsText" dxfId="9175" priority="9573" operator="containsText" text="1 3 : 0 0">
      <formula>NOT(ISERROR(SEARCH("1 3 : 0 0",AA7)))</formula>
    </cfRule>
  </conditionalFormatting>
  <conditionalFormatting sqref="AA7">
    <cfRule type="containsText" dxfId="9174" priority="9572" operator="containsText" text="13:00">
      <formula>NOT(ISERROR(SEARCH("13:00",AA7)))</formula>
    </cfRule>
  </conditionalFormatting>
  <conditionalFormatting sqref="AA7 AA11:AA14">
    <cfRule type="containsText" dxfId="9173" priority="9583" operator="containsText" text="09:00 – 13.00 ">
      <formula>NOT(ISERROR(SEARCH("09:00 – 13.00 ",AA7)))</formula>
    </cfRule>
  </conditionalFormatting>
  <conditionalFormatting sqref="AA13">
    <cfRule type="containsText" dxfId="9172" priority="9570" operator="containsText" text="09:00 – 13.00 ">
      <formula>NOT(ISERROR(SEARCH("09:00 – 13.00 ",AA13)))</formula>
    </cfRule>
  </conditionalFormatting>
  <conditionalFormatting sqref="AA7 AA11:AA14">
    <cfRule type="containsText" dxfId="9171" priority="9569" operator="containsText" text="09:00 – 13.00 ">
      <formula>NOT(ISERROR(SEARCH("09:00 – 13.00 ",AA7)))</formula>
    </cfRule>
  </conditionalFormatting>
  <conditionalFormatting sqref="AA13:AA14">
    <cfRule type="containsText" dxfId="9170" priority="9568" operator="containsText" text="09:00 – 13.00 ">
      <formula>NOT(ISERROR(SEARCH("09:00 – 13.00 ",AA13)))</formula>
    </cfRule>
  </conditionalFormatting>
  <conditionalFormatting sqref="AA11:AA14">
    <cfRule type="containsText" dxfId="9169" priority="9562" operator="containsText" text="09.00 -13.00">
      <formula>NOT(ISERROR(SEARCH("09.00 -13.00",AA11)))</formula>
    </cfRule>
    <cfRule type="containsText" dxfId="9168" priority="9563" operator="containsText" text="09.00 -15:00">
      <formula>NOT(ISERROR(SEARCH("09.00 -15:00",AA11)))</formula>
    </cfRule>
    <cfRule type="containsText" dxfId="9167" priority="9564" operator="containsText" text="09.00 -16.00">
      <formula>NOT(ISERROR(SEARCH("09.00 -16.00",AA11)))</formula>
    </cfRule>
  </conditionalFormatting>
  <conditionalFormatting sqref="AA7">
    <cfRule type="containsText" dxfId="9166" priority="9559" operator="containsText" text="09.00 -13.00">
      <formula>NOT(ISERROR(SEARCH("09.00 -13.00",AA7)))</formula>
    </cfRule>
    <cfRule type="containsText" dxfId="9165" priority="9560" operator="containsText" text="09.00 -15:00">
      <formula>NOT(ISERROR(SEARCH("09.00 -15:00",AA7)))</formula>
    </cfRule>
    <cfRule type="containsText" dxfId="9164" priority="9561" operator="containsText" text="09.00 -16.00">
      <formula>NOT(ISERROR(SEARCH("09.00 -16.00",AA7)))</formula>
    </cfRule>
  </conditionalFormatting>
  <conditionalFormatting sqref="AA13">
    <cfRule type="containsText" dxfId="9163" priority="9558" operator="containsText" text="09:00 – 13.00 ">
      <formula>NOT(ISERROR(SEARCH("09:00 – 13.00 ",AA13)))</formula>
    </cfRule>
  </conditionalFormatting>
  <conditionalFormatting sqref="AA7 AA11:AA14">
    <cfRule type="containsText" dxfId="9162" priority="9557" operator="containsText" text="09:00 – 13.00 ">
      <formula>NOT(ISERROR(SEARCH("09:00 – 13.00 ",AA7)))</formula>
    </cfRule>
  </conditionalFormatting>
  <conditionalFormatting sqref="AA13:AA14">
    <cfRule type="containsText" dxfId="9161" priority="9556" operator="containsText" text="09:00 – 13.00 ">
      <formula>NOT(ISERROR(SEARCH("09:00 – 13.00 ",AA13)))</formula>
    </cfRule>
  </conditionalFormatting>
  <conditionalFormatting sqref="AA11:AA14">
    <cfRule type="containsText" dxfId="9160" priority="9550" operator="containsText" text="09.00 -13.00">
      <formula>NOT(ISERROR(SEARCH("09.00 -13.00",AA11)))</formula>
    </cfRule>
    <cfRule type="containsText" dxfId="9159" priority="9551" operator="containsText" text="09.00 -15:00">
      <formula>NOT(ISERROR(SEARCH("09.00 -15:00",AA11)))</formula>
    </cfRule>
    <cfRule type="containsText" dxfId="9158" priority="9552" operator="containsText" text="09.00 -16.00">
      <formula>NOT(ISERROR(SEARCH("09.00 -16.00",AA11)))</formula>
    </cfRule>
  </conditionalFormatting>
  <conditionalFormatting sqref="AA7">
    <cfRule type="containsText" dxfId="9157" priority="9547" operator="containsText" text="09.00 -13.00">
      <formula>NOT(ISERROR(SEARCH("09.00 -13.00",AA7)))</formula>
    </cfRule>
    <cfRule type="containsText" dxfId="9156" priority="9548" operator="containsText" text="09.00 -15:00">
      <formula>NOT(ISERROR(SEARCH("09.00 -15:00",AA7)))</formula>
    </cfRule>
    <cfRule type="containsText" dxfId="9155" priority="9549" operator="containsText" text="09.00 -16.00">
      <formula>NOT(ISERROR(SEARCH("09.00 -16.00",AA7)))</formula>
    </cfRule>
  </conditionalFormatting>
  <conditionalFormatting sqref="AA11:AA14">
    <cfRule type="containsText" dxfId="9154" priority="9541" operator="containsText" text="09.00 -13.00">
      <formula>NOT(ISERROR(SEARCH("09.00 -13.00",AA11)))</formula>
    </cfRule>
    <cfRule type="containsText" dxfId="9153" priority="9542" operator="containsText" text="09.00 -15:00">
      <formula>NOT(ISERROR(SEARCH("09.00 -15:00",AA11)))</formula>
    </cfRule>
    <cfRule type="containsText" dxfId="9152" priority="9543" operator="containsText" text="09.00 -16.00">
      <formula>NOT(ISERROR(SEARCH("09.00 -16.00",AA11)))</formula>
    </cfRule>
  </conditionalFormatting>
  <conditionalFormatting sqref="AA11:AA14">
    <cfRule type="containsText" dxfId="9151" priority="9538" operator="containsText" text="09.00 -13:00">
      <formula>NOT(ISERROR(SEARCH("09.00 -13:00",AA11)))</formula>
    </cfRule>
    <cfRule type="containsText" dxfId="9150" priority="9539" operator="containsText" text="08.30 -17.30">
      <formula>NOT(ISERROR(SEARCH("08.30 -17.30",AA11)))</formula>
    </cfRule>
    <cfRule type="containsText" dxfId="9149" priority="9540" operator="containsText" text="08.30 -15:30">
      <formula>NOT(ISERROR(SEARCH("08.30 -15:30",AA11)))</formula>
    </cfRule>
  </conditionalFormatting>
  <conditionalFormatting sqref="AA7">
    <cfRule type="containsText" dxfId="9148" priority="9535" operator="containsText" text="09.00 -13.00">
      <formula>NOT(ISERROR(SEARCH("09.00 -13.00",AA7)))</formula>
    </cfRule>
    <cfRule type="containsText" dxfId="9147" priority="9536" operator="containsText" text="09.00 -15:00">
      <formula>NOT(ISERROR(SEARCH("09.00 -15:00",AA7)))</formula>
    </cfRule>
    <cfRule type="containsText" dxfId="9146" priority="9537" operator="containsText" text="09.00 -16.00">
      <formula>NOT(ISERROR(SEARCH("09.00 -16.00",AA7)))</formula>
    </cfRule>
  </conditionalFormatting>
  <conditionalFormatting sqref="AA7">
    <cfRule type="containsText" dxfId="9145" priority="9532" operator="containsText" text="09.00 -13:00">
      <formula>NOT(ISERROR(SEARCH("09.00 -13:00",AA7)))</formula>
    </cfRule>
    <cfRule type="containsText" dxfId="9144" priority="9533" operator="containsText" text="08.30 -17.30">
      <formula>NOT(ISERROR(SEARCH("08.30 -17.30",AA7)))</formula>
    </cfRule>
    <cfRule type="containsText" dxfId="9143" priority="9534" operator="containsText" text="08.30 -15:30">
      <formula>NOT(ISERROR(SEARCH("08.30 -15:30",AA7)))</formula>
    </cfRule>
  </conditionalFormatting>
  <conditionalFormatting sqref="AA60">
    <cfRule type="cellIs" dxfId="9142" priority="9523" operator="equal">
      <formula>"09.00 – 13.00"</formula>
    </cfRule>
  </conditionalFormatting>
  <conditionalFormatting sqref="AA60">
    <cfRule type="cellIs" dxfId="9141" priority="9524" operator="equal">
      <formula>"09.00 – 15.00"</formula>
    </cfRule>
  </conditionalFormatting>
  <conditionalFormatting sqref="AA60">
    <cfRule type="cellIs" dxfId="9140" priority="9525" operator="equal">
      <formula>"09.00 – 18.00"</formula>
    </cfRule>
  </conditionalFormatting>
  <conditionalFormatting sqref="AA60">
    <cfRule type="cellIs" dxfId="9139" priority="9526" operator="equal">
      <formula>"09.30 – 13.00"</formula>
    </cfRule>
  </conditionalFormatting>
  <conditionalFormatting sqref="AA60">
    <cfRule type="cellIs" dxfId="9138" priority="9527" operator="equal">
      <formula>"10.30 – 19.30"</formula>
    </cfRule>
  </conditionalFormatting>
  <conditionalFormatting sqref="AA60">
    <cfRule type="cellIs" dxfId="9137" priority="9528" operator="equal">
      <formula>"11.30 – 19.30"</formula>
    </cfRule>
  </conditionalFormatting>
  <conditionalFormatting sqref="AA60">
    <cfRule type="cellIs" dxfId="9136" priority="9529" operator="equal">
      <formula>_FV(13,"3")</formula>
    </cfRule>
  </conditionalFormatting>
  <conditionalFormatting sqref="AA60">
    <cfRule type="cellIs" dxfId="9135" priority="9530" operator="equal">
      <formula>_FV(13,"3")</formula>
    </cfRule>
  </conditionalFormatting>
  <conditionalFormatting sqref="AA60">
    <cfRule type="cellIs" dxfId="9134" priority="9531" operator="equal">
      <formula>_FV(13,"3")</formula>
    </cfRule>
  </conditionalFormatting>
  <conditionalFormatting sqref="AA60">
    <cfRule type="containsText" dxfId="9133" priority="9513" operator="containsText" text="DOMENICA">
      <formula>NOT(ISERROR(SEARCH("DOMENICA",AA60)))</formula>
    </cfRule>
    <cfRule type="containsText" dxfId="9132" priority="9514" operator="containsText" text="08.30 – 14.30">
      <formula>NOT(ISERROR(SEARCH("08.30 – 14.30",AA60)))</formula>
    </cfRule>
    <cfRule type="containsText" dxfId="9131" priority="9515" operator="containsText" text="09.30 – 18.30">
      <formula>NOT(ISERROR(SEARCH("09.30 – 18.30",AA60)))</formula>
    </cfRule>
    <cfRule type="containsText" dxfId="9130" priority="9516" operator="containsText" text="08.30 – 16.30">
      <formula>NOT(ISERROR(SEARCH("08.30 – 16.30",AA60)))</formula>
    </cfRule>
    <cfRule type="containsText" dxfId="9129" priority="9517" operator="containsText" text="08.30 – 17.30">
      <formula>NOT(ISERROR(SEARCH("08.30 – 17.30",AA60)))</formula>
    </cfRule>
    <cfRule type="containsText" dxfId="9128" priority="9518" operator="containsText" text="09.00 – 18.00">
      <formula>NOT(ISERROR(SEARCH("09.00 – 18.00",AA60)))</formula>
    </cfRule>
    <cfRule type="containsText" dxfId="9127" priority="9519" operator="containsText" text="09.00 – 15.00">
      <formula>NOT(ISERROR(SEARCH("09.00 – 15.00",AA60)))</formula>
    </cfRule>
    <cfRule type="containsText" dxfId="9126" priority="9520" operator="containsText" text="10.30 – 19.30">
      <formula>NOT(ISERROR(SEARCH("10.30 – 19.30",AA60)))</formula>
    </cfRule>
    <cfRule type="containsText" dxfId="9125" priority="9521" operator="containsText" text="09.00 – 13.00">
      <formula>NOT(ISERROR(SEARCH("09.00 – 13.00",AA60)))</formula>
    </cfRule>
    <cfRule type="containsText" dxfId="9124" priority="9522" operator="containsText" text="11.30 – 19.30">
      <formula>NOT(ISERROR(SEARCH("11.30 – 19.30",AA60)))</formula>
    </cfRule>
  </conditionalFormatting>
  <conditionalFormatting sqref="AA60">
    <cfRule type="cellIs" dxfId="9123" priority="9505" operator="equal">
      <formula>"09.00 – 15.00"</formula>
    </cfRule>
  </conditionalFormatting>
  <conditionalFormatting sqref="AA60">
    <cfRule type="cellIs" dxfId="9122" priority="9506" operator="equal">
      <formula>"09.00 – 18.00"</formula>
    </cfRule>
  </conditionalFormatting>
  <conditionalFormatting sqref="AA60">
    <cfRule type="cellIs" dxfId="9121" priority="9507" operator="equal">
      <formula>"09.30 – 13.00"</formula>
    </cfRule>
  </conditionalFormatting>
  <conditionalFormatting sqref="AA60">
    <cfRule type="cellIs" dxfId="9120" priority="9508" operator="equal">
      <formula>"10.30 – 19.30"</formula>
    </cfRule>
  </conditionalFormatting>
  <conditionalFormatting sqref="AA60">
    <cfRule type="cellIs" dxfId="9119" priority="9509" operator="equal">
      <formula>"11.30 – 19.30"</formula>
    </cfRule>
  </conditionalFormatting>
  <conditionalFormatting sqref="AA60">
    <cfRule type="cellIs" dxfId="9118" priority="9510" operator="equal">
      <formula>_FV(13,"3")</formula>
    </cfRule>
  </conditionalFormatting>
  <conditionalFormatting sqref="AA60">
    <cfRule type="cellIs" dxfId="9117" priority="9511" operator="equal">
      <formula>_FV(13,"3")</formula>
    </cfRule>
  </conditionalFormatting>
  <conditionalFormatting sqref="AA60">
    <cfRule type="cellIs" dxfId="9116" priority="9512" operator="equal">
      <formula>_FV(13,"3")</formula>
    </cfRule>
  </conditionalFormatting>
  <conditionalFormatting sqref="AA60">
    <cfRule type="cellIs" dxfId="9115" priority="9497" operator="equal">
      <formula>"09.00 – 15.00"</formula>
    </cfRule>
  </conditionalFormatting>
  <conditionalFormatting sqref="AA60">
    <cfRule type="cellIs" dxfId="9114" priority="9498" operator="equal">
      <formula>"09.00 – 18.00"</formula>
    </cfRule>
  </conditionalFormatting>
  <conditionalFormatting sqref="AA60">
    <cfRule type="cellIs" dxfId="9113" priority="9499" operator="equal">
      <formula>"09.30 – 13.00"</formula>
    </cfRule>
  </conditionalFormatting>
  <conditionalFormatting sqref="AA60">
    <cfRule type="cellIs" dxfId="9112" priority="9500" operator="equal">
      <formula>"10.30 – 19.30"</formula>
    </cfRule>
  </conditionalFormatting>
  <conditionalFormatting sqref="AA60">
    <cfRule type="cellIs" dxfId="9111" priority="9501" operator="equal">
      <formula>"11.30 – 19.30"</formula>
    </cfRule>
  </conditionalFormatting>
  <conditionalFormatting sqref="AA60">
    <cfRule type="cellIs" dxfId="9110" priority="9502" operator="equal">
      <formula>_FV(13,"3")</formula>
    </cfRule>
  </conditionalFormatting>
  <conditionalFormatting sqref="AA60">
    <cfRule type="cellIs" dxfId="9109" priority="9503" operator="equal">
      <formula>_FV(13,"3")</formula>
    </cfRule>
  </conditionalFormatting>
  <conditionalFormatting sqref="AA60">
    <cfRule type="cellIs" dxfId="9108" priority="9504" operator="equal">
      <formula>_FV(13,"3")</formula>
    </cfRule>
  </conditionalFormatting>
  <conditionalFormatting sqref="AA60">
    <cfRule type="containsText" dxfId="9107" priority="9491" operator="containsText" text="09.00 - 13.00">
      <formula>NOT(ISERROR(SEARCH("09.00 - 13.00",AA60)))</formula>
    </cfRule>
    <cfRule type="containsText" dxfId="9106" priority="9492" operator="containsText" text="09.00 – 15:00">
      <formula>NOT(ISERROR(SEARCH("09.00 – 15:00",AA60)))</formula>
    </cfRule>
    <cfRule type="containsText" dxfId="9105" priority="9493" operator="containsText" text="09.00 – 16.00">
      <formula>NOT(ISERROR(SEARCH("09.00 – 16.00",AA60)))</formula>
    </cfRule>
    <cfRule type="containsText" dxfId="9104" priority="9494" operator="containsText" text="09.00 - 13:00">
      <formula>NOT(ISERROR(SEARCH("09.00 - 13:00",AA60)))</formula>
    </cfRule>
    <cfRule type="containsText" dxfId="9103" priority="9495" operator="containsText" text="08.30 – 16:30 ">
      <formula>NOT(ISERROR(SEARCH("08.30 – 16:30 ",AA60)))</formula>
    </cfRule>
    <cfRule type="containsText" dxfId="9102" priority="9496" operator="containsText" text="08.30 – 17:30 ">
      <formula>NOT(ISERROR(SEARCH("08.30 – 17:30 ",AA60)))</formula>
    </cfRule>
  </conditionalFormatting>
  <conditionalFormatting sqref="AA60">
    <cfRule type="cellIs" dxfId="9101" priority="9483" operator="equal">
      <formula>"09.00 – 15.00"</formula>
    </cfRule>
  </conditionalFormatting>
  <conditionalFormatting sqref="AA60">
    <cfRule type="cellIs" dxfId="9100" priority="9484" operator="equal">
      <formula>"09.00 – 18.00"</formula>
    </cfRule>
  </conditionalFormatting>
  <conditionalFormatting sqref="AA60">
    <cfRule type="cellIs" dxfId="9099" priority="9485" operator="equal">
      <formula>"09.30 – 13.00"</formula>
    </cfRule>
  </conditionalFormatting>
  <conditionalFormatting sqref="AA60">
    <cfRule type="cellIs" dxfId="9098" priority="9486" operator="equal">
      <formula>"10.30 – 19.30"</formula>
    </cfRule>
  </conditionalFormatting>
  <conditionalFormatting sqref="AA60">
    <cfRule type="cellIs" dxfId="9097" priority="9487" operator="equal">
      <formula>"11.30 – 19.30"</formula>
    </cfRule>
  </conditionalFormatting>
  <conditionalFormatting sqref="AA60">
    <cfRule type="cellIs" dxfId="9096" priority="9488" operator="equal">
      <formula>_FV(13,"3")</formula>
    </cfRule>
  </conditionalFormatting>
  <conditionalFormatting sqref="AA60">
    <cfRule type="cellIs" dxfId="9095" priority="9489" operator="equal">
      <formula>_FV(13,"3")</formula>
    </cfRule>
  </conditionalFormatting>
  <conditionalFormatting sqref="AA60">
    <cfRule type="cellIs" dxfId="9094" priority="9490" operator="equal">
      <formula>_FV(13,"3")</formula>
    </cfRule>
  </conditionalFormatting>
  <conditionalFormatting sqref="AA60">
    <cfRule type="containsText" dxfId="9093" priority="9473" operator="containsText" text="DOMENICA">
      <formula>NOT(ISERROR(SEARCH("DOMENICA",AA60)))</formula>
    </cfRule>
    <cfRule type="containsText" dxfId="9092" priority="9474" operator="containsText" text="08.30 – 14.30">
      <formula>NOT(ISERROR(SEARCH("08.30 – 14.30",AA60)))</formula>
    </cfRule>
    <cfRule type="containsText" dxfId="9091" priority="9475" operator="containsText" text="09.30 – 18.30">
      <formula>NOT(ISERROR(SEARCH("09.30 – 18.30",AA60)))</formula>
    </cfRule>
    <cfRule type="containsText" dxfId="9090" priority="9476" operator="containsText" text="08.30 – 16.30">
      <formula>NOT(ISERROR(SEARCH("08.30 – 16.30",AA60)))</formula>
    </cfRule>
    <cfRule type="containsText" dxfId="9089" priority="9477" operator="containsText" text="08.30 – 17.30">
      <formula>NOT(ISERROR(SEARCH("08.30 – 17.30",AA60)))</formula>
    </cfRule>
    <cfRule type="containsText" dxfId="9088" priority="9478" operator="containsText" text="09.00 – 18.00">
      <formula>NOT(ISERROR(SEARCH("09.00 – 18.00",AA60)))</formula>
    </cfRule>
    <cfRule type="containsText" dxfId="9087" priority="9479" operator="containsText" text="09.00 – 15.00">
      <formula>NOT(ISERROR(SEARCH("09.00 – 15.00",AA60)))</formula>
    </cfRule>
    <cfRule type="containsText" dxfId="9086" priority="9480" operator="containsText" text="10.30 – 19.30">
      <formula>NOT(ISERROR(SEARCH("10.30 – 19.30",AA60)))</formula>
    </cfRule>
    <cfRule type="containsText" dxfId="9085" priority="9481" operator="containsText" text="09.00 – 13.00">
      <formula>NOT(ISERROR(SEARCH("09.00 – 13.00",AA60)))</formula>
    </cfRule>
    <cfRule type="containsText" dxfId="9084" priority="9482" operator="containsText" text="11.30 – 19.30">
      <formula>NOT(ISERROR(SEARCH("11.30 – 19.30",AA60)))</formula>
    </cfRule>
  </conditionalFormatting>
  <conditionalFormatting sqref="AA60">
    <cfRule type="cellIs" dxfId="9083" priority="9466" operator="equal">
      <formula>"09.00 – 18.00"</formula>
    </cfRule>
  </conditionalFormatting>
  <conditionalFormatting sqref="AA60">
    <cfRule type="cellIs" dxfId="9082" priority="9467" operator="equal">
      <formula>"09.30 – 13.00"</formula>
    </cfRule>
  </conditionalFormatting>
  <conditionalFormatting sqref="AA60">
    <cfRule type="cellIs" dxfId="9081" priority="9468" operator="equal">
      <formula>"10.30 – 19.30"</formula>
    </cfRule>
  </conditionalFormatting>
  <conditionalFormatting sqref="AA60">
    <cfRule type="cellIs" dxfId="9080" priority="9469" operator="equal">
      <formula>"11.30 – 19.30"</formula>
    </cfRule>
  </conditionalFormatting>
  <conditionalFormatting sqref="AA60">
    <cfRule type="cellIs" dxfId="9079" priority="9470" operator="equal">
      <formula>_FV(13,"3")</formula>
    </cfRule>
  </conditionalFormatting>
  <conditionalFormatting sqref="AA60">
    <cfRule type="cellIs" dxfId="9078" priority="9471" operator="equal">
      <formula>_FV(13,"3")</formula>
    </cfRule>
  </conditionalFormatting>
  <conditionalFormatting sqref="AA60">
    <cfRule type="cellIs" dxfId="9077" priority="9472" operator="equal">
      <formula>_FV(13,"3")</formula>
    </cfRule>
  </conditionalFormatting>
  <conditionalFormatting sqref="AA60">
    <cfRule type="cellIs" dxfId="9076" priority="9459" operator="equal">
      <formula>"09.00 – 18.00"</formula>
    </cfRule>
  </conditionalFormatting>
  <conditionalFormatting sqref="AA60">
    <cfRule type="cellIs" dxfId="9075" priority="9460" operator="equal">
      <formula>"09.30 – 13.00"</formula>
    </cfRule>
  </conditionalFormatting>
  <conditionalFormatting sqref="AA60">
    <cfRule type="cellIs" dxfId="9074" priority="9461" operator="equal">
      <formula>"10.30 – 19.30"</formula>
    </cfRule>
  </conditionalFormatting>
  <conditionalFormatting sqref="AA60">
    <cfRule type="cellIs" dxfId="9073" priority="9462" operator="equal">
      <formula>"11.30 – 19.30"</formula>
    </cfRule>
  </conditionalFormatting>
  <conditionalFormatting sqref="AA60">
    <cfRule type="cellIs" dxfId="9072" priority="9463" operator="equal">
      <formula>_FV(13,"3")</formula>
    </cfRule>
  </conditionalFormatting>
  <conditionalFormatting sqref="AA60">
    <cfRule type="cellIs" dxfId="9071" priority="9464" operator="equal">
      <formula>_FV(13,"3")</formula>
    </cfRule>
  </conditionalFormatting>
  <conditionalFormatting sqref="AA60">
    <cfRule type="cellIs" dxfId="9070" priority="9465" operator="equal">
      <formula>_FV(13,"3")</formula>
    </cfRule>
  </conditionalFormatting>
  <conditionalFormatting sqref="AA61:AA68">
    <cfRule type="containsText" dxfId="9069" priority="9441" operator="containsText" text="08.30 – 14.30">
      <formula>NOT(ISERROR(SEARCH("08.30 – 14.30",AA61)))</formula>
    </cfRule>
    <cfRule type="containsText" dxfId="9068" priority="9442" operator="containsText" text="09:30 – 18.30">
      <formula>NOT(ISERROR(SEARCH("09:30 – 18.30",AA61)))</formula>
    </cfRule>
    <cfRule type="containsText" dxfId="9067" priority="9443" operator="containsText" text="10.30 – 18.30">
      <formula>NOT(ISERROR(SEARCH("10.30 – 18.30",AA61)))</formula>
    </cfRule>
    <cfRule type="containsText" dxfId="9066" priority="9444" operator="containsText" text="09.30 – 18.30">
      <formula>NOT(ISERROR(SEARCH("09.30 – 18.30",AA61)))</formula>
    </cfRule>
    <cfRule type="containsText" dxfId="9065" priority="9446" operator="containsText" text="09.00 – 13:00">
      <formula>NOT(ISERROR(SEARCH("09.00 – 13:00",AA61)))</formula>
    </cfRule>
    <cfRule type="containsText" dxfId="9064" priority="9447" operator="containsText" text="08.30 – 16.30">
      <formula>NOT(ISERROR(SEARCH("08.30 – 16.30",AA61)))</formula>
    </cfRule>
    <cfRule type="containsText" dxfId="9063" priority="9448" operator="containsText" text="08:30 – 17.30">
      <formula>NOT(ISERROR(SEARCH("08:30 – 17.30",AA61)))</formula>
    </cfRule>
    <cfRule type="containsText" dxfId="9062" priority="9449" operator="containsText" text="08.30 – 17.30">
      <formula>NOT(ISERROR(SEARCH("08.30 – 17.30",AA61)))</formula>
    </cfRule>
    <cfRule type="containsText" dxfId="9061" priority="9450" operator="containsText" text="09.00 – 18.00">
      <formula>NOT(ISERROR(SEARCH("09.00 – 18.00",AA61)))</formula>
    </cfRule>
    <cfRule type="containsText" dxfId="9060" priority="9451" operator="containsText" text="09.00 – 13.00">
      <formula>NOT(ISERROR(SEARCH("09.00 – 13.00",AA61)))</formula>
    </cfRule>
    <cfRule type="containsText" dxfId="9059" priority="9452" operator="containsText" text="11.30 – 19.30">
      <formula>NOT(ISERROR(SEARCH("11.30 – 19.30",AA61)))</formula>
    </cfRule>
    <cfRule type="containsText" dxfId="9058" priority="9453" operator="containsText" text="10.30 – 19.30">
      <formula>NOT(ISERROR(SEARCH("10.30 – 19.30",AA61)))</formula>
    </cfRule>
    <cfRule type="containsText" dxfId="9057" priority="9454" operator="containsText" text="09.00 – 15.00">
      <formula>NOT(ISERROR(SEARCH("09.00 – 15.00",AA61)))</formula>
    </cfRule>
    <cfRule type="containsText" dxfId="9056" priority="9455" operator="containsText" text="1 2 : 3 0">
      <formula>NOT(ISERROR(SEARCH("1 2 : 3 0",AA61)))</formula>
    </cfRule>
    <cfRule type="containsText" dxfId="9055" priority="9456" operator="containsText" text="1 3 : 3 0">
      <formula>NOT(ISERROR(SEARCH("1 3 : 3 0",AA61)))</formula>
    </cfRule>
    <cfRule type="containsText" dxfId="9054" priority="9457" operator="containsText" text="FESTIVITÁ">
      <formula>NOT(ISERROR(SEARCH("FESTIVITÁ",AA61)))</formula>
    </cfRule>
    <cfRule type="cellIs" dxfId="9053" priority="9458" operator="equal">
      <formula>"DOMENICA"</formula>
    </cfRule>
  </conditionalFormatting>
  <conditionalFormatting sqref="AA61:AA68">
    <cfRule type="containsText" dxfId="9052" priority="9433" operator="containsText" text="09.00 - 13.00">
      <formula>NOT(ISERROR(SEARCH("09.00 - 13.00",AA61)))</formula>
    </cfRule>
    <cfRule type="containsText" dxfId="9051" priority="9436" operator="containsText" text="09.00 – 15:00">
      <formula>NOT(ISERROR(SEARCH("09.00 – 15:00",AA61)))</formula>
    </cfRule>
    <cfRule type="containsText" dxfId="9050" priority="9437" operator="containsText" text="09.00 – 16.00">
      <formula>NOT(ISERROR(SEARCH("09.00 – 16.00",AA61)))</formula>
    </cfRule>
    <cfRule type="containsText" dxfId="9049" priority="9438" operator="containsText" text="09.00 - 13:00">
      <formula>NOT(ISERROR(SEARCH("09.00 - 13:00",AA61)))</formula>
    </cfRule>
    <cfRule type="containsText" dxfId="9048" priority="9439" operator="containsText" text="08.30 – 16:30 ">
      <formula>NOT(ISERROR(SEARCH("08.30 – 16:30 ",AA61)))</formula>
    </cfRule>
    <cfRule type="containsText" dxfId="9047" priority="9440" operator="containsText" text="08.30 – 17:30 ">
      <formula>NOT(ISERROR(SEARCH("08.30 – 17:30 ",AA61)))</formula>
    </cfRule>
  </conditionalFormatting>
  <conditionalFormatting sqref="AA61:AA68">
    <cfRule type="containsText" dxfId="9046" priority="9435" operator="containsText" text="1 3 : 0 0">
      <formula>NOT(ISERROR(SEARCH("1 3 : 0 0",AA61)))</formula>
    </cfRule>
  </conditionalFormatting>
  <conditionalFormatting sqref="AA61">
    <cfRule type="containsText" dxfId="9045" priority="9434" operator="containsText" text="13:00">
      <formula>NOT(ISERROR(SEARCH("13:00",AA61)))</formula>
    </cfRule>
  </conditionalFormatting>
  <conditionalFormatting sqref="AA61:AA68">
    <cfRule type="containsText" dxfId="9044" priority="9445" operator="containsText" text="09:00 – 13.00 ">
      <formula>NOT(ISERROR(SEARCH("09:00 – 13.00 ",AA61)))</formula>
    </cfRule>
  </conditionalFormatting>
  <conditionalFormatting sqref="AA67">
    <cfRule type="containsText" dxfId="9043" priority="9432" operator="containsText" text="09:00 – 13.00 ">
      <formula>NOT(ISERROR(SEARCH("09:00 – 13.00 ",AA67)))</formula>
    </cfRule>
  </conditionalFormatting>
  <conditionalFormatting sqref="AA61:AA68">
    <cfRule type="containsText" dxfId="9042" priority="9431" operator="containsText" text="09:00 – 13.00 ">
      <formula>NOT(ISERROR(SEARCH("09:00 – 13.00 ",AA61)))</formula>
    </cfRule>
  </conditionalFormatting>
  <conditionalFormatting sqref="AA67:AA68">
    <cfRule type="containsText" dxfId="9041" priority="9430" operator="containsText" text="09:00 – 13.00 ">
      <formula>NOT(ISERROR(SEARCH("09:00 – 13.00 ",AA67)))</formula>
    </cfRule>
  </conditionalFormatting>
  <conditionalFormatting sqref="AA62">
    <cfRule type="containsText" dxfId="9040" priority="9427" operator="containsText" text="09.00 -13.00">
      <formula>NOT(ISERROR(SEARCH("09.00 -13.00",AA62)))</formula>
    </cfRule>
    <cfRule type="containsText" dxfId="9039" priority="9428" operator="containsText" text="09.00 -15:00">
      <formula>NOT(ISERROR(SEARCH("09.00 -15:00",AA62)))</formula>
    </cfRule>
    <cfRule type="containsText" dxfId="9038" priority="9429" operator="containsText" text="09.00 -16.00">
      <formula>NOT(ISERROR(SEARCH("09.00 -16.00",AA62)))</formula>
    </cfRule>
  </conditionalFormatting>
  <conditionalFormatting sqref="AA63:AA68">
    <cfRule type="containsText" dxfId="9037" priority="9424" operator="containsText" text="09.00 -13.00">
      <formula>NOT(ISERROR(SEARCH("09.00 -13.00",AA63)))</formula>
    </cfRule>
    <cfRule type="containsText" dxfId="9036" priority="9425" operator="containsText" text="09.00 -15:00">
      <formula>NOT(ISERROR(SEARCH("09.00 -15:00",AA63)))</formula>
    </cfRule>
    <cfRule type="containsText" dxfId="9035" priority="9426" operator="containsText" text="09.00 -16.00">
      <formula>NOT(ISERROR(SEARCH("09.00 -16.00",AA63)))</formula>
    </cfRule>
  </conditionalFormatting>
  <conditionalFormatting sqref="AA61">
    <cfRule type="containsText" dxfId="9034" priority="9421" operator="containsText" text="09.00 -13.00">
      <formula>NOT(ISERROR(SEARCH("09.00 -13.00",AA61)))</formula>
    </cfRule>
    <cfRule type="containsText" dxfId="9033" priority="9422" operator="containsText" text="09.00 -15:00">
      <formula>NOT(ISERROR(SEARCH("09.00 -15:00",AA61)))</formula>
    </cfRule>
    <cfRule type="containsText" dxfId="9032" priority="9423" operator="containsText" text="09.00 -16.00">
      <formula>NOT(ISERROR(SEARCH("09.00 -16.00",AA61)))</formula>
    </cfRule>
  </conditionalFormatting>
  <conditionalFormatting sqref="AA67">
    <cfRule type="containsText" dxfId="9031" priority="9420" operator="containsText" text="09:00 – 13.00 ">
      <formula>NOT(ISERROR(SEARCH("09:00 – 13.00 ",AA67)))</formula>
    </cfRule>
  </conditionalFormatting>
  <conditionalFormatting sqref="AA61:AA68">
    <cfRule type="containsText" dxfId="9030" priority="9419" operator="containsText" text="09:00 – 13.00 ">
      <formula>NOT(ISERROR(SEARCH("09:00 – 13.00 ",AA61)))</formula>
    </cfRule>
  </conditionalFormatting>
  <conditionalFormatting sqref="AA67:AA68">
    <cfRule type="containsText" dxfId="9029" priority="9418" operator="containsText" text="09:00 – 13.00 ">
      <formula>NOT(ISERROR(SEARCH("09:00 – 13.00 ",AA67)))</formula>
    </cfRule>
  </conditionalFormatting>
  <conditionalFormatting sqref="AA62">
    <cfRule type="containsText" dxfId="9028" priority="9415" operator="containsText" text="09.00 -13.00">
      <formula>NOT(ISERROR(SEARCH("09.00 -13.00",AA62)))</formula>
    </cfRule>
    <cfRule type="containsText" dxfId="9027" priority="9416" operator="containsText" text="09.00 -15:00">
      <formula>NOT(ISERROR(SEARCH("09.00 -15:00",AA62)))</formula>
    </cfRule>
    <cfRule type="containsText" dxfId="9026" priority="9417" operator="containsText" text="09.00 -16.00">
      <formula>NOT(ISERROR(SEARCH("09.00 -16.00",AA62)))</formula>
    </cfRule>
  </conditionalFormatting>
  <conditionalFormatting sqref="AA63:AA68">
    <cfRule type="containsText" dxfId="9025" priority="9412" operator="containsText" text="09.00 -13.00">
      <formula>NOT(ISERROR(SEARCH("09.00 -13.00",AA63)))</formula>
    </cfRule>
    <cfRule type="containsText" dxfId="9024" priority="9413" operator="containsText" text="09.00 -15:00">
      <formula>NOT(ISERROR(SEARCH("09.00 -15:00",AA63)))</formula>
    </cfRule>
    <cfRule type="containsText" dxfId="9023" priority="9414" operator="containsText" text="09.00 -16.00">
      <formula>NOT(ISERROR(SEARCH("09.00 -16.00",AA63)))</formula>
    </cfRule>
  </conditionalFormatting>
  <conditionalFormatting sqref="AA61">
    <cfRule type="containsText" dxfId="9022" priority="9409" operator="containsText" text="09.00 -13.00">
      <formula>NOT(ISERROR(SEARCH("09.00 -13.00",AA61)))</formula>
    </cfRule>
    <cfRule type="containsText" dxfId="9021" priority="9410" operator="containsText" text="09.00 -15:00">
      <formula>NOT(ISERROR(SEARCH("09.00 -15:00",AA61)))</formula>
    </cfRule>
    <cfRule type="containsText" dxfId="9020" priority="9411" operator="containsText" text="09.00 -16.00">
      <formula>NOT(ISERROR(SEARCH("09.00 -16.00",AA61)))</formula>
    </cfRule>
  </conditionalFormatting>
  <conditionalFormatting sqref="AA62">
    <cfRule type="containsText" dxfId="9019" priority="9406" operator="containsText" text="09.00 -13:00">
      <formula>NOT(ISERROR(SEARCH("09.00 -13:00",AA62)))</formula>
    </cfRule>
    <cfRule type="containsText" dxfId="9018" priority="9407" operator="containsText" text="08.30 -17.30">
      <formula>NOT(ISERROR(SEARCH("08.30 -17.30",AA62)))</formula>
    </cfRule>
    <cfRule type="containsText" dxfId="9017" priority="9408" operator="containsText" text="08.30 -15:30">
      <formula>NOT(ISERROR(SEARCH("08.30 -15:30",AA62)))</formula>
    </cfRule>
  </conditionalFormatting>
  <conditionalFormatting sqref="AA63:AA68">
    <cfRule type="containsText" dxfId="9016" priority="9403" operator="containsText" text="09.00 -13.00">
      <formula>NOT(ISERROR(SEARCH("09.00 -13.00",AA63)))</formula>
    </cfRule>
    <cfRule type="containsText" dxfId="9015" priority="9404" operator="containsText" text="09.00 -15:00">
      <formula>NOT(ISERROR(SEARCH("09.00 -15:00",AA63)))</formula>
    </cfRule>
    <cfRule type="containsText" dxfId="9014" priority="9405" operator="containsText" text="09.00 -16.00">
      <formula>NOT(ISERROR(SEARCH("09.00 -16.00",AA63)))</formula>
    </cfRule>
  </conditionalFormatting>
  <conditionalFormatting sqref="AA63:AA68">
    <cfRule type="containsText" dxfId="9013" priority="9400" operator="containsText" text="09.00 -13:00">
      <formula>NOT(ISERROR(SEARCH("09.00 -13:00",AA63)))</formula>
    </cfRule>
    <cfRule type="containsText" dxfId="9012" priority="9401" operator="containsText" text="08.30 -17.30">
      <formula>NOT(ISERROR(SEARCH("08.30 -17.30",AA63)))</formula>
    </cfRule>
    <cfRule type="containsText" dxfId="9011" priority="9402" operator="containsText" text="08.30 -15:30">
      <formula>NOT(ISERROR(SEARCH("08.30 -15:30",AA63)))</formula>
    </cfRule>
  </conditionalFormatting>
  <conditionalFormatting sqref="AA61">
    <cfRule type="containsText" dxfId="9010" priority="9397" operator="containsText" text="09.00 -13.00">
      <formula>NOT(ISERROR(SEARCH("09.00 -13.00",AA61)))</formula>
    </cfRule>
    <cfRule type="containsText" dxfId="9009" priority="9398" operator="containsText" text="09.00 -15:00">
      <formula>NOT(ISERROR(SEARCH("09.00 -15:00",AA61)))</formula>
    </cfRule>
    <cfRule type="containsText" dxfId="9008" priority="9399" operator="containsText" text="09.00 -16.00">
      <formula>NOT(ISERROR(SEARCH("09.00 -16.00",AA61)))</formula>
    </cfRule>
  </conditionalFormatting>
  <conditionalFormatting sqref="AA61">
    <cfRule type="containsText" dxfId="9007" priority="9394" operator="containsText" text="09.00 -13:00">
      <formula>NOT(ISERROR(SEARCH("09.00 -13:00",AA61)))</formula>
    </cfRule>
    <cfRule type="containsText" dxfId="9006" priority="9395" operator="containsText" text="08.30 -17.30">
      <formula>NOT(ISERROR(SEARCH("08.30 -17.30",AA61)))</formula>
    </cfRule>
    <cfRule type="containsText" dxfId="9005" priority="9396" operator="containsText" text="08.30 -15:30">
      <formula>NOT(ISERROR(SEARCH("08.30 -15:30",AA61)))</formula>
    </cfRule>
  </conditionalFormatting>
  <conditionalFormatting sqref="AA71:AA78">
    <cfRule type="containsText" dxfId="9004" priority="9376" operator="containsText" text="08.30 – 14.30">
      <formula>NOT(ISERROR(SEARCH("08.30 – 14.30",AA71)))</formula>
    </cfRule>
    <cfRule type="containsText" dxfId="9003" priority="9377" operator="containsText" text="09:30 – 18.30">
      <formula>NOT(ISERROR(SEARCH("09:30 – 18.30",AA71)))</formula>
    </cfRule>
    <cfRule type="containsText" dxfId="9002" priority="9378" operator="containsText" text="10.30 – 18.30">
      <formula>NOT(ISERROR(SEARCH("10.30 – 18.30",AA71)))</formula>
    </cfRule>
    <cfRule type="containsText" dxfId="9001" priority="9379" operator="containsText" text="09.30 – 18.30">
      <formula>NOT(ISERROR(SEARCH("09.30 – 18.30",AA71)))</formula>
    </cfRule>
    <cfRule type="containsText" dxfId="9000" priority="9381" operator="containsText" text="09.00 – 13:00">
      <formula>NOT(ISERROR(SEARCH("09.00 – 13:00",AA71)))</formula>
    </cfRule>
    <cfRule type="containsText" dxfId="8999" priority="9382" operator="containsText" text="08.30 – 16.30">
      <formula>NOT(ISERROR(SEARCH("08.30 – 16.30",AA71)))</formula>
    </cfRule>
    <cfRule type="containsText" dxfId="8998" priority="9383" operator="containsText" text="08:30 – 17.30">
      <formula>NOT(ISERROR(SEARCH("08:30 – 17.30",AA71)))</formula>
    </cfRule>
    <cfRule type="containsText" dxfId="8997" priority="9384" operator="containsText" text="08.30 – 17.30">
      <formula>NOT(ISERROR(SEARCH("08.30 – 17.30",AA71)))</formula>
    </cfRule>
    <cfRule type="containsText" dxfId="8996" priority="9385" operator="containsText" text="09.00 – 18.00">
      <formula>NOT(ISERROR(SEARCH("09.00 – 18.00",AA71)))</formula>
    </cfRule>
    <cfRule type="containsText" dxfId="8995" priority="9386" operator="containsText" text="09.00 – 13.00">
      <formula>NOT(ISERROR(SEARCH("09.00 – 13.00",AA71)))</formula>
    </cfRule>
    <cfRule type="containsText" dxfId="8994" priority="9387" operator="containsText" text="11.30 – 19.30">
      <formula>NOT(ISERROR(SEARCH("11.30 – 19.30",AA71)))</formula>
    </cfRule>
    <cfRule type="containsText" dxfId="8993" priority="9388" operator="containsText" text="10.30 – 19.30">
      <formula>NOT(ISERROR(SEARCH("10.30 – 19.30",AA71)))</formula>
    </cfRule>
    <cfRule type="containsText" dxfId="8992" priority="9389" operator="containsText" text="09.00 – 15.00">
      <formula>NOT(ISERROR(SEARCH("09.00 – 15.00",AA71)))</formula>
    </cfRule>
    <cfRule type="containsText" dxfId="8991" priority="9390" operator="containsText" text="1 2 : 3 0">
      <formula>NOT(ISERROR(SEARCH("1 2 : 3 0",AA71)))</formula>
    </cfRule>
    <cfRule type="containsText" dxfId="8990" priority="9391" operator="containsText" text="1 3 : 3 0">
      <formula>NOT(ISERROR(SEARCH("1 3 : 3 0",AA71)))</formula>
    </cfRule>
    <cfRule type="containsText" dxfId="8989" priority="9392" operator="containsText" text="FESTIVITÁ">
      <formula>NOT(ISERROR(SEARCH("FESTIVITÁ",AA71)))</formula>
    </cfRule>
    <cfRule type="cellIs" dxfId="8988" priority="9393" operator="equal">
      <formula>"DOMENICA"</formula>
    </cfRule>
  </conditionalFormatting>
  <conditionalFormatting sqref="AA71:AA78">
    <cfRule type="containsText" dxfId="8987" priority="9368" operator="containsText" text="09.00 - 13.00">
      <formula>NOT(ISERROR(SEARCH("09.00 - 13.00",AA71)))</formula>
    </cfRule>
    <cfRule type="containsText" dxfId="8986" priority="9371" operator="containsText" text="09.00 – 15:00">
      <formula>NOT(ISERROR(SEARCH("09.00 – 15:00",AA71)))</formula>
    </cfRule>
    <cfRule type="containsText" dxfId="8985" priority="9372" operator="containsText" text="09.00 – 16.00">
      <formula>NOT(ISERROR(SEARCH("09.00 – 16.00",AA71)))</formula>
    </cfRule>
    <cfRule type="containsText" dxfId="8984" priority="9373" operator="containsText" text="09.00 - 13:00">
      <formula>NOT(ISERROR(SEARCH("09.00 - 13:00",AA71)))</formula>
    </cfRule>
    <cfRule type="containsText" dxfId="8983" priority="9374" operator="containsText" text="08.30 – 16:30 ">
      <formula>NOT(ISERROR(SEARCH("08.30 – 16:30 ",AA71)))</formula>
    </cfRule>
    <cfRule type="containsText" dxfId="8982" priority="9375" operator="containsText" text="08.30 – 17:30 ">
      <formula>NOT(ISERROR(SEARCH("08.30 – 17:30 ",AA71)))</formula>
    </cfRule>
  </conditionalFormatting>
  <conditionalFormatting sqref="AA71:AA78">
    <cfRule type="containsText" dxfId="8981" priority="9370" operator="containsText" text="1 3 : 0 0">
      <formula>NOT(ISERROR(SEARCH("1 3 : 0 0",AA71)))</formula>
    </cfRule>
  </conditionalFormatting>
  <conditionalFormatting sqref="AA71">
    <cfRule type="containsText" dxfId="8980" priority="9369" operator="containsText" text="13:00">
      <formula>NOT(ISERROR(SEARCH("13:00",AA71)))</formula>
    </cfRule>
  </conditionalFormatting>
  <conditionalFormatting sqref="AA71:AA78">
    <cfRule type="containsText" dxfId="8979" priority="9380" operator="containsText" text="09:00 – 13.00 ">
      <formula>NOT(ISERROR(SEARCH("09:00 – 13.00 ",AA71)))</formula>
    </cfRule>
  </conditionalFormatting>
  <conditionalFormatting sqref="AA77">
    <cfRule type="containsText" dxfId="8978" priority="9367" operator="containsText" text="09:00 – 13.00 ">
      <formula>NOT(ISERROR(SEARCH("09:00 – 13.00 ",AA77)))</formula>
    </cfRule>
  </conditionalFormatting>
  <conditionalFormatting sqref="AA71:AA78">
    <cfRule type="containsText" dxfId="8977" priority="9366" operator="containsText" text="09:00 – 13.00 ">
      <formula>NOT(ISERROR(SEARCH("09:00 – 13.00 ",AA71)))</formula>
    </cfRule>
  </conditionalFormatting>
  <conditionalFormatting sqref="AA77:AA78">
    <cfRule type="containsText" dxfId="8976" priority="9365" operator="containsText" text="09:00 – 13.00 ">
      <formula>NOT(ISERROR(SEARCH("09:00 – 13.00 ",AA77)))</formula>
    </cfRule>
  </conditionalFormatting>
  <conditionalFormatting sqref="AA72">
    <cfRule type="containsText" dxfId="8975" priority="9362" operator="containsText" text="09.00 -13.00">
      <formula>NOT(ISERROR(SEARCH("09.00 -13.00",AA72)))</formula>
    </cfRule>
    <cfRule type="containsText" dxfId="8974" priority="9363" operator="containsText" text="09.00 -15:00">
      <formula>NOT(ISERROR(SEARCH("09.00 -15:00",AA72)))</formula>
    </cfRule>
    <cfRule type="containsText" dxfId="8973" priority="9364" operator="containsText" text="09.00 -16.00">
      <formula>NOT(ISERROR(SEARCH("09.00 -16.00",AA72)))</formula>
    </cfRule>
  </conditionalFormatting>
  <conditionalFormatting sqref="AA73:AA78">
    <cfRule type="containsText" dxfId="8972" priority="9359" operator="containsText" text="09.00 -13.00">
      <formula>NOT(ISERROR(SEARCH("09.00 -13.00",AA73)))</formula>
    </cfRule>
    <cfRule type="containsText" dxfId="8971" priority="9360" operator="containsText" text="09.00 -15:00">
      <formula>NOT(ISERROR(SEARCH("09.00 -15:00",AA73)))</formula>
    </cfRule>
    <cfRule type="containsText" dxfId="8970" priority="9361" operator="containsText" text="09.00 -16.00">
      <formula>NOT(ISERROR(SEARCH("09.00 -16.00",AA73)))</formula>
    </cfRule>
  </conditionalFormatting>
  <conditionalFormatting sqref="AA71">
    <cfRule type="containsText" dxfId="8969" priority="9356" operator="containsText" text="09.00 -13.00">
      <formula>NOT(ISERROR(SEARCH("09.00 -13.00",AA71)))</formula>
    </cfRule>
    <cfRule type="containsText" dxfId="8968" priority="9357" operator="containsText" text="09.00 -15:00">
      <formula>NOT(ISERROR(SEARCH("09.00 -15:00",AA71)))</formula>
    </cfRule>
    <cfRule type="containsText" dxfId="8967" priority="9358" operator="containsText" text="09.00 -16.00">
      <formula>NOT(ISERROR(SEARCH("09.00 -16.00",AA71)))</formula>
    </cfRule>
  </conditionalFormatting>
  <conditionalFormatting sqref="AA77">
    <cfRule type="containsText" dxfId="8966" priority="9355" operator="containsText" text="09:00 – 13.00 ">
      <formula>NOT(ISERROR(SEARCH("09:00 – 13.00 ",AA77)))</formula>
    </cfRule>
  </conditionalFormatting>
  <conditionalFormatting sqref="AA71:AA78">
    <cfRule type="containsText" dxfId="8965" priority="9354" operator="containsText" text="09:00 – 13.00 ">
      <formula>NOT(ISERROR(SEARCH("09:00 – 13.00 ",AA71)))</formula>
    </cfRule>
  </conditionalFormatting>
  <conditionalFormatting sqref="AA77:AA78">
    <cfRule type="containsText" dxfId="8964" priority="9353" operator="containsText" text="09:00 – 13.00 ">
      <formula>NOT(ISERROR(SEARCH("09:00 – 13.00 ",AA77)))</formula>
    </cfRule>
  </conditionalFormatting>
  <conditionalFormatting sqref="AA72">
    <cfRule type="containsText" dxfId="8963" priority="9350" operator="containsText" text="09.00 -13.00">
      <formula>NOT(ISERROR(SEARCH("09.00 -13.00",AA72)))</formula>
    </cfRule>
    <cfRule type="containsText" dxfId="8962" priority="9351" operator="containsText" text="09.00 -15:00">
      <formula>NOT(ISERROR(SEARCH("09.00 -15:00",AA72)))</formula>
    </cfRule>
    <cfRule type="containsText" dxfId="8961" priority="9352" operator="containsText" text="09.00 -16.00">
      <formula>NOT(ISERROR(SEARCH("09.00 -16.00",AA72)))</formula>
    </cfRule>
  </conditionalFormatting>
  <conditionalFormatting sqref="AA73:AA78">
    <cfRule type="containsText" dxfId="8960" priority="9347" operator="containsText" text="09.00 -13.00">
      <formula>NOT(ISERROR(SEARCH("09.00 -13.00",AA73)))</formula>
    </cfRule>
    <cfRule type="containsText" dxfId="8959" priority="9348" operator="containsText" text="09.00 -15:00">
      <formula>NOT(ISERROR(SEARCH("09.00 -15:00",AA73)))</formula>
    </cfRule>
    <cfRule type="containsText" dxfId="8958" priority="9349" operator="containsText" text="09.00 -16.00">
      <formula>NOT(ISERROR(SEARCH("09.00 -16.00",AA73)))</formula>
    </cfRule>
  </conditionalFormatting>
  <conditionalFormatting sqref="AA71">
    <cfRule type="containsText" dxfId="8957" priority="9344" operator="containsText" text="09.00 -13.00">
      <formula>NOT(ISERROR(SEARCH("09.00 -13.00",AA71)))</formula>
    </cfRule>
    <cfRule type="containsText" dxfId="8956" priority="9345" operator="containsText" text="09.00 -15:00">
      <formula>NOT(ISERROR(SEARCH("09.00 -15:00",AA71)))</formula>
    </cfRule>
    <cfRule type="containsText" dxfId="8955" priority="9346" operator="containsText" text="09.00 -16.00">
      <formula>NOT(ISERROR(SEARCH("09.00 -16.00",AA71)))</formula>
    </cfRule>
  </conditionalFormatting>
  <conditionalFormatting sqref="AA72">
    <cfRule type="containsText" dxfId="8954" priority="9341" operator="containsText" text="09.00 -13:00">
      <formula>NOT(ISERROR(SEARCH("09.00 -13:00",AA72)))</formula>
    </cfRule>
    <cfRule type="containsText" dxfId="8953" priority="9342" operator="containsText" text="08.30 -17.30">
      <formula>NOT(ISERROR(SEARCH("08.30 -17.30",AA72)))</formula>
    </cfRule>
    <cfRule type="containsText" dxfId="8952" priority="9343" operator="containsText" text="08.30 -15:30">
      <formula>NOT(ISERROR(SEARCH("08.30 -15:30",AA72)))</formula>
    </cfRule>
  </conditionalFormatting>
  <conditionalFormatting sqref="AA73:AA78">
    <cfRule type="containsText" dxfId="8951" priority="9338" operator="containsText" text="09.00 -13.00">
      <formula>NOT(ISERROR(SEARCH("09.00 -13.00",AA73)))</formula>
    </cfRule>
    <cfRule type="containsText" dxfId="8950" priority="9339" operator="containsText" text="09.00 -15:00">
      <formula>NOT(ISERROR(SEARCH("09.00 -15:00",AA73)))</formula>
    </cfRule>
    <cfRule type="containsText" dxfId="8949" priority="9340" operator="containsText" text="09.00 -16.00">
      <formula>NOT(ISERROR(SEARCH("09.00 -16.00",AA73)))</formula>
    </cfRule>
  </conditionalFormatting>
  <conditionalFormatting sqref="AA73:AA78">
    <cfRule type="containsText" dxfId="8948" priority="9335" operator="containsText" text="09.00 -13:00">
      <formula>NOT(ISERROR(SEARCH("09.00 -13:00",AA73)))</formula>
    </cfRule>
    <cfRule type="containsText" dxfId="8947" priority="9336" operator="containsText" text="08.30 -17.30">
      <formula>NOT(ISERROR(SEARCH("08.30 -17.30",AA73)))</formula>
    </cfRule>
    <cfRule type="containsText" dxfId="8946" priority="9337" operator="containsText" text="08.30 -15:30">
      <formula>NOT(ISERROR(SEARCH("08.30 -15:30",AA73)))</formula>
    </cfRule>
  </conditionalFormatting>
  <conditionalFormatting sqref="AA71">
    <cfRule type="containsText" dxfId="8945" priority="9332" operator="containsText" text="09.00 -13.00">
      <formula>NOT(ISERROR(SEARCH("09.00 -13.00",AA71)))</formula>
    </cfRule>
    <cfRule type="containsText" dxfId="8944" priority="9333" operator="containsText" text="09.00 -15:00">
      <formula>NOT(ISERROR(SEARCH("09.00 -15:00",AA71)))</formula>
    </cfRule>
    <cfRule type="containsText" dxfId="8943" priority="9334" operator="containsText" text="09.00 -16.00">
      <formula>NOT(ISERROR(SEARCH("09.00 -16.00",AA71)))</formula>
    </cfRule>
  </conditionalFormatting>
  <conditionalFormatting sqref="AA71">
    <cfRule type="containsText" dxfId="8942" priority="9329" operator="containsText" text="09.00 -13:00">
      <formula>NOT(ISERROR(SEARCH("09.00 -13:00",AA71)))</formula>
    </cfRule>
    <cfRule type="containsText" dxfId="8941" priority="9330" operator="containsText" text="08.30 -17.30">
      <formula>NOT(ISERROR(SEARCH("08.30 -17.30",AA71)))</formula>
    </cfRule>
    <cfRule type="containsText" dxfId="8940" priority="9331" operator="containsText" text="08.30 -15:30">
      <formula>NOT(ISERROR(SEARCH("08.30 -15:30",AA71)))</formula>
    </cfRule>
  </conditionalFormatting>
  <conditionalFormatting sqref="AA81:AA88">
    <cfRule type="containsText" dxfId="8939" priority="9311" operator="containsText" text="08.30 – 14.30">
      <formula>NOT(ISERROR(SEARCH("08.30 – 14.30",AA81)))</formula>
    </cfRule>
    <cfRule type="containsText" dxfId="8938" priority="9312" operator="containsText" text="09:30 – 18.30">
      <formula>NOT(ISERROR(SEARCH("09:30 – 18.30",AA81)))</formula>
    </cfRule>
    <cfRule type="containsText" dxfId="8937" priority="9313" operator="containsText" text="10.30 – 18.30">
      <formula>NOT(ISERROR(SEARCH("10.30 – 18.30",AA81)))</formula>
    </cfRule>
    <cfRule type="containsText" dxfId="8936" priority="9314" operator="containsText" text="09.30 – 18.30">
      <formula>NOT(ISERROR(SEARCH("09.30 – 18.30",AA81)))</formula>
    </cfRule>
    <cfRule type="containsText" dxfId="8935" priority="9316" operator="containsText" text="09.00 – 13:00">
      <formula>NOT(ISERROR(SEARCH("09.00 – 13:00",AA81)))</formula>
    </cfRule>
    <cfRule type="containsText" dxfId="8934" priority="9317" operator="containsText" text="08.30 – 16.30">
      <formula>NOT(ISERROR(SEARCH("08.30 – 16.30",AA81)))</formula>
    </cfRule>
    <cfRule type="containsText" dxfId="8933" priority="9318" operator="containsText" text="08:30 – 17.30">
      <formula>NOT(ISERROR(SEARCH("08:30 – 17.30",AA81)))</formula>
    </cfRule>
    <cfRule type="containsText" dxfId="8932" priority="9319" operator="containsText" text="08.30 – 17.30">
      <formula>NOT(ISERROR(SEARCH("08.30 – 17.30",AA81)))</formula>
    </cfRule>
    <cfRule type="containsText" dxfId="8931" priority="9320" operator="containsText" text="09.00 – 18.00">
      <formula>NOT(ISERROR(SEARCH("09.00 – 18.00",AA81)))</formula>
    </cfRule>
    <cfRule type="containsText" dxfId="8930" priority="9321" operator="containsText" text="09.00 – 13.00">
      <formula>NOT(ISERROR(SEARCH("09.00 – 13.00",AA81)))</formula>
    </cfRule>
    <cfRule type="containsText" dxfId="8929" priority="9322" operator="containsText" text="11.30 – 19.30">
      <formula>NOT(ISERROR(SEARCH("11.30 – 19.30",AA81)))</formula>
    </cfRule>
    <cfRule type="containsText" dxfId="8928" priority="9323" operator="containsText" text="10.30 – 19.30">
      <formula>NOT(ISERROR(SEARCH("10.30 – 19.30",AA81)))</formula>
    </cfRule>
    <cfRule type="containsText" dxfId="8927" priority="9324" operator="containsText" text="09.00 – 15.00">
      <formula>NOT(ISERROR(SEARCH("09.00 – 15.00",AA81)))</formula>
    </cfRule>
    <cfRule type="containsText" dxfId="8926" priority="9325" operator="containsText" text="1 2 : 3 0">
      <formula>NOT(ISERROR(SEARCH("1 2 : 3 0",AA81)))</formula>
    </cfRule>
    <cfRule type="containsText" dxfId="8925" priority="9326" operator="containsText" text="1 3 : 3 0">
      <formula>NOT(ISERROR(SEARCH("1 3 : 3 0",AA81)))</formula>
    </cfRule>
    <cfRule type="containsText" dxfId="8924" priority="9327" operator="containsText" text="FESTIVITÁ">
      <formula>NOT(ISERROR(SEARCH("FESTIVITÁ",AA81)))</formula>
    </cfRule>
    <cfRule type="cellIs" dxfId="8923" priority="9328" operator="equal">
      <formula>"DOMENICA"</formula>
    </cfRule>
  </conditionalFormatting>
  <conditionalFormatting sqref="AA81:AA88">
    <cfRule type="containsText" dxfId="8922" priority="9303" operator="containsText" text="09.00 - 13.00">
      <formula>NOT(ISERROR(SEARCH("09.00 - 13.00",AA81)))</formula>
    </cfRule>
    <cfRule type="containsText" dxfId="8921" priority="9306" operator="containsText" text="09.00 – 15:00">
      <formula>NOT(ISERROR(SEARCH("09.00 – 15:00",AA81)))</formula>
    </cfRule>
    <cfRule type="containsText" dxfId="8920" priority="9307" operator="containsText" text="09.00 – 16.00">
      <formula>NOT(ISERROR(SEARCH("09.00 – 16.00",AA81)))</formula>
    </cfRule>
    <cfRule type="containsText" dxfId="8919" priority="9308" operator="containsText" text="09.00 - 13:00">
      <formula>NOT(ISERROR(SEARCH("09.00 - 13:00",AA81)))</formula>
    </cfRule>
    <cfRule type="containsText" dxfId="8918" priority="9309" operator="containsText" text="08.30 – 16:30 ">
      <formula>NOT(ISERROR(SEARCH("08.30 – 16:30 ",AA81)))</formula>
    </cfRule>
    <cfRule type="containsText" dxfId="8917" priority="9310" operator="containsText" text="08.30 – 17:30 ">
      <formula>NOT(ISERROR(SEARCH("08.30 – 17:30 ",AA81)))</formula>
    </cfRule>
  </conditionalFormatting>
  <conditionalFormatting sqref="AA81:AA88">
    <cfRule type="containsText" dxfId="8916" priority="9305" operator="containsText" text="1 3 : 0 0">
      <formula>NOT(ISERROR(SEARCH("1 3 : 0 0",AA81)))</formula>
    </cfRule>
  </conditionalFormatting>
  <conditionalFormatting sqref="AA81">
    <cfRule type="containsText" dxfId="8915" priority="9304" operator="containsText" text="13:00">
      <formula>NOT(ISERROR(SEARCH("13:00",AA81)))</formula>
    </cfRule>
  </conditionalFormatting>
  <conditionalFormatting sqref="AA81:AA88">
    <cfRule type="containsText" dxfId="8914" priority="9315" operator="containsText" text="09:00 – 13.00 ">
      <formula>NOT(ISERROR(SEARCH("09:00 – 13.00 ",AA81)))</formula>
    </cfRule>
  </conditionalFormatting>
  <conditionalFormatting sqref="AA87">
    <cfRule type="containsText" dxfId="8913" priority="9302" operator="containsText" text="09:00 – 13.00 ">
      <formula>NOT(ISERROR(SEARCH("09:00 – 13.00 ",AA87)))</formula>
    </cfRule>
  </conditionalFormatting>
  <conditionalFormatting sqref="AA81:AA88">
    <cfRule type="containsText" dxfId="8912" priority="9301" operator="containsText" text="09:00 – 13.00 ">
      <formula>NOT(ISERROR(SEARCH("09:00 – 13.00 ",AA81)))</formula>
    </cfRule>
  </conditionalFormatting>
  <conditionalFormatting sqref="AA87:AA88">
    <cfRule type="containsText" dxfId="8911" priority="9300" operator="containsText" text="09:00 – 13.00 ">
      <formula>NOT(ISERROR(SEARCH("09:00 – 13.00 ",AA87)))</formula>
    </cfRule>
  </conditionalFormatting>
  <conditionalFormatting sqref="AA82">
    <cfRule type="containsText" dxfId="8910" priority="9297" operator="containsText" text="09.00 -13.00">
      <formula>NOT(ISERROR(SEARCH("09.00 -13.00",AA82)))</formula>
    </cfRule>
    <cfRule type="containsText" dxfId="8909" priority="9298" operator="containsText" text="09.00 -15:00">
      <formula>NOT(ISERROR(SEARCH("09.00 -15:00",AA82)))</formula>
    </cfRule>
    <cfRule type="containsText" dxfId="8908" priority="9299" operator="containsText" text="09.00 -16.00">
      <formula>NOT(ISERROR(SEARCH("09.00 -16.00",AA82)))</formula>
    </cfRule>
  </conditionalFormatting>
  <conditionalFormatting sqref="AA83:AA88">
    <cfRule type="containsText" dxfId="8907" priority="9294" operator="containsText" text="09.00 -13.00">
      <formula>NOT(ISERROR(SEARCH("09.00 -13.00",AA83)))</formula>
    </cfRule>
    <cfRule type="containsText" dxfId="8906" priority="9295" operator="containsText" text="09.00 -15:00">
      <formula>NOT(ISERROR(SEARCH("09.00 -15:00",AA83)))</formula>
    </cfRule>
    <cfRule type="containsText" dxfId="8905" priority="9296" operator="containsText" text="09.00 -16.00">
      <formula>NOT(ISERROR(SEARCH("09.00 -16.00",AA83)))</formula>
    </cfRule>
  </conditionalFormatting>
  <conditionalFormatting sqref="AA81">
    <cfRule type="containsText" dxfId="8904" priority="9291" operator="containsText" text="09.00 -13.00">
      <formula>NOT(ISERROR(SEARCH("09.00 -13.00",AA81)))</formula>
    </cfRule>
    <cfRule type="containsText" dxfId="8903" priority="9292" operator="containsText" text="09.00 -15:00">
      <formula>NOT(ISERROR(SEARCH("09.00 -15:00",AA81)))</formula>
    </cfRule>
    <cfRule type="containsText" dxfId="8902" priority="9293" operator="containsText" text="09.00 -16.00">
      <formula>NOT(ISERROR(SEARCH("09.00 -16.00",AA81)))</formula>
    </cfRule>
  </conditionalFormatting>
  <conditionalFormatting sqref="AA87">
    <cfRule type="containsText" dxfId="8901" priority="9290" operator="containsText" text="09:00 – 13.00 ">
      <formula>NOT(ISERROR(SEARCH("09:00 – 13.00 ",AA87)))</formula>
    </cfRule>
  </conditionalFormatting>
  <conditionalFormatting sqref="AA81:AA88">
    <cfRule type="containsText" dxfId="8900" priority="9289" operator="containsText" text="09:00 – 13.00 ">
      <formula>NOT(ISERROR(SEARCH("09:00 – 13.00 ",AA81)))</formula>
    </cfRule>
  </conditionalFormatting>
  <conditionalFormatting sqref="AA87:AA88">
    <cfRule type="containsText" dxfId="8899" priority="9288" operator="containsText" text="09:00 – 13.00 ">
      <formula>NOT(ISERROR(SEARCH("09:00 – 13.00 ",AA87)))</formula>
    </cfRule>
  </conditionalFormatting>
  <conditionalFormatting sqref="AA82">
    <cfRule type="containsText" dxfId="8898" priority="9285" operator="containsText" text="09.00 -13.00">
      <formula>NOT(ISERROR(SEARCH("09.00 -13.00",AA82)))</formula>
    </cfRule>
    <cfRule type="containsText" dxfId="8897" priority="9286" operator="containsText" text="09.00 -15:00">
      <formula>NOT(ISERROR(SEARCH("09.00 -15:00",AA82)))</formula>
    </cfRule>
    <cfRule type="containsText" dxfId="8896" priority="9287" operator="containsText" text="09.00 -16.00">
      <formula>NOT(ISERROR(SEARCH("09.00 -16.00",AA82)))</formula>
    </cfRule>
  </conditionalFormatting>
  <conditionalFormatting sqref="AA83:AA88">
    <cfRule type="containsText" dxfId="8895" priority="9282" operator="containsText" text="09.00 -13.00">
      <formula>NOT(ISERROR(SEARCH("09.00 -13.00",AA83)))</formula>
    </cfRule>
    <cfRule type="containsText" dxfId="8894" priority="9283" operator="containsText" text="09.00 -15:00">
      <formula>NOT(ISERROR(SEARCH("09.00 -15:00",AA83)))</formula>
    </cfRule>
    <cfRule type="containsText" dxfId="8893" priority="9284" operator="containsText" text="09.00 -16.00">
      <formula>NOT(ISERROR(SEARCH("09.00 -16.00",AA83)))</formula>
    </cfRule>
  </conditionalFormatting>
  <conditionalFormatting sqref="AA81">
    <cfRule type="containsText" dxfId="8892" priority="9279" operator="containsText" text="09.00 -13.00">
      <formula>NOT(ISERROR(SEARCH("09.00 -13.00",AA81)))</formula>
    </cfRule>
    <cfRule type="containsText" dxfId="8891" priority="9280" operator="containsText" text="09.00 -15:00">
      <formula>NOT(ISERROR(SEARCH("09.00 -15:00",AA81)))</formula>
    </cfRule>
    <cfRule type="containsText" dxfId="8890" priority="9281" operator="containsText" text="09.00 -16.00">
      <formula>NOT(ISERROR(SEARCH("09.00 -16.00",AA81)))</formula>
    </cfRule>
  </conditionalFormatting>
  <conditionalFormatting sqref="AA82">
    <cfRule type="containsText" dxfId="8889" priority="9276" operator="containsText" text="09.00 -13:00">
      <formula>NOT(ISERROR(SEARCH("09.00 -13:00",AA82)))</formula>
    </cfRule>
    <cfRule type="containsText" dxfId="8888" priority="9277" operator="containsText" text="08.30 -17.30">
      <formula>NOT(ISERROR(SEARCH("08.30 -17.30",AA82)))</formula>
    </cfRule>
    <cfRule type="containsText" dxfId="8887" priority="9278" operator="containsText" text="08.30 -15:30">
      <formula>NOT(ISERROR(SEARCH("08.30 -15:30",AA82)))</formula>
    </cfRule>
  </conditionalFormatting>
  <conditionalFormatting sqref="AA83:AA88">
    <cfRule type="containsText" dxfId="8886" priority="9273" operator="containsText" text="09.00 -13.00">
      <formula>NOT(ISERROR(SEARCH("09.00 -13.00",AA83)))</formula>
    </cfRule>
    <cfRule type="containsText" dxfId="8885" priority="9274" operator="containsText" text="09.00 -15:00">
      <formula>NOT(ISERROR(SEARCH("09.00 -15:00",AA83)))</formula>
    </cfRule>
    <cfRule type="containsText" dxfId="8884" priority="9275" operator="containsText" text="09.00 -16.00">
      <formula>NOT(ISERROR(SEARCH("09.00 -16.00",AA83)))</formula>
    </cfRule>
  </conditionalFormatting>
  <conditionalFormatting sqref="AA83:AA88">
    <cfRule type="containsText" dxfId="8883" priority="9270" operator="containsText" text="09.00 -13:00">
      <formula>NOT(ISERROR(SEARCH("09.00 -13:00",AA83)))</formula>
    </cfRule>
    <cfRule type="containsText" dxfId="8882" priority="9271" operator="containsText" text="08.30 -17.30">
      <formula>NOT(ISERROR(SEARCH("08.30 -17.30",AA83)))</formula>
    </cfRule>
    <cfRule type="containsText" dxfId="8881" priority="9272" operator="containsText" text="08.30 -15:30">
      <formula>NOT(ISERROR(SEARCH("08.30 -15:30",AA83)))</formula>
    </cfRule>
  </conditionalFormatting>
  <conditionalFormatting sqref="AA81">
    <cfRule type="containsText" dxfId="8880" priority="9267" operator="containsText" text="09.00 -13.00">
      <formula>NOT(ISERROR(SEARCH("09.00 -13.00",AA81)))</formula>
    </cfRule>
    <cfRule type="containsText" dxfId="8879" priority="9268" operator="containsText" text="09.00 -15:00">
      <formula>NOT(ISERROR(SEARCH("09.00 -15:00",AA81)))</formula>
    </cfRule>
    <cfRule type="containsText" dxfId="8878" priority="9269" operator="containsText" text="09.00 -16.00">
      <formula>NOT(ISERROR(SEARCH("09.00 -16.00",AA81)))</formula>
    </cfRule>
  </conditionalFormatting>
  <conditionalFormatting sqref="AA81">
    <cfRule type="containsText" dxfId="8877" priority="9264" operator="containsText" text="09.00 -13:00">
      <formula>NOT(ISERROR(SEARCH("09.00 -13:00",AA81)))</formula>
    </cfRule>
    <cfRule type="containsText" dxfId="8876" priority="9265" operator="containsText" text="08.30 -17.30">
      <formula>NOT(ISERROR(SEARCH("08.30 -17.30",AA81)))</formula>
    </cfRule>
    <cfRule type="containsText" dxfId="8875" priority="9266" operator="containsText" text="08.30 -15:30">
      <formula>NOT(ISERROR(SEARCH("08.30 -15:30",AA81)))</formula>
    </cfRule>
  </conditionalFormatting>
  <conditionalFormatting sqref="AA91:AA98">
    <cfRule type="containsText" dxfId="8874" priority="9246" operator="containsText" text="08.30 – 14.30">
      <formula>NOT(ISERROR(SEARCH("08.30 – 14.30",AA91)))</formula>
    </cfRule>
    <cfRule type="containsText" dxfId="8873" priority="9247" operator="containsText" text="09:30 – 18.30">
      <formula>NOT(ISERROR(SEARCH("09:30 – 18.30",AA91)))</formula>
    </cfRule>
    <cfRule type="containsText" dxfId="8872" priority="9248" operator="containsText" text="10.30 – 18.30">
      <formula>NOT(ISERROR(SEARCH("10.30 – 18.30",AA91)))</formula>
    </cfRule>
    <cfRule type="containsText" dxfId="8871" priority="9249" operator="containsText" text="09.30 – 18.30">
      <formula>NOT(ISERROR(SEARCH("09.30 – 18.30",AA91)))</formula>
    </cfRule>
    <cfRule type="containsText" dxfId="8870" priority="9251" operator="containsText" text="09.00 – 13:00">
      <formula>NOT(ISERROR(SEARCH("09.00 – 13:00",AA91)))</formula>
    </cfRule>
    <cfRule type="containsText" dxfId="8869" priority="9252" operator="containsText" text="08.30 – 16.30">
      <formula>NOT(ISERROR(SEARCH("08.30 – 16.30",AA91)))</formula>
    </cfRule>
    <cfRule type="containsText" dxfId="8868" priority="9253" operator="containsText" text="08:30 – 17.30">
      <formula>NOT(ISERROR(SEARCH("08:30 – 17.30",AA91)))</formula>
    </cfRule>
    <cfRule type="containsText" dxfId="8867" priority="9254" operator="containsText" text="08.30 – 17.30">
      <formula>NOT(ISERROR(SEARCH("08.30 – 17.30",AA91)))</formula>
    </cfRule>
    <cfRule type="containsText" dxfId="8866" priority="9255" operator="containsText" text="09.00 – 18.00">
      <formula>NOT(ISERROR(SEARCH("09.00 – 18.00",AA91)))</formula>
    </cfRule>
    <cfRule type="containsText" dxfId="8865" priority="9256" operator="containsText" text="09.00 – 13.00">
      <formula>NOT(ISERROR(SEARCH("09.00 – 13.00",AA91)))</formula>
    </cfRule>
    <cfRule type="containsText" dxfId="8864" priority="9257" operator="containsText" text="11.30 – 19.30">
      <formula>NOT(ISERROR(SEARCH("11.30 – 19.30",AA91)))</formula>
    </cfRule>
    <cfRule type="containsText" dxfId="8863" priority="9258" operator="containsText" text="10.30 – 19.30">
      <formula>NOT(ISERROR(SEARCH("10.30 – 19.30",AA91)))</formula>
    </cfRule>
    <cfRule type="containsText" dxfId="8862" priority="9259" operator="containsText" text="09.00 – 15.00">
      <formula>NOT(ISERROR(SEARCH("09.00 – 15.00",AA91)))</formula>
    </cfRule>
    <cfRule type="containsText" dxfId="8861" priority="9260" operator="containsText" text="1 2 : 3 0">
      <formula>NOT(ISERROR(SEARCH("1 2 : 3 0",AA91)))</formula>
    </cfRule>
    <cfRule type="containsText" dxfId="8860" priority="9261" operator="containsText" text="1 3 : 3 0">
      <formula>NOT(ISERROR(SEARCH("1 3 : 3 0",AA91)))</formula>
    </cfRule>
    <cfRule type="containsText" dxfId="8859" priority="9262" operator="containsText" text="FESTIVITÁ">
      <formula>NOT(ISERROR(SEARCH("FESTIVITÁ",AA91)))</formula>
    </cfRule>
    <cfRule type="cellIs" dxfId="8858" priority="9263" operator="equal">
      <formula>"DOMENICA"</formula>
    </cfRule>
  </conditionalFormatting>
  <conditionalFormatting sqref="AA91:AA98">
    <cfRule type="containsText" dxfId="8857" priority="9238" operator="containsText" text="09.00 - 13.00">
      <formula>NOT(ISERROR(SEARCH("09.00 - 13.00",AA91)))</formula>
    </cfRule>
    <cfRule type="containsText" dxfId="8856" priority="9241" operator="containsText" text="09.00 – 15:00">
      <formula>NOT(ISERROR(SEARCH("09.00 – 15:00",AA91)))</formula>
    </cfRule>
    <cfRule type="containsText" dxfId="8855" priority="9242" operator="containsText" text="09.00 – 16.00">
      <formula>NOT(ISERROR(SEARCH("09.00 – 16.00",AA91)))</formula>
    </cfRule>
    <cfRule type="containsText" dxfId="8854" priority="9243" operator="containsText" text="09.00 - 13:00">
      <formula>NOT(ISERROR(SEARCH("09.00 - 13:00",AA91)))</formula>
    </cfRule>
    <cfRule type="containsText" dxfId="8853" priority="9244" operator="containsText" text="08.30 – 16:30 ">
      <formula>NOT(ISERROR(SEARCH("08.30 – 16:30 ",AA91)))</formula>
    </cfRule>
    <cfRule type="containsText" dxfId="8852" priority="9245" operator="containsText" text="08.30 – 17:30 ">
      <formula>NOT(ISERROR(SEARCH("08.30 – 17:30 ",AA91)))</formula>
    </cfRule>
  </conditionalFormatting>
  <conditionalFormatting sqref="AA91:AA98">
    <cfRule type="containsText" dxfId="8851" priority="9240" operator="containsText" text="1 3 : 0 0">
      <formula>NOT(ISERROR(SEARCH("1 3 : 0 0",AA91)))</formula>
    </cfRule>
  </conditionalFormatting>
  <conditionalFormatting sqref="AA91">
    <cfRule type="containsText" dxfId="8850" priority="9239" operator="containsText" text="13:00">
      <formula>NOT(ISERROR(SEARCH("13:00",AA91)))</formula>
    </cfRule>
  </conditionalFormatting>
  <conditionalFormatting sqref="AA91:AA98">
    <cfRule type="containsText" dxfId="8849" priority="9250" operator="containsText" text="09:00 – 13.00 ">
      <formula>NOT(ISERROR(SEARCH("09:00 – 13.00 ",AA91)))</formula>
    </cfRule>
  </conditionalFormatting>
  <conditionalFormatting sqref="AA97">
    <cfRule type="containsText" dxfId="8848" priority="9237" operator="containsText" text="09:00 – 13.00 ">
      <formula>NOT(ISERROR(SEARCH("09:00 – 13.00 ",AA97)))</formula>
    </cfRule>
  </conditionalFormatting>
  <conditionalFormatting sqref="AA91:AA98">
    <cfRule type="containsText" dxfId="8847" priority="9236" operator="containsText" text="09:00 – 13.00 ">
      <formula>NOT(ISERROR(SEARCH("09:00 – 13.00 ",AA91)))</formula>
    </cfRule>
  </conditionalFormatting>
  <conditionalFormatting sqref="AA97:AA98">
    <cfRule type="containsText" dxfId="8846" priority="9235" operator="containsText" text="09:00 – 13.00 ">
      <formula>NOT(ISERROR(SEARCH("09:00 – 13.00 ",AA97)))</formula>
    </cfRule>
  </conditionalFormatting>
  <conditionalFormatting sqref="AA92">
    <cfRule type="containsText" dxfId="8845" priority="9232" operator="containsText" text="09.00 -13.00">
      <formula>NOT(ISERROR(SEARCH("09.00 -13.00",AA92)))</formula>
    </cfRule>
    <cfRule type="containsText" dxfId="8844" priority="9233" operator="containsText" text="09.00 -15:00">
      <formula>NOT(ISERROR(SEARCH("09.00 -15:00",AA92)))</formula>
    </cfRule>
    <cfRule type="containsText" dxfId="8843" priority="9234" operator="containsText" text="09.00 -16.00">
      <formula>NOT(ISERROR(SEARCH("09.00 -16.00",AA92)))</formula>
    </cfRule>
  </conditionalFormatting>
  <conditionalFormatting sqref="AA93:AA98">
    <cfRule type="containsText" dxfId="8842" priority="9229" operator="containsText" text="09.00 -13.00">
      <formula>NOT(ISERROR(SEARCH("09.00 -13.00",AA93)))</formula>
    </cfRule>
    <cfRule type="containsText" dxfId="8841" priority="9230" operator="containsText" text="09.00 -15:00">
      <formula>NOT(ISERROR(SEARCH("09.00 -15:00",AA93)))</formula>
    </cfRule>
    <cfRule type="containsText" dxfId="8840" priority="9231" operator="containsText" text="09.00 -16.00">
      <formula>NOT(ISERROR(SEARCH("09.00 -16.00",AA93)))</formula>
    </cfRule>
  </conditionalFormatting>
  <conditionalFormatting sqref="AA91">
    <cfRule type="containsText" dxfId="8839" priority="9226" operator="containsText" text="09.00 -13.00">
      <formula>NOT(ISERROR(SEARCH("09.00 -13.00",AA91)))</formula>
    </cfRule>
    <cfRule type="containsText" dxfId="8838" priority="9227" operator="containsText" text="09.00 -15:00">
      <formula>NOT(ISERROR(SEARCH("09.00 -15:00",AA91)))</formula>
    </cfRule>
    <cfRule type="containsText" dxfId="8837" priority="9228" operator="containsText" text="09.00 -16.00">
      <formula>NOT(ISERROR(SEARCH("09.00 -16.00",AA91)))</formula>
    </cfRule>
  </conditionalFormatting>
  <conditionalFormatting sqref="AA97">
    <cfRule type="containsText" dxfId="8836" priority="9225" operator="containsText" text="09:00 – 13.00 ">
      <formula>NOT(ISERROR(SEARCH("09:00 – 13.00 ",AA97)))</formula>
    </cfRule>
  </conditionalFormatting>
  <conditionalFormatting sqref="AA91:AA98">
    <cfRule type="containsText" dxfId="8835" priority="9224" operator="containsText" text="09:00 – 13.00 ">
      <formula>NOT(ISERROR(SEARCH("09:00 – 13.00 ",AA91)))</formula>
    </cfRule>
  </conditionalFormatting>
  <conditionalFormatting sqref="AA97:AA98">
    <cfRule type="containsText" dxfId="8834" priority="9223" operator="containsText" text="09:00 – 13.00 ">
      <formula>NOT(ISERROR(SEARCH("09:00 – 13.00 ",AA97)))</formula>
    </cfRule>
  </conditionalFormatting>
  <conditionalFormatting sqref="AA92">
    <cfRule type="containsText" dxfId="8833" priority="9220" operator="containsText" text="09.00 -13.00">
      <formula>NOT(ISERROR(SEARCH("09.00 -13.00",AA92)))</formula>
    </cfRule>
    <cfRule type="containsText" dxfId="8832" priority="9221" operator="containsText" text="09.00 -15:00">
      <formula>NOT(ISERROR(SEARCH("09.00 -15:00",AA92)))</formula>
    </cfRule>
    <cfRule type="containsText" dxfId="8831" priority="9222" operator="containsText" text="09.00 -16.00">
      <formula>NOT(ISERROR(SEARCH("09.00 -16.00",AA92)))</formula>
    </cfRule>
  </conditionalFormatting>
  <conditionalFormatting sqref="AA93:AA98">
    <cfRule type="containsText" dxfId="8830" priority="9217" operator="containsText" text="09.00 -13.00">
      <formula>NOT(ISERROR(SEARCH("09.00 -13.00",AA93)))</formula>
    </cfRule>
    <cfRule type="containsText" dxfId="8829" priority="9218" operator="containsText" text="09.00 -15:00">
      <formula>NOT(ISERROR(SEARCH("09.00 -15:00",AA93)))</formula>
    </cfRule>
    <cfRule type="containsText" dxfId="8828" priority="9219" operator="containsText" text="09.00 -16.00">
      <formula>NOT(ISERROR(SEARCH("09.00 -16.00",AA93)))</formula>
    </cfRule>
  </conditionalFormatting>
  <conditionalFormatting sqref="AA91">
    <cfRule type="containsText" dxfId="8827" priority="9214" operator="containsText" text="09.00 -13.00">
      <formula>NOT(ISERROR(SEARCH("09.00 -13.00",AA91)))</formula>
    </cfRule>
    <cfRule type="containsText" dxfId="8826" priority="9215" operator="containsText" text="09.00 -15:00">
      <formula>NOT(ISERROR(SEARCH("09.00 -15:00",AA91)))</formula>
    </cfRule>
    <cfRule type="containsText" dxfId="8825" priority="9216" operator="containsText" text="09.00 -16.00">
      <formula>NOT(ISERROR(SEARCH("09.00 -16.00",AA91)))</formula>
    </cfRule>
  </conditionalFormatting>
  <conditionalFormatting sqref="AA92">
    <cfRule type="containsText" dxfId="8824" priority="9211" operator="containsText" text="09.00 -13:00">
      <formula>NOT(ISERROR(SEARCH("09.00 -13:00",AA92)))</formula>
    </cfRule>
    <cfRule type="containsText" dxfId="8823" priority="9212" operator="containsText" text="08.30 -17.30">
      <formula>NOT(ISERROR(SEARCH("08.30 -17.30",AA92)))</formula>
    </cfRule>
    <cfRule type="containsText" dxfId="8822" priority="9213" operator="containsText" text="08.30 -15:30">
      <formula>NOT(ISERROR(SEARCH("08.30 -15:30",AA92)))</formula>
    </cfRule>
  </conditionalFormatting>
  <conditionalFormatting sqref="AA93:AA98">
    <cfRule type="containsText" dxfId="8821" priority="9208" operator="containsText" text="09.00 -13.00">
      <formula>NOT(ISERROR(SEARCH("09.00 -13.00",AA93)))</formula>
    </cfRule>
    <cfRule type="containsText" dxfId="8820" priority="9209" operator="containsText" text="09.00 -15:00">
      <formula>NOT(ISERROR(SEARCH("09.00 -15:00",AA93)))</formula>
    </cfRule>
    <cfRule type="containsText" dxfId="8819" priority="9210" operator="containsText" text="09.00 -16.00">
      <formula>NOT(ISERROR(SEARCH("09.00 -16.00",AA93)))</formula>
    </cfRule>
  </conditionalFormatting>
  <conditionalFormatting sqref="AA93:AA98">
    <cfRule type="containsText" dxfId="8818" priority="9205" operator="containsText" text="09.00 -13:00">
      <formula>NOT(ISERROR(SEARCH("09.00 -13:00",AA93)))</formula>
    </cfRule>
    <cfRule type="containsText" dxfId="8817" priority="9206" operator="containsText" text="08.30 -17.30">
      <formula>NOT(ISERROR(SEARCH("08.30 -17.30",AA93)))</formula>
    </cfRule>
    <cfRule type="containsText" dxfId="8816" priority="9207" operator="containsText" text="08.30 -15:30">
      <formula>NOT(ISERROR(SEARCH("08.30 -15:30",AA93)))</formula>
    </cfRule>
  </conditionalFormatting>
  <conditionalFormatting sqref="AA91">
    <cfRule type="containsText" dxfId="8815" priority="9202" operator="containsText" text="09.00 -13.00">
      <formula>NOT(ISERROR(SEARCH("09.00 -13.00",AA91)))</formula>
    </cfRule>
    <cfRule type="containsText" dxfId="8814" priority="9203" operator="containsText" text="09.00 -15:00">
      <formula>NOT(ISERROR(SEARCH("09.00 -15:00",AA91)))</formula>
    </cfRule>
    <cfRule type="containsText" dxfId="8813" priority="9204" operator="containsText" text="09.00 -16.00">
      <formula>NOT(ISERROR(SEARCH("09.00 -16.00",AA91)))</formula>
    </cfRule>
  </conditionalFormatting>
  <conditionalFormatting sqref="AA91">
    <cfRule type="containsText" dxfId="8812" priority="9199" operator="containsText" text="09.00 -13:00">
      <formula>NOT(ISERROR(SEARCH("09.00 -13:00",AA91)))</formula>
    </cfRule>
    <cfRule type="containsText" dxfId="8811" priority="9200" operator="containsText" text="08.30 -17.30">
      <formula>NOT(ISERROR(SEARCH("08.30 -17.30",AA91)))</formula>
    </cfRule>
    <cfRule type="containsText" dxfId="8810" priority="9201" operator="containsText" text="08.30 -15:30">
      <formula>NOT(ISERROR(SEARCH("08.30 -15:30",AA91)))</formula>
    </cfRule>
  </conditionalFormatting>
  <conditionalFormatting sqref="AA100">
    <cfRule type="cellIs" dxfId="8809" priority="9190" operator="equal">
      <formula>"09.00 – 13.00"</formula>
    </cfRule>
  </conditionalFormatting>
  <conditionalFormatting sqref="AA100">
    <cfRule type="cellIs" dxfId="8808" priority="9191" operator="equal">
      <formula>"09.00 – 15.00"</formula>
    </cfRule>
  </conditionalFormatting>
  <conditionalFormatting sqref="AA100">
    <cfRule type="cellIs" dxfId="8807" priority="9192" operator="equal">
      <formula>"09.00 – 18.00"</formula>
    </cfRule>
  </conditionalFormatting>
  <conditionalFormatting sqref="AA100">
    <cfRule type="cellIs" dxfId="8806" priority="9193" operator="equal">
      <formula>"09.30 – 13.00"</formula>
    </cfRule>
  </conditionalFormatting>
  <conditionalFormatting sqref="AA100">
    <cfRule type="cellIs" dxfId="8805" priority="9194" operator="equal">
      <formula>"10.30 – 19.30"</formula>
    </cfRule>
  </conditionalFormatting>
  <conditionalFormatting sqref="AA100">
    <cfRule type="cellIs" dxfId="8804" priority="9195" operator="equal">
      <formula>"11.30 – 19.30"</formula>
    </cfRule>
  </conditionalFormatting>
  <conditionalFormatting sqref="AA100">
    <cfRule type="cellIs" dxfId="8803" priority="9196" operator="equal">
      <formula>_FV(13,"3")</formula>
    </cfRule>
  </conditionalFormatting>
  <conditionalFormatting sqref="AA100">
    <cfRule type="cellIs" dxfId="8802" priority="9197" operator="equal">
      <formula>_FV(13,"3")</formula>
    </cfRule>
  </conditionalFormatting>
  <conditionalFormatting sqref="AA100">
    <cfRule type="cellIs" dxfId="8801" priority="9198" operator="equal">
      <formula>_FV(13,"3")</formula>
    </cfRule>
  </conditionalFormatting>
  <conditionalFormatting sqref="AA100">
    <cfRule type="containsText" dxfId="8800" priority="9180" operator="containsText" text="DOMENICA">
      <formula>NOT(ISERROR(SEARCH("DOMENICA",AA100)))</formula>
    </cfRule>
    <cfRule type="containsText" dxfId="8799" priority="9181" operator="containsText" text="08.30 – 14.30">
      <formula>NOT(ISERROR(SEARCH("08.30 – 14.30",AA100)))</formula>
    </cfRule>
    <cfRule type="containsText" dxfId="8798" priority="9182" operator="containsText" text="09.30 – 18.30">
      <formula>NOT(ISERROR(SEARCH("09.30 – 18.30",AA100)))</formula>
    </cfRule>
    <cfRule type="containsText" dxfId="8797" priority="9183" operator="containsText" text="08.30 – 16.30">
      <formula>NOT(ISERROR(SEARCH("08.30 – 16.30",AA100)))</formula>
    </cfRule>
    <cfRule type="containsText" dxfId="8796" priority="9184" operator="containsText" text="08.30 – 17.30">
      <formula>NOT(ISERROR(SEARCH("08.30 – 17.30",AA100)))</formula>
    </cfRule>
    <cfRule type="containsText" dxfId="8795" priority="9185" operator="containsText" text="09.00 – 18.00">
      <formula>NOT(ISERROR(SEARCH("09.00 – 18.00",AA100)))</formula>
    </cfRule>
    <cfRule type="containsText" dxfId="8794" priority="9186" operator="containsText" text="09.00 – 15.00">
      <formula>NOT(ISERROR(SEARCH("09.00 – 15.00",AA100)))</formula>
    </cfRule>
    <cfRule type="containsText" dxfId="8793" priority="9187" operator="containsText" text="10.30 – 19.30">
      <formula>NOT(ISERROR(SEARCH("10.30 – 19.30",AA100)))</formula>
    </cfRule>
    <cfRule type="containsText" dxfId="8792" priority="9188" operator="containsText" text="09.00 – 13.00">
      <formula>NOT(ISERROR(SEARCH("09.00 – 13.00",AA100)))</formula>
    </cfRule>
    <cfRule type="containsText" dxfId="8791" priority="9189" operator="containsText" text="11.30 – 19.30">
      <formula>NOT(ISERROR(SEARCH("11.30 – 19.30",AA100)))</formula>
    </cfRule>
  </conditionalFormatting>
  <conditionalFormatting sqref="AA100">
    <cfRule type="cellIs" dxfId="8790" priority="9172" operator="equal">
      <formula>"09.00 – 15.00"</formula>
    </cfRule>
  </conditionalFormatting>
  <conditionalFormatting sqref="AA100">
    <cfRule type="cellIs" dxfId="8789" priority="9173" operator="equal">
      <formula>"09.00 – 18.00"</formula>
    </cfRule>
  </conditionalFormatting>
  <conditionalFormatting sqref="AA100">
    <cfRule type="cellIs" dxfId="8788" priority="9174" operator="equal">
      <formula>"09.30 – 13.00"</formula>
    </cfRule>
  </conditionalFormatting>
  <conditionalFormatting sqref="AA100">
    <cfRule type="cellIs" dxfId="8787" priority="9175" operator="equal">
      <formula>"10.30 – 19.30"</formula>
    </cfRule>
  </conditionalFormatting>
  <conditionalFormatting sqref="AA100">
    <cfRule type="cellIs" dxfId="8786" priority="9176" operator="equal">
      <formula>"11.30 – 19.30"</formula>
    </cfRule>
  </conditionalFormatting>
  <conditionalFormatting sqref="AA100">
    <cfRule type="cellIs" dxfId="8785" priority="9177" operator="equal">
      <formula>_FV(13,"3")</formula>
    </cfRule>
  </conditionalFormatting>
  <conditionalFormatting sqref="AA100">
    <cfRule type="cellIs" dxfId="8784" priority="9178" operator="equal">
      <formula>_FV(13,"3")</formula>
    </cfRule>
  </conditionalFormatting>
  <conditionalFormatting sqref="AA100">
    <cfRule type="cellIs" dxfId="8783" priority="9179" operator="equal">
      <formula>_FV(13,"3")</formula>
    </cfRule>
  </conditionalFormatting>
  <conditionalFormatting sqref="AA100">
    <cfRule type="cellIs" dxfId="8782" priority="9164" operator="equal">
      <formula>"09.00 – 15.00"</formula>
    </cfRule>
  </conditionalFormatting>
  <conditionalFormatting sqref="AA100">
    <cfRule type="cellIs" dxfId="8781" priority="9165" operator="equal">
      <formula>"09.00 – 18.00"</formula>
    </cfRule>
  </conditionalFormatting>
  <conditionalFormatting sqref="AA100">
    <cfRule type="cellIs" dxfId="8780" priority="9166" operator="equal">
      <formula>"09.30 – 13.00"</formula>
    </cfRule>
  </conditionalFormatting>
  <conditionalFormatting sqref="AA100">
    <cfRule type="cellIs" dxfId="8779" priority="9167" operator="equal">
      <formula>"10.30 – 19.30"</formula>
    </cfRule>
  </conditionalFormatting>
  <conditionalFormatting sqref="AA100">
    <cfRule type="cellIs" dxfId="8778" priority="9168" operator="equal">
      <formula>"11.30 – 19.30"</formula>
    </cfRule>
  </conditionalFormatting>
  <conditionalFormatting sqref="AA100">
    <cfRule type="cellIs" dxfId="8777" priority="9169" operator="equal">
      <formula>_FV(13,"3")</formula>
    </cfRule>
  </conditionalFormatting>
  <conditionalFormatting sqref="AA100">
    <cfRule type="cellIs" dxfId="8776" priority="9170" operator="equal">
      <formula>_FV(13,"3")</formula>
    </cfRule>
  </conditionalFormatting>
  <conditionalFormatting sqref="AA100">
    <cfRule type="cellIs" dxfId="8775" priority="9171" operator="equal">
      <formula>_FV(13,"3")</formula>
    </cfRule>
  </conditionalFormatting>
  <conditionalFormatting sqref="AA100">
    <cfRule type="containsText" dxfId="8774" priority="9158" operator="containsText" text="09.00 - 13.00">
      <formula>NOT(ISERROR(SEARCH("09.00 - 13.00",AA100)))</formula>
    </cfRule>
    <cfRule type="containsText" dxfId="8773" priority="9159" operator="containsText" text="09.00 – 15:00">
      <formula>NOT(ISERROR(SEARCH("09.00 – 15:00",AA100)))</formula>
    </cfRule>
    <cfRule type="containsText" dxfId="8772" priority="9160" operator="containsText" text="09.00 – 16.00">
      <formula>NOT(ISERROR(SEARCH("09.00 – 16.00",AA100)))</formula>
    </cfRule>
    <cfRule type="containsText" dxfId="8771" priority="9161" operator="containsText" text="09.00 - 13:00">
      <formula>NOT(ISERROR(SEARCH("09.00 - 13:00",AA100)))</formula>
    </cfRule>
    <cfRule type="containsText" dxfId="8770" priority="9162" operator="containsText" text="08.30 – 16:30 ">
      <formula>NOT(ISERROR(SEARCH("08.30 – 16:30 ",AA100)))</formula>
    </cfRule>
    <cfRule type="containsText" dxfId="8769" priority="9163" operator="containsText" text="08.30 – 17:30 ">
      <formula>NOT(ISERROR(SEARCH("08.30 – 17:30 ",AA100)))</formula>
    </cfRule>
  </conditionalFormatting>
  <conditionalFormatting sqref="AA100">
    <cfRule type="cellIs" dxfId="8768" priority="9150" operator="equal">
      <formula>"09.00 – 15.00"</formula>
    </cfRule>
  </conditionalFormatting>
  <conditionalFormatting sqref="AA100">
    <cfRule type="cellIs" dxfId="8767" priority="9151" operator="equal">
      <formula>"09.00 – 18.00"</formula>
    </cfRule>
  </conditionalFormatting>
  <conditionalFormatting sqref="AA100">
    <cfRule type="cellIs" dxfId="8766" priority="9152" operator="equal">
      <formula>"09.30 – 13.00"</formula>
    </cfRule>
  </conditionalFormatting>
  <conditionalFormatting sqref="AA100">
    <cfRule type="cellIs" dxfId="8765" priority="9153" operator="equal">
      <formula>"10.30 – 19.30"</formula>
    </cfRule>
  </conditionalFormatting>
  <conditionalFormatting sqref="AA100">
    <cfRule type="cellIs" dxfId="8764" priority="9154" operator="equal">
      <formula>"11.30 – 19.30"</formula>
    </cfRule>
  </conditionalFormatting>
  <conditionalFormatting sqref="AA100">
    <cfRule type="cellIs" dxfId="8763" priority="9155" operator="equal">
      <formula>_FV(13,"3")</formula>
    </cfRule>
  </conditionalFormatting>
  <conditionalFormatting sqref="AA100">
    <cfRule type="cellIs" dxfId="8762" priority="9156" operator="equal">
      <formula>_FV(13,"3")</formula>
    </cfRule>
  </conditionalFormatting>
  <conditionalFormatting sqref="AA100">
    <cfRule type="cellIs" dxfId="8761" priority="9157" operator="equal">
      <formula>_FV(13,"3")</formula>
    </cfRule>
  </conditionalFormatting>
  <conditionalFormatting sqref="AA100">
    <cfRule type="containsText" dxfId="8760" priority="9140" operator="containsText" text="DOMENICA">
      <formula>NOT(ISERROR(SEARCH("DOMENICA",AA100)))</formula>
    </cfRule>
    <cfRule type="containsText" dxfId="8759" priority="9141" operator="containsText" text="08.30 – 14.30">
      <formula>NOT(ISERROR(SEARCH("08.30 – 14.30",AA100)))</formula>
    </cfRule>
    <cfRule type="containsText" dxfId="8758" priority="9142" operator="containsText" text="09.30 – 18.30">
      <formula>NOT(ISERROR(SEARCH("09.30 – 18.30",AA100)))</formula>
    </cfRule>
    <cfRule type="containsText" dxfId="8757" priority="9143" operator="containsText" text="08.30 – 16.30">
      <formula>NOT(ISERROR(SEARCH("08.30 – 16.30",AA100)))</formula>
    </cfRule>
    <cfRule type="containsText" dxfId="8756" priority="9144" operator="containsText" text="08.30 – 17.30">
      <formula>NOT(ISERROR(SEARCH("08.30 – 17.30",AA100)))</formula>
    </cfRule>
    <cfRule type="containsText" dxfId="8755" priority="9145" operator="containsText" text="09.00 – 18.00">
      <formula>NOT(ISERROR(SEARCH("09.00 – 18.00",AA100)))</formula>
    </cfRule>
    <cfRule type="containsText" dxfId="8754" priority="9146" operator="containsText" text="09.00 – 15.00">
      <formula>NOT(ISERROR(SEARCH("09.00 – 15.00",AA100)))</formula>
    </cfRule>
    <cfRule type="containsText" dxfId="8753" priority="9147" operator="containsText" text="10.30 – 19.30">
      <formula>NOT(ISERROR(SEARCH("10.30 – 19.30",AA100)))</formula>
    </cfRule>
    <cfRule type="containsText" dxfId="8752" priority="9148" operator="containsText" text="09.00 – 13.00">
      <formula>NOT(ISERROR(SEARCH("09.00 – 13.00",AA100)))</formula>
    </cfRule>
    <cfRule type="containsText" dxfId="8751" priority="9149" operator="containsText" text="11.30 – 19.30">
      <formula>NOT(ISERROR(SEARCH("11.30 – 19.30",AA100)))</formula>
    </cfRule>
  </conditionalFormatting>
  <conditionalFormatting sqref="AA100">
    <cfRule type="cellIs" dxfId="8750" priority="9133" operator="equal">
      <formula>"09.00 – 18.00"</formula>
    </cfRule>
  </conditionalFormatting>
  <conditionalFormatting sqref="AA100">
    <cfRule type="cellIs" dxfId="8749" priority="9134" operator="equal">
      <formula>"09.30 – 13.00"</formula>
    </cfRule>
  </conditionalFormatting>
  <conditionalFormatting sqref="AA100">
    <cfRule type="cellIs" dxfId="8748" priority="9135" operator="equal">
      <formula>"10.30 – 19.30"</formula>
    </cfRule>
  </conditionalFormatting>
  <conditionalFormatting sqref="AA100">
    <cfRule type="cellIs" dxfId="8747" priority="9136" operator="equal">
      <formula>"11.30 – 19.30"</formula>
    </cfRule>
  </conditionalFormatting>
  <conditionalFormatting sqref="AA100">
    <cfRule type="cellIs" dxfId="8746" priority="9137" operator="equal">
      <formula>_FV(13,"3")</formula>
    </cfRule>
  </conditionalFormatting>
  <conditionalFormatting sqref="AA100">
    <cfRule type="cellIs" dxfId="8745" priority="9138" operator="equal">
      <formula>_FV(13,"3")</formula>
    </cfRule>
  </conditionalFormatting>
  <conditionalFormatting sqref="AA100">
    <cfRule type="cellIs" dxfId="8744" priority="9139" operator="equal">
      <formula>_FV(13,"3")</formula>
    </cfRule>
  </conditionalFormatting>
  <conditionalFormatting sqref="AA100">
    <cfRule type="cellIs" dxfId="8743" priority="9126" operator="equal">
      <formula>"09.00 – 18.00"</formula>
    </cfRule>
  </conditionalFormatting>
  <conditionalFormatting sqref="AA100">
    <cfRule type="cellIs" dxfId="8742" priority="9127" operator="equal">
      <formula>"09.30 – 13.00"</formula>
    </cfRule>
  </conditionalFormatting>
  <conditionalFormatting sqref="AA100">
    <cfRule type="cellIs" dxfId="8741" priority="9128" operator="equal">
      <formula>"10.30 – 19.30"</formula>
    </cfRule>
  </conditionalFormatting>
  <conditionalFormatting sqref="AA100">
    <cfRule type="cellIs" dxfId="8740" priority="9129" operator="equal">
      <formula>"11.30 – 19.30"</formula>
    </cfRule>
  </conditionalFormatting>
  <conditionalFormatting sqref="AA100">
    <cfRule type="cellIs" dxfId="8739" priority="9130" operator="equal">
      <formula>_FV(13,"3")</formula>
    </cfRule>
  </conditionalFormatting>
  <conditionalFormatting sqref="AA100">
    <cfRule type="cellIs" dxfId="8738" priority="9131" operator="equal">
      <formula>_FV(13,"3")</formula>
    </cfRule>
  </conditionalFormatting>
  <conditionalFormatting sqref="AA100">
    <cfRule type="cellIs" dxfId="8737" priority="9132" operator="equal">
      <formula>_FV(13,"3")</formula>
    </cfRule>
  </conditionalFormatting>
  <conditionalFormatting sqref="AA101:AA108">
    <cfRule type="containsText" dxfId="8736" priority="9108" operator="containsText" text="08.30 – 14.30">
      <formula>NOT(ISERROR(SEARCH("08.30 – 14.30",AA101)))</formula>
    </cfRule>
    <cfRule type="containsText" dxfId="8735" priority="9109" operator="containsText" text="09:30 – 18.30">
      <formula>NOT(ISERROR(SEARCH("09:30 – 18.30",AA101)))</formula>
    </cfRule>
    <cfRule type="containsText" dxfId="8734" priority="9110" operator="containsText" text="10.30 – 18.30">
      <formula>NOT(ISERROR(SEARCH("10.30 – 18.30",AA101)))</formula>
    </cfRule>
    <cfRule type="containsText" dxfId="8733" priority="9111" operator="containsText" text="09.30 – 18.30">
      <formula>NOT(ISERROR(SEARCH("09.30 – 18.30",AA101)))</formula>
    </cfRule>
    <cfRule type="containsText" dxfId="8732" priority="9113" operator="containsText" text="09.00 – 13:00">
      <formula>NOT(ISERROR(SEARCH("09.00 – 13:00",AA101)))</formula>
    </cfRule>
    <cfRule type="containsText" dxfId="8731" priority="9114" operator="containsText" text="08.30 – 16.30">
      <formula>NOT(ISERROR(SEARCH("08.30 – 16.30",AA101)))</formula>
    </cfRule>
    <cfRule type="containsText" dxfId="8730" priority="9115" operator="containsText" text="08:30 – 17.30">
      <formula>NOT(ISERROR(SEARCH("08:30 – 17.30",AA101)))</formula>
    </cfRule>
    <cfRule type="containsText" dxfId="8729" priority="9116" operator="containsText" text="08.30 – 17.30">
      <formula>NOT(ISERROR(SEARCH("08.30 – 17.30",AA101)))</formula>
    </cfRule>
    <cfRule type="containsText" dxfId="8728" priority="9117" operator="containsText" text="09.00 – 18.00">
      <formula>NOT(ISERROR(SEARCH("09.00 – 18.00",AA101)))</formula>
    </cfRule>
    <cfRule type="containsText" dxfId="8727" priority="9118" operator="containsText" text="09.00 – 13.00">
      <formula>NOT(ISERROR(SEARCH("09.00 – 13.00",AA101)))</formula>
    </cfRule>
    <cfRule type="containsText" dxfId="8726" priority="9119" operator="containsText" text="11.30 – 19.30">
      <formula>NOT(ISERROR(SEARCH("11.30 – 19.30",AA101)))</formula>
    </cfRule>
    <cfRule type="containsText" dxfId="8725" priority="9120" operator="containsText" text="10.30 – 19.30">
      <formula>NOT(ISERROR(SEARCH("10.30 – 19.30",AA101)))</formula>
    </cfRule>
    <cfRule type="containsText" dxfId="8724" priority="9121" operator="containsText" text="09.00 – 15.00">
      <formula>NOT(ISERROR(SEARCH("09.00 – 15.00",AA101)))</formula>
    </cfRule>
    <cfRule type="containsText" dxfId="8723" priority="9122" operator="containsText" text="1 2 : 3 0">
      <formula>NOT(ISERROR(SEARCH("1 2 : 3 0",AA101)))</formula>
    </cfRule>
    <cfRule type="containsText" dxfId="8722" priority="9123" operator="containsText" text="1 3 : 3 0">
      <formula>NOT(ISERROR(SEARCH("1 3 : 3 0",AA101)))</formula>
    </cfRule>
    <cfRule type="containsText" dxfId="8721" priority="9124" operator="containsText" text="FESTIVITÁ">
      <formula>NOT(ISERROR(SEARCH("FESTIVITÁ",AA101)))</formula>
    </cfRule>
    <cfRule type="cellIs" dxfId="8720" priority="9125" operator="equal">
      <formula>"DOMENICA"</formula>
    </cfRule>
  </conditionalFormatting>
  <conditionalFormatting sqref="AA101:AA108">
    <cfRule type="containsText" dxfId="8719" priority="9100" operator="containsText" text="09.00 - 13.00">
      <formula>NOT(ISERROR(SEARCH("09.00 - 13.00",AA101)))</formula>
    </cfRule>
    <cfRule type="containsText" dxfId="8718" priority="9103" operator="containsText" text="09.00 – 15:00">
      <formula>NOT(ISERROR(SEARCH("09.00 – 15:00",AA101)))</formula>
    </cfRule>
    <cfRule type="containsText" dxfId="8717" priority="9104" operator="containsText" text="09.00 – 16.00">
      <formula>NOT(ISERROR(SEARCH("09.00 – 16.00",AA101)))</formula>
    </cfRule>
    <cfRule type="containsText" dxfId="8716" priority="9105" operator="containsText" text="09.00 - 13:00">
      <formula>NOT(ISERROR(SEARCH("09.00 - 13:00",AA101)))</formula>
    </cfRule>
    <cfRule type="containsText" dxfId="8715" priority="9106" operator="containsText" text="08.30 – 16:30 ">
      <formula>NOT(ISERROR(SEARCH("08.30 – 16:30 ",AA101)))</formula>
    </cfRule>
    <cfRule type="containsText" dxfId="8714" priority="9107" operator="containsText" text="08.30 – 17:30 ">
      <formula>NOT(ISERROR(SEARCH("08.30 – 17:30 ",AA101)))</formula>
    </cfRule>
  </conditionalFormatting>
  <conditionalFormatting sqref="AA101:AA108">
    <cfRule type="containsText" dxfId="8713" priority="9102" operator="containsText" text="1 3 : 0 0">
      <formula>NOT(ISERROR(SEARCH("1 3 : 0 0",AA101)))</formula>
    </cfRule>
  </conditionalFormatting>
  <conditionalFormatting sqref="AA101">
    <cfRule type="containsText" dxfId="8712" priority="9101" operator="containsText" text="13:00">
      <formula>NOT(ISERROR(SEARCH("13:00",AA101)))</formula>
    </cfRule>
  </conditionalFormatting>
  <conditionalFormatting sqref="AA101:AA108">
    <cfRule type="containsText" dxfId="8711" priority="9112" operator="containsText" text="09:00 – 13.00 ">
      <formula>NOT(ISERROR(SEARCH("09:00 – 13.00 ",AA101)))</formula>
    </cfRule>
  </conditionalFormatting>
  <conditionalFormatting sqref="AA107">
    <cfRule type="containsText" dxfId="8710" priority="9099" operator="containsText" text="09:00 – 13.00 ">
      <formula>NOT(ISERROR(SEARCH("09:00 – 13.00 ",AA107)))</formula>
    </cfRule>
  </conditionalFormatting>
  <conditionalFormatting sqref="AA101:AA108">
    <cfRule type="containsText" dxfId="8709" priority="9098" operator="containsText" text="09:00 – 13.00 ">
      <formula>NOT(ISERROR(SEARCH("09:00 – 13.00 ",AA101)))</formula>
    </cfRule>
  </conditionalFormatting>
  <conditionalFormatting sqref="AA107:AA108">
    <cfRule type="containsText" dxfId="8708" priority="9097" operator="containsText" text="09:00 – 13.00 ">
      <formula>NOT(ISERROR(SEARCH("09:00 – 13.00 ",AA107)))</formula>
    </cfRule>
  </conditionalFormatting>
  <conditionalFormatting sqref="AA102">
    <cfRule type="containsText" dxfId="8707" priority="9094" operator="containsText" text="09.00 -13.00">
      <formula>NOT(ISERROR(SEARCH("09.00 -13.00",AA102)))</formula>
    </cfRule>
    <cfRule type="containsText" dxfId="8706" priority="9095" operator="containsText" text="09.00 -15:00">
      <formula>NOT(ISERROR(SEARCH("09.00 -15:00",AA102)))</formula>
    </cfRule>
    <cfRule type="containsText" dxfId="8705" priority="9096" operator="containsText" text="09.00 -16.00">
      <formula>NOT(ISERROR(SEARCH("09.00 -16.00",AA102)))</formula>
    </cfRule>
  </conditionalFormatting>
  <conditionalFormatting sqref="AA103:AA108">
    <cfRule type="containsText" dxfId="8704" priority="9091" operator="containsText" text="09.00 -13.00">
      <formula>NOT(ISERROR(SEARCH("09.00 -13.00",AA103)))</formula>
    </cfRule>
    <cfRule type="containsText" dxfId="8703" priority="9092" operator="containsText" text="09.00 -15:00">
      <formula>NOT(ISERROR(SEARCH("09.00 -15:00",AA103)))</formula>
    </cfRule>
    <cfRule type="containsText" dxfId="8702" priority="9093" operator="containsText" text="09.00 -16.00">
      <formula>NOT(ISERROR(SEARCH("09.00 -16.00",AA103)))</formula>
    </cfRule>
  </conditionalFormatting>
  <conditionalFormatting sqref="AA101">
    <cfRule type="containsText" dxfId="8701" priority="9088" operator="containsText" text="09.00 -13.00">
      <formula>NOT(ISERROR(SEARCH("09.00 -13.00",AA101)))</formula>
    </cfRule>
    <cfRule type="containsText" dxfId="8700" priority="9089" operator="containsText" text="09.00 -15:00">
      <formula>NOT(ISERROR(SEARCH("09.00 -15:00",AA101)))</formula>
    </cfRule>
    <cfRule type="containsText" dxfId="8699" priority="9090" operator="containsText" text="09.00 -16.00">
      <formula>NOT(ISERROR(SEARCH("09.00 -16.00",AA101)))</formula>
    </cfRule>
  </conditionalFormatting>
  <conditionalFormatting sqref="AA107">
    <cfRule type="containsText" dxfId="8698" priority="9087" operator="containsText" text="09:00 – 13.00 ">
      <formula>NOT(ISERROR(SEARCH("09:00 – 13.00 ",AA107)))</formula>
    </cfRule>
  </conditionalFormatting>
  <conditionalFormatting sqref="AA101:AA108">
    <cfRule type="containsText" dxfId="8697" priority="9086" operator="containsText" text="09:00 – 13.00 ">
      <formula>NOT(ISERROR(SEARCH("09:00 – 13.00 ",AA101)))</formula>
    </cfRule>
  </conditionalFormatting>
  <conditionalFormatting sqref="AA107:AA108">
    <cfRule type="containsText" dxfId="8696" priority="9085" operator="containsText" text="09:00 – 13.00 ">
      <formula>NOT(ISERROR(SEARCH("09:00 – 13.00 ",AA107)))</formula>
    </cfRule>
  </conditionalFormatting>
  <conditionalFormatting sqref="AA102">
    <cfRule type="containsText" dxfId="8695" priority="9082" operator="containsText" text="09.00 -13.00">
      <formula>NOT(ISERROR(SEARCH("09.00 -13.00",AA102)))</formula>
    </cfRule>
    <cfRule type="containsText" dxfId="8694" priority="9083" operator="containsText" text="09.00 -15:00">
      <formula>NOT(ISERROR(SEARCH("09.00 -15:00",AA102)))</formula>
    </cfRule>
    <cfRule type="containsText" dxfId="8693" priority="9084" operator="containsText" text="09.00 -16.00">
      <formula>NOT(ISERROR(SEARCH("09.00 -16.00",AA102)))</formula>
    </cfRule>
  </conditionalFormatting>
  <conditionalFormatting sqref="AA103:AA108">
    <cfRule type="containsText" dxfId="8692" priority="9079" operator="containsText" text="09.00 -13.00">
      <formula>NOT(ISERROR(SEARCH("09.00 -13.00",AA103)))</formula>
    </cfRule>
    <cfRule type="containsText" dxfId="8691" priority="9080" operator="containsText" text="09.00 -15:00">
      <formula>NOT(ISERROR(SEARCH("09.00 -15:00",AA103)))</formula>
    </cfRule>
    <cfRule type="containsText" dxfId="8690" priority="9081" operator="containsText" text="09.00 -16.00">
      <formula>NOT(ISERROR(SEARCH("09.00 -16.00",AA103)))</formula>
    </cfRule>
  </conditionalFormatting>
  <conditionalFormatting sqref="AA101">
    <cfRule type="containsText" dxfId="8689" priority="9076" operator="containsText" text="09.00 -13.00">
      <formula>NOT(ISERROR(SEARCH("09.00 -13.00",AA101)))</formula>
    </cfRule>
    <cfRule type="containsText" dxfId="8688" priority="9077" operator="containsText" text="09.00 -15:00">
      <formula>NOT(ISERROR(SEARCH("09.00 -15:00",AA101)))</formula>
    </cfRule>
    <cfRule type="containsText" dxfId="8687" priority="9078" operator="containsText" text="09.00 -16.00">
      <formula>NOT(ISERROR(SEARCH("09.00 -16.00",AA101)))</formula>
    </cfRule>
  </conditionalFormatting>
  <conditionalFormatting sqref="AA102">
    <cfRule type="containsText" dxfId="8686" priority="9073" operator="containsText" text="09.00 -13:00">
      <formula>NOT(ISERROR(SEARCH("09.00 -13:00",AA102)))</formula>
    </cfRule>
    <cfRule type="containsText" dxfId="8685" priority="9074" operator="containsText" text="08.30 -17.30">
      <formula>NOT(ISERROR(SEARCH("08.30 -17.30",AA102)))</formula>
    </cfRule>
    <cfRule type="containsText" dxfId="8684" priority="9075" operator="containsText" text="08.30 -15:30">
      <formula>NOT(ISERROR(SEARCH("08.30 -15:30",AA102)))</formula>
    </cfRule>
  </conditionalFormatting>
  <conditionalFormatting sqref="AA103:AA108">
    <cfRule type="containsText" dxfId="8683" priority="9070" operator="containsText" text="09.00 -13.00">
      <formula>NOT(ISERROR(SEARCH("09.00 -13.00",AA103)))</formula>
    </cfRule>
    <cfRule type="containsText" dxfId="8682" priority="9071" operator="containsText" text="09.00 -15:00">
      <formula>NOT(ISERROR(SEARCH("09.00 -15:00",AA103)))</formula>
    </cfRule>
    <cfRule type="containsText" dxfId="8681" priority="9072" operator="containsText" text="09.00 -16.00">
      <formula>NOT(ISERROR(SEARCH("09.00 -16.00",AA103)))</formula>
    </cfRule>
  </conditionalFormatting>
  <conditionalFormatting sqref="AA103:AA108">
    <cfRule type="containsText" dxfId="8680" priority="9067" operator="containsText" text="09.00 -13:00">
      <formula>NOT(ISERROR(SEARCH("09.00 -13:00",AA103)))</formula>
    </cfRule>
    <cfRule type="containsText" dxfId="8679" priority="9068" operator="containsText" text="08.30 -17.30">
      <formula>NOT(ISERROR(SEARCH("08.30 -17.30",AA103)))</formula>
    </cfRule>
    <cfRule type="containsText" dxfId="8678" priority="9069" operator="containsText" text="08.30 -15:30">
      <formula>NOT(ISERROR(SEARCH("08.30 -15:30",AA103)))</formula>
    </cfRule>
  </conditionalFormatting>
  <conditionalFormatting sqref="AA101">
    <cfRule type="containsText" dxfId="8677" priority="9064" operator="containsText" text="09.00 -13.00">
      <formula>NOT(ISERROR(SEARCH("09.00 -13.00",AA101)))</formula>
    </cfRule>
    <cfRule type="containsText" dxfId="8676" priority="9065" operator="containsText" text="09.00 -15:00">
      <formula>NOT(ISERROR(SEARCH("09.00 -15:00",AA101)))</formula>
    </cfRule>
    <cfRule type="containsText" dxfId="8675" priority="9066" operator="containsText" text="09.00 -16.00">
      <formula>NOT(ISERROR(SEARCH("09.00 -16.00",AA101)))</formula>
    </cfRule>
  </conditionalFormatting>
  <conditionalFormatting sqref="AA101">
    <cfRule type="containsText" dxfId="8674" priority="9061" operator="containsText" text="09.00 -13:00">
      <formula>NOT(ISERROR(SEARCH("09.00 -13:00",AA101)))</formula>
    </cfRule>
    <cfRule type="containsText" dxfId="8673" priority="9062" operator="containsText" text="08.30 -17.30">
      <formula>NOT(ISERROR(SEARCH("08.30 -17.30",AA101)))</formula>
    </cfRule>
    <cfRule type="containsText" dxfId="8672" priority="9063" operator="containsText" text="08.30 -15:30">
      <formula>NOT(ISERROR(SEARCH("08.30 -15:30",AA101)))</formula>
    </cfRule>
  </conditionalFormatting>
  <conditionalFormatting sqref="AA115:AA122">
    <cfRule type="containsText" dxfId="8671" priority="9043" operator="containsText" text="08.30 – 14.30">
      <formula>NOT(ISERROR(SEARCH("08.30 – 14.30",AA115)))</formula>
    </cfRule>
    <cfRule type="containsText" dxfId="8670" priority="9044" operator="containsText" text="09:30 – 18.30">
      <formula>NOT(ISERROR(SEARCH("09:30 – 18.30",AA115)))</formula>
    </cfRule>
    <cfRule type="containsText" dxfId="8669" priority="9045" operator="containsText" text="10.30 – 18.30">
      <formula>NOT(ISERROR(SEARCH("10.30 – 18.30",AA115)))</formula>
    </cfRule>
    <cfRule type="containsText" dxfId="8668" priority="9046" operator="containsText" text="09.30 – 18.30">
      <formula>NOT(ISERROR(SEARCH("09.30 – 18.30",AA115)))</formula>
    </cfRule>
    <cfRule type="containsText" dxfId="8667" priority="9048" operator="containsText" text="09.00 – 13:00">
      <formula>NOT(ISERROR(SEARCH("09.00 – 13:00",AA115)))</formula>
    </cfRule>
    <cfRule type="containsText" dxfId="8666" priority="9049" operator="containsText" text="08.30 – 16.30">
      <formula>NOT(ISERROR(SEARCH("08.30 – 16.30",AA115)))</formula>
    </cfRule>
    <cfRule type="containsText" dxfId="8665" priority="9050" operator="containsText" text="08:30 – 17.30">
      <formula>NOT(ISERROR(SEARCH("08:30 – 17.30",AA115)))</formula>
    </cfRule>
    <cfRule type="containsText" dxfId="8664" priority="9051" operator="containsText" text="08.30 – 17.30">
      <formula>NOT(ISERROR(SEARCH("08.30 – 17.30",AA115)))</formula>
    </cfRule>
    <cfRule type="containsText" dxfId="8663" priority="9052" operator="containsText" text="09.00 – 18.00">
      <formula>NOT(ISERROR(SEARCH("09.00 – 18.00",AA115)))</formula>
    </cfRule>
    <cfRule type="containsText" dxfId="8662" priority="9053" operator="containsText" text="09.00 – 13.00">
      <formula>NOT(ISERROR(SEARCH("09.00 – 13.00",AA115)))</formula>
    </cfRule>
    <cfRule type="containsText" dxfId="8661" priority="9054" operator="containsText" text="11.30 – 19.30">
      <formula>NOT(ISERROR(SEARCH("11.30 – 19.30",AA115)))</formula>
    </cfRule>
    <cfRule type="containsText" dxfId="8660" priority="9055" operator="containsText" text="10.30 – 19.30">
      <formula>NOT(ISERROR(SEARCH("10.30 – 19.30",AA115)))</formula>
    </cfRule>
    <cfRule type="containsText" dxfId="8659" priority="9056" operator="containsText" text="09.00 – 15.00">
      <formula>NOT(ISERROR(SEARCH("09.00 – 15.00",AA115)))</formula>
    </cfRule>
    <cfRule type="containsText" dxfId="8658" priority="9057" operator="containsText" text="1 2 : 3 0">
      <formula>NOT(ISERROR(SEARCH("1 2 : 3 0",AA115)))</formula>
    </cfRule>
    <cfRule type="containsText" dxfId="8657" priority="9058" operator="containsText" text="1 3 : 3 0">
      <formula>NOT(ISERROR(SEARCH("1 3 : 3 0",AA115)))</formula>
    </cfRule>
    <cfRule type="containsText" dxfId="8656" priority="9059" operator="containsText" text="FESTIVITÁ">
      <formula>NOT(ISERROR(SEARCH("FESTIVITÁ",AA115)))</formula>
    </cfRule>
    <cfRule type="cellIs" dxfId="8655" priority="9060" operator="equal">
      <formula>"DOMENICA"</formula>
    </cfRule>
  </conditionalFormatting>
  <conditionalFormatting sqref="AA115:AA122">
    <cfRule type="containsText" dxfId="8654" priority="9035" operator="containsText" text="09.00 - 13.00">
      <formula>NOT(ISERROR(SEARCH("09.00 - 13.00",AA115)))</formula>
    </cfRule>
    <cfRule type="containsText" dxfId="8653" priority="9038" operator="containsText" text="09.00 – 15:00">
      <formula>NOT(ISERROR(SEARCH("09.00 – 15:00",AA115)))</formula>
    </cfRule>
    <cfRule type="containsText" dxfId="8652" priority="9039" operator="containsText" text="09.00 – 16.00">
      <formula>NOT(ISERROR(SEARCH("09.00 – 16.00",AA115)))</formula>
    </cfRule>
    <cfRule type="containsText" dxfId="8651" priority="9040" operator="containsText" text="09.00 - 13:00">
      <formula>NOT(ISERROR(SEARCH("09.00 - 13:00",AA115)))</formula>
    </cfRule>
    <cfRule type="containsText" dxfId="8650" priority="9041" operator="containsText" text="08.30 – 16:30 ">
      <formula>NOT(ISERROR(SEARCH("08.30 – 16:30 ",AA115)))</formula>
    </cfRule>
    <cfRule type="containsText" dxfId="8649" priority="9042" operator="containsText" text="08.30 – 17:30 ">
      <formula>NOT(ISERROR(SEARCH("08.30 – 17:30 ",AA115)))</formula>
    </cfRule>
  </conditionalFormatting>
  <conditionalFormatting sqref="AA115:AA122">
    <cfRule type="containsText" dxfId="8648" priority="9037" operator="containsText" text="1 3 : 0 0">
      <formula>NOT(ISERROR(SEARCH("1 3 : 0 0",AA115)))</formula>
    </cfRule>
  </conditionalFormatting>
  <conditionalFormatting sqref="AA115">
    <cfRule type="containsText" dxfId="8647" priority="9036" operator="containsText" text="13:00">
      <formula>NOT(ISERROR(SEARCH("13:00",AA115)))</formula>
    </cfRule>
  </conditionalFormatting>
  <conditionalFormatting sqref="AA115:AA122">
    <cfRule type="containsText" dxfId="8646" priority="9047" operator="containsText" text="09:00 – 13.00 ">
      <formula>NOT(ISERROR(SEARCH("09:00 – 13.00 ",AA115)))</formula>
    </cfRule>
  </conditionalFormatting>
  <conditionalFormatting sqref="AA121">
    <cfRule type="containsText" dxfId="8645" priority="9034" operator="containsText" text="09:00 – 13.00 ">
      <formula>NOT(ISERROR(SEARCH("09:00 – 13.00 ",AA121)))</formula>
    </cfRule>
  </conditionalFormatting>
  <conditionalFormatting sqref="AA115:AA122">
    <cfRule type="containsText" dxfId="8644" priority="9033" operator="containsText" text="09:00 – 13.00 ">
      <formula>NOT(ISERROR(SEARCH("09:00 – 13.00 ",AA115)))</formula>
    </cfRule>
  </conditionalFormatting>
  <conditionalFormatting sqref="AA121:AA122">
    <cfRule type="containsText" dxfId="8643" priority="9032" operator="containsText" text="09:00 – 13.00 ">
      <formula>NOT(ISERROR(SEARCH("09:00 – 13.00 ",AA121)))</formula>
    </cfRule>
  </conditionalFormatting>
  <conditionalFormatting sqref="AA116">
    <cfRule type="containsText" dxfId="8642" priority="9029" operator="containsText" text="09.00 -13.00">
      <formula>NOT(ISERROR(SEARCH("09.00 -13.00",AA116)))</formula>
    </cfRule>
    <cfRule type="containsText" dxfId="8641" priority="9030" operator="containsText" text="09.00 -15:00">
      <formula>NOT(ISERROR(SEARCH("09.00 -15:00",AA116)))</formula>
    </cfRule>
    <cfRule type="containsText" dxfId="8640" priority="9031" operator="containsText" text="09.00 -16.00">
      <formula>NOT(ISERROR(SEARCH("09.00 -16.00",AA116)))</formula>
    </cfRule>
  </conditionalFormatting>
  <conditionalFormatting sqref="AA117:AA122">
    <cfRule type="containsText" dxfId="8639" priority="9026" operator="containsText" text="09.00 -13.00">
      <formula>NOT(ISERROR(SEARCH("09.00 -13.00",AA117)))</formula>
    </cfRule>
    <cfRule type="containsText" dxfId="8638" priority="9027" operator="containsText" text="09.00 -15:00">
      <formula>NOT(ISERROR(SEARCH("09.00 -15:00",AA117)))</formula>
    </cfRule>
    <cfRule type="containsText" dxfId="8637" priority="9028" operator="containsText" text="09.00 -16.00">
      <formula>NOT(ISERROR(SEARCH("09.00 -16.00",AA117)))</formula>
    </cfRule>
  </conditionalFormatting>
  <conditionalFormatting sqref="AA115">
    <cfRule type="containsText" dxfId="8636" priority="9023" operator="containsText" text="09.00 -13.00">
      <formula>NOT(ISERROR(SEARCH("09.00 -13.00",AA115)))</formula>
    </cfRule>
    <cfRule type="containsText" dxfId="8635" priority="9024" operator="containsText" text="09.00 -15:00">
      <formula>NOT(ISERROR(SEARCH("09.00 -15:00",AA115)))</formula>
    </cfRule>
    <cfRule type="containsText" dxfId="8634" priority="9025" operator="containsText" text="09.00 -16.00">
      <formula>NOT(ISERROR(SEARCH("09.00 -16.00",AA115)))</formula>
    </cfRule>
  </conditionalFormatting>
  <conditionalFormatting sqref="AA121">
    <cfRule type="containsText" dxfId="8633" priority="9022" operator="containsText" text="09:00 – 13.00 ">
      <formula>NOT(ISERROR(SEARCH("09:00 – 13.00 ",AA121)))</formula>
    </cfRule>
  </conditionalFormatting>
  <conditionalFormatting sqref="AA115:AA122">
    <cfRule type="containsText" dxfId="8632" priority="9021" operator="containsText" text="09:00 – 13.00 ">
      <formula>NOT(ISERROR(SEARCH("09:00 – 13.00 ",AA115)))</formula>
    </cfRule>
  </conditionalFormatting>
  <conditionalFormatting sqref="AA121:AA122">
    <cfRule type="containsText" dxfId="8631" priority="9020" operator="containsText" text="09:00 – 13.00 ">
      <formula>NOT(ISERROR(SEARCH("09:00 – 13.00 ",AA121)))</formula>
    </cfRule>
  </conditionalFormatting>
  <conditionalFormatting sqref="AA116">
    <cfRule type="containsText" dxfId="8630" priority="9017" operator="containsText" text="09.00 -13.00">
      <formula>NOT(ISERROR(SEARCH("09.00 -13.00",AA116)))</formula>
    </cfRule>
    <cfRule type="containsText" dxfId="8629" priority="9018" operator="containsText" text="09.00 -15:00">
      <formula>NOT(ISERROR(SEARCH("09.00 -15:00",AA116)))</formula>
    </cfRule>
    <cfRule type="containsText" dxfId="8628" priority="9019" operator="containsText" text="09.00 -16.00">
      <formula>NOT(ISERROR(SEARCH("09.00 -16.00",AA116)))</formula>
    </cfRule>
  </conditionalFormatting>
  <conditionalFormatting sqref="AA117:AA122">
    <cfRule type="containsText" dxfId="8627" priority="9014" operator="containsText" text="09.00 -13.00">
      <formula>NOT(ISERROR(SEARCH("09.00 -13.00",AA117)))</formula>
    </cfRule>
    <cfRule type="containsText" dxfId="8626" priority="9015" operator="containsText" text="09.00 -15:00">
      <formula>NOT(ISERROR(SEARCH("09.00 -15:00",AA117)))</formula>
    </cfRule>
    <cfRule type="containsText" dxfId="8625" priority="9016" operator="containsText" text="09.00 -16.00">
      <formula>NOT(ISERROR(SEARCH("09.00 -16.00",AA117)))</formula>
    </cfRule>
  </conditionalFormatting>
  <conditionalFormatting sqref="AA115">
    <cfRule type="containsText" dxfId="8624" priority="9011" operator="containsText" text="09.00 -13.00">
      <formula>NOT(ISERROR(SEARCH("09.00 -13.00",AA115)))</formula>
    </cfRule>
    <cfRule type="containsText" dxfId="8623" priority="9012" operator="containsText" text="09.00 -15:00">
      <formula>NOT(ISERROR(SEARCH("09.00 -15:00",AA115)))</formula>
    </cfRule>
    <cfRule type="containsText" dxfId="8622" priority="9013" operator="containsText" text="09.00 -16.00">
      <formula>NOT(ISERROR(SEARCH("09.00 -16.00",AA115)))</formula>
    </cfRule>
  </conditionalFormatting>
  <conditionalFormatting sqref="AA116">
    <cfRule type="containsText" dxfId="8621" priority="9008" operator="containsText" text="09.00 -13:00">
      <formula>NOT(ISERROR(SEARCH("09.00 -13:00",AA116)))</formula>
    </cfRule>
    <cfRule type="containsText" dxfId="8620" priority="9009" operator="containsText" text="08.30 -17.30">
      <formula>NOT(ISERROR(SEARCH("08.30 -17.30",AA116)))</formula>
    </cfRule>
    <cfRule type="containsText" dxfId="8619" priority="9010" operator="containsText" text="08.30 -15:30">
      <formula>NOT(ISERROR(SEARCH("08.30 -15:30",AA116)))</formula>
    </cfRule>
  </conditionalFormatting>
  <conditionalFormatting sqref="AA117:AA122">
    <cfRule type="containsText" dxfId="8618" priority="9005" operator="containsText" text="09.00 -13.00">
      <formula>NOT(ISERROR(SEARCH("09.00 -13.00",AA117)))</formula>
    </cfRule>
    <cfRule type="containsText" dxfId="8617" priority="9006" operator="containsText" text="09.00 -15:00">
      <formula>NOT(ISERROR(SEARCH("09.00 -15:00",AA117)))</formula>
    </cfRule>
    <cfRule type="containsText" dxfId="8616" priority="9007" operator="containsText" text="09.00 -16.00">
      <formula>NOT(ISERROR(SEARCH("09.00 -16.00",AA117)))</formula>
    </cfRule>
  </conditionalFormatting>
  <conditionalFormatting sqref="AA117:AA122">
    <cfRule type="containsText" dxfId="8615" priority="9002" operator="containsText" text="09.00 -13:00">
      <formula>NOT(ISERROR(SEARCH("09.00 -13:00",AA117)))</formula>
    </cfRule>
    <cfRule type="containsText" dxfId="8614" priority="9003" operator="containsText" text="08.30 -17.30">
      <formula>NOT(ISERROR(SEARCH("08.30 -17.30",AA117)))</formula>
    </cfRule>
    <cfRule type="containsText" dxfId="8613" priority="9004" operator="containsText" text="08.30 -15:30">
      <formula>NOT(ISERROR(SEARCH("08.30 -15:30",AA117)))</formula>
    </cfRule>
  </conditionalFormatting>
  <conditionalFormatting sqref="AA115">
    <cfRule type="containsText" dxfId="8612" priority="8999" operator="containsText" text="09.00 -13.00">
      <formula>NOT(ISERROR(SEARCH("09.00 -13.00",AA115)))</formula>
    </cfRule>
    <cfRule type="containsText" dxfId="8611" priority="9000" operator="containsText" text="09.00 -15:00">
      <formula>NOT(ISERROR(SEARCH("09.00 -15:00",AA115)))</formula>
    </cfRule>
    <cfRule type="containsText" dxfId="8610" priority="9001" operator="containsText" text="09.00 -16.00">
      <formula>NOT(ISERROR(SEARCH("09.00 -16.00",AA115)))</formula>
    </cfRule>
  </conditionalFormatting>
  <conditionalFormatting sqref="AA115">
    <cfRule type="containsText" dxfId="8609" priority="8996" operator="containsText" text="09.00 -13:00">
      <formula>NOT(ISERROR(SEARCH("09.00 -13:00",AA115)))</formula>
    </cfRule>
    <cfRule type="containsText" dxfId="8608" priority="8997" operator="containsText" text="08.30 -17.30">
      <formula>NOT(ISERROR(SEARCH("08.30 -17.30",AA115)))</formula>
    </cfRule>
    <cfRule type="containsText" dxfId="8607" priority="8998" operator="containsText" text="08.30 -15:30">
      <formula>NOT(ISERROR(SEARCH("08.30 -15:30",AA115)))</formula>
    </cfRule>
  </conditionalFormatting>
  <conditionalFormatting sqref="AA125:AA132">
    <cfRule type="containsText" dxfId="8606" priority="8978" operator="containsText" text="08.30 – 14.30">
      <formula>NOT(ISERROR(SEARCH("08.30 – 14.30",AA125)))</formula>
    </cfRule>
    <cfRule type="containsText" dxfId="8605" priority="8979" operator="containsText" text="09:30 – 18.30">
      <formula>NOT(ISERROR(SEARCH("09:30 – 18.30",AA125)))</formula>
    </cfRule>
    <cfRule type="containsText" dxfId="8604" priority="8980" operator="containsText" text="10.30 – 18.30">
      <formula>NOT(ISERROR(SEARCH("10.30 – 18.30",AA125)))</formula>
    </cfRule>
    <cfRule type="containsText" dxfId="8603" priority="8981" operator="containsText" text="09.30 – 18.30">
      <formula>NOT(ISERROR(SEARCH("09.30 – 18.30",AA125)))</formula>
    </cfRule>
    <cfRule type="containsText" dxfId="8602" priority="8983" operator="containsText" text="09.00 – 13:00">
      <formula>NOT(ISERROR(SEARCH("09.00 – 13:00",AA125)))</formula>
    </cfRule>
    <cfRule type="containsText" dxfId="8601" priority="8984" operator="containsText" text="08.30 – 16.30">
      <formula>NOT(ISERROR(SEARCH("08.30 – 16.30",AA125)))</formula>
    </cfRule>
    <cfRule type="containsText" dxfId="8600" priority="8985" operator="containsText" text="08:30 – 17.30">
      <formula>NOT(ISERROR(SEARCH("08:30 – 17.30",AA125)))</formula>
    </cfRule>
    <cfRule type="containsText" dxfId="8599" priority="8986" operator="containsText" text="08.30 – 17.30">
      <formula>NOT(ISERROR(SEARCH("08.30 – 17.30",AA125)))</formula>
    </cfRule>
    <cfRule type="containsText" dxfId="8598" priority="8987" operator="containsText" text="09.00 – 18.00">
      <formula>NOT(ISERROR(SEARCH("09.00 – 18.00",AA125)))</formula>
    </cfRule>
    <cfRule type="containsText" dxfId="8597" priority="8988" operator="containsText" text="09.00 – 13.00">
      <formula>NOT(ISERROR(SEARCH("09.00 – 13.00",AA125)))</formula>
    </cfRule>
    <cfRule type="containsText" dxfId="8596" priority="8989" operator="containsText" text="11.30 – 19.30">
      <formula>NOT(ISERROR(SEARCH("11.30 – 19.30",AA125)))</formula>
    </cfRule>
    <cfRule type="containsText" dxfId="8595" priority="8990" operator="containsText" text="10.30 – 19.30">
      <formula>NOT(ISERROR(SEARCH("10.30 – 19.30",AA125)))</formula>
    </cfRule>
    <cfRule type="containsText" dxfId="8594" priority="8991" operator="containsText" text="09.00 – 15.00">
      <formula>NOT(ISERROR(SEARCH("09.00 – 15.00",AA125)))</formula>
    </cfRule>
    <cfRule type="containsText" dxfId="8593" priority="8992" operator="containsText" text="1 2 : 3 0">
      <formula>NOT(ISERROR(SEARCH("1 2 : 3 0",AA125)))</formula>
    </cfRule>
    <cfRule type="containsText" dxfId="8592" priority="8993" operator="containsText" text="1 3 : 3 0">
      <formula>NOT(ISERROR(SEARCH("1 3 : 3 0",AA125)))</formula>
    </cfRule>
    <cfRule type="containsText" dxfId="8591" priority="8994" operator="containsText" text="FESTIVITÁ">
      <formula>NOT(ISERROR(SEARCH("FESTIVITÁ",AA125)))</formula>
    </cfRule>
    <cfRule type="cellIs" dxfId="8590" priority="8995" operator="equal">
      <formula>"DOMENICA"</formula>
    </cfRule>
  </conditionalFormatting>
  <conditionalFormatting sqref="AA125:AA132">
    <cfRule type="containsText" dxfId="8589" priority="8970" operator="containsText" text="09.00 - 13.00">
      <formula>NOT(ISERROR(SEARCH("09.00 - 13.00",AA125)))</formula>
    </cfRule>
    <cfRule type="containsText" dxfId="8588" priority="8973" operator="containsText" text="09.00 – 15:00">
      <formula>NOT(ISERROR(SEARCH("09.00 – 15:00",AA125)))</formula>
    </cfRule>
    <cfRule type="containsText" dxfId="8587" priority="8974" operator="containsText" text="09.00 – 16.00">
      <formula>NOT(ISERROR(SEARCH("09.00 – 16.00",AA125)))</formula>
    </cfRule>
    <cfRule type="containsText" dxfId="8586" priority="8975" operator="containsText" text="09.00 - 13:00">
      <formula>NOT(ISERROR(SEARCH("09.00 - 13:00",AA125)))</formula>
    </cfRule>
    <cfRule type="containsText" dxfId="8585" priority="8976" operator="containsText" text="08.30 – 16:30 ">
      <formula>NOT(ISERROR(SEARCH("08.30 – 16:30 ",AA125)))</formula>
    </cfRule>
    <cfRule type="containsText" dxfId="8584" priority="8977" operator="containsText" text="08.30 – 17:30 ">
      <formula>NOT(ISERROR(SEARCH("08.30 – 17:30 ",AA125)))</formula>
    </cfRule>
  </conditionalFormatting>
  <conditionalFormatting sqref="AA125:AA132">
    <cfRule type="containsText" dxfId="8583" priority="8972" operator="containsText" text="1 3 : 0 0">
      <formula>NOT(ISERROR(SEARCH("1 3 : 0 0",AA125)))</formula>
    </cfRule>
  </conditionalFormatting>
  <conditionalFormatting sqref="AA125">
    <cfRule type="containsText" dxfId="8582" priority="8971" operator="containsText" text="13:00">
      <formula>NOT(ISERROR(SEARCH("13:00",AA125)))</formula>
    </cfRule>
  </conditionalFormatting>
  <conditionalFormatting sqref="AA125:AA132">
    <cfRule type="containsText" dxfId="8581" priority="8982" operator="containsText" text="09:00 – 13.00 ">
      <formula>NOT(ISERROR(SEARCH("09:00 – 13.00 ",AA125)))</formula>
    </cfRule>
  </conditionalFormatting>
  <conditionalFormatting sqref="AA131">
    <cfRule type="containsText" dxfId="8580" priority="8969" operator="containsText" text="09:00 – 13.00 ">
      <formula>NOT(ISERROR(SEARCH("09:00 – 13.00 ",AA131)))</formula>
    </cfRule>
  </conditionalFormatting>
  <conditionalFormatting sqref="AA125:AA132">
    <cfRule type="containsText" dxfId="8579" priority="8968" operator="containsText" text="09:00 – 13.00 ">
      <formula>NOT(ISERROR(SEARCH("09:00 – 13.00 ",AA125)))</formula>
    </cfRule>
  </conditionalFormatting>
  <conditionalFormatting sqref="AA131:AA132">
    <cfRule type="containsText" dxfId="8578" priority="8967" operator="containsText" text="09:00 – 13.00 ">
      <formula>NOT(ISERROR(SEARCH("09:00 – 13.00 ",AA131)))</formula>
    </cfRule>
  </conditionalFormatting>
  <conditionalFormatting sqref="AA126">
    <cfRule type="containsText" dxfId="8577" priority="8964" operator="containsText" text="09.00 -13.00">
      <formula>NOT(ISERROR(SEARCH("09.00 -13.00",AA126)))</formula>
    </cfRule>
    <cfRule type="containsText" dxfId="8576" priority="8965" operator="containsText" text="09.00 -15:00">
      <formula>NOT(ISERROR(SEARCH("09.00 -15:00",AA126)))</formula>
    </cfRule>
    <cfRule type="containsText" dxfId="8575" priority="8966" operator="containsText" text="09.00 -16.00">
      <formula>NOT(ISERROR(SEARCH("09.00 -16.00",AA126)))</formula>
    </cfRule>
  </conditionalFormatting>
  <conditionalFormatting sqref="AA127:AA132">
    <cfRule type="containsText" dxfId="8574" priority="8961" operator="containsText" text="09.00 -13.00">
      <formula>NOT(ISERROR(SEARCH("09.00 -13.00",AA127)))</formula>
    </cfRule>
    <cfRule type="containsText" dxfId="8573" priority="8962" operator="containsText" text="09.00 -15:00">
      <formula>NOT(ISERROR(SEARCH("09.00 -15:00",AA127)))</formula>
    </cfRule>
    <cfRule type="containsText" dxfId="8572" priority="8963" operator="containsText" text="09.00 -16.00">
      <formula>NOT(ISERROR(SEARCH("09.00 -16.00",AA127)))</formula>
    </cfRule>
  </conditionalFormatting>
  <conditionalFormatting sqref="AA125">
    <cfRule type="containsText" dxfId="8571" priority="8958" operator="containsText" text="09.00 -13.00">
      <formula>NOT(ISERROR(SEARCH("09.00 -13.00",AA125)))</formula>
    </cfRule>
    <cfRule type="containsText" dxfId="8570" priority="8959" operator="containsText" text="09.00 -15:00">
      <formula>NOT(ISERROR(SEARCH("09.00 -15:00",AA125)))</formula>
    </cfRule>
    <cfRule type="containsText" dxfId="8569" priority="8960" operator="containsText" text="09.00 -16.00">
      <formula>NOT(ISERROR(SEARCH("09.00 -16.00",AA125)))</formula>
    </cfRule>
  </conditionalFormatting>
  <conditionalFormatting sqref="AA131">
    <cfRule type="containsText" dxfId="8568" priority="8957" operator="containsText" text="09:00 – 13.00 ">
      <formula>NOT(ISERROR(SEARCH("09:00 – 13.00 ",AA131)))</formula>
    </cfRule>
  </conditionalFormatting>
  <conditionalFormatting sqref="AA125:AA132">
    <cfRule type="containsText" dxfId="8567" priority="8956" operator="containsText" text="09:00 – 13.00 ">
      <formula>NOT(ISERROR(SEARCH("09:00 – 13.00 ",AA125)))</formula>
    </cfRule>
  </conditionalFormatting>
  <conditionalFormatting sqref="AA131:AA132">
    <cfRule type="containsText" dxfId="8566" priority="8955" operator="containsText" text="09:00 – 13.00 ">
      <formula>NOT(ISERROR(SEARCH("09:00 – 13.00 ",AA131)))</formula>
    </cfRule>
  </conditionalFormatting>
  <conditionalFormatting sqref="AA126">
    <cfRule type="containsText" dxfId="8565" priority="8952" operator="containsText" text="09.00 -13.00">
      <formula>NOT(ISERROR(SEARCH("09.00 -13.00",AA126)))</formula>
    </cfRule>
    <cfRule type="containsText" dxfId="8564" priority="8953" operator="containsText" text="09.00 -15:00">
      <formula>NOT(ISERROR(SEARCH("09.00 -15:00",AA126)))</formula>
    </cfRule>
    <cfRule type="containsText" dxfId="8563" priority="8954" operator="containsText" text="09.00 -16.00">
      <formula>NOT(ISERROR(SEARCH("09.00 -16.00",AA126)))</formula>
    </cfRule>
  </conditionalFormatting>
  <conditionalFormatting sqref="AA127:AA132">
    <cfRule type="containsText" dxfId="8562" priority="8949" operator="containsText" text="09.00 -13.00">
      <formula>NOT(ISERROR(SEARCH("09.00 -13.00",AA127)))</formula>
    </cfRule>
    <cfRule type="containsText" dxfId="8561" priority="8950" operator="containsText" text="09.00 -15:00">
      <formula>NOT(ISERROR(SEARCH("09.00 -15:00",AA127)))</formula>
    </cfRule>
    <cfRule type="containsText" dxfId="8560" priority="8951" operator="containsText" text="09.00 -16.00">
      <formula>NOT(ISERROR(SEARCH("09.00 -16.00",AA127)))</formula>
    </cfRule>
  </conditionalFormatting>
  <conditionalFormatting sqref="AA125">
    <cfRule type="containsText" dxfId="8559" priority="8946" operator="containsText" text="09.00 -13.00">
      <formula>NOT(ISERROR(SEARCH("09.00 -13.00",AA125)))</formula>
    </cfRule>
    <cfRule type="containsText" dxfId="8558" priority="8947" operator="containsText" text="09.00 -15:00">
      <formula>NOT(ISERROR(SEARCH("09.00 -15:00",AA125)))</formula>
    </cfRule>
    <cfRule type="containsText" dxfId="8557" priority="8948" operator="containsText" text="09.00 -16.00">
      <formula>NOT(ISERROR(SEARCH("09.00 -16.00",AA125)))</formula>
    </cfRule>
  </conditionalFormatting>
  <conditionalFormatting sqref="AA126">
    <cfRule type="containsText" dxfId="8556" priority="8943" operator="containsText" text="09.00 -13:00">
      <formula>NOT(ISERROR(SEARCH("09.00 -13:00",AA126)))</formula>
    </cfRule>
    <cfRule type="containsText" dxfId="8555" priority="8944" operator="containsText" text="08.30 -17.30">
      <formula>NOT(ISERROR(SEARCH("08.30 -17.30",AA126)))</formula>
    </cfRule>
    <cfRule type="containsText" dxfId="8554" priority="8945" operator="containsText" text="08.30 -15:30">
      <formula>NOT(ISERROR(SEARCH("08.30 -15:30",AA126)))</formula>
    </cfRule>
  </conditionalFormatting>
  <conditionalFormatting sqref="AA127:AA132">
    <cfRule type="containsText" dxfId="8553" priority="8940" operator="containsText" text="09.00 -13.00">
      <formula>NOT(ISERROR(SEARCH("09.00 -13.00",AA127)))</formula>
    </cfRule>
    <cfRule type="containsText" dxfId="8552" priority="8941" operator="containsText" text="09.00 -15:00">
      <formula>NOT(ISERROR(SEARCH("09.00 -15:00",AA127)))</formula>
    </cfRule>
    <cfRule type="containsText" dxfId="8551" priority="8942" operator="containsText" text="09.00 -16.00">
      <formula>NOT(ISERROR(SEARCH("09.00 -16.00",AA127)))</formula>
    </cfRule>
  </conditionalFormatting>
  <conditionalFormatting sqref="AA127:AA132">
    <cfRule type="containsText" dxfId="8550" priority="8937" operator="containsText" text="09.00 -13:00">
      <formula>NOT(ISERROR(SEARCH("09.00 -13:00",AA127)))</formula>
    </cfRule>
    <cfRule type="containsText" dxfId="8549" priority="8938" operator="containsText" text="08.30 -17.30">
      <formula>NOT(ISERROR(SEARCH("08.30 -17.30",AA127)))</formula>
    </cfRule>
    <cfRule type="containsText" dxfId="8548" priority="8939" operator="containsText" text="08.30 -15:30">
      <formula>NOT(ISERROR(SEARCH("08.30 -15:30",AA127)))</formula>
    </cfRule>
  </conditionalFormatting>
  <conditionalFormatting sqref="AA125">
    <cfRule type="containsText" dxfId="8547" priority="8934" operator="containsText" text="09.00 -13.00">
      <formula>NOT(ISERROR(SEARCH("09.00 -13.00",AA125)))</formula>
    </cfRule>
    <cfRule type="containsText" dxfId="8546" priority="8935" operator="containsText" text="09.00 -15:00">
      <formula>NOT(ISERROR(SEARCH("09.00 -15:00",AA125)))</formula>
    </cfRule>
    <cfRule type="containsText" dxfId="8545" priority="8936" operator="containsText" text="09.00 -16.00">
      <formula>NOT(ISERROR(SEARCH("09.00 -16.00",AA125)))</formula>
    </cfRule>
  </conditionalFormatting>
  <conditionalFormatting sqref="AA125">
    <cfRule type="containsText" dxfId="8544" priority="8931" operator="containsText" text="09.00 -13:00">
      <formula>NOT(ISERROR(SEARCH("09.00 -13:00",AA125)))</formula>
    </cfRule>
    <cfRule type="containsText" dxfId="8543" priority="8932" operator="containsText" text="08.30 -17.30">
      <formula>NOT(ISERROR(SEARCH("08.30 -17.30",AA125)))</formula>
    </cfRule>
    <cfRule type="containsText" dxfId="8542" priority="8933" operator="containsText" text="08.30 -15:30">
      <formula>NOT(ISERROR(SEARCH("08.30 -15:30",AA125)))</formula>
    </cfRule>
  </conditionalFormatting>
  <conditionalFormatting sqref="AA135:AA142">
    <cfRule type="containsText" dxfId="8541" priority="8913" operator="containsText" text="08.30 – 14.30">
      <formula>NOT(ISERROR(SEARCH("08.30 – 14.30",AA135)))</formula>
    </cfRule>
    <cfRule type="containsText" dxfId="8540" priority="8914" operator="containsText" text="09:30 – 18.30">
      <formula>NOT(ISERROR(SEARCH("09:30 – 18.30",AA135)))</formula>
    </cfRule>
    <cfRule type="containsText" dxfId="8539" priority="8915" operator="containsText" text="10.30 – 18.30">
      <formula>NOT(ISERROR(SEARCH("10.30 – 18.30",AA135)))</formula>
    </cfRule>
    <cfRule type="containsText" dxfId="8538" priority="8916" operator="containsText" text="09.30 – 18.30">
      <formula>NOT(ISERROR(SEARCH("09.30 – 18.30",AA135)))</formula>
    </cfRule>
    <cfRule type="containsText" dxfId="8537" priority="8918" operator="containsText" text="09.00 – 13:00">
      <formula>NOT(ISERROR(SEARCH("09.00 – 13:00",AA135)))</formula>
    </cfRule>
    <cfRule type="containsText" dxfId="8536" priority="8919" operator="containsText" text="08.30 – 16.30">
      <formula>NOT(ISERROR(SEARCH("08.30 – 16.30",AA135)))</formula>
    </cfRule>
    <cfRule type="containsText" dxfId="8535" priority="8920" operator="containsText" text="08:30 – 17.30">
      <formula>NOT(ISERROR(SEARCH("08:30 – 17.30",AA135)))</formula>
    </cfRule>
    <cfRule type="containsText" dxfId="8534" priority="8921" operator="containsText" text="08.30 – 17.30">
      <formula>NOT(ISERROR(SEARCH("08.30 – 17.30",AA135)))</formula>
    </cfRule>
    <cfRule type="containsText" dxfId="8533" priority="8922" operator="containsText" text="09.00 – 18.00">
      <formula>NOT(ISERROR(SEARCH("09.00 – 18.00",AA135)))</formula>
    </cfRule>
    <cfRule type="containsText" dxfId="8532" priority="8923" operator="containsText" text="09.00 – 13.00">
      <formula>NOT(ISERROR(SEARCH("09.00 – 13.00",AA135)))</formula>
    </cfRule>
    <cfRule type="containsText" dxfId="8531" priority="8924" operator="containsText" text="11.30 – 19.30">
      <formula>NOT(ISERROR(SEARCH("11.30 – 19.30",AA135)))</formula>
    </cfRule>
    <cfRule type="containsText" dxfId="8530" priority="8925" operator="containsText" text="10.30 – 19.30">
      <formula>NOT(ISERROR(SEARCH("10.30 – 19.30",AA135)))</formula>
    </cfRule>
    <cfRule type="containsText" dxfId="8529" priority="8926" operator="containsText" text="09.00 – 15.00">
      <formula>NOT(ISERROR(SEARCH("09.00 – 15.00",AA135)))</formula>
    </cfRule>
    <cfRule type="containsText" dxfId="8528" priority="8927" operator="containsText" text="1 2 : 3 0">
      <formula>NOT(ISERROR(SEARCH("1 2 : 3 0",AA135)))</formula>
    </cfRule>
    <cfRule type="containsText" dxfId="8527" priority="8928" operator="containsText" text="1 3 : 3 0">
      <formula>NOT(ISERROR(SEARCH("1 3 : 3 0",AA135)))</formula>
    </cfRule>
    <cfRule type="containsText" dxfId="8526" priority="8929" operator="containsText" text="FESTIVITÁ">
      <formula>NOT(ISERROR(SEARCH("FESTIVITÁ",AA135)))</formula>
    </cfRule>
    <cfRule type="cellIs" dxfId="8525" priority="8930" operator="equal">
      <formula>"DOMENICA"</formula>
    </cfRule>
  </conditionalFormatting>
  <conditionalFormatting sqref="AA135:AA142">
    <cfRule type="containsText" dxfId="8524" priority="8905" operator="containsText" text="09.00 - 13.00">
      <formula>NOT(ISERROR(SEARCH("09.00 - 13.00",AA135)))</formula>
    </cfRule>
    <cfRule type="containsText" dxfId="8523" priority="8908" operator="containsText" text="09.00 – 15:00">
      <formula>NOT(ISERROR(SEARCH("09.00 – 15:00",AA135)))</formula>
    </cfRule>
    <cfRule type="containsText" dxfId="8522" priority="8909" operator="containsText" text="09.00 – 16.00">
      <formula>NOT(ISERROR(SEARCH("09.00 – 16.00",AA135)))</formula>
    </cfRule>
    <cfRule type="containsText" dxfId="8521" priority="8910" operator="containsText" text="09.00 - 13:00">
      <formula>NOT(ISERROR(SEARCH("09.00 - 13:00",AA135)))</formula>
    </cfRule>
    <cfRule type="containsText" dxfId="8520" priority="8911" operator="containsText" text="08.30 – 16:30 ">
      <formula>NOT(ISERROR(SEARCH("08.30 – 16:30 ",AA135)))</formula>
    </cfRule>
    <cfRule type="containsText" dxfId="8519" priority="8912" operator="containsText" text="08.30 – 17:30 ">
      <formula>NOT(ISERROR(SEARCH("08.30 – 17:30 ",AA135)))</formula>
    </cfRule>
  </conditionalFormatting>
  <conditionalFormatting sqref="AA135:AA142">
    <cfRule type="containsText" dxfId="8518" priority="8907" operator="containsText" text="1 3 : 0 0">
      <formula>NOT(ISERROR(SEARCH("1 3 : 0 0",AA135)))</formula>
    </cfRule>
  </conditionalFormatting>
  <conditionalFormatting sqref="AA135:AA142">
    <cfRule type="containsText" dxfId="8517" priority="8917" operator="containsText" text="09:00 – 13.00 ">
      <formula>NOT(ISERROR(SEARCH("09:00 – 13.00 ",AA135)))</formula>
    </cfRule>
  </conditionalFormatting>
  <conditionalFormatting sqref="AA141">
    <cfRule type="containsText" dxfId="8516" priority="8904" operator="containsText" text="09:00 – 13.00 ">
      <formula>NOT(ISERROR(SEARCH("09:00 – 13.00 ",AA141)))</formula>
    </cfRule>
  </conditionalFormatting>
  <conditionalFormatting sqref="AA135:AA142">
    <cfRule type="containsText" dxfId="8515" priority="8903" operator="containsText" text="09:00 – 13.00 ">
      <formula>NOT(ISERROR(SEARCH("09:00 – 13.00 ",AA135)))</formula>
    </cfRule>
  </conditionalFormatting>
  <conditionalFormatting sqref="AA141:AA142">
    <cfRule type="containsText" dxfId="8514" priority="8902" operator="containsText" text="09:00 – 13.00 ">
      <formula>NOT(ISERROR(SEARCH("09:00 – 13.00 ",AA141)))</formula>
    </cfRule>
  </conditionalFormatting>
  <conditionalFormatting sqref="AA136">
    <cfRule type="containsText" dxfId="8513" priority="8899" operator="containsText" text="09.00 -13.00">
      <formula>NOT(ISERROR(SEARCH("09.00 -13.00",AA136)))</formula>
    </cfRule>
    <cfRule type="containsText" dxfId="8512" priority="8900" operator="containsText" text="09.00 -15:00">
      <formula>NOT(ISERROR(SEARCH("09.00 -15:00",AA136)))</formula>
    </cfRule>
    <cfRule type="containsText" dxfId="8511" priority="8901" operator="containsText" text="09.00 -16.00">
      <formula>NOT(ISERROR(SEARCH("09.00 -16.00",AA136)))</formula>
    </cfRule>
  </conditionalFormatting>
  <conditionalFormatting sqref="AA141">
    <cfRule type="containsText" dxfId="8510" priority="8892" operator="containsText" text="09:00 – 13.00 ">
      <formula>NOT(ISERROR(SEARCH("09:00 – 13.00 ",AA141)))</formula>
    </cfRule>
  </conditionalFormatting>
  <conditionalFormatting sqref="AA135:AA142">
    <cfRule type="containsText" dxfId="8509" priority="8891" operator="containsText" text="09:00 – 13.00 ">
      <formula>NOT(ISERROR(SEARCH("09:00 – 13.00 ",AA135)))</formula>
    </cfRule>
  </conditionalFormatting>
  <conditionalFormatting sqref="AA141:AA142">
    <cfRule type="containsText" dxfId="8508" priority="8890" operator="containsText" text="09:00 – 13.00 ">
      <formula>NOT(ISERROR(SEARCH("09:00 – 13.00 ",AA141)))</formula>
    </cfRule>
  </conditionalFormatting>
  <conditionalFormatting sqref="AA136">
    <cfRule type="containsText" dxfId="8507" priority="8878" operator="containsText" text="09.00 -13:00">
      <formula>NOT(ISERROR(SEARCH("09.00 -13:00",AA136)))</formula>
    </cfRule>
    <cfRule type="containsText" dxfId="8506" priority="8879" operator="containsText" text="08.30 -17.30">
      <formula>NOT(ISERROR(SEARCH("08.30 -17.30",AA136)))</formula>
    </cfRule>
    <cfRule type="containsText" dxfId="8505" priority="8880" operator="containsText" text="08.30 -15:30">
      <formula>NOT(ISERROR(SEARCH("08.30 -15:30",AA136)))</formula>
    </cfRule>
  </conditionalFormatting>
  <conditionalFormatting sqref="AA137:AA142">
    <cfRule type="containsText" dxfId="8504" priority="8872" operator="containsText" text="09.00 -13:00">
      <formula>NOT(ISERROR(SEARCH("09.00 -13:00",AA137)))</formula>
    </cfRule>
    <cfRule type="containsText" dxfId="8503" priority="8873" operator="containsText" text="08.30 -17.30">
      <formula>NOT(ISERROR(SEARCH("08.30 -17.30",AA137)))</formula>
    </cfRule>
    <cfRule type="containsText" dxfId="8502" priority="8874" operator="containsText" text="08.30 -15:30">
      <formula>NOT(ISERROR(SEARCH("08.30 -15:30",AA137)))</formula>
    </cfRule>
  </conditionalFormatting>
  <conditionalFormatting sqref="AA135">
    <cfRule type="containsText" dxfId="8501" priority="8869" operator="containsText" text="09.00 -13.00">
      <formula>NOT(ISERROR(SEARCH("09.00 -13.00",AA135)))</formula>
    </cfRule>
    <cfRule type="containsText" dxfId="8500" priority="8870" operator="containsText" text="09.00 -15:00">
      <formula>NOT(ISERROR(SEARCH("09.00 -15:00",AA135)))</formula>
    </cfRule>
    <cfRule type="containsText" dxfId="8499" priority="8871" operator="containsText" text="09.00 -16.00">
      <formula>NOT(ISERROR(SEARCH("09.00 -16.00",AA135)))</formula>
    </cfRule>
  </conditionalFormatting>
  <conditionalFormatting sqref="AA135">
    <cfRule type="containsText" dxfId="8498" priority="8866" operator="containsText" text="09.00 -13:00">
      <formula>NOT(ISERROR(SEARCH("09.00 -13:00",AA135)))</formula>
    </cfRule>
    <cfRule type="containsText" dxfId="8497" priority="8867" operator="containsText" text="08.30 -17.30">
      <formula>NOT(ISERROR(SEARCH("08.30 -17.30",AA135)))</formula>
    </cfRule>
    <cfRule type="containsText" dxfId="8496" priority="8868" operator="containsText" text="08.30 -15:30">
      <formula>NOT(ISERROR(SEARCH("08.30 -15:30",AA135)))</formula>
    </cfRule>
  </conditionalFormatting>
  <conditionalFormatting sqref="AA70">
    <cfRule type="cellIs" dxfId="8495" priority="8797" operator="equal">
      <formula>_FV(13,"3")</formula>
    </cfRule>
  </conditionalFormatting>
  <conditionalFormatting sqref="AA70">
    <cfRule type="cellIs" dxfId="8494" priority="8800" operator="equal">
      <formula>"09.00 – 18.00"</formula>
    </cfRule>
  </conditionalFormatting>
  <conditionalFormatting sqref="AA70">
    <cfRule type="cellIs" dxfId="8493" priority="8801" operator="equal">
      <formula>"09.30 – 13.00"</formula>
    </cfRule>
  </conditionalFormatting>
  <conditionalFormatting sqref="AA70">
    <cfRule type="cellIs" dxfId="8492" priority="8802" operator="equal">
      <formula>"10.30 – 19.30"</formula>
    </cfRule>
  </conditionalFormatting>
  <conditionalFormatting sqref="AA70">
    <cfRule type="cellIs" dxfId="8491" priority="8803" operator="equal">
      <formula>"11.30 – 19.30"</formula>
    </cfRule>
  </conditionalFormatting>
  <conditionalFormatting sqref="AA70">
    <cfRule type="cellIs" dxfId="8490" priority="8804" operator="equal">
      <formula>_FV(13,"3")</formula>
    </cfRule>
  </conditionalFormatting>
  <conditionalFormatting sqref="AA70">
    <cfRule type="cellIs" dxfId="8489" priority="8805" operator="equal">
      <formula>_FV(13,"3")</formula>
    </cfRule>
  </conditionalFormatting>
  <conditionalFormatting sqref="AA70">
    <cfRule type="cellIs" dxfId="8488" priority="8806" operator="equal">
      <formula>_FV(13,"3")</formula>
    </cfRule>
  </conditionalFormatting>
  <conditionalFormatting sqref="AA70">
    <cfRule type="cellIs" dxfId="8487" priority="8793" operator="equal">
      <formula>"09.00 – 18.00"</formula>
    </cfRule>
  </conditionalFormatting>
  <conditionalFormatting sqref="AA70">
    <cfRule type="cellIs" dxfId="8486" priority="8794" operator="equal">
      <formula>"09.30 – 13.00"</formula>
    </cfRule>
  </conditionalFormatting>
  <conditionalFormatting sqref="AA70">
    <cfRule type="cellIs" dxfId="8485" priority="8795" operator="equal">
      <formula>"10.30 – 19.30"</formula>
    </cfRule>
  </conditionalFormatting>
  <conditionalFormatting sqref="AA70">
    <cfRule type="cellIs" dxfId="8484" priority="8857" operator="equal">
      <formula>"09.00 – 13.00"</formula>
    </cfRule>
  </conditionalFormatting>
  <conditionalFormatting sqref="AA70">
    <cfRule type="cellIs" dxfId="8483" priority="8858" operator="equal">
      <formula>"09.00 – 15.00"</formula>
    </cfRule>
  </conditionalFormatting>
  <conditionalFormatting sqref="AA70">
    <cfRule type="cellIs" dxfId="8482" priority="8859" operator="equal">
      <formula>"09.00 – 18.00"</formula>
    </cfRule>
  </conditionalFormatting>
  <conditionalFormatting sqref="AA70">
    <cfRule type="cellIs" dxfId="8481" priority="8860" operator="equal">
      <formula>"09.30 – 13.00"</formula>
    </cfRule>
  </conditionalFormatting>
  <conditionalFormatting sqref="AA70">
    <cfRule type="cellIs" dxfId="8480" priority="8861" operator="equal">
      <formula>"10.30 – 19.30"</formula>
    </cfRule>
  </conditionalFormatting>
  <conditionalFormatting sqref="AA70">
    <cfRule type="cellIs" dxfId="8479" priority="8862" operator="equal">
      <formula>"11.30 – 19.30"</formula>
    </cfRule>
  </conditionalFormatting>
  <conditionalFormatting sqref="AA70">
    <cfRule type="cellIs" dxfId="8478" priority="8863" operator="equal">
      <formula>_FV(13,"3")</formula>
    </cfRule>
  </conditionalFormatting>
  <conditionalFormatting sqref="AA70">
    <cfRule type="cellIs" dxfId="8477" priority="8864" operator="equal">
      <formula>_FV(13,"3")</formula>
    </cfRule>
  </conditionalFormatting>
  <conditionalFormatting sqref="AA70">
    <cfRule type="cellIs" dxfId="8476" priority="8865" operator="equal">
      <formula>_FV(13,"3")</formula>
    </cfRule>
  </conditionalFormatting>
  <conditionalFormatting sqref="AA70">
    <cfRule type="containsText" dxfId="8475" priority="8847" operator="containsText" text="DOMENICA">
      <formula>NOT(ISERROR(SEARCH("DOMENICA",AA70)))</formula>
    </cfRule>
    <cfRule type="containsText" dxfId="8474" priority="8848" operator="containsText" text="08.30 – 14.30">
      <formula>NOT(ISERROR(SEARCH("08.30 – 14.30",AA70)))</formula>
    </cfRule>
    <cfRule type="containsText" dxfId="8473" priority="8849" operator="containsText" text="09.30 – 18.30">
      <formula>NOT(ISERROR(SEARCH("09.30 – 18.30",AA70)))</formula>
    </cfRule>
    <cfRule type="containsText" dxfId="8472" priority="8850" operator="containsText" text="08.30 – 16.30">
      <formula>NOT(ISERROR(SEARCH("08.30 – 16.30",AA70)))</formula>
    </cfRule>
    <cfRule type="containsText" dxfId="8471" priority="8851" operator="containsText" text="08.30 – 17.30">
      <formula>NOT(ISERROR(SEARCH("08.30 – 17.30",AA70)))</formula>
    </cfRule>
    <cfRule type="containsText" dxfId="8470" priority="8852" operator="containsText" text="09.00 – 18.00">
      <formula>NOT(ISERROR(SEARCH("09.00 – 18.00",AA70)))</formula>
    </cfRule>
    <cfRule type="containsText" dxfId="8469" priority="8853" operator="containsText" text="09.00 – 15.00">
      <formula>NOT(ISERROR(SEARCH("09.00 – 15.00",AA70)))</formula>
    </cfRule>
    <cfRule type="containsText" dxfId="8468" priority="8854" operator="containsText" text="10.30 – 19.30">
      <formula>NOT(ISERROR(SEARCH("10.30 – 19.30",AA70)))</formula>
    </cfRule>
    <cfRule type="containsText" dxfId="8467" priority="8855" operator="containsText" text="09.00 – 13.00">
      <formula>NOT(ISERROR(SEARCH("09.00 – 13.00",AA70)))</formula>
    </cfRule>
    <cfRule type="containsText" dxfId="8466" priority="8856" operator="containsText" text="11.30 – 19.30">
      <formula>NOT(ISERROR(SEARCH("11.30 – 19.30",AA70)))</formula>
    </cfRule>
  </conditionalFormatting>
  <conditionalFormatting sqref="AA70">
    <cfRule type="cellIs" dxfId="8465" priority="8839" operator="equal">
      <formula>"09.00 – 15.00"</formula>
    </cfRule>
  </conditionalFormatting>
  <conditionalFormatting sqref="AA70">
    <cfRule type="cellIs" dxfId="8464" priority="8840" operator="equal">
      <formula>"09.00 – 18.00"</formula>
    </cfRule>
  </conditionalFormatting>
  <conditionalFormatting sqref="AA70">
    <cfRule type="cellIs" dxfId="8463" priority="8841" operator="equal">
      <formula>"09.30 – 13.00"</formula>
    </cfRule>
  </conditionalFormatting>
  <conditionalFormatting sqref="AA70">
    <cfRule type="cellIs" dxfId="8462" priority="8842" operator="equal">
      <formula>"10.30 – 19.30"</formula>
    </cfRule>
  </conditionalFormatting>
  <conditionalFormatting sqref="AA70">
    <cfRule type="cellIs" dxfId="8461" priority="8843" operator="equal">
      <formula>"11.30 – 19.30"</formula>
    </cfRule>
  </conditionalFormatting>
  <conditionalFormatting sqref="AA70">
    <cfRule type="cellIs" dxfId="8460" priority="8844" operator="equal">
      <formula>_FV(13,"3")</formula>
    </cfRule>
  </conditionalFormatting>
  <conditionalFormatting sqref="AA70">
    <cfRule type="cellIs" dxfId="8459" priority="8845" operator="equal">
      <formula>_FV(13,"3")</formula>
    </cfRule>
  </conditionalFormatting>
  <conditionalFormatting sqref="AA70">
    <cfRule type="cellIs" dxfId="8458" priority="8846" operator="equal">
      <formula>_FV(13,"3")</formula>
    </cfRule>
  </conditionalFormatting>
  <conditionalFormatting sqref="AA70">
    <cfRule type="cellIs" dxfId="8457" priority="8831" operator="equal">
      <formula>"09.00 – 15.00"</formula>
    </cfRule>
  </conditionalFormatting>
  <conditionalFormatting sqref="AA70">
    <cfRule type="cellIs" dxfId="8456" priority="8832" operator="equal">
      <formula>"09.00 – 18.00"</formula>
    </cfRule>
  </conditionalFormatting>
  <conditionalFormatting sqref="AA70">
    <cfRule type="cellIs" dxfId="8455" priority="8833" operator="equal">
      <formula>"09.30 – 13.00"</formula>
    </cfRule>
  </conditionalFormatting>
  <conditionalFormatting sqref="AA70">
    <cfRule type="cellIs" dxfId="8454" priority="8834" operator="equal">
      <formula>"10.30 – 19.30"</formula>
    </cfRule>
  </conditionalFormatting>
  <conditionalFormatting sqref="AA70">
    <cfRule type="cellIs" dxfId="8453" priority="8835" operator="equal">
      <formula>"11.30 – 19.30"</formula>
    </cfRule>
  </conditionalFormatting>
  <conditionalFormatting sqref="AA70">
    <cfRule type="cellIs" dxfId="8452" priority="8836" operator="equal">
      <formula>_FV(13,"3")</formula>
    </cfRule>
  </conditionalFormatting>
  <conditionalFormatting sqref="AA70">
    <cfRule type="cellIs" dxfId="8451" priority="8837" operator="equal">
      <formula>_FV(13,"3")</formula>
    </cfRule>
  </conditionalFormatting>
  <conditionalFormatting sqref="AA70">
    <cfRule type="cellIs" dxfId="8450" priority="8838" operator="equal">
      <formula>_FV(13,"3")</formula>
    </cfRule>
  </conditionalFormatting>
  <conditionalFormatting sqref="AA70">
    <cfRule type="containsText" dxfId="8449" priority="8825" operator="containsText" text="09.00 - 13.00">
      <formula>NOT(ISERROR(SEARCH("09.00 - 13.00",AA70)))</formula>
    </cfRule>
    <cfRule type="containsText" dxfId="8448" priority="8826" operator="containsText" text="09.00 – 15:00">
      <formula>NOT(ISERROR(SEARCH("09.00 – 15:00",AA70)))</formula>
    </cfRule>
    <cfRule type="containsText" dxfId="8447" priority="8827" operator="containsText" text="09.00 – 16.00">
      <formula>NOT(ISERROR(SEARCH("09.00 – 16.00",AA70)))</formula>
    </cfRule>
    <cfRule type="containsText" dxfId="8446" priority="8828" operator="containsText" text="09.00 - 13:00">
      <formula>NOT(ISERROR(SEARCH("09.00 - 13:00",AA70)))</formula>
    </cfRule>
    <cfRule type="containsText" dxfId="8445" priority="8829" operator="containsText" text="08.30 – 16:30 ">
      <formula>NOT(ISERROR(SEARCH("08.30 – 16:30 ",AA70)))</formula>
    </cfRule>
    <cfRule type="containsText" dxfId="8444" priority="8830" operator="containsText" text="08.30 – 17:30 ">
      <formula>NOT(ISERROR(SEARCH("08.30 – 17:30 ",AA70)))</formula>
    </cfRule>
  </conditionalFormatting>
  <conditionalFormatting sqref="AA70">
    <cfRule type="cellIs" dxfId="8443" priority="8817" operator="equal">
      <formula>"09.00 – 15.00"</formula>
    </cfRule>
  </conditionalFormatting>
  <conditionalFormatting sqref="AA70">
    <cfRule type="cellIs" dxfId="8442" priority="8818" operator="equal">
      <formula>"09.00 – 18.00"</formula>
    </cfRule>
  </conditionalFormatting>
  <conditionalFormatting sqref="AA70">
    <cfRule type="cellIs" dxfId="8441" priority="8819" operator="equal">
      <formula>"09.30 – 13.00"</formula>
    </cfRule>
  </conditionalFormatting>
  <conditionalFormatting sqref="AA70">
    <cfRule type="cellIs" dxfId="8440" priority="8820" operator="equal">
      <formula>"10.30 – 19.30"</formula>
    </cfRule>
  </conditionalFormatting>
  <conditionalFormatting sqref="AA70">
    <cfRule type="cellIs" dxfId="8439" priority="8821" operator="equal">
      <formula>"11.30 – 19.30"</formula>
    </cfRule>
  </conditionalFormatting>
  <conditionalFormatting sqref="AA70">
    <cfRule type="cellIs" dxfId="8438" priority="8822" operator="equal">
      <formula>_FV(13,"3")</formula>
    </cfRule>
  </conditionalFormatting>
  <conditionalFormatting sqref="AA70">
    <cfRule type="cellIs" dxfId="8437" priority="8823" operator="equal">
      <formula>_FV(13,"3")</formula>
    </cfRule>
  </conditionalFormatting>
  <conditionalFormatting sqref="AA70">
    <cfRule type="cellIs" dxfId="8436" priority="8824" operator="equal">
      <formula>_FV(13,"3")</formula>
    </cfRule>
  </conditionalFormatting>
  <conditionalFormatting sqref="AA70">
    <cfRule type="containsText" dxfId="8435" priority="8807" operator="containsText" text="DOMENICA">
      <formula>NOT(ISERROR(SEARCH("DOMENICA",AA70)))</formula>
    </cfRule>
    <cfRule type="containsText" dxfId="8434" priority="8808" operator="containsText" text="08.30 – 14.30">
      <formula>NOT(ISERROR(SEARCH("08.30 – 14.30",AA70)))</formula>
    </cfRule>
    <cfRule type="containsText" dxfId="8433" priority="8809" operator="containsText" text="09.30 – 18.30">
      <formula>NOT(ISERROR(SEARCH("09.30 – 18.30",AA70)))</formula>
    </cfRule>
    <cfRule type="containsText" dxfId="8432" priority="8810" operator="containsText" text="08.30 – 16.30">
      <formula>NOT(ISERROR(SEARCH("08.30 – 16.30",AA70)))</formula>
    </cfRule>
    <cfRule type="containsText" dxfId="8431" priority="8811" operator="containsText" text="08.30 – 17.30">
      <formula>NOT(ISERROR(SEARCH("08.30 – 17.30",AA70)))</formula>
    </cfRule>
    <cfRule type="containsText" dxfId="8430" priority="8812" operator="containsText" text="09.00 – 18.00">
      <formula>NOT(ISERROR(SEARCH("09.00 – 18.00",AA70)))</formula>
    </cfRule>
    <cfRule type="containsText" dxfId="8429" priority="8813" operator="containsText" text="09.00 – 15.00">
      <formula>NOT(ISERROR(SEARCH("09.00 – 15.00",AA70)))</formula>
    </cfRule>
    <cfRule type="containsText" dxfId="8428" priority="8814" operator="containsText" text="10.30 – 19.30">
      <formula>NOT(ISERROR(SEARCH("10.30 – 19.30",AA70)))</formula>
    </cfRule>
    <cfRule type="containsText" dxfId="8427" priority="8815" operator="containsText" text="09.00 – 13.00">
      <formula>NOT(ISERROR(SEARCH("09.00 – 13.00",AA70)))</formula>
    </cfRule>
    <cfRule type="containsText" dxfId="8426" priority="8816" operator="containsText" text="11.30 – 19.30">
      <formula>NOT(ISERROR(SEARCH("11.30 – 19.30",AA70)))</formula>
    </cfRule>
  </conditionalFormatting>
  <conditionalFormatting sqref="AA70">
    <cfRule type="cellIs" dxfId="8425" priority="8796" operator="equal">
      <formula>"11.30 – 19.30"</formula>
    </cfRule>
  </conditionalFormatting>
  <conditionalFormatting sqref="AA70">
    <cfRule type="cellIs" dxfId="8424" priority="8798" operator="equal">
      <formula>_FV(13,"3")</formula>
    </cfRule>
  </conditionalFormatting>
  <conditionalFormatting sqref="AA70">
    <cfRule type="cellIs" dxfId="8423" priority="8799" operator="equal">
      <formula>_FV(13,"3")</formula>
    </cfRule>
  </conditionalFormatting>
  <conditionalFormatting sqref="AA80">
    <cfRule type="cellIs" dxfId="8422" priority="8724" operator="equal">
      <formula>_FV(13,"3")</formula>
    </cfRule>
  </conditionalFormatting>
  <conditionalFormatting sqref="AA80">
    <cfRule type="cellIs" dxfId="8421" priority="8727" operator="equal">
      <formula>"09.00 – 18.00"</formula>
    </cfRule>
  </conditionalFormatting>
  <conditionalFormatting sqref="AA80">
    <cfRule type="cellIs" dxfId="8420" priority="8728" operator="equal">
      <formula>"09.30 – 13.00"</formula>
    </cfRule>
  </conditionalFormatting>
  <conditionalFormatting sqref="AA80">
    <cfRule type="cellIs" dxfId="8419" priority="8729" operator="equal">
      <formula>"10.30 – 19.30"</formula>
    </cfRule>
  </conditionalFormatting>
  <conditionalFormatting sqref="AA80">
    <cfRule type="cellIs" dxfId="8418" priority="8730" operator="equal">
      <formula>"11.30 – 19.30"</formula>
    </cfRule>
  </conditionalFormatting>
  <conditionalFormatting sqref="AA80">
    <cfRule type="cellIs" dxfId="8417" priority="8731" operator="equal">
      <formula>_FV(13,"3")</formula>
    </cfRule>
  </conditionalFormatting>
  <conditionalFormatting sqref="AA80">
    <cfRule type="cellIs" dxfId="8416" priority="8732" operator="equal">
      <formula>_FV(13,"3")</formula>
    </cfRule>
  </conditionalFormatting>
  <conditionalFormatting sqref="AA80">
    <cfRule type="cellIs" dxfId="8415" priority="8733" operator="equal">
      <formula>_FV(13,"3")</formula>
    </cfRule>
  </conditionalFormatting>
  <conditionalFormatting sqref="AA80">
    <cfRule type="cellIs" dxfId="8414" priority="8720" operator="equal">
      <formula>"09.00 – 18.00"</formula>
    </cfRule>
  </conditionalFormatting>
  <conditionalFormatting sqref="AA80">
    <cfRule type="cellIs" dxfId="8413" priority="8721" operator="equal">
      <formula>"09.30 – 13.00"</formula>
    </cfRule>
  </conditionalFormatting>
  <conditionalFormatting sqref="AA80">
    <cfRule type="cellIs" dxfId="8412" priority="8722" operator="equal">
      <formula>"10.30 – 19.30"</formula>
    </cfRule>
  </conditionalFormatting>
  <conditionalFormatting sqref="AA80">
    <cfRule type="cellIs" dxfId="8411" priority="8784" operator="equal">
      <formula>"09.00 – 13.00"</formula>
    </cfRule>
  </conditionalFormatting>
  <conditionalFormatting sqref="AA80">
    <cfRule type="cellIs" dxfId="8410" priority="8785" operator="equal">
      <formula>"09.00 – 15.00"</formula>
    </cfRule>
  </conditionalFormatting>
  <conditionalFormatting sqref="AA80">
    <cfRule type="cellIs" dxfId="8409" priority="8786" operator="equal">
      <formula>"09.00 – 18.00"</formula>
    </cfRule>
  </conditionalFormatting>
  <conditionalFormatting sqref="AA80">
    <cfRule type="cellIs" dxfId="8408" priority="8787" operator="equal">
      <formula>"09.30 – 13.00"</formula>
    </cfRule>
  </conditionalFormatting>
  <conditionalFormatting sqref="AA80">
    <cfRule type="cellIs" dxfId="8407" priority="8788" operator="equal">
      <formula>"10.30 – 19.30"</formula>
    </cfRule>
  </conditionalFormatting>
  <conditionalFormatting sqref="AA80">
    <cfRule type="cellIs" dxfId="8406" priority="8789" operator="equal">
      <formula>"11.30 – 19.30"</formula>
    </cfRule>
  </conditionalFormatting>
  <conditionalFormatting sqref="AA80">
    <cfRule type="cellIs" dxfId="8405" priority="8790" operator="equal">
      <formula>_FV(13,"3")</formula>
    </cfRule>
  </conditionalFormatting>
  <conditionalFormatting sqref="AA80">
    <cfRule type="cellIs" dxfId="8404" priority="8791" operator="equal">
      <formula>_FV(13,"3")</formula>
    </cfRule>
  </conditionalFormatting>
  <conditionalFormatting sqref="AA80">
    <cfRule type="cellIs" dxfId="8403" priority="8792" operator="equal">
      <formula>_FV(13,"3")</formula>
    </cfRule>
  </conditionalFormatting>
  <conditionalFormatting sqref="AA80">
    <cfRule type="containsText" dxfId="8402" priority="8774" operator="containsText" text="DOMENICA">
      <formula>NOT(ISERROR(SEARCH("DOMENICA",AA80)))</formula>
    </cfRule>
    <cfRule type="containsText" dxfId="8401" priority="8775" operator="containsText" text="08.30 – 14.30">
      <formula>NOT(ISERROR(SEARCH("08.30 – 14.30",AA80)))</formula>
    </cfRule>
    <cfRule type="containsText" dxfId="8400" priority="8776" operator="containsText" text="09.30 – 18.30">
      <formula>NOT(ISERROR(SEARCH("09.30 – 18.30",AA80)))</formula>
    </cfRule>
    <cfRule type="containsText" dxfId="8399" priority="8777" operator="containsText" text="08.30 – 16.30">
      <formula>NOT(ISERROR(SEARCH("08.30 – 16.30",AA80)))</formula>
    </cfRule>
    <cfRule type="containsText" dxfId="8398" priority="8778" operator="containsText" text="08.30 – 17.30">
      <formula>NOT(ISERROR(SEARCH("08.30 – 17.30",AA80)))</formula>
    </cfRule>
    <cfRule type="containsText" dxfId="8397" priority="8779" operator="containsText" text="09.00 – 18.00">
      <formula>NOT(ISERROR(SEARCH("09.00 – 18.00",AA80)))</formula>
    </cfRule>
    <cfRule type="containsText" dxfId="8396" priority="8780" operator="containsText" text="09.00 – 15.00">
      <formula>NOT(ISERROR(SEARCH("09.00 – 15.00",AA80)))</formula>
    </cfRule>
    <cfRule type="containsText" dxfId="8395" priority="8781" operator="containsText" text="10.30 – 19.30">
      <formula>NOT(ISERROR(SEARCH("10.30 – 19.30",AA80)))</formula>
    </cfRule>
    <cfRule type="containsText" dxfId="8394" priority="8782" operator="containsText" text="09.00 – 13.00">
      <formula>NOT(ISERROR(SEARCH("09.00 – 13.00",AA80)))</formula>
    </cfRule>
    <cfRule type="containsText" dxfId="8393" priority="8783" operator="containsText" text="11.30 – 19.30">
      <formula>NOT(ISERROR(SEARCH("11.30 – 19.30",AA80)))</formula>
    </cfRule>
  </conditionalFormatting>
  <conditionalFormatting sqref="AA80">
    <cfRule type="cellIs" dxfId="8392" priority="8766" operator="equal">
      <formula>"09.00 – 15.00"</formula>
    </cfRule>
  </conditionalFormatting>
  <conditionalFormatting sqref="AA80">
    <cfRule type="cellIs" dxfId="8391" priority="8767" operator="equal">
      <formula>"09.00 – 18.00"</formula>
    </cfRule>
  </conditionalFormatting>
  <conditionalFormatting sqref="AA80">
    <cfRule type="cellIs" dxfId="8390" priority="8768" operator="equal">
      <formula>"09.30 – 13.00"</formula>
    </cfRule>
  </conditionalFormatting>
  <conditionalFormatting sqref="AA80">
    <cfRule type="cellIs" dxfId="8389" priority="8769" operator="equal">
      <formula>"10.30 – 19.30"</formula>
    </cfRule>
  </conditionalFormatting>
  <conditionalFormatting sqref="AA80">
    <cfRule type="cellIs" dxfId="8388" priority="8770" operator="equal">
      <formula>"11.30 – 19.30"</formula>
    </cfRule>
  </conditionalFormatting>
  <conditionalFormatting sqref="AA80">
    <cfRule type="cellIs" dxfId="8387" priority="8771" operator="equal">
      <formula>_FV(13,"3")</formula>
    </cfRule>
  </conditionalFormatting>
  <conditionalFormatting sqref="AA80">
    <cfRule type="cellIs" dxfId="8386" priority="8772" operator="equal">
      <formula>_FV(13,"3")</formula>
    </cfRule>
  </conditionalFormatting>
  <conditionalFormatting sqref="AA80">
    <cfRule type="cellIs" dxfId="8385" priority="8773" operator="equal">
      <formula>_FV(13,"3")</formula>
    </cfRule>
  </conditionalFormatting>
  <conditionalFormatting sqref="AA80">
    <cfRule type="cellIs" dxfId="8384" priority="8758" operator="equal">
      <formula>"09.00 – 15.00"</formula>
    </cfRule>
  </conditionalFormatting>
  <conditionalFormatting sqref="AA80">
    <cfRule type="cellIs" dxfId="8383" priority="8759" operator="equal">
      <formula>"09.00 – 18.00"</formula>
    </cfRule>
  </conditionalFormatting>
  <conditionalFormatting sqref="AA80">
    <cfRule type="cellIs" dxfId="8382" priority="8760" operator="equal">
      <formula>"09.30 – 13.00"</formula>
    </cfRule>
  </conditionalFormatting>
  <conditionalFormatting sqref="AA80">
    <cfRule type="cellIs" dxfId="8381" priority="8761" operator="equal">
      <formula>"10.30 – 19.30"</formula>
    </cfRule>
  </conditionalFormatting>
  <conditionalFormatting sqref="AA80">
    <cfRule type="cellIs" dxfId="8380" priority="8762" operator="equal">
      <formula>"11.30 – 19.30"</formula>
    </cfRule>
  </conditionalFormatting>
  <conditionalFormatting sqref="AA80">
    <cfRule type="cellIs" dxfId="8379" priority="8763" operator="equal">
      <formula>_FV(13,"3")</formula>
    </cfRule>
  </conditionalFormatting>
  <conditionalFormatting sqref="AA80">
    <cfRule type="cellIs" dxfId="8378" priority="8764" operator="equal">
      <formula>_FV(13,"3")</formula>
    </cfRule>
  </conditionalFormatting>
  <conditionalFormatting sqref="AA80">
    <cfRule type="cellIs" dxfId="8377" priority="8765" operator="equal">
      <formula>_FV(13,"3")</formula>
    </cfRule>
  </conditionalFormatting>
  <conditionalFormatting sqref="AA80">
    <cfRule type="containsText" dxfId="8376" priority="8752" operator="containsText" text="09.00 - 13.00">
      <formula>NOT(ISERROR(SEARCH("09.00 - 13.00",AA80)))</formula>
    </cfRule>
    <cfRule type="containsText" dxfId="8375" priority="8753" operator="containsText" text="09.00 – 15:00">
      <formula>NOT(ISERROR(SEARCH("09.00 – 15:00",AA80)))</formula>
    </cfRule>
    <cfRule type="containsText" dxfId="8374" priority="8754" operator="containsText" text="09.00 – 16.00">
      <formula>NOT(ISERROR(SEARCH("09.00 – 16.00",AA80)))</formula>
    </cfRule>
    <cfRule type="containsText" dxfId="8373" priority="8755" operator="containsText" text="09.00 - 13:00">
      <formula>NOT(ISERROR(SEARCH("09.00 - 13:00",AA80)))</formula>
    </cfRule>
    <cfRule type="containsText" dxfId="8372" priority="8756" operator="containsText" text="08.30 – 16:30 ">
      <formula>NOT(ISERROR(SEARCH("08.30 – 16:30 ",AA80)))</formula>
    </cfRule>
    <cfRule type="containsText" dxfId="8371" priority="8757" operator="containsText" text="08.30 – 17:30 ">
      <formula>NOT(ISERROR(SEARCH("08.30 – 17:30 ",AA80)))</formula>
    </cfRule>
  </conditionalFormatting>
  <conditionalFormatting sqref="AA80">
    <cfRule type="cellIs" dxfId="8370" priority="8744" operator="equal">
      <formula>"09.00 – 15.00"</formula>
    </cfRule>
  </conditionalFormatting>
  <conditionalFormatting sqref="AA80">
    <cfRule type="cellIs" dxfId="8369" priority="8745" operator="equal">
      <formula>"09.00 – 18.00"</formula>
    </cfRule>
  </conditionalFormatting>
  <conditionalFormatting sqref="AA80">
    <cfRule type="cellIs" dxfId="8368" priority="8746" operator="equal">
      <formula>"09.30 – 13.00"</formula>
    </cfRule>
  </conditionalFormatting>
  <conditionalFormatting sqref="AA80">
    <cfRule type="cellIs" dxfId="8367" priority="8747" operator="equal">
      <formula>"10.30 – 19.30"</formula>
    </cfRule>
  </conditionalFormatting>
  <conditionalFormatting sqref="AA80">
    <cfRule type="cellIs" dxfId="8366" priority="8748" operator="equal">
      <formula>"11.30 – 19.30"</formula>
    </cfRule>
  </conditionalFormatting>
  <conditionalFormatting sqref="AA80">
    <cfRule type="cellIs" dxfId="8365" priority="8749" operator="equal">
      <formula>_FV(13,"3")</formula>
    </cfRule>
  </conditionalFormatting>
  <conditionalFormatting sqref="AA80">
    <cfRule type="cellIs" dxfId="8364" priority="8750" operator="equal">
      <formula>_FV(13,"3")</formula>
    </cfRule>
  </conditionalFormatting>
  <conditionalFormatting sqref="AA80">
    <cfRule type="cellIs" dxfId="8363" priority="8751" operator="equal">
      <formula>_FV(13,"3")</formula>
    </cfRule>
  </conditionalFormatting>
  <conditionalFormatting sqref="AA80">
    <cfRule type="containsText" dxfId="8362" priority="8734" operator="containsText" text="DOMENICA">
      <formula>NOT(ISERROR(SEARCH("DOMENICA",AA80)))</formula>
    </cfRule>
    <cfRule type="containsText" dxfId="8361" priority="8735" operator="containsText" text="08.30 – 14.30">
      <formula>NOT(ISERROR(SEARCH("08.30 – 14.30",AA80)))</formula>
    </cfRule>
    <cfRule type="containsText" dxfId="8360" priority="8736" operator="containsText" text="09.30 – 18.30">
      <formula>NOT(ISERROR(SEARCH("09.30 – 18.30",AA80)))</formula>
    </cfRule>
    <cfRule type="containsText" dxfId="8359" priority="8737" operator="containsText" text="08.30 – 16.30">
      <formula>NOT(ISERROR(SEARCH("08.30 – 16.30",AA80)))</formula>
    </cfRule>
    <cfRule type="containsText" dxfId="8358" priority="8738" operator="containsText" text="08.30 – 17.30">
      <formula>NOT(ISERROR(SEARCH("08.30 – 17.30",AA80)))</formula>
    </cfRule>
    <cfRule type="containsText" dxfId="8357" priority="8739" operator="containsText" text="09.00 – 18.00">
      <formula>NOT(ISERROR(SEARCH("09.00 – 18.00",AA80)))</formula>
    </cfRule>
    <cfRule type="containsText" dxfId="8356" priority="8740" operator="containsText" text="09.00 – 15.00">
      <formula>NOT(ISERROR(SEARCH("09.00 – 15.00",AA80)))</formula>
    </cfRule>
    <cfRule type="containsText" dxfId="8355" priority="8741" operator="containsText" text="10.30 – 19.30">
      <formula>NOT(ISERROR(SEARCH("10.30 – 19.30",AA80)))</formula>
    </cfRule>
    <cfRule type="containsText" dxfId="8354" priority="8742" operator="containsText" text="09.00 – 13.00">
      <formula>NOT(ISERROR(SEARCH("09.00 – 13.00",AA80)))</formula>
    </cfRule>
    <cfRule type="containsText" dxfId="8353" priority="8743" operator="containsText" text="11.30 – 19.30">
      <formula>NOT(ISERROR(SEARCH("11.30 – 19.30",AA80)))</formula>
    </cfRule>
  </conditionalFormatting>
  <conditionalFormatting sqref="AA80">
    <cfRule type="cellIs" dxfId="8352" priority="8723" operator="equal">
      <formula>"11.30 – 19.30"</formula>
    </cfRule>
  </conditionalFormatting>
  <conditionalFormatting sqref="AA80">
    <cfRule type="cellIs" dxfId="8351" priority="8725" operator="equal">
      <formula>_FV(13,"3")</formula>
    </cfRule>
  </conditionalFormatting>
  <conditionalFormatting sqref="AA80">
    <cfRule type="cellIs" dxfId="8350" priority="8726" operator="equal">
      <formula>_FV(13,"3")</formula>
    </cfRule>
  </conditionalFormatting>
  <conditionalFormatting sqref="AA114">
    <cfRule type="cellIs" dxfId="8349" priority="8639" operator="equal">
      <formula>"09.00 – 15.00"</formula>
    </cfRule>
  </conditionalFormatting>
  <conditionalFormatting sqref="AA114">
    <cfRule type="cellIs" dxfId="8348" priority="8640" operator="equal">
      <formula>"09.00 – 18.00"</formula>
    </cfRule>
  </conditionalFormatting>
  <conditionalFormatting sqref="AA114">
    <cfRule type="cellIs" dxfId="8347" priority="8641" operator="equal">
      <formula>"09.30 – 13.00"</formula>
    </cfRule>
  </conditionalFormatting>
  <conditionalFormatting sqref="AA114">
    <cfRule type="cellIs" dxfId="8346" priority="8642" operator="equal">
      <formula>"10.30 – 19.30"</formula>
    </cfRule>
  </conditionalFormatting>
  <conditionalFormatting sqref="AA114">
    <cfRule type="cellIs" dxfId="8345" priority="8643" operator="equal">
      <formula>"11.30 – 19.30"</formula>
    </cfRule>
  </conditionalFormatting>
  <conditionalFormatting sqref="AA114">
    <cfRule type="cellIs" dxfId="8344" priority="8644" operator="equal">
      <formula>_FV(13,"3")</formula>
    </cfRule>
  </conditionalFormatting>
  <conditionalFormatting sqref="AA114">
    <cfRule type="cellIs" dxfId="8343" priority="8645" operator="equal">
      <formula>_FV(13,"3")</formula>
    </cfRule>
  </conditionalFormatting>
  <conditionalFormatting sqref="AA114">
    <cfRule type="cellIs" dxfId="8342" priority="8646" operator="equal">
      <formula>_FV(13,"3")</formula>
    </cfRule>
  </conditionalFormatting>
  <conditionalFormatting sqref="AA114">
    <cfRule type="containsText" dxfId="8341" priority="8629" operator="containsText" text="DOMENICA">
      <formula>NOT(ISERROR(SEARCH("DOMENICA",AA114)))</formula>
    </cfRule>
    <cfRule type="containsText" dxfId="8340" priority="8630" operator="containsText" text="08.30 – 14.30">
      <formula>NOT(ISERROR(SEARCH("08.30 – 14.30",AA114)))</formula>
    </cfRule>
    <cfRule type="containsText" dxfId="8339" priority="8631" operator="containsText" text="09.30 – 18.30">
      <formula>NOT(ISERROR(SEARCH("09.30 – 18.30",AA114)))</formula>
    </cfRule>
    <cfRule type="containsText" dxfId="8338" priority="8632" operator="containsText" text="08.30 – 16.30">
      <formula>NOT(ISERROR(SEARCH("08.30 – 16.30",AA114)))</formula>
    </cfRule>
    <cfRule type="containsText" dxfId="8337" priority="8633" operator="containsText" text="08.30 – 17.30">
      <formula>NOT(ISERROR(SEARCH("08.30 – 17.30",AA114)))</formula>
    </cfRule>
    <cfRule type="containsText" dxfId="8336" priority="8634" operator="containsText" text="09.00 – 18.00">
      <formula>NOT(ISERROR(SEARCH("09.00 – 18.00",AA114)))</formula>
    </cfRule>
    <cfRule type="containsText" dxfId="8335" priority="8635" operator="containsText" text="09.00 – 15.00">
      <formula>NOT(ISERROR(SEARCH("09.00 – 15.00",AA114)))</formula>
    </cfRule>
    <cfRule type="containsText" dxfId="8334" priority="8636" operator="containsText" text="10.30 – 19.30">
      <formula>NOT(ISERROR(SEARCH("10.30 – 19.30",AA114)))</formula>
    </cfRule>
    <cfRule type="containsText" dxfId="8333" priority="8637" operator="containsText" text="09.00 – 13.00">
      <formula>NOT(ISERROR(SEARCH("09.00 – 13.00",AA114)))</formula>
    </cfRule>
    <cfRule type="containsText" dxfId="8332" priority="8638" operator="containsText" text="11.30 – 19.30">
      <formula>NOT(ISERROR(SEARCH("11.30 – 19.30",AA114)))</formula>
    </cfRule>
  </conditionalFormatting>
  <conditionalFormatting sqref="AA114">
    <cfRule type="cellIs" dxfId="8331" priority="8622" operator="equal">
      <formula>"09.00 – 18.00"</formula>
    </cfRule>
  </conditionalFormatting>
  <conditionalFormatting sqref="AA114">
    <cfRule type="cellIs" dxfId="8330" priority="8623" operator="equal">
      <formula>"09.30 – 13.00"</formula>
    </cfRule>
  </conditionalFormatting>
  <conditionalFormatting sqref="AA114">
    <cfRule type="cellIs" dxfId="8329" priority="8624" operator="equal">
      <formula>"10.30 – 19.30"</formula>
    </cfRule>
  </conditionalFormatting>
  <conditionalFormatting sqref="AA114">
    <cfRule type="cellIs" dxfId="8328" priority="8625" operator="equal">
      <formula>"11.30 – 19.30"</formula>
    </cfRule>
  </conditionalFormatting>
  <conditionalFormatting sqref="AA114">
    <cfRule type="cellIs" dxfId="8327" priority="8626" operator="equal">
      <formula>_FV(13,"3")</formula>
    </cfRule>
  </conditionalFormatting>
  <conditionalFormatting sqref="AA114">
    <cfRule type="cellIs" dxfId="8326" priority="8627" operator="equal">
      <formula>_FV(13,"3")</formula>
    </cfRule>
  </conditionalFormatting>
  <conditionalFormatting sqref="AA114">
    <cfRule type="cellIs" dxfId="8325" priority="8628" operator="equal">
      <formula>_FV(13,"3")</formula>
    </cfRule>
  </conditionalFormatting>
  <conditionalFormatting sqref="AA114">
    <cfRule type="cellIs" dxfId="8324" priority="8615" operator="equal">
      <formula>"09.00 – 18.00"</formula>
    </cfRule>
  </conditionalFormatting>
  <conditionalFormatting sqref="AA114">
    <cfRule type="cellIs" dxfId="8323" priority="8616" operator="equal">
      <formula>"09.30 – 13.00"</formula>
    </cfRule>
  </conditionalFormatting>
  <conditionalFormatting sqref="AA114">
    <cfRule type="cellIs" dxfId="8322" priority="8617" operator="equal">
      <formula>"10.30 – 19.30"</formula>
    </cfRule>
  </conditionalFormatting>
  <conditionalFormatting sqref="AA114">
    <cfRule type="cellIs" dxfId="8321" priority="8618" operator="equal">
      <formula>"11.30 – 19.30"</formula>
    </cfRule>
  </conditionalFormatting>
  <conditionalFormatting sqref="AA114">
    <cfRule type="cellIs" dxfId="8320" priority="8619" operator="equal">
      <formula>_FV(13,"3")</formula>
    </cfRule>
  </conditionalFormatting>
  <conditionalFormatting sqref="AA114">
    <cfRule type="cellIs" dxfId="8319" priority="8620" operator="equal">
      <formula>_FV(13,"3")</formula>
    </cfRule>
  </conditionalFormatting>
  <conditionalFormatting sqref="AA114">
    <cfRule type="cellIs" dxfId="8318" priority="8621" operator="equal">
      <formula>_FV(13,"3")</formula>
    </cfRule>
  </conditionalFormatting>
  <conditionalFormatting sqref="AA114">
    <cfRule type="containsText" dxfId="8317" priority="8609" operator="containsText" text="09.00 - 13.00">
      <formula>NOT(ISERROR(SEARCH("09.00 - 13.00",AA114)))</formula>
    </cfRule>
    <cfRule type="containsText" dxfId="8316" priority="8610" operator="containsText" text="09.00 – 15:00">
      <formula>NOT(ISERROR(SEARCH("09.00 – 15:00",AA114)))</formula>
    </cfRule>
    <cfRule type="containsText" dxfId="8315" priority="8611" operator="containsText" text="09.00 – 16.00">
      <formula>NOT(ISERROR(SEARCH("09.00 – 16.00",AA114)))</formula>
    </cfRule>
    <cfRule type="containsText" dxfId="8314" priority="8612" operator="containsText" text="09.00 - 13:00">
      <formula>NOT(ISERROR(SEARCH("09.00 - 13:00",AA114)))</formula>
    </cfRule>
    <cfRule type="containsText" dxfId="8313" priority="8613" operator="containsText" text="08.30 – 16:30 ">
      <formula>NOT(ISERROR(SEARCH("08.30 – 16:30 ",AA114)))</formula>
    </cfRule>
    <cfRule type="containsText" dxfId="8312" priority="8614" operator="containsText" text="08.30 – 17:30 ">
      <formula>NOT(ISERROR(SEARCH("08.30 – 17:30 ",AA114)))</formula>
    </cfRule>
  </conditionalFormatting>
  <conditionalFormatting sqref="AA114">
    <cfRule type="cellIs" dxfId="8311" priority="8601" operator="equal">
      <formula>"09.00 – 15.00"</formula>
    </cfRule>
  </conditionalFormatting>
  <conditionalFormatting sqref="AA114">
    <cfRule type="cellIs" dxfId="8310" priority="8602" operator="equal">
      <formula>"09.00 – 18.00"</formula>
    </cfRule>
  </conditionalFormatting>
  <conditionalFormatting sqref="AA114">
    <cfRule type="cellIs" dxfId="8309" priority="8603" operator="equal">
      <formula>"09.30 – 13.00"</formula>
    </cfRule>
  </conditionalFormatting>
  <conditionalFormatting sqref="AA114">
    <cfRule type="cellIs" dxfId="8308" priority="8604" operator="equal">
      <formula>"10.30 – 19.30"</formula>
    </cfRule>
  </conditionalFormatting>
  <conditionalFormatting sqref="AA114">
    <cfRule type="cellIs" dxfId="8307" priority="8605" operator="equal">
      <formula>"11.30 – 19.30"</formula>
    </cfRule>
  </conditionalFormatting>
  <conditionalFormatting sqref="AA114">
    <cfRule type="cellIs" dxfId="8306" priority="8606" operator="equal">
      <formula>_FV(13,"3")</formula>
    </cfRule>
  </conditionalFormatting>
  <conditionalFormatting sqref="AA114">
    <cfRule type="cellIs" dxfId="8305" priority="8607" operator="equal">
      <formula>_FV(13,"3")</formula>
    </cfRule>
  </conditionalFormatting>
  <conditionalFormatting sqref="AA114">
    <cfRule type="cellIs" dxfId="8304" priority="8608" operator="equal">
      <formula>_FV(13,"3")</formula>
    </cfRule>
  </conditionalFormatting>
  <conditionalFormatting sqref="AA114">
    <cfRule type="containsText" dxfId="8303" priority="8591" operator="containsText" text="DOMENICA">
      <formula>NOT(ISERROR(SEARCH("DOMENICA",AA114)))</formula>
    </cfRule>
    <cfRule type="containsText" dxfId="8302" priority="8592" operator="containsText" text="08.30 – 14.30">
      <formula>NOT(ISERROR(SEARCH("08.30 – 14.30",AA114)))</formula>
    </cfRule>
    <cfRule type="containsText" dxfId="8301" priority="8593" operator="containsText" text="09.30 – 18.30">
      <formula>NOT(ISERROR(SEARCH("09.30 – 18.30",AA114)))</formula>
    </cfRule>
    <cfRule type="containsText" dxfId="8300" priority="8594" operator="containsText" text="08.30 – 16.30">
      <formula>NOT(ISERROR(SEARCH("08.30 – 16.30",AA114)))</formula>
    </cfRule>
    <cfRule type="containsText" dxfId="8299" priority="8595" operator="containsText" text="08.30 – 17.30">
      <formula>NOT(ISERROR(SEARCH("08.30 – 17.30",AA114)))</formula>
    </cfRule>
    <cfRule type="containsText" dxfId="8298" priority="8596" operator="containsText" text="09.00 – 18.00">
      <formula>NOT(ISERROR(SEARCH("09.00 – 18.00",AA114)))</formula>
    </cfRule>
    <cfRule type="containsText" dxfId="8297" priority="8597" operator="containsText" text="09.00 – 15.00">
      <formula>NOT(ISERROR(SEARCH("09.00 – 15.00",AA114)))</formula>
    </cfRule>
    <cfRule type="containsText" dxfId="8296" priority="8598" operator="containsText" text="10.30 – 19.30">
      <formula>NOT(ISERROR(SEARCH("10.30 – 19.30",AA114)))</formula>
    </cfRule>
    <cfRule type="containsText" dxfId="8295" priority="8599" operator="containsText" text="09.00 – 13.00">
      <formula>NOT(ISERROR(SEARCH("09.00 – 13.00",AA114)))</formula>
    </cfRule>
    <cfRule type="containsText" dxfId="8294" priority="8600" operator="containsText" text="11.30 – 19.30">
      <formula>NOT(ISERROR(SEARCH("11.30 – 19.30",AA114)))</formula>
    </cfRule>
  </conditionalFormatting>
  <conditionalFormatting sqref="AA114">
    <cfRule type="cellIs" dxfId="8293" priority="8584" operator="equal">
      <formula>"09.00 – 18.00"</formula>
    </cfRule>
  </conditionalFormatting>
  <conditionalFormatting sqref="AA114">
    <cfRule type="cellIs" dxfId="8292" priority="8585" operator="equal">
      <formula>"09.30 – 13.00"</formula>
    </cfRule>
  </conditionalFormatting>
  <conditionalFormatting sqref="AA114">
    <cfRule type="cellIs" dxfId="8291" priority="8586" operator="equal">
      <formula>"10.30 – 19.30"</formula>
    </cfRule>
  </conditionalFormatting>
  <conditionalFormatting sqref="AA114">
    <cfRule type="cellIs" dxfId="8290" priority="8587" operator="equal">
      <formula>"11.30 – 19.30"</formula>
    </cfRule>
  </conditionalFormatting>
  <conditionalFormatting sqref="AA114">
    <cfRule type="cellIs" dxfId="8289" priority="8588" operator="equal">
      <formula>_FV(13,"3")</formula>
    </cfRule>
  </conditionalFormatting>
  <conditionalFormatting sqref="AA114">
    <cfRule type="cellIs" dxfId="8288" priority="8589" operator="equal">
      <formula>_FV(13,"3")</formula>
    </cfRule>
  </conditionalFormatting>
  <conditionalFormatting sqref="AA114">
    <cfRule type="cellIs" dxfId="8287" priority="8590" operator="equal">
      <formula>_FV(13,"3")</formula>
    </cfRule>
  </conditionalFormatting>
  <conditionalFormatting sqref="AA114">
    <cfRule type="cellIs" dxfId="8286" priority="8577" operator="equal">
      <formula>"09.00 – 18.00"</formula>
    </cfRule>
  </conditionalFormatting>
  <conditionalFormatting sqref="AA114">
    <cfRule type="cellIs" dxfId="8285" priority="8578" operator="equal">
      <formula>"09.30 – 13.00"</formula>
    </cfRule>
  </conditionalFormatting>
  <conditionalFormatting sqref="AA114">
    <cfRule type="cellIs" dxfId="8284" priority="8579" operator="equal">
      <formula>"10.30 – 19.30"</formula>
    </cfRule>
  </conditionalFormatting>
  <conditionalFormatting sqref="AA114">
    <cfRule type="cellIs" dxfId="8283" priority="8580" operator="equal">
      <formula>"11.30 – 19.30"</formula>
    </cfRule>
  </conditionalFormatting>
  <conditionalFormatting sqref="AA114">
    <cfRule type="cellIs" dxfId="8282" priority="8581" operator="equal">
      <formula>_FV(13,"3")</formula>
    </cfRule>
  </conditionalFormatting>
  <conditionalFormatting sqref="AA114">
    <cfRule type="cellIs" dxfId="8281" priority="8582" operator="equal">
      <formula>_FV(13,"3")</formula>
    </cfRule>
  </conditionalFormatting>
  <conditionalFormatting sqref="AA114">
    <cfRule type="cellIs" dxfId="8280" priority="8583" operator="equal">
      <formula>_FV(13,"3")</formula>
    </cfRule>
  </conditionalFormatting>
  <conditionalFormatting sqref="AA114">
    <cfRule type="cellIs" dxfId="8279" priority="8569" operator="equal">
      <formula>"09.00 – 15.00"</formula>
    </cfRule>
  </conditionalFormatting>
  <conditionalFormatting sqref="AA114">
    <cfRule type="cellIs" dxfId="8278" priority="8570" operator="equal">
      <formula>"09.00 – 18.00"</formula>
    </cfRule>
  </conditionalFormatting>
  <conditionalFormatting sqref="AA114">
    <cfRule type="cellIs" dxfId="8277" priority="8571" operator="equal">
      <formula>"09.30 – 13.00"</formula>
    </cfRule>
  </conditionalFormatting>
  <conditionalFormatting sqref="AA114">
    <cfRule type="cellIs" dxfId="8276" priority="8572" operator="equal">
      <formula>"10.30 – 19.30"</formula>
    </cfRule>
  </conditionalFormatting>
  <conditionalFormatting sqref="AA114">
    <cfRule type="cellIs" dxfId="8275" priority="8573" operator="equal">
      <formula>"11.30 – 19.30"</formula>
    </cfRule>
  </conditionalFormatting>
  <conditionalFormatting sqref="AA114">
    <cfRule type="cellIs" dxfId="8274" priority="8574" operator="equal">
      <formula>_FV(13,"3")</formula>
    </cfRule>
  </conditionalFormatting>
  <conditionalFormatting sqref="AA114">
    <cfRule type="cellIs" dxfId="8273" priority="8575" operator="equal">
      <formula>_FV(13,"3")</formula>
    </cfRule>
  </conditionalFormatting>
  <conditionalFormatting sqref="AA114">
    <cfRule type="cellIs" dxfId="8272" priority="8576" operator="equal">
      <formula>_FV(13,"3")</formula>
    </cfRule>
  </conditionalFormatting>
  <conditionalFormatting sqref="AA114">
    <cfRule type="containsText" dxfId="8271" priority="8559" operator="containsText" text="DOMENICA">
      <formula>NOT(ISERROR(SEARCH("DOMENICA",AA114)))</formula>
    </cfRule>
    <cfRule type="containsText" dxfId="8270" priority="8560" operator="containsText" text="08.30 – 14.30">
      <formula>NOT(ISERROR(SEARCH("08.30 – 14.30",AA114)))</formula>
    </cfRule>
    <cfRule type="containsText" dxfId="8269" priority="8561" operator="containsText" text="09.30 – 18.30">
      <formula>NOT(ISERROR(SEARCH("09.30 – 18.30",AA114)))</formula>
    </cfRule>
    <cfRule type="containsText" dxfId="8268" priority="8562" operator="containsText" text="08.30 – 16.30">
      <formula>NOT(ISERROR(SEARCH("08.30 – 16.30",AA114)))</formula>
    </cfRule>
    <cfRule type="containsText" dxfId="8267" priority="8563" operator="containsText" text="08.30 – 17.30">
      <formula>NOT(ISERROR(SEARCH("08.30 – 17.30",AA114)))</formula>
    </cfRule>
    <cfRule type="containsText" dxfId="8266" priority="8564" operator="containsText" text="09.00 – 18.00">
      <formula>NOT(ISERROR(SEARCH("09.00 – 18.00",AA114)))</formula>
    </cfRule>
    <cfRule type="containsText" dxfId="8265" priority="8565" operator="containsText" text="09.00 – 15.00">
      <formula>NOT(ISERROR(SEARCH("09.00 – 15.00",AA114)))</formula>
    </cfRule>
    <cfRule type="containsText" dxfId="8264" priority="8566" operator="containsText" text="10.30 – 19.30">
      <formula>NOT(ISERROR(SEARCH("10.30 – 19.30",AA114)))</formula>
    </cfRule>
    <cfRule type="containsText" dxfId="8263" priority="8567" operator="containsText" text="09.00 – 13.00">
      <formula>NOT(ISERROR(SEARCH("09.00 – 13.00",AA114)))</formula>
    </cfRule>
    <cfRule type="containsText" dxfId="8262" priority="8568" operator="containsText" text="11.30 – 19.30">
      <formula>NOT(ISERROR(SEARCH("11.30 – 19.30",AA114)))</formula>
    </cfRule>
  </conditionalFormatting>
  <conditionalFormatting sqref="AA114">
    <cfRule type="cellIs" dxfId="8261" priority="8552" operator="equal">
      <formula>"09.00 – 18.00"</formula>
    </cfRule>
  </conditionalFormatting>
  <conditionalFormatting sqref="AA114">
    <cfRule type="cellIs" dxfId="8260" priority="8553" operator="equal">
      <formula>"09.30 – 13.00"</formula>
    </cfRule>
  </conditionalFormatting>
  <conditionalFormatting sqref="AA114">
    <cfRule type="cellIs" dxfId="8259" priority="8554" operator="equal">
      <formula>"10.30 – 19.30"</formula>
    </cfRule>
  </conditionalFormatting>
  <conditionalFormatting sqref="AA114">
    <cfRule type="cellIs" dxfId="8258" priority="8555" operator="equal">
      <formula>"11.30 – 19.30"</formula>
    </cfRule>
  </conditionalFormatting>
  <conditionalFormatting sqref="AA114">
    <cfRule type="cellIs" dxfId="8257" priority="8556" operator="equal">
      <formula>_FV(13,"3")</formula>
    </cfRule>
  </conditionalFormatting>
  <conditionalFormatting sqref="AA114">
    <cfRule type="cellIs" dxfId="8256" priority="8557" operator="equal">
      <formula>_FV(13,"3")</formula>
    </cfRule>
  </conditionalFormatting>
  <conditionalFormatting sqref="AA114">
    <cfRule type="cellIs" dxfId="8255" priority="8558" operator="equal">
      <formula>_FV(13,"3")</formula>
    </cfRule>
  </conditionalFormatting>
  <conditionalFormatting sqref="AA114">
    <cfRule type="cellIs" dxfId="8254" priority="8545" operator="equal">
      <formula>"09.00 – 18.00"</formula>
    </cfRule>
  </conditionalFormatting>
  <conditionalFormatting sqref="AA114">
    <cfRule type="cellIs" dxfId="8253" priority="8546" operator="equal">
      <formula>"09.30 – 13.00"</formula>
    </cfRule>
  </conditionalFormatting>
  <conditionalFormatting sqref="AA114">
    <cfRule type="cellIs" dxfId="8252" priority="8547" operator="equal">
      <formula>"10.30 – 19.30"</formula>
    </cfRule>
  </conditionalFormatting>
  <conditionalFormatting sqref="AA114">
    <cfRule type="cellIs" dxfId="8251" priority="8548" operator="equal">
      <formula>"11.30 – 19.30"</formula>
    </cfRule>
  </conditionalFormatting>
  <conditionalFormatting sqref="AA114">
    <cfRule type="cellIs" dxfId="8250" priority="8549" operator="equal">
      <formula>_FV(13,"3")</formula>
    </cfRule>
  </conditionalFormatting>
  <conditionalFormatting sqref="AA114">
    <cfRule type="cellIs" dxfId="8249" priority="8550" operator="equal">
      <formula>_FV(13,"3")</formula>
    </cfRule>
  </conditionalFormatting>
  <conditionalFormatting sqref="AA114">
    <cfRule type="cellIs" dxfId="8248" priority="8551" operator="equal">
      <formula>_FV(13,"3")</formula>
    </cfRule>
  </conditionalFormatting>
  <conditionalFormatting sqref="AB25">
    <cfRule type="containsText" dxfId="8247" priority="8528" operator="containsText" text="08.30 – 14.30">
      <formula>NOT(ISERROR(SEARCH("08.30 – 14.30",AB25)))</formula>
    </cfRule>
    <cfRule type="containsText" dxfId="8246" priority="8529" operator="containsText" text="09:30 – 18.30">
      <formula>NOT(ISERROR(SEARCH("09:30 – 18.30",AB25)))</formula>
    </cfRule>
    <cfRule type="containsText" dxfId="8245" priority="8530" operator="containsText" text="10.30 – 18.30">
      <formula>NOT(ISERROR(SEARCH("10.30 – 18.30",AB25)))</formula>
    </cfRule>
    <cfRule type="containsText" dxfId="8244" priority="8531" operator="containsText" text="09.30 – 18.30">
      <formula>NOT(ISERROR(SEARCH("09.30 – 18.30",AB25)))</formula>
    </cfRule>
    <cfRule type="containsText" dxfId="8243" priority="8532" operator="containsText" text="09.00 – 13:00">
      <formula>NOT(ISERROR(SEARCH("09.00 – 13:00",AB25)))</formula>
    </cfRule>
    <cfRule type="containsText" dxfId="8242" priority="8533" operator="containsText" text="08.30 – 16.30">
      <formula>NOT(ISERROR(SEARCH("08.30 – 16.30",AB25)))</formula>
    </cfRule>
    <cfRule type="containsText" dxfId="8241" priority="8534" operator="containsText" text="08:30 – 17.30">
      <formula>NOT(ISERROR(SEARCH("08:30 – 17.30",AB25)))</formula>
    </cfRule>
    <cfRule type="containsText" dxfId="8240" priority="8535" operator="containsText" text="08.30 – 17.30">
      <formula>NOT(ISERROR(SEARCH("08.30 – 17.30",AB25)))</formula>
    </cfRule>
    <cfRule type="containsText" dxfId="8239" priority="8536" operator="containsText" text="09.00 – 18.00">
      <formula>NOT(ISERROR(SEARCH("09.00 – 18.00",AB25)))</formula>
    </cfRule>
    <cfRule type="containsText" dxfId="8238" priority="8537" operator="containsText" text="09.00 – 13.00">
      <formula>NOT(ISERROR(SEARCH("09.00 – 13.00",AB25)))</formula>
    </cfRule>
    <cfRule type="containsText" dxfId="8237" priority="8538" operator="containsText" text="11.30 – 19.30">
      <formula>NOT(ISERROR(SEARCH("11.30 – 19.30",AB25)))</formula>
    </cfRule>
    <cfRule type="containsText" dxfId="8236" priority="8539" operator="containsText" text="10.30 – 19.30">
      <formula>NOT(ISERROR(SEARCH("10.30 – 19.30",AB25)))</formula>
    </cfRule>
    <cfRule type="containsText" dxfId="8235" priority="8540" operator="containsText" text="09.00 – 15.00">
      <formula>NOT(ISERROR(SEARCH("09.00 – 15.00",AB25)))</formula>
    </cfRule>
    <cfRule type="containsText" dxfId="8234" priority="8541" operator="containsText" text="12:30">
      <formula>NOT(ISERROR(SEARCH("12:30",AB25)))</formula>
    </cfRule>
    <cfRule type="containsText" dxfId="8233" priority="8542" operator="containsText" text="13:30">
      <formula>NOT(ISERROR(SEARCH("13:30",AB25)))</formula>
    </cfRule>
    <cfRule type="containsText" dxfId="8232" priority="8543" operator="containsText" text="FESTIVITÁ">
      <formula>NOT(ISERROR(SEARCH("FESTIVITÁ",AB25)))</formula>
    </cfRule>
    <cfRule type="cellIs" dxfId="8231" priority="8544" operator="equal">
      <formula>"DOMENICA"</formula>
    </cfRule>
  </conditionalFormatting>
  <conditionalFormatting sqref="AB15">
    <cfRule type="containsText" dxfId="8230" priority="8511" operator="containsText" text="08.30 – 14.30">
      <formula>NOT(ISERROR(SEARCH("08.30 – 14.30",AB15)))</formula>
    </cfRule>
    <cfRule type="containsText" dxfId="8229" priority="8512" operator="containsText" text="09:30 – 18.30">
      <formula>NOT(ISERROR(SEARCH("09:30 – 18.30",AB15)))</formula>
    </cfRule>
    <cfRule type="containsText" dxfId="8228" priority="8513" operator="containsText" text="10.30 – 18.30">
      <formula>NOT(ISERROR(SEARCH("10.30 – 18.30",AB15)))</formula>
    </cfRule>
    <cfRule type="containsText" dxfId="8227" priority="8514" operator="containsText" text="09.30 – 18.30">
      <formula>NOT(ISERROR(SEARCH("09.30 – 18.30",AB15)))</formula>
    </cfRule>
    <cfRule type="containsText" dxfId="8226" priority="8515" operator="containsText" text="09.00 – 13:00">
      <formula>NOT(ISERROR(SEARCH("09.00 – 13:00",AB15)))</formula>
    </cfRule>
    <cfRule type="containsText" dxfId="8225" priority="8516" operator="containsText" text="08.30 – 16.30">
      <formula>NOT(ISERROR(SEARCH("08.30 – 16.30",AB15)))</formula>
    </cfRule>
    <cfRule type="containsText" dxfId="8224" priority="8517" operator="containsText" text="08:30 – 17.30">
      <formula>NOT(ISERROR(SEARCH("08:30 – 17.30",AB15)))</formula>
    </cfRule>
    <cfRule type="containsText" dxfId="8223" priority="8518" operator="containsText" text="08.30 – 17.30">
      <formula>NOT(ISERROR(SEARCH("08.30 – 17.30",AB15)))</formula>
    </cfRule>
    <cfRule type="containsText" dxfId="8222" priority="8519" operator="containsText" text="09.00 – 18.00">
      <formula>NOT(ISERROR(SEARCH("09.00 – 18.00",AB15)))</formula>
    </cfRule>
    <cfRule type="containsText" dxfId="8221" priority="8520" operator="containsText" text="09.00 – 13.00">
      <formula>NOT(ISERROR(SEARCH("09.00 – 13.00",AB15)))</formula>
    </cfRule>
    <cfRule type="containsText" dxfId="8220" priority="8521" operator="containsText" text="11.30 – 19.30">
      <formula>NOT(ISERROR(SEARCH("11.30 – 19.30",AB15)))</formula>
    </cfRule>
    <cfRule type="containsText" dxfId="8219" priority="8522" operator="containsText" text="10.30 – 19.30">
      <formula>NOT(ISERROR(SEARCH("10.30 – 19.30",AB15)))</formula>
    </cfRule>
    <cfRule type="containsText" dxfId="8218" priority="8523" operator="containsText" text="09.00 – 15.00">
      <formula>NOT(ISERROR(SEARCH("09.00 – 15.00",AB15)))</formula>
    </cfRule>
    <cfRule type="containsText" dxfId="8217" priority="8524" operator="containsText" text="12:30">
      <formula>NOT(ISERROR(SEARCH("12:30",AB15)))</formula>
    </cfRule>
    <cfRule type="containsText" dxfId="8216" priority="8525" operator="containsText" text="13:30">
      <formula>NOT(ISERROR(SEARCH("13:30",AB15)))</formula>
    </cfRule>
    <cfRule type="containsText" dxfId="8215" priority="8526" operator="containsText" text="FESTIVITÁ">
      <formula>NOT(ISERROR(SEARCH("FESTIVITÁ",AB15)))</formula>
    </cfRule>
    <cfRule type="cellIs" dxfId="8214" priority="8527" operator="equal">
      <formula>"DOMENICA"</formula>
    </cfRule>
  </conditionalFormatting>
  <conditionalFormatting sqref="AB55">
    <cfRule type="containsText" dxfId="8213" priority="8494" operator="containsText" text="08.30 – 14.30">
      <formula>NOT(ISERROR(SEARCH("08.30 – 14.30",AB55)))</formula>
    </cfRule>
    <cfRule type="containsText" dxfId="8212" priority="8495" operator="containsText" text="09:30 – 18.30">
      <formula>NOT(ISERROR(SEARCH("09:30 – 18.30",AB55)))</formula>
    </cfRule>
    <cfRule type="containsText" dxfId="8211" priority="8496" operator="containsText" text="10.30 – 18.30">
      <formula>NOT(ISERROR(SEARCH("10.30 – 18.30",AB55)))</formula>
    </cfRule>
    <cfRule type="containsText" dxfId="8210" priority="8497" operator="containsText" text="09.30 – 18.30">
      <formula>NOT(ISERROR(SEARCH("09.30 – 18.30",AB55)))</formula>
    </cfRule>
    <cfRule type="containsText" dxfId="8209" priority="8498" operator="containsText" text="09.00 – 13:00">
      <formula>NOT(ISERROR(SEARCH("09.00 – 13:00",AB55)))</formula>
    </cfRule>
    <cfRule type="containsText" dxfId="8208" priority="8499" operator="containsText" text="08.30 – 16.30">
      <formula>NOT(ISERROR(SEARCH("08.30 – 16.30",AB55)))</formula>
    </cfRule>
    <cfRule type="containsText" dxfId="8207" priority="8500" operator="containsText" text="08:30 – 17.30">
      <formula>NOT(ISERROR(SEARCH("08:30 – 17.30",AB55)))</formula>
    </cfRule>
    <cfRule type="containsText" dxfId="8206" priority="8501" operator="containsText" text="08.30 – 17.30">
      <formula>NOT(ISERROR(SEARCH("08.30 – 17.30",AB55)))</formula>
    </cfRule>
    <cfRule type="containsText" dxfId="8205" priority="8502" operator="containsText" text="09.00 – 18.00">
      <formula>NOT(ISERROR(SEARCH("09.00 – 18.00",AB55)))</formula>
    </cfRule>
    <cfRule type="containsText" dxfId="8204" priority="8503" operator="containsText" text="09.00 – 13.00">
      <formula>NOT(ISERROR(SEARCH("09.00 – 13.00",AB55)))</formula>
    </cfRule>
    <cfRule type="containsText" dxfId="8203" priority="8504" operator="containsText" text="11.30 – 19.30">
      <formula>NOT(ISERROR(SEARCH("11.30 – 19.30",AB55)))</formula>
    </cfRule>
    <cfRule type="containsText" dxfId="8202" priority="8505" operator="containsText" text="10.30 – 19.30">
      <formula>NOT(ISERROR(SEARCH("10.30 – 19.30",AB55)))</formula>
    </cfRule>
    <cfRule type="containsText" dxfId="8201" priority="8506" operator="containsText" text="09.00 – 15.00">
      <formula>NOT(ISERROR(SEARCH("09.00 – 15.00",AB55)))</formula>
    </cfRule>
    <cfRule type="containsText" dxfId="8200" priority="8507" operator="containsText" text="12:30">
      <formula>NOT(ISERROR(SEARCH("12:30",AB55)))</formula>
    </cfRule>
    <cfRule type="containsText" dxfId="8199" priority="8508" operator="containsText" text="13:30">
      <formula>NOT(ISERROR(SEARCH("13:30",AB55)))</formula>
    </cfRule>
    <cfRule type="containsText" dxfId="8198" priority="8509" operator="containsText" text="FESTIVITÁ">
      <formula>NOT(ISERROR(SEARCH("FESTIVITÁ",AB55)))</formula>
    </cfRule>
    <cfRule type="cellIs" dxfId="8197" priority="8510" operator="equal">
      <formula>"DOMENICA"</formula>
    </cfRule>
  </conditionalFormatting>
  <conditionalFormatting sqref="AB134">
    <cfRule type="cellIs" dxfId="8196" priority="8184" operator="equal">
      <formula>_FV(13,"3")</formula>
    </cfRule>
  </conditionalFormatting>
  <conditionalFormatting sqref="AB35">
    <cfRule type="containsText" dxfId="8195" priority="8477" operator="containsText" text="08.30 – 14.30">
      <formula>NOT(ISERROR(SEARCH("08.30 – 14.30",AB35)))</formula>
    </cfRule>
    <cfRule type="containsText" dxfId="8194" priority="8478" operator="containsText" text="09:30 – 18.30">
      <formula>NOT(ISERROR(SEARCH("09:30 – 18.30",AB35)))</formula>
    </cfRule>
    <cfRule type="containsText" dxfId="8193" priority="8479" operator="containsText" text="10.30 – 18.30">
      <formula>NOT(ISERROR(SEARCH("10.30 – 18.30",AB35)))</formula>
    </cfRule>
    <cfRule type="containsText" dxfId="8192" priority="8480" operator="containsText" text="09.30 – 18.30">
      <formula>NOT(ISERROR(SEARCH("09.30 – 18.30",AB35)))</formula>
    </cfRule>
    <cfRule type="containsText" dxfId="8191" priority="8481" operator="containsText" text="09.00 – 13:00">
      <formula>NOT(ISERROR(SEARCH("09.00 – 13:00",AB35)))</formula>
    </cfRule>
    <cfRule type="containsText" dxfId="8190" priority="8482" operator="containsText" text="08.30 – 16.30">
      <formula>NOT(ISERROR(SEARCH("08.30 – 16.30",AB35)))</formula>
    </cfRule>
    <cfRule type="containsText" dxfId="8189" priority="8483" operator="containsText" text="08:30 – 17.30">
      <formula>NOT(ISERROR(SEARCH("08:30 – 17.30",AB35)))</formula>
    </cfRule>
    <cfRule type="containsText" dxfId="8188" priority="8484" operator="containsText" text="08.30 – 17.30">
      <formula>NOT(ISERROR(SEARCH("08.30 – 17.30",AB35)))</formula>
    </cfRule>
    <cfRule type="containsText" dxfId="8187" priority="8485" operator="containsText" text="09.00 – 18.00">
      <formula>NOT(ISERROR(SEARCH("09.00 – 18.00",AB35)))</formula>
    </cfRule>
    <cfRule type="containsText" dxfId="8186" priority="8486" operator="containsText" text="09.00 – 13.00">
      <formula>NOT(ISERROR(SEARCH("09.00 – 13.00",AB35)))</formula>
    </cfRule>
    <cfRule type="containsText" dxfId="8185" priority="8487" operator="containsText" text="11.30 – 19.30">
      <formula>NOT(ISERROR(SEARCH("11.30 – 19.30",AB35)))</formula>
    </cfRule>
    <cfRule type="containsText" dxfId="8184" priority="8488" operator="containsText" text="10.30 – 19.30">
      <formula>NOT(ISERROR(SEARCH("10.30 – 19.30",AB35)))</formula>
    </cfRule>
    <cfRule type="containsText" dxfId="8183" priority="8489" operator="containsText" text="09.00 – 15.00">
      <formula>NOT(ISERROR(SEARCH("09.00 – 15.00",AB35)))</formula>
    </cfRule>
    <cfRule type="containsText" dxfId="8182" priority="8490" operator="containsText" text="12:30">
      <formula>NOT(ISERROR(SEARCH("12:30",AB35)))</formula>
    </cfRule>
    <cfRule type="containsText" dxfId="8181" priority="8491" operator="containsText" text="13:30">
      <formula>NOT(ISERROR(SEARCH("13:30",AB35)))</formula>
    </cfRule>
    <cfRule type="containsText" dxfId="8180" priority="8492" operator="containsText" text="FESTIVITÁ">
      <formula>NOT(ISERROR(SEARCH("FESTIVITÁ",AB35)))</formula>
    </cfRule>
    <cfRule type="cellIs" dxfId="8179" priority="8493" operator="equal">
      <formula>"DOMENICA"</formula>
    </cfRule>
  </conditionalFormatting>
  <conditionalFormatting sqref="AB45">
    <cfRule type="containsText" dxfId="8178" priority="8460" operator="containsText" text="08.30 – 14.30">
      <formula>NOT(ISERROR(SEARCH("08.30 – 14.30",AB45)))</formula>
    </cfRule>
    <cfRule type="containsText" dxfId="8177" priority="8461" operator="containsText" text="09:30 – 18.30">
      <formula>NOT(ISERROR(SEARCH("09:30 – 18.30",AB45)))</formula>
    </cfRule>
    <cfRule type="containsText" dxfId="8176" priority="8462" operator="containsText" text="10.30 – 18.30">
      <formula>NOT(ISERROR(SEARCH("10.30 – 18.30",AB45)))</formula>
    </cfRule>
    <cfRule type="containsText" dxfId="8175" priority="8463" operator="containsText" text="09.30 – 18.30">
      <formula>NOT(ISERROR(SEARCH("09.30 – 18.30",AB45)))</formula>
    </cfRule>
    <cfRule type="containsText" dxfId="8174" priority="8464" operator="containsText" text="09.00 – 13:00">
      <formula>NOT(ISERROR(SEARCH("09.00 – 13:00",AB45)))</formula>
    </cfRule>
    <cfRule type="containsText" dxfId="8173" priority="8465" operator="containsText" text="08.30 – 16.30">
      <formula>NOT(ISERROR(SEARCH("08.30 – 16.30",AB45)))</formula>
    </cfRule>
    <cfRule type="containsText" dxfId="8172" priority="8466" operator="containsText" text="08:30 – 17.30">
      <formula>NOT(ISERROR(SEARCH("08:30 – 17.30",AB45)))</formula>
    </cfRule>
    <cfRule type="containsText" dxfId="8171" priority="8467" operator="containsText" text="08.30 – 17.30">
      <formula>NOT(ISERROR(SEARCH("08.30 – 17.30",AB45)))</formula>
    </cfRule>
    <cfRule type="containsText" dxfId="8170" priority="8468" operator="containsText" text="09.00 – 18.00">
      <formula>NOT(ISERROR(SEARCH("09.00 – 18.00",AB45)))</formula>
    </cfRule>
    <cfRule type="containsText" dxfId="8169" priority="8469" operator="containsText" text="09.00 – 13.00">
      <formula>NOT(ISERROR(SEARCH("09.00 – 13.00",AB45)))</formula>
    </cfRule>
    <cfRule type="containsText" dxfId="8168" priority="8470" operator="containsText" text="11.30 – 19.30">
      <formula>NOT(ISERROR(SEARCH("11.30 – 19.30",AB45)))</formula>
    </cfRule>
    <cfRule type="containsText" dxfId="8167" priority="8471" operator="containsText" text="10.30 – 19.30">
      <formula>NOT(ISERROR(SEARCH("10.30 – 19.30",AB45)))</formula>
    </cfRule>
    <cfRule type="containsText" dxfId="8166" priority="8472" operator="containsText" text="09.00 – 15.00">
      <formula>NOT(ISERROR(SEARCH("09.00 – 15.00",AB45)))</formula>
    </cfRule>
    <cfRule type="containsText" dxfId="8165" priority="8473" operator="containsText" text="12:30">
      <formula>NOT(ISERROR(SEARCH("12:30",AB45)))</formula>
    </cfRule>
    <cfRule type="containsText" dxfId="8164" priority="8474" operator="containsText" text="13:30">
      <formula>NOT(ISERROR(SEARCH("13:30",AB45)))</formula>
    </cfRule>
    <cfRule type="containsText" dxfId="8163" priority="8475" operator="containsText" text="FESTIVITÁ">
      <formula>NOT(ISERROR(SEARCH("FESTIVITÁ",AB45)))</formula>
    </cfRule>
    <cfRule type="cellIs" dxfId="8162" priority="8476" operator="equal">
      <formula>"DOMENICA"</formula>
    </cfRule>
  </conditionalFormatting>
  <conditionalFormatting sqref="AB89 AB79 AB59">
    <cfRule type="containsText" dxfId="8161" priority="8426" operator="containsText" text="08.30 – 14.30">
      <formula>NOT(ISERROR(SEARCH("08.30 – 14.30",AB59)))</formula>
    </cfRule>
    <cfRule type="containsText" dxfId="8160" priority="8427" operator="containsText" text="09:30 – 18.30">
      <formula>NOT(ISERROR(SEARCH("09:30 – 18.30",AB59)))</formula>
    </cfRule>
    <cfRule type="containsText" dxfId="8159" priority="8428" operator="containsText" text="10.30 – 18.30">
      <formula>NOT(ISERROR(SEARCH("10.30 – 18.30",AB59)))</formula>
    </cfRule>
    <cfRule type="containsText" dxfId="8158" priority="8429" operator="containsText" text="09.30 – 18.30">
      <formula>NOT(ISERROR(SEARCH("09.30 – 18.30",AB59)))</formula>
    </cfRule>
    <cfRule type="containsText" dxfId="8157" priority="8430" operator="containsText" text="09.00 – 13:00">
      <formula>NOT(ISERROR(SEARCH("09.00 – 13:00",AB59)))</formula>
    </cfRule>
    <cfRule type="containsText" dxfId="8156" priority="8431" operator="containsText" text="08.30 – 16.30">
      <formula>NOT(ISERROR(SEARCH("08.30 – 16.30",AB59)))</formula>
    </cfRule>
    <cfRule type="containsText" dxfId="8155" priority="8432" operator="containsText" text="08:30 – 17.30">
      <formula>NOT(ISERROR(SEARCH("08:30 – 17.30",AB59)))</formula>
    </cfRule>
    <cfRule type="containsText" dxfId="8154" priority="8433" operator="containsText" text="08.30 – 17.30">
      <formula>NOT(ISERROR(SEARCH("08.30 – 17.30",AB59)))</formula>
    </cfRule>
    <cfRule type="containsText" dxfId="8153" priority="8434" operator="containsText" text="09.00 – 18.00">
      <formula>NOT(ISERROR(SEARCH("09.00 – 18.00",AB59)))</formula>
    </cfRule>
    <cfRule type="containsText" dxfId="8152" priority="8435" operator="containsText" text="09.00 – 13.00">
      <formula>NOT(ISERROR(SEARCH("09.00 – 13.00",AB59)))</formula>
    </cfRule>
    <cfRule type="containsText" dxfId="8151" priority="8436" operator="containsText" text="11.30 – 19.30">
      <formula>NOT(ISERROR(SEARCH("11.30 – 19.30",AB59)))</formula>
    </cfRule>
    <cfRule type="containsText" dxfId="8150" priority="8437" operator="containsText" text="10.30 – 19.30">
      <formula>NOT(ISERROR(SEARCH("10.30 – 19.30",AB59)))</formula>
    </cfRule>
    <cfRule type="containsText" dxfId="8149" priority="8438" operator="containsText" text="09.00 – 15.00">
      <formula>NOT(ISERROR(SEARCH("09.00 – 15.00",AB59)))</formula>
    </cfRule>
    <cfRule type="containsText" dxfId="8148" priority="8439" operator="containsText" text="12:30">
      <formula>NOT(ISERROR(SEARCH("12:30",AB59)))</formula>
    </cfRule>
    <cfRule type="containsText" dxfId="8147" priority="8440" operator="containsText" text="13:30">
      <formula>NOT(ISERROR(SEARCH("13:30",AB59)))</formula>
    </cfRule>
    <cfRule type="containsText" dxfId="8146" priority="8441" operator="containsText" text="FESTIVITÁ">
      <formula>NOT(ISERROR(SEARCH("FESTIVITÁ",AB59)))</formula>
    </cfRule>
    <cfRule type="cellIs" dxfId="8145" priority="8442" operator="equal">
      <formula>"DOMENICA"</formula>
    </cfRule>
  </conditionalFormatting>
  <conditionalFormatting sqref="AB69">
    <cfRule type="containsText" dxfId="8144" priority="8409" operator="containsText" text="08.30 – 14.30">
      <formula>NOT(ISERROR(SEARCH("08.30 – 14.30",AB69)))</formula>
    </cfRule>
    <cfRule type="containsText" dxfId="8143" priority="8410" operator="containsText" text="09:30 – 18.30">
      <formula>NOT(ISERROR(SEARCH("09:30 – 18.30",AB69)))</formula>
    </cfRule>
    <cfRule type="containsText" dxfId="8142" priority="8411" operator="containsText" text="10.30 – 18.30">
      <formula>NOT(ISERROR(SEARCH("10.30 – 18.30",AB69)))</formula>
    </cfRule>
    <cfRule type="containsText" dxfId="8141" priority="8412" operator="containsText" text="09.30 – 18.30">
      <formula>NOT(ISERROR(SEARCH("09.30 – 18.30",AB69)))</formula>
    </cfRule>
    <cfRule type="containsText" dxfId="8140" priority="8413" operator="containsText" text="09.00 – 13:00">
      <formula>NOT(ISERROR(SEARCH("09.00 – 13:00",AB69)))</formula>
    </cfRule>
    <cfRule type="containsText" dxfId="8139" priority="8414" operator="containsText" text="08.30 – 16.30">
      <formula>NOT(ISERROR(SEARCH("08.30 – 16.30",AB69)))</formula>
    </cfRule>
    <cfRule type="containsText" dxfId="8138" priority="8415" operator="containsText" text="08:30 – 17.30">
      <formula>NOT(ISERROR(SEARCH("08:30 – 17.30",AB69)))</formula>
    </cfRule>
    <cfRule type="containsText" dxfId="8137" priority="8416" operator="containsText" text="08.30 – 17.30">
      <formula>NOT(ISERROR(SEARCH("08.30 – 17.30",AB69)))</formula>
    </cfRule>
    <cfRule type="containsText" dxfId="8136" priority="8417" operator="containsText" text="09.00 – 18.00">
      <formula>NOT(ISERROR(SEARCH("09.00 – 18.00",AB69)))</formula>
    </cfRule>
    <cfRule type="containsText" dxfId="8135" priority="8418" operator="containsText" text="09.00 – 13.00">
      <formula>NOT(ISERROR(SEARCH("09.00 – 13.00",AB69)))</formula>
    </cfRule>
    <cfRule type="containsText" dxfId="8134" priority="8419" operator="containsText" text="11.30 – 19.30">
      <formula>NOT(ISERROR(SEARCH("11.30 – 19.30",AB69)))</formula>
    </cfRule>
    <cfRule type="containsText" dxfId="8133" priority="8420" operator="containsText" text="10.30 – 19.30">
      <formula>NOT(ISERROR(SEARCH("10.30 – 19.30",AB69)))</formula>
    </cfRule>
    <cfRule type="containsText" dxfId="8132" priority="8421" operator="containsText" text="09.00 – 15.00">
      <formula>NOT(ISERROR(SEARCH("09.00 – 15.00",AB69)))</formula>
    </cfRule>
    <cfRule type="containsText" dxfId="8131" priority="8422" operator="containsText" text="12:30">
      <formula>NOT(ISERROR(SEARCH("12:30",AB69)))</formula>
    </cfRule>
    <cfRule type="containsText" dxfId="8130" priority="8423" operator="containsText" text="13:30">
      <formula>NOT(ISERROR(SEARCH("13:30",AB69)))</formula>
    </cfRule>
    <cfRule type="containsText" dxfId="8129" priority="8424" operator="containsText" text="FESTIVITÁ">
      <formula>NOT(ISERROR(SEARCH("FESTIVITÁ",AB69)))</formula>
    </cfRule>
    <cfRule type="cellIs" dxfId="8128" priority="8425" operator="equal">
      <formula>"DOMENICA"</formula>
    </cfRule>
  </conditionalFormatting>
  <conditionalFormatting sqref="AB99">
    <cfRule type="containsText" dxfId="8127" priority="8392" operator="containsText" text="08.30 – 14.30">
      <formula>NOT(ISERROR(SEARCH("08.30 – 14.30",AB99)))</formula>
    </cfRule>
    <cfRule type="containsText" dxfId="8126" priority="8393" operator="containsText" text="09:30 – 18.30">
      <formula>NOT(ISERROR(SEARCH("09:30 – 18.30",AB99)))</formula>
    </cfRule>
    <cfRule type="containsText" dxfId="8125" priority="8394" operator="containsText" text="10.30 – 18.30">
      <formula>NOT(ISERROR(SEARCH("10.30 – 18.30",AB99)))</formula>
    </cfRule>
    <cfRule type="containsText" dxfId="8124" priority="8395" operator="containsText" text="09.30 – 18.30">
      <formula>NOT(ISERROR(SEARCH("09.30 – 18.30",AB99)))</formula>
    </cfRule>
    <cfRule type="containsText" dxfId="8123" priority="8396" operator="containsText" text="09.00 – 13:00">
      <formula>NOT(ISERROR(SEARCH("09.00 – 13:00",AB99)))</formula>
    </cfRule>
    <cfRule type="containsText" dxfId="8122" priority="8397" operator="containsText" text="08.30 – 16.30">
      <formula>NOT(ISERROR(SEARCH("08.30 – 16.30",AB99)))</formula>
    </cfRule>
    <cfRule type="containsText" dxfId="8121" priority="8398" operator="containsText" text="08:30 – 17.30">
      <formula>NOT(ISERROR(SEARCH("08:30 – 17.30",AB99)))</formula>
    </cfRule>
    <cfRule type="containsText" dxfId="8120" priority="8399" operator="containsText" text="08.30 – 17.30">
      <formula>NOT(ISERROR(SEARCH("08.30 – 17.30",AB99)))</formula>
    </cfRule>
    <cfRule type="containsText" dxfId="8119" priority="8400" operator="containsText" text="09.00 – 18.00">
      <formula>NOT(ISERROR(SEARCH("09.00 – 18.00",AB99)))</formula>
    </cfRule>
    <cfRule type="containsText" dxfId="8118" priority="8401" operator="containsText" text="09.00 – 13.00">
      <formula>NOT(ISERROR(SEARCH("09.00 – 13.00",AB99)))</formula>
    </cfRule>
    <cfRule type="containsText" dxfId="8117" priority="8402" operator="containsText" text="11.30 – 19.30">
      <formula>NOT(ISERROR(SEARCH("11.30 – 19.30",AB99)))</formula>
    </cfRule>
    <cfRule type="containsText" dxfId="8116" priority="8403" operator="containsText" text="10.30 – 19.30">
      <formula>NOT(ISERROR(SEARCH("10.30 – 19.30",AB99)))</formula>
    </cfRule>
    <cfRule type="containsText" dxfId="8115" priority="8404" operator="containsText" text="09.00 – 15.00">
      <formula>NOT(ISERROR(SEARCH("09.00 – 15.00",AB99)))</formula>
    </cfRule>
    <cfRule type="containsText" dxfId="8114" priority="8405" operator="containsText" text="12:30">
      <formula>NOT(ISERROR(SEARCH("12:30",AB99)))</formula>
    </cfRule>
    <cfRule type="containsText" dxfId="8113" priority="8406" operator="containsText" text="13:30">
      <formula>NOT(ISERROR(SEARCH("13:30",AB99)))</formula>
    </cfRule>
    <cfRule type="containsText" dxfId="8112" priority="8407" operator="containsText" text="FESTIVITÁ">
      <formula>NOT(ISERROR(SEARCH("FESTIVITÁ",AB99)))</formula>
    </cfRule>
    <cfRule type="cellIs" dxfId="8111" priority="8408" operator="equal">
      <formula>"DOMENICA"</formula>
    </cfRule>
  </conditionalFormatting>
  <conditionalFormatting sqref="AB133 AB113">
    <cfRule type="containsText" dxfId="8110" priority="8358" operator="containsText" text="08.30 – 14.30">
      <formula>NOT(ISERROR(SEARCH("08.30 – 14.30",AB113)))</formula>
    </cfRule>
    <cfRule type="containsText" dxfId="8109" priority="8359" operator="containsText" text="09:30 – 18.30">
      <formula>NOT(ISERROR(SEARCH("09:30 – 18.30",AB113)))</formula>
    </cfRule>
    <cfRule type="containsText" dxfId="8108" priority="8360" operator="containsText" text="10.30 – 18.30">
      <formula>NOT(ISERROR(SEARCH("10.30 – 18.30",AB113)))</formula>
    </cfRule>
    <cfRule type="containsText" dxfId="8107" priority="8361" operator="containsText" text="09.30 – 18.30">
      <formula>NOT(ISERROR(SEARCH("09.30 – 18.30",AB113)))</formula>
    </cfRule>
    <cfRule type="containsText" dxfId="8106" priority="8362" operator="containsText" text="09.00 – 13:00">
      <formula>NOT(ISERROR(SEARCH("09.00 – 13:00",AB113)))</formula>
    </cfRule>
    <cfRule type="containsText" dxfId="8105" priority="8363" operator="containsText" text="08.30 – 16.30">
      <formula>NOT(ISERROR(SEARCH("08.30 – 16.30",AB113)))</formula>
    </cfRule>
    <cfRule type="containsText" dxfId="8104" priority="8364" operator="containsText" text="08:30 – 17.30">
      <formula>NOT(ISERROR(SEARCH("08:30 – 17.30",AB113)))</formula>
    </cfRule>
    <cfRule type="containsText" dxfId="8103" priority="8365" operator="containsText" text="08.30 – 17.30">
      <formula>NOT(ISERROR(SEARCH("08.30 – 17.30",AB113)))</formula>
    </cfRule>
    <cfRule type="containsText" dxfId="8102" priority="8366" operator="containsText" text="09.00 – 18.00">
      <formula>NOT(ISERROR(SEARCH("09.00 – 18.00",AB113)))</formula>
    </cfRule>
    <cfRule type="containsText" dxfId="8101" priority="8367" operator="containsText" text="09.00 – 13.00">
      <formula>NOT(ISERROR(SEARCH("09.00 – 13.00",AB113)))</formula>
    </cfRule>
    <cfRule type="containsText" dxfId="8100" priority="8368" operator="containsText" text="11.30 – 19.30">
      <formula>NOT(ISERROR(SEARCH("11.30 – 19.30",AB113)))</formula>
    </cfRule>
    <cfRule type="containsText" dxfId="8099" priority="8369" operator="containsText" text="10.30 – 19.30">
      <formula>NOT(ISERROR(SEARCH("10.30 – 19.30",AB113)))</formula>
    </cfRule>
    <cfRule type="containsText" dxfId="8098" priority="8370" operator="containsText" text="09.00 – 15.00">
      <formula>NOT(ISERROR(SEARCH("09.00 – 15.00",AB113)))</formula>
    </cfRule>
    <cfRule type="containsText" dxfId="8097" priority="8371" operator="containsText" text="12:30">
      <formula>NOT(ISERROR(SEARCH("12:30",AB113)))</formula>
    </cfRule>
    <cfRule type="containsText" dxfId="8096" priority="8372" operator="containsText" text="13:30">
      <formula>NOT(ISERROR(SEARCH("13:30",AB113)))</formula>
    </cfRule>
    <cfRule type="containsText" dxfId="8095" priority="8373" operator="containsText" text="FESTIVITÁ">
      <formula>NOT(ISERROR(SEARCH("FESTIVITÁ",AB113)))</formula>
    </cfRule>
    <cfRule type="cellIs" dxfId="8094" priority="8374" operator="equal">
      <formula>"DOMENICA"</formula>
    </cfRule>
  </conditionalFormatting>
  <conditionalFormatting sqref="AB124">
    <cfRule type="cellIs" dxfId="8093" priority="8350" operator="equal">
      <formula>"09.00 – 15.00"</formula>
    </cfRule>
  </conditionalFormatting>
  <conditionalFormatting sqref="AB124">
    <cfRule type="cellIs" dxfId="8092" priority="8351" operator="equal">
      <formula>"09.00 – 18.00"</formula>
    </cfRule>
  </conditionalFormatting>
  <conditionalFormatting sqref="AB124">
    <cfRule type="cellIs" dxfId="8091" priority="8352" operator="equal">
      <formula>"09.30 – 13.00"</formula>
    </cfRule>
  </conditionalFormatting>
  <conditionalFormatting sqref="AB124">
    <cfRule type="cellIs" dxfId="8090" priority="8353" operator="equal">
      <formula>"10.30 – 19.30"</formula>
    </cfRule>
  </conditionalFormatting>
  <conditionalFormatting sqref="AB124">
    <cfRule type="cellIs" dxfId="8089" priority="8354" operator="equal">
      <formula>"11.30 – 19.30"</formula>
    </cfRule>
  </conditionalFormatting>
  <conditionalFormatting sqref="AB124">
    <cfRule type="cellIs" dxfId="8088" priority="8355" operator="equal">
      <formula>_FV(13,"3")</formula>
    </cfRule>
  </conditionalFormatting>
  <conditionalFormatting sqref="AB124">
    <cfRule type="cellIs" dxfId="8087" priority="8356" operator="equal">
      <formula>_FV(13,"3")</formula>
    </cfRule>
  </conditionalFormatting>
  <conditionalFormatting sqref="AB124">
    <cfRule type="cellIs" dxfId="8086" priority="8357" operator="equal">
      <formula>_FV(13,"3")</formula>
    </cfRule>
  </conditionalFormatting>
  <conditionalFormatting sqref="AB124">
    <cfRule type="containsText" dxfId="8085" priority="8340" operator="containsText" text="DOMENICA">
      <formula>NOT(ISERROR(SEARCH("DOMENICA",AB124)))</formula>
    </cfRule>
    <cfRule type="containsText" dxfId="8084" priority="8341" operator="containsText" text="08.30 – 14.30">
      <formula>NOT(ISERROR(SEARCH("08.30 – 14.30",AB124)))</formula>
    </cfRule>
    <cfRule type="containsText" dxfId="8083" priority="8342" operator="containsText" text="09.30 – 18.30">
      <formula>NOT(ISERROR(SEARCH("09.30 – 18.30",AB124)))</formula>
    </cfRule>
    <cfRule type="containsText" dxfId="8082" priority="8343" operator="containsText" text="08.30 – 16.30">
      <formula>NOT(ISERROR(SEARCH("08.30 – 16.30",AB124)))</formula>
    </cfRule>
    <cfRule type="containsText" dxfId="8081" priority="8344" operator="containsText" text="08.30 – 17.30">
      <formula>NOT(ISERROR(SEARCH("08.30 – 17.30",AB124)))</formula>
    </cfRule>
    <cfRule type="containsText" dxfId="8080" priority="8345" operator="containsText" text="09.00 – 18.00">
      <formula>NOT(ISERROR(SEARCH("09.00 – 18.00",AB124)))</formula>
    </cfRule>
    <cfRule type="containsText" dxfId="8079" priority="8346" operator="containsText" text="09.00 – 15.00">
      <formula>NOT(ISERROR(SEARCH("09.00 – 15.00",AB124)))</formula>
    </cfRule>
    <cfRule type="containsText" dxfId="8078" priority="8347" operator="containsText" text="10.30 – 19.30">
      <formula>NOT(ISERROR(SEARCH("10.30 – 19.30",AB124)))</formula>
    </cfRule>
    <cfRule type="containsText" dxfId="8077" priority="8348" operator="containsText" text="09.00 – 13.00">
      <formula>NOT(ISERROR(SEARCH("09.00 – 13.00",AB124)))</formula>
    </cfRule>
    <cfRule type="containsText" dxfId="8076" priority="8349" operator="containsText" text="11.30 – 19.30">
      <formula>NOT(ISERROR(SEARCH("11.30 – 19.30",AB124)))</formula>
    </cfRule>
  </conditionalFormatting>
  <conditionalFormatting sqref="AB124">
    <cfRule type="cellIs" dxfId="8075" priority="8333" operator="equal">
      <formula>"09.00 – 18.00"</formula>
    </cfRule>
  </conditionalFormatting>
  <conditionalFormatting sqref="AB124">
    <cfRule type="cellIs" dxfId="8074" priority="8334" operator="equal">
      <formula>"09.30 – 13.00"</formula>
    </cfRule>
  </conditionalFormatting>
  <conditionalFormatting sqref="AB124">
    <cfRule type="cellIs" dxfId="8073" priority="8335" operator="equal">
      <formula>"10.30 – 19.30"</formula>
    </cfRule>
  </conditionalFormatting>
  <conditionalFormatting sqref="AB124">
    <cfRule type="cellIs" dxfId="8072" priority="8336" operator="equal">
      <formula>"11.30 – 19.30"</formula>
    </cfRule>
  </conditionalFormatting>
  <conditionalFormatting sqref="AB124">
    <cfRule type="cellIs" dxfId="8071" priority="8337" operator="equal">
      <formula>_FV(13,"3")</formula>
    </cfRule>
  </conditionalFormatting>
  <conditionalFormatting sqref="AB124">
    <cfRule type="cellIs" dxfId="8070" priority="8338" operator="equal">
      <formula>_FV(13,"3")</formula>
    </cfRule>
  </conditionalFormatting>
  <conditionalFormatting sqref="AB124">
    <cfRule type="cellIs" dxfId="8069" priority="8339" operator="equal">
      <formula>_FV(13,"3")</formula>
    </cfRule>
  </conditionalFormatting>
  <conditionalFormatting sqref="AB124">
    <cfRule type="cellIs" dxfId="8068" priority="8326" operator="equal">
      <formula>"09.00 – 18.00"</formula>
    </cfRule>
  </conditionalFormatting>
  <conditionalFormatting sqref="AB124">
    <cfRule type="cellIs" dxfId="8067" priority="8327" operator="equal">
      <formula>"09.30 – 13.00"</formula>
    </cfRule>
  </conditionalFormatting>
  <conditionalFormatting sqref="AB124">
    <cfRule type="cellIs" dxfId="8066" priority="8328" operator="equal">
      <formula>"10.30 – 19.30"</formula>
    </cfRule>
  </conditionalFormatting>
  <conditionalFormatting sqref="AB124">
    <cfRule type="cellIs" dxfId="8065" priority="8329" operator="equal">
      <formula>"11.30 – 19.30"</formula>
    </cfRule>
  </conditionalFormatting>
  <conditionalFormatting sqref="AB124">
    <cfRule type="cellIs" dxfId="8064" priority="8330" operator="equal">
      <formula>_FV(13,"3")</formula>
    </cfRule>
  </conditionalFormatting>
  <conditionalFormatting sqref="AB124">
    <cfRule type="cellIs" dxfId="8063" priority="8331" operator="equal">
      <formula>_FV(13,"3")</formula>
    </cfRule>
  </conditionalFormatting>
  <conditionalFormatting sqref="AB124">
    <cfRule type="cellIs" dxfId="8062" priority="8332" operator="equal">
      <formula>_FV(13,"3")</formula>
    </cfRule>
  </conditionalFormatting>
  <conditionalFormatting sqref="AB134">
    <cfRule type="cellIs" dxfId="8061" priority="8317" operator="equal">
      <formula>"09.00 – 13.00"</formula>
    </cfRule>
  </conditionalFormatting>
  <conditionalFormatting sqref="AB134">
    <cfRule type="cellIs" dxfId="8060" priority="8318" operator="equal">
      <formula>"09.00 – 15.00"</formula>
    </cfRule>
  </conditionalFormatting>
  <conditionalFormatting sqref="AB134">
    <cfRule type="cellIs" dxfId="8059" priority="8319" operator="equal">
      <formula>"09.00 – 18.00"</formula>
    </cfRule>
  </conditionalFormatting>
  <conditionalFormatting sqref="AB134">
    <cfRule type="cellIs" dxfId="8058" priority="8320" operator="equal">
      <formula>"09.30 – 13.00"</formula>
    </cfRule>
  </conditionalFormatting>
  <conditionalFormatting sqref="AB134">
    <cfRule type="cellIs" dxfId="8057" priority="8321" operator="equal">
      <formula>"10.30 – 19.30"</formula>
    </cfRule>
  </conditionalFormatting>
  <conditionalFormatting sqref="AB134">
    <cfRule type="cellIs" dxfId="8056" priority="8322" operator="equal">
      <formula>"11.30 – 19.30"</formula>
    </cfRule>
  </conditionalFormatting>
  <conditionalFormatting sqref="AB134">
    <cfRule type="cellIs" dxfId="8055" priority="8323" operator="equal">
      <formula>_FV(13,"3")</formula>
    </cfRule>
  </conditionalFormatting>
  <conditionalFormatting sqref="AB134">
    <cfRule type="cellIs" dxfId="8054" priority="8324" operator="equal">
      <formula>_FV(13,"3")</formula>
    </cfRule>
  </conditionalFormatting>
  <conditionalFormatting sqref="AB134">
    <cfRule type="cellIs" dxfId="8053" priority="8325" operator="equal">
      <formula>_FV(13,"3")</formula>
    </cfRule>
  </conditionalFormatting>
  <conditionalFormatting sqref="AB134">
    <cfRule type="containsText" dxfId="8052" priority="8307" operator="containsText" text="DOMENICA">
      <formula>NOT(ISERROR(SEARCH("DOMENICA",AB134)))</formula>
    </cfRule>
    <cfRule type="containsText" dxfId="8051" priority="8308" operator="containsText" text="08.30 – 14.30">
      <formula>NOT(ISERROR(SEARCH("08.30 – 14.30",AB134)))</formula>
    </cfRule>
    <cfRule type="containsText" dxfId="8050" priority="8309" operator="containsText" text="09.30 – 18.30">
      <formula>NOT(ISERROR(SEARCH("09.30 – 18.30",AB134)))</formula>
    </cfRule>
    <cfRule type="containsText" dxfId="8049" priority="8310" operator="containsText" text="08.30 – 16.30">
      <formula>NOT(ISERROR(SEARCH("08.30 – 16.30",AB134)))</formula>
    </cfRule>
    <cfRule type="containsText" dxfId="8048" priority="8311" operator="containsText" text="08.30 – 17.30">
      <formula>NOT(ISERROR(SEARCH("08.30 – 17.30",AB134)))</formula>
    </cfRule>
    <cfRule type="containsText" dxfId="8047" priority="8312" operator="containsText" text="09.00 – 18.00">
      <formula>NOT(ISERROR(SEARCH("09.00 – 18.00",AB134)))</formula>
    </cfRule>
    <cfRule type="containsText" dxfId="8046" priority="8313" operator="containsText" text="09.00 – 15.00">
      <formula>NOT(ISERROR(SEARCH("09.00 – 15.00",AB134)))</formula>
    </cfRule>
    <cfRule type="containsText" dxfId="8045" priority="8314" operator="containsText" text="10.30 – 19.30">
      <formula>NOT(ISERROR(SEARCH("10.30 – 19.30",AB134)))</formula>
    </cfRule>
    <cfRule type="containsText" dxfId="8044" priority="8315" operator="containsText" text="09.00 – 13.00">
      <formula>NOT(ISERROR(SEARCH("09.00 – 13.00",AB134)))</formula>
    </cfRule>
    <cfRule type="containsText" dxfId="8043" priority="8316" operator="containsText" text="11.30 – 19.30">
      <formula>NOT(ISERROR(SEARCH("11.30 – 19.30",AB134)))</formula>
    </cfRule>
  </conditionalFormatting>
  <conditionalFormatting sqref="AB134">
    <cfRule type="cellIs" dxfId="8042" priority="8299" operator="equal">
      <formula>"09.00 – 15.00"</formula>
    </cfRule>
  </conditionalFormatting>
  <conditionalFormatting sqref="AB134">
    <cfRule type="cellIs" dxfId="8041" priority="8300" operator="equal">
      <formula>"09.00 – 18.00"</formula>
    </cfRule>
  </conditionalFormatting>
  <conditionalFormatting sqref="AB134">
    <cfRule type="cellIs" dxfId="8040" priority="8301" operator="equal">
      <formula>"09.30 – 13.00"</formula>
    </cfRule>
  </conditionalFormatting>
  <conditionalFormatting sqref="AB134">
    <cfRule type="cellIs" dxfId="8039" priority="8302" operator="equal">
      <formula>"10.30 – 19.30"</formula>
    </cfRule>
  </conditionalFormatting>
  <conditionalFormatting sqref="AB134">
    <cfRule type="cellIs" dxfId="8038" priority="8303" operator="equal">
      <formula>"11.30 – 19.30"</formula>
    </cfRule>
  </conditionalFormatting>
  <conditionalFormatting sqref="AB134">
    <cfRule type="cellIs" dxfId="8037" priority="8304" operator="equal">
      <formula>_FV(13,"3")</formula>
    </cfRule>
  </conditionalFormatting>
  <conditionalFormatting sqref="AB134">
    <cfRule type="cellIs" dxfId="8036" priority="8305" operator="equal">
      <formula>_FV(13,"3")</formula>
    </cfRule>
  </conditionalFormatting>
  <conditionalFormatting sqref="AB134">
    <cfRule type="cellIs" dxfId="8035" priority="8306" operator="equal">
      <formula>_FV(13,"3")</formula>
    </cfRule>
  </conditionalFormatting>
  <conditionalFormatting sqref="AB134">
    <cfRule type="cellIs" dxfId="8034" priority="8291" operator="equal">
      <formula>"09.00 – 15.00"</formula>
    </cfRule>
  </conditionalFormatting>
  <conditionalFormatting sqref="AB134">
    <cfRule type="cellIs" dxfId="8033" priority="8292" operator="equal">
      <formula>"09.00 – 18.00"</formula>
    </cfRule>
  </conditionalFormatting>
  <conditionalFormatting sqref="AB134">
    <cfRule type="cellIs" dxfId="8032" priority="8293" operator="equal">
      <formula>"09.30 – 13.00"</formula>
    </cfRule>
  </conditionalFormatting>
  <conditionalFormatting sqref="AB134">
    <cfRule type="cellIs" dxfId="8031" priority="8294" operator="equal">
      <formula>"10.30 – 19.30"</formula>
    </cfRule>
  </conditionalFormatting>
  <conditionalFormatting sqref="AB134">
    <cfRule type="cellIs" dxfId="8030" priority="8295" operator="equal">
      <formula>"11.30 – 19.30"</formula>
    </cfRule>
  </conditionalFormatting>
  <conditionalFormatting sqref="AB134">
    <cfRule type="cellIs" dxfId="8029" priority="8296" operator="equal">
      <formula>_FV(13,"3")</formula>
    </cfRule>
  </conditionalFormatting>
  <conditionalFormatting sqref="AB134">
    <cfRule type="cellIs" dxfId="8028" priority="8297" operator="equal">
      <formula>_FV(13,"3")</formula>
    </cfRule>
  </conditionalFormatting>
  <conditionalFormatting sqref="AB134">
    <cfRule type="cellIs" dxfId="8027" priority="8298" operator="equal">
      <formula>_FV(13,"3")</formula>
    </cfRule>
  </conditionalFormatting>
  <conditionalFormatting sqref="AB123">
    <cfRule type="containsText" dxfId="8026" priority="8274" operator="containsText" text="08.30 – 14.30">
      <formula>NOT(ISERROR(SEARCH("08.30 – 14.30",AB123)))</formula>
    </cfRule>
    <cfRule type="containsText" dxfId="8025" priority="8275" operator="containsText" text="09:30 – 18.30">
      <formula>NOT(ISERROR(SEARCH("09:30 – 18.30",AB123)))</formula>
    </cfRule>
    <cfRule type="containsText" dxfId="8024" priority="8276" operator="containsText" text="10.30 – 18.30">
      <formula>NOT(ISERROR(SEARCH("10.30 – 18.30",AB123)))</formula>
    </cfRule>
    <cfRule type="containsText" dxfId="8023" priority="8277" operator="containsText" text="09.30 – 18.30">
      <formula>NOT(ISERROR(SEARCH("09.30 – 18.30",AB123)))</formula>
    </cfRule>
    <cfRule type="containsText" dxfId="8022" priority="8278" operator="containsText" text="09.00 – 13:00">
      <formula>NOT(ISERROR(SEARCH("09.00 – 13:00",AB123)))</formula>
    </cfRule>
    <cfRule type="containsText" dxfId="8021" priority="8279" operator="containsText" text="08.30 – 16.30">
      <formula>NOT(ISERROR(SEARCH("08.30 – 16.30",AB123)))</formula>
    </cfRule>
    <cfRule type="containsText" dxfId="8020" priority="8280" operator="containsText" text="08:30 – 17.30">
      <formula>NOT(ISERROR(SEARCH("08:30 – 17.30",AB123)))</formula>
    </cfRule>
    <cfRule type="containsText" dxfId="8019" priority="8281" operator="containsText" text="08.30 – 17.30">
      <formula>NOT(ISERROR(SEARCH("08.30 – 17.30",AB123)))</formula>
    </cfRule>
    <cfRule type="containsText" dxfId="8018" priority="8282" operator="containsText" text="09.00 – 18.00">
      <formula>NOT(ISERROR(SEARCH("09.00 – 18.00",AB123)))</formula>
    </cfRule>
    <cfRule type="containsText" dxfId="8017" priority="8283" operator="containsText" text="09.00 – 13.00">
      <formula>NOT(ISERROR(SEARCH("09.00 – 13.00",AB123)))</formula>
    </cfRule>
    <cfRule type="containsText" dxfId="8016" priority="8284" operator="containsText" text="11.30 – 19.30">
      <formula>NOT(ISERROR(SEARCH("11.30 – 19.30",AB123)))</formula>
    </cfRule>
    <cfRule type="containsText" dxfId="8015" priority="8285" operator="containsText" text="10.30 – 19.30">
      <formula>NOT(ISERROR(SEARCH("10.30 – 19.30",AB123)))</formula>
    </cfRule>
    <cfRule type="containsText" dxfId="8014" priority="8286" operator="containsText" text="09.00 – 15.00">
      <formula>NOT(ISERROR(SEARCH("09.00 – 15.00",AB123)))</formula>
    </cfRule>
    <cfRule type="containsText" dxfId="8013" priority="8287" operator="containsText" text="12:30">
      <formula>NOT(ISERROR(SEARCH("12:30",AB123)))</formula>
    </cfRule>
    <cfRule type="containsText" dxfId="8012" priority="8288" operator="containsText" text="13:30">
      <formula>NOT(ISERROR(SEARCH("13:30",AB123)))</formula>
    </cfRule>
    <cfRule type="containsText" dxfId="8011" priority="8289" operator="containsText" text="FESTIVITÁ">
      <formula>NOT(ISERROR(SEARCH("FESTIVITÁ",AB123)))</formula>
    </cfRule>
    <cfRule type="cellIs" dxfId="8010" priority="8290" operator="equal">
      <formula>"DOMENICA"</formula>
    </cfRule>
  </conditionalFormatting>
  <conditionalFormatting sqref="AB109">
    <cfRule type="containsText" dxfId="8009" priority="8257" operator="containsText" text="08.30 – 14.30">
      <formula>NOT(ISERROR(SEARCH("08.30 – 14.30",AB109)))</formula>
    </cfRule>
    <cfRule type="containsText" dxfId="8008" priority="8258" operator="containsText" text="09:30 – 18.30">
      <formula>NOT(ISERROR(SEARCH("09:30 – 18.30",AB109)))</formula>
    </cfRule>
    <cfRule type="containsText" dxfId="8007" priority="8259" operator="containsText" text="10.30 – 18.30">
      <formula>NOT(ISERROR(SEARCH("10.30 – 18.30",AB109)))</formula>
    </cfRule>
    <cfRule type="containsText" dxfId="8006" priority="8260" operator="containsText" text="09.30 – 18.30">
      <formula>NOT(ISERROR(SEARCH("09.30 – 18.30",AB109)))</formula>
    </cfRule>
    <cfRule type="containsText" dxfId="8005" priority="8261" operator="containsText" text="09.00 – 13:00">
      <formula>NOT(ISERROR(SEARCH("09.00 – 13:00",AB109)))</formula>
    </cfRule>
    <cfRule type="containsText" dxfId="8004" priority="8262" operator="containsText" text="08.30 – 16.30">
      <formula>NOT(ISERROR(SEARCH("08.30 – 16.30",AB109)))</formula>
    </cfRule>
    <cfRule type="containsText" dxfId="8003" priority="8263" operator="containsText" text="08:30 – 17.30">
      <formula>NOT(ISERROR(SEARCH("08:30 – 17.30",AB109)))</formula>
    </cfRule>
    <cfRule type="containsText" dxfId="8002" priority="8264" operator="containsText" text="08.30 – 17.30">
      <formula>NOT(ISERROR(SEARCH("08.30 – 17.30",AB109)))</formula>
    </cfRule>
    <cfRule type="containsText" dxfId="8001" priority="8265" operator="containsText" text="09.00 – 18.00">
      <formula>NOT(ISERROR(SEARCH("09.00 – 18.00",AB109)))</formula>
    </cfRule>
    <cfRule type="containsText" dxfId="8000" priority="8266" operator="containsText" text="09.00 – 13.00">
      <formula>NOT(ISERROR(SEARCH("09.00 – 13.00",AB109)))</formula>
    </cfRule>
    <cfRule type="containsText" dxfId="7999" priority="8267" operator="containsText" text="11.30 – 19.30">
      <formula>NOT(ISERROR(SEARCH("11.30 – 19.30",AB109)))</formula>
    </cfRule>
    <cfRule type="containsText" dxfId="7998" priority="8268" operator="containsText" text="10.30 – 19.30">
      <formula>NOT(ISERROR(SEARCH("10.30 – 19.30",AB109)))</formula>
    </cfRule>
    <cfRule type="containsText" dxfId="7997" priority="8269" operator="containsText" text="09.00 – 15.00">
      <formula>NOT(ISERROR(SEARCH("09.00 – 15.00",AB109)))</formula>
    </cfRule>
    <cfRule type="containsText" dxfId="7996" priority="8270" operator="containsText" text="12:30">
      <formula>NOT(ISERROR(SEARCH("12:30",AB109)))</formula>
    </cfRule>
    <cfRule type="containsText" dxfId="7995" priority="8271" operator="containsText" text="13:30">
      <formula>NOT(ISERROR(SEARCH("13:30",AB109)))</formula>
    </cfRule>
    <cfRule type="containsText" dxfId="7994" priority="8272" operator="containsText" text="FESTIVITÁ">
      <formula>NOT(ISERROR(SEARCH("FESTIVITÁ",AB109)))</formula>
    </cfRule>
    <cfRule type="cellIs" dxfId="7993" priority="8273" operator="equal">
      <formula>"DOMENICA"</formula>
    </cfRule>
  </conditionalFormatting>
  <conditionalFormatting sqref="AB109 AB55 AB15 AB25 AB35 AB45 AB99 AB69 AB79 AB89 AB123:AB124 AB133:AB134 AB59 AB113">
    <cfRule type="containsText" dxfId="7992" priority="8251" operator="containsText" text="09.00 - 13.00">
      <formula>NOT(ISERROR(SEARCH("09.00 - 13.00",AB15)))</formula>
    </cfRule>
    <cfRule type="containsText" dxfId="7991" priority="8252" operator="containsText" text="09.00 – 15:00">
      <formula>NOT(ISERROR(SEARCH("09.00 – 15:00",AB15)))</formula>
    </cfRule>
    <cfRule type="containsText" dxfId="7990" priority="8253" operator="containsText" text="09.00 – 16.00">
      <formula>NOT(ISERROR(SEARCH("09.00 – 16.00",AB15)))</formula>
    </cfRule>
    <cfRule type="containsText" dxfId="7989" priority="8254" operator="containsText" text="09.00 - 13:00">
      <formula>NOT(ISERROR(SEARCH("09.00 - 13:00",AB15)))</formula>
    </cfRule>
    <cfRule type="containsText" dxfId="7988" priority="8255" operator="containsText" text="08.30 – 16:30 ">
      <formula>NOT(ISERROR(SEARCH("08.30 – 16:30 ",AB15)))</formula>
    </cfRule>
    <cfRule type="containsText" dxfId="7987" priority="8256" operator="containsText" text="08.30 – 17:30 ">
      <formula>NOT(ISERROR(SEARCH("08.30 – 17:30 ",AB15)))</formula>
    </cfRule>
  </conditionalFormatting>
  <conditionalFormatting sqref="AB6">
    <cfRule type="cellIs" dxfId="7986" priority="7529" operator="equal">
      <formula>_FV(13,"3")</formula>
    </cfRule>
  </conditionalFormatting>
  <conditionalFormatting sqref="AB6">
    <cfRule type="cellIs" dxfId="7985" priority="7510" operator="equal">
      <formula>_FV(13,"3")</formula>
    </cfRule>
  </conditionalFormatting>
  <conditionalFormatting sqref="AB6">
    <cfRule type="cellIs" dxfId="7984" priority="7511" operator="equal">
      <formula>_FV(13,"3")</formula>
    </cfRule>
  </conditionalFormatting>
  <conditionalFormatting sqref="AB6">
    <cfRule type="cellIs" dxfId="7983" priority="7503" operator="equal">
      <formula>_FV(13,"3")</formula>
    </cfRule>
  </conditionalFormatting>
  <conditionalFormatting sqref="AB6">
    <cfRule type="cellIs" dxfId="7982" priority="7504" operator="equal">
      <formula>_FV(13,"3")</formula>
    </cfRule>
  </conditionalFormatting>
  <conditionalFormatting sqref="AB124">
    <cfRule type="cellIs" dxfId="7981" priority="8243" operator="equal">
      <formula>"09.00 – 15.00"</formula>
    </cfRule>
  </conditionalFormatting>
  <conditionalFormatting sqref="AB124">
    <cfRule type="cellIs" dxfId="7980" priority="8244" operator="equal">
      <formula>"09.00 – 18.00"</formula>
    </cfRule>
  </conditionalFormatting>
  <conditionalFormatting sqref="AB124">
    <cfRule type="cellIs" dxfId="7979" priority="8245" operator="equal">
      <formula>"09.30 – 13.00"</formula>
    </cfRule>
  </conditionalFormatting>
  <conditionalFormatting sqref="AB124">
    <cfRule type="cellIs" dxfId="7978" priority="8246" operator="equal">
      <formula>"10.30 – 19.30"</formula>
    </cfRule>
  </conditionalFormatting>
  <conditionalFormatting sqref="AB124">
    <cfRule type="cellIs" dxfId="7977" priority="8247" operator="equal">
      <formula>"11.30 – 19.30"</formula>
    </cfRule>
  </conditionalFormatting>
  <conditionalFormatting sqref="AB124">
    <cfRule type="cellIs" dxfId="7976" priority="8248" operator="equal">
      <formula>_FV(13,"3")</formula>
    </cfRule>
  </conditionalFormatting>
  <conditionalFormatting sqref="AB124">
    <cfRule type="cellIs" dxfId="7975" priority="8249" operator="equal">
      <formula>_FV(13,"3")</formula>
    </cfRule>
  </conditionalFormatting>
  <conditionalFormatting sqref="AB124">
    <cfRule type="cellIs" dxfId="7974" priority="8250" operator="equal">
      <formula>_FV(13,"3")</formula>
    </cfRule>
  </conditionalFormatting>
  <conditionalFormatting sqref="AB124">
    <cfRule type="containsText" dxfId="7973" priority="8233" operator="containsText" text="DOMENICA">
      <formula>NOT(ISERROR(SEARCH("DOMENICA",AB124)))</formula>
    </cfRule>
    <cfRule type="containsText" dxfId="7972" priority="8234" operator="containsText" text="08.30 – 14.30">
      <formula>NOT(ISERROR(SEARCH("08.30 – 14.30",AB124)))</formula>
    </cfRule>
    <cfRule type="containsText" dxfId="7971" priority="8235" operator="containsText" text="09.30 – 18.30">
      <formula>NOT(ISERROR(SEARCH("09.30 – 18.30",AB124)))</formula>
    </cfRule>
    <cfRule type="containsText" dxfId="7970" priority="8236" operator="containsText" text="08.30 – 16.30">
      <formula>NOT(ISERROR(SEARCH("08.30 – 16.30",AB124)))</formula>
    </cfRule>
    <cfRule type="containsText" dxfId="7969" priority="8237" operator="containsText" text="08.30 – 17.30">
      <formula>NOT(ISERROR(SEARCH("08.30 – 17.30",AB124)))</formula>
    </cfRule>
    <cfRule type="containsText" dxfId="7968" priority="8238" operator="containsText" text="09.00 – 18.00">
      <formula>NOT(ISERROR(SEARCH("09.00 – 18.00",AB124)))</formula>
    </cfRule>
    <cfRule type="containsText" dxfId="7967" priority="8239" operator="containsText" text="09.00 – 15.00">
      <formula>NOT(ISERROR(SEARCH("09.00 – 15.00",AB124)))</formula>
    </cfRule>
    <cfRule type="containsText" dxfId="7966" priority="8240" operator="containsText" text="10.30 – 19.30">
      <formula>NOT(ISERROR(SEARCH("10.30 – 19.30",AB124)))</formula>
    </cfRule>
    <cfRule type="containsText" dxfId="7965" priority="8241" operator="containsText" text="09.00 – 13.00">
      <formula>NOT(ISERROR(SEARCH("09.00 – 13.00",AB124)))</formula>
    </cfRule>
    <cfRule type="containsText" dxfId="7964" priority="8242" operator="containsText" text="11.30 – 19.30">
      <formula>NOT(ISERROR(SEARCH("11.30 – 19.30",AB124)))</formula>
    </cfRule>
  </conditionalFormatting>
  <conditionalFormatting sqref="AB124">
    <cfRule type="cellIs" dxfId="7963" priority="8226" operator="equal">
      <formula>"09.00 – 18.00"</formula>
    </cfRule>
  </conditionalFormatting>
  <conditionalFormatting sqref="AB124">
    <cfRule type="cellIs" dxfId="7962" priority="8227" operator="equal">
      <formula>"09.30 – 13.00"</formula>
    </cfRule>
  </conditionalFormatting>
  <conditionalFormatting sqref="AB124">
    <cfRule type="cellIs" dxfId="7961" priority="8228" operator="equal">
      <formula>"10.30 – 19.30"</formula>
    </cfRule>
  </conditionalFormatting>
  <conditionalFormatting sqref="AB124">
    <cfRule type="cellIs" dxfId="7960" priority="8229" operator="equal">
      <formula>"11.30 – 19.30"</formula>
    </cfRule>
  </conditionalFormatting>
  <conditionalFormatting sqref="AB124">
    <cfRule type="cellIs" dxfId="7959" priority="8230" operator="equal">
      <formula>_FV(13,"3")</formula>
    </cfRule>
  </conditionalFormatting>
  <conditionalFormatting sqref="AB124">
    <cfRule type="cellIs" dxfId="7958" priority="8231" operator="equal">
      <formula>_FV(13,"3")</formula>
    </cfRule>
  </conditionalFormatting>
  <conditionalFormatting sqref="AB124">
    <cfRule type="cellIs" dxfId="7957" priority="8232" operator="equal">
      <formula>_FV(13,"3")</formula>
    </cfRule>
  </conditionalFormatting>
  <conditionalFormatting sqref="AB124">
    <cfRule type="cellIs" dxfId="7956" priority="8219" operator="equal">
      <formula>"09.00 – 18.00"</formula>
    </cfRule>
  </conditionalFormatting>
  <conditionalFormatting sqref="AB124">
    <cfRule type="cellIs" dxfId="7955" priority="8220" operator="equal">
      <formula>"09.30 – 13.00"</formula>
    </cfRule>
  </conditionalFormatting>
  <conditionalFormatting sqref="AB124">
    <cfRule type="cellIs" dxfId="7954" priority="8221" operator="equal">
      <formula>"10.30 – 19.30"</formula>
    </cfRule>
  </conditionalFormatting>
  <conditionalFormatting sqref="AB124">
    <cfRule type="cellIs" dxfId="7953" priority="8222" operator="equal">
      <formula>"11.30 – 19.30"</formula>
    </cfRule>
  </conditionalFormatting>
  <conditionalFormatting sqref="AB124">
    <cfRule type="cellIs" dxfId="7952" priority="8223" operator="equal">
      <formula>_FV(13,"3")</formula>
    </cfRule>
  </conditionalFormatting>
  <conditionalFormatting sqref="AB124">
    <cfRule type="cellIs" dxfId="7951" priority="8224" operator="equal">
      <formula>_FV(13,"3")</formula>
    </cfRule>
  </conditionalFormatting>
  <conditionalFormatting sqref="AB124">
    <cfRule type="cellIs" dxfId="7950" priority="8225" operator="equal">
      <formula>_FV(13,"3")</formula>
    </cfRule>
  </conditionalFormatting>
  <conditionalFormatting sqref="AB124">
    <cfRule type="cellIs" dxfId="7949" priority="8211" operator="equal">
      <formula>"09.00 – 15.00"</formula>
    </cfRule>
  </conditionalFormatting>
  <conditionalFormatting sqref="AB124">
    <cfRule type="cellIs" dxfId="7948" priority="8212" operator="equal">
      <formula>"09.00 – 18.00"</formula>
    </cfRule>
  </conditionalFormatting>
  <conditionalFormatting sqref="AB124">
    <cfRule type="cellIs" dxfId="7947" priority="8213" operator="equal">
      <formula>"09.30 – 13.00"</formula>
    </cfRule>
  </conditionalFormatting>
  <conditionalFormatting sqref="AB124">
    <cfRule type="cellIs" dxfId="7946" priority="8214" operator="equal">
      <formula>"10.30 – 19.30"</formula>
    </cfRule>
  </conditionalFormatting>
  <conditionalFormatting sqref="AB124">
    <cfRule type="cellIs" dxfId="7945" priority="8215" operator="equal">
      <formula>"11.30 – 19.30"</formula>
    </cfRule>
  </conditionalFormatting>
  <conditionalFormatting sqref="AB124">
    <cfRule type="cellIs" dxfId="7944" priority="8216" operator="equal">
      <formula>_FV(13,"3")</formula>
    </cfRule>
  </conditionalFormatting>
  <conditionalFormatting sqref="AB124">
    <cfRule type="cellIs" dxfId="7943" priority="8217" operator="equal">
      <formula>_FV(13,"3")</formula>
    </cfRule>
  </conditionalFormatting>
  <conditionalFormatting sqref="AB124">
    <cfRule type="cellIs" dxfId="7942" priority="8218" operator="equal">
      <formula>_FV(13,"3")</formula>
    </cfRule>
  </conditionalFormatting>
  <conditionalFormatting sqref="AB124">
    <cfRule type="containsText" dxfId="7941" priority="8201" operator="containsText" text="DOMENICA">
      <formula>NOT(ISERROR(SEARCH("DOMENICA",AB124)))</formula>
    </cfRule>
    <cfRule type="containsText" dxfId="7940" priority="8202" operator="containsText" text="08.30 – 14.30">
      <formula>NOT(ISERROR(SEARCH("08.30 – 14.30",AB124)))</formula>
    </cfRule>
    <cfRule type="containsText" dxfId="7939" priority="8203" operator="containsText" text="09.30 – 18.30">
      <formula>NOT(ISERROR(SEARCH("09.30 – 18.30",AB124)))</formula>
    </cfRule>
    <cfRule type="containsText" dxfId="7938" priority="8204" operator="containsText" text="08.30 – 16.30">
      <formula>NOT(ISERROR(SEARCH("08.30 – 16.30",AB124)))</formula>
    </cfRule>
    <cfRule type="containsText" dxfId="7937" priority="8205" operator="containsText" text="08.30 – 17.30">
      <formula>NOT(ISERROR(SEARCH("08.30 – 17.30",AB124)))</formula>
    </cfRule>
    <cfRule type="containsText" dxfId="7936" priority="8206" operator="containsText" text="09.00 – 18.00">
      <formula>NOT(ISERROR(SEARCH("09.00 – 18.00",AB124)))</formula>
    </cfRule>
    <cfRule type="containsText" dxfId="7935" priority="8207" operator="containsText" text="09.00 – 15.00">
      <formula>NOT(ISERROR(SEARCH("09.00 – 15.00",AB124)))</formula>
    </cfRule>
    <cfRule type="containsText" dxfId="7934" priority="8208" operator="containsText" text="10.30 – 19.30">
      <formula>NOT(ISERROR(SEARCH("10.30 – 19.30",AB124)))</formula>
    </cfRule>
    <cfRule type="containsText" dxfId="7933" priority="8209" operator="containsText" text="09.00 – 13.00">
      <formula>NOT(ISERROR(SEARCH("09.00 – 13.00",AB124)))</formula>
    </cfRule>
    <cfRule type="containsText" dxfId="7932" priority="8210" operator="containsText" text="11.30 – 19.30">
      <formula>NOT(ISERROR(SEARCH("11.30 – 19.30",AB124)))</formula>
    </cfRule>
  </conditionalFormatting>
  <conditionalFormatting sqref="AB124">
    <cfRule type="cellIs" dxfId="7931" priority="8194" operator="equal">
      <formula>"09.00 – 18.00"</formula>
    </cfRule>
  </conditionalFormatting>
  <conditionalFormatting sqref="AB124">
    <cfRule type="cellIs" dxfId="7930" priority="8195" operator="equal">
      <formula>"09.30 – 13.00"</formula>
    </cfRule>
  </conditionalFormatting>
  <conditionalFormatting sqref="AB124">
    <cfRule type="cellIs" dxfId="7929" priority="8196" operator="equal">
      <formula>"10.30 – 19.30"</formula>
    </cfRule>
  </conditionalFormatting>
  <conditionalFormatting sqref="AB124">
    <cfRule type="cellIs" dxfId="7928" priority="8197" operator="equal">
      <formula>"11.30 – 19.30"</formula>
    </cfRule>
  </conditionalFormatting>
  <conditionalFormatting sqref="AB124">
    <cfRule type="cellIs" dxfId="7927" priority="8198" operator="equal">
      <formula>_FV(13,"3")</formula>
    </cfRule>
  </conditionalFormatting>
  <conditionalFormatting sqref="AB124">
    <cfRule type="cellIs" dxfId="7926" priority="8199" operator="equal">
      <formula>_FV(13,"3")</formula>
    </cfRule>
  </conditionalFormatting>
  <conditionalFormatting sqref="AB124">
    <cfRule type="cellIs" dxfId="7925" priority="8200" operator="equal">
      <formula>_FV(13,"3")</formula>
    </cfRule>
  </conditionalFormatting>
  <conditionalFormatting sqref="AB124">
    <cfRule type="cellIs" dxfId="7924" priority="8187" operator="equal">
      <formula>"09.00 – 18.00"</formula>
    </cfRule>
  </conditionalFormatting>
  <conditionalFormatting sqref="AB124">
    <cfRule type="cellIs" dxfId="7923" priority="8188" operator="equal">
      <formula>"09.30 – 13.00"</formula>
    </cfRule>
  </conditionalFormatting>
  <conditionalFormatting sqref="AB124">
    <cfRule type="cellIs" dxfId="7922" priority="8189" operator="equal">
      <formula>"10.30 – 19.30"</formula>
    </cfRule>
  </conditionalFormatting>
  <conditionalFormatting sqref="AB124">
    <cfRule type="cellIs" dxfId="7921" priority="8190" operator="equal">
      <formula>"11.30 – 19.30"</formula>
    </cfRule>
  </conditionalFormatting>
  <conditionalFormatting sqref="AB124">
    <cfRule type="cellIs" dxfId="7920" priority="8191" operator="equal">
      <formula>_FV(13,"3")</formula>
    </cfRule>
  </conditionalFormatting>
  <conditionalFormatting sqref="AB124">
    <cfRule type="cellIs" dxfId="7919" priority="8192" operator="equal">
      <formula>_FV(13,"3")</formula>
    </cfRule>
  </conditionalFormatting>
  <conditionalFormatting sqref="AB124">
    <cfRule type="cellIs" dxfId="7918" priority="8193" operator="equal">
      <formula>_FV(13,"3")</formula>
    </cfRule>
  </conditionalFormatting>
  <conditionalFormatting sqref="AB134">
    <cfRule type="cellIs" dxfId="7917" priority="8179" operator="equal">
      <formula>"09.00 – 15.00"</formula>
    </cfRule>
  </conditionalFormatting>
  <conditionalFormatting sqref="AB134">
    <cfRule type="cellIs" dxfId="7916" priority="8180" operator="equal">
      <formula>"09.00 – 18.00"</formula>
    </cfRule>
  </conditionalFormatting>
  <conditionalFormatting sqref="AB134">
    <cfRule type="cellIs" dxfId="7915" priority="8181" operator="equal">
      <formula>"09.30 – 13.00"</formula>
    </cfRule>
  </conditionalFormatting>
  <conditionalFormatting sqref="AB134">
    <cfRule type="cellIs" dxfId="7914" priority="8182" operator="equal">
      <formula>"10.30 – 19.30"</formula>
    </cfRule>
  </conditionalFormatting>
  <conditionalFormatting sqref="AB134">
    <cfRule type="cellIs" dxfId="7913" priority="8183" operator="equal">
      <formula>"11.30 – 19.30"</formula>
    </cfRule>
  </conditionalFormatting>
  <conditionalFormatting sqref="AB134">
    <cfRule type="cellIs" dxfId="7912" priority="8185" operator="equal">
      <formula>_FV(13,"3")</formula>
    </cfRule>
  </conditionalFormatting>
  <conditionalFormatting sqref="AB134">
    <cfRule type="cellIs" dxfId="7911" priority="8186" operator="equal">
      <formula>_FV(13,"3")</formula>
    </cfRule>
  </conditionalFormatting>
  <conditionalFormatting sqref="AB134">
    <cfRule type="containsText" dxfId="7910" priority="8169" operator="containsText" text="DOMENICA">
      <formula>NOT(ISERROR(SEARCH("DOMENICA",AB134)))</formula>
    </cfRule>
    <cfRule type="containsText" dxfId="7909" priority="8170" operator="containsText" text="08.30 – 14.30">
      <formula>NOT(ISERROR(SEARCH("08.30 – 14.30",AB134)))</formula>
    </cfRule>
    <cfRule type="containsText" dxfId="7908" priority="8171" operator="containsText" text="09.30 – 18.30">
      <formula>NOT(ISERROR(SEARCH("09.30 – 18.30",AB134)))</formula>
    </cfRule>
    <cfRule type="containsText" dxfId="7907" priority="8172" operator="containsText" text="08.30 – 16.30">
      <formula>NOT(ISERROR(SEARCH("08.30 – 16.30",AB134)))</formula>
    </cfRule>
    <cfRule type="containsText" dxfId="7906" priority="8173" operator="containsText" text="08.30 – 17.30">
      <formula>NOT(ISERROR(SEARCH("08.30 – 17.30",AB134)))</formula>
    </cfRule>
    <cfRule type="containsText" dxfId="7905" priority="8174" operator="containsText" text="09.00 – 18.00">
      <formula>NOT(ISERROR(SEARCH("09.00 – 18.00",AB134)))</formula>
    </cfRule>
    <cfRule type="containsText" dxfId="7904" priority="8175" operator="containsText" text="09.00 – 15.00">
      <formula>NOT(ISERROR(SEARCH("09.00 – 15.00",AB134)))</formula>
    </cfRule>
    <cfRule type="containsText" dxfId="7903" priority="8176" operator="containsText" text="10.30 – 19.30">
      <formula>NOT(ISERROR(SEARCH("10.30 – 19.30",AB134)))</formula>
    </cfRule>
    <cfRule type="containsText" dxfId="7902" priority="8177" operator="containsText" text="09.00 – 13.00">
      <formula>NOT(ISERROR(SEARCH("09.00 – 13.00",AB134)))</formula>
    </cfRule>
    <cfRule type="containsText" dxfId="7901" priority="8178" operator="containsText" text="11.30 – 19.30">
      <formula>NOT(ISERROR(SEARCH("11.30 – 19.30",AB134)))</formula>
    </cfRule>
  </conditionalFormatting>
  <conditionalFormatting sqref="AB134">
    <cfRule type="cellIs" dxfId="7900" priority="8162" operator="equal">
      <formula>"09.00 – 18.00"</formula>
    </cfRule>
  </conditionalFormatting>
  <conditionalFormatting sqref="AB134">
    <cfRule type="cellIs" dxfId="7899" priority="8163" operator="equal">
      <formula>"09.30 – 13.00"</formula>
    </cfRule>
  </conditionalFormatting>
  <conditionalFormatting sqref="AB134">
    <cfRule type="cellIs" dxfId="7898" priority="8164" operator="equal">
      <formula>"10.30 – 19.30"</formula>
    </cfRule>
  </conditionalFormatting>
  <conditionalFormatting sqref="AB134">
    <cfRule type="cellIs" dxfId="7897" priority="8165" operator="equal">
      <formula>"11.30 – 19.30"</formula>
    </cfRule>
  </conditionalFormatting>
  <conditionalFormatting sqref="AB134">
    <cfRule type="cellIs" dxfId="7896" priority="8166" operator="equal">
      <formula>_FV(13,"3")</formula>
    </cfRule>
  </conditionalFormatting>
  <conditionalFormatting sqref="AB134">
    <cfRule type="cellIs" dxfId="7895" priority="8167" operator="equal">
      <formula>_FV(13,"3")</formula>
    </cfRule>
  </conditionalFormatting>
  <conditionalFormatting sqref="AB134">
    <cfRule type="cellIs" dxfId="7894" priority="8168" operator="equal">
      <formula>_FV(13,"3")</formula>
    </cfRule>
  </conditionalFormatting>
  <conditionalFormatting sqref="AB134">
    <cfRule type="cellIs" dxfId="7893" priority="8155" operator="equal">
      <formula>"09.00 – 18.00"</formula>
    </cfRule>
  </conditionalFormatting>
  <conditionalFormatting sqref="AB134">
    <cfRule type="cellIs" dxfId="7892" priority="8156" operator="equal">
      <formula>"09.30 – 13.00"</formula>
    </cfRule>
  </conditionalFormatting>
  <conditionalFormatting sqref="AB134">
    <cfRule type="cellIs" dxfId="7891" priority="8157" operator="equal">
      <formula>"10.30 – 19.30"</formula>
    </cfRule>
  </conditionalFormatting>
  <conditionalFormatting sqref="AB134">
    <cfRule type="cellIs" dxfId="7890" priority="8158" operator="equal">
      <formula>"11.30 – 19.30"</formula>
    </cfRule>
  </conditionalFormatting>
  <conditionalFormatting sqref="AB134">
    <cfRule type="cellIs" dxfId="7889" priority="8159" operator="equal">
      <formula>_FV(13,"3")</formula>
    </cfRule>
  </conditionalFormatting>
  <conditionalFormatting sqref="AB134">
    <cfRule type="cellIs" dxfId="7888" priority="8160" operator="equal">
      <formula>_FV(13,"3")</formula>
    </cfRule>
  </conditionalFormatting>
  <conditionalFormatting sqref="AB134">
    <cfRule type="cellIs" dxfId="7887" priority="8161" operator="equal">
      <formula>_FV(13,"3")</formula>
    </cfRule>
  </conditionalFormatting>
  <conditionalFormatting sqref="AB134">
    <cfRule type="cellIs" dxfId="7886" priority="8147" operator="equal">
      <formula>"09.00 – 15.00"</formula>
    </cfRule>
  </conditionalFormatting>
  <conditionalFormatting sqref="AB134">
    <cfRule type="cellIs" dxfId="7885" priority="8148" operator="equal">
      <formula>"09.00 – 18.00"</formula>
    </cfRule>
  </conditionalFormatting>
  <conditionalFormatting sqref="AB134">
    <cfRule type="cellIs" dxfId="7884" priority="8149" operator="equal">
      <formula>"09.30 – 13.00"</formula>
    </cfRule>
  </conditionalFormatting>
  <conditionalFormatting sqref="AB134">
    <cfRule type="cellIs" dxfId="7883" priority="8150" operator="equal">
      <formula>"10.30 – 19.30"</formula>
    </cfRule>
  </conditionalFormatting>
  <conditionalFormatting sqref="AB134">
    <cfRule type="cellIs" dxfId="7882" priority="8151" operator="equal">
      <formula>"11.30 – 19.30"</formula>
    </cfRule>
  </conditionalFormatting>
  <conditionalFormatting sqref="AB134">
    <cfRule type="cellIs" dxfId="7881" priority="8152" operator="equal">
      <formula>_FV(13,"3")</formula>
    </cfRule>
  </conditionalFormatting>
  <conditionalFormatting sqref="AB134">
    <cfRule type="cellIs" dxfId="7880" priority="8153" operator="equal">
      <formula>_FV(13,"3")</formula>
    </cfRule>
  </conditionalFormatting>
  <conditionalFormatting sqref="AB134">
    <cfRule type="cellIs" dxfId="7879" priority="8154" operator="equal">
      <formula>_FV(13,"3")</formula>
    </cfRule>
  </conditionalFormatting>
  <conditionalFormatting sqref="AB134">
    <cfRule type="containsText" dxfId="7878" priority="8137" operator="containsText" text="DOMENICA">
      <formula>NOT(ISERROR(SEARCH("DOMENICA",AB134)))</formula>
    </cfRule>
    <cfRule type="containsText" dxfId="7877" priority="8138" operator="containsText" text="08.30 – 14.30">
      <formula>NOT(ISERROR(SEARCH("08.30 – 14.30",AB134)))</formula>
    </cfRule>
    <cfRule type="containsText" dxfId="7876" priority="8139" operator="containsText" text="09.30 – 18.30">
      <formula>NOT(ISERROR(SEARCH("09.30 – 18.30",AB134)))</formula>
    </cfRule>
    <cfRule type="containsText" dxfId="7875" priority="8140" operator="containsText" text="08.30 – 16.30">
      <formula>NOT(ISERROR(SEARCH("08.30 – 16.30",AB134)))</formula>
    </cfRule>
    <cfRule type="containsText" dxfId="7874" priority="8141" operator="containsText" text="08.30 – 17.30">
      <formula>NOT(ISERROR(SEARCH("08.30 – 17.30",AB134)))</formula>
    </cfRule>
    <cfRule type="containsText" dxfId="7873" priority="8142" operator="containsText" text="09.00 – 18.00">
      <formula>NOT(ISERROR(SEARCH("09.00 – 18.00",AB134)))</formula>
    </cfRule>
    <cfRule type="containsText" dxfId="7872" priority="8143" operator="containsText" text="09.00 – 15.00">
      <formula>NOT(ISERROR(SEARCH("09.00 – 15.00",AB134)))</formula>
    </cfRule>
    <cfRule type="containsText" dxfId="7871" priority="8144" operator="containsText" text="10.30 – 19.30">
      <formula>NOT(ISERROR(SEARCH("10.30 – 19.30",AB134)))</formula>
    </cfRule>
    <cfRule type="containsText" dxfId="7870" priority="8145" operator="containsText" text="09.00 – 13.00">
      <formula>NOT(ISERROR(SEARCH("09.00 – 13.00",AB134)))</formula>
    </cfRule>
    <cfRule type="containsText" dxfId="7869" priority="8146" operator="containsText" text="11.30 – 19.30">
      <formula>NOT(ISERROR(SEARCH("11.30 – 19.30",AB134)))</formula>
    </cfRule>
  </conditionalFormatting>
  <conditionalFormatting sqref="AB134">
    <cfRule type="cellIs" dxfId="7868" priority="8130" operator="equal">
      <formula>"09.00 – 18.00"</formula>
    </cfRule>
  </conditionalFormatting>
  <conditionalFormatting sqref="AB134">
    <cfRule type="cellIs" dxfId="7867" priority="8131" operator="equal">
      <formula>"09.30 – 13.00"</formula>
    </cfRule>
  </conditionalFormatting>
  <conditionalFormatting sqref="AB134">
    <cfRule type="cellIs" dxfId="7866" priority="8132" operator="equal">
      <formula>"10.30 – 19.30"</formula>
    </cfRule>
  </conditionalFormatting>
  <conditionalFormatting sqref="AB134">
    <cfRule type="cellIs" dxfId="7865" priority="8133" operator="equal">
      <formula>"11.30 – 19.30"</formula>
    </cfRule>
  </conditionalFormatting>
  <conditionalFormatting sqref="AB134">
    <cfRule type="cellIs" dxfId="7864" priority="8134" operator="equal">
      <formula>_FV(13,"3")</formula>
    </cfRule>
  </conditionalFormatting>
  <conditionalFormatting sqref="AB134">
    <cfRule type="cellIs" dxfId="7863" priority="8135" operator="equal">
      <formula>_FV(13,"3")</formula>
    </cfRule>
  </conditionalFormatting>
  <conditionalFormatting sqref="AB134">
    <cfRule type="cellIs" dxfId="7862" priority="8136" operator="equal">
      <formula>_FV(13,"3")</formula>
    </cfRule>
  </conditionalFormatting>
  <conditionalFormatting sqref="AB134">
    <cfRule type="cellIs" dxfId="7861" priority="8123" operator="equal">
      <formula>"09.00 – 18.00"</formula>
    </cfRule>
  </conditionalFormatting>
  <conditionalFormatting sqref="AB134">
    <cfRule type="cellIs" dxfId="7860" priority="8124" operator="equal">
      <formula>"09.30 – 13.00"</formula>
    </cfRule>
  </conditionalFormatting>
  <conditionalFormatting sqref="AB134">
    <cfRule type="cellIs" dxfId="7859" priority="8125" operator="equal">
      <formula>"10.30 – 19.30"</formula>
    </cfRule>
  </conditionalFormatting>
  <conditionalFormatting sqref="AB134">
    <cfRule type="cellIs" dxfId="7858" priority="8126" operator="equal">
      <formula>"11.30 – 19.30"</formula>
    </cfRule>
  </conditionalFormatting>
  <conditionalFormatting sqref="AB134">
    <cfRule type="cellIs" dxfId="7857" priority="8127" operator="equal">
      <formula>_FV(13,"3")</formula>
    </cfRule>
  </conditionalFormatting>
  <conditionalFormatting sqref="AB134">
    <cfRule type="cellIs" dxfId="7856" priority="8128" operator="equal">
      <formula>_FV(13,"3")</formula>
    </cfRule>
  </conditionalFormatting>
  <conditionalFormatting sqref="AB134">
    <cfRule type="cellIs" dxfId="7855" priority="8129" operator="equal">
      <formula>_FV(13,"3")</formula>
    </cfRule>
  </conditionalFormatting>
  <conditionalFormatting sqref="AB135">
    <cfRule type="containsText" dxfId="7854" priority="6807" operator="containsText" text="13:00">
      <formula>NOT(ISERROR(SEARCH("13:00",AB135)))</formula>
    </cfRule>
  </conditionalFormatting>
  <conditionalFormatting sqref="AB137:AB142">
    <cfRule type="containsText" dxfId="7853" priority="6797" operator="containsText" text="09.00 -13.00">
      <formula>NOT(ISERROR(SEARCH("09.00 -13.00",AB137)))</formula>
    </cfRule>
    <cfRule type="containsText" dxfId="7852" priority="6798" operator="containsText" text="09.00 -15:00">
      <formula>NOT(ISERROR(SEARCH("09.00 -15:00",AB137)))</formula>
    </cfRule>
    <cfRule type="containsText" dxfId="7851" priority="6799" operator="containsText" text="09.00 -16.00">
      <formula>NOT(ISERROR(SEARCH("09.00 -16.00",AB137)))</formula>
    </cfRule>
  </conditionalFormatting>
  <conditionalFormatting sqref="AB135">
    <cfRule type="containsText" dxfId="7850" priority="6794" operator="containsText" text="09.00 -13.00">
      <formula>NOT(ISERROR(SEARCH("09.00 -13.00",AB135)))</formula>
    </cfRule>
    <cfRule type="containsText" dxfId="7849" priority="6795" operator="containsText" text="09.00 -15:00">
      <formula>NOT(ISERROR(SEARCH("09.00 -15:00",AB135)))</formula>
    </cfRule>
    <cfRule type="containsText" dxfId="7848" priority="6796" operator="containsText" text="09.00 -16.00">
      <formula>NOT(ISERROR(SEARCH("09.00 -16.00",AB135)))</formula>
    </cfRule>
  </conditionalFormatting>
  <conditionalFormatting sqref="AB137:AB142">
    <cfRule type="containsText" dxfId="7847" priority="6785" operator="containsText" text="09.00 -13.00">
      <formula>NOT(ISERROR(SEARCH("09.00 -13.00",AB137)))</formula>
    </cfRule>
    <cfRule type="containsText" dxfId="7846" priority="6786" operator="containsText" text="09.00 -15:00">
      <formula>NOT(ISERROR(SEARCH("09.00 -15:00",AB137)))</formula>
    </cfRule>
    <cfRule type="containsText" dxfId="7845" priority="6787" operator="containsText" text="09.00 -16.00">
      <formula>NOT(ISERROR(SEARCH("09.00 -16.00",AB137)))</formula>
    </cfRule>
  </conditionalFormatting>
  <conditionalFormatting sqref="AB135">
    <cfRule type="containsText" dxfId="7844" priority="6782" operator="containsText" text="09.00 -13.00">
      <formula>NOT(ISERROR(SEARCH("09.00 -13.00",AB135)))</formula>
    </cfRule>
    <cfRule type="containsText" dxfId="7843" priority="6783" operator="containsText" text="09.00 -15:00">
      <formula>NOT(ISERROR(SEARCH("09.00 -15:00",AB135)))</formula>
    </cfRule>
    <cfRule type="containsText" dxfId="7842" priority="6784" operator="containsText" text="09.00 -16.00">
      <formula>NOT(ISERROR(SEARCH("09.00 -16.00",AB135)))</formula>
    </cfRule>
  </conditionalFormatting>
  <conditionalFormatting sqref="AB136">
    <cfRule type="containsText" dxfId="7841" priority="6788" operator="containsText" text="09.00 -13.00">
      <formula>NOT(ISERROR(SEARCH("09.00 -13.00",AB136)))</formula>
    </cfRule>
    <cfRule type="containsText" dxfId="7840" priority="6789" operator="containsText" text="09.00 -15:00">
      <formula>NOT(ISERROR(SEARCH("09.00 -15:00",AB136)))</formula>
    </cfRule>
    <cfRule type="containsText" dxfId="7839" priority="6790" operator="containsText" text="09.00 -16.00">
      <formula>NOT(ISERROR(SEARCH("09.00 -16.00",AB136)))</formula>
    </cfRule>
  </conditionalFormatting>
  <conditionalFormatting sqref="AB137:AB142">
    <cfRule type="containsText" dxfId="7838" priority="6776" operator="containsText" text="09.00 -13.00">
      <formula>NOT(ISERROR(SEARCH("09.00 -13.00",AB137)))</formula>
    </cfRule>
    <cfRule type="containsText" dxfId="7837" priority="6777" operator="containsText" text="09.00 -15:00">
      <formula>NOT(ISERROR(SEARCH("09.00 -15:00",AB137)))</formula>
    </cfRule>
    <cfRule type="containsText" dxfId="7836" priority="6778" operator="containsText" text="09.00 -16.00">
      <formula>NOT(ISERROR(SEARCH("09.00 -16.00",AB137)))</formula>
    </cfRule>
  </conditionalFormatting>
  <conditionalFormatting sqref="AB46">
    <cfRule type="cellIs" dxfId="7835" priority="8114" operator="equal">
      <formula>"09.00 – 13.00"</formula>
    </cfRule>
  </conditionalFormatting>
  <conditionalFormatting sqref="AB46">
    <cfRule type="cellIs" dxfId="7834" priority="8115" operator="equal">
      <formula>"09.00 – 15.00"</formula>
    </cfRule>
  </conditionalFormatting>
  <conditionalFormatting sqref="AB46">
    <cfRule type="cellIs" dxfId="7833" priority="8116" operator="equal">
      <formula>"09.00 – 18.00"</formula>
    </cfRule>
  </conditionalFormatting>
  <conditionalFormatting sqref="AB46">
    <cfRule type="cellIs" dxfId="7832" priority="8117" operator="equal">
      <formula>"09.30 – 13.00"</formula>
    </cfRule>
  </conditionalFormatting>
  <conditionalFormatting sqref="AB46">
    <cfRule type="cellIs" dxfId="7831" priority="8118" operator="equal">
      <formula>"10.30 – 19.30"</formula>
    </cfRule>
  </conditionalFormatting>
  <conditionalFormatting sqref="AB46">
    <cfRule type="cellIs" dxfId="7830" priority="8119" operator="equal">
      <formula>"11.30 – 19.30"</formula>
    </cfRule>
  </conditionalFormatting>
  <conditionalFormatting sqref="AB46">
    <cfRule type="cellIs" dxfId="7829" priority="8120" operator="equal">
      <formula>_FV(13,"3")</formula>
    </cfRule>
  </conditionalFormatting>
  <conditionalFormatting sqref="AB46">
    <cfRule type="cellIs" dxfId="7828" priority="8121" operator="equal">
      <formula>_FV(13,"3")</formula>
    </cfRule>
  </conditionalFormatting>
  <conditionalFormatting sqref="AB46">
    <cfRule type="cellIs" dxfId="7827" priority="8122" operator="equal">
      <formula>_FV(13,"3")</formula>
    </cfRule>
  </conditionalFormatting>
  <conditionalFormatting sqref="AB46">
    <cfRule type="containsText" dxfId="7826" priority="8104" operator="containsText" text="DOMENICA">
      <formula>NOT(ISERROR(SEARCH("DOMENICA",AB46)))</formula>
    </cfRule>
    <cfRule type="containsText" dxfId="7825" priority="8105" operator="containsText" text="08.30 – 14.30">
      <formula>NOT(ISERROR(SEARCH("08.30 – 14.30",AB46)))</formula>
    </cfRule>
    <cfRule type="containsText" dxfId="7824" priority="8106" operator="containsText" text="09.30 – 18.30">
      <formula>NOT(ISERROR(SEARCH("09.30 – 18.30",AB46)))</formula>
    </cfRule>
    <cfRule type="containsText" dxfId="7823" priority="8107" operator="containsText" text="08.30 – 16.30">
      <formula>NOT(ISERROR(SEARCH("08.30 – 16.30",AB46)))</formula>
    </cfRule>
    <cfRule type="containsText" dxfId="7822" priority="8108" operator="containsText" text="08.30 – 17.30">
      <formula>NOT(ISERROR(SEARCH("08.30 – 17.30",AB46)))</formula>
    </cfRule>
    <cfRule type="containsText" dxfId="7821" priority="8109" operator="containsText" text="09.00 – 18.00">
      <formula>NOT(ISERROR(SEARCH("09.00 – 18.00",AB46)))</formula>
    </cfRule>
    <cfRule type="containsText" dxfId="7820" priority="8110" operator="containsText" text="09.00 – 15.00">
      <formula>NOT(ISERROR(SEARCH("09.00 – 15.00",AB46)))</formula>
    </cfRule>
    <cfRule type="containsText" dxfId="7819" priority="8111" operator="containsText" text="10.30 – 19.30">
      <formula>NOT(ISERROR(SEARCH("10.30 – 19.30",AB46)))</formula>
    </cfRule>
    <cfRule type="containsText" dxfId="7818" priority="8112" operator="containsText" text="09.00 – 13.00">
      <formula>NOT(ISERROR(SEARCH("09.00 – 13.00",AB46)))</formula>
    </cfRule>
    <cfRule type="containsText" dxfId="7817" priority="8113" operator="containsText" text="11.30 – 19.30">
      <formula>NOT(ISERROR(SEARCH("11.30 – 19.30",AB46)))</formula>
    </cfRule>
  </conditionalFormatting>
  <conditionalFormatting sqref="AB46">
    <cfRule type="cellIs" dxfId="7816" priority="8096" operator="equal">
      <formula>"09.00 – 15.00"</formula>
    </cfRule>
  </conditionalFormatting>
  <conditionalFormatting sqref="AB46">
    <cfRule type="cellIs" dxfId="7815" priority="8097" operator="equal">
      <formula>"09.00 – 18.00"</formula>
    </cfRule>
  </conditionalFormatting>
  <conditionalFormatting sqref="AB46">
    <cfRule type="cellIs" dxfId="7814" priority="8098" operator="equal">
      <formula>"09.30 – 13.00"</formula>
    </cfRule>
  </conditionalFormatting>
  <conditionalFormatting sqref="AB46">
    <cfRule type="cellIs" dxfId="7813" priority="8099" operator="equal">
      <formula>"10.30 – 19.30"</formula>
    </cfRule>
  </conditionalFormatting>
  <conditionalFormatting sqref="AB46">
    <cfRule type="cellIs" dxfId="7812" priority="8100" operator="equal">
      <formula>"11.30 – 19.30"</formula>
    </cfRule>
  </conditionalFormatting>
  <conditionalFormatting sqref="AB46">
    <cfRule type="cellIs" dxfId="7811" priority="8101" operator="equal">
      <formula>_FV(13,"3")</formula>
    </cfRule>
  </conditionalFormatting>
  <conditionalFormatting sqref="AB46">
    <cfRule type="cellIs" dxfId="7810" priority="8102" operator="equal">
      <formula>_FV(13,"3")</formula>
    </cfRule>
  </conditionalFormatting>
  <conditionalFormatting sqref="AB46">
    <cfRule type="cellIs" dxfId="7809" priority="8103" operator="equal">
      <formula>_FV(13,"3")</formula>
    </cfRule>
  </conditionalFormatting>
  <conditionalFormatting sqref="AB46">
    <cfRule type="cellIs" dxfId="7808" priority="8088" operator="equal">
      <formula>"09.00 – 15.00"</formula>
    </cfRule>
  </conditionalFormatting>
  <conditionalFormatting sqref="AB46">
    <cfRule type="cellIs" dxfId="7807" priority="8089" operator="equal">
      <formula>"09.00 – 18.00"</formula>
    </cfRule>
  </conditionalFormatting>
  <conditionalFormatting sqref="AB46">
    <cfRule type="cellIs" dxfId="7806" priority="8090" operator="equal">
      <formula>"09.30 – 13.00"</formula>
    </cfRule>
  </conditionalFormatting>
  <conditionalFormatting sqref="AB46">
    <cfRule type="cellIs" dxfId="7805" priority="8091" operator="equal">
      <formula>"10.30 – 19.30"</formula>
    </cfRule>
  </conditionalFormatting>
  <conditionalFormatting sqref="AB46">
    <cfRule type="cellIs" dxfId="7804" priority="8092" operator="equal">
      <formula>"11.30 – 19.30"</formula>
    </cfRule>
  </conditionalFormatting>
  <conditionalFormatting sqref="AB46">
    <cfRule type="cellIs" dxfId="7803" priority="8093" operator="equal">
      <formula>_FV(13,"3")</formula>
    </cfRule>
  </conditionalFormatting>
  <conditionalFormatting sqref="AB46">
    <cfRule type="cellIs" dxfId="7802" priority="8094" operator="equal">
      <formula>_FV(13,"3")</formula>
    </cfRule>
  </conditionalFormatting>
  <conditionalFormatting sqref="AB46">
    <cfRule type="cellIs" dxfId="7801" priority="8095" operator="equal">
      <formula>_FV(13,"3")</formula>
    </cfRule>
  </conditionalFormatting>
  <conditionalFormatting sqref="AB46">
    <cfRule type="containsText" dxfId="7800" priority="8082" operator="containsText" text="09.00 - 13.00">
      <formula>NOT(ISERROR(SEARCH("09.00 - 13.00",AB46)))</formula>
    </cfRule>
    <cfRule type="containsText" dxfId="7799" priority="8083" operator="containsText" text="09.00 – 15:00">
      <formula>NOT(ISERROR(SEARCH("09.00 – 15:00",AB46)))</formula>
    </cfRule>
    <cfRule type="containsText" dxfId="7798" priority="8084" operator="containsText" text="09.00 – 16.00">
      <formula>NOT(ISERROR(SEARCH("09.00 – 16.00",AB46)))</formula>
    </cfRule>
    <cfRule type="containsText" dxfId="7797" priority="8085" operator="containsText" text="09.00 - 13:00">
      <formula>NOT(ISERROR(SEARCH("09.00 - 13:00",AB46)))</formula>
    </cfRule>
    <cfRule type="containsText" dxfId="7796" priority="8086" operator="containsText" text="08.30 – 16:30 ">
      <formula>NOT(ISERROR(SEARCH("08.30 – 16:30 ",AB46)))</formula>
    </cfRule>
    <cfRule type="containsText" dxfId="7795" priority="8087" operator="containsText" text="08.30 – 17:30 ">
      <formula>NOT(ISERROR(SEARCH("08.30 – 17:30 ",AB46)))</formula>
    </cfRule>
  </conditionalFormatting>
  <conditionalFormatting sqref="AB46">
    <cfRule type="cellIs" dxfId="7794" priority="8074" operator="equal">
      <formula>"09.00 – 15.00"</formula>
    </cfRule>
  </conditionalFormatting>
  <conditionalFormatting sqref="AB46">
    <cfRule type="cellIs" dxfId="7793" priority="8075" operator="equal">
      <formula>"09.00 – 18.00"</formula>
    </cfRule>
  </conditionalFormatting>
  <conditionalFormatting sqref="AB46">
    <cfRule type="cellIs" dxfId="7792" priority="8076" operator="equal">
      <formula>"09.30 – 13.00"</formula>
    </cfRule>
  </conditionalFormatting>
  <conditionalFormatting sqref="AB46">
    <cfRule type="cellIs" dxfId="7791" priority="8077" operator="equal">
      <formula>"10.30 – 19.30"</formula>
    </cfRule>
  </conditionalFormatting>
  <conditionalFormatting sqref="AB46">
    <cfRule type="cellIs" dxfId="7790" priority="8078" operator="equal">
      <formula>"11.30 – 19.30"</formula>
    </cfRule>
  </conditionalFormatting>
  <conditionalFormatting sqref="AB46">
    <cfRule type="cellIs" dxfId="7789" priority="8079" operator="equal">
      <formula>_FV(13,"3")</formula>
    </cfRule>
  </conditionalFormatting>
  <conditionalFormatting sqref="AB46">
    <cfRule type="cellIs" dxfId="7788" priority="8080" operator="equal">
      <formula>_FV(13,"3")</formula>
    </cfRule>
  </conditionalFormatting>
  <conditionalFormatting sqref="AB46">
    <cfRule type="cellIs" dxfId="7787" priority="8081" operator="equal">
      <formula>_FV(13,"3")</formula>
    </cfRule>
  </conditionalFormatting>
  <conditionalFormatting sqref="AB46">
    <cfRule type="containsText" dxfId="7786" priority="8064" operator="containsText" text="DOMENICA">
      <formula>NOT(ISERROR(SEARCH("DOMENICA",AB46)))</formula>
    </cfRule>
    <cfRule type="containsText" dxfId="7785" priority="8065" operator="containsText" text="08.30 – 14.30">
      <formula>NOT(ISERROR(SEARCH("08.30 – 14.30",AB46)))</formula>
    </cfRule>
    <cfRule type="containsText" dxfId="7784" priority="8066" operator="containsText" text="09.30 – 18.30">
      <formula>NOT(ISERROR(SEARCH("09.30 – 18.30",AB46)))</formula>
    </cfRule>
    <cfRule type="containsText" dxfId="7783" priority="8067" operator="containsText" text="08.30 – 16.30">
      <formula>NOT(ISERROR(SEARCH("08.30 – 16.30",AB46)))</formula>
    </cfRule>
    <cfRule type="containsText" dxfId="7782" priority="8068" operator="containsText" text="08.30 – 17.30">
      <formula>NOT(ISERROR(SEARCH("08.30 – 17.30",AB46)))</formula>
    </cfRule>
    <cfRule type="containsText" dxfId="7781" priority="8069" operator="containsText" text="09.00 – 18.00">
      <formula>NOT(ISERROR(SEARCH("09.00 – 18.00",AB46)))</formula>
    </cfRule>
    <cfRule type="containsText" dxfId="7780" priority="8070" operator="containsText" text="09.00 – 15.00">
      <formula>NOT(ISERROR(SEARCH("09.00 – 15.00",AB46)))</formula>
    </cfRule>
    <cfRule type="containsText" dxfId="7779" priority="8071" operator="containsText" text="10.30 – 19.30">
      <formula>NOT(ISERROR(SEARCH("10.30 – 19.30",AB46)))</formula>
    </cfRule>
    <cfRule type="containsText" dxfId="7778" priority="8072" operator="containsText" text="09.00 – 13.00">
      <formula>NOT(ISERROR(SEARCH("09.00 – 13.00",AB46)))</formula>
    </cfRule>
    <cfRule type="containsText" dxfId="7777" priority="8073" operator="containsText" text="11.30 – 19.30">
      <formula>NOT(ISERROR(SEARCH("11.30 – 19.30",AB46)))</formula>
    </cfRule>
  </conditionalFormatting>
  <conditionalFormatting sqref="AB46">
    <cfRule type="cellIs" dxfId="7776" priority="8057" operator="equal">
      <formula>"09.00 – 18.00"</formula>
    </cfRule>
  </conditionalFormatting>
  <conditionalFormatting sqref="AB46">
    <cfRule type="cellIs" dxfId="7775" priority="8058" operator="equal">
      <formula>"09.30 – 13.00"</formula>
    </cfRule>
  </conditionalFormatting>
  <conditionalFormatting sqref="AB46">
    <cfRule type="cellIs" dxfId="7774" priority="8059" operator="equal">
      <formula>"10.30 – 19.30"</formula>
    </cfRule>
  </conditionalFormatting>
  <conditionalFormatting sqref="AB46">
    <cfRule type="cellIs" dxfId="7773" priority="8060" operator="equal">
      <formula>"11.30 – 19.30"</formula>
    </cfRule>
  </conditionalFormatting>
  <conditionalFormatting sqref="AB46">
    <cfRule type="cellIs" dxfId="7772" priority="8061" operator="equal">
      <formula>_FV(13,"3")</formula>
    </cfRule>
  </conditionalFormatting>
  <conditionalFormatting sqref="AB46">
    <cfRule type="cellIs" dxfId="7771" priority="8062" operator="equal">
      <formula>_FV(13,"3")</formula>
    </cfRule>
  </conditionalFormatting>
  <conditionalFormatting sqref="AB46">
    <cfRule type="cellIs" dxfId="7770" priority="8063" operator="equal">
      <formula>_FV(13,"3")</formula>
    </cfRule>
  </conditionalFormatting>
  <conditionalFormatting sqref="AB46">
    <cfRule type="cellIs" dxfId="7769" priority="8050" operator="equal">
      <formula>"09.00 – 18.00"</formula>
    </cfRule>
  </conditionalFormatting>
  <conditionalFormatting sqref="AB46">
    <cfRule type="cellIs" dxfId="7768" priority="8051" operator="equal">
      <formula>"09.30 – 13.00"</formula>
    </cfRule>
  </conditionalFormatting>
  <conditionalFormatting sqref="AB46">
    <cfRule type="cellIs" dxfId="7767" priority="8052" operator="equal">
      <formula>"10.30 – 19.30"</formula>
    </cfRule>
  </conditionalFormatting>
  <conditionalFormatting sqref="AB46">
    <cfRule type="cellIs" dxfId="7766" priority="8053" operator="equal">
      <formula>"11.30 – 19.30"</formula>
    </cfRule>
  </conditionalFormatting>
  <conditionalFormatting sqref="AB46">
    <cfRule type="cellIs" dxfId="7765" priority="8054" operator="equal">
      <formula>_FV(13,"3")</formula>
    </cfRule>
  </conditionalFormatting>
  <conditionalFormatting sqref="AB46">
    <cfRule type="cellIs" dxfId="7764" priority="8055" operator="equal">
      <formula>_FV(13,"3")</formula>
    </cfRule>
  </conditionalFormatting>
  <conditionalFormatting sqref="AB46">
    <cfRule type="cellIs" dxfId="7763" priority="8056" operator="equal">
      <formula>_FV(13,"3")</formula>
    </cfRule>
  </conditionalFormatting>
  <conditionalFormatting sqref="AB47:AB54">
    <cfRule type="containsText" dxfId="7762" priority="8032" operator="containsText" text="08.30 – 14.30">
      <formula>NOT(ISERROR(SEARCH("08.30 – 14.30",AB47)))</formula>
    </cfRule>
    <cfRule type="containsText" dxfId="7761" priority="8033" operator="containsText" text="09:30 – 18.30">
      <formula>NOT(ISERROR(SEARCH("09:30 – 18.30",AB47)))</formula>
    </cfRule>
    <cfRule type="containsText" dxfId="7760" priority="8034" operator="containsText" text="10.30 – 18.30">
      <formula>NOT(ISERROR(SEARCH("10.30 – 18.30",AB47)))</formula>
    </cfRule>
    <cfRule type="containsText" dxfId="7759" priority="8035" operator="containsText" text="09.30 – 18.30">
      <formula>NOT(ISERROR(SEARCH("09.30 – 18.30",AB47)))</formula>
    </cfRule>
    <cfRule type="containsText" dxfId="7758" priority="8037" operator="containsText" text="09.00 – 13:00">
      <formula>NOT(ISERROR(SEARCH("09.00 – 13:00",AB47)))</formula>
    </cfRule>
    <cfRule type="containsText" dxfId="7757" priority="8038" operator="containsText" text="08.30 – 16.30">
      <formula>NOT(ISERROR(SEARCH("08.30 – 16.30",AB47)))</formula>
    </cfRule>
    <cfRule type="containsText" dxfId="7756" priority="8039" operator="containsText" text="08:30 – 17.30">
      <formula>NOT(ISERROR(SEARCH("08:30 – 17.30",AB47)))</formula>
    </cfRule>
    <cfRule type="containsText" dxfId="7755" priority="8040" operator="containsText" text="08.30 – 17.30">
      <formula>NOT(ISERROR(SEARCH("08.30 – 17.30",AB47)))</formula>
    </cfRule>
    <cfRule type="containsText" dxfId="7754" priority="8041" operator="containsText" text="09.00 – 18.00">
      <formula>NOT(ISERROR(SEARCH("09.00 – 18.00",AB47)))</formula>
    </cfRule>
    <cfRule type="containsText" dxfId="7753" priority="8042" operator="containsText" text="09.00 – 13.00">
      <formula>NOT(ISERROR(SEARCH("09.00 – 13.00",AB47)))</formula>
    </cfRule>
    <cfRule type="containsText" dxfId="7752" priority="8043" operator="containsText" text="11.30 – 19.30">
      <formula>NOT(ISERROR(SEARCH("11.30 – 19.30",AB47)))</formula>
    </cfRule>
    <cfRule type="containsText" dxfId="7751" priority="8044" operator="containsText" text="10.30 – 19.30">
      <formula>NOT(ISERROR(SEARCH("10.30 – 19.30",AB47)))</formula>
    </cfRule>
    <cfRule type="containsText" dxfId="7750" priority="8045" operator="containsText" text="09.00 – 15.00">
      <formula>NOT(ISERROR(SEARCH("09.00 – 15.00",AB47)))</formula>
    </cfRule>
    <cfRule type="containsText" dxfId="7749" priority="8046" operator="containsText" text="1 2 : 3 0">
      <formula>NOT(ISERROR(SEARCH("1 2 : 3 0",AB47)))</formula>
    </cfRule>
    <cfRule type="containsText" dxfId="7748" priority="8047" operator="containsText" text="1 3 : 3 0">
      <formula>NOT(ISERROR(SEARCH("1 3 : 3 0",AB47)))</formula>
    </cfRule>
    <cfRule type="containsText" dxfId="7747" priority="8048" operator="containsText" text="FESTIVITÁ">
      <formula>NOT(ISERROR(SEARCH("FESTIVITÁ",AB47)))</formula>
    </cfRule>
    <cfRule type="cellIs" dxfId="7746" priority="8049" operator="equal">
      <formula>"DOMENICA"</formula>
    </cfRule>
  </conditionalFormatting>
  <conditionalFormatting sqref="AB47:AB54">
    <cfRule type="containsText" dxfId="7745" priority="8024" operator="containsText" text="09.00 - 13.00">
      <formula>NOT(ISERROR(SEARCH("09.00 - 13.00",AB47)))</formula>
    </cfRule>
    <cfRule type="containsText" dxfId="7744" priority="8027" operator="containsText" text="09.00 – 15:00">
      <formula>NOT(ISERROR(SEARCH("09.00 – 15:00",AB47)))</formula>
    </cfRule>
    <cfRule type="containsText" dxfId="7743" priority="8028" operator="containsText" text="09.00 – 16.00">
      <formula>NOT(ISERROR(SEARCH("09.00 – 16.00",AB47)))</formula>
    </cfRule>
    <cfRule type="containsText" dxfId="7742" priority="8029" operator="containsText" text="09.00 - 13:00">
      <formula>NOT(ISERROR(SEARCH("09.00 - 13:00",AB47)))</formula>
    </cfRule>
    <cfRule type="containsText" dxfId="7741" priority="8030" operator="containsText" text="08.30 – 16:30 ">
      <formula>NOT(ISERROR(SEARCH("08.30 – 16:30 ",AB47)))</formula>
    </cfRule>
    <cfRule type="containsText" dxfId="7740" priority="8031" operator="containsText" text="08.30 – 17:30 ">
      <formula>NOT(ISERROR(SEARCH("08.30 – 17:30 ",AB47)))</formula>
    </cfRule>
  </conditionalFormatting>
  <conditionalFormatting sqref="AB47:AB54">
    <cfRule type="containsText" dxfId="7739" priority="8026" operator="containsText" text="1 3 : 0 0">
      <formula>NOT(ISERROR(SEARCH("1 3 : 0 0",AB47)))</formula>
    </cfRule>
  </conditionalFormatting>
  <conditionalFormatting sqref="AB47">
    <cfRule type="containsText" dxfId="7738" priority="8025" operator="containsText" text="13:00">
      <formula>NOT(ISERROR(SEARCH("13:00",AB47)))</formula>
    </cfRule>
  </conditionalFormatting>
  <conditionalFormatting sqref="AB47:AB54">
    <cfRule type="containsText" dxfId="7737" priority="8036" operator="containsText" text="09:00 – 13.00 ">
      <formula>NOT(ISERROR(SEARCH("09:00 – 13.00 ",AB47)))</formula>
    </cfRule>
  </conditionalFormatting>
  <conditionalFormatting sqref="AB53">
    <cfRule type="containsText" dxfId="7736" priority="8023" operator="containsText" text="09:00 – 13.00 ">
      <formula>NOT(ISERROR(SEARCH("09:00 – 13.00 ",AB53)))</formula>
    </cfRule>
  </conditionalFormatting>
  <conditionalFormatting sqref="AB47:AB54">
    <cfRule type="containsText" dxfId="7735" priority="8022" operator="containsText" text="09:00 – 13.00 ">
      <formula>NOT(ISERROR(SEARCH("09:00 – 13.00 ",AB47)))</formula>
    </cfRule>
  </conditionalFormatting>
  <conditionalFormatting sqref="AB53:AB54">
    <cfRule type="containsText" dxfId="7734" priority="8021" operator="containsText" text="09:00 – 13.00 ">
      <formula>NOT(ISERROR(SEARCH("09:00 – 13.00 ",AB53)))</formula>
    </cfRule>
  </conditionalFormatting>
  <conditionalFormatting sqref="AB48">
    <cfRule type="containsText" dxfId="7733" priority="8018" operator="containsText" text="09.00 -13.00">
      <formula>NOT(ISERROR(SEARCH("09.00 -13.00",AB48)))</formula>
    </cfRule>
    <cfRule type="containsText" dxfId="7732" priority="8019" operator="containsText" text="09.00 -15:00">
      <formula>NOT(ISERROR(SEARCH("09.00 -15:00",AB48)))</formula>
    </cfRule>
    <cfRule type="containsText" dxfId="7731" priority="8020" operator="containsText" text="09.00 -16.00">
      <formula>NOT(ISERROR(SEARCH("09.00 -16.00",AB48)))</formula>
    </cfRule>
  </conditionalFormatting>
  <conditionalFormatting sqref="AB49:AB54">
    <cfRule type="containsText" dxfId="7730" priority="8015" operator="containsText" text="09.00 -13.00">
      <formula>NOT(ISERROR(SEARCH("09.00 -13.00",AB49)))</formula>
    </cfRule>
    <cfRule type="containsText" dxfId="7729" priority="8016" operator="containsText" text="09.00 -15:00">
      <formula>NOT(ISERROR(SEARCH("09.00 -15:00",AB49)))</formula>
    </cfRule>
    <cfRule type="containsText" dxfId="7728" priority="8017" operator="containsText" text="09.00 -16.00">
      <formula>NOT(ISERROR(SEARCH("09.00 -16.00",AB49)))</formula>
    </cfRule>
  </conditionalFormatting>
  <conditionalFormatting sqref="AB47">
    <cfRule type="containsText" dxfId="7727" priority="8012" operator="containsText" text="09.00 -13.00">
      <formula>NOT(ISERROR(SEARCH("09.00 -13.00",AB47)))</formula>
    </cfRule>
    <cfRule type="containsText" dxfId="7726" priority="8013" operator="containsText" text="09.00 -15:00">
      <formula>NOT(ISERROR(SEARCH("09.00 -15:00",AB47)))</formula>
    </cfRule>
    <cfRule type="containsText" dxfId="7725" priority="8014" operator="containsText" text="09.00 -16.00">
      <formula>NOT(ISERROR(SEARCH("09.00 -16.00",AB47)))</formula>
    </cfRule>
  </conditionalFormatting>
  <conditionalFormatting sqref="AB53">
    <cfRule type="containsText" dxfId="7724" priority="8011" operator="containsText" text="09:00 – 13.00 ">
      <formula>NOT(ISERROR(SEARCH("09:00 – 13.00 ",AB53)))</formula>
    </cfRule>
  </conditionalFormatting>
  <conditionalFormatting sqref="AB47:AB54">
    <cfRule type="containsText" dxfId="7723" priority="8010" operator="containsText" text="09:00 – 13.00 ">
      <formula>NOT(ISERROR(SEARCH("09:00 – 13.00 ",AB47)))</formula>
    </cfRule>
  </conditionalFormatting>
  <conditionalFormatting sqref="AB53:AB54">
    <cfRule type="containsText" dxfId="7722" priority="8009" operator="containsText" text="09:00 – 13.00 ">
      <formula>NOT(ISERROR(SEARCH("09:00 – 13.00 ",AB53)))</formula>
    </cfRule>
  </conditionalFormatting>
  <conditionalFormatting sqref="AB48">
    <cfRule type="containsText" dxfId="7721" priority="8006" operator="containsText" text="09.00 -13.00">
      <formula>NOT(ISERROR(SEARCH("09.00 -13.00",AB48)))</formula>
    </cfRule>
    <cfRule type="containsText" dxfId="7720" priority="8007" operator="containsText" text="09.00 -15:00">
      <formula>NOT(ISERROR(SEARCH("09.00 -15:00",AB48)))</formula>
    </cfRule>
    <cfRule type="containsText" dxfId="7719" priority="8008" operator="containsText" text="09.00 -16.00">
      <formula>NOT(ISERROR(SEARCH("09.00 -16.00",AB48)))</formula>
    </cfRule>
  </conditionalFormatting>
  <conditionalFormatting sqref="AB49:AB54">
    <cfRule type="containsText" dxfId="7718" priority="8003" operator="containsText" text="09.00 -13.00">
      <formula>NOT(ISERROR(SEARCH("09.00 -13.00",AB49)))</formula>
    </cfRule>
    <cfRule type="containsText" dxfId="7717" priority="8004" operator="containsText" text="09.00 -15:00">
      <formula>NOT(ISERROR(SEARCH("09.00 -15:00",AB49)))</formula>
    </cfRule>
    <cfRule type="containsText" dxfId="7716" priority="8005" operator="containsText" text="09.00 -16.00">
      <formula>NOT(ISERROR(SEARCH("09.00 -16.00",AB49)))</formula>
    </cfRule>
  </conditionalFormatting>
  <conditionalFormatting sqref="AB47">
    <cfRule type="containsText" dxfId="7715" priority="8000" operator="containsText" text="09.00 -13.00">
      <formula>NOT(ISERROR(SEARCH("09.00 -13.00",AB47)))</formula>
    </cfRule>
    <cfRule type="containsText" dxfId="7714" priority="8001" operator="containsText" text="09.00 -15:00">
      <formula>NOT(ISERROR(SEARCH("09.00 -15:00",AB47)))</formula>
    </cfRule>
    <cfRule type="containsText" dxfId="7713" priority="8002" operator="containsText" text="09.00 -16.00">
      <formula>NOT(ISERROR(SEARCH("09.00 -16.00",AB47)))</formula>
    </cfRule>
  </conditionalFormatting>
  <conditionalFormatting sqref="AB48">
    <cfRule type="containsText" dxfId="7712" priority="7997" operator="containsText" text="09.00 -13:00">
      <formula>NOT(ISERROR(SEARCH("09.00 -13:00",AB48)))</formula>
    </cfRule>
    <cfRule type="containsText" dxfId="7711" priority="7998" operator="containsText" text="08.30 -17.30">
      <formula>NOT(ISERROR(SEARCH("08.30 -17.30",AB48)))</formula>
    </cfRule>
    <cfRule type="containsText" dxfId="7710" priority="7999" operator="containsText" text="08.30 -15:30">
      <formula>NOT(ISERROR(SEARCH("08.30 -15:30",AB48)))</formula>
    </cfRule>
  </conditionalFormatting>
  <conditionalFormatting sqref="AB49:AB54">
    <cfRule type="containsText" dxfId="7709" priority="7994" operator="containsText" text="09.00 -13.00">
      <formula>NOT(ISERROR(SEARCH("09.00 -13.00",AB49)))</formula>
    </cfRule>
    <cfRule type="containsText" dxfId="7708" priority="7995" operator="containsText" text="09.00 -15:00">
      <formula>NOT(ISERROR(SEARCH("09.00 -15:00",AB49)))</formula>
    </cfRule>
    <cfRule type="containsText" dxfId="7707" priority="7996" operator="containsText" text="09.00 -16.00">
      <formula>NOT(ISERROR(SEARCH("09.00 -16.00",AB49)))</formula>
    </cfRule>
  </conditionalFormatting>
  <conditionalFormatting sqref="AB49:AB54">
    <cfRule type="containsText" dxfId="7706" priority="7991" operator="containsText" text="09.00 -13:00">
      <formula>NOT(ISERROR(SEARCH("09.00 -13:00",AB49)))</formula>
    </cfRule>
    <cfRule type="containsText" dxfId="7705" priority="7992" operator="containsText" text="08.30 -17.30">
      <formula>NOT(ISERROR(SEARCH("08.30 -17.30",AB49)))</formula>
    </cfRule>
    <cfRule type="containsText" dxfId="7704" priority="7993" operator="containsText" text="08.30 -15:30">
      <formula>NOT(ISERROR(SEARCH("08.30 -15:30",AB49)))</formula>
    </cfRule>
  </conditionalFormatting>
  <conditionalFormatting sqref="AB47">
    <cfRule type="containsText" dxfId="7703" priority="7988" operator="containsText" text="09.00 -13.00">
      <formula>NOT(ISERROR(SEARCH("09.00 -13.00",AB47)))</formula>
    </cfRule>
    <cfRule type="containsText" dxfId="7702" priority="7989" operator="containsText" text="09.00 -15:00">
      <formula>NOT(ISERROR(SEARCH("09.00 -15:00",AB47)))</formula>
    </cfRule>
    <cfRule type="containsText" dxfId="7701" priority="7990" operator="containsText" text="09.00 -16.00">
      <formula>NOT(ISERROR(SEARCH("09.00 -16.00",AB47)))</formula>
    </cfRule>
  </conditionalFormatting>
  <conditionalFormatting sqref="AB47">
    <cfRule type="containsText" dxfId="7700" priority="7985" operator="containsText" text="09.00 -13:00">
      <formula>NOT(ISERROR(SEARCH("09.00 -13:00",AB47)))</formula>
    </cfRule>
    <cfRule type="containsText" dxfId="7699" priority="7986" operator="containsText" text="08.30 -17.30">
      <formula>NOT(ISERROR(SEARCH("08.30 -17.30",AB47)))</formula>
    </cfRule>
    <cfRule type="containsText" dxfId="7698" priority="7987" operator="containsText" text="08.30 -15:30">
      <formula>NOT(ISERROR(SEARCH("08.30 -15:30",AB47)))</formula>
    </cfRule>
  </conditionalFormatting>
  <conditionalFormatting sqref="AB36">
    <cfRule type="cellIs" dxfId="7697" priority="7976" operator="equal">
      <formula>"09.00 – 13.00"</formula>
    </cfRule>
  </conditionalFormatting>
  <conditionalFormatting sqref="AB36">
    <cfRule type="cellIs" dxfId="7696" priority="7977" operator="equal">
      <formula>"09.00 – 15.00"</formula>
    </cfRule>
  </conditionalFormatting>
  <conditionalFormatting sqref="AB36">
    <cfRule type="cellIs" dxfId="7695" priority="7978" operator="equal">
      <formula>"09.00 – 18.00"</formula>
    </cfRule>
  </conditionalFormatting>
  <conditionalFormatting sqref="AB36">
    <cfRule type="cellIs" dxfId="7694" priority="7979" operator="equal">
      <formula>"09.30 – 13.00"</formula>
    </cfRule>
  </conditionalFormatting>
  <conditionalFormatting sqref="AB36">
    <cfRule type="cellIs" dxfId="7693" priority="7980" operator="equal">
      <formula>"10.30 – 19.30"</formula>
    </cfRule>
  </conditionalFormatting>
  <conditionalFormatting sqref="AB36">
    <cfRule type="cellIs" dxfId="7692" priority="7981" operator="equal">
      <formula>"11.30 – 19.30"</formula>
    </cfRule>
  </conditionalFormatting>
  <conditionalFormatting sqref="AB36">
    <cfRule type="cellIs" dxfId="7691" priority="7982" operator="equal">
      <formula>_FV(13,"3")</formula>
    </cfRule>
  </conditionalFormatting>
  <conditionalFormatting sqref="AB36">
    <cfRule type="cellIs" dxfId="7690" priority="7983" operator="equal">
      <formula>_FV(13,"3")</formula>
    </cfRule>
  </conditionalFormatting>
  <conditionalFormatting sqref="AB36">
    <cfRule type="cellIs" dxfId="7689" priority="7984" operator="equal">
      <formula>_FV(13,"3")</formula>
    </cfRule>
  </conditionalFormatting>
  <conditionalFormatting sqref="AB36">
    <cfRule type="containsText" dxfId="7688" priority="7966" operator="containsText" text="DOMENICA">
      <formula>NOT(ISERROR(SEARCH("DOMENICA",AB36)))</formula>
    </cfRule>
    <cfRule type="containsText" dxfId="7687" priority="7967" operator="containsText" text="08.30 – 14.30">
      <formula>NOT(ISERROR(SEARCH("08.30 – 14.30",AB36)))</formula>
    </cfRule>
    <cfRule type="containsText" dxfId="7686" priority="7968" operator="containsText" text="09.30 – 18.30">
      <formula>NOT(ISERROR(SEARCH("09.30 – 18.30",AB36)))</formula>
    </cfRule>
    <cfRule type="containsText" dxfId="7685" priority="7969" operator="containsText" text="08.30 – 16.30">
      <formula>NOT(ISERROR(SEARCH("08.30 – 16.30",AB36)))</formula>
    </cfRule>
    <cfRule type="containsText" dxfId="7684" priority="7970" operator="containsText" text="08.30 – 17.30">
      <formula>NOT(ISERROR(SEARCH("08.30 – 17.30",AB36)))</formula>
    </cfRule>
    <cfRule type="containsText" dxfId="7683" priority="7971" operator="containsText" text="09.00 – 18.00">
      <formula>NOT(ISERROR(SEARCH("09.00 – 18.00",AB36)))</formula>
    </cfRule>
    <cfRule type="containsText" dxfId="7682" priority="7972" operator="containsText" text="09.00 – 15.00">
      <formula>NOT(ISERROR(SEARCH("09.00 – 15.00",AB36)))</formula>
    </cfRule>
    <cfRule type="containsText" dxfId="7681" priority="7973" operator="containsText" text="10.30 – 19.30">
      <formula>NOT(ISERROR(SEARCH("10.30 – 19.30",AB36)))</formula>
    </cfRule>
    <cfRule type="containsText" dxfId="7680" priority="7974" operator="containsText" text="09.00 – 13.00">
      <formula>NOT(ISERROR(SEARCH("09.00 – 13.00",AB36)))</formula>
    </cfRule>
    <cfRule type="containsText" dxfId="7679" priority="7975" operator="containsText" text="11.30 – 19.30">
      <formula>NOT(ISERROR(SEARCH("11.30 – 19.30",AB36)))</formula>
    </cfRule>
  </conditionalFormatting>
  <conditionalFormatting sqref="AB36">
    <cfRule type="cellIs" dxfId="7678" priority="7958" operator="equal">
      <formula>"09.00 – 15.00"</formula>
    </cfRule>
  </conditionalFormatting>
  <conditionalFormatting sqref="AB36">
    <cfRule type="cellIs" dxfId="7677" priority="7959" operator="equal">
      <formula>"09.00 – 18.00"</formula>
    </cfRule>
  </conditionalFormatting>
  <conditionalFormatting sqref="AB36">
    <cfRule type="cellIs" dxfId="7676" priority="7960" operator="equal">
      <formula>"09.30 – 13.00"</formula>
    </cfRule>
  </conditionalFormatting>
  <conditionalFormatting sqref="AB36">
    <cfRule type="cellIs" dxfId="7675" priority="7961" operator="equal">
      <formula>"10.30 – 19.30"</formula>
    </cfRule>
  </conditionalFormatting>
  <conditionalFormatting sqref="AB36">
    <cfRule type="cellIs" dxfId="7674" priority="7962" operator="equal">
      <formula>"11.30 – 19.30"</formula>
    </cfRule>
  </conditionalFormatting>
  <conditionalFormatting sqref="AB36">
    <cfRule type="cellIs" dxfId="7673" priority="7963" operator="equal">
      <formula>_FV(13,"3")</formula>
    </cfRule>
  </conditionalFormatting>
  <conditionalFormatting sqref="AB36">
    <cfRule type="cellIs" dxfId="7672" priority="7964" operator="equal">
      <formula>_FV(13,"3")</formula>
    </cfRule>
  </conditionalFormatting>
  <conditionalFormatting sqref="AB36">
    <cfRule type="cellIs" dxfId="7671" priority="7965" operator="equal">
      <formula>_FV(13,"3")</formula>
    </cfRule>
  </conditionalFormatting>
  <conditionalFormatting sqref="AB36">
    <cfRule type="cellIs" dxfId="7670" priority="7950" operator="equal">
      <formula>"09.00 – 15.00"</formula>
    </cfRule>
  </conditionalFormatting>
  <conditionalFormatting sqref="AB36">
    <cfRule type="cellIs" dxfId="7669" priority="7951" operator="equal">
      <formula>"09.00 – 18.00"</formula>
    </cfRule>
  </conditionalFormatting>
  <conditionalFormatting sqref="AB36">
    <cfRule type="cellIs" dxfId="7668" priority="7952" operator="equal">
      <formula>"09.30 – 13.00"</formula>
    </cfRule>
  </conditionalFormatting>
  <conditionalFormatting sqref="AB36">
    <cfRule type="cellIs" dxfId="7667" priority="7953" operator="equal">
      <formula>"10.30 – 19.30"</formula>
    </cfRule>
  </conditionalFormatting>
  <conditionalFormatting sqref="AB36">
    <cfRule type="cellIs" dxfId="7666" priority="7954" operator="equal">
      <formula>"11.30 – 19.30"</formula>
    </cfRule>
  </conditionalFormatting>
  <conditionalFormatting sqref="AB36">
    <cfRule type="cellIs" dxfId="7665" priority="7955" operator="equal">
      <formula>_FV(13,"3")</formula>
    </cfRule>
  </conditionalFormatting>
  <conditionalFormatting sqref="AB36">
    <cfRule type="cellIs" dxfId="7664" priority="7956" operator="equal">
      <formula>_FV(13,"3")</formula>
    </cfRule>
  </conditionalFormatting>
  <conditionalFormatting sqref="AB36">
    <cfRule type="cellIs" dxfId="7663" priority="7957" operator="equal">
      <formula>_FV(13,"3")</formula>
    </cfRule>
  </conditionalFormatting>
  <conditionalFormatting sqref="AB36">
    <cfRule type="containsText" dxfId="7662" priority="7944" operator="containsText" text="09.00 - 13.00">
      <formula>NOT(ISERROR(SEARCH("09.00 - 13.00",AB36)))</formula>
    </cfRule>
    <cfRule type="containsText" dxfId="7661" priority="7945" operator="containsText" text="09.00 – 15:00">
      <formula>NOT(ISERROR(SEARCH("09.00 – 15:00",AB36)))</formula>
    </cfRule>
    <cfRule type="containsText" dxfId="7660" priority="7946" operator="containsText" text="09.00 – 16.00">
      <formula>NOT(ISERROR(SEARCH("09.00 – 16.00",AB36)))</formula>
    </cfRule>
    <cfRule type="containsText" dxfId="7659" priority="7947" operator="containsText" text="09.00 - 13:00">
      <formula>NOT(ISERROR(SEARCH("09.00 - 13:00",AB36)))</formula>
    </cfRule>
    <cfRule type="containsText" dxfId="7658" priority="7948" operator="containsText" text="08.30 – 16:30 ">
      <formula>NOT(ISERROR(SEARCH("08.30 – 16:30 ",AB36)))</formula>
    </cfRule>
    <cfRule type="containsText" dxfId="7657" priority="7949" operator="containsText" text="08.30 – 17:30 ">
      <formula>NOT(ISERROR(SEARCH("08.30 – 17:30 ",AB36)))</formula>
    </cfRule>
  </conditionalFormatting>
  <conditionalFormatting sqref="AB36">
    <cfRule type="cellIs" dxfId="7656" priority="7936" operator="equal">
      <formula>"09.00 – 15.00"</formula>
    </cfRule>
  </conditionalFormatting>
  <conditionalFormatting sqref="AB36">
    <cfRule type="cellIs" dxfId="7655" priority="7937" operator="equal">
      <formula>"09.00 – 18.00"</formula>
    </cfRule>
  </conditionalFormatting>
  <conditionalFormatting sqref="AB36">
    <cfRule type="cellIs" dxfId="7654" priority="7938" operator="equal">
      <formula>"09.30 – 13.00"</formula>
    </cfRule>
  </conditionalFormatting>
  <conditionalFormatting sqref="AB36">
    <cfRule type="cellIs" dxfId="7653" priority="7939" operator="equal">
      <formula>"10.30 – 19.30"</formula>
    </cfRule>
  </conditionalFormatting>
  <conditionalFormatting sqref="AB36">
    <cfRule type="cellIs" dxfId="7652" priority="7940" operator="equal">
      <formula>"11.30 – 19.30"</formula>
    </cfRule>
  </conditionalFormatting>
  <conditionalFormatting sqref="AB36">
    <cfRule type="cellIs" dxfId="7651" priority="7941" operator="equal">
      <formula>_FV(13,"3")</formula>
    </cfRule>
  </conditionalFormatting>
  <conditionalFormatting sqref="AB36">
    <cfRule type="cellIs" dxfId="7650" priority="7942" operator="equal">
      <formula>_FV(13,"3")</formula>
    </cfRule>
  </conditionalFormatting>
  <conditionalFormatting sqref="AB36">
    <cfRule type="cellIs" dxfId="7649" priority="7943" operator="equal">
      <formula>_FV(13,"3")</formula>
    </cfRule>
  </conditionalFormatting>
  <conditionalFormatting sqref="AB36">
    <cfRule type="containsText" dxfId="7648" priority="7926" operator="containsText" text="DOMENICA">
      <formula>NOT(ISERROR(SEARCH("DOMENICA",AB36)))</formula>
    </cfRule>
    <cfRule type="containsText" dxfId="7647" priority="7927" operator="containsText" text="08.30 – 14.30">
      <formula>NOT(ISERROR(SEARCH("08.30 – 14.30",AB36)))</formula>
    </cfRule>
    <cfRule type="containsText" dxfId="7646" priority="7928" operator="containsText" text="09.30 – 18.30">
      <formula>NOT(ISERROR(SEARCH("09.30 – 18.30",AB36)))</formula>
    </cfRule>
    <cfRule type="containsText" dxfId="7645" priority="7929" operator="containsText" text="08.30 – 16.30">
      <formula>NOT(ISERROR(SEARCH("08.30 – 16.30",AB36)))</formula>
    </cfRule>
    <cfRule type="containsText" dxfId="7644" priority="7930" operator="containsText" text="08.30 – 17.30">
      <formula>NOT(ISERROR(SEARCH("08.30 – 17.30",AB36)))</formula>
    </cfRule>
    <cfRule type="containsText" dxfId="7643" priority="7931" operator="containsText" text="09.00 – 18.00">
      <formula>NOT(ISERROR(SEARCH("09.00 – 18.00",AB36)))</formula>
    </cfRule>
    <cfRule type="containsText" dxfId="7642" priority="7932" operator="containsText" text="09.00 – 15.00">
      <formula>NOT(ISERROR(SEARCH("09.00 – 15.00",AB36)))</formula>
    </cfRule>
    <cfRule type="containsText" dxfId="7641" priority="7933" operator="containsText" text="10.30 – 19.30">
      <formula>NOT(ISERROR(SEARCH("10.30 – 19.30",AB36)))</formula>
    </cfRule>
    <cfRule type="containsText" dxfId="7640" priority="7934" operator="containsText" text="09.00 – 13.00">
      <formula>NOT(ISERROR(SEARCH("09.00 – 13.00",AB36)))</formula>
    </cfRule>
    <cfRule type="containsText" dxfId="7639" priority="7935" operator="containsText" text="11.30 – 19.30">
      <formula>NOT(ISERROR(SEARCH("11.30 – 19.30",AB36)))</formula>
    </cfRule>
  </conditionalFormatting>
  <conditionalFormatting sqref="AB36">
    <cfRule type="cellIs" dxfId="7638" priority="7919" operator="equal">
      <formula>"09.00 – 18.00"</formula>
    </cfRule>
  </conditionalFormatting>
  <conditionalFormatting sqref="AB36">
    <cfRule type="cellIs" dxfId="7637" priority="7920" operator="equal">
      <formula>"09.30 – 13.00"</formula>
    </cfRule>
  </conditionalFormatting>
  <conditionalFormatting sqref="AB36">
    <cfRule type="cellIs" dxfId="7636" priority="7921" operator="equal">
      <formula>"10.30 – 19.30"</formula>
    </cfRule>
  </conditionalFormatting>
  <conditionalFormatting sqref="AB36">
    <cfRule type="cellIs" dxfId="7635" priority="7922" operator="equal">
      <formula>"11.30 – 19.30"</formula>
    </cfRule>
  </conditionalFormatting>
  <conditionalFormatting sqref="AB36">
    <cfRule type="cellIs" dxfId="7634" priority="7923" operator="equal">
      <formula>_FV(13,"3")</formula>
    </cfRule>
  </conditionalFormatting>
  <conditionalFormatting sqref="AB36">
    <cfRule type="cellIs" dxfId="7633" priority="7924" operator="equal">
      <formula>_FV(13,"3")</formula>
    </cfRule>
  </conditionalFormatting>
  <conditionalFormatting sqref="AB36">
    <cfRule type="cellIs" dxfId="7632" priority="7925" operator="equal">
      <formula>_FV(13,"3")</formula>
    </cfRule>
  </conditionalFormatting>
  <conditionalFormatting sqref="AB36">
    <cfRule type="cellIs" dxfId="7631" priority="7912" operator="equal">
      <formula>"09.00 – 18.00"</formula>
    </cfRule>
  </conditionalFormatting>
  <conditionalFormatting sqref="AB36">
    <cfRule type="cellIs" dxfId="7630" priority="7913" operator="equal">
      <formula>"09.30 – 13.00"</formula>
    </cfRule>
  </conditionalFormatting>
  <conditionalFormatting sqref="AB36">
    <cfRule type="cellIs" dxfId="7629" priority="7914" operator="equal">
      <formula>"10.30 – 19.30"</formula>
    </cfRule>
  </conditionalFormatting>
  <conditionalFormatting sqref="AB36">
    <cfRule type="cellIs" dxfId="7628" priority="7915" operator="equal">
      <formula>"11.30 – 19.30"</formula>
    </cfRule>
  </conditionalFormatting>
  <conditionalFormatting sqref="AB36">
    <cfRule type="cellIs" dxfId="7627" priority="7916" operator="equal">
      <formula>_FV(13,"3")</formula>
    </cfRule>
  </conditionalFormatting>
  <conditionalFormatting sqref="AB36">
    <cfRule type="cellIs" dxfId="7626" priority="7917" operator="equal">
      <formula>_FV(13,"3")</formula>
    </cfRule>
  </conditionalFormatting>
  <conditionalFormatting sqref="AB36">
    <cfRule type="cellIs" dxfId="7625" priority="7918" operator="equal">
      <formula>_FV(13,"3")</formula>
    </cfRule>
  </conditionalFormatting>
  <conditionalFormatting sqref="AB37:AB44">
    <cfRule type="containsText" dxfId="7624" priority="7894" operator="containsText" text="08.30 – 14.30">
      <formula>NOT(ISERROR(SEARCH("08.30 – 14.30",AB37)))</formula>
    </cfRule>
    <cfRule type="containsText" dxfId="7623" priority="7895" operator="containsText" text="09:30 – 18.30">
      <formula>NOT(ISERROR(SEARCH("09:30 – 18.30",AB37)))</formula>
    </cfRule>
    <cfRule type="containsText" dxfId="7622" priority="7896" operator="containsText" text="10.30 – 18.30">
      <formula>NOT(ISERROR(SEARCH("10.30 – 18.30",AB37)))</formula>
    </cfRule>
    <cfRule type="containsText" dxfId="7621" priority="7897" operator="containsText" text="09.30 – 18.30">
      <formula>NOT(ISERROR(SEARCH("09.30 – 18.30",AB37)))</formula>
    </cfRule>
    <cfRule type="containsText" dxfId="7620" priority="7899" operator="containsText" text="09.00 – 13:00">
      <formula>NOT(ISERROR(SEARCH("09.00 – 13:00",AB37)))</formula>
    </cfRule>
    <cfRule type="containsText" dxfId="7619" priority="7900" operator="containsText" text="08.30 – 16.30">
      <formula>NOT(ISERROR(SEARCH("08.30 – 16.30",AB37)))</formula>
    </cfRule>
    <cfRule type="containsText" dxfId="7618" priority="7901" operator="containsText" text="08:30 – 17.30">
      <formula>NOT(ISERROR(SEARCH("08:30 – 17.30",AB37)))</formula>
    </cfRule>
    <cfRule type="containsText" dxfId="7617" priority="7902" operator="containsText" text="08.30 – 17.30">
      <formula>NOT(ISERROR(SEARCH("08.30 – 17.30",AB37)))</formula>
    </cfRule>
    <cfRule type="containsText" dxfId="7616" priority="7903" operator="containsText" text="09.00 – 18.00">
      <formula>NOT(ISERROR(SEARCH("09.00 – 18.00",AB37)))</formula>
    </cfRule>
    <cfRule type="containsText" dxfId="7615" priority="7904" operator="containsText" text="09.00 – 13.00">
      <formula>NOT(ISERROR(SEARCH("09.00 – 13.00",AB37)))</formula>
    </cfRule>
    <cfRule type="containsText" dxfId="7614" priority="7905" operator="containsText" text="11.30 – 19.30">
      <formula>NOT(ISERROR(SEARCH("11.30 – 19.30",AB37)))</formula>
    </cfRule>
    <cfRule type="containsText" dxfId="7613" priority="7906" operator="containsText" text="10.30 – 19.30">
      <formula>NOT(ISERROR(SEARCH("10.30 – 19.30",AB37)))</formula>
    </cfRule>
    <cfRule type="containsText" dxfId="7612" priority="7907" operator="containsText" text="09.00 – 15.00">
      <formula>NOT(ISERROR(SEARCH("09.00 – 15.00",AB37)))</formula>
    </cfRule>
    <cfRule type="containsText" dxfId="7611" priority="7908" operator="containsText" text="1 2 : 3 0">
      <formula>NOT(ISERROR(SEARCH("1 2 : 3 0",AB37)))</formula>
    </cfRule>
    <cfRule type="containsText" dxfId="7610" priority="7909" operator="containsText" text="1 3 : 3 0">
      <formula>NOT(ISERROR(SEARCH("1 3 : 3 0",AB37)))</formula>
    </cfRule>
    <cfRule type="containsText" dxfId="7609" priority="7910" operator="containsText" text="FESTIVITÁ">
      <formula>NOT(ISERROR(SEARCH("FESTIVITÁ",AB37)))</formula>
    </cfRule>
    <cfRule type="cellIs" dxfId="7608" priority="7911" operator="equal">
      <formula>"DOMENICA"</formula>
    </cfRule>
  </conditionalFormatting>
  <conditionalFormatting sqref="AB37:AB44">
    <cfRule type="containsText" dxfId="7607" priority="7886" operator="containsText" text="09.00 - 13.00">
      <formula>NOT(ISERROR(SEARCH("09.00 - 13.00",AB37)))</formula>
    </cfRule>
    <cfRule type="containsText" dxfId="7606" priority="7889" operator="containsText" text="09.00 – 15:00">
      <formula>NOT(ISERROR(SEARCH("09.00 – 15:00",AB37)))</formula>
    </cfRule>
    <cfRule type="containsText" dxfId="7605" priority="7890" operator="containsText" text="09.00 – 16.00">
      <formula>NOT(ISERROR(SEARCH("09.00 – 16.00",AB37)))</formula>
    </cfRule>
    <cfRule type="containsText" dxfId="7604" priority="7891" operator="containsText" text="09.00 - 13:00">
      <formula>NOT(ISERROR(SEARCH("09.00 - 13:00",AB37)))</formula>
    </cfRule>
    <cfRule type="containsText" dxfId="7603" priority="7892" operator="containsText" text="08.30 – 16:30 ">
      <formula>NOT(ISERROR(SEARCH("08.30 – 16:30 ",AB37)))</formula>
    </cfRule>
    <cfRule type="containsText" dxfId="7602" priority="7893" operator="containsText" text="08.30 – 17:30 ">
      <formula>NOT(ISERROR(SEARCH("08.30 – 17:30 ",AB37)))</formula>
    </cfRule>
  </conditionalFormatting>
  <conditionalFormatting sqref="AB37:AB44">
    <cfRule type="containsText" dxfId="7601" priority="7888" operator="containsText" text="1 3 : 0 0">
      <formula>NOT(ISERROR(SEARCH("1 3 : 0 0",AB37)))</formula>
    </cfRule>
  </conditionalFormatting>
  <conditionalFormatting sqref="AB37">
    <cfRule type="containsText" dxfId="7600" priority="7887" operator="containsText" text="13:00">
      <formula>NOT(ISERROR(SEARCH("13:00",AB37)))</formula>
    </cfRule>
  </conditionalFormatting>
  <conditionalFormatting sqref="AB37:AB44">
    <cfRule type="containsText" dxfId="7599" priority="7898" operator="containsText" text="09:00 – 13.00 ">
      <formula>NOT(ISERROR(SEARCH("09:00 – 13.00 ",AB37)))</formula>
    </cfRule>
  </conditionalFormatting>
  <conditionalFormatting sqref="AB43">
    <cfRule type="containsText" dxfId="7598" priority="7885" operator="containsText" text="09:00 – 13.00 ">
      <formula>NOT(ISERROR(SEARCH("09:00 – 13.00 ",AB43)))</formula>
    </cfRule>
  </conditionalFormatting>
  <conditionalFormatting sqref="AB37:AB44">
    <cfRule type="containsText" dxfId="7597" priority="7884" operator="containsText" text="09:00 – 13.00 ">
      <formula>NOT(ISERROR(SEARCH("09:00 – 13.00 ",AB37)))</formula>
    </cfRule>
  </conditionalFormatting>
  <conditionalFormatting sqref="AB43:AB44">
    <cfRule type="containsText" dxfId="7596" priority="7883" operator="containsText" text="09:00 – 13.00 ">
      <formula>NOT(ISERROR(SEARCH("09:00 – 13.00 ",AB43)))</formula>
    </cfRule>
  </conditionalFormatting>
  <conditionalFormatting sqref="AB38">
    <cfRule type="containsText" dxfId="7595" priority="7880" operator="containsText" text="09.00 -13.00">
      <formula>NOT(ISERROR(SEARCH("09.00 -13.00",AB38)))</formula>
    </cfRule>
    <cfRule type="containsText" dxfId="7594" priority="7881" operator="containsText" text="09.00 -15:00">
      <formula>NOT(ISERROR(SEARCH("09.00 -15:00",AB38)))</formula>
    </cfRule>
    <cfRule type="containsText" dxfId="7593" priority="7882" operator="containsText" text="09.00 -16.00">
      <formula>NOT(ISERROR(SEARCH("09.00 -16.00",AB38)))</formula>
    </cfRule>
  </conditionalFormatting>
  <conditionalFormatting sqref="AB39:AB44">
    <cfRule type="containsText" dxfId="7592" priority="7877" operator="containsText" text="09.00 -13.00">
      <formula>NOT(ISERROR(SEARCH("09.00 -13.00",AB39)))</formula>
    </cfRule>
    <cfRule type="containsText" dxfId="7591" priority="7878" operator="containsText" text="09.00 -15:00">
      <formula>NOT(ISERROR(SEARCH("09.00 -15:00",AB39)))</formula>
    </cfRule>
    <cfRule type="containsText" dxfId="7590" priority="7879" operator="containsText" text="09.00 -16.00">
      <formula>NOT(ISERROR(SEARCH("09.00 -16.00",AB39)))</formula>
    </cfRule>
  </conditionalFormatting>
  <conditionalFormatting sqref="AB37">
    <cfRule type="containsText" dxfId="7589" priority="7874" operator="containsText" text="09.00 -13.00">
      <formula>NOT(ISERROR(SEARCH("09.00 -13.00",AB37)))</formula>
    </cfRule>
    <cfRule type="containsText" dxfId="7588" priority="7875" operator="containsText" text="09.00 -15:00">
      <formula>NOT(ISERROR(SEARCH("09.00 -15:00",AB37)))</formula>
    </cfRule>
    <cfRule type="containsText" dxfId="7587" priority="7876" operator="containsText" text="09.00 -16.00">
      <formula>NOT(ISERROR(SEARCH("09.00 -16.00",AB37)))</formula>
    </cfRule>
  </conditionalFormatting>
  <conditionalFormatting sqref="AB43">
    <cfRule type="containsText" dxfId="7586" priority="7873" operator="containsText" text="09:00 – 13.00 ">
      <formula>NOT(ISERROR(SEARCH("09:00 – 13.00 ",AB43)))</formula>
    </cfRule>
  </conditionalFormatting>
  <conditionalFormatting sqref="AB37:AB44">
    <cfRule type="containsText" dxfId="7585" priority="7872" operator="containsText" text="09:00 – 13.00 ">
      <formula>NOT(ISERROR(SEARCH("09:00 – 13.00 ",AB37)))</formula>
    </cfRule>
  </conditionalFormatting>
  <conditionalFormatting sqref="AB43:AB44">
    <cfRule type="containsText" dxfId="7584" priority="7871" operator="containsText" text="09:00 – 13.00 ">
      <formula>NOT(ISERROR(SEARCH("09:00 – 13.00 ",AB43)))</formula>
    </cfRule>
  </conditionalFormatting>
  <conditionalFormatting sqref="AB38">
    <cfRule type="containsText" dxfId="7583" priority="7868" operator="containsText" text="09.00 -13.00">
      <formula>NOT(ISERROR(SEARCH("09.00 -13.00",AB38)))</formula>
    </cfRule>
    <cfRule type="containsText" dxfId="7582" priority="7869" operator="containsText" text="09.00 -15:00">
      <formula>NOT(ISERROR(SEARCH("09.00 -15:00",AB38)))</formula>
    </cfRule>
    <cfRule type="containsText" dxfId="7581" priority="7870" operator="containsText" text="09.00 -16.00">
      <formula>NOT(ISERROR(SEARCH("09.00 -16.00",AB38)))</formula>
    </cfRule>
  </conditionalFormatting>
  <conditionalFormatting sqref="AB39:AB44">
    <cfRule type="containsText" dxfId="7580" priority="7865" operator="containsText" text="09.00 -13.00">
      <formula>NOT(ISERROR(SEARCH("09.00 -13.00",AB39)))</formula>
    </cfRule>
    <cfRule type="containsText" dxfId="7579" priority="7866" operator="containsText" text="09.00 -15:00">
      <formula>NOT(ISERROR(SEARCH("09.00 -15:00",AB39)))</formula>
    </cfRule>
    <cfRule type="containsText" dxfId="7578" priority="7867" operator="containsText" text="09.00 -16.00">
      <formula>NOT(ISERROR(SEARCH("09.00 -16.00",AB39)))</formula>
    </cfRule>
  </conditionalFormatting>
  <conditionalFormatting sqref="AB37">
    <cfRule type="containsText" dxfId="7577" priority="7862" operator="containsText" text="09.00 -13.00">
      <formula>NOT(ISERROR(SEARCH("09.00 -13.00",AB37)))</formula>
    </cfRule>
    <cfRule type="containsText" dxfId="7576" priority="7863" operator="containsText" text="09.00 -15:00">
      <formula>NOT(ISERROR(SEARCH("09.00 -15:00",AB37)))</formula>
    </cfRule>
    <cfRule type="containsText" dxfId="7575" priority="7864" operator="containsText" text="09.00 -16.00">
      <formula>NOT(ISERROR(SEARCH("09.00 -16.00",AB37)))</formula>
    </cfRule>
  </conditionalFormatting>
  <conditionalFormatting sqref="AB38">
    <cfRule type="containsText" dxfId="7574" priority="7859" operator="containsText" text="09.00 -13:00">
      <formula>NOT(ISERROR(SEARCH("09.00 -13:00",AB38)))</formula>
    </cfRule>
    <cfRule type="containsText" dxfId="7573" priority="7860" operator="containsText" text="08.30 -17.30">
      <formula>NOT(ISERROR(SEARCH("08.30 -17.30",AB38)))</formula>
    </cfRule>
    <cfRule type="containsText" dxfId="7572" priority="7861" operator="containsText" text="08.30 -15:30">
      <formula>NOT(ISERROR(SEARCH("08.30 -15:30",AB38)))</formula>
    </cfRule>
  </conditionalFormatting>
  <conditionalFormatting sqref="AB39:AB44">
    <cfRule type="containsText" dxfId="7571" priority="7856" operator="containsText" text="09.00 -13.00">
      <formula>NOT(ISERROR(SEARCH("09.00 -13.00",AB39)))</formula>
    </cfRule>
    <cfRule type="containsText" dxfId="7570" priority="7857" operator="containsText" text="09.00 -15:00">
      <formula>NOT(ISERROR(SEARCH("09.00 -15:00",AB39)))</formula>
    </cfRule>
    <cfRule type="containsText" dxfId="7569" priority="7858" operator="containsText" text="09.00 -16.00">
      <formula>NOT(ISERROR(SEARCH("09.00 -16.00",AB39)))</formula>
    </cfRule>
  </conditionalFormatting>
  <conditionalFormatting sqref="AB39:AB44">
    <cfRule type="containsText" dxfId="7568" priority="7853" operator="containsText" text="09.00 -13:00">
      <formula>NOT(ISERROR(SEARCH("09.00 -13:00",AB39)))</formula>
    </cfRule>
    <cfRule type="containsText" dxfId="7567" priority="7854" operator="containsText" text="08.30 -17.30">
      <formula>NOT(ISERROR(SEARCH("08.30 -17.30",AB39)))</formula>
    </cfRule>
    <cfRule type="containsText" dxfId="7566" priority="7855" operator="containsText" text="08.30 -15:30">
      <formula>NOT(ISERROR(SEARCH("08.30 -15:30",AB39)))</formula>
    </cfRule>
  </conditionalFormatting>
  <conditionalFormatting sqref="AB37">
    <cfRule type="containsText" dxfId="7565" priority="7850" operator="containsText" text="09.00 -13.00">
      <formula>NOT(ISERROR(SEARCH("09.00 -13.00",AB37)))</formula>
    </cfRule>
    <cfRule type="containsText" dxfId="7564" priority="7851" operator="containsText" text="09.00 -15:00">
      <formula>NOT(ISERROR(SEARCH("09.00 -15:00",AB37)))</formula>
    </cfRule>
    <cfRule type="containsText" dxfId="7563" priority="7852" operator="containsText" text="09.00 -16.00">
      <formula>NOT(ISERROR(SEARCH("09.00 -16.00",AB37)))</formula>
    </cfRule>
  </conditionalFormatting>
  <conditionalFormatting sqref="AB37">
    <cfRule type="containsText" dxfId="7562" priority="7847" operator="containsText" text="09.00 -13:00">
      <formula>NOT(ISERROR(SEARCH("09.00 -13:00",AB37)))</formula>
    </cfRule>
    <cfRule type="containsText" dxfId="7561" priority="7848" operator="containsText" text="08.30 -17.30">
      <formula>NOT(ISERROR(SEARCH("08.30 -17.30",AB37)))</formula>
    </cfRule>
    <cfRule type="containsText" dxfId="7560" priority="7849" operator="containsText" text="08.30 -15:30">
      <formula>NOT(ISERROR(SEARCH("08.30 -15:30",AB37)))</formula>
    </cfRule>
  </conditionalFormatting>
  <conditionalFormatting sqref="AB26">
    <cfRule type="cellIs" dxfId="7559" priority="7838" operator="equal">
      <formula>"09.00 – 13.00"</formula>
    </cfRule>
  </conditionalFormatting>
  <conditionalFormatting sqref="AB26">
    <cfRule type="cellIs" dxfId="7558" priority="7839" operator="equal">
      <formula>"09.00 – 15.00"</formula>
    </cfRule>
  </conditionalFormatting>
  <conditionalFormatting sqref="AB26">
    <cfRule type="cellIs" dxfId="7557" priority="7840" operator="equal">
      <formula>"09.00 – 18.00"</formula>
    </cfRule>
  </conditionalFormatting>
  <conditionalFormatting sqref="AB26">
    <cfRule type="cellIs" dxfId="7556" priority="7841" operator="equal">
      <formula>"09.30 – 13.00"</formula>
    </cfRule>
  </conditionalFormatting>
  <conditionalFormatting sqref="AB26">
    <cfRule type="cellIs" dxfId="7555" priority="7842" operator="equal">
      <formula>"10.30 – 19.30"</formula>
    </cfRule>
  </conditionalFormatting>
  <conditionalFormatting sqref="AB26">
    <cfRule type="cellIs" dxfId="7554" priority="7843" operator="equal">
      <formula>"11.30 – 19.30"</formula>
    </cfRule>
  </conditionalFormatting>
  <conditionalFormatting sqref="AB26">
    <cfRule type="cellIs" dxfId="7553" priority="7844" operator="equal">
      <formula>_FV(13,"3")</formula>
    </cfRule>
  </conditionalFormatting>
  <conditionalFormatting sqref="AB26">
    <cfRule type="cellIs" dxfId="7552" priority="7845" operator="equal">
      <formula>_FV(13,"3")</formula>
    </cfRule>
  </conditionalFormatting>
  <conditionalFormatting sqref="AB26">
    <cfRule type="cellIs" dxfId="7551" priority="7846" operator="equal">
      <formula>_FV(13,"3")</formula>
    </cfRule>
  </conditionalFormatting>
  <conditionalFormatting sqref="AB26">
    <cfRule type="containsText" dxfId="7550" priority="7828" operator="containsText" text="DOMENICA">
      <formula>NOT(ISERROR(SEARCH("DOMENICA",AB26)))</formula>
    </cfRule>
    <cfRule type="containsText" dxfId="7549" priority="7829" operator="containsText" text="08.30 – 14.30">
      <formula>NOT(ISERROR(SEARCH("08.30 – 14.30",AB26)))</formula>
    </cfRule>
    <cfRule type="containsText" dxfId="7548" priority="7830" operator="containsText" text="09.30 – 18.30">
      <formula>NOT(ISERROR(SEARCH("09.30 – 18.30",AB26)))</formula>
    </cfRule>
    <cfRule type="containsText" dxfId="7547" priority="7831" operator="containsText" text="08.30 – 16.30">
      <formula>NOT(ISERROR(SEARCH("08.30 – 16.30",AB26)))</formula>
    </cfRule>
    <cfRule type="containsText" dxfId="7546" priority="7832" operator="containsText" text="08.30 – 17.30">
      <formula>NOT(ISERROR(SEARCH("08.30 – 17.30",AB26)))</formula>
    </cfRule>
    <cfRule type="containsText" dxfId="7545" priority="7833" operator="containsText" text="09.00 – 18.00">
      <formula>NOT(ISERROR(SEARCH("09.00 – 18.00",AB26)))</formula>
    </cfRule>
    <cfRule type="containsText" dxfId="7544" priority="7834" operator="containsText" text="09.00 – 15.00">
      <formula>NOT(ISERROR(SEARCH("09.00 – 15.00",AB26)))</formula>
    </cfRule>
    <cfRule type="containsText" dxfId="7543" priority="7835" operator="containsText" text="10.30 – 19.30">
      <formula>NOT(ISERROR(SEARCH("10.30 – 19.30",AB26)))</formula>
    </cfRule>
    <cfRule type="containsText" dxfId="7542" priority="7836" operator="containsText" text="09.00 – 13.00">
      <formula>NOT(ISERROR(SEARCH("09.00 – 13.00",AB26)))</formula>
    </cfRule>
    <cfRule type="containsText" dxfId="7541" priority="7837" operator="containsText" text="11.30 – 19.30">
      <formula>NOT(ISERROR(SEARCH("11.30 – 19.30",AB26)))</formula>
    </cfRule>
  </conditionalFormatting>
  <conditionalFormatting sqref="AB26">
    <cfRule type="cellIs" dxfId="7540" priority="7820" operator="equal">
      <formula>"09.00 – 15.00"</formula>
    </cfRule>
  </conditionalFormatting>
  <conditionalFormatting sqref="AB26">
    <cfRule type="cellIs" dxfId="7539" priority="7821" operator="equal">
      <formula>"09.00 – 18.00"</formula>
    </cfRule>
  </conditionalFormatting>
  <conditionalFormatting sqref="AB26">
    <cfRule type="cellIs" dxfId="7538" priority="7822" operator="equal">
      <formula>"09.30 – 13.00"</formula>
    </cfRule>
  </conditionalFormatting>
  <conditionalFormatting sqref="AB26">
    <cfRule type="cellIs" dxfId="7537" priority="7823" operator="equal">
      <formula>"10.30 – 19.30"</formula>
    </cfRule>
  </conditionalFormatting>
  <conditionalFormatting sqref="AB26">
    <cfRule type="cellIs" dxfId="7536" priority="7824" operator="equal">
      <formula>"11.30 – 19.30"</formula>
    </cfRule>
  </conditionalFormatting>
  <conditionalFormatting sqref="AB26">
    <cfRule type="cellIs" dxfId="7535" priority="7825" operator="equal">
      <formula>_FV(13,"3")</formula>
    </cfRule>
  </conditionalFormatting>
  <conditionalFormatting sqref="AB26">
    <cfRule type="cellIs" dxfId="7534" priority="7826" operator="equal">
      <formula>_FV(13,"3")</formula>
    </cfRule>
  </conditionalFormatting>
  <conditionalFormatting sqref="AB26">
    <cfRule type="cellIs" dxfId="7533" priority="7827" operator="equal">
      <formula>_FV(13,"3")</formula>
    </cfRule>
  </conditionalFormatting>
  <conditionalFormatting sqref="AB26">
    <cfRule type="cellIs" dxfId="7532" priority="7812" operator="equal">
      <formula>"09.00 – 15.00"</formula>
    </cfRule>
  </conditionalFormatting>
  <conditionalFormatting sqref="AB26">
    <cfRule type="cellIs" dxfId="7531" priority="7813" operator="equal">
      <formula>"09.00 – 18.00"</formula>
    </cfRule>
  </conditionalFormatting>
  <conditionalFormatting sqref="AB26">
    <cfRule type="cellIs" dxfId="7530" priority="7814" operator="equal">
      <formula>"09.30 – 13.00"</formula>
    </cfRule>
  </conditionalFormatting>
  <conditionalFormatting sqref="AB26">
    <cfRule type="cellIs" dxfId="7529" priority="7815" operator="equal">
      <formula>"10.30 – 19.30"</formula>
    </cfRule>
  </conditionalFormatting>
  <conditionalFormatting sqref="AB26">
    <cfRule type="cellIs" dxfId="7528" priority="7816" operator="equal">
      <formula>"11.30 – 19.30"</formula>
    </cfRule>
  </conditionalFormatting>
  <conditionalFormatting sqref="AB26">
    <cfRule type="cellIs" dxfId="7527" priority="7817" operator="equal">
      <formula>_FV(13,"3")</formula>
    </cfRule>
  </conditionalFormatting>
  <conditionalFormatting sqref="AB26">
    <cfRule type="cellIs" dxfId="7526" priority="7818" operator="equal">
      <formula>_FV(13,"3")</formula>
    </cfRule>
  </conditionalFormatting>
  <conditionalFormatting sqref="AB26">
    <cfRule type="cellIs" dxfId="7525" priority="7819" operator="equal">
      <formula>_FV(13,"3")</formula>
    </cfRule>
  </conditionalFormatting>
  <conditionalFormatting sqref="AB26">
    <cfRule type="containsText" dxfId="7524" priority="7806" operator="containsText" text="09.00 - 13.00">
      <formula>NOT(ISERROR(SEARCH("09.00 - 13.00",AB26)))</formula>
    </cfRule>
    <cfRule type="containsText" dxfId="7523" priority="7807" operator="containsText" text="09.00 – 15:00">
      <formula>NOT(ISERROR(SEARCH("09.00 – 15:00",AB26)))</formula>
    </cfRule>
    <cfRule type="containsText" dxfId="7522" priority="7808" operator="containsText" text="09.00 – 16.00">
      <formula>NOT(ISERROR(SEARCH("09.00 – 16.00",AB26)))</formula>
    </cfRule>
    <cfRule type="containsText" dxfId="7521" priority="7809" operator="containsText" text="09.00 - 13:00">
      <formula>NOT(ISERROR(SEARCH("09.00 - 13:00",AB26)))</formula>
    </cfRule>
    <cfRule type="containsText" dxfId="7520" priority="7810" operator="containsText" text="08.30 – 16:30 ">
      <formula>NOT(ISERROR(SEARCH("08.30 – 16:30 ",AB26)))</formula>
    </cfRule>
    <cfRule type="containsText" dxfId="7519" priority="7811" operator="containsText" text="08.30 – 17:30 ">
      <formula>NOT(ISERROR(SEARCH("08.30 – 17:30 ",AB26)))</formula>
    </cfRule>
  </conditionalFormatting>
  <conditionalFormatting sqref="AB26">
    <cfRule type="cellIs" dxfId="7518" priority="7798" operator="equal">
      <formula>"09.00 – 15.00"</formula>
    </cfRule>
  </conditionalFormatting>
  <conditionalFormatting sqref="AB26">
    <cfRule type="cellIs" dxfId="7517" priority="7799" operator="equal">
      <formula>"09.00 – 18.00"</formula>
    </cfRule>
  </conditionalFormatting>
  <conditionalFormatting sqref="AB26">
    <cfRule type="cellIs" dxfId="7516" priority="7800" operator="equal">
      <formula>"09.30 – 13.00"</formula>
    </cfRule>
  </conditionalFormatting>
  <conditionalFormatting sqref="AB26">
    <cfRule type="cellIs" dxfId="7515" priority="7801" operator="equal">
      <formula>"10.30 – 19.30"</formula>
    </cfRule>
  </conditionalFormatting>
  <conditionalFormatting sqref="AB26">
    <cfRule type="cellIs" dxfId="7514" priority="7802" operator="equal">
      <formula>"11.30 – 19.30"</formula>
    </cfRule>
  </conditionalFormatting>
  <conditionalFormatting sqref="AB26">
    <cfRule type="cellIs" dxfId="7513" priority="7803" operator="equal">
      <formula>_FV(13,"3")</formula>
    </cfRule>
  </conditionalFormatting>
  <conditionalFormatting sqref="AB26">
    <cfRule type="cellIs" dxfId="7512" priority="7804" operator="equal">
      <formula>_FV(13,"3")</formula>
    </cfRule>
  </conditionalFormatting>
  <conditionalFormatting sqref="AB26">
    <cfRule type="cellIs" dxfId="7511" priority="7805" operator="equal">
      <formula>_FV(13,"3")</formula>
    </cfRule>
  </conditionalFormatting>
  <conditionalFormatting sqref="AB26">
    <cfRule type="containsText" dxfId="7510" priority="7788" operator="containsText" text="DOMENICA">
      <formula>NOT(ISERROR(SEARCH("DOMENICA",AB26)))</formula>
    </cfRule>
    <cfRule type="containsText" dxfId="7509" priority="7789" operator="containsText" text="08.30 – 14.30">
      <formula>NOT(ISERROR(SEARCH("08.30 – 14.30",AB26)))</formula>
    </cfRule>
    <cfRule type="containsText" dxfId="7508" priority="7790" operator="containsText" text="09.30 – 18.30">
      <formula>NOT(ISERROR(SEARCH("09.30 – 18.30",AB26)))</formula>
    </cfRule>
    <cfRule type="containsText" dxfId="7507" priority="7791" operator="containsText" text="08.30 – 16.30">
      <formula>NOT(ISERROR(SEARCH("08.30 – 16.30",AB26)))</formula>
    </cfRule>
    <cfRule type="containsText" dxfId="7506" priority="7792" operator="containsText" text="08.30 – 17.30">
      <formula>NOT(ISERROR(SEARCH("08.30 – 17.30",AB26)))</formula>
    </cfRule>
    <cfRule type="containsText" dxfId="7505" priority="7793" operator="containsText" text="09.00 – 18.00">
      <formula>NOT(ISERROR(SEARCH("09.00 – 18.00",AB26)))</formula>
    </cfRule>
    <cfRule type="containsText" dxfId="7504" priority="7794" operator="containsText" text="09.00 – 15.00">
      <formula>NOT(ISERROR(SEARCH("09.00 – 15.00",AB26)))</formula>
    </cfRule>
    <cfRule type="containsText" dxfId="7503" priority="7795" operator="containsText" text="10.30 – 19.30">
      <formula>NOT(ISERROR(SEARCH("10.30 – 19.30",AB26)))</formula>
    </cfRule>
    <cfRule type="containsText" dxfId="7502" priority="7796" operator="containsText" text="09.00 – 13.00">
      <formula>NOT(ISERROR(SEARCH("09.00 – 13.00",AB26)))</formula>
    </cfRule>
    <cfRule type="containsText" dxfId="7501" priority="7797" operator="containsText" text="11.30 – 19.30">
      <formula>NOT(ISERROR(SEARCH("11.30 – 19.30",AB26)))</formula>
    </cfRule>
  </conditionalFormatting>
  <conditionalFormatting sqref="AB26">
    <cfRule type="cellIs" dxfId="7500" priority="7781" operator="equal">
      <formula>"09.00 – 18.00"</formula>
    </cfRule>
  </conditionalFormatting>
  <conditionalFormatting sqref="AB26">
    <cfRule type="cellIs" dxfId="7499" priority="7782" operator="equal">
      <formula>"09.30 – 13.00"</formula>
    </cfRule>
  </conditionalFormatting>
  <conditionalFormatting sqref="AB26">
    <cfRule type="cellIs" dxfId="7498" priority="7783" operator="equal">
      <formula>"10.30 – 19.30"</formula>
    </cfRule>
  </conditionalFormatting>
  <conditionalFormatting sqref="AB26">
    <cfRule type="cellIs" dxfId="7497" priority="7784" operator="equal">
      <formula>"11.30 – 19.30"</formula>
    </cfRule>
  </conditionalFormatting>
  <conditionalFormatting sqref="AB26">
    <cfRule type="cellIs" dxfId="7496" priority="7785" operator="equal">
      <formula>_FV(13,"3")</formula>
    </cfRule>
  </conditionalFormatting>
  <conditionalFormatting sqref="AB26">
    <cfRule type="cellIs" dxfId="7495" priority="7786" operator="equal">
      <formula>_FV(13,"3")</formula>
    </cfRule>
  </conditionalFormatting>
  <conditionalFormatting sqref="AB26">
    <cfRule type="cellIs" dxfId="7494" priority="7787" operator="equal">
      <formula>_FV(13,"3")</formula>
    </cfRule>
  </conditionalFormatting>
  <conditionalFormatting sqref="AB26">
    <cfRule type="cellIs" dxfId="7493" priority="7774" operator="equal">
      <formula>"09.00 – 18.00"</formula>
    </cfRule>
  </conditionalFormatting>
  <conditionalFormatting sqref="AB26">
    <cfRule type="cellIs" dxfId="7492" priority="7775" operator="equal">
      <formula>"09.30 – 13.00"</formula>
    </cfRule>
  </conditionalFormatting>
  <conditionalFormatting sqref="AB26">
    <cfRule type="cellIs" dxfId="7491" priority="7776" operator="equal">
      <formula>"10.30 – 19.30"</formula>
    </cfRule>
  </conditionalFormatting>
  <conditionalFormatting sqref="AB26">
    <cfRule type="cellIs" dxfId="7490" priority="7777" operator="equal">
      <formula>"11.30 – 19.30"</formula>
    </cfRule>
  </conditionalFormatting>
  <conditionalFormatting sqref="AB26">
    <cfRule type="cellIs" dxfId="7489" priority="7778" operator="equal">
      <formula>_FV(13,"3")</formula>
    </cfRule>
  </conditionalFormatting>
  <conditionalFormatting sqref="AB26">
    <cfRule type="cellIs" dxfId="7488" priority="7779" operator="equal">
      <formula>_FV(13,"3")</formula>
    </cfRule>
  </conditionalFormatting>
  <conditionalFormatting sqref="AB26">
    <cfRule type="cellIs" dxfId="7487" priority="7780" operator="equal">
      <formula>_FV(13,"3")</formula>
    </cfRule>
  </conditionalFormatting>
  <conditionalFormatting sqref="AB27:AB34">
    <cfRule type="containsText" dxfId="7486" priority="7756" operator="containsText" text="08.30 – 14.30">
      <formula>NOT(ISERROR(SEARCH("08.30 – 14.30",AB27)))</formula>
    </cfRule>
    <cfRule type="containsText" dxfId="7485" priority="7757" operator="containsText" text="09:30 – 18.30">
      <formula>NOT(ISERROR(SEARCH("09:30 – 18.30",AB27)))</formula>
    </cfRule>
    <cfRule type="containsText" dxfId="7484" priority="7758" operator="containsText" text="10.30 – 18.30">
      <formula>NOT(ISERROR(SEARCH("10.30 – 18.30",AB27)))</formula>
    </cfRule>
    <cfRule type="containsText" dxfId="7483" priority="7759" operator="containsText" text="09.30 – 18.30">
      <formula>NOT(ISERROR(SEARCH("09.30 – 18.30",AB27)))</formula>
    </cfRule>
    <cfRule type="containsText" dxfId="7482" priority="7761" operator="containsText" text="09.00 – 13:00">
      <formula>NOT(ISERROR(SEARCH("09.00 – 13:00",AB27)))</formula>
    </cfRule>
    <cfRule type="containsText" dxfId="7481" priority="7762" operator="containsText" text="08.30 – 16.30">
      <formula>NOT(ISERROR(SEARCH("08.30 – 16.30",AB27)))</formula>
    </cfRule>
    <cfRule type="containsText" dxfId="7480" priority="7763" operator="containsText" text="08:30 – 17.30">
      <formula>NOT(ISERROR(SEARCH("08:30 – 17.30",AB27)))</formula>
    </cfRule>
    <cfRule type="containsText" dxfId="7479" priority="7764" operator="containsText" text="08.30 – 17.30">
      <formula>NOT(ISERROR(SEARCH("08.30 – 17.30",AB27)))</formula>
    </cfRule>
    <cfRule type="containsText" dxfId="7478" priority="7765" operator="containsText" text="09.00 – 18.00">
      <formula>NOT(ISERROR(SEARCH("09.00 – 18.00",AB27)))</formula>
    </cfRule>
    <cfRule type="containsText" dxfId="7477" priority="7766" operator="containsText" text="09.00 – 13.00">
      <formula>NOT(ISERROR(SEARCH("09.00 – 13.00",AB27)))</formula>
    </cfRule>
    <cfRule type="containsText" dxfId="7476" priority="7767" operator="containsText" text="11.30 – 19.30">
      <formula>NOT(ISERROR(SEARCH("11.30 – 19.30",AB27)))</formula>
    </cfRule>
    <cfRule type="containsText" dxfId="7475" priority="7768" operator="containsText" text="10.30 – 19.30">
      <formula>NOT(ISERROR(SEARCH("10.30 – 19.30",AB27)))</formula>
    </cfRule>
    <cfRule type="containsText" dxfId="7474" priority="7769" operator="containsText" text="09.00 – 15.00">
      <formula>NOT(ISERROR(SEARCH("09.00 – 15.00",AB27)))</formula>
    </cfRule>
    <cfRule type="containsText" dxfId="7473" priority="7770" operator="containsText" text="1 2 : 3 0">
      <formula>NOT(ISERROR(SEARCH("1 2 : 3 0",AB27)))</formula>
    </cfRule>
    <cfRule type="containsText" dxfId="7472" priority="7771" operator="containsText" text="1 3 : 3 0">
      <formula>NOT(ISERROR(SEARCH("1 3 : 3 0",AB27)))</formula>
    </cfRule>
    <cfRule type="containsText" dxfId="7471" priority="7772" operator="containsText" text="FESTIVITÁ">
      <formula>NOT(ISERROR(SEARCH("FESTIVITÁ",AB27)))</formula>
    </cfRule>
    <cfRule type="cellIs" dxfId="7470" priority="7773" operator="equal">
      <formula>"DOMENICA"</formula>
    </cfRule>
  </conditionalFormatting>
  <conditionalFormatting sqref="AB27:AB34">
    <cfRule type="containsText" dxfId="7469" priority="7748" operator="containsText" text="09.00 - 13.00">
      <formula>NOT(ISERROR(SEARCH("09.00 - 13.00",AB27)))</formula>
    </cfRule>
    <cfRule type="containsText" dxfId="7468" priority="7751" operator="containsText" text="09.00 – 15:00">
      <formula>NOT(ISERROR(SEARCH("09.00 – 15:00",AB27)))</formula>
    </cfRule>
    <cfRule type="containsText" dxfId="7467" priority="7752" operator="containsText" text="09.00 – 16.00">
      <formula>NOT(ISERROR(SEARCH("09.00 – 16.00",AB27)))</formula>
    </cfRule>
    <cfRule type="containsText" dxfId="7466" priority="7753" operator="containsText" text="09.00 - 13:00">
      <formula>NOT(ISERROR(SEARCH("09.00 - 13:00",AB27)))</formula>
    </cfRule>
    <cfRule type="containsText" dxfId="7465" priority="7754" operator="containsText" text="08.30 – 16:30 ">
      <formula>NOT(ISERROR(SEARCH("08.30 – 16:30 ",AB27)))</formula>
    </cfRule>
    <cfRule type="containsText" dxfId="7464" priority="7755" operator="containsText" text="08.30 – 17:30 ">
      <formula>NOT(ISERROR(SEARCH("08.30 – 17:30 ",AB27)))</formula>
    </cfRule>
  </conditionalFormatting>
  <conditionalFormatting sqref="AB27:AB34">
    <cfRule type="containsText" dxfId="7463" priority="7750" operator="containsText" text="1 3 : 0 0">
      <formula>NOT(ISERROR(SEARCH("1 3 : 0 0",AB27)))</formula>
    </cfRule>
  </conditionalFormatting>
  <conditionalFormatting sqref="AB27">
    <cfRule type="containsText" dxfId="7462" priority="7749" operator="containsText" text="13:00">
      <formula>NOT(ISERROR(SEARCH("13:00",AB27)))</formula>
    </cfRule>
  </conditionalFormatting>
  <conditionalFormatting sqref="AB27:AB34">
    <cfRule type="containsText" dxfId="7461" priority="7760" operator="containsText" text="09:00 – 13.00 ">
      <formula>NOT(ISERROR(SEARCH("09:00 – 13.00 ",AB27)))</formula>
    </cfRule>
  </conditionalFormatting>
  <conditionalFormatting sqref="AB33">
    <cfRule type="containsText" dxfId="7460" priority="7747" operator="containsText" text="09:00 – 13.00 ">
      <formula>NOT(ISERROR(SEARCH("09:00 – 13.00 ",AB33)))</formula>
    </cfRule>
  </conditionalFormatting>
  <conditionalFormatting sqref="AB27:AB34">
    <cfRule type="containsText" dxfId="7459" priority="7746" operator="containsText" text="09:00 – 13.00 ">
      <formula>NOT(ISERROR(SEARCH("09:00 – 13.00 ",AB27)))</formula>
    </cfRule>
  </conditionalFormatting>
  <conditionalFormatting sqref="AB33:AB34">
    <cfRule type="containsText" dxfId="7458" priority="7745" operator="containsText" text="09:00 – 13.00 ">
      <formula>NOT(ISERROR(SEARCH("09:00 – 13.00 ",AB33)))</formula>
    </cfRule>
  </conditionalFormatting>
  <conditionalFormatting sqref="AB28">
    <cfRule type="containsText" dxfId="7457" priority="7742" operator="containsText" text="09.00 -13.00">
      <formula>NOT(ISERROR(SEARCH("09.00 -13.00",AB28)))</formula>
    </cfRule>
    <cfRule type="containsText" dxfId="7456" priority="7743" operator="containsText" text="09.00 -15:00">
      <formula>NOT(ISERROR(SEARCH("09.00 -15:00",AB28)))</formula>
    </cfRule>
    <cfRule type="containsText" dxfId="7455" priority="7744" operator="containsText" text="09.00 -16.00">
      <formula>NOT(ISERROR(SEARCH("09.00 -16.00",AB28)))</formula>
    </cfRule>
  </conditionalFormatting>
  <conditionalFormatting sqref="AB29:AB34">
    <cfRule type="containsText" dxfId="7454" priority="7739" operator="containsText" text="09.00 -13.00">
      <formula>NOT(ISERROR(SEARCH("09.00 -13.00",AB29)))</formula>
    </cfRule>
    <cfRule type="containsText" dxfId="7453" priority="7740" operator="containsText" text="09.00 -15:00">
      <formula>NOT(ISERROR(SEARCH("09.00 -15:00",AB29)))</formula>
    </cfRule>
    <cfRule type="containsText" dxfId="7452" priority="7741" operator="containsText" text="09.00 -16.00">
      <formula>NOT(ISERROR(SEARCH("09.00 -16.00",AB29)))</formula>
    </cfRule>
  </conditionalFormatting>
  <conditionalFormatting sqref="AB27">
    <cfRule type="containsText" dxfId="7451" priority="7736" operator="containsText" text="09.00 -13.00">
      <formula>NOT(ISERROR(SEARCH("09.00 -13.00",AB27)))</formula>
    </cfRule>
    <cfRule type="containsText" dxfId="7450" priority="7737" operator="containsText" text="09.00 -15:00">
      <formula>NOT(ISERROR(SEARCH("09.00 -15:00",AB27)))</formula>
    </cfRule>
    <cfRule type="containsText" dxfId="7449" priority="7738" operator="containsText" text="09.00 -16.00">
      <formula>NOT(ISERROR(SEARCH("09.00 -16.00",AB27)))</formula>
    </cfRule>
  </conditionalFormatting>
  <conditionalFormatting sqref="AB33">
    <cfRule type="containsText" dxfId="7448" priority="7735" operator="containsText" text="09:00 – 13.00 ">
      <formula>NOT(ISERROR(SEARCH("09:00 – 13.00 ",AB33)))</formula>
    </cfRule>
  </conditionalFormatting>
  <conditionalFormatting sqref="AB27:AB34">
    <cfRule type="containsText" dxfId="7447" priority="7734" operator="containsText" text="09:00 – 13.00 ">
      <formula>NOT(ISERROR(SEARCH("09:00 – 13.00 ",AB27)))</formula>
    </cfRule>
  </conditionalFormatting>
  <conditionalFormatting sqref="AB33:AB34">
    <cfRule type="containsText" dxfId="7446" priority="7733" operator="containsText" text="09:00 – 13.00 ">
      <formula>NOT(ISERROR(SEARCH("09:00 – 13.00 ",AB33)))</formula>
    </cfRule>
  </conditionalFormatting>
  <conditionalFormatting sqref="AB28">
    <cfRule type="containsText" dxfId="7445" priority="7730" operator="containsText" text="09.00 -13.00">
      <formula>NOT(ISERROR(SEARCH("09.00 -13.00",AB28)))</formula>
    </cfRule>
    <cfRule type="containsText" dxfId="7444" priority="7731" operator="containsText" text="09.00 -15:00">
      <formula>NOT(ISERROR(SEARCH("09.00 -15:00",AB28)))</formula>
    </cfRule>
    <cfRule type="containsText" dxfId="7443" priority="7732" operator="containsText" text="09.00 -16.00">
      <formula>NOT(ISERROR(SEARCH("09.00 -16.00",AB28)))</formula>
    </cfRule>
  </conditionalFormatting>
  <conditionalFormatting sqref="AB29:AB34">
    <cfRule type="containsText" dxfId="7442" priority="7727" operator="containsText" text="09.00 -13.00">
      <formula>NOT(ISERROR(SEARCH("09.00 -13.00",AB29)))</formula>
    </cfRule>
    <cfRule type="containsText" dxfId="7441" priority="7728" operator="containsText" text="09.00 -15:00">
      <formula>NOT(ISERROR(SEARCH("09.00 -15:00",AB29)))</formula>
    </cfRule>
    <cfRule type="containsText" dxfId="7440" priority="7729" operator="containsText" text="09.00 -16.00">
      <formula>NOT(ISERROR(SEARCH("09.00 -16.00",AB29)))</formula>
    </cfRule>
  </conditionalFormatting>
  <conditionalFormatting sqref="AB27">
    <cfRule type="containsText" dxfId="7439" priority="7724" operator="containsText" text="09.00 -13.00">
      <formula>NOT(ISERROR(SEARCH("09.00 -13.00",AB27)))</formula>
    </cfRule>
    <cfRule type="containsText" dxfId="7438" priority="7725" operator="containsText" text="09.00 -15:00">
      <formula>NOT(ISERROR(SEARCH("09.00 -15:00",AB27)))</formula>
    </cfRule>
    <cfRule type="containsText" dxfId="7437" priority="7726" operator="containsText" text="09.00 -16.00">
      <formula>NOT(ISERROR(SEARCH("09.00 -16.00",AB27)))</formula>
    </cfRule>
  </conditionalFormatting>
  <conditionalFormatting sqref="AB28">
    <cfRule type="containsText" dxfId="7436" priority="7721" operator="containsText" text="09.00 -13:00">
      <formula>NOT(ISERROR(SEARCH("09.00 -13:00",AB28)))</formula>
    </cfRule>
    <cfRule type="containsText" dxfId="7435" priority="7722" operator="containsText" text="08.30 -17.30">
      <formula>NOT(ISERROR(SEARCH("08.30 -17.30",AB28)))</formula>
    </cfRule>
    <cfRule type="containsText" dxfId="7434" priority="7723" operator="containsText" text="08.30 -15:30">
      <formula>NOT(ISERROR(SEARCH("08.30 -15:30",AB28)))</formula>
    </cfRule>
  </conditionalFormatting>
  <conditionalFormatting sqref="AB29:AB34">
    <cfRule type="containsText" dxfId="7433" priority="7718" operator="containsText" text="09.00 -13.00">
      <formula>NOT(ISERROR(SEARCH("09.00 -13.00",AB29)))</formula>
    </cfRule>
    <cfRule type="containsText" dxfId="7432" priority="7719" operator="containsText" text="09.00 -15:00">
      <formula>NOT(ISERROR(SEARCH("09.00 -15:00",AB29)))</formula>
    </cfRule>
    <cfRule type="containsText" dxfId="7431" priority="7720" operator="containsText" text="09.00 -16.00">
      <formula>NOT(ISERROR(SEARCH("09.00 -16.00",AB29)))</formula>
    </cfRule>
  </conditionalFormatting>
  <conditionalFormatting sqref="AB29:AB34">
    <cfRule type="containsText" dxfId="7430" priority="7715" operator="containsText" text="09.00 -13:00">
      <formula>NOT(ISERROR(SEARCH("09.00 -13:00",AB29)))</formula>
    </cfRule>
    <cfRule type="containsText" dxfId="7429" priority="7716" operator="containsText" text="08.30 -17.30">
      <formula>NOT(ISERROR(SEARCH("08.30 -17.30",AB29)))</formula>
    </cfRule>
    <cfRule type="containsText" dxfId="7428" priority="7717" operator="containsText" text="08.30 -15:30">
      <formula>NOT(ISERROR(SEARCH("08.30 -15:30",AB29)))</formula>
    </cfRule>
  </conditionalFormatting>
  <conditionalFormatting sqref="AB27">
    <cfRule type="containsText" dxfId="7427" priority="7712" operator="containsText" text="09.00 -13.00">
      <formula>NOT(ISERROR(SEARCH("09.00 -13.00",AB27)))</formula>
    </cfRule>
    <cfRule type="containsText" dxfId="7426" priority="7713" operator="containsText" text="09.00 -15:00">
      <formula>NOT(ISERROR(SEARCH("09.00 -15:00",AB27)))</formula>
    </cfRule>
    <cfRule type="containsText" dxfId="7425" priority="7714" operator="containsText" text="09.00 -16.00">
      <formula>NOT(ISERROR(SEARCH("09.00 -16.00",AB27)))</formula>
    </cfRule>
  </conditionalFormatting>
  <conditionalFormatting sqref="AB27">
    <cfRule type="containsText" dxfId="7424" priority="7709" operator="containsText" text="09.00 -13:00">
      <formula>NOT(ISERROR(SEARCH("09.00 -13:00",AB27)))</formula>
    </cfRule>
    <cfRule type="containsText" dxfId="7423" priority="7710" operator="containsText" text="08.30 -17.30">
      <formula>NOT(ISERROR(SEARCH("08.30 -17.30",AB27)))</formula>
    </cfRule>
    <cfRule type="containsText" dxfId="7422" priority="7711" operator="containsText" text="08.30 -15:30">
      <formula>NOT(ISERROR(SEARCH("08.30 -15:30",AB27)))</formula>
    </cfRule>
  </conditionalFormatting>
  <conditionalFormatting sqref="AB16">
    <cfRule type="cellIs" dxfId="7421" priority="7700" operator="equal">
      <formula>"09.00 – 13.00"</formula>
    </cfRule>
  </conditionalFormatting>
  <conditionalFormatting sqref="AB16">
    <cfRule type="cellIs" dxfId="7420" priority="7701" operator="equal">
      <formula>"09.00 – 15.00"</formula>
    </cfRule>
  </conditionalFormatting>
  <conditionalFormatting sqref="AB16">
    <cfRule type="cellIs" dxfId="7419" priority="7702" operator="equal">
      <formula>"09.00 – 18.00"</formula>
    </cfRule>
  </conditionalFormatting>
  <conditionalFormatting sqref="AB16">
    <cfRule type="cellIs" dxfId="7418" priority="7703" operator="equal">
      <formula>"09.30 – 13.00"</formula>
    </cfRule>
  </conditionalFormatting>
  <conditionalFormatting sqref="AB16">
    <cfRule type="cellIs" dxfId="7417" priority="7704" operator="equal">
      <formula>"10.30 – 19.30"</formula>
    </cfRule>
  </conditionalFormatting>
  <conditionalFormatting sqref="AB16">
    <cfRule type="cellIs" dxfId="7416" priority="7705" operator="equal">
      <formula>"11.30 – 19.30"</formula>
    </cfRule>
  </conditionalFormatting>
  <conditionalFormatting sqref="AB16">
    <cfRule type="cellIs" dxfId="7415" priority="7706" operator="equal">
      <formula>_FV(13,"3")</formula>
    </cfRule>
  </conditionalFormatting>
  <conditionalFormatting sqref="AB16">
    <cfRule type="cellIs" dxfId="7414" priority="7707" operator="equal">
      <formula>_FV(13,"3")</formula>
    </cfRule>
  </conditionalFormatting>
  <conditionalFormatting sqref="AB16">
    <cfRule type="cellIs" dxfId="7413" priority="7708" operator="equal">
      <formula>_FV(13,"3")</formula>
    </cfRule>
  </conditionalFormatting>
  <conditionalFormatting sqref="AB16">
    <cfRule type="containsText" dxfId="7412" priority="7690" operator="containsText" text="DOMENICA">
      <formula>NOT(ISERROR(SEARCH("DOMENICA",AB16)))</formula>
    </cfRule>
    <cfRule type="containsText" dxfId="7411" priority="7691" operator="containsText" text="08.30 – 14.30">
      <formula>NOT(ISERROR(SEARCH("08.30 – 14.30",AB16)))</formula>
    </cfRule>
    <cfRule type="containsText" dxfId="7410" priority="7692" operator="containsText" text="09.30 – 18.30">
      <formula>NOT(ISERROR(SEARCH("09.30 – 18.30",AB16)))</formula>
    </cfRule>
    <cfRule type="containsText" dxfId="7409" priority="7693" operator="containsText" text="08.30 – 16.30">
      <formula>NOT(ISERROR(SEARCH("08.30 – 16.30",AB16)))</formula>
    </cfRule>
    <cfRule type="containsText" dxfId="7408" priority="7694" operator="containsText" text="08.30 – 17.30">
      <formula>NOT(ISERROR(SEARCH("08.30 – 17.30",AB16)))</formula>
    </cfRule>
    <cfRule type="containsText" dxfId="7407" priority="7695" operator="containsText" text="09.00 – 18.00">
      <formula>NOT(ISERROR(SEARCH("09.00 – 18.00",AB16)))</formula>
    </cfRule>
    <cfRule type="containsText" dxfId="7406" priority="7696" operator="containsText" text="09.00 – 15.00">
      <formula>NOT(ISERROR(SEARCH("09.00 – 15.00",AB16)))</formula>
    </cfRule>
    <cfRule type="containsText" dxfId="7405" priority="7697" operator="containsText" text="10.30 – 19.30">
      <formula>NOT(ISERROR(SEARCH("10.30 – 19.30",AB16)))</formula>
    </cfRule>
    <cfRule type="containsText" dxfId="7404" priority="7698" operator="containsText" text="09.00 – 13.00">
      <formula>NOT(ISERROR(SEARCH("09.00 – 13.00",AB16)))</formula>
    </cfRule>
    <cfRule type="containsText" dxfId="7403" priority="7699" operator="containsText" text="11.30 – 19.30">
      <formula>NOT(ISERROR(SEARCH("11.30 – 19.30",AB16)))</formula>
    </cfRule>
  </conditionalFormatting>
  <conditionalFormatting sqref="AB16">
    <cfRule type="cellIs" dxfId="7402" priority="7682" operator="equal">
      <formula>"09.00 – 15.00"</formula>
    </cfRule>
  </conditionalFormatting>
  <conditionalFormatting sqref="AB16">
    <cfRule type="cellIs" dxfId="7401" priority="7683" operator="equal">
      <formula>"09.00 – 18.00"</formula>
    </cfRule>
  </conditionalFormatting>
  <conditionalFormatting sqref="AB16">
    <cfRule type="cellIs" dxfId="7400" priority="7684" operator="equal">
      <formula>"09.30 – 13.00"</formula>
    </cfRule>
  </conditionalFormatting>
  <conditionalFormatting sqref="AB16">
    <cfRule type="cellIs" dxfId="7399" priority="7685" operator="equal">
      <formula>"10.30 – 19.30"</formula>
    </cfRule>
  </conditionalFormatting>
  <conditionalFormatting sqref="AB16">
    <cfRule type="cellIs" dxfId="7398" priority="7686" operator="equal">
      <formula>"11.30 – 19.30"</formula>
    </cfRule>
  </conditionalFormatting>
  <conditionalFormatting sqref="AB16">
    <cfRule type="cellIs" dxfId="7397" priority="7687" operator="equal">
      <formula>_FV(13,"3")</formula>
    </cfRule>
  </conditionalFormatting>
  <conditionalFormatting sqref="AB16">
    <cfRule type="cellIs" dxfId="7396" priority="7688" operator="equal">
      <formula>_FV(13,"3")</formula>
    </cfRule>
  </conditionalFormatting>
  <conditionalFormatting sqref="AB16">
    <cfRule type="cellIs" dxfId="7395" priority="7689" operator="equal">
      <formula>_FV(13,"3")</formula>
    </cfRule>
  </conditionalFormatting>
  <conditionalFormatting sqref="AB16">
    <cfRule type="cellIs" dxfId="7394" priority="7674" operator="equal">
      <formula>"09.00 – 15.00"</formula>
    </cfRule>
  </conditionalFormatting>
  <conditionalFormatting sqref="AB16">
    <cfRule type="cellIs" dxfId="7393" priority="7675" operator="equal">
      <formula>"09.00 – 18.00"</formula>
    </cfRule>
  </conditionalFormatting>
  <conditionalFormatting sqref="AB16">
    <cfRule type="cellIs" dxfId="7392" priority="7676" operator="equal">
      <formula>"09.30 – 13.00"</formula>
    </cfRule>
  </conditionalFormatting>
  <conditionalFormatting sqref="AB16">
    <cfRule type="cellIs" dxfId="7391" priority="7677" operator="equal">
      <formula>"10.30 – 19.30"</formula>
    </cfRule>
  </conditionalFormatting>
  <conditionalFormatting sqref="AB16">
    <cfRule type="cellIs" dxfId="7390" priority="7678" operator="equal">
      <formula>"11.30 – 19.30"</formula>
    </cfRule>
  </conditionalFormatting>
  <conditionalFormatting sqref="AB16">
    <cfRule type="cellIs" dxfId="7389" priority="7679" operator="equal">
      <formula>_FV(13,"3")</formula>
    </cfRule>
  </conditionalFormatting>
  <conditionalFormatting sqref="AB16">
    <cfRule type="cellIs" dxfId="7388" priority="7680" operator="equal">
      <formula>_FV(13,"3")</formula>
    </cfRule>
  </conditionalFormatting>
  <conditionalFormatting sqref="AB16">
    <cfRule type="cellIs" dxfId="7387" priority="7681" operator="equal">
      <formula>_FV(13,"3")</formula>
    </cfRule>
  </conditionalFormatting>
  <conditionalFormatting sqref="AB16">
    <cfRule type="containsText" dxfId="7386" priority="7668" operator="containsText" text="09.00 - 13.00">
      <formula>NOT(ISERROR(SEARCH("09.00 - 13.00",AB16)))</formula>
    </cfRule>
    <cfRule type="containsText" dxfId="7385" priority="7669" operator="containsText" text="09.00 – 15:00">
      <formula>NOT(ISERROR(SEARCH("09.00 – 15:00",AB16)))</formula>
    </cfRule>
    <cfRule type="containsText" dxfId="7384" priority="7670" operator="containsText" text="09.00 – 16.00">
      <formula>NOT(ISERROR(SEARCH("09.00 – 16.00",AB16)))</formula>
    </cfRule>
    <cfRule type="containsText" dxfId="7383" priority="7671" operator="containsText" text="09.00 - 13:00">
      <formula>NOT(ISERROR(SEARCH("09.00 - 13:00",AB16)))</formula>
    </cfRule>
    <cfRule type="containsText" dxfId="7382" priority="7672" operator="containsText" text="08.30 – 16:30 ">
      <formula>NOT(ISERROR(SEARCH("08.30 – 16:30 ",AB16)))</formula>
    </cfRule>
    <cfRule type="containsText" dxfId="7381" priority="7673" operator="containsText" text="08.30 – 17:30 ">
      <formula>NOT(ISERROR(SEARCH("08.30 – 17:30 ",AB16)))</formula>
    </cfRule>
  </conditionalFormatting>
  <conditionalFormatting sqref="AB16">
    <cfRule type="cellIs" dxfId="7380" priority="7660" operator="equal">
      <formula>"09.00 – 15.00"</formula>
    </cfRule>
  </conditionalFormatting>
  <conditionalFormatting sqref="AB16">
    <cfRule type="cellIs" dxfId="7379" priority="7661" operator="equal">
      <formula>"09.00 – 18.00"</formula>
    </cfRule>
  </conditionalFormatting>
  <conditionalFormatting sqref="AB16">
    <cfRule type="cellIs" dxfId="7378" priority="7662" operator="equal">
      <formula>"09.30 – 13.00"</formula>
    </cfRule>
  </conditionalFormatting>
  <conditionalFormatting sqref="AB16">
    <cfRule type="cellIs" dxfId="7377" priority="7663" operator="equal">
      <formula>"10.30 – 19.30"</formula>
    </cfRule>
  </conditionalFormatting>
  <conditionalFormatting sqref="AB16">
    <cfRule type="cellIs" dxfId="7376" priority="7664" operator="equal">
      <formula>"11.30 – 19.30"</formula>
    </cfRule>
  </conditionalFormatting>
  <conditionalFormatting sqref="AB16">
    <cfRule type="cellIs" dxfId="7375" priority="7665" operator="equal">
      <formula>_FV(13,"3")</formula>
    </cfRule>
  </conditionalFormatting>
  <conditionalFormatting sqref="AB16">
    <cfRule type="cellIs" dxfId="7374" priority="7666" operator="equal">
      <formula>_FV(13,"3")</formula>
    </cfRule>
  </conditionalFormatting>
  <conditionalFormatting sqref="AB16">
    <cfRule type="cellIs" dxfId="7373" priority="7667" operator="equal">
      <formula>_FV(13,"3")</formula>
    </cfRule>
  </conditionalFormatting>
  <conditionalFormatting sqref="AB16">
    <cfRule type="containsText" dxfId="7372" priority="7650" operator="containsText" text="DOMENICA">
      <formula>NOT(ISERROR(SEARCH("DOMENICA",AB16)))</formula>
    </cfRule>
    <cfRule type="containsText" dxfId="7371" priority="7651" operator="containsText" text="08.30 – 14.30">
      <formula>NOT(ISERROR(SEARCH("08.30 – 14.30",AB16)))</formula>
    </cfRule>
    <cfRule type="containsText" dxfId="7370" priority="7652" operator="containsText" text="09.30 – 18.30">
      <formula>NOT(ISERROR(SEARCH("09.30 – 18.30",AB16)))</formula>
    </cfRule>
    <cfRule type="containsText" dxfId="7369" priority="7653" operator="containsText" text="08.30 – 16.30">
      <formula>NOT(ISERROR(SEARCH("08.30 – 16.30",AB16)))</formula>
    </cfRule>
    <cfRule type="containsText" dxfId="7368" priority="7654" operator="containsText" text="08.30 – 17.30">
      <formula>NOT(ISERROR(SEARCH("08.30 – 17.30",AB16)))</formula>
    </cfRule>
    <cfRule type="containsText" dxfId="7367" priority="7655" operator="containsText" text="09.00 – 18.00">
      <formula>NOT(ISERROR(SEARCH("09.00 – 18.00",AB16)))</formula>
    </cfRule>
    <cfRule type="containsText" dxfId="7366" priority="7656" operator="containsText" text="09.00 – 15.00">
      <formula>NOT(ISERROR(SEARCH("09.00 – 15.00",AB16)))</formula>
    </cfRule>
    <cfRule type="containsText" dxfId="7365" priority="7657" operator="containsText" text="10.30 – 19.30">
      <formula>NOT(ISERROR(SEARCH("10.30 – 19.30",AB16)))</formula>
    </cfRule>
    <cfRule type="containsText" dxfId="7364" priority="7658" operator="containsText" text="09.00 – 13.00">
      <formula>NOT(ISERROR(SEARCH("09.00 – 13.00",AB16)))</formula>
    </cfRule>
    <cfRule type="containsText" dxfId="7363" priority="7659" operator="containsText" text="11.30 – 19.30">
      <formula>NOT(ISERROR(SEARCH("11.30 – 19.30",AB16)))</formula>
    </cfRule>
  </conditionalFormatting>
  <conditionalFormatting sqref="AB16">
    <cfRule type="cellIs" dxfId="7362" priority="7643" operator="equal">
      <formula>"09.00 – 18.00"</formula>
    </cfRule>
  </conditionalFormatting>
  <conditionalFormatting sqref="AB16">
    <cfRule type="cellIs" dxfId="7361" priority="7644" operator="equal">
      <formula>"09.30 – 13.00"</formula>
    </cfRule>
  </conditionalFormatting>
  <conditionalFormatting sqref="AB16">
    <cfRule type="cellIs" dxfId="7360" priority="7645" operator="equal">
      <formula>"10.30 – 19.30"</formula>
    </cfRule>
  </conditionalFormatting>
  <conditionalFormatting sqref="AB16">
    <cfRule type="cellIs" dxfId="7359" priority="7646" operator="equal">
      <formula>"11.30 – 19.30"</formula>
    </cfRule>
  </conditionalFormatting>
  <conditionalFormatting sqref="AB16">
    <cfRule type="cellIs" dxfId="7358" priority="7647" operator="equal">
      <formula>_FV(13,"3")</formula>
    </cfRule>
  </conditionalFormatting>
  <conditionalFormatting sqref="AB16">
    <cfRule type="cellIs" dxfId="7357" priority="7648" operator="equal">
      <formula>_FV(13,"3")</formula>
    </cfRule>
  </conditionalFormatting>
  <conditionalFormatting sqref="AB16">
    <cfRule type="cellIs" dxfId="7356" priority="7649" operator="equal">
      <formula>_FV(13,"3")</formula>
    </cfRule>
  </conditionalFormatting>
  <conditionalFormatting sqref="AB16">
    <cfRule type="cellIs" dxfId="7355" priority="7636" operator="equal">
      <formula>"09.00 – 18.00"</formula>
    </cfRule>
  </conditionalFormatting>
  <conditionalFormatting sqref="AB16">
    <cfRule type="cellIs" dxfId="7354" priority="7637" operator="equal">
      <formula>"09.30 – 13.00"</formula>
    </cfRule>
  </conditionalFormatting>
  <conditionalFormatting sqref="AB16">
    <cfRule type="cellIs" dxfId="7353" priority="7638" operator="equal">
      <formula>"10.30 – 19.30"</formula>
    </cfRule>
  </conditionalFormatting>
  <conditionalFormatting sqref="AB16">
    <cfRule type="cellIs" dxfId="7352" priority="7639" operator="equal">
      <formula>"11.30 – 19.30"</formula>
    </cfRule>
  </conditionalFormatting>
  <conditionalFormatting sqref="AB16">
    <cfRule type="cellIs" dxfId="7351" priority="7640" operator="equal">
      <formula>_FV(13,"3")</formula>
    </cfRule>
  </conditionalFormatting>
  <conditionalFormatting sqref="AB16">
    <cfRule type="cellIs" dxfId="7350" priority="7641" operator="equal">
      <formula>_FV(13,"3")</formula>
    </cfRule>
  </conditionalFormatting>
  <conditionalFormatting sqref="AB16">
    <cfRule type="cellIs" dxfId="7349" priority="7642" operator="equal">
      <formula>_FV(13,"3")</formula>
    </cfRule>
  </conditionalFormatting>
  <conditionalFormatting sqref="AB17:AB24">
    <cfRule type="containsText" dxfId="7348" priority="7618" operator="containsText" text="08.30 – 14.30">
      <formula>NOT(ISERROR(SEARCH("08.30 – 14.30",AB17)))</formula>
    </cfRule>
    <cfRule type="containsText" dxfId="7347" priority="7619" operator="containsText" text="09:30 – 18.30">
      <formula>NOT(ISERROR(SEARCH("09:30 – 18.30",AB17)))</formula>
    </cfRule>
    <cfRule type="containsText" dxfId="7346" priority="7620" operator="containsText" text="10.30 – 18.30">
      <formula>NOT(ISERROR(SEARCH("10.30 – 18.30",AB17)))</formula>
    </cfRule>
    <cfRule type="containsText" dxfId="7345" priority="7621" operator="containsText" text="09.30 – 18.30">
      <formula>NOT(ISERROR(SEARCH("09.30 – 18.30",AB17)))</formula>
    </cfRule>
    <cfRule type="containsText" dxfId="7344" priority="7623" operator="containsText" text="09.00 – 13:00">
      <formula>NOT(ISERROR(SEARCH("09.00 – 13:00",AB17)))</formula>
    </cfRule>
    <cfRule type="containsText" dxfId="7343" priority="7624" operator="containsText" text="08.30 – 16.30">
      <formula>NOT(ISERROR(SEARCH("08.30 – 16.30",AB17)))</formula>
    </cfRule>
    <cfRule type="containsText" dxfId="7342" priority="7625" operator="containsText" text="08:30 – 17.30">
      <formula>NOT(ISERROR(SEARCH("08:30 – 17.30",AB17)))</formula>
    </cfRule>
    <cfRule type="containsText" dxfId="7341" priority="7626" operator="containsText" text="08.30 – 17.30">
      <formula>NOT(ISERROR(SEARCH("08.30 – 17.30",AB17)))</formula>
    </cfRule>
    <cfRule type="containsText" dxfId="7340" priority="7627" operator="containsText" text="09.00 – 18.00">
      <formula>NOT(ISERROR(SEARCH("09.00 – 18.00",AB17)))</formula>
    </cfRule>
    <cfRule type="containsText" dxfId="7339" priority="7628" operator="containsText" text="09.00 – 13.00">
      <formula>NOT(ISERROR(SEARCH("09.00 – 13.00",AB17)))</formula>
    </cfRule>
    <cfRule type="containsText" dxfId="7338" priority="7629" operator="containsText" text="11.30 – 19.30">
      <formula>NOT(ISERROR(SEARCH("11.30 – 19.30",AB17)))</formula>
    </cfRule>
    <cfRule type="containsText" dxfId="7337" priority="7630" operator="containsText" text="10.30 – 19.30">
      <formula>NOT(ISERROR(SEARCH("10.30 – 19.30",AB17)))</formula>
    </cfRule>
    <cfRule type="containsText" dxfId="7336" priority="7631" operator="containsText" text="09.00 – 15.00">
      <formula>NOT(ISERROR(SEARCH("09.00 – 15.00",AB17)))</formula>
    </cfRule>
    <cfRule type="containsText" dxfId="7335" priority="7632" operator="containsText" text="1 2 : 3 0">
      <formula>NOT(ISERROR(SEARCH("1 2 : 3 0",AB17)))</formula>
    </cfRule>
    <cfRule type="containsText" dxfId="7334" priority="7633" operator="containsText" text="1 3 : 3 0">
      <formula>NOT(ISERROR(SEARCH("1 3 : 3 0",AB17)))</formula>
    </cfRule>
    <cfRule type="containsText" dxfId="7333" priority="7634" operator="containsText" text="FESTIVITÁ">
      <formula>NOT(ISERROR(SEARCH("FESTIVITÁ",AB17)))</formula>
    </cfRule>
    <cfRule type="cellIs" dxfId="7332" priority="7635" operator="equal">
      <formula>"DOMENICA"</formula>
    </cfRule>
  </conditionalFormatting>
  <conditionalFormatting sqref="AB17:AB24">
    <cfRule type="containsText" dxfId="7331" priority="7610" operator="containsText" text="09.00 - 13.00">
      <formula>NOT(ISERROR(SEARCH("09.00 - 13.00",AB17)))</formula>
    </cfRule>
    <cfRule type="containsText" dxfId="7330" priority="7613" operator="containsText" text="09.00 – 15:00">
      <formula>NOT(ISERROR(SEARCH("09.00 – 15:00",AB17)))</formula>
    </cfRule>
    <cfRule type="containsText" dxfId="7329" priority="7614" operator="containsText" text="09.00 – 16.00">
      <formula>NOT(ISERROR(SEARCH("09.00 – 16.00",AB17)))</formula>
    </cfRule>
    <cfRule type="containsText" dxfId="7328" priority="7615" operator="containsText" text="09.00 - 13:00">
      <formula>NOT(ISERROR(SEARCH("09.00 - 13:00",AB17)))</formula>
    </cfRule>
    <cfRule type="containsText" dxfId="7327" priority="7616" operator="containsText" text="08.30 – 16:30 ">
      <formula>NOT(ISERROR(SEARCH("08.30 – 16:30 ",AB17)))</formula>
    </cfRule>
    <cfRule type="containsText" dxfId="7326" priority="7617" operator="containsText" text="08.30 – 17:30 ">
      <formula>NOT(ISERROR(SEARCH("08.30 – 17:30 ",AB17)))</formula>
    </cfRule>
  </conditionalFormatting>
  <conditionalFormatting sqref="AB17:AB24">
    <cfRule type="containsText" dxfId="7325" priority="7612" operator="containsText" text="1 3 : 0 0">
      <formula>NOT(ISERROR(SEARCH("1 3 : 0 0",AB17)))</formula>
    </cfRule>
  </conditionalFormatting>
  <conditionalFormatting sqref="AB17">
    <cfRule type="containsText" dxfId="7324" priority="7611" operator="containsText" text="13:00">
      <formula>NOT(ISERROR(SEARCH("13:00",AB17)))</formula>
    </cfRule>
  </conditionalFormatting>
  <conditionalFormatting sqref="AB17:AB24">
    <cfRule type="containsText" dxfId="7323" priority="7622" operator="containsText" text="09:00 – 13.00 ">
      <formula>NOT(ISERROR(SEARCH("09:00 – 13.00 ",AB17)))</formula>
    </cfRule>
  </conditionalFormatting>
  <conditionalFormatting sqref="AB23">
    <cfRule type="containsText" dxfId="7322" priority="7609" operator="containsText" text="09:00 – 13.00 ">
      <formula>NOT(ISERROR(SEARCH("09:00 – 13.00 ",AB23)))</formula>
    </cfRule>
  </conditionalFormatting>
  <conditionalFormatting sqref="AB17:AB24">
    <cfRule type="containsText" dxfId="7321" priority="7608" operator="containsText" text="09:00 – 13.00 ">
      <formula>NOT(ISERROR(SEARCH("09:00 – 13.00 ",AB17)))</formula>
    </cfRule>
  </conditionalFormatting>
  <conditionalFormatting sqref="AB23:AB24">
    <cfRule type="containsText" dxfId="7320" priority="7607" operator="containsText" text="09:00 – 13.00 ">
      <formula>NOT(ISERROR(SEARCH("09:00 – 13.00 ",AB23)))</formula>
    </cfRule>
  </conditionalFormatting>
  <conditionalFormatting sqref="AB18">
    <cfRule type="containsText" dxfId="7319" priority="7604" operator="containsText" text="09.00 -13.00">
      <formula>NOT(ISERROR(SEARCH("09.00 -13.00",AB18)))</formula>
    </cfRule>
    <cfRule type="containsText" dxfId="7318" priority="7605" operator="containsText" text="09.00 -15:00">
      <formula>NOT(ISERROR(SEARCH("09.00 -15:00",AB18)))</formula>
    </cfRule>
    <cfRule type="containsText" dxfId="7317" priority="7606" operator="containsText" text="09.00 -16.00">
      <formula>NOT(ISERROR(SEARCH("09.00 -16.00",AB18)))</formula>
    </cfRule>
  </conditionalFormatting>
  <conditionalFormatting sqref="AB19:AB24">
    <cfRule type="containsText" dxfId="7316" priority="7601" operator="containsText" text="09.00 -13.00">
      <formula>NOT(ISERROR(SEARCH("09.00 -13.00",AB19)))</formula>
    </cfRule>
    <cfRule type="containsText" dxfId="7315" priority="7602" operator="containsText" text="09.00 -15:00">
      <formula>NOT(ISERROR(SEARCH("09.00 -15:00",AB19)))</formula>
    </cfRule>
    <cfRule type="containsText" dxfId="7314" priority="7603" operator="containsText" text="09.00 -16.00">
      <formula>NOT(ISERROR(SEARCH("09.00 -16.00",AB19)))</formula>
    </cfRule>
  </conditionalFormatting>
  <conditionalFormatting sqref="AB17">
    <cfRule type="containsText" dxfId="7313" priority="7598" operator="containsText" text="09.00 -13.00">
      <formula>NOT(ISERROR(SEARCH("09.00 -13.00",AB17)))</formula>
    </cfRule>
    <cfRule type="containsText" dxfId="7312" priority="7599" operator="containsText" text="09.00 -15:00">
      <formula>NOT(ISERROR(SEARCH("09.00 -15:00",AB17)))</formula>
    </cfRule>
    <cfRule type="containsText" dxfId="7311" priority="7600" operator="containsText" text="09.00 -16.00">
      <formula>NOT(ISERROR(SEARCH("09.00 -16.00",AB17)))</formula>
    </cfRule>
  </conditionalFormatting>
  <conditionalFormatting sqref="AB23">
    <cfRule type="containsText" dxfId="7310" priority="7597" operator="containsText" text="09:00 – 13.00 ">
      <formula>NOT(ISERROR(SEARCH("09:00 – 13.00 ",AB23)))</formula>
    </cfRule>
  </conditionalFormatting>
  <conditionalFormatting sqref="AB17:AB24">
    <cfRule type="containsText" dxfId="7309" priority="7596" operator="containsText" text="09:00 – 13.00 ">
      <formula>NOT(ISERROR(SEARCH("09:00 – 13.00 ",AB17)))</formula>
    </cfRule>
  </conditionalFormatting>
  <conditionalFormatting sqref="AB23:AB24">
    <cfRule type="containsText" dxfId="7308" priority="7595" operator="containsText" text="09:00 – 13.00 ">
      <formula>NOT(ISERROR(SEARCH("09:00 – 13.00 ",AB23)))</formula>
    </cfRule>
  </conditionalFormatting>
  <conditionalFormatting sqref="AB18">
    <cfRule type="containsText" dxfId="7307" priority="7592" operator="containsText" text="09.00 -13.00">
      <formula>NOT(ISERROR(SEARCH("09.00 -13.00",AB18)))</formula>
    </cfRule>
    <cfRule type="containsText" dxfId="7306" priority="7593" operator="containsText" text="09.00 -15:00">
      <formula>NOT(ISERROR(SEARCH("09.00 -15:00",AB18)))</formula>
    </cfRule>
    <cfRule type="containsText" dxfId="7305" priority="7594" operator="containsText" text="09.00 -16.00">
      <formula>NOT(ISERROR(SEARCH("09.00 -16.00",AB18)))</formula>
    </cfRule>
  </conditionalFormatting>
  <conditionalFormatting sqref="AB19:AB24">
    <cfRule type="containsText" dxfId="7304" priority="7589" operator="containsText" text="09.00 -13.00">
      <formula>NOT(ISERROR(SEARCH("09.00 -13.00",AB19)))</formula>
    </cfRule>
    <cfRule type="containsText" dxfId="7303" priority="7590" operator="containsText" text="09.00 -15:00">
      <formula>NOT(ISERROR(SEARCH("09.00 -15:00",AB19)))</formula>
    </cfRule>
    <cfRule type="containsText" dxfId="7302" priority="7591" operator="containsText" text="09.00 -16.00">
      <formula>NOT(ISERROR(SEARCH("09.00 -16.00",AB19)))</formula>
    </cfRule>
  </conditionalFormatting>
  <conditionalFormatting sqref="AB17">
    <cfRule type="containsText" dxfId="7301" priority="7586" operator="containsText" text="09.00 -13.00">
      <formula>NOT(ISERROR(SEARCH("09.00 -13.00",AB17)))</formula>
    </cfRule>
    <cfRule type="containsText" dxfId="7300" priority="7587" operator="containsText" text="09.00 -15:00">
      <formula>NOT(ISERROR(SEARCH("09.00 -15:00",AB17)))</formula>
    </cfRule>
    <cfRule type="containsText" dxfId="7299" priority="7588" operator="containsText" text="09.00 -16.00">
      <formula>NOT(ISERROR(SEARCH("09.00 -16.00",AB17)))</formula>
    </cfRule>
  </conditionalFormatting>
  <conditionalFormatting sqref="AB18">
    <cfRule type="containsText" dxfId="7298" priority="7583" operator="containsText" text="09.00 -13:00">
      <formula>NOT(ISERROR(SEARCH("09.00 -13:00",AB18)))</formula>
    </cfRule>
    <cfRule type="containsText" dxfId="7297" priority="7584" operator="containsText" text="08.30 -17.30">
      <formula>NOT(ISERROR(SEARCH("08.30 -17.30",AB18)))</formula>
    </cfRule>
    <cfRule type="containsText" dxfId="7296" priority="7585" operator="containsText" text="08.30 -15:30">
      <formula>NOT(ISERROR(SEARCH("08.30 -15:30",AB18)))</formula>
    </cfRule>
  </conditionalFormatting>
  <conditionalFormatting sqref="AB19:AB24">
    <cfRule type="containsText" dxfId="7295" priority="7580" operator="containsText" text="09.00 -13.00">
      <formula>NOT(ISERROR(SEARCH("09.00 -13.00",AB19)))</formula>
    </cfRule>
    <cfRule type="containsText" dxfId="7294" priority="7581" operator="containsText" text="09.00 -15:00">
      <formula>NOT(ISERROR(SEARCH("09.00 -15:00",AB19)))</formula>
    </cfRule>
    <cfRule type="containsText" dxfId="7293" priority="7582" operator="containsText" text="09.00 -16.00">
      <formula>NOT(ISERROR(SEARCH("09.00 -16.00",AB19)))</formula>
    </cfRule>
  </conditionalFormatting>
  <conditionalFormatting sqref="AB19:AB24">
    <cfRule type="containsText" dxfId="7292" priority="7577" operator="containsText" text="09.00 -13:00">
      <formula>NOT(ISERROR(SEARCH("09.00 -13:00",AB19)))</formula>
    </cfRule>
    <cfRule type="containsText" dxfId="7291" priority="7578" operator="containsText" text="08.30 -17.30">
      <formula>NOT(ISERROR(SEARCH("08.30 -17.30",AB19)))</formula>
    </cfRule>
    <cfRule type="containsText" dxfId="7290" priority="7579" operator="containsText" text="08.30 -15:30">
      <formula>NOT(ISERROR(SEARCH("08.30 -15:30",AB19)))</formula>
    </cfRule>
  </conditionalFormatting>
  <conditionalFormatting sqref="AB17">
    <cfRule type="containsText" dxfId="7289" priority="7574" operator="containsText" text="09.00 -13.00">
      <formula>NOT(ISERROR(SEARCH("09.00 -13.00",AB17)))</formula>
    </cfRule>
    <cfRule type="containsText" dxfId="7288" priority="7575" operator="containsText" text="09.00 -15:00">
      <formula>NOT(ISERROR(SEARCH("09.00 -15:00",AB17)))</formula>
    </cfRule>
    <cfRule type="containsText" dxfId="7287" priority="7576" operator="containsText" text="09.00 -16.00">
      <formula>NOT(ISERROR(SEARCH("09.00 -16.00",AB17)))</formula>
    </cfRule>
  </conditionalFormatting>
  <conditionalFormatting sqref="AB17">
    <cfRule type="containsText" dxfId="7286" priority="7571" operator="containsText" text="09.00 -13:00">
      <formula>NOT(ISERROR(SEARCH("09.00 -13:00",AB17)))</formula>
    </cfRule>
    <cfRule type="containsText" dxfId="7285" priority="7572" operator="containsText" text="08.30 -17.30">
      <formula>NOT(ISERROR(SEARCH("08.30 -17.30",AB17)))</formula>
    </cfRule>
    <cfRule type="containsText" dxfId="7284" priority="7573" operator="containsText" text="08.30 -15:30">
      <formula>NOT(ISERROR(SEARCH("08.30 -15:30",AB17)))</formula>
    </cfRule>
  </conditionalFormatting>
  <conditionalFormatting sqref="AB6">
    <cfRule type="cellIs" dxfId="7283" priority="7562" operator="equal">
      <formula>"09.00 – 13.00"</formula>
    </cfRule>
  </conditionalFormatting>
  <conditionalFormatting sqref="AB6">
    <cfRule type="cellIs" dxfId="7282" priority="7563" operator="equal">
      <formula>"09.00 – 15.00"</formula>
    </cfRule>
  </conditionalFormatting>
  <conditionalFormatting sqref="AB6">
    <cfRule type="cellIs" dxfId="7281" priority="7564" operator="equal">
      <formula>"09.00 – 18.00"</formula>
    </cfRule>
  </conditionalFormatting>
  <conditionalFormatting sqref="AB6">
    <cfRule type="cellIs" dxfId="7280" priority="7565" operator="equal">
      <formula>"09.30 – 13.00"</formula>
    </cfRule>
  </conditionalFormatting>
  <conditionalFormatting sqref="AB6">
    <cfRule type="cellIs" dxfId="7279" priority="7566" operator="equal">
      <formula>"10.30 – 19.30"</formula>
    </cfRule>
  </conditionalFormatting>
  <conditionalFormatting sqref="AB6">
    <cfRule type="cellIs" dxfId="7278" priority="7567" operator="equal">
      <formula>"11.30 – 19.30"</formula>
    </cfRule>
  </conditionalFormatting>
  <conditionalFormatting sqref="AB6">
    <cfRule type="cellIs" dxfId="7277" priority="7568" operator="equal">
      <formula>_FV(13,"3")</formula>
    </cfRule>
  </conditionalFormatting>
  <conditionalFormatting sqref="AB6">
    <cfRule type="cellIs" dxfId="7276" priority="7569" operator="equal">
      <formula>_FV(13,"3")</formula>
    </cfRule>
  </conditionalFormatting>
  <conditionalFormatting sqref="AB6">
    <cfRule type="cellIs" dxfId="7275" priority="7570" operator="equal">
      <formula>_FV(13,"3")</formula>
    </cfRule>
  </conditionalFormatting>
  <conditionalFormatting sqref="AB6">
    <cfRule type="containsText" dxfId="7274" priority="7552" operator="containsText" text="DOMENICA">
      <formula>NOT(ISERROR(SEARCH("DOMENICA",AB6)))</formula>
    </cfRule>
    <cfRule type="containsText" dxfId="7273" priority="7553" operator="containsText" text="08.30 – 14.30">
      <formula>NOT(ISERROR(SEARCH("08.30 – 14.30",AB6)))</formula>
    </cfRule>
    <cfRule type="containsText" dxfId="7272" priority="7554" operator="containsText" text="09.30 – 18.30">
      <formula>NOT(ISERROR(SEARCH("09.30 – 18.30",AB6)))</formula>
    </cfRule>
    <cfRule type="containsText" dxfId="7271" priority="7555" operator="containsText" text="08.30 – 16.30">
      <formula>NOT(ISERROR(SEARCH("08.30 – 16.30",AB6)))</formula>
    </cfRule>
    <cfRule type="containsText" dxfId="7270" priority="7556" operator="containsText" text="08.30 – 17.30">
      <formula>NOT(ISERROR(SEARCH("08.30 – 17.30",AB6)))</formula>
    </cfRule>
    <cfRule type="containsText" dxfId="7269" priority="7557" operator="containsText" text="09.00 – 18.00">
      <formula>NOT(ISERROR(SEARCH("09.00 – 18.00",AB6)))</formula>
    </cfRule>
    <cfRule type="containsText" dxfId="7268" priority="7558" operator="containsText" text="09.00 – 15.00">
      <formula>NOT(ISERROR(SEARCH("09.00 – 15.00",AB6)))</formula>
    </cfRule>
    <cfRule type="containsText" dxfId="7267" priority="7559" operator="containsText" text="10.30 – 19.30">
      <formula>NOT(ISERROR(SEARCH("10.30 – 19.30",AB6)))</formula>
    </cfRule>
    <cfRule type="containsText" dxfId="7266" priority="7560" operator="containsText" text="09.00 – 13.00">
      <formula>NOT(ISERROR(SEARCH("09.00 – 13.00",AB6)))</formula>
    </cfRule>
    <cfRule type="containsText" dxfId="7265" priority="7561" operator="containsText" text="11.30 – 19.30">
      <formula>NOT(ISERROR(SEARCH("11.30 – 19.30",AB6)))</formula>
    </cfRule>
  </conditionalFormatting>
  <conditionalFormatting sqref="AB6">
    <cfRule type="cellIs" dxfId="7264" priority="7544" operator="equal">
      <formula>"09.00 – 15.00"</formula>
    </cfRule>
  </conditionalFormatting>
  <conditionalFormatting sqref="AB6">
    <cfRule type="cellIs" dxfId="7263" priority="7545" operator="equal">
      <formula>"09.00 – 18.00"</formula>
    </cfRule>
  </conditionalFormatting>
  <conditionalFormatting sqref="AB6">
    <cfRule type="cellIs" dxfId="7262" priority="7546" operator="equal">
      <formula>"09.30 – 13.00"</formula>
    </cfRule>
  </conditionalFormatting>
  <conditionalFormatting sqref="AB6">
    <cfRule type="cellIs" dxfId="7261" priority="7547" operator="equal">
      <formula>"10.30 – 19.30"</formula>
    </cfRule>
  </conditionalFormatting>
  <conditionalFormatting sqref="AB6">
    <cfRule type="cellIs" dxfId="7260" priority="7548" operator="equal">
      <formula>"11.30 – 19.30"</formula>
    </cfRule>
  </conditionalFormatting>
  <conditionalFormatting sqref="AB6">
    <cfRule type="cellIs" dxfId="7259" priority="7549" operator="equal">
      <formula>_FV(13,"3")</formula>
    </cfRule>
  </conditionalFormatting>
  <conditionalFormatting sqref="AB6">
    <cfRule type="cellIs" dxfId="7258" priority="7550" operator="equal">
      <formula>_FV(13,"3")</formula>
    </cfRule>
  </conditionalFormatting>
  <conditionalFormatting sqref="AB6">
    <cfRule type="cellIs" dxfId="7257" priority="7551" operator="equal">
      <formula>_FV(13,"3")</formula>
    </cfRule>
  </conditionalFormatting>
  <conditionalFormatting sqref="AB6">
    <cfRule type="cellIs" dxfId="7256" priority="7536" operator="equal">
      <formula>"09.00 – 15.00"</formula>
    </cfRule>
  </conditionalFormatting>
  <conditionalFormatting sqref="AB6">
    <cfRule type="cellIs" dxfId="7255" priority="7537" operator="equal">
      <formula>"09.00 – 18.00"</formula>
    </cfRule>
  </conditionalFormatting>
  <conditionalFormatting sqref="AB6">
    <cfRule type="cellIs" dxfId="7254" priority="7538" operator="equal">
      <formula>"09.30 – 13.00"</formula>
    </cfRule>
  </conditionalFormatting>
  <conditionalFormatting sqref="AB6">
    <cfRule type="cellIs" dxfId="7253" priority="7539" operator="equal">
      <formula>"10.30 – 19.30"</formula>
    </cfRule>
  </conditionalFormatting>
  <conditionalFormatting sqref="AB6">
    <cfRule type="cellIs" dxfId="7252" priority="7540" operator="equal">
      <formula>"11.30 – 19.30"</formula>
    </cfRule>
  </conditionalFormatting>
  <conditionalFormatting sqref="AB6">
    <cfRule type="cellIs" dxfId="7251" priority="7541" operator="equal">
      <formula>_FV(13,"3")</formula>
    </cfRule>
  </conditionalFormatting>
  <conditionalFormatting sqref="AB6">
    <cfRule type="cellIs" dxfId="7250" priority="7542" operator="equal">
      <formula>_FV(13,"3")</formula>
    </cfRule>
  </conditionalFormatting>
  <conditionalFormatting sqref="AB6">
    <cfRule type="cellIs" dxfId="7249" priority="7543" operator="equal">
      <formula>_FV(13,"3")</formula>
    </cfRule>
  </conditionalFormatting>
  <conditionalFormatting sqref="AB6">
    <cfRule type="containsText" dxfId="7248" priority="7530" operator="containsText" text="09.00 - 13.00">
      <formula>NOT(ISERROR(SEARCH("09.00 - 13.00",AB6)))</formula>
    </cfRule>
    <cfRule type="containsText" dxfId="7247" priority="7531" operator="containsText" text="09.00 – 15:00">
      <formula>NOT(ISERROR(SEARCH("09.00 – 15:00",AB6)))</formula>
    </cfRule>
    <cfRule type="containsText" dxfId="7246" priority="7532" operator="containsText" text="09.00 – 16.00">
      <formula>NOT(ISERROR(SEARCH("09.00 – 16.00",AB6)))</formula>
    </cfRule>
    <cfRule type="containsText" dxfId="7245" priority="7533" operator="containsText" text="09.00 - 13:00">
      <formula>NOT(ISERROR(SEARCH("09.00 - 13:00",AB6)))</formula>
    </cfRule>
    <cfRule type="containsText" dxfId="7244" priority="7534" operator="containsText" text="08.30 – 16:30 ">
      <formula>NOT(ISERROR(SEARCH("08.30 – 16:30 ",AB6)))</formula>
    </cfRule>
    <cfRule type="containsText" dxfId="7243" priority="7535" operator="containsText" text="08.30 – 17:30 ">
      <formula>NOT(ISERROR(SEARCH("08.30 – 17:30 ",AB6)))</formula>
    </cfRule>
  </conditionalFormatting>
  <conditionalFormatting sqref="AB6">
    <cfRule type="cellIs" dxfId="7242" priority="7522" operator="equal">
      <formula>"09.00 – 15.00"</formula>
    </cfRule>
  </conditionalFormatting>
  <conditionalFormatting sqref="AB6">
    <cfRule type="cellIs" dxfId="7241" priority="7523" operator="equal">
      <formula>"09.00 – 18.00"</formula>
    </cfRule>
  </conditionalFormatting>
  <conditionalFormatting sqref="AB6">
    <cfRule type="cellIs" dxfId="7240" priority="7524" operator="equal">
      <formula>"09.30 – 13.00"</formula>
    </cfRule>
  </conditionalFormatting>
  <conditionalFormatting sqref="AB6">
    <cfRule type="cellIs" dxfId="7239" priority="7525" operator="equal">
      <formula>"10.30 – 19.30"</formula>
    </cfRule>
  </conditionalFormatting>
  <conditionalFormatting sqref="AB6">
    <cfRule type="cellIs" dxfId="7238" priority="7526" operator="equal">
      <formula>"11.30 – 19.30"</formula>
    </cfRule>
  </conditionalFormatting>
  <conditionalFormatting sqref="AB6">
    <cfRule type="cellIs" dxfId="7237" priority="7527" operator="equal">
      <formula>_FV(13,"3")</formula>
    </cfRule>
  </conditionalFormatting>
  <conditionalFormatting sqref="AB6">
    <cfRule type="cellIs" dxfId="7236" priority="7528" operator="equal">
      <formula>_FV(13,"3")</formula>
    </cfRule>
  </conditionalFormatting>
  <conditionalFormatting sqref="AB6">
    <cfRule type="containsText" dxfId="7235" priority="7512" operator="containsText" text="DOMENICA">
      <formula>NOT(ISERROR(SEARCH("DOMENICA",AB6)))</formula>
    </cfRule>
    <cfRule type="containsText" dxfId="7234" priority="7513" operator="containsText" text="08.30 – 14.30">
      <formula>NOT(ISERROR(SEARCH("08.30 – 14.30",AB6)))</formula>
    </cfRule>
    <cfRule type="containsText" dxfId="7233" priority="7514" operator="containsText" text="09.30 – 18.30">
      <formula>NOT(ISERROR(SEARCH("09.30 – 18.30",AB6)))</formula>
    </cfRule>
    <cfRule type="containsText" dxfId="7232" priority="7515" operator="containsText" text="08.30 – 16.30">
      <formula>NOT(ISERROR(SEARCH("08.30 – 16.30",AB6)))</formula>
    </cfRule>
    <cfRule type="containsText" dxfId="7231" priority="7516" operator="containsText" text="08.30 – 17.30">
      <formula>NOT(ISERROR(SEARCH("08.30 – 17.30",AB6)))</formula>
    </cfRule>
    <cfRule type="containsText" dxfId="7230" priority="7517" operator="containsText" text="09.00 – 18.00">
      <formula>NOT(ISERROR(SEARCH("09.00 – 18.00",AB6)))</formula>
    </cfRule>
    <cfRule type="containsText" dxfId="7229" priority="7518" operator="containsText" text="09.00 – 15.00">
      <formula>NOT(ISERROR(SEARCH("09.00 – 15.00",AB6)))</formula>
    </cfRule>
    <cfRule type="containsText" dxfId="7228" priority="7519" operator="containsText" text="10.30 – 19.30">
      <formula>NOT(ISERROR(SEARCH("10.30 – 19.30",AB6)))</formula>
    </cfRule>
    <cfRule type="containsText" dxfId="7227" priority="7520" operator="containsText" text="09.00 – 13.00">
      <formula>NOT(ISERROR(SEARCH("09.00 – 13.00",AB6)))</formula>
    </cfRule>
    <cfRule type="containsText" dxfId="7226" priority="7521" operator="containsText" text="11.30 – 19.30">
      <formula>NOT(ISERROR(SEARCH("11.30 – 19.30",AB6)))</formula>
    </cfRule>
  </conditionalFormatting>
  <conditionalFormatting sqref="AB6">
    <cfRule type="cellIs" dxfId="7225" priority="7505" operator="equal">
      <formula>"09.00 – 18.00"</formula>
    </cfRule>
  </conditionalFormatting>
  <conditionalFormatting sqref="AB6">
    <cfRule type="cellIs" dxfId="7224" priority="7506" operator="equal">
      <formula>"09.30 – 13.00"</formula>
    </cfRule>
  </conditionalFormatting>
  <conditionalFormatting sqref="AB6">
    <cfRule type="cellIs" dxfId="7223" priority="7507" operator="equal">
      <formula>"10.30 – 19.30"</formula>
    </cfRule>
  </conditionalFormatting>
  <conditionalFormatting sqref="AB6">
    <cfRule type="cellIs" dxfId="7222" priority="7508" operator="equal">
      <formula>"11.30 – 19.30"</formula>
    </cfRule>
  </conditionalFormatting>
  <conditionalFormatting sqref="AB6">
    <cfRule type="cellIs" dxfId="7221" priority="7509" operator="equal">
      <formula>_FV(13,"3")</formula>
    </cfRule>
  </conditionalFormatting>
  <conditionalFormatting sqref="AB6">
    <cfRule type="cellIs" dxfId="7220" priority="7498" operator="equal">
      <formula>"09.00 – 18.00"</formula>
    </cfRule>
  </conditionalFormatting>
  <conditionalFormatting sqref="AB6">
    <cfRule type="cellIs" dxfId="7219" priority="7499" operator="equal">
      <formula>"09.30 – 13.00"</formula>
    </cfRule>
  </conditionalFormatting>
  <conditionalFormatting sqref="AB6">
    <cfRule type="cellIs" dxfId="7218" priority="7500" operator="equal">
      <formula>"10.30 – 19.30"</formula>
    </cfRule>
  </conditionalFormatting>
  <conditionalFormatting sqref="AB6">
    <cfRule type="cellIs" dxfId="7217" priority="7501" operator="equal">
      <formula>"11.30 – 19.30"</formula>
    </cfRule>
  </conditionalFormatting>
  <conditionalFormatting sqref="AB6">
    <cfRule type="cellIs" dxfId="7216" priority="7502" operator="equal">
      <formula>_FV(13,"3")</formula>
    </cfRule>
  </conditionalFormatting>
  <conditionalFormatting sqref="AB7:AB14">
    <cfRule type="containsText" dxfId="7215" priority="7480" operator="containsText" text="08.30 – 14.30">
      <formula>NOT(ISERROR(SEARCH("08.30 – 14.30",AB7)))</formula>
    </cfRule>
    <cfRule type="containsText" dxfId="7214" priority="7481" operator="containsText" text="09:30 – 18.30">
      <formula>NOT(ISERROR(SEARCH("09:30 – 18.30",AB7)))</formula>
    </cfRule>
    <cfRule type="containsText" dxfId="7213" priority="7482" operator="containsText" text="10.30 – 18.30">
      <formula>NOT(ISERROR(SEARCH("10.30 – 18.30",AB7)))</formula>
    </cfRule>
    <cfRule type="containsText" dxfId="7212" priority="7483" operator="containsText" text="09.30 – 18.30">
      <formula>NOT(ISERROR(SEARCH("09.30 – 18.30",AB7)))</formula>
    </cfRule>
    <cfRule type="containsText" dxfId="7211" priority="7485" operator="containsText" text="09.00 – 13:00">
      <formula>NOT(ISERROR(SEARCH("09.00 – 13:00",AB7)))</formula>
    </cfRule>
    <cfRule type="containsText" dxfId="7210" priority="7486" operator="containsText" text="08.30 – 16.30">
      <formula>NOT(ISERROR(SEARCH("08.30 – 16.30",AB7)))</formula>
    </cfRule>
    <cfRule type="containsText" dxfId="7209" priority="7487" operator="containsText" text="08:30 – 17.30">
      <formula>NOT(ISERROR(SEARCH("08:30 – 17.30",AB7)))</formula>
    </cfRule>
    <cfRule type="containsText" dxfId="7208" priority="7488" operator="containsText" text="08.30 – 17.30">
      <formula>NOT(ISERROR(SEARCH("08.30 – 17.30",AB7)))</formula>
    </cfRule>
    <cfRule type="containsText" dxfId="7207" priority="7489" operator="containsText" text="09.00 – 18.00">
      <formula>NOT(ISERROR(SEARCH("09.00 – 18.00",AB7)))</formula>
    </cfRule>
    <cfRule type="containsText" dxfId="7206" priority="7490" operator="containsText" text="09.00 – 13.00">
      <formula>NOT(ISERROR(SEARCH("09.00 – 13.00",AB7)))</formula>
    </cfRule>
    <cfRule type="containsText" dxfId="7205" priority="7491" operator="containsText" text="11.30 – 19.30">
      <formula>NOT(ISERROR(SEARCH("11.30 – 19.30",AB7)))</formula>
    </cfRule>
    <cfRule type="containsText" dxfId="7204" priority="7492" operator="containsText" text="10.30 – 19.30">
      <formula>NOT(ISERROR(SEARCH("10.30 – 19.30",AB7)))</formula>
    </cfRule>
    <cfRule type="containsText" dxfId="7203" priority="7493" operator="containsText" text="09.00 – 15.00">
      <formula>NOT(ISERROR(SEARCH("09.00 – 15.00",AB7)))</formula>
    </cfRule>
    <cfRule type="containsText" dxfId="7202" priority="7494" operator="containsText" text="1 2 : 3 0">
      <formula>NOT(ISERROR(SEARCH("1 2 : 3 0",AB7)))</formula>
    </cfRule>
    <cfRule type="containsText" dxfId="7201" priority="7495" operator="containsText" text="1 3 : 3 0">
      <formula>NOT(ISERROR(SEARCH("1 3 : 3 0",AB7)))</formula>
    </cfRule>
    <cfRule type="containsText" dxfId="7200" priority="7496" operator="containsText" text="FESTIVITÁ">
      <formula>NOT(ISERROR(SEARCH("FESTIVITÁ",AB7)))</formula>
    </cfRule>
    <cfRule type="cellIs" dxfId="7199" priority="7497" operator="equal">
      <formula>"DOMENICA"</formula>
    </cfRule>
  </conditionalFormatting>
  <conditionalFormatting sqref="AB7:AB14">
    <cfRule type="containsText" dxfId="7198" priority="7472" operator="containsText" text="09.00 - 13.00">
      <formula>NOT(ISERROR(SEARCH("09.00 - 13.00",AB7)))</formula>
    </cfRule>
    <cfRule type="containsText" dxfId="7197" priority="7475" operator="containsText" text="09.00 – 15:00">
      <formula>NOT(ISERROR(SEARCH("09.00 – 15:00",AB7)))</formula>
    </cfRule>
    <cfRule type="containsText" dxfId="7196" priority="7476" operator="containsText" text="09.00 – 16.00">
      <formula>NOT(ISERROR(SEARCH("09.00 – 16.00",AB7)))</formula>
    </cfRule>
    <cfRule type="containsText" dxfId="7195" priority="7477" operator="containsText" text="09.00 - 13:00">
      <formula>NOT(ISERROR(SEARCH("09.00 - 13:00",AB7)))</formula>
    </cfRule>
    <cfRule type="containsText" dxfId="7194" priority="7478" operator="containsText" text="08.30 – 16:30 ">
      <formula>NOT(ISERROR(SEARCH("08.30 – 16:30 ",AB7)))</formula>
    </cfRule>
    <cfRule type="containsText" dxfId="7193" priority="7479" operator="containsText" text="08.30 – 17:30 ">
      <formula>NOT(ISERROR(SEARCH("08.30 – 17:30 ",AB7)))</formula>
    </cfRule>
  </conditionalFormatting>
  <conditionalFormatting sqref="AB7:AB14">
    <cfRule type="containsText" dxfId="7192" priority="7474" operator="containsText" text="1 3 : 0 0">
      <formula>NOT(ISERROR(SEARCH("1 3 : 0 0",AB7)))</formula>
    </cfRule>
  </conditionalFormatting>
  <conditionalFormatting sqref="AB7">
    <cfRule type="containsText" dxfId="7191" priority="7473" operator="containsText" text="13:00">
      <formula>NOT(ISERROR(SEARCH("13:00",AB7)))</formula>
    </cfRule>
  </conditionalFormatting>
  <conditionalFormatting sqref="AB7:AB14">
    <cfRule type="containsText" dxfId="7190" priority="7484" operator="containsText" text="09:00 – 13.00 ">
      <formula>NOT(ISERROR(SEARCH("09:00 – 13.00 ",AB7)))</formula>
    </cfRule>
  </conditionalFormatting>
  <conditionalFormatting sqref="AB13">
    <cfRule type="containsText" dxfId="7189" priority="7471" operator="containsText" text="09:00 – 13.00 ">
      <formula>NOT(ISERROR(SEARCH("09:00 – 13.00 ",AB13)))</formula>
    </cfRule>
  </conditionalFormatting>
  <conditionalFormatting sqref="AB7:AB14">
    <cfRule type="containsText" dxfId="7188" priority="7470" operator="containsText" text="09:00 – 13.00 ">
      <formula>NOT(ISERROR(SEARCH("09:00 – 13.00 ",AB7)))</formula>
    </cfRule>
  </conditionalFormatting>
  <conditionalFormatting sqref="AB13:AB14">
    <cfRule type="containsText" dxfId="7187" priority="7469" operator="containsText" text="09:00 – 13.00 ">
      <formula>NOT(ISERROR(SEARCH("09:00 – 13.00 ",AB13)))</formula>
    </cfRule>
  </conditionalFormatting>
  <conditionalFormatting sqref="AB8">
    <cfRule type="containsText" dxfId="7186" priority="7466" operator="containsText" text="09.00 -13.00">
      <formula>NOT(ISERROR(SEARCH("09.00 -13.00",AB8)))</formula>
    </cfRule>
    <cfRule type="containsText" dxfId="7185" priority="7467" operator="containsText" text="09.00 -15:00">
      <formula>NOT(ISERROR(SEARCH("09.00 -15:00",AB8)))</formula>
    </cfRule>
    <cfRule type="containsText" dxfId="7184" priority="7468" operator="containsText" text="09.00 -16.00">
      <formula>NOT(ISERROR(SEARCH("09.00 -16.00",AB8)))</formula>
    </cfRule>
  </conditionalFormatting>
  <conditionalFormatting sqref="AB9:AB14">
    <cfRule type="containsText" dxfId="7183" priority="7463" operator="containsText" text="09.00 -13.00">
      <formula>NOT(ISERROR(SEARCH("09.00 -13.00",AB9)))</formula>
    </cfRule>
    <cfRule type="containsText" dxfId="7182" priority="7464" operator="containsText" text="09.00 -15:00">
      <formula>NOT(ISERROR(SEARCH("09.00 -15:00",AB9)))</formula>
    </cfRule>
    <cfRule type="containsText" dxfId="7181" priority="7465" operator="containsText" text="09.00 -16.00">
      <formula>NOT(ISERROR(SEARCH("09.00 -16.00",AB9)))</formula>
    </cfRule>
  </conditionalFormatting>
  <conditionalFormatting sqref="AB7">
    <cfRule type="containsText" dxfId="7180" priority="7460" operator="containsText" text="09.00 -13.00">
      <formula>NOT(ISERROR(SEARCH("09.00 -13.00",AB7)))</formula>
    </cfRule>
    <cfRule type="containsText" dxfId="7179" priority="7461" operator="containsText" text="09.00 -15:00">
      <formula>NOT(ISERROR(SEARCH("09.00 -15:00",AB7)))</formula>
    </cfRule>
    <cfRule type="containsText" dxfId="7178" priority="7462" operator="containsText" text="09.00 -16.00">
      <formula>NOT(ISERROR(SEARCH("09.00 -16.00",AB7)))</formula>
    </cfRule>
  </conditionalFormatting>
  <conditionalFormatting sqref="AB13">
    <cfRule type="containsText" dxfId="7177" priority="7459" operator="containsText" text="09:00 – 13.00 ">
      <formula>NOT(ISERROR(SEARCH("09:00 – 13.00 ",AB13)))</formula>
    </cfRule>
  </conditionalFormatting>
  <conditionalFormatting sqref="AB7:AB14">
    <cfRule type="containsText" dxfId="7176" priority="7458" operator="containsText" text="09:00 – 13.00 ">
      <formula>NOT(ISERROR(SEARCH("09:00 – 13.00 ",AB7)))</formula>
    </cfRule>
  </conditionalFormatting>
  <conditionalFormatting sqref="AB13:AB14">
    <cfRule type="containsText" dxfId="7175" priority="7457" operator="containsText" text="09:00 – 13.00 ">
      <formula>NOT(ISERROR(SEARCH("09:00 – 13.00 ",AB13)))</formula>
    </cfRule>
  </conditionalFormatting>
  <conditionalFormatting sqref="AB8">
    <cfRule type="containsText" dxfId="7174" priority="7454" operator="containsText" text="09.00 -13.00">
      <formula>NOT(ISERROR(SEARCH("09.00 -13.00",AB8)))</formula>
    </cfRule>
    <cfRule type="containsText" dxfId="7173" priority="7455" operator="containsText" text="09.00 -15:00">
      <formula>NOT(ISERROR(SEARCH("09.00 -15:00",AB8)))</formula>
    </cfRule>
    <cfRule type="containsText" dxfId="7172" priority="7456" operator="containsText" text="09.00 -16.00">
      <formula>NOT(ISERROR(SEARCH("09.00 -16.00",AB8)))</formula>
    </cfRule>
  </conditionalFormatting>
  <conditionalFormatting sqref="AB9:AB14">
    <cfRule type="containsText" dxfId="7171" priority="7451" operator="containsText" text="09.00 -13.00">
      <formula>NOT(ISERROR(SEARCH("09.00 -13.00",AB9)))</formula>
    </cfRule>
    <cfRule type="containsText" dxfId="7170" priority="7452" operator="containsText" text="09.00 -15:00">
      <formula>NOT(ISERROR(SEARCH("09.00 -15:00",AB9)))</formula>
    </cfRule>
    <cfRule type="containsText" dxfId="7169" priority="7453" operator="containsText" text="09.00 -16.00">
      <formula>NOT(ISERROR(SEARCH("09.00 -16.00",AB9)))</formula>
    </cfRule>
  </conditionalFormatting>
  <conditionalFormatting sqref="AB7">
    <cfRule type="containsText" dxfId="7168" priority="7448" operator="containsText" text="09.00 -13.00">
      <formula>NOT(ISERROR(SEARCH("09.00 -13.00",AB7)))</formula>
    </cfRule>
    <cfRule type="containsText" dxfId="7167" priority="7449" operator="containsText" text="09.00 -15:00">
      <formula>NOT(ISERROR(SEARCH("09.00 -15:00",AB7)))</formula>
    </cfRule>
    <cfRule type="containsText" dxfId="7166" priority="7450" operator="containsText" text="09.00 -16.00">
      <formula>NOT(ISERROR(SEARCH("09.00 -16.00",AB7)))</formula>
    </cfRule>
  </conditionalFormatting>
  <conditionalFormatting sqref="AB8">
    <cfRule type="containsText" dxfId="7165" priority="7445" operator="containsText" text="09.00 -13:00">
      <formula>NOT(ISERROR(SEARCH("09.00 -13:00",AB8)))</formula>
    </cfRule>
    <cfRule type="containsText" dxfId="7164" priority="7446" operator="containsText" text="08.30 -17.30">
      <formula>NOT(ISERROR(SEARCH("08.30 -17.30",AB8)))</formula>
    </cfRule>
    <cfRule type="containsText" dxfId="7163" priority="7447" operator="containsText" text="08.30 -15:30">
      <formula>NOT(ISERROR(SEARCH("08.30 -15:30",AB8)))</formula>
    </cfRule>
  </conditionalFormatting>
  <conditionalFormatting sqref="AB9:AB14">
    <cfRule type="containsText" dxfId="7162" priority="7442" operator="containsText" text="09.00 -13.00">
      <formula>NOT(ISERROR(SEARCH("09.00 -13.00",AB9)))</formula>
    </cfRule>
    <cfRule type="containsText" dxfId="7161" priority="7443" operator="containsText" text="09.00 -15:00">
      <formula>NOT(ISERROR(SEARCH("09.00 -15:00",AB9)))</formula>
    </cfRule>
    <cfRule type="containsText" dxfId="7160" priority="7444" operator="containsText" text="09.00 -16.00">
      <formula>NOT(ISERROR(SEARCH("09.00 -16.00",AB9)))</formula>
    </cfRule>
  </conditionalFormatting>
  <conditionalFormatting sqref="AB9:AB14">
    <cfRule type="containsText" dxfId="7159" priority="7439" operator="containsText" text="09.00 -13:00">
      <formula>NOT(ISERROR(SEARCH("09.00 -13:00",AB9)))</formula>
    </cfRule>
    <cfRule type="containsText" dxfId="7158" priority="7440" operator="containsText" text="08.30 -17.30">
      <formula>NOT(ISERROR(SEARCH("08.30 -17.30",AB9)))</formula>
    </cfRule>
    <cfRule type="containsText" dxfId="7157" priority="7441" operator="containsText" text="08.30 -15:30">
      <formula>NOT(ISERROR(SEARCH("08.30 -15:30",AB9)))</formula>
    </cfRule>
  </conditionalFormatting>
  <conditionalFormatting sqref="AB7">
    <cfRule type="containsText" dxfId="7156" priority="7436" operator="containsText" text="09.00 -13.00">
      <formula>NOT(ISERROR(SEARCH("09.00 -13.00",AB7)))</formula>
    </cfRule>
    <cfRule type="containsText" dxfId="7155" priority="7437" operator="containsText" text="09.00 -15:00">
      <formula>NOT(ISERROR(SEARCH("09.00 -15:00",AB7)))</formula>
    </cfRule>
    <cfRule type="containsText" dxfId="7154" priority="7438" operator="containsText" text="09.00 -16.00">
      <formula>NOT(ISERROR(SEARCH("09.00 -16.00",AB7)))</formula>
    </cfRule>
  </conditionalFormatting>
  <conditionalFormatting sqref="AB7">
    <cfRule type="containsText" dxfId="7153" priority="7433" operator="containsText" text="09.00 -13:00">
      <formula>NOT(ISERROR(SEARCH("09.00 -13:00",AB7)))</formula>
    </cfRule>
    <cfRule type="containsText" dxfId="7152" priority="7434" operator="containsText" text="08.30 -17.30">
      <formula>NOT(ISERROR(SEARCH("08.30 -17.30",AB7)))</formula>
    </cfRule>
    <cfRule type="containsText" dxfId="7151" priority="7435" operator="containsText" text="08.30 -15:30">
      <formula>NOT(ISERROR(SEARCH("08.30 -15:30",AB7)))</formula>
    </cfRule>
  </conditionalFormatting>
  <conditionalFormatting sqref="AB60">
    <cfRule type="cellIs" dxfId="7150" priority="7424" operator="equal">
      <formula>"09.00 – 13.00"</formula>
    </cfRule>
  </conditionalFormatting>
  <conditionalFormatting sqref="AB60">
    <cfRule type="cellIs" dxfId="7149" priority="7425" operator="equal">
      <formula>"09.00 – 15.00"</formula>
    </cfRule>
  </conditionalFormatting>
  <conditionalFormatting sqref="AB60">
    <cfRule type="cellIs" dxfId="7148" priority="7426" operator="equal">
      <formula>"09.00 – 18.00"</formula>
    </cfRule>
  </conditionalFormatting>
  <conditionalFormatting sqref="AB60">
    <cfRule type="cellIs" dxfId="7147" priority="7427" operator="equal">
      <formula>"09.30 – 13.00"</formula>
    </cfRule>
  </conditionalFormatting>
  <conditionalFormatting sqref="AB60">
    <cfRule type="cellIs" dxfId="7146" priority="7428" operator="equal">
      <formula>"10.30 – 19.30"</formula>
    </cfRule>
  </conditionalFormatting>
  <conditionalFormatting sqref="AB60">
    <cfRule type="cellIs" dxfId="7145" priority="7429" operator="equal">
      <formula>"11.30 – 19.30"</formula>
    </cfRule>
  </conditionalFormatting>
  <conditionalFormatting sqref="AB60">
    <cfRule type="cellIs" dxfId="7144" priority="7430" operator="equal">
      <formula>_FV(13,"3")</formula>
    </cfRule>
  </conditionalFormatting>
  <conditionalFormatting sqref="AB60">
    <cfRule type="cellIs" dxfId="7143" priority="7431" operator="equal">
      <formula>_FV(13,"3")</formula>
    </cfRule>
  </conditionalFormatting>
  <conditionalFormatting sqref="AB60">
    <cfRule type="cellIs" dxfId="7142" priority="7432" operator="equal">
      <formula>_FV(13,"3")</formula>
    </cfRule>
  </conditionalFormatting>
  <conditionalFormatting sqref="AB60">
    <cfRule type="containsText" dxfId="7141" priority="7414" operator="containsText" text="DOMENICA">
      <formula>NOT(ISERROR(SEARCH("DOMENICA",AB60)))</formula>
    </cfRule>
    <cfRule type="containsText" dxfId="7140" priority="7415" operator="containsText" text="08.30 – 14.30">
      <formula>NOT(ISERROR(SEARCH("08.30 – 14.30",AB60)))</formula>
    </cfRule>
    <cfRule type="containsText" dxfId="7139" priority="7416" operator="containsText" text="09.30 – 18.30">
      <formula>NOT(ISERROR(SEARCH("09.30 – 18.30",AB60)))</formula>
    </cfRule>
    <cfRule type="containsText" dxfId="7138" priority="7417" operator="containsText" text="08.30 – 16.30">
      <formula>NOT(ISERROR(SEARCH("08.30 – 16.30",AB60)))</formula>
    </cfRule>
    <cfRule type="containsText" dxfId="7137" priority="7418" operator="containsText" text="08.30 – 17.30">
      <formula>NOT(ISERROR(SEARCH("08.30 – 17.30",AB60)))</formula>
    </cfRule>
    <cfRule type="containsText" dxfId="7136" priority="7419" operator="containsText" text="09.00 – 18.00">
      <formula>NOT(ISERROR(SEARCH("09.00 – 18.00",AB60)))</formula>
    </cfRule>
    <cfRule type="containsText" dxfId="7135" priority="7420" operator="containsText" text="09.00 – 15.00">
      <formula>NOT(ISERROR(SEARCH("09.00 – 15.00",AB60)))</formula>
    </cfRule>
    <cfRule type="containsText" dxfId="7134" priority="7421" operator="containsText" text="10.30 – 19.30">
      <formula>NOT(ISERROR(SEARCH("10.30 – 19.30",AB60)))</formula>
    </cfRule>
    <cfRule type="containsText" dxfId="7133" priority="7422" operator="containsText" text="09.00 – 13.00">
      <formula>NOT(ISERROR(SEARCH("09.00 – 13.00",AB60)))</formula>
    </cfRule>
    <cfRule type="containsText" dxfId="7132" priority="7423" operator="containsText" text="11.30 – 19.30">
      <formula>NOT(ISERROR(SEARCH("11.30 – 19.30",AB60)))</formula>
    </cfRule>
  </conditionalFormatting>
  <conditionalFormatting sqref="AB60">
    <cfRule type="cellIs" dxfId="7131" priority="7406" operator="equal">
      <formula>"09.00 – 15.00"</formula>
    </cfRule>
  </conditionalFormatting>
  <conditionalFormatting sqref="AB60">
    <cfRule type="cellIs" dxfId="7130" priority="7407" operator="equal">
      <formula>"09.00 – 18.00"</formula>
    </cfRule>
  </conditionalFormatting>
  <conditionalFormatting sqref="AB60">
    <cfRule type="cellIs" dxfId="7129" priority="7408" operator="equal">
      <formula>"09.30 – 13.00"</formula>
    </cfRule>
  </conditionalFormatting>
  <conditionalFormatting sqref="AB60">
    <cfRule type="cellIs" dxfId="7128" priority="7409" operator="equal">
      <formula>"10.30 – 19.30"</formula>
    </cfRule>
  </conditionalFormatting>
  <conditionalFormatting sqref="AB60">
    <cfRule type="cellIs" dxfId="7127" priority="7410" operator="equal">
      <formula>"11.30 – 19.30"</formula>
    </cfRule>
  </conditionalFormatting>
  <conditionalFormatting sqref="AB60">
    <cfRule type="cellIs" dxfId="7126" priority="7411" operator="equal">
      <formula>_FV(13,"3")</formula>
    </cfRule>
  </conditionalFormatting>
  <conditionalFormatting sqref="AB60">
    <cfRule type="cellIs" dxfId="7125" priority="7412" operator="equal">
      <formula>_FV(13,"3")</formula>
    </cfRule>
  </conditionalFormatting>
  <conditionalFormatting sqref="AB60">
    <cfRule type="cellIs" dxfId="7124" priority="7413" operator="equal">
      <formula>_FV(13,"3")</formula>
    </cfRule>
  </conditionalFormatting>
  <conditionalFormatting sqref="AB60">
    <cfRule type="cellIs" dxfId="7123" priority="7398" operator="equal">
      <formula>"09.00 – 15.00"</formula>
    </cfRule>
  </conditionalFormatting>
  <conditionalFormatting sqref="AB60">
    <cfRule type="cellIs" dxfId="7122" priority="7399" operator="equal">
      <formula>"09.00 – 18.00"</formula>
    </cfRule>
  </conditionalFormatting>
  <conditionalFormatting sqref="AB60">
    <cfRule type="cellIs" dxfId="7121" priority="7400" operator="equal">
      <formula>"09.30 – 13.00"</formula>
    </cfRule>
  </conditionalFormatting>
  <conditionalFormatting sqref="AB60">
    <cfRule type="cellIs" dxfId="7120" priority="7401" operator="equal">
      <formula>"10.30 – 19.30"</formula>
    </cfRule>
  </conditionalFormatting>
  <conditionalFormatting sqref="AB60">
    <cfRule type="cellIs" dxfId="7119" priority="7402" operator="equal">
      <formula>"11.30 – 19.30"</formula>
    </cfRule>
  </conditionalFormatting>
  <conditionalFormatting sqref="AB60">
    <cfRule type="cellIs" dxfId="7118" priority="7403" operator="equal">
      <formula>_FV(13,"3")</formula>
    </cfRule>
  </conditionalFormatting>
  <conditionalFormatting sqref="AB60">
    <cfRule type="cellIs" dxfId="7117" priority="7404" operator="equal">
      <formula>_FV(13,"3")</formula>
    </cfRule>
  </conditionalFormatting>
  <conditionalFormatting sqref="AB60">
    <cfRule type="cellIs" dxfId="7116" priority="7405" operator="equal">
      <formula>_FV(13,"3")</formula>
    </cfRule>
  </conditionalFormatting>
  <conditionalFormatting sqref="AB60">
    <cfRule type="containsText" dxfId="7115" priority="7392" operator="containsText" text="09.00 - 13.00">
      <formula>NOT(ISERROR(SEARCH("09.00 - 13.00",AB60)))</formula>
    </cfRule>
    <cfRule type="containsText" dxfId="7114" priority="7393" operator="containsText" text="09.00 – 15:00">
      <formula>NOT(ISERROR(SEARCH("09.00 – 15:00",AB60)))</formula>
    </cfRule>
    <cfRule type="containsText" dxfId="7113" priority="7394" operator="containsText" text="09.00 – 16.00">
      <formula>NOT(ISERROR(SEARCH("09.00 – 16.00",AB60)))</formula>
    </cfRule>
    <cfRule type="containsText" dxfId="7112" priority="7395" operator="containsText" text="09.00 - 13:00">
      <formula>NOT(ISERROR(SEARCH("09.00 - 13:00",AB60)))</formula>
    </cfRule>
    <cfRule type="containsText" dxfId="7111" priority="7396" operator="containsText" text="08.30 – 16:30 ">
      <formula>NOT(ISERROR(SEARCH("08.30 – 16:30 ",AB60)))</formula>
    </cfRule>
    <cfRule type="containsText" dxfId="7110" priority="7397" operator="containsText" text="08.30 – 17:30 ">
      <formula>NOT(ISERROR(SEARCH("08.30 – 17:30 ",AB60)))</formula>
    </cfRule>
  </conditionalFormatting>
  <conditionalFormatting sqref="AB60">
    <cfRule type="cellIs" dxfId="7109" priority="7384" operator="equal">
      <formula>"09.00 – 15.00"</formula>
    </cfRule>
  </conditionalFormatting>
  <conditionalFormatting sqref="AB60">
    <cfRule type="cellIs" dxfId="7108" priority="7385" operator="equal">
      <formula>"09.00 – 18.00"</formula>
    </cfRule>
  </conditionalFormatting>
  <conditionalFormatting sqref="AB60">
    <cfRule type="cellIs" dxfId="7107" priority="7386" operator="equal">
      <formula>"09.30 – 13.00"</formula>
    </cfRule>
  </conditionalFormatting>
  <conditionalFormatting sqref="AB60">
    <cfRule type="cellIs" dxfId="7106" priority="7387" operator="equal">
      <formula>"10.30 – 19.30"</formula>
    </cfRule>
  </conditionalFormatting>
  <conditionalFormatting sqref="AB60">
    <cfRule type="cellIs" dxfId="7105" priority="7388" operator="equal">
      <formula>"11.30 – 19.30"</formula>
    </cfRule>
  </conditionalFormatting>
  <conditionalFormatting sqref="AB60">
    <cfRule type="cellIs" dxfId="7104" priority="7389" operator="equal">
      <formula>_FV(13,"3")</formula>
    </cfRule>
  </conditionalFormatting>
  <conditionalFormatting sqref="AB60">
    <cfRule type="cellIs" dxfId="7103" priority="7390" operator="equal">
      <formula>_FV(13,"3")</formula>
    </cfRule>
  </conditionalFormatting>
  <conditionalFormatting sqref="AB60">
    <cfRule type="cellIs" dxfId="7102" priority="7391" operator="equal">
      <formula>_FV(13,"3")</formula>
    </cfRule>
  </conditionalFormatting>
  <conditionalFormatting sqref="AB60">
    <cfRule type="containsText" dxfId="7101" priority="7374" operator="containsText" text="DOMENICA">
      <formula>NOT(ISERROR(SEARCH("DOMENICA",AB60)))</formula>
    </cfRule>
    <cfRule type="containsText" dxfId="7100" priority="7375" operator="containsText" text="08.30 – 14.30">
      <formula>NOT(ISERROR(SEARCH("08.30 – 14.30",AB60)))</formula>
    </cfRule>
    <cfRule type="containsText" dxfId="7099" priority="7376" operator="containsText" text="09.30 – 18.30">
      <formula>NOT(ISERROR(SEARCH("09.30 – 18.30",AB60)))</formula>
    </cfRule>
    <cfRule type="containsText" dxfId="7098" priority="7377" operator="containsText" text="08.30 – 16.30">
      <formula>NOT(ISERROR(SEARCH("08.30 – 16.30",AB60)))</formula>
    </cfRule>
    <cfRule type="containsText" dxfId="7097" priority="7378" operator="containsText" text="08.30 – 17.30">
      <formula>NOT(ISERROR(SEARCH("08.30 – 17.30",AB60)))</formula>
    </cfRule>
    <cfRule type="containsText" dxfId="7096" priority="7379" operator="containsText" text="09.00 – 18.00">
      <formula>NOT(ISERROR(SEARCH("09.00 – 18.00",AB60)))</formula>
    </cfRule>
    <cfRule type="containsText" dxfId="7095" priority="7380" operator="containsText" text="09.00 – 15.00">
      <formula>NOT(ISERROR(SEARCH("09.00 – 15.00",AB60)))</formula>
    </cfRule>
    <cfRule type="containsText" dxfId="7094" priority="7381" operator="containsText" text="10.30 – 19.30">
      <formula>NOT(ISERROR(SEARCH("10.30 – 19.30",AB60)))</formula>
    </cfRule>
    <cfRule type="containsText" dxfId="7093" priority="7382" operator="containsText" text="09.00 – 13.00">
      <formula>NOT(ISERROR(SEARCH("09.00 – 13.00",AB60)))</formula>
    </cfRule>
    <cfRule type="containsText" dxfId="7092" priority="7383" operator="containsText" text="11.30 – 19.30">
      <formula>NOT(ISERROR(SEARCH("11.30 – 19.30",AB60)))</formula>
    </cfRule>
  </conditionalFormatting>
  <conditionalFormatting sqref="AB60">
    <cfRule type="cellIs" dxfId="7091" priority="7367" operator="equal">
      <formula>"09.00 – 18.00"</formula>
    </cfRule>
  </conditionalFormatting>
  <conditionalFormatting sqref="AB60">
    <cfRule type="cellIs" dxfId="7090" priority="7368" operator="equal">
      <formula>"09.30 – 13.00"</formula>
    </cfRule>
  </conditionalFormatting>
  <conditionalFormatting sqref="AB60">
    <cfRule type="cellIs" dxfId="7089" priority="7369" operator="equal">
      <formula>"10.30 – 19.30"</formula>
    </cfRule>
  </conditionalFormatting>
  <conditionalFormatting sqref="AB60">
    <cfRule type="cellIs" dxfId="7088" priority="7370" operator="equal">
      <formula>"11.30 – 19.30"</formula>
    </cfRule>
  </conditionalFormatting>
  <conditionalFormatting sqref="AB60">
    <cfRule type="cellIs" dxfId="7087" priority="7371" operator="equal">
      <formula>_FV(13,"3")</formula>
    </cfRule>
  </conditionalFormatting>
  <conditionalFormatting sqref="AB60">
    <cfRule type="cellIs" dxfId="7086" priority="7372" operator="equal">
      <formula>_FV(13,"3")</formula>
    </cfRule>
  </conditionalFormatting>
  <conditionalFormatting sqref="AB60">
    <cfRule type="cellIs" dxfId="7085" priority="7373" operator="equal">
      <formula>_FV(13,"3")</formula>
    </cfRule>
  </conditionalFormatting>
  <conditionalFormatting sqref="AB60">
    <cfRule type="cellIs" dxfId="7084" priority="7360" operator="equal">
      <formula>"09.00 – 18.00"</formula>
    </cfRule>
  </conditionalFormatting>
  <conditionalFormatting sqref="AB60">
    <cfRule type="cellIs" dxfId="7083" priority="7361" operator="equal">
      <formula>"09.30 – 13.00"</formula>
    </cfRule>
  </conditionalFormatting>
  <conditionalFormatting sqref="AB60">
    <cfRule type="cellIs" dxfId="7082" priority="7362" operator="equal">
      <formula>"10.30 – 19.30"</formula>
    </cfRule>
  </conditionalFormatting>
  <conditionalFormatting sqref="AB60">
    <cfRule type="cellIs" dxfId="7081" priority="7363" operator="equal">
      <formula>"11.30 – 19.30"</formula>
    </cfRule>
  </conditionalFormatting>
  <conditionalFormatting sqref="AB60">
    <cfRule type="cellIs" dxfId="7080" priority="7364" operator="equal">
      <formula>_FV(13,"3")</formula>
    </cfRule>
  </conditionalFormatting>
  <conditionalFormatting sqref="AB60">
    <cfRule type="cellIs" dxfId="7079" priority="7365" operator="equal">
      <formula>_FV(13,"3")</formula>
    </cfRule>
  </conditionalFormatting>
  <conditionalFormatting sqref="AB60">
    <cfRule type="cellIs" dxfId="7078" priority="7366" operator="equal">
      <formula>_FV(13,"3")</formula>
    </cfRule>
  </conditionalFormatting>
  <conditionalFormatting sqref="AB61:AB68 AC61">
    <cfRule type="containsText" dxfId="7077" priority="7342" operator="containsText" text="08.30 – 14.30">
      <formula>NOT(ISERROR(SEARCH("08.30 – 14.30",AB61)))</formula>
    </cfRule>
    <cfRule type="containsText" dxfId="7076" priority="7343" operator="containsText" text="09:30 – 18.30">
      <formula>NOT(ISERROR(SEARCH("09:30 – 18.30",AB61)))</formula>
    </cfRule>
    <cfRule type="containsText" dxfId="7075" priority="7344" operator="containsText" text="10.30 – 18.30">
      <formula>NOT(ISERROR(SEARCH("10.30 – 18.30",AB61)))</formula>
    </cfRule>
    <cfRule type="containsText" dxfId="7074" priority="7345" operator="containsText" text="09.30 – 18.30">
      <formula>NOT(ISERROR(SEARCH("09.30 – 18.30",AB61)))</formula>
    </cfRule>
    <cfRule type="containsText" dxfId="7073" priority="7347" operator="containsText" text="09.00 – 13:00">
      <formula>NOT(ISERROR(SEARCH("09.00 – 13:00",AB61)))</formula>
    </cfRule>
    <cfRule type="containsText" dxfId="7072" priority="7348" operator="containsText" text="08.30 – 16.30">
      <formula>NOT(ISERROR(SEARCH("08.30 – 16.30",AB61)))</formula>
    </cfRule>
    <cfRule type="containsText" dxfId="7071" priority="7349" operator="containsText" text="08:30 – 17.30">
      <formula>NOT(ISERROR(SEARCH("08:30 – 17.30",AB61)))</formula>
    </cfRule>
    <cfRule type="containsText" dxfId="7070" priority="7350" operator="containsText" text="08.30 – 17.30">
      <formula>NOT(ISERROR(SEARCH("08.30 – 17.30",AB61)))</formula>
    </cfRule>
    <cfRule type="containsText" dxfId="7069" priority="7351" operator="containsText" text="09.00 – 18.00">
      <formula>NOT(ISERROR(SEARCH("09.00 – 18.00",AB61)))</formula>
    </cfRule>
    <cfRule type="containsText" dxfId="7068" priority="7352" operator="containsText" text="09.00 – 13.00">
      <formula>NOT(ISERROR(SEARCH("09.00 – 13.00",AB61)))</formula>
    </cfRule>
    <cfRule type="containsText" dxfId="7067" priority="7353" operator="containsText" text="11.30 – 19.30">
      <formula>NOT(ISERROR(SEARCH("11.30 – 19.30",AB61)))</formula>
    </cfRule>
    <cfRule type="containsText" dxfId="7066" priority="7354" operator="containsText" text="10.30 – 19.30">
      <formula>NOT(ISERROR(SEARCH("10.30 – 19.30",AB61)))</formula>
    </cfRule>
    <cfRule type="containsText" dxfId="7065" priority="7355" operator="containsText" text="09.00 – 15.00">
      <formula>NOT(ISERROR(SEARCH("09.00 – 15.00",AB61)))</formula>
    </cfRule>
    <cfRule type="containsText" dxfId="7064" priority="7356" operator="containsText" text="1 2 : 3 0">
      <formula>NOT(ISERROR(SEARCH("1 2 : 3 0",AB61)))</formula>
    </cfRule>
    <cfRule type="containsText" dxfId="7063" priority="7357" operator="containsText" text="1 3 : 3 0">
      <formula>NOT(ISERROR(SEARCH("1 3 : 3 0",AB61)))</formula>
    </cfRule>
    <cfRule type="containsText" dxfId="7062" priority="7358" operator="containsText" text="FESTIVITÁ">
      <formula>NOT(ISERROR(SEARCH("FESTIVITÁ",AB61)))</formula>
    </cfRule>
    <cfRule type="cellIs" dxfId="7061" priority="7359" operator="equal">
      <formula>"DOMENICA"</formula>
    </cfRule>
  </conditionalFormatting>
  <conditionalFormatting sqref="AB61:AB68 AC61">
    <cfRule type="containsText" dxfId="7060" priority="7334" operator="containsText" text="09.00 - 13.00">
      <formula>NOT(ISERROR(SEARCH("09.00 - 13.00",AB61)))</formula>
    </cfRule>
    <cfRule type="containsText" dxfId="7059" priority="7337" operator="containsText" text="09.00 – 15:00">
      <formula>NOT(ISERROR(SEARCH("09.00 – 15:00",AB61)))</formula>
    </cfRule>
    <cfRule type="containsText" dxfId="7058" priority="7338" operator="containsText" text="09.00 – 16.00">
      <formula>NOT(ISERROR(SEARCH("09.00 – 16.00",AB61)))</formula>
    </cfRule>
    <cfRule type="containsText" dxfId="7057" priority="7339" operator="containsText" text="09.00 - 13:00">
      <formula>NOT(ISERROR(SEARCH("09.00 - 13:00",AB61)))</formula>
    </cfRule>
    <cfRule type="containsText" dxfId="7056" priority="7340" operator="containsText" text="08.30 – 16:30 ">
      <formula>NOT(ISERROR(SEARCH("08.30 – 16:30 ",AB61)))</formula>
    </cfRule>
    <cfRule type="containsText" dxfId="7055" priority="7341" operator="containsText" text="08.30 – 17:30 ">
      <formula>NOT(ISERROR(SEARCH("08.30 – 17:30 ",AB61)))</formula>
    </cfRule>
  </conditionalFormatting>
  <conditionalFormatting sqref="AB61:AB68 AC61">
    <cfRule type="containsText" dxfId="7054" priority="7336" operator="containsText" text="1 3 : 0 0">
      <formula>NOT(ISERROR(SEARCH("1 3 : 0 0",AB61)))</formula>
    </cfRule>
  </conditionalFormatting>
  <conditionalFormatting sqref="AB61:AC61">
    <cfRule type="containsText" dxfId="7053" priority="7335" operator="containsText" text="13:00">
      <formula>NOT(ISERROR(SEARCH("13:00",AB61)))</formula>
    </cfRule>
  </conditionalFormatting>
  <conditionalFormatting sqref="AB61:AB68 AC61">
    <cfRule type="containsText" dxfId="7052" priority="7346" operator="containsText" text="09:00 – 13.00 ">
      <formula>NOT(ISERROR(SEARCH("09:00 – 13.00 ",AB61)))</formula>
    </cfRule>
  </conditionalFormatting>
  <conditionalFormatting sqref="AB67">
    <cfRule type="containsText" dxfId="7051" priority="7333" operator="containsText" text="09:00 – 13.00 ">
      <formula>NOT(ISERROR(SEARCH("09:00 – 13.00 ",AB67)))</formula>
    </cfRule>
  </conditionalFormatting>
  <conditionalFormatting sqref="AB61:AB68 AC61">
    <cfRule type="containsText" dxfId="7050" priority="7332" operator="containsText" text="09:00 – 13.00 ">
      <formula>NOT(ISERROR(SEARCH("09:00 – 13.00 ",AB61)))</formula>
    </cfRule>
  </conditionalFormatting>
  <conditionalFormatting sqref="AB67:AB68">
    <cfRule type="containsText" dxfId="7049" priority="7331" operator="containsText" text="09:00 – 13.00 ">
      <formula>NOT(ISERROR(SEARCH("09:00 – 13.00 ",AB67)))</formula>
    </cfRule>
  </conditionalFormatting>
  <conditionalFormatting sqref="AB62">
    <cfRule type="containsText" dxfId="7048" priority="7328" operator="containsText" text="09.00 -13.00">
      <formula>NOT(ISERROR(SEARCH("09.00 -13.00",AB62)))</formula>
    </cfRule>
    <cfRule type="containsText" dxfId="7047" priority="7329" operator="containsText" text="09.00 -15:00">
      <formula>NOT(ISERROR(SEARCH("09.00 -15:00",AB62)))</formula>
    </cfRule>
    <cfRule type="containsText" dxfId="7046" priority="7330" operator="containsText" text="09.00 -16.00">
      <formula>NOT(ISERROR(SEARCH("09.00 -16.00",AB62)))</formula>
    </cfRule>
  </conditionalFormatting>
  <conditionalFormatting sqref="AB63:AB68">
    <cfRule type="containsText" dxfId="7045" priority="7325" operator="containsText" text="09.00 -13.00">
      <formula>NOT(ISERROR(SEARCH("09.00 -13.00",AB63)))</formula>
    </cfRule>
    <cfRule type="containsText" dxfId="7044" priority="7326" operator="containsText" text="09.00 -15:00">
      <formula>NOT(ISERROR(SEARCH("09.00 -15:00",AB63)))</formula>
    </cfRule>
    <cfRule type="containsText" dxfId="7043" priority="7327" operator="containsText" text="09.00 -16.00">
      <formula>NOT(ISERROR(SEARCH("09.00 -16.00",AB63)))</formula>
    </cfRule>
  </conditionalFormatting>
  <conditionalFormatting sqref="AB61:AC61">
    <cfRule type="containsText" dxfId="7042" priority="7322" operator="containsText" text="09.00 -13.00">
      <formula>NOT(ISERROR(SEARCH("09.00 -13.00",AB61)))</formula>
    </cfRule>
    <cfRule type="containsText" dxfId="7041" priority="7323" operator="containsText" text="09.00 -15:00">
      <formula>NOT(ISERROR(SEARCH("09.00 -15:00",AB61)))</formula>
    </cfRule>
    <cfRule type="containsText" dxfId="7040" priority="7324" operator="containsText" text="09.00 -16.00">
      <formula>NOT(ISERROR(SEARCH("09.00 -16.00",AB61)))</formula>
    </cfRule>
  </conditionalFormatting>
  <conditionalFormatting sqref="AB67">
    <cfRule type="containsText" dxfId="7039" priority="7321" operator="containsText" text="09:00 – 13.00 ">
      <formula>NOT(ISERROR(SEARCH("09:00 – 13.00 ",AB67)))</formula>
    </cfRule>
  </conditionalFormatting>
  <conditionalFormatting sqref="AB61:AB68 AC61">
    <cfRule type="containsText" dxfId="7038" priority="7320" operator="containsText" text="09:00 – 13.00 ">
      <formula>NOT(ISERROR(SEARCH("09:00 – 13.00 ",AB61)))</formula>
    </cfRule>
  </conditionalFormatting>
  <conditionalFormatting sqref="AB67:AB68">
    <cfRule type="containsText" dxfId="7037" priority="7319" operator="containsText" text="09:00 – 13.00 ">
      <formula>NOT(ISERROR(SEARCH("09:00 – 13.00 ",AB67)))</formula>
    </cfRule>
  </conditionalFormatting>
  <conditionalFormatting sqref="AB62">
    <cfRule type="containsText" dxfId="7036" priority="7316" operator="containsText" text="09.00 -13.00">
      <formula>NOT(ISERROR(SEARCH("09.00 -13.00",AB62)))</formula>
    </cfRule>
    <cfRule type="containsText" dxfId="7035" priority="7317" operator="containsText" text="09.00 -15:00">
      <formula>NOT(ISERROR(SEARCH("09.00 -15:00",AB62)))</formula>
    </cfRule>
    <cfRule type="containsText" dxfId="7034" priority="7318" operator="containsText" text="09.00 -16.00">
      <formula>NOT(ISERROR(SEARCH("09.00 -16.00",AB62)))</formula>
    </cfRule>
  </conditionalFormatting>
  <conditionalFormatting sqref="AB63:AB68">
    <cfRule type="containsText" dxfId="7033" priority="7313" operator="containsText" text="09.00 -13.00">
      <formula>NOT(ISERROR(SEARCH("09.00 -13.00",AB63)))</formula>
    </cfRule>
    <cfRule type="containsText" dxfId="7032" priority="7314" operator="containsText" text="09.00 -15:00">
      <formula>NOT(ISERROR(SEARCH("09.00 -15:00",AB63)))</formula>
    </cfRule>
    <cfRule type="containsText" dxfId="7031" priority="7315" operator="containsText" text="09.00 -16.00">
      <formula>NOT(ISERROR(SEARCH("09.00 -16.00",AB63)))</formula>
    </cfRule>
  </conditionalFormatting>
  <conditionalFormatting sqref="AB61:AC61">
    <cfRule type="containsText" dxfId="7030" priority="7310" operator="containsText" text="09.00 -13.00">
      <formula>NOT(ISERROR(SEARCH("09.00 -13.00",AB61)))</formula>
    </cfRule>
    <cfRule type="containsText" dxfId="7029" priority="7311" operator="containsText" text="09.00 -15:00">
      <formula>NOT(ISERROR(SEARCH("09.00 -15:00",AB61)))</formula>
    </cfRule>
    <cfRule type="containsText" dxfId="7028" priority="7312" operator="containsText" text="09.00 -16.00">
      <formula>NOT(ISERROR(SEARCH("09.00 -16.00",AB61)))</formula>
    </cfRule>
  </conditionalFormatting>
  <conditionalFormatting sqref="AB62">
    <cfRule type="containsText" dxfId="7027" priority="7307" operator="containsText" text="09.00 -13:00">
      <formula>NOT(ISERROR(SEARCH("09.00 -13:00",AB62)))</formula>
    </cfRule>
    <cfRule type="containsText" dxfId="7026" priority="7308" operator="containsText" text="08.30 -17.30">
      <formula>NOT(ISERROR(SEARCH("08.30 -17.30",AB62)))</formula>
    </cfRule>
    <cfRule type="containsText" dxfId="7025" priority="7309" operator="containsText" text="08.30 -15:30">
      <formula>NOT(ISERROR(SEARCH("08.30 -15:30",AB62)))</formula>
    </cfRule>
  </conditionalFormatting>
  <conditionalFormatting sqref="AB63:AB68">
    <cfRule type="containsText" dxfId="7024" priority="7304" operator="containsText" text="09.00 -13.00">
      <formula>NOT(ISERROR(SEARCH("09.00 -13.00",AB63)))</formula>
    </cfRule>
    <cfRule type="containsText" dxfId="7023" priority="7305" operator="containsText" text="09.00 -15:00">
      <formula>NOT(ISERROR(SEARCH("09.00 -15:00",AB63)))</formula>
    </cfRule>
    <cfRule type="containsText" dxfId="7022" priority="7306" operator="containsText" text="09.00 -16.00">
      <formula>NOT(ISERROR(SEARCH("09.00 -16.00",AB63)))</formula>
    </cfRule>
  </conditionalFormatting>
  <conditionalFormatting sqref="AB63:AB68">
    <cfRule type="containsText" dxfId="7021" priority="7301" operator="containsText" text="09.00 -13:00">
      <formula>NOT(ISERROR(SEARCH("09.00 -13:00",AB63)))</formula>
    </cfRule>
    <cfRule type="containsText" dxfId="7020" priority="7302" operator="containsText" text="08.30 -17.30">
      <formula>NOT(ISERROR(SEARCH("08.30 -17.30",AB63)))</formula>
    </cfRule>
    <cfRule type="containsText" dxfId="7019" priority="7303" operator="containsText" text="08.30 -15:30">
      <formula>NOT(ISERROR(SEARCH("08.30 -15:30",AB63)))</formula>
    </cfRule>
  </conditionalFormatting>
  <conditionalFormatting sqref="AB61:AC61">
    <cfRule type="containsText" dxfId="7018" priority="7298" operator="containsText" text="09.00 -13.00">
      <formula>NOT(ISERROR(SEARCH("09.00 -13.00",AB61)))</formula>
    </cfRule>
    <cfRule type="containsText" dxfId="7017" priority="7299" operator="containsText" text="09.00 -15:00">
      <formula>NOT(ISERROR(SEARCH("09.00 -15:00",AB61)))</formula>
    </cfRule>
    <cfRule type="containsText" dxfId="7016" priority="7300" operator="containsText" text="09.00 -16.00">
      <formula>NOT(ISERROR(SEARCH("09.00 -16.00",AB61)))</formula>
    </cfRule>
  </conditionalFormatting>
  <conditionalFormatting sqref="AB61:AC61">
    <cfRule type="containsText" dxfId="7015" priority="7295" operator="containsText" text="09.00 -13:00">
      <formula>NOT(ISERROR(SEARCH("09.00 -13:00",AB61)))</formula>
    </cfRule>
    <cfRule type="containsText" dxfId="7014" priority="7296" operator="containsText" text="08.30 -17.30">
      <formula>NOT(ISERROR(SEARCH("08.30 -17.30",AB61)))</formula>
    </cfRule>
    <cfRule type="containsText" dxfId="7013" priority="7297" operator="containsText" text="08.30 -15:30">
      <formula>NOT(ISERROR(SEARCH("08.30 -15:30",AB61)))</formula>
    </cfRule>
  </conditionalFormatting>
  <conditionalFormatting sqref="AB71:AB78">
    <cfRule type="containsText" dxfId="7012" priority="7277" operator="containsText" text="08.30 – 14.30">
      <formula>NOT(ISERROR(SEARCH("08.30 – 14.30",AB71)))</formula>
    </cfRule>
    <cfRule type="containsText" dxfId="7011" priority="7278" operator="containsText" text="09:30 – 18.30">
      <formula>NOT(ISERROR(SEARCH("09:30 – 18.30",AB71)))</formula>
    </cfRule>
    <cfRule type="containsText" dxfId="7010" priority="7279" operator="containsText" text="10.30 – 18.30">
      <formula>NOT(ISERROR(SEARCH("10.30 – 18.30",AB71)))</formula>
    </cfRule>
    <cfRule type="containsText" dxfId="7009" priority="7280" operator="containsText" text="09.30 – 18.30">
      <formula>NOT(ISERROR(SEARCH("09.30 – 18.30",AB71)))</formula>
    </cfRule>
    <cfRule type="containsText" dxfId="7008" priority="7282" operator="containsText" text="09.00 – 13:00">
      <formula>NOT(ISERROR(SEARCH("09.00 – 13:00",AB71)))</formula>
    </cfRule>
    <cfRule type="containsText" dxfId="7007" priority="7283" operator="containsText" text="08.30 – 16.30">
      <formula>NOT(ISERROR(SEARCH("08.30 – 16.30",AB71)))</formula>
    </cfRule>
    <cfRule type="containsText" dxfId="7006" priority="7284" operator="containsText" text="08:30 – 17.30">
      <formula>NOT(ISERROR(SEARCH("08:30 – 17.30",AB71)))</formula>
    </cfRule>
    <cfRule type="containsText" dxfId="7005" priority="7285" operator="containsText" text="08.30 – 17.30">
      <formula>NOT(ISERROR(SEARCH("08.30 – 17.30",AB71)))</formula>
    </cfRule>
    <cfRule type="containsText" dxfId="7004" priority="7286" operator="containsText" text="09.00 – 18.00">
      <formula>NOT(ISERROR(SEARCH("09.00 – 18.00",AB71)))</formula>
    </cfRule>
    <cfRule type="containsText" dxfId="7003" priority="7287" operator="containsText" text="09.00 – 13.00">
      <formula>NOT(ISERROR(SEARCH("09.00 – 13.00",AB71)))</formula>
    </cfRule>
    <cfRule type="containsText" dxfId="7002" priority="7288" operator="containsText" text="11.30 – 19.30">
      <formula>NOT(ISERROR(SEARCH("11.30 – 19.30",AB71)))</formula>
    </cfRule>
    <cfRule type="containsText" dxfId="7001" priority="7289" operator="containsText" text="10.30 – 19.30">
      <formula>NOT(ISERROR(SEARCH("10.30 – 19.30",AB71)))</formula>
    </cfRule>
    <cfRule type="containsText" dxfId="7000" priority="7290" operator="containsText" text="09.00 – 15.00">
      <formula>NOT(ISERROR(SEARCH("09.00 – 15.00",AB71)))</formula>
    </cfRule>
    <cfRule type="containsText" dxfId="6999" priority="7291" operator="containsText" text="1 2 : 3 0">
      <formula>NOT(ISERROR(SEARCH("1 2 : 3 0",AB71)))</formula>
    </cfRule>
    <cfRule type="containsText" dxfId="6998" priority="7292" operator="containsText" text="1 3 : 3 0">
      <formula>NOT(ISERROR(SEARCH("1 3 : 3 0",AB71)))</formula>
    </cfRule>
    <cfRule type="containsText" dxfId="6997" priority="7293" operator="containsText" text="FESTIVITÁ">
      <formula>NOT(ISERROR(SEARCH("FESTIVITÁ",AB71)))</formula>
    </cfRule>
    <cfRule type="cellIs" dxfId="6996" priority="7294" operator="equal">
      <formula>"DOMENICA"</formula>
    </cfRule>
  </conditionalFormatting>
  <conditionalFormatting sqref="AB71:AB78">
    <cfRule type="containsText" dxfId="6995" priority="7269" operator="containsText" text="09.00 - 13.00">
      <formula>NOT(ISERROR(SEARCH("09.00 - 13.00",AB71)))</formula>
    </cfRule>
    <cfRule type="containsText" dxfId="6994" priority="7272" operator="containsText" text="09.00 – 15:00">
      <formula>NOT(ISERROR(SEARCH("09.00 – 15:00",AB71)))</formula>
    </cfRule>
    <cfRule type="containsText" dxfId="6993" priority="7273" operator="containsText" text="09.00 – 16.00">
      <formula>NOT(ISERROR(SEARCH("09.00 – 16.00",AB71)))</formula>
    </cfRule>
    <cfRule type="containsText" dxfId="6992" priority="7274" operator="containsText" text="09.00 - 13:00">
      <formula>NOT(ISERROR(SEARCH("09.00 - 13:00",AB71)))</formula>
    </cfRule>
    <cfRule type="containsText" dxfId="6991" priority="7275" operator="containsText" text="08.30 – 16:30 ">
      <formula>NOT(ISERROR(SEARCH("08.30 – 16:30 ",AB71)))</formula>
    </cfRule>
    <cfRule type="containsText" dxfId="6990" priority="7276" operator="containsText" text="08.30 – 17:30 ">
      <formula>NOT(ISERROR(SEARCH("08.30 – 17:30 ",AB71)))</formula>
    </cfRule>
  </conditionalFormatting>
  <conditionalFormatting sqref="AB71:AB78">
    <cfRule type="containsText" dxfId="6989" priority="7271" operator="containsText" text="1 3 : 0 0">
      <formula>NOT(ISERROR(SEARCH("1 3 : 0 0",AB71)))</formula>
    </cfRule>
  </conditionalFormatting>
  <conditionalFormatting sqref="AB71">
    <cfRule type="containsText" dxfId="6988" priority="7270" operator="containsText" text="13:00">
      <formula>NOT(ISERROR(SEARCH("13:00",AB71)))</formula>
    </cfRule>
  </conditionalFormatting>
  <conditionalFormatting sqref="AB71:AB78">
    <cfRule type="containsText" dxfId="6987" priority="7281" operator="containsText" text="09:00 – 13.00 ">
      <formula>NOT(ISERROR(SEARCH("09:00 – 13.00 ",AB71)))</formula>
    </cfRule>
  </conditionalFormatting>
  <conditionalFormatting sqref="AB77">
    <cfRule type="containsText" dxfId="6986" priority="7268" operator="containsText" text="09:00 – 13.00 ">
      <formula>NOT(ISERROR(SEARCH("09:00 – 13.00 ",AB77)))</formula>
    </cfRule>
  </conditionalFormatting>
  <conditionalFormatting sqref="AB71:AB78">
    <cfRule type="containsText" dxfId="6985" priority="7267" operator="containsText" text="09:00 – 13.00 ">
      <formula>NOT(ISERROR(SEARCH("09:00 – 13.00 ",AB71)))</formula>
    </cfRule>
  </conditionalFormatting>
  <conditionalFormatting sqref="AB77:AB78">
    <cfRule type="containsText" dxfId="6984" priority="7266" operator="containsText" text="09:00 – 13.00 ">
      <formula>NOT(ISERROR(SEARCH("09:00 – 13.00 ",AB77)))</formula>
    </cfRule>
  </conditionalFormatting>
  <conditionalFormatting sqref="AB72:AB77">
    <cfRule type="containsText" dxfId="6983" priority="7263" operator="containsText" text="09.00 -13.00">
      <formula>NOT(ISERROR(SEARCH("09.00 -13.00",AB72)))</formula>
    </cfRule>
    <cfRule type="containsText" dxfId="6982" priority="7264" operator="containsText" text="09.00 -15:00">
      <formula>NOT(ISERROR(SEARCH("09.00 -15:00",AB72)))</formula>
    </cfRule>
    <cfRule type="containsText" dxfId="6981" priority="7265" operator="containsText" text="09.00 -16.00">
      <formula>NOT(ISERROR(SEARCH("09.00 -16.00",AB72)))</formula>
    </cfRule>
  </conditionalFormatting>
  <conditionalFormatting sqref="AB73:AB78">
    <cfRule type="containsText" dxfId="6980" priority="7260" operator="containsText" text="09.00 -13.00">
      <formula>NOT(ISERROR(SEARCH("09.00 -13.00",AB73)))</formula>
    </cfRule>
    <cfRule type="containsText" dxfId="6979" priority="7261" operator="containsText" text="09.00 -15:00">
      <formula>NOT(ISERROR(SEARCH("09.00 -15:00",AB73)))</formula>
    </cfRule>
    <cfRule type="containsText" dxfId="6978" priority="7262" operator="containsText" text="09.00 -16.00">
      <formula>NOT(ISERROR(SEARCH("09.00 -16.00",AB73)))</formula>
    </cfRule>
  </conditionalFormatting>
  <conditionalFormatting sqref="AB71">
    <cfRule type="containsText" dxfId="6977" priority="7257" operator="containsText" text="09.00 -13.00">
      <formula>NOT(ISERROR(SEARCH("09.00 -13.00",AB71)))</formula>
    </cfRule>
    <cfRule type="containsText" dxfId="6976" priority="7258" operator="containsText" text="09.00 -15:00">
      <formula>NOT(ISERROR(SEARCH("09.00 -15:00",AB71)))</formula>
    </cfRule>
    <cfRule type="containsText" dxfId="6975" priority="7259" operator="containsText" text="09.00 -16.00">
      <formula>NOT(ISERROR(SEARCH("09.00 -16.00",AB71)))</formula>
    </cfRule>
  </conditionalFormatting>
  <conditionalFormatting sqref="AB77">
    <cfRule type="containsText" dxfId="6974" priority="7256" operator="containsText" text="09:00 – 13.00 ">
      <formula>NOT(ISERROR(SEARCH("09:00 – 13.00 ",AB77)))</formula>
    </cfRule>
  </conditionalFormatting>
  <conditionalFormatting sqref="AB71:AB78">
    <cfRule type="containsText" dxfId="6973" priority="7255" operator="containsText" text="09:00 – 13.00 ">
      <formula>NOT(ISERROR(SEARCH("09:00 – 13.00 ",AB71)))</formula>
    </cfRule>
  </conditionalFormatting>
  <conditionalFormatting sqref="AB77:AB78">
    <cfRule type="containsText" dxfId="6972" priority="7254" operator="containsText" text="09:00 – 13.00 ">
      <formula>NOT(ISERROR(SEARCH("09:00 – 13.00 ",AB77)))</formula>
    </cfRule>
  </conditionalFormatting>
  <conditionalFormatting sqref="AB72:AB77">
    <cfRule type="containsText" dxfId="6971" priority="7251" operator="containsText" text="09.00 -13.00">
      <formula>NOT(ISERROR(SEARCH("09.00 -13.00",AB72)))</formula>
    </cfRule>
    <cfRule type="containsText" dxfId="6970" priority="7252" operator="containsText" text="09.00 -15:00">
      <formula>NOT(ISERROR(SEARCH("09.00 -15:00",AB72)))</formula>
    </cfRule>
    <cfRule type="containsText" dxfId="6969" priority="7253" operator="containsText" text="09.00 -16.00">
      <formula>NOT(ISERROR(SEARCH("09.00 -16.00",AB72)))</formula>
    </cfRule>
  </conditionalFormatting>
  <conditionalFormatting sqref="AB73:AB78">
    <cfRule type="containsText" dxfId="6968" priority="7248" operator="containsText" text="09.00 -13.00">
      <formula>NOT(ISERROR(SEARCH("09.00 -13.00",AB73)))</formula>
    </cfRule>
    <cfRule type="containsText" dxfId="6967" priority="7249" operator="containsText" text="09.00 -15:00">
      <formula>NOT(ISERROR(SEARCH("09.00 -15:00",AB73)))</formula>
    </cfRule>
    <cfRule type="containsText" dxfId="6966" priority="7250" operator="containsText" text="09.00 -16.00">
      <formula>NOT(ISERROR(SEARCH("09.00 -16.00",AB73)))</formula>
    </cfRule>
  </conditionalFormatting>
  <conditionalFormatting sqref="AB71">
    <cfRule type="containsText" dxfId="6965" priority="7245" operator="containsText" text="09.00 -13.00">
      <formula>NOT(ISERROR(SEARCH("09.00 -13.00",AB71)))</formula>
    </cfRule>
    <cfRule type="containsText" dxfId="6964" priority="7246" operator="containsText" text="09.00 -15:00">
      <formula>NOT(ISERROR(SEARCH("09.00 -15:00",AB71)))</formula>
    </cfRule>
    <cfRule type="containsText" dxfId="6963" priority="7247" operator="containsText" text="09.00 -16.00">
      <formula>NOT(ISERROR(SEARCH("09.00 -16.00",AB71)))</formula>
    </cfRule>
  </conditionalFormatting>
  <conditionalFormatting sqref="AB72:AB77">
    <cfRule type="containsText" dxfId="6962" priority="7242" operator="containsText" text="09.00 -13:00">
      <formula>NOT(ISERROR(SEARCH("09.00 -13:00",AB72)))</formula>
    </cfRule>
    <cfRule type="containsText" dxfId="6961" priority="7243" operator="containsText" text="08.30 -17.30">
      <formula>NOT(ISERROR(SEARCH("08.30 -17.30",AB72)))</formula>
    </cfRule>
    <cfRule type="containsText" dxfId="6960" priority="7244" operator="containsText" text="08.30 -15:30">
      <formula>NOT(ISERROR(SEARCH("08.30 -15:30",AB72)))</formula>
    </cfRule>
  </conditionalFormatting>
  <conditionalFormatting sqref="AB73:AB78">
    <cfRule type="containsText" dxfId="6959" priority="7239" operator="containsText" text="09.00 -13.00">
      <formula>NOT(ISERROR(SEARCH("09.00 -13.00",AB73)))</formula>
    </cfRule>
    <cfRule type="containsText" dxfId="6958" priority="7240" operator="containsText" text="09.00 -15:00">
      <formula>NOT(ISERROR(SEARCH("09.00 -15:00",AB73)))</formula>
    </cfRule>
    <cfRule type="containsText" dxfId="6957" priority="7241" operator="containsText" text="09.00 -16.00">
      <formula>NOT(ISERROR(SEARCH("09.00 -16.00",AB73)))</formula>
    </cfRule>
  </conditionalFormatting>
  <conditionalFormatting sqref="AB73:AB78">
    <cfRule type="containsText" dxfId="6956" priority="7236" operator="containsText" text="09.00 -13:00">
      <formula>NOT(ISERROR(SEARCH("09.00 -13:00",AB73)))</formula>
    </cfRule>
    <cfRule type="containsText" dxfId="6955" priority="7237" operator="containsText" text="08.30 -17.30">
      <formula>NOT(ISERROR(SEARCH("08.30 -17.30",AB73)))</formula>
    </cfRule>
    <cfRule type="containsText" dxfId="6954" priority="7238" operator="containsText" text="08.30 -15:30">
      <formula>NOT(ISERROR(SEARCH("08.30 -15:30",AB73)))</formula>
    </cfRule>
  </conditionalFormatting>
  <conditionalFormatting sqref="AB71">
    <cfRule type="containsText" dxfId="6953" priority="7233" operator="containsText" text="09.00 -13.00">
      <formula>NOT(ISERROR(SEARCH("09.00 -13.00",AB71)))</formula>
    </cfRule>
    <cfRule type="containsText" dxfId="6952" priority="7234" operator="containsText" text="09.00 -15:00">
      <formula>NOT(ISERROR(SEARCH("09.00 -15:00",AB71)))</formula>
    </cfRule>
    <cfRule type="containsText" dxfId="6951" priority="7235" operator="containsText" text="09.00 -16.00">
      <formula>NOT(ISERROR(SEARCH("09.00 -16.00",AB71)))</formula>
    </cfRule>
  </conditionalFormatting>
  <conditionalFormatting sqref="AB71">
    <cfRule type="containsText" dxfId="6950" priority="7230" operator="containsText" text="09.00 -13:00">
      <formula>NOT(ISERROR(SEARCH("09.00 -13:00",AB71)))</formula>
    </cfRule>
    <cfRule type="containsText" dxfId="6949" priority="7231" operator="containsText" text="08.30 -17.30">
      <formula>NOT(ISERROR(SEARCH("08.30 -17.30",AB71)))</formula>
    </cfRule>
    <cfRule type="containsText" dxfId="6948" priority="7232" operator="containsText" text="08.30 -15:30">
      <formula>NOT(ISERROR(SEARCH("08.30 -15:30",AB71)))</formula>
    </cfRule>
  </conditionalFormatting>
  <conditionalFormatting sqref="AB81 AB88">
    <cfRule type="containsText" dxfId="6947" priority="7212" operator="containsText" text="08.30 – 14.30">
      <formula>NOT(ISERROR(SEARCH("08.30 – 14.30",AB81)))</formula>
    </cfRule>
    <cfRule type="containsText" dxfId="6946" priority="7213" operator="containsText" text="09:30 – 18.30">
      <formula>NOT(ISERROR(SEARCH("09:30 – 18.30",AB81)))</formula>
    </cfRule>
    <cfRule type="containsText" dxfId="6945" priority="7214" operator="containsText" text="10.30 – 18.30">
      <formula>NOT(ISERROR(SEARCH("10.30 – 18.30",AB81)))</formula>
    </cfRule>
    <cfRule type="containsText" dxfId="6944" priority="7215" operator="containsText" text="09.30 – 18.30">
      <formula>NOT(ISERROR(SEARCH("09.30 – 18.30",AB81)))</formula>
    </cfRule>
    <cfRule type="containsText" dxfId="6943" priority="7217" operator="containsText" text="09.00 – 13:00">
      <formula>NOT(ISERROR(SEARCH("09.00 – 13:00",AB81)))</formula>
    </cfRule>
    <cfRule type="containsText" dxfId="6942" priority="7218" operator="containsText" text="08.30 – 16.30">
      <formula>NOT(ISERROR(SEARCH("08.30 – 16.30",AB81)))</formula>
    </cfRule>
    <cfRule type="containsText" dxfId="6941" priority="7219" operator="containsText" text="08:30 – 17.30">
      <formula>NOT(ISERROR(SEARCH("08:30 – 17.30",AB81)))</formula>
    </cfRule>
    <cfRule type="containsText" dxfId="6940" priority="7220" operator="containsText" text="08.30 – 17.30">
      <formula>NOT(ISERROR(SEARCH("08.30 – 17.30",AB81)))</formula>
    </cfRule>
    <cfRule type="containsText" dxfId="6939" priority="7221" operator="containsText" text="09.00 – 18.00">
      <formula>NOT(ISERROR(SEARCH("09.00 – 18.00",AB81)))</formula>
    </cfRule>
    <cfRule type="containsText" dxfId="6938" priority="7222" operator="containsText" text="09.00 – 13.00">
      <formula>NOT(ISERROR(SEARCH("09.00 – 13.00",AB81)))</formula>
    </cfRule>
    <cfRule type="containsText" dxfId="6937" priority="7223" operator="containsText" text="11.30 – 19.30">
      <formula>NOT(ISERROR(SEARCH("11.30 – 19.30",AB81)))</formula>
    </cfRule>
    <cfRule type="containsText" dxfId="6936" priority="7224" operator="containsText" text="10.30 – 19.30">
      <formula>NOT(ISERROR(SEARCH("10.30 – 19.30",AB81)))</formula>
    </cfRule>
    <cfRule type="containsText" dxfId="6935" priority="7225" operator="containsText" text="09.00 – 15.00">
      <formula>NOT(ISERROR(SEARCH("09.00 – 15.00",AB81)))</formula>
    </cfRule>
    <cfRule type="containsText" dxfId="6934" priority="7226" operator="containsText" text="1 2 : 3 0">
      <formula>NOT(ISERROR(SEARCH("1 2 : 3 0",AB81)))</formula>
    </cfRule>
    <cfRule type="containsText" dxfId="6933" priority="7227" operator="containsText" text="1 3 : 3 0">
      <formula>NOT(ISERROR(SEARCH("1 3 : 3 0",AB81)))</formula>
    </cfRule>
    <cfRule type="containsText" dxfId="6932" priority="7228" operator="containsText" text="FESTIVITÁ">
      <formula>NOT(ISERROR(SEARCH("FESTIVITÁ",AB81)))</formula>
    </cfRule>
    <cfRule type="cellIs" dxfId="6931" priority="7229" operator="equal">
      <formula>"DOMENICA"</formula>
    </cfRule>
  </conditionalFormatting>
  <conditionalFormatting sqref="AB81 AB88">
    <cfRule type="containsText" dxfId="6930" priority="7204" operator="containsText" text="09.00 - 13.00">
      <formula>NOT(ISERROR(SEARCH("09.00 - 13.00",AB81)))</formula>
    </cfRule>
    <cfRule type="containsText" dxfId="6929" priority="7207" operator="containsText" text="09.00 – 15:00">
      <formula>NOT(ISERROR(SEARCH("09.00 – 15:00",AB81)))</formula>
    </cfRule>
    <cfRule type="containsText" dxfId="6928" priority="7208" operator="containsText" text="09.00 – 16.00">
      <formula>NOT(ISERROR(SEARCH("09.00 – 16.00",AB81)))</formula>
    </cfRule>
    <cfRule type="containsText" dxfId="6927" priority="7209" operator="containsText" text="09.00 - 13:00">
      <formula>NOT(ISERROR(SEARCH("09.00 - 13:00",AB81)))</formula>
    </cfRule>
    <cfRule type="containsText" dxfId="6926" priority="7210" operator="containsText" text="08.30 – 16:30 ">
      <formula>NOT(ISERROR(SEARCH("08.30 – 16:30 ",AB81)))</formula>
    </cfRule>
    <cfRule type="containsText" dxfId="6925" priority="7211" operator="containsText" text="08.30 – 17:30 ">
      <formula>NOT(ISERROR(SEARCH("08.30 – 17:30 ",AB81)))</formula>
    </cfRule>
  </conditionalFormatting>
  <conditionalFormatting sqref="AB81 AB88">
    <cfRule type="containsText" dxfId="6924" priority="7206" operator="containsText" text="1 3 : 0 0">
      <formula>NOT(ISERROR(SEARCH("1 3 : 0 0",AB81)))</formula>
    </cfRule>
  </conditionalFormatting>
  <conditionalFormatting sqref="AB81">
    <cfRule type="containsText" dxfId="6923" priority="7205" operator="containsText" text="13:00">
      <formula>NOT(ISERROR(SEARCH("13:00",AB81)))</formula>
    </cfRule>
  </conditionalFormatting>
  <conditionalFormatting sqref="AB81 AB88">
    <cfRule type="containsText" dxfId="6922" priority="7216" operator="containsText" text="09:00 – 13.00 ">
      <formula>NOT(ISERROR(SEARCH("09:00 – 13.00 ",AB81)))</formula>
    </cfRule>
  </conditionalFormatting>
  <conditionalFormatting sqref="AB81 AB88">
    <cfRule type="containsText" dxfId="6921" priority="7202" operator="containsText" text="09:00 – 13.00 ">
      <formula>NOT(ISERROR(SEARCH("09:00 – 13.00 ",AB81)))</formula>
    </cfRule>
  </conditionalFormatting>
  <conditionalFormatting sqref="AB88">
    <cfRule type="containsText" dxfId="6920" priority="7201" operator="containsText" text="09:00 – 13.00 ">
      <formula>NOT(ISERROR(SEARCH("09:00 – 13.00 ",AB88)))</formula>
    </cfRule>
  </conditionalFormatting>
  <conditionalFormatting sqref="AB88">
    <cfRule type="containsText" dxfId="6919" priority="7195" operator="containsText" text="09.00 -13.00">
      <formula>NOT(ISERROR(SEARCH("09.00 -13.00",AB88)))</formula>
    </cfRule>
    <cfRule type="containsText" dxfId="6918" priority="7196" operator="containsText" text="09.00 -15:00">
      <formula>NOT(ISERROR(SEARCH("09.00 -15:00",AB88)))</formula>
    </cfRule>
    <cfRule type="containsText" dxfId="6917" priority="7197" operator="containsText" text="09.00 -16.00">
      <formula>NOT(ISERROR(SEARCH("09.00 -16.00",AB88)))</formula>
    </cfRule>
  </conditionalFormatting>
  <conditionalFormatting sqref="AB81">
    <cfRule type="containsText" dxfId="6916" priority="7192" operator="containsText" text="09.00 -13.00">
      <formula>NOT(ISERROR(SEARCH("09.00 -13.00",AB81)))</formula>
    </cfRule>
    <cfRule type="containsText" dxfId="6915" priority="7193" operator="containsText" text="09.00 -15:00">
      <formula>NOT(ISERROR(SEARCH("09.00 -15:00",AB81)))</formula>
    </cfRule>
    <cfRule type="containsText" dxfId="6914" priority="7194" operator="containsText" text="09.00 -16.00">
      <formula>NOT(ISERROR(SEARCH("09.00 -16.00",AB81)))</formula>
    </cfRule>
  </conditionalFormatting>
  <conditionalFormatting sqref="AB81 AB88">
    <cfRule type="containsText" dxfId="6913" priority="7190" operator="containsText" text="09:00 – 13.00 ">
      <formula>NOT(ISERROR(SEARCH("09:00 – 13.00 ",AB81)))</formula>
    </cfRule>
  </conditionalFormatting>
  <conditionalFormatting sqref="AB88">
    <cfRule type="containsText" dxfId="6912" priority="7189" operator="containsText" text="09:00 – 13.00 ">
      <formula>NOT(ISERROR(SEARCH("09:00 – 13.00 ",AB88)))</formula>
    </cfRule>
  </conditionalFormatting>
  <conditionalFormatting sqref="AB88">
    <cfRule type="containsText" dxfId="6911" priority="7183" operator="containsText" text="09.00 -13.00">
      <formula>NOT(ISERROR(SEARCH("09.00 -13.00",AB88)))</formula>
    </cfRule>
    <cfRule type="containsText" dxfId="6910" priority="7184" operator="containsText" text="09.00 -15:00">
      <formula>NOT(ISERROR(SEARCH("09.00 -15:00",AB88)))</formula>
    </cfRule>
    <cfRule type="containsText" dxfId="6909" priority="7185" operator="containsText" text="09.00 -16.00">
      <formula>NOT(ISERROR(SEARCH("09.00 -16.00",AB88)))</formula>
    </cfRule>
  </conditionalFormatting>
  <conditionalFormatting sqref="AB81">
    <cfRule type="containsText" dxfId="6908" priority="7180" operator="containsText" text="09.00 -13.00">
      <formula>NOT(ISERROR(SEARCH("09.00 -13.00",AB81)))</formula>
    </cfRule>
    <cfRule type="containsText" dxfId="6907" priority="7181" operator="containsText" text="09.00 -15:00">
      <formula>NOT(ISERROR(SEARCH("09.00 -15:00",AB81)))</formula>
    </cfRule>
    <cfRule type="containsText" dxfId="6906" priority="7182" operator="containsText" text="09.00 -16.00">
      <formula>NOT(ISERROR(SEARCH("09.00 -16.00",AB81)))</formula>
    </cfRule>
  </conditionalFormatting>
  <conditionalFormatting sqref="AB88">
    <cfRule type="containsText" dxfId="6905" priority="7174" operator="containsText" text="09.00 -13.00">
      <formula>NOT(ISERROR(SEARCH("09.00 -13.00",AB88)))</formula>
    </cfRule>
    <cfRule type="containsText" dxfId="6904" priority="7175" operator="containsText" text="09.00 -15:00">
      <formula>NOT(ISERROR(SEARCH("09.00 -15:00",AB88)))</formula>
    </cfRule>
    <cfRule type="containsText" dxfId="6903" priority="7176" operator="containsText" text="09.00 -16.00">
      <formula>NOT(ISERROR(SEARCH("09.00 -16.00",AB88)))</formula>
    </cfRule>
  </conditionalFormatting>
  <conditionalFormatting sqref="AB88">
    <cfRule type="containsText" dxfId="6902" priority="7171" operator="containsText" text="09.00 -13:00">
      <formula>NOT(ISERROR(SEARCH("09.00 -13:00",AB88)))</formula>
    </cfRule>
    <cfRule type="containsText" dxfId="6901" priority="7172" operator="containsText" text="08.30 -17.30">
      <formula>NOT(ISERROR(SEARCH("08.30 -17.30",AB88)))</formula>
    </cfRule>
    <cfRule type="containsText" dxfId="6900" priority="7173" operator="containsText" text="08.30 -15:30">
      <formula>NOT(ISERROR(SEARCH("08.30 -15:30",AB88)))</formula>
    </cfRule>
  </conditionalFormatting>
  <conditionalFormatting sqref="AB81">
    <cfRule type="containsText" dxfId="6899" priority="7168" operator="containsText" text="09.00 -13.00">
      <formula>NOT(ISERROR(SEARCH("09.00 -13.00",AB81)))</formula>
    </cfRule>
    <cfRule type="containsText" dxfId="6898" priority="7169" operator="containsText" text="09.00 -15:00">
      <formula>NOT(ISERROR(SEARCH("09.00 -15:00",AB81)))</formula>
    </cfRule>
    <cfRule type="containsText" dxfId="6897" priority="7170" operator="containsText" text="09.00 -16.00">
      <formula>NOT(ISERROR(SEARCH("09.00 -16.00",AB81)))</formula>
    </cfRule>
  </conditionalFormatting>
  <conditionalFormatting sqref="AB81">
    <cfRule type="containsText" dxfId="6896" priority="7165" operator="containsText" text="09.00 -13:00">
      <formula>NOT(ISERROR(SEARCH("09.00 -13:00",AB81)))</formula>
    </cfRule>
    <cfRule type="containsText" dxfId="6895" priority="7166" operator="containsText" text="08.30 -17.30">
      <formula>NOT(ISERROR(SEARCH("08.30 -17.30",AB81)))</formula>
    </cfRule>
    <cfRule type="containsText" dxfId="6894" priority="7167" operator="containsText" text="08.30 -15:30">
      <formula>NOT(ISERROR(SEARCH("08.30 -15:30",AB81)))</formula>
    </cfRule>
  </conditionalFormatting>
  <conditionalFormatting sqref="AB91:AB98">
    <cfRule type="containsText" dxfId="6893" priority="7147" operator="containsText" text="08.30 – 14.30">
      <formula>NOT(ISERROR(SEARCH("08.30 – 14.30",AB91)))</formula>
    </cfRule>
    <cfRule type="containsText" dxfId="6892" priority="7148" operator="containsText" text="09:30 – 18.30">
      <formula>NOT(ISERROR(SEARCH("09:30 – 18.30",AB91)))</formula>
    </cfRule>
    <cfRule type="containsText" dxfId="6891" priority="7149" operator="containsText" text="10.30 – 18.30">
      <formula>NOT(ISERROR(SEARCH("10.30 – 18.30",AB91)))</formula>
    </cfRule>
    <cfRule type="containsText" dxfId="6890" priority="7150" operator="containsText" text="09.30 – 18.30">
      <formula>NOT(ISERROR(SEARCH("09.30 – 18.30",AB91)))</formula>
    </cfRule>
    <cfRule type="containsText" dxfId="6889" priority="7152" operator="containsText" text="09.00 – 13:00">
      <formula>NOT(ISERROR(SEARCH("09.00 – 13:00",AB91)))</formula>
    </cfRule>
    <cfRule type="containsText" dxfId="6888" priority="7153" operator="containsText" text="08.30 – 16.30">
      <formula>NOT(ISERROR(SEARCH("08.30 – 16.30",AB91)))</formula>
    </cfRule>
    <cfRule type="containsText" dxfId="6887" priority="7154" operator="containsText" text="08:30 – 17.30">
      <formula>NOT(ISERROR(SEARCH("08:30 – 17.30",AB91)))</formula>
    </cfRule>
    <cfRule type="containsText" dxfId="6886" priority="7155" operator="containsText" text="08.30 – 17.30">
      <formula>NOT(ISERROR(SEARCH("08.30 – 17.30",AB91)))</formula>
    </cfRule>
    <cfRule type="containsText" dxfId="6885" priority="7156" operator="containsText" text="09.00 – 18.00">
      <formula>NOT(ISERROR(SEARCH("09.00 – 18.00",AB91)))</formula>
    </cfRule>
    <cfRule type="containsText" dxfId="6884" priority="7157" operator="containsText" text="09.00 – 13.00">
      <formula>NOT(ISERROR(SEARCH("09.00 – 13.00",AB91)))</formula>
    </cfRule>
    <cfRule type="containsText" dxfId="6883" priority="7158" operator="containsText" text="11.30 – 19.30">
      <formula>NOT(ISERROR(SEARCH("11.30 – 19.30",AB91)))</formula>
    </cfRule>
    <cfRule type="containsText" dxfId="6882" priority="7159" operator="containsText" text="10.30 – 19.30">
      <formula>NOT(ISERROR(SEARCH("10.30 – 19.30",AB91)))</formula>
    </cfRule>
    <cfRule type="containsText" dxfId="6881" priority="7160" operator="containsText" text="09.00 – 15.00">
      <formula>NOT(ISERROR(SEARCH("09.00 – 15.00",AB91)))</formula>
    </cfRule>
    <cfRule type="containsText" dxfId="6880" priority="7161" operator="containsText" text="1 2 : 3 0">
      <formula>NOT(ISERROR(SEARCH("1 2 : 3 0",AB91)))</formula>
    </cfRule>
    <cfRule type="containsText" dxfId="6879" priority="7162" operator="containsText" text="1 3 : 3 0">
      <formula>NOT(ISERROR(SEARCH("1 3 : 3 0",AB91)))</formula>
    </cfRule>
    <cfRule type="containsText" dxfId="6878" priority="7163" operator="containsText" text="FESTIVITÁ">
      <formula>NOT(ISERROR(SEARCH("FESTIVITÁ",AB91)))</formula>
    </cfRule>
    <cfRule type="cellIs" dxfId="6877" priority="7164" operator="equal">
      <formula>"DOMENICA"</formula>
    </cfRule>
  </conditionalFormatting>
  <conditionalFormatting sqref="AB91:AB98">
    <cfRule type="containsText" dxfId="6876" priority="7139" operator="containsText" text="09.00 - 13.00">
      <formula>NOT(ISERROR(SEARCH("09.00 - 13.00",AB91)))</formula>
    </cfRule>
    <cfRule type="containsText" dxfId="6875" priority="7142" operator="containsText" text="09.00 – 15:00">
      <formula>NOT(ISERROR(SEARCH("09.00 – 15:00",AB91)))</formula>
    </cfRule>
    <cfRule type="containsText" dxfId="6874" priority="7143" operator="containsText" text="09.00 – 16.00">
      <formula>NOT(ISERROR(SEARCH("09.00 – 16.00",AB91)))</formula>
    </cfRule>
    <cfRule type="containsText" dxfId="6873" priority="7144" operator="containsText" text="09.00 - 13:00">
      <formula>NOT(ISERROR(SEARCH("09.00 - 13:00",AB91)))</formula>
    </cfRule>
    <cfRule type="containsText" dxfId="6872" priority="7145" operator="containsText" text="08.30 – 16:30 ">
      <formula>NOT(ISERROR(SEARCH("08.30 – 16:30 ",AB91)))</formula>
    </cfRule>
    <cfRule type="containsText" dxfId="6871" priority="7146" operator="containsText" text="08.30 – 17:30 ">
      <formula>NOT(ISERROR(SEARCH("08.30 – 17:30 ",AB91)))</formula>
    </cfRule>
  </conditionalFormatting>
  <conditionalFormatting sqref="AB91:AB98">
    <cfRule type="containsText" dxfId="6870" priority="7141" operator="containsText" text="1 3 : 0 0">
      <formula>NOT(ISERROR(SEARCH("1 3 : 0 0",AB91)))</formula>
    </cfRule>
  </conditionalFormatting>
  <conditionalFormatting sqref="AB91">
    <cfRule type="containsText" dxfId="6869" priority="7140" operator="containsText" text="13:00">
      <formula>NOT(ISERROR(SEARCH("13:00",AB91)))</formula>
    </cfRule>
  </conditionalFormatting>
  <conditionalFormatting sqref="AB91:AB98">
    <cfRule type="containsText" dxfId="6868" priority="7151" operator="containsText" text="09:00 – 13.00 ">
      <formula>NOT(ISERROR(SEARCH("09:00 – 13.00 ",AB91)))</formula>
    </cfRule>
  </conditionalFormatting>
  <conditionalFormatting sqref="AB97">
    <cfRule type="containsText" dxfId="6867" priority="7138" operator="containsText" text="09:00 – 13.00 ">
      <formula>NOT(ISERROR(SEARCH("09:00 – 13.00 ",AB97)))</formula>
    </cfRule>
  </conditionalFormatting>
  <conditionalFormatting sqref="AB91:AB98">
    <cfRule type="containsText" dxfId="6866" priority="7137" operator="containsText" text="09:00 – 13.00 ">
      <formula>NOT(ISERROR(SEARCH("09:00 – 13.00 ",AB91)))</formula>
    </cfRule>
  </conditionalFormatting>
  <conditionalFormatting sqref="AB97:AB98">
    <cfRule type="containsText" dxfId="6865" priority="7136" operator="containsText" text="09:00 – 13.00 ">
      <formula>NOT(ISERROR(SEARCH("09:00 – 13.00 ",AB97)))</formula>
    </cfRule>
  </conditionalFormatting>
  <conditionalFormatting sqref="AB92">
    <cfRule type="containsText" dxfId="6864" priority="7133" operator="containsText" text="09.00 -13.00">
      <formula>NOT(ISERROR(SEARCH("09.00 -13.00",AB92)))</formula>
    </cfRule>
    <cfRule type="containsText" dxfId="6863" priority="7134" operator="containsText" text="09.00 -15:00">
      <formula>NOT(ISERROR(SEARCH("09.00 -15:00",AB92)))</formula>
    </cfRule>
    <cfRule type="containsText" dxfId="6862" priority="7135" operator="containsText" text="09.00 -16.00">
      <formula>NOT(ISERROR(SEARCH("09.00 -16.00",AB92)))</formula>
    </cfRule>
  </conditionalFormatting>
  <conditionalFormatting sqref="AB93:AB98">
    <cfRule type="containsText" dxfId="6861" priority="7130" operator="containsText" text="09.00 -13.00">
      <formula>NOT(ISERROR(SEARCH("09.00 -13.00",AB93)))</formula>
    </cfRule>
    <cfRule type="containsText" dxfId="6860" priority="7131" operator="containsText" text="09.00 -15:00">
      <formula>NOT(ISERROR(SEARCH("09.00 -15:00",AB93)))</formula>
    </cfRule>
    <cfRule type="containsText" dxfId="6859" priority="7132" operator="containsText" text="09.00 -16.00">
      <formula>NOT(ISERROR(SEARCH("09.00 -16.00",AB93)))</formula>
    </cfRule>
  </conditionalFormatting>
  <conditionalFormatting sqref="AB91">
    <cfRule type="containsText" dxfId="6858" priority="7127" operator="containsText" text="09.00 -13.00">
      <formula>NOT(ISERROR(SEARCH("09.00 -13.00",AB91)))</formula>
    </cfRule>
    <cfRule type="containsText" dxfId="6857" priority="7128" operator="containsText" text="09.00 -15:00">
      <formula>NOT(ISERROR(SEARCH("09.00 -15:00",AB91)))</formula>
    </cfRule>
    <cfRule type="containsText" dxfId="6856" priority="7129" operator="containsText" text="09.00 -16.00">
      <formula>NOT(ISERROR(SEARCH("09.00 -16.00",AB91)))</formula>
    </cfRule>
  </conditionalFormatting>
  <conditionalFormatting sqref="AB97">
    <cfRule type="containsText" dxfId="6855" priority="7126" operator="containsText" text="09:00 – 13.00 ">
      <formula>NOT(ISERROR(SEARCH("09:00 – 13.00 ",AB97)))</formula>
    </cfRule>
  </conditionalFormatting>
  <conditionalFormatting sqref="AB91:AB98">
    <cfRule type="containsText" dxfId="6854" priority="7125" operator="containsText" text="09:00 – 13.00 ">
      <formula>NOT(ISERROR(SEARCH("09:00 – 13.00 ",AB91)))</formula>
    </cfRule>
  </conditionalFormatting>
  <conditionalFormatting sqref="AB97:AB98">
    <cfRule type="containsText" dxfId="6853" priority="7124" operator="containsText" text="09:00 – 13.00 ">
      <formula>NOT(ISERROR(SEARCH("09:00 – 13.00 ",AB97)))</formula>
    </cfRule>
  </conditionalFormatting>
  <conditionalFormatting sqref="AB92">
    <cfRule type="containsText" dxfId="6852" priority="7121" operator="containsText" text="09.00 -13.00">
      <formula>NOT(ISERROR(SEARCH("09.00 -13.00",AB92)))</formula>
    </cfRule>
    <cfRule type="containsText" dxfId="6851" priority="7122" operator="containsText" text="09.00 -15:00">
      <formula>NOT(ISERROR(SEARCH("09.00 -15:00",AB92)))</formula>
    </cfRule>
    <cfRule type="containsText" dxfId="6850" priority="7123" operator="containsText" text="09.00 -16.00">
      <formula>NOT(ISERROR(SEARCH("09.00 -16.00",AB92)))</formula>
    </cfRule>
  </conditionalFormatting>
  <conditionalFormatting sqref="AB93:AB98">
    <cfRule type="containsText" dxfId="6849" priority="7118" operator="containsText" text="09.00 -13.00">
      <formula>NOT(ISERROR(SEARCH("09.00 -13.00",AB93)))</formula>
    </cfRule>
    <cfRule type="containsText" dxfId="6848" priority="7119" operator="containsText" text="09.00 -15:00">
      <formula>NOT(ISERROR(SEARCH("09.00 -15:00",AB93)))</formula>
    </cfRule>
    <cfRule type="containsText" dxfId="6847" priority="7120" operator="containsText" text="09.00 -16.00">
      <formula>NOT(ISERROR(SEARCH("09.00 -16.00",AB93)))</formula>
    </cfRule>
  </conditionalFormatting>
  <conditionalFormatting sqref="AB91">
    <cfRule type="containsText" dxfId="6846" priority="7115" operator="containsText" text="09.00 -13.00">
      <formula>NOT(ISERROR(SEARCH("09.00 -13.00",AB91)))</formula>
    </cfRule>
    <cfRule type="containsText" dxfId="6845" priority="7116" operator="containsText" text="09.00 -15:00">
      <formula>NOT(ISERROR(SEARCH("09.00 -15:00",AB91)))</formula>
    </cfRule>
    <cfRule type="containsText" dxfId="6844" priority="7117" operator="containsText" text="09.00 -16.00">
      <formula>NOT(ISERROR(SEARCH("09.00 -16.00",AB91)))</formula>
    </cfRule>
  </conditionalFormatting>
  <conditionalFormatting sqref="AB92">
    <cfRule type="containsText" dxfId="6843" priority="7112" operator="containsText" text="09.00 -13:00">
      <formula>NOT(ISERROR(SEARCH("09.00 -13:00",AB92)))</formula>
    </cfRule>
    <cfRule type="containsText" dxfId="6842" priority="7113" operator="containsText" text="08.30 -17.30">
      <formula>NOT(ISERROR(SEARCH("08.30 -17.30",AB92)))</formula>
    </cfRule>
    <cfRule type="containsText" dxfId="6841" priority="7114" operator="containsText" text="08.30 -15:30">
      <formula>NOT(ISERROR(SEARCH("08.30 -15:30",AB92)))</formula>
    </cfRule>
  </conditionalFormatting>
  <conditionalFormatting sqref="AB93:AB98">
    <cfRule type="containsText" dxfId="6840" priority="7109" operator="containsText" text="09.00 -13.00">
      <formula>NOT(ISERROR(SEARCH("09.00 -13.00",AB93)))</formula>
    </cfRule>
    <cfRule type="containsText" dxfId="6839" priority="7110" operator="containsText" text="09.00 -15:00">
      <formula>NOT(ISERROR(SEARCH("09.00 -15:00",AB93)))</formula>
    </cfRule>
    <cfRule type="containsText" dxfId="6838" priority="7111" operator="containsText" text="09.00 -16.00">
      <formula>NOT(ISERROR(SEARCH("09.00 -16.00",AB93)))</formula>
    </cfRule>
  </conditionalFormatting>
  <conditionalFormatting sqref="AB93:AB98">
    <cfRule type="containsText" dxfId="6837" priority="7106" operator="containsText" text="09.00 -13:00">
      <formula>NOT(ISERROR(SEARCH("09.00 -13:00",AB93)))</formula>
    </cfRule>
    <cfRule type="containsText" dxfId="6836" priority="7107" operator="containsText" text="08.30 -17.30">
      <formula>NOT(ISERROR(SEARCH("08.30 -17.30",AB93)))</formula>
    </cfRule>
    <cfRule type="containsText" dxfId="6835" priority="7108" operator="containsText" text="08.30 -15:30">
      <formula>NOT(ISERROR(SEARCH("08.30 -15:30",AB93)))</formula>
    </cfRule>
  </conditionalFormatting>
  <conditionalFormatting sqref="AB91">
    <cfRule type="containsText" dxfId="6834" priority="7103" operator="containsText" text="09.00 -13.00">
      <formula>NOT(ISERROR(SEARCH("09.00 -13.00",AB91)))</formula>
    </cfRule>
    <cfRule type="containsText" dxfId="6833" priority="7104" operator="containsText" text="09.00 -15:00">
      <formula>NOT(ISERROR(SEARCH("09.00 -15:00",AB91)))</formula>
    </cfRule>
    <cfRule type="containsText" dxfId="6832" priority="7105" operator="containsText" text="09.00 -16.00">
      <formula>NOT(ISERROR(SEARCH("09.00 -16.00",AB91)))</formula>
    </cfRule>
  </conditionalFormatting>
  <conditionalFormatting sqref="AB91">
    <cfRule type="containsText" dxfId="6831" priority="7100" operator="containsText" text="09.00 -13:00">
      <formula>NOT(ISERROR(SEARCH("09.00 -13:00",AB91)))</formula>
    </cfRule>
    <cfRule type="containsText" dxfId="6830" priority="7101" operator="containsText" text="08.30 -17.30">
      <formula>NOT(ISERROR(SEARCH("08.30 -17.30",AB91)))</formula>
    </cfRule>
    <cfRule type="containsText" dxfId="6829" priority="7102" operator="containsText" text="08.30 -15:30">
      <formula>NOT(ISERROR(SEARCH("08.30 -15:30",AB91)))</formula>
    </cfRule>
  </conditionalFormatting>
  <conditionalFormatting sqref="AB100">
    <cfRule type="cellIs" dxfId="6828" priority="7091" operator="equal">
      <formula>"09.00 – 13.00"</formula>
    </cfRule>
  </conditionalFormatting>
  <conditionalFormatting sqref="AB100">
    <cfRule type="cellIs" dxfId="6827" priority="7092" operator="equal">
      <formula>"09.00 – 15.00"</formula>
    </cfRule>
  </conditionalFormatting>
  <conditionalFormatting sqref="AB100">
    <cfRule type="cellIs" dxfId="6826" priority="7093" operator="equal">
      <formula>"09.00 – 18.00"</formula>
    </cfRule>
  </conditionalFormatting>
  <conditionalFormatting sqref="AB100">
    <cfRule type="cellIs" dxfId="6825" priority="7094" operator="equal">
      <formula>"09.30 – 13.00"</formula>
    </cfRule>
  </conditionalFormatting>
  <conditionalFormatting sqref="AB100">
    <cfRule type="cellIs" dxfId="6824" priority="7095" operator="equal">
      <formula>"10.30 – 19.30"</formula>
    </cfRule>
  </conditionalFormatting>
  <conditionalFormatting sqref="AB100">
    <cfRule type="cellIs" dxfId="6823" priority="7096" operator="equal">
      <formula>"11.30 – 19.30"</formula>
    </cfRule>
  </conditionalFormatting>
  <conditionalFormatting sqref="AB100">
    <cfRule type="cellIs" dxfId="6822" priority="7097" operator="equal">
      <formula>_FV(13,"3")</formula>
    </cfRule>
  </conditionalFormatting>
  <conditionalFormatting sqref="AB100">
    <cfRule type="cellIs" dxfId="6821" priority="7098" operator="equal">
      <formula>_FV(13,"3")</formula>
    </cfRule>
  </conditionalFormatting>
  <conditionalFormatting sqref="AB100">
    <cfRule type="cellIs" dxfId="6820" priority="7099" operator="equal">
      <formula>_FV(13,"3")</formula>
    </cfRule>
  </conditionalFormatting>
  <conditionalFormatting sqref="AB100">
    <cfRule type="containsText" dxfId="6819" priority="7081" operator="containsText" text="DOMENICA">
      <formula>NOT(ISERROR(SEARCH("DOMENICA",AB100)))</formula>
    </cfRule>
    <cfRule type="containsText" dxfId="6818" priority="7082" operator="containsText" text="08.30 – 14.30">
      <formula>NOT(ISERROR(SEARCH("08.30 – 14.30",AB100)))</formula>
    </cfRule>
    <cfRule type="containsText" dxfId="6817" priority="7083" operator="containsText" text="09.30 – 18.30">
      <formula>NOT(ISERROR(SEARCH("09.30 – 18.30",AB100)))</formula>
    </cfRule>
    <cfRule type="containsText" dxfId="6816" priority="7084" operator="containsText" text="08.30 – 16.30">
      <formula>NOT(ISERROR(SEARCH("08.30 – 16.30",AB100)))</formula>
    </cfRule>
    <cfRule type="containsText" dxfId="6815" priority="7085" operator="containsText" text="08.30 – 17.30">
      <formula>NOT(ISERROR(SEARCH("08.30 – 17.30",AB100)))</formula>
    </cfRule>
    <cfRule type="containsText" dxfId="6814" priority="7086" operator="containsText" text="09.00 – 18.00">
      <formula>NOT(ISERROR(SEARCH("09.00 – 18.00",AB100)))</formula>
    </cfRule>
    <cfRule type="containsText" dxfId="6813" priority="7087" operator="containsText" text="09.00 – 15.00">
      <formula>NOT(ISERROR(SEARCH("09.00 – 15.00",AB100)))</formula>
    </cfRule>
    <cfRule type="containsText" dxfId="6812" priority="7088" operator="containsText" text="10.30 – 19.30">
      <formula>NOT(ISERROR(SEARCH("10.30 – 19.30",AB100)))</formula>
    </cfRule>
    <cfRule type="containsText" dxfId="6811" priority="7089" operator="containsText" text="09.00 – 13.00">
      <formula>NOT(ISERROR(SEARCH("09.00 – 13.00",AB100)))</formula>
    </cfRule>
    <cfRule type="containsText" dxfId="6810" priority="7090" operator="containsText" text="11.30 – 19.30">
      <formula>NOT(ISERROR(SEARCH("11.30 – 19.30",AB100)))</formula>
    </cfRule>
  </conditionalFormatting>
  <conditionalFormatting sqref="AB100">
    <cfRule type="cellIs" dxfId="6809" priority="7073" operator="equal">
      <formula>"09.00 – 15.00"</formula>
    </cfRule>
  </conditionalFormatting>
  <conditionalFormatting sqref="AB100">
    <cfRule type="cellIs" dxfId="6808" priority="7074" operator="equal">
      <formula>"09.00 – 18.00"</formula>
    </cfRule>
  </conditionalFormatting>
  <conditionalFormatting sqref="AB100">
    <cfRule type="cellIs" dxfId="6807" priority="7075" operator="equal">
      <formula>"09.30 – 13.00"</formula>
    </cfRule>
  </conditionalFormatting>
  <conditionalFormatting sqref="AB100">
    <cfRule type="cellIs" dxfId="6806" priority="7076" operator="equal">
      <formula>"10.30 – 19.30"</formula>
    </cfRule>
  </conditionalFormatting>
  <conditionalFormatting sqref="AB100">
    <cfRule type="cellIs" dxfId="6805" priority="7077" operator="equal">
      <formula>"11.30 – 19.30"</formula>
    </cfRule>
  </conditionalFormatting>
  <conditionalFormatting sqref="AB100">
    <cfRule type="cellIs" dxfId="6804" priority="7078" operator="equal">
      <formula>_FV(13,"3")</formula>
    </cfRule>
  </conditionalFormatting>
  <conditionalFormatting sqref="AB100">
    <cfRule type="cellIs" dxfId="6803" priority="7079" operator="equal">
      <formula>_FV(13,"3")</formula>
    </cfRule>
  </conditionalFormatting>
  <conditionalFormatting sqref="AB100">
    <cfRule type="cellIs" dxfId="6802" priority="7080" operator="equal">
      <formula>_FV(13,"3")</formula>
    </cfRule>
  </conditionalFormatting>
  <conditionalFormatting sqref="AB100">
    <cfRule type="cellIs" dxfId="6801" priority="7065" operator="equal">
      <formula>"09.00 – 15.00"</formula>
    </cfRule>
  </conditionalFormatting>
  <conditionalFormatting sqref="AB100">
    <cfRule type="cellIs" dxfId="6800" priority="7066" operator="equal">
      <formula>"09.00 – 18.00"</formula>
    </cfRule>
  </conditionalFormatting>
  <conditionalFormatting sqref="AB100">
    <cfRule type="cellIs" dxfId="6799" priority="7067" operator="equal">
      <formula>"09.30 – 13.00"</formula>
    </cfRule>
  </conditionalFormatting>
  <conditionalFormatting sqref="AB100">
    <cfRule type="cellIs" dxfId="6798" priority="7068" operator="equal">
      <formula>"10.30 – 19.30"</formula>
    </cfRule>
  </conditionalFormatting>
  <conditionalFormatting sqref="AB100">
    <cfRule type="cellIs" dxfId="6797" priority="7069" operator="equal">
      <formula>"11.30 – 19.30"</formula>
    </cfRule>
  </conditionalFormatting>
  <conditionalFormatting sqref="AB100">
    <cfRule type="cellIs" dxfId="6796" priority="7070" operator="equal">
      <formula>_FV(13,"3")</formula>
    </cfRule>
  </conditionalFormatting>
  <conditionalFormatting sqref="AB100">
    <cfRule type="cellIs" dxfId="6795" priority="7071" operator="equal">
      <formula>_FV(13,"3")</formula>
    </cfRule>
  </conditionalFormatting>
  <conditionalFormatting sqref="AB100">
    <cfRule type="cellIs" dxfId="6794" priority="7072" operator="equal">
      <formula>_FV(13,"3")</formula>
    </cfRule>
  </conditionalFormatting>
  <conditionalFormatting sqref="AB100">
    <cfRule type="containsText" dxfId="6793" priority="7059" operator="containsText" text="09.00 - 13.00">
      <formula>NOT(ISERROR(SEARCH("09.00 - 13.00",AB100)))</formula>
    </cfRule>
    <cfRule type="containsText" dxfId="6792" priority="7060" operator="containsText" text="09.00 – 15:00">
      <formula>NOT(ISERROR(SEARCH("09.00 – 15:00",AB100)))</formula>
    </cfRule>
    <cfRule type="containsText" dxfId="6791" priority="7061" operator="containsText" text="09.00 – 16.00">
      <formula>NOT(ISERROR(SEARCH("09.00 – 16.00",AB100)))</formula>
    </cfRule>
    <cfRule type="containsText" dxfId="6790" priority="7062" operator="containsText" text="09.00 - 13:00">
      <formula>NOT(ISERROR(SEARCH("09.00 - 13:00",AB100)))</formula>
    </cfRule>
    <cfRule type="containsText" dxfId="6789" priority="7063" operator="containsText" text="08.30 – 16:30 ">
      <formula>NOT(ISERROR(SEARCH("08.30 – 16:30 ",AB100)))</formula>
    </cfRule>
    <cfRule type="containsText" dxfId="6788" priority="7064" operator="containsText" text="08.30 – 17:30 ">
      <formula>NOT(ISERROR(SEARCH("08.30 – 17:30 ",AB100)))</formula>
    </cfRule>
  </conditionalFormatting>
  <conditionalFormatting sqref="AB100">
    <cfRule type="cellIs" dxfId="6787" priority="7051" operator="equal">
      <formula>"09.00 – 15.00"</formula>
    </cfRule>
  </conditionalFormatting>
  <conditionalFormatting sqref="AB100">
    <cfRule type="cellIs" dxfId="6786" priority="7052" operator="equal">
      <formula>"09.00 – 18.00"</formula>
    </cfRule>
  </conditionalFormatting>
  <conditionalFormatting sqref="AB100">
    <cfRule type="cellIs" dxfId="6785" priority="7053" operator="equal">
      <formula>"09.30 – 13.00"</formula>
    </cfRule>
  </conditionalFormatting>
  <conditionalFormatting sqref="AB100">
    <cfRule type="cellIs" dxfId="6784" priority="7054" operator="equal">
      <formula>"10.30 – 19.30"</formula>
    </cfRule>
  </conditionalFormatting>
  <conditionalFormatting sqref="AB100">
    <cfRule type="cellIs" dxfId="6783" priority="7055" operator="equal">
      <formula>"11.30 – 19.30"</formula>
    </cfRule>
  </conditionalFormatting>
  <conditionalFormatting sqref="AB100">
    <cfRule type="cellIs" dxfId="6782" priority="7056" operator="equal">
      <formula>_FV(13,"3")</formula>
    </cfRule>
  </conditionalFormatting>
  <conditionalFormatting sqref="AB100">
    <cfRule type="cellIs" dxfId="6781" priority="7057" operator="equal">
      <formula>_FV(13,"3")</formula>
    </cfRule>
  </conditionalFormatting>
  <conditionalFormatting sqref="AB100">
    <cfRule type="cellIs" dxfId="6780" priority="7058" operator="equal">
      <formula>_FV(13,"3")</formula>
    </cfRule>
  </conditionalFormatting>
  <conditionalFormatting sqref="AB100">
    <cfRule type="containsText" dxfId="6779" priority="7041" operator="containsText" text="DOMENICA">
      <formula>NOT(ISERROR(SEARCH("DOMENICA",AB100)))</formula>
    </cfRule>
    <cfRule type="containsText" dxfId="6778" priority="7042" operator="containsText" text="08.30 – 14.30">
      <formula>NOT(ISERROR(SEARCH("08.30 – 14.30",AB100)))</formula>
    </cfRule>
    <cfRule type="containsText" dxfId="6777" priority="7043" operator="containsText" text="09.30 – 18.30">
      <formula>NOT(ISERROR(SEARCH("09.30 – 18.30",AB100)))</formula>
    </cfRule>
    <cfRule type="containsText" dxfId="6776" priority="7044" operator="containsText" text="08.30 – 16.30">
      <formula>NOT(ISERROR(SEARCH("08.30 – 16.30",AB100)))</formula>
    </cfRule>
    <cfRule type="containsText" dxfId="6775" priority="7045" operator="containsText" text="08.30 – 17.30">
      <formula>NOT(ISERROR(SEARCH("08.30 – 17.30",AB100)))</formula>
    </cfRule>
    <cfRule type="containsText" dxfId="6774" priority="7046" operator="containsText" text="09.00 – 18.00">
      <formula>NOT(ISERROR(SEARCH("09.00 – 18.00",AB100)))</formula>
    </cfRule>
    <cfRule type="containsText" dxfId="6773" priority="7047" operator="containsText" text="09.00 – 15.00">
      <formula>NOT(ISERROR(SEARCH("09.00 – 15.00",AB100)))</formula>
    </cfRule>
    <cfRule type="containsText" dxfId="6772" priority="7048" operator="containsText" text="10.30 – 19.30">
      <formula>NOT(ISERROR(SEARCH("10.30 – 19.30",AB100)))</formula>
    </cfRule>
    <cfRule type="containsText" dxfId="6771" priority="7049" operator="containsText" text="09.00 – 13.00">
      <formula>NOT(ISERROR(SEARCH("09.00 – 13.00",AB100)))</formula>
    </cfRule>
    <cfRule type="containsText" dxfId="6770" priority="7050" operator="containsText" text="11.30 – 19.30">
      <formula>NOT(ISERROR(SEARCH("11.30 – 19.30",AB100)))</formula>
    </cfRule>
  </conditionalFormatting>
  <conditionalFormatting sqref="AB100">
    <cfRule type="cellIs" dxfId="6769" priority="7034" operator="equal">
      <formula>"09.00 – 18.00"</formula>
    </cfRule>
  </conditionalFormatting>
  <conditionalFormatting sqref="AB100">
    <cfRule type="cellIs" dxfId="6768" priority="7035" operator="equal">
      <formula>"09.30 – 13.00"</formula>
    </cfRule>
  </conditionalFormatting>
  <conditionalFormatting sqref="AB100">
    <cfRule type="cellIs" dxfId="6767" priority="7036" operator="equal">
      <formula>"10.30 – 19.30"</formula>
    </cfRule>
  </conditionalFormatting>
  <conditionalFormatting sqref="AB100">
    <cfRule type="cellIs" dxfId="6766" priority="7037" operator="equal">
      <formula>"11.30 – 19.30"</formula>
    </cfRule>
  </conditionalFormatting>
  <conditionalFormatting sqref="AB100">
    <cfRule type="cellIs" dxfId="6765" priority="7038" operator="equal">
      <formula>_FV(13,"3")</formula>
    </cfRule>
  </conditionalFormatting>
  <conditionalFormatting sqref="AB100">
    <cfRule type="cellIs" dxfId="6764" priority="7039" operator="equal">
      <formula>_FV(13,"3")</formula>
    </cfRule>
  </conditionalFormatting>
  <conditionalFormatting sqref="AB100">
    <cfRule type="cellIs" dxfId="6763" priority="7040" operator="equal">
      <formula>_FV(13,"3")</formula>
    </cfRule>
  </conditionalFormatting>
  <conditionalFormatting sqref="AB100">
    <cfRule type="cellIs" dxfId="6762" priority="7027" operator="equal">
      <formula>"09.00 – 18.00"</formula>
    </cfRule>
  </conditionalFormatting>
  <conditionalFormatting sqref="AB100">
    <cfRule type="cellIs" dxfId="6761" priority="7028" operator="equal">
      <formula>"09.30 – 13.00"</formula>
    </cfRule>
  </conditionalFormatting>
  <conditionalFormatting sqref="AB100">
    <cfRule type="cellIs" dxfId="6760" priority="7029" operator="equal">
      <formula>"10.30 – 19.30"</formula>
    </cfRule>
  </conditionalFormatting>
  <conditionalFormatting sqref="AB100">
    <cfRule type="cellIs" dxfId="6759" priority="7030" operator="equal">
      <formula>"11.30 – 19.30"</formula>
    </cfRule>
  </conditionalFormatting>
  <conditionalFormatting sqref="AB100">
    <cfRule type="cellIs" dxfId="6758" priority="7031" operator="equal">
      <formula>_FV(13,"3")</formula>
    </cfRule>
  </conditionalFormatting>
  <conditionalFormatting sqref="AB100">
    <cfRule type="cellIs" dxfId="6757" priority="7032" operator="equal">
      <formula>_FV(13,"3")</formula>
    </cfRule>
  </conditionalFormatting>
  <conditionalFormatting sqref="AB100">
    <cfRule type="cellIs" dxfId="6756" priority="7033" operator="equal">
      <formula>_FV(13,"3")</formula>
    </cfRule>
  </conditionalFormatting>
  <conditionalFormatting sqref="AB101:AB108">
    <cfRule type="containsText" dxfId="6755" priority="7009" operator="containsText" text="08.30 – 14.30">
      <formula>NOT(ISERROR(SEARCH("08.30 – 14.30",AB101)))</formula>
    </cfRule>
    <cfRule type="containsText" dxfId="6754" priority="7010" operator="containsText" text="09:30 – 18.30">
      <formula>NOT(ISERROR(SEARCH("09:30 – 18.30",AB101)))</formula>
    </cfRule>
    <cfRule type="containsText" dxfId="6753" priority="7011" operator="containsText" text="10.30 – 18.30">
      <formula>NOT(ISERROR(SEARCH("10.30 – 18.30",AB101)))</formula>
    </cfRule>
    <cfRule type="containsText" dxfId="6752" priority="7012" operator="containsText" text="09.30 – 18.30">
      <formula>NOT(ISERROR(SEARCH("09.30 – 18.30",AB101)))</formula>
    </cfRule>
    <cfRule type="containsText" dxfId="6751" priority="7014" operator="containsText" text="09.00 – 13:00">
      <formula>NOT(ISERROR(SEARCH("09.00 – 13:00",AB101)))</formula>
    </cfRule>
    <cfRule type="containsText" dxfId="6750" priority="7015" operator="containsText" text="08.30 – 16.30">
      <formula>NOT(ISERROR(SEARCH("08.30 – 16.30",AB101)))</formula>
    </cfRule>
    <cfRule type="containsText" dxfId="6749" priority="7016" operator="containsText" text="08:30 – 17.30">
      <formula>NOT(ISERROR(SEARCH("08:30 – 17.30",AB101)))</formula>
    </cfRule>
    <cfRule type="containsText" dxfId="6748" priority="7017" operator="containsText" text="08.30 – 17.30">
      <formula>NOT(ISERROR(SEARCH("08.30 – 17.30",AB101)))</formula>
    </cfRule>
    <cfRule type="containsText" dxfId="6747" priority="7018" operator="containsText" text="09.00 – 18.00">
      <formula>NOT(ISERROR(SEARCH("09.00 – 18.00",AB101)))</formula>
    </cfRule>
    <cfRule type="containsText" dxfId="6746" priority="7019" operator="containsText" text="09.00 – 13.00">
      <formula>NOT(ISERROR(SEARCH("09.00 – 13.00",AB101)))</formula>
    </cfRule>
    <cfRule type="containsText" dxfId="6745" priority="7020" operator="containsText" text="11.30 – 19.30">
      <formula>NOT(ISERROR(SEARCH("11.30 – 19.30",AB101)))</formula>
    </cfRule>
    <cfRule type="containsText" dxfId="6744" priority="7021" operator="containsText" text="10.30 – 19.30">
      <formula>NOT(ISERROR(SEARCH("10.30 – 19.30",AB101)))</formula>
    </cfRule>
    <cfRule type="containsText" dxfId="6743" priority="7022" operator="containsText" text="09.00 – 15.00">
      <formula>NOT(ISERROR(SEARCH("09.00 – 15.00",AB101)))</formula>
    </cfRule>
    <cfRule type="containsText" dxfId="6742" priority="7023" operator="containsText" text="1 2 : 3 0">
      <formula>NOT(ISERROR(SEARCH("1 2 : 3 0",AB101)))</formula>
    </cfRule>
    <cfRule type="containsText" dxfId="6741" priority="7024" operator="containsText" text="1 3 : 3 0">
      <formula>NOT(ISERROR(SEARCH("1 3 : 3 0",AB101)))</formula>
    </cfRule>
    <cfRule type="containsText" dxfId="6740" priority="7025" operator="containsText" text="FESTIVITÁ">
      <formula>NOT(ISERROR(SEARCH("FESTIVITÁ",AB101)))</formula>
    </cfRule>
    <cfRule type="cellIs" dxfId="6739" priority="7026" operator="equal">
      <formula>"DOMENICA"</formula>
    </cfRule>
  </conditionalFormatting>
  <conditionalFormatting sqref="AB101:AB108">
    <cfRule type="containsText" dxfId="6738" priority="7001" operator="containsText" text="09.00 - 13.00">
      <formula>NOT(ISERROR(SEARCH("09.00 - 13.00",AB101)))</formula>
    </cfRule>
    <cfRule type="containsText" dxfId="6737" priority="7004" operator="containsText" text="09.00 – 15:00">
      <formula>NOT(ISERROR(SEARCH("09.00 – 15:00",AB101)))</formula>
    </cfRule>
    <cfRule type="containsText" dxfId="6736" priority="7005" operator="containsText" text="09.00 – 16.00">
      <formula>NOT(ISERROR(SEARCH("09.00 – 16.00",AB101)))</formula>
    </cfRule>
    <cfRule type="containsText" dxfId="6735" priority="7006" operator="containsText" text="09.00 - 13:00">
      <formula>NOT(ISERROR(SEARCH("09.00 - 13:00",AB101)))</formula>
    </cfRule>
    <cfRule type="containsText" dxfId="6734" priority="7007" operator="containsText" text="08.30 – 16:30 ">
      <formula>NOT(ISERROR(SEARCH("08.30 – 16:30 ",AB101)))</formula>
    </cfRule>
    <cfRule type="containsText" dxfId="6733" priority="7008" operator="containsText" text="08.30 – 17:30 ">
      <formula>NOT(ISERROR(SEARCH("08.30 – 17:30 ",AB101)))</formula>
    </cfRule>
  </conditionalFormatting>
  <conditionalFormatting sqref="AB101:AB108">
    <cfRule type="containsText" dxfId="6732" priority="7003" operator="containsText" text="1 3 : 0 0">
      <formula>NOT(ISERROR(SEARCH("1 3 : 0 0",AB101)))</formula>
    </cfRule>
  </conditionalFormatting>
  <conditionalFormatting sqref="AB101">
    <cfRule type="containsText" dxfId="6731" priority="7002" operator="containsText" text="13:00">
      <formula>NOT(ISERROR(SEARCH("13:00",AB101)))</formula>
    </cfRule>
  </conditionalFormatting>
  <conditionalFormatting sqref="AB101:AB108">
    <cfRule type="containsText" dxfId="6730" priority="7013" operator="containsText" text="09:00 – 13.00 ">
      <formula>NOT(ISERROR(SEARCH("09:00 – 13.00 ",AB101)))</formula>
    </cfRule>
  </conditionalFormatting>
  <conditionalFormatting sqref="AB107">
    <cfRule type="containsText" dxfId="6729" priority="7000" operator="containsText" text="09:00 – 13.00 ">
      <formula>NOT(ISERROR(SEARCH("09:00 – 13.00 ",AB107)))</formula>
    </cfRule>
  </conditionalFormatting>
  <conditionalFormatting sqref="AB101:AB108">
    <cfRule type="containsText" dxfId="6728" priority="6999" operator="containsText" text="09:00 – 13.00 ">
      <formula>NOT(ISERROR(SEARCH("09:00 – 13.00 ",AB101)))</formula>
    </cfRule>
  </conditionalFormatting>
  <conditionalFormatting sqref="AB107:AB108">
    <cfRule type="containsText" dxfId="6727" priority="6998" operator="containsText" text="09:00 – 13.00 ">
      <formula>NOT(ISERROR(SEARCH("09:00 – 13.00 ",AB107)))</formula>
    </cfRule>
  </conditionalFormatting>
  <conditionalFormatting sqref="AB102">
    <cfRule type="containsText" dxfId="6726" priority="6995" operator="containsText" text="09.00 -13.00">
      <formula>NOT(ISERROR(SEARCH("09.00 -13.00",AB102)))</formula>
    </cfRule>
    <cfRule type="containsText" dxfId="6725" priority="6996" operator="containsText" text="09.00 -15:00">
      <formula>NOT(ISERROR(SEARCH("09.00 -15:00",AB102)))</formula>
    </cfRule>
    <cfRule type="containsText" dxfId="6724" priority="6997" operator="containsText" text="09.00 -16.00">
      <formula>NOT(ISERROR(SEARCH("09.00 -16.00",AB102)))</formula>
    </cfRule>
  </conditionalFormatting>
  <conditionalFormatting sqref="AB103:AB108">
    <cfRule type="containsText" dxfId="6723" priority="6992" operator="containsText" text="09.00 -13.00">
      <formula>NOT(ISERROR(SEARCH("09.00 -13.00",AB103)))</formula>
    </cfRule>
    <cfRule type="containsText" dxfId="6722" priority="6993" operator="containsText" text="09.00 -15:00">
      <formula>NOT(ISERROR(SEARCH("09.00 -15:00",AB103)))</formula>
    </cfRule>
    <cfRule type="containsText" dxfId="6721" priority="6994" operator="containsText" text="09.00 -16.00">
      <formula>NOT(ISERROR(SEARCH("09.00 -16.00",AB103)))</formula>
    </cfRule>
  </conditionalFormatting>
  <conditionalFormatting sqref="AB101">
    <cfRule type="containsText" dxfId="6720" priority="6989" operator="containsText" text="09.00 -13.00">
      <formula>NOT(ISERROR(SEARCH("09.00 -13.00",AB101)))</formula>
    </cfRule>
    <cfRule type="containsText" dxfId="6719" priority="6990" operator="containsText" text="09.00 -15:00">
      <formula>NOT(ISERROR(SEARCH("09.00 -15:00",AB101)))</formula>
    </cfRule>
    <cfRule type="containsText" dxfId="6718" priority="6991" operator="containsText" text="09.00 -16.00">
      <formula>NOT(ISERROR(SEARCH("09.00 -16.00",AB101)))</formula>
    </cfRule>
  </conditionalFormatting>
  <conditionalFormatting sqref="AB107">
    <cfRule type="containsText" dxfId="6717" priority="6988" operator="containsText" text="09:00 – 13.00 ">
      <formula>NOT(ISERROR(SEARCH("09:00 – 13.00 ",AB107)))</formula>
    </cfRule>
  </conditionalFormatting>
  <conditionalFormatting sqref="AB101:AB108">
    <cfRule type="containsText" dxfId="6716" priority="6987" operator="containsText" text="09:00 – 13.00 ">
      <formula>NOT(ISERROR(SEARCH("09:00 – 13.00 ",AB101)))</formula>
    </cfRule>
  </conditionalFormatting>
  <conditionalFormatting sqref="AB107:AB108">
    <cfRule type="containsText" dxfId="6715" priority="6986" operator="containsText" text="09:00 – 13.00 ">
      <formula>NOT(ISERROR(SEARCH("09:00 – 13.00 ",AB107)))</formula>
    </cfRule>
  </conditionalFormatting>
  <conditionalFormatting sqref="AB102">
    <cfRule type="containsText" dxfId="6714" priority="6983" operator="containsText" text="09.00 -13.00">
      <formula>NOT(ISERROR(SEARCH("09.00 -13.00",AB102)))</formula>
    </cfRule>
    <cfRule type="containsText" dxfId="6713" priority="6984" operator="containsText" text="09.00 -15:00">
      <formula>NOT(ISERROR(SEARCH("09.00 -15:00",AB102)))</formula>
    </cfRule>
    <cfRule type="containsText" dxfId="6712" priority="6985" operator="containsText" text="09.00 -16.00">
      <formula>NOT(ISERROR(SEARCH("09.00 -16.00",AB102)))</formula>
    </cfRule>
  </conditionalFormatting>
  <conditionalFormatting sqref="AB103:AB108">
    <cfRule type="containsText" dxfId="6711" priority="6980" operator="containsText" text="09.00 -13.00">
      <formula>NOT(ISERROR(SEARCH("09.00 -13.00",AB103)))</formula>
    </cfRule>
    <cfRule type="containsText" dxfId="6710" priority="6981" operator="containsText" text="09.00 -15:00">
      <formula>NOT(ISERROR(SEARCH("09.00 -15:00",AB103)))</formula>
    </cfRule>
    <cfRule type="containsText" dxfId="6709" priority="6982" operator="containsText" text="09.00 -16.00">
      <formula>NOT(ISERROR(SEARCH("09.00 -16.00",AB103)))</formula>
    </cfRule>
  </conditionalFormatting>
  <conditionalFormatting sqref="AB101">
    <cfRule type="containsText" dxfId="6708" priority="6977" operator="containsText" text="09.00 -13.00">
      <formula>NOT(ISERROR(SEARCH("09.00 -13.00",AB101)))</formula>
    </cfRule>
    <cfRule type="containsText" dxfId="6707" priority="6978" operator="containsText" text="09.00 -15:00">
      <formula>NOT(ISERROR(SEARCH("09.00 -15:00",AB101)))</formula>
    </cfRule>
    <cfRule type="containsText" dxfId="6706" priority="6979" operator="containsText" text="09.00 -16.00">
      <formula>NOT(ISERROR(SEARCH("09.00 -16.00",AB101)))</formula>
    </cfRule>
  </conditionalFormatting>
  <conditionalFormatting sqref="AB102">
    <cfRule type="containsText" dxfId="6705" priority="6974" operator="containsText" text="09.00 -13:00">
      <formula>NOT(ISERROR(SEARCH("09.00 -13:00",AB102)))</formula>
    </cfRule>
    <cfRule type="containsText" dxfId="6704" priority="6975" operator="containsText" text="08.30 -17.30">
      <formula>NOT(ISERROR(SEARCH("08.30 -17.30",AB102)))</formula>
    </cfRule>
    <cfRule type="containsText" dxfId="6703" priority="6976" operator="containsText" text="08.30 -15:30">
      <formula>NOT(ISERROR(SEARCH("08.30 -15:30",AB102)))</formula>
    </cfRule>
  </conditionalFormatting>
  <conditionalFormatting sqref="AB103:AB108">
    <cfRule type="containsText" dxfId="6702" priority="6971" operator="containsText" text="09.00 -13.00">
      <formula>NOT(ISERROR(SEARCH("09.00 -13.00",AB103)))</formula>
    </cfRule>
    <cfRule type="containsText" dxfId="6701" priority="6972" operator="containsText" text="09.00 -15:00">
      <formula>NOT(ISERROR(SEARCH("09.00 -15:00",AB103)))</formula>
    </cfRule>
    <cfRule type="containsText" dxfId="6700" priority="6973" operator="containsText" text="09.00 -16.00">
      <formula>NOT(ISERROR(SEARCH("09.00 -16.00",AB103)))</formula>
    </cfRule>
  </conditionalFormatting>
  <conditionalFormatting sqref="AB103:AB108">
    <cfRule type="containsText" dxfId="6699" priority="6968" operator="containsText" text="09.00 -13:00">
      <formula>NOT(ISERROR(SEARCH("09.00 -13:00",AB103)))</formula>
    </cfRule>
    <cfRule type="containsText" dxfId="6698" priority="6969" operator="containsText" text="08.30 -17.30">
      <formula>NOT(ISERROR(SEARCH("08.30 -17.30",AB103)))</formula>
    </cfRule>
    <cfRule type="containsText" dxfId="6697" priority="6970" operator="containsText" text="08.30 -15:30">
      <formula>NOT(ISERROR(SEARCH("08.30 -15:30",AB103)))</formula>
    </cfRule>
  </conditionalFormatting>
  <conditionalFormatting sqref="AB101">
    <cfRule type="containsText" dxfId="6696" priority="6965" operator="containsText" text="09.00 -13.00">
      <formula>NOT(ISERROR(SEARCH("09.00 -13.00",AB101)))</formula>
    </cfRule>
    <cfRule type="containsText" dxfId="6695" priority="6966" operator="containsText" text="09.00 -15:00">
      <formula>NOT(ISERROR(SEARCH("09.00 -15:00",AB101)))</formula>
    </cfRule>
    <cfRule type="containsText" dxfId="6694" priority="6967" operator="containsText" text="09.00 -16.00">
      <formula>NOT(ISERROR(SEARCH("09.00 -16.00",AB101)))</formula>
    </cfRule>
  </conditionalFormatting>
  <conditionalFormatting sqref="AB101">
    <cfRule type="containsText" dxfId="6693" priority="6962" operator="containsText" text="09.00 -13:00">
      <formula>NOT(ISERROR(SEARCH("09.00 -13:00",AB101)))</formula>
    </cfRule>
    <cfRule type="containsText" dxfId="6692" priority="6963" operator="containsText" text="08.30 -17.30">
      <formula>NOT(ISERROR(SEARCH("08.30 -17.30",AB101)))</formula>
    </cfRule>
    <cfRule type="containsText" dxfId="6691" priority="6964" operator="containsText" text="08.30 -15:30">
      <formula>NOT(ISERROR(SEARCH("08.30 -15:30",AB101)))</formula>
    </cfRule>
  </conditionalFormatting>
  <conditionalFormatting sqref="AB115:AB122">
    <cfRule type="containsText" dxfId="6690" priority="6944" operator="containsText" text="08.30 – 14.30">
      <formula>NOT(ISERROR(SEARCH("08.30 – 14.30",AB115)))</formula>
    </cfRule>
    <cfRule type="containsText" dxfId="6689" priority="6945" operator="containsText" text="09:30 – 18.30">
      <formula>NOT(ISERROR(SEARCH("09:30 – 18.30",AB115)))</formula>
    </cfRule>
    <cfRule type="containsText" dxfId="6688" priority="6946" operator="containsText" text="10.30 – 18.30">
      <formula>NOT(ISERROR(SEARCH("10.30 – 18.30",AB115)))</formula>
    </cfRule>
    <cfRule type="containsText" dxfId="6687" priority="6947" operator="containsText" text="09.30 – 18.30">
      <formula>NOT(ISERROR(SEARCH("09.30 – 18.30",AB115)))</formula>
    </cfRule>
    <cfRule type="containsText" dxfId="6686" priority="6949" operator="containsText" text="09.00 – 13:00">
      <formula>NOT(ISERROR(SEARCH("09.00 – 13:00",AB115)))</formula>
    </cfRule>
    <cfRule type="containsText" dxfId="6685" priority="6950" operator="containsText" text="08.30 – 16.30">
      <formula>NOT(ISERROR(SEARCH("08.30 – 16.30",AB115)))</formula>
    </cfRule>
    <cfRule type="containsText" dxfId="6684" priority="6951" operator="containsText" text="08:30 – 17.30">
      <formula>NOT(ISERROR(SEARCH("08:30 – 17.30",AB115)))</formula>
    </cfRule>
    <cfRule type="containsText" dxfId="6683" priority="6952" operator="containsText" text="08.30 – 17.30">
      <formula>NOT(ISERROR(SEARCH("08.30 – 17.30",AB115)))</formula>
    </cfRule>
    <cfRule type="containsText" dxfId="6682" priority="6953" operator="containsText" text="09.00 – 18.00">
      <formula>NOT(ISERROR(SEARCH("09.00 – 18.00",AB115)))</formula>
    </cfRule>
    <cfRule type="containsText" dxfId="6681" priority="6954" operator="containsText" text="09.00 – 13.00">
      <formula>NOT(ISERROR(SEARCH("09.00 – 13.00",AB115)))</formula>
    </cfRule>
    <cfRule type="containsText" dxfId="6680" priority="6955" operator="containsText" text="11.30 – 19.30">
      <formula>NOT(ISERROR(SEARCH("11.30 – 19.30",AB115)))</formula>
    </cfRule>
    <cfRule type="containsText" dxfId="6679" priority="6956" operator="containsText" text="10.30 – 19.30">
      <formula>NOT(ISERROR(SEARCH("10.30 – 19.30",AB115)))</formula>
    </cfRule>
    <cfRule type="containsText" dxfId="6678" priority="6957" operator="containsText" text="09.00 – 15.00">
      <formula>NOT(ISERROR(SEARCH("09.00 – 15.00",AB115)))</formula>
    </cfRule>
    <cfRule type="containsText" dxfId="6677" priority="6958" operator="containsText" text="1 2 : 3 0">
      <formula>NOT(ISERROR(SEARCH("1 2 : 3 0",AB115)))</formula>
    </cfRule>
    <cfRule type="containsText" dxfId="6676" priority="6959" operator="containsText" text="1 3 : 3 0">
      <formula>NOT(ISERROR(SEARCH("1 3 : 3 0",AB115)))</formula>
    </cfRule>
    <cfRule type="containsText" dxfId="6675" priority="6960" operator="containsText" text="FESTIVITÁ">
      <formula>NOT(ISERROR(SEARCH("FESTIVITÁ",AB115)))</formula>
    </cfRule>
    <cfRule type="cellIs" dxfId="6674" priority="6961" operator="equal">
      <formula>"DOMENICA"</formula>
    </cfRule>
  </conditionalFormatting>
  <conditionalFormatting sqref="AB115:AB122">
    <cfRule type="containsText" dxfId="6673" priority="6936" operator="containsText" text="09.00 - 13.00">
      <formula>NOT(ISERROR(SEARCH("09.00 - 13.00",AB115)))</formula>
    </cfRule>
    <cfRule type="containsText" dxfId="6672" priority="6939" operator="containsText" text="09.00 – 15:00">
      <formula>NOT(ISERROR(SEARCH("09.00 – 15:00",AB115)))</formula>
    </cfRule>
    <cfRule type="containsText" dxfId="6671" priority="6940" operator="containsText" text="09.00 – 16.00">
      <formula>NOT(ISERROR(SEARCH("09.00 – 16.00",AB115)))</formula>
    </cfRule>
    <cfRule type="containsText" dxfId="6670" priority="6941" operator="containsText" text="09.00 - 13:00">
      <formula>NOT(ISERROR(SEARCH("09.00 - 13:00",AB115)))</formula>
    </cfRule>
    <cfRule type="containsText" dxfId="6669" priority="6942" operator="containsText" text="08.30 – 16:30 ">
      <formula>NOT(ISERROR(SEARCH("08.30 – 16:30 ",AB115)))</formula>
    </cfRule>
    <cfRule type="containsText" dxfId="6668" priority="6943" operator="containsText" text="08.30 – 17:30 ">
      <formula>NOT(ISERROR(SEARCH("08.30 – 17:30 ",AB115)))</formula>
    </cfRule>
  </conditionalFormatting>
  <conditionalFormatting sqref="AB115:AB122">
    <cfRule type="containsText" dxfId="6667" priority="6938" operator="containsText" text="1 3 : 0 0">
      <formula>NOT(ISERROR(SEARCH("1 3 : 0 0",AB115)))</formula>
    </cfRule>
  </conditionalFormatting>
  <conditionalFormatting sqref="AB115">
    <cfRule type="containsText" dxfId="6666" priority="6937" operator="containsText" text="13:00">
      <formula>NOT(ISERROR(SEARCH("13:00",AB115)))</formula>
    </cfRule>
  </conditionalFormatting>
  <conditionalFormatting sqref="AB115:AB122">
    <cfRule type="containsText" dxfId="6665" priority="6948" operator="containsText" text="09:00 – 13.00 ">
      <formula>NOT(ISERROR(SEARCH("09:00 – 13.00 ",AB115)))</formula>
    </cfRule>
  </conditionalFormatting>
  <conditionalFormatting sqref="AB121">
    <cfRule type="containsText" dxfId="6664" priority="6935" operator="containsText" text="09:00 – 13.00 ">
      <formula>NOT(ISERROR(SEARCH("09:00 – 13.00 ",AB121)))</formula>
    </cfRule>
  </conditionalFormatting>
  <conditionalFormatting sqref="AB115:AB122">
    <cfRule type="containsText" dxfId="6663" priority="6934" operator="containsText" text="09:00 – 13.00 ">
      <formula>NOT(ISERROR(SEARCH("09:00 – 13.00 ",AB115)))</formula>
    </cfRule>
  </conditionalFormatting>
  <conditionalFormatting sqref="AB121:AB122">
    <cfRule type="containsText" dxfId="6662" priority="6933" operator="containsText" text="09:00 – 13.00 ">
      <formula>NOT(ISERROR(SEARCH("09:00 – 13.00 ",AB121)))</formula>
    </cfRule>
  </conditionalFormatting>
  <conditionalFormatting sqref="AB116">
    <cfRule type="containsText" dxfId="6661" priority="6930" operator="containsText" text="09.00 -13.00">
      <formula>NOT(ISERROR(SEARCH("09.00 -13.00",AB116)))</formula>
    </cfRule>
    <cfRule type="containsText" dxfId="6660" priority="6931" operator="containsText" text="09.00 -15:00">
      <formula>NOT(ISERROR(SEARCH("09.00 -15:00",AB116)))</formula>
    </cfRule>
    <cfRule type="containsText" dxfId="6659" priority="6932" operator="containsText" text="09.00 -16.00">
      <formula>NOT(ISERROR(SEARCH("09.00 -16.00",AB116)))</formula>
    </cfRule>
  </conditionalFormatting>
  <conditionalFormatting sqref="AB117:AB122">
    <cfRule type="containsText" dxfId="6658" priority="6927" operator="containsText" text="09.00 -13.00">
      <formula>NOT(ISERROR(SEARCH("09.00 -13.00",AB117)))</formula>
    </cfRule>
    <cfRule type="containsText" dxfId="6657" priority="6928" operator="containsText" text="09.00 -15:00">
      <formula>NOT(ISERROR(SEARCH("09.00 -15:00",AB117)))</formula>
    </cfRule>
    <cfRule type="containsText" dxfId="6656" priority="6929" operator="containsText" text="09.00 -16.00">
      <formula>NOT(ISERROR(SEARCH("09.00 -16.00",AB117)))</formula>
    </cfRule>
  </conditionalFormatting>
  <conditionalFormatting sqref="AB115">
    <cfRule type="containsText" dxfId="6655" priority="6924" operator="containsText" text="09.00 -13.00">
      <formula>NOT(ISERROR(SEARCH("09.00 -13.00",AB115)))</formula>
    </cfRule>
    <cfRule type="containsText" dxfId="6654" priority="6925" operator="containsText" text="09.00 -15:00">
      <formula>NOT(ISERROR(SEARCH("09.00 -15:00",AB115)))</formula>
    </cfRule>
    <cfRule type="containsText" dxfId="6653" priority="6926" operator="containsText" text="09.00 -16.00">
      <formula>NOT(ISERROR(SEARCH("09.00 -16.00",AB115)))</formula>
    </cfRule>
  </conditionalFormatting>
  <conditionalFormatting sqref="AB121">
    <cfRule type="containsText" dxfId="6652" priority="6923" operator="containsText" text="09:00 – 13.00 ">
      <formula>NOT(ISERROR(SEARCH("09:00 – 13.00 ",AB121)))</formula>
    </cfRule>
  </conditionalFormatting>
  <conditionalFormatting sqref="AB115:AB122">
    <cfRule type="containsText" dxfId="6651" priority="6922" operator="containsText" text="09:00 – 13.00 ">
      <formula>NOT(ISERROR(SEARCH("09:00 – 13.00 ",AB115)))</formula>
    </cfRule>
  </conditionalFormatting>
  <conditionalFormatting sqref="AB121:AB122">
    <cfRule type="containsText" dxfId="6650" priority="6921" operator="containsText" text="09:00 – 13.00 ">
      <formula>NOT(ISERROR(SEARCH("09:00 – 13.00 ",AB121)))</formula>
    </cfRule>
  </conditionalFormatting>
  <conditionalFormatting sqref="AB116">
    <cfRule type="containsText" dxfId="6649" priority="6918" operator="containsText" text="09.00 -13.00">
      <formula>NOT(ISERROR(SEARCH("09.00 -13.00",AB116)))</formula>
    </cfRule>
    <cfRule type="containsText" dxfId="6648" priority="6919" operator="containsText" text="09.00 -15:00">
      <formula>NOT(ISERROR(SEARCH("09.00 -15:00",AB116)))</formula>
    </cfRule>
    <cfRule type="containsText" dxfId="6647" priority="6920" operator="containsText" text="09.00 -16.00">
      <formula>NOT(ISERROR(SEARCH("09.00 -16.00",AB116)))</formula>
    </cfRule>
  </conditionalFormatting>
  <conditionalFormatting sqref="AB117:AB122">
    <cfRule type="containsText" dxfId="6646" priority="6915" operator="containsText" text="09.00 -13.00">
      <formula>NOT(ISERROR(SEARCH("09.00 -13.00",AB117)))</formula>
    </cfRule>
    <cfRule type="containsText" dxfId="6645" priority="6916" operator="containsText" text="09.00 -15:00">
      <formula>NOT(ISERROR(SEARCH("09.00 -15:00",AB117)))</formula>
    </cfRule>
    <cfRule type="containsText" dxfId="6644" priority="6917" operator="containsText" text="09.00 -16.00">
      <formula>NOT(ISERROR(SEARCH("09.00 -16.00",AB117)))</formula>
    </cfRule>
  </conditionalFormatting>
  <conditionalFormatting sqref="AB115">
    <cfRule type="containsText" dxfId="6643" priority="6912" operator="containsText" text="09.00 -13.00">
      <formula>NOT(ISERROR(SEARCH("09.00 -13.00",AB115)))</formula>
    </cfRule>
    <cfRule type="containsText" dxfId="6642" priority="6913" operator="containsText" text="09.00 -15:00">
      <formula>NOT(ISERROR(SEARCH("09.00 -15:00",AB115)))</formula>
    </cfRule>
    <cfRule type="containsText" dxfId="6641" priority="6914" operator="containsText" text="09.00 -16.00">
      <formula>NOT(ISERROR(SEARCH("09.00 -16.00",AB115)))</formula>
    </cfRule>
  </conditionalFormatting>
  <conditionalFormatting sqref="AB116">
    <cfRule type="containsText" dxfId="6640" priority="6909" operator="containsText" text="09.00 -13:00">
      <formula>NOT(ISERROR(SEARCH("09.00 -13:00",AB116)))</formula>
    </cfRule>
    <cfRule type="containsText" dxfId="6639" priority="6910" operator="containsText" text="08.30 -17.30">
      <formula>NOT(ISERROR(SEARCH("08.30 -17.30",AB116)))</formula>
    </cfRule>
    <cfRule type="containsText" dxfId="6638" priority="6911" operator="containsText" text="08.30 -15:30">
      <formula>NOT(ISERROR(SEARCH("08.30 -15:30",AB116)))</formula>
    </cfRule>
  </conditionalFormatting>
  <conditionalFormatting sqref="AB117:AB122">
    <cfRule type="containsText" dxfId="6637" priority="6906" operator="containsText" text="09.00 -13.00">
      <formula>NOT(ISERROR(SEARCH("09.00 -13.00",AB117)))</formula>
    </cfRule>
    <cfRule type="containsText" dxfId="6636" priority="6907" operator="containsText" text="09.00 -15:00">
      <formula>NOT(ISERROR(SEARCH("09.00 -15:00",AB117)))</formula>
    </cfRule>
    <cfRule type="containsText" dxfId="6635" priority="6908" operator="containsText" text="09.00 -16.00">
      <formula>NOT(ISERROR(SEARCH("09.00 -16.00",AB117)))</formula>
    </cfRule>
  </conditionalFormatting>
  <conditionalFormatting sqref="AB117:AB122">
    <cfRule type="containsText" dxfId="6634" priority="6903" operator="containsText" text="09.00 -13:00">
      <formula>NOT(ISERROR(SEARCH("09.00 -13:00",AB117)))</formula>
    </cfRule>
    <cfRule type="containsText" dxfId="6633" priority="6904" operator="containsText" text="08.30 -17.30">
      <formula>NOT(ISERROR(SEARCH("08.30 -17.30",AB117)))</formula>
    </cfRule>
    <cfRule type="containsText" dxfId="6632" priority="6905" operator="containsText" text="08.30 -15:30">
      <formula>NOT(ISERROR(SEARCH("08.30 -15:30",AB117)))</formula>
    </cfRule>
  </conditionalFormatting>
  <conditionalFormatting sqref="AB115">
    <cfRule type="containsText" dxfId="6631" priority="6900" operator="containsText" text="09.00 -13.00">
      <formula>NOT(ISERROR(SEARCH("09.00 -13.00",AB115)))</formula>
    </cfRule>
    <cfRule type="containsText" dxfId="6630" priority="6901" operator="containsText" text="09.00 -15:00">
      <formula>NOT(ISERROR(SEARCH("09.00 -15:00",AB115)))</formula>
    </cfRule>
    <cfRule type="containsText" dxfId="6629" priority="6902" operator="containsText" text="09.00 -16.00">
      <formula>NOT(ISERROR(SEARCH("09.00 -16.00",AB115)))</formula>
    </cfRule>
  </conditionalFormatting>
  <conditionalFormatting sqref="AB115">
    <cfRule type="containsText" dxfId="6628" priority="6897" operator="containsText" text="09.00 -13:00">
      <formula>NOT(ISERROR(SEARCH("09.00 -13:00",AB115)))</formula>
    </cfRule>
    <cfRule type="containsText" dxfId="6627" priority="6898" operator="containsText" text="08.30 -17.30">
      <formula>NOT(ISERROR(SEARCH("08.30 -17.30",AB115)))</formula>
    </cfRule>
    <cfRule type="containsText" dxfId="6626" priority="6899" operator="containsText" text="08.30 -15:30">
      <formula>NOT(ISERROR(SEARCH("08.30 -15:30",AB115)))</formula>
    </cfRule>
  </conditionalFormatting>
  <conditionalFormatting sqref="AB125:AB132">
    <cfRule type="containsText" dxfId="6625" priority="6879" operator="containsText" text="08.30 – 14.30">
      <formula>NOT(ISERROR(SEARCH("08.30 – 14.30",AB125)))</formula>
    </cfRule>
    <cfRule type="containsText" dxfId="6624" priority="6880" operator="containsText" text="09:30 – 18.30">
      <formula>NOT(ISERROR(SEARCH("09:30 – 18.30",AB125)))</formula>
    </cfRule>
    <cfRule type="containsText" dxfId="6623" priority="6881" operator="containsText" text="10.30 – 18.30">
      <formula>NOT(ISERROR(SEARCH("10.30 – 18.30",AB125)))</formula>
    </cfRule>
    <cfRule type="containsText" dxfId="6622" priority="6882" operator="containsText" text="09.30 – 18.30">
      <formula>NOT(ISERROR(SEARCH("09.30 – 18.30",AB125)))</formula>
    </cfRule>
    <cfRule type="containsText" dxfId="6621" priority="6884" operator="containsText" text="09.00 – 13:00">
      <formula>NOT(ISERROR(SEARCH("09.00 – 13:00",AB125)))</formula>
    </cfRule>
    <cfRule type="containsText" dxfId="6620" priority="6885" operator="containsText" text="08.30 – 16.30">
      <formula>NOT(ISERROR(SEARCH("08.30 – 16.30",AB125)))</formula>
    </cfRule>
    <cfRule type="containsText" dxfId="6619" priority="6886" operator="containsText" text="08:30 – 17.30">
      <formula>NOT(ISERROR(SEARCH("08:30 – 17.30",AB125)))</formula>
    </cfRule>
    <cfRule type="containsText" dxfId="6618" priority="6887" operator="containsText" text="08.30 – 17.30">
      <formula>NOT(ISERROR(SEARCH("08.30 – 17.30",AB125)))</formula>
    </cfRule>
    <cfRule type="containsText" dxfId="6617" priority="6888" operator="containsText" text="09.00 – 18.00">
      <formula>NOT(ISERROR(SEARCH("09.00 – 18.00",AB125)))</formula>
    </cfRule>
    <cfRule type="containsText" dxfId="6616" priority="6889" operator="containsText" text="09.00 – 13.00">
      <formula>NOT(ISERROR(SEARCH("09.00 – 13.00",AB125)))</formula>
    </cfRule>
    <cfRule type="containsText" dxfId="6615" priority="6890" operator="containsText" text="11.30 – 19.30">
      <formula>NOT(ISERROR(SEARCH("11.30 – 19.30",AB125)))</formula>
    </cfRule>
    <cfRule type="containsText" dxfId="6614" priority="6891" operator="containsText" text="10.30 – 19.30">
      <formula>NOT(ISERROR(SEARCH("10.30 – 19.30",AB125)))</formula>
    </cfRule>
    <cfRule type="containsText" dxfId="6613" priority="6892" operator="containsText" text="09.00 – 15.00">
      <formula>NOT(ISERROR(SEARCH("09.00 – 15.00",AB125)))</formula>
    </cfRule>
    <cfRule type="containsText" dxfId="6612" priority="6893" operator="containsText" text="1 2 : 3 0">
      <formula>NOT(ISERROR(SEARCH("1 2 : 3 0",AB125)))</formula>
    </cfRule>
    <cfRule type="containsText" dxfId="6611" priority="6894" operator="containsText" text="1 3 : 3 0">
      <formula>NOT(ISERROR(SEARCH("1 3 : 3 0",AB125)))</formula>
    </cfRule>
    <cfRule type="containsText" dxfId="6610" priority="6895" operator="containsText" text="FESTIVITÁ">
      <formula>NOT(ISERROR(SEARCH("FESTIVITÁ",AB125)))</formula>
    </cfRule>
    <cfRule type="cellIs" dxfId="6609" priority="6896" operator="equal">
      <formula>"DOMENICA"</formula>
    </cfRule>
  </conditionalFormatting>
  <conditionalFormatting sqref="AB125:AB132">
    <cfRule type="containsText" dxfId="6608" priority="6871" operator="containsText" text="09.00 - 13.00">
      <formula>NOT(ISERROR(SEARCH("09.00 - 13.00",AB125)))</formula>
    </cfRule>
    <cfRule type="containsText" dxfId="6607" priority="6874" operator="containsText" text="09.00 – 15:00">
      <formula>NOT(ISERROR(SEARCH("09.00 – 15:00",AB125)))</formula>
    </cfRule>
    <cfRule type="containsText" dxfId="6606" priority="6875" operator="containsText" text="09.00 – 16.00">
      <formula>NOT(ISERROR(SEARCH("09.00 – 16.00",AB125)))</formula>
    </cfRule>
    <cfRule type="containsText" dxfId="6605" priority="6876" operator="containsText" text="09.00 - 13:00">
      <formula>NOT(ISERROR(SEARCH("09.00 - 13:00",AB125)))</formula>
    </cfRule>
    <cfRule type="containsText" dxfId="6604" priority="6877" operator="containsText" text="08.30 – 16:30 ">
      <formula>NOT(ISERROR(SEARCH("08.30 – 16:30 ",AB125)))</formula>
    </cfRule>
    <cfRule type="containsText" dxfId="6603" priority="6878" operator="containsText" text="08.30 – 17:30 ">
      <formula>NOT(ISERROR(SEARCH("08.30 – 17:30 ",AB125)))</formula>
    </cfRule>
  </conditionalFormatting>
  <conditionalFormatting sqref="AB125:AB132">
    <cfRule type="containsText" dxfId="6602" priority="6873" operator="containsText" text="1 3 : 0 0">
      <formula>NOT(ISERROR(SEARCH("1 3 : 0 0",AB125)))</formula>
    </cfRule>
  </conditionalFormatting>
  <conditionalFormatting sqref="AB125">
    <cfRule type="containsText" dxfId="6601" priority="6872" operator="containsText" text="13:00">
      <formula>NOT(ISERROR(SEARCH("13:00",AB125)))</formula>
    </cfRule>
  </conditionalFormatting>
  <conditionalFormatting sqref="AB125:AB132">
    <cfRule type="containsText" dxfId="6600" priority="6883" operator="containsText" text="09:00 – 13.00 ">
      <formula>NOT(ISERROR(SEARCH("09:00 – 13.00 ",AB125)))</formula>
    </cfRule>
  </conditionalFormatting>
  <conditionalFormatting sqref="AB131">
    <cfRule type="containsText" dxfId="6599" priority="6870" operator="containsText" text="09:00 – 13.00 ">
      <formula>NOT(ISERROR(SEARCH("09:00 – 13.00 ",AB131)))</formula>
    </cfRule>
  </conditionalFormatting>
  <conditionalFormatting sqref="AB125:AB132">
    <cfRule type="containsText" dxfId="6598" priority="6869" operator="containsText" text="09:00 – 13.00 ">
      <formula>NOT(ISERROR(SEARCH("09:00 – 13.00 ",AB125)))</formula>
    </cfRule>
  </conditionalFormatting>
  <conditionalFormatting sqref="AB131:AB132">
    <cfRule type="containsText" dxfId="6597" priority="6868" operator="containsText" text="09:00 – 13.00 ">
      <formula>NOT(ISERROR(SEARCH("09:00 – 13.00 ",AB131)))</formula>
    </cfRule>
  </conditionalFormatting>
  <conditionalFormatting sqref="AB126">
    <cfRule type="containsText" dxfId="6596" priority="6865" operator="containsText" text="09.00 -13.00">
      <formula>NOT(ISERROR(SEARCH("09.00 -13.00",AB126)))</formula>
    </cfRule>
    <cfRule type="containsText" dxfId="6595" priority="6866" operator="containsText" text="09.00 -15:00">
      <formula>NOT(ISERROR(SEARCH("09.00 -15:00",AB126)))</formula>
    </cfRule>
    <cfRule type="containsText" dxfId="6594" priority="6867" operator="containsText" text="09.00 -16.00">
      <formula>NOT(ISERROR(SEARCH("09.00 -16.00",AB126)))</formula>
    </cfRule>
  </conditionalFormatting>
  <conditionalFormatting sqref="AB127:AB132">
    <cfRule type="containsText" dxfId="6593" priority="6862" operator="containsText" text="09.00 -13.00">
      <formula>NOT(ISERROR(SEARCH("09.00 -13.00",AB127)))</formula>
    </cfRule>
    <cfRule type="containsText" dxfId="6592" priority="6863" operator="containsText" text="09.00 -15:00">
      <formula>NOT(ISERROR(SEARCH("09.00 -15:00",AB127)))</formula>
    </cfRule>
    <cfRule type="containsText" dxfId="6591" priority="6864" operator="containsText" text="09.00 -16.00">
      <formula>NOT(ISERROR(SEARCH("09.00 -16.00",AB127)))</formula>
    </cfRule>
  </conditionalFormatting>
  <conditionalFormatting sqref="AB125">
    <cfRule type="containsText" dxfId="6590" priority="6859" operator="containsText" text="09.00 -13.00">
      <formula>NOT(ISERROR(SEARCH("09.00 -13.00",AB125)))</formula>
    </cfRule>
    <cfRule type="containsText" dxfId="6589" priority="6860" operator="containsText" text="09.00 -15:00">
      <formula>NOT(ISERROR(SEARCH("09.00 -15:00",AB125)))</formula>
    </cfRule>
    <cfRule type="containsText" dxfId="6588" priority="6861" operator="containsText" text="09.00 -16.00">
      <formula>NOT(ISERROR(SEARCH("09.00 -16.00",AB125)))</formula>
    </cfRule>
  </conditionalFormatting>
  <conditionalFormatting sqref="AB131">
    <cfRule type="containsText" dxfId="6587" priority="6858" operator="containsText" text="09:00 – 13.00 ">
      <formula>NOT(ISERROR(SEARCH("09:00 – 13.00 ",AB131)))</formula>
    </cfRule>
  </conditionalFormatting>
  <conditionalFormatting sqref="AB125:AB132">
    <cfRule type="containsText" dxfId="6586" priority="6857" operator="containsText" text="09:00 – 13.00 ">
      <formula>NOT(ISERROR(SEARCH("09:00 – 13.00 ",AB125)))</formula>
    </cfRule>
  </conditionalFormatting>
  <conditionalFormatting sqref="AB131:AB132">
    <cfRule type="containsText" dxfId="6585" priority="6856" operator="containsText" text="09:00 – 13.00 ">
      <formula>NOT(ISERROR(SEARCH("09:00 – 13.00 ",AB131)))</formula>
    </cfRule>
  </conditionalFormatting>
  <conditionalFormatting sqref="AB126">
    <cfRule type="containsText" dxfId="6584" priority="6853" operator="containsText" text="09.00 -13.00">
      <formula>NOT(ISERROR(SEARCH("09.00 -13.00",AB126)))</formula>
    </cfRule>
    <cfRule type="containsText" dxfId="6583" priority="6854" operator="containsText" text="09.00 -15:00">
      <formula>NOT(ISERROR(SEARCH("09.00 -15:00",AB126)))</formula>
    </cfRule>
    <cfRule type="containsText" dxfId="6582" priority="6855" operator="containsText" text="09.00 -16.00">
      <formula>NOT(ISERROR(SEARCH("09.00 -16.00",AB126)))</formula>
    </cfRule>
  </conditionalFormatting>
  <conditionalFormatting sqref="AB127:AB132">
    <cfRule type="containsText" dxfId="6581" priority="6850" operator="containsText" text="09.00 -13.00">
      <formula>NOT(ISERROR(SEARCH("09.00 -13.00",AB127)))</formula>
    </cfRule>
    <cfRule type="containsText" dxfId="6580" priority="6851" operator="containsText" text="09.00 -15:00">
      <formula>NOT(ISERROR(SEARCH("09.00 -15:00",AB127)))</formula>
    </cfRule>
    <cfRule type="containsText" dxfId="6579" priority="6852" operator="containsText" text="09.00 -16.00">
      <formula>NOT(ISERROR(SEARCH("09.00 -16.00",AB127)))</formula>
    </cfRule>
  </conditionalFormatting>
  <conditionalFormatting sqref="AB125">
    <cfRule type="containsText" dxfId="6578" priority="6847" operator="containsText" text="09.00 -13.00">
      <formula>NOT(ISERROR(SEARCH("09.00 -13.00",AB125)))</formula>
    </cfRule>
    <cfRule type="containsText" dxfId="6577" priority="6848" operator="containsText" text="09.00 -15:00">
      <formula>NOT(ISERROR(SEARCH("09.00 -15:00",AB125)))</formula>
    </cfRule>
    <cfRule type="containsText" dxfId="6576" priority="6849" operator="containsText" text="09.00 -16.00">
      <formula>NOT(ISERROR(SEARCH("09.00 -16.00",AB125)))</formula>
    </cfRule>
  </conditionalFormatting>
  <conditionalFormatting sqref="AB126">
    <cfRule type="containsText" dxfId="6575" priority="6844" operator="containsText" text="09.00 -13:00">
      <formula>NOT(ISERROR(SEARCH("09.00 -13:00",AB126)))</formula>
    </cfRule>
    <cfRule type="containsText" dxfId="6574" priority="6845" operator="containsText" text="08.30 -17.30">
      <formula>NOT(ISERROR(SEARCH("08.30 -17.30",AB126)))</formula>
    </cfRule>
    <cfRule type="containsText" dxfId="6573" priority="6846" operator="containsText" text="08.30 -15:30">
      <formula>NOT(ISERROR(SEARCH("08.30 -15:30",AB126)))</formula>
    </cfRule>
  </conditionalFormatting>
  <conditionalFormatting sqref="AB127:AB132">
    <cfRule type="containsText" dxfId="6572" priority="6841" operator="containsText" text="09.00 -13.00">
      <formula>NOT(ISERROR(SEARCH("09.00 -13.00",AB127)))</formula>
    </cfRule>
    <cfRule type="containsText" dxfId="6571" priority="6842" operator="containsText" text="09.00 -15:00">
      <formula>NOT(ISERROR(SEARCH("09.00 -15:00",AB127)))</formula>
    </cfRule>
    <cfRule type="containsText" dxfId="6570" priority="6843" operator="containsText" text="09.00 -16.00">
      <formula>NOT(ISERROR(SEARCH("09.00 -16.00",AB127)))</formula>
    </cfRule>
  </conditionalFormatting>
  <conditionalFormatting sqref="AB127:AB132">
    <cfRule type="containsText" dxfId="6569" priority="6838" operator="containsText" text="09.00 -13:00">
      <formula>NOT(ISERROR(SEARCH("09.00 -13:00",AB127)))</formula>
    </cfRule>
    <cfRule type="containsText" dxfId="6568" priority="6839" operator="containsText" text="08.30 -17.30">
      <formula>NOT(ISERROR(SEARCH("08.30 -17.30",AB127)))</formula>
    </cfRule>
    <cfRule type="containsText" dxfId="6567" priority="6840" operator="containsText" text="08.30 -15:30">
      <formula>NOT(ISERROR(SEARCH("08.30 -15:30",AB127)))</formula>
    </cfRule>
  </conditionalFormatting>
  <conditionalFormatting sqref="AB125">
    <cfRule type="containsText" dxfId="6566" priority="6835" operator="containsText" text="09.00 -13.00">
      <formula>NOT(ISERROR(SEARCH("09.00 -13.00",AB125)))</formula>
    </cfRule>
    <cfRule type="containsText" dxfId="6565" priority="6836" operator="containsText" text="09.00 -15:00">
      <formula>NOT(ISERROR(SEARCH("09.00 -15:00",AB125)))</formula>
    </cfRule>
    <cfRule type="containsText" dxfId="6564" priority="6837" operator="containsText" text="09.00 -16.00">
      <formula>NOT(ISERROR(SEARCH("09.00 -16.00",AB125)))</formula>
    </cfRule>
  </conditionalFormatting>
  <conditionalFormatting sqref="AB125">
    <cfRule type="containsText" dxfId="6563" priority="6832" operator="containsText" text="09.00 -13:00">
      <formula>NOT(ISERROR(SEARCH("09.00 -13:00",AB125)))</formula>
    </cfRule>
    <cfRule type="containsText" dxfId="6562" priority="6833" operator="containsText" text="08.30 -17.30">
      <formula>NOT(ISERROR(SEARCH("08.30 -17.30",AB125)))</formula>
    </cfRule>
    <cfRule type="containsText" dxfId="6561" priority="6834" operator="containsText" text="08.30 -15:30">
      <formula>NOT(ISERROR(SEARCH("08.30 -15:30",AB125)))</formula>
    </cfRule>
  </conditionalFormatting>
  <conditionalFormatting sqref="AB135:AB142">
    <cfRule type="containsText" dxfId="6560" priority="6814" operator="containsText" text="08.30 – 14.30">
      <formula>NOT(ISERROR(SEARCH("08.30 – 14.30",AB135)))</formula>
    </cfRule>
    <cfRule type="containsText" dxfId="6559" priority="6815" operator="containsText" text="09:30 – 18.30">
      <formula>NOT(ISERROR(SEARCH("09:30 – 18.30",AB135)))</formula>
    </cfRule>
    <cfRule type="containsText" dxfId="6558" priority="6816" operator="containsText" text="10.30 – 18.30">
      <formula>NOT(ISERROR(SEARCH("10.30 – 18.30",AB135)))</formula>
    </cfRule>
    <cfRule type="containsText" dxfId="6557" priority="6817" operator="containsText" text="09.30 – 18.30">
      <formula>NOT(ISERROR(SEARCH("09.30 – 18.30",AB135)))</formula>
    </cfRule>
    <cfRule type="containsText" dxfId="6556" priority="6819" operator="containsText" text="09.00 – 13:00">
      <formula>NOT(ISERROR(SEARCH("09.00 – 13:00",AB135)))</formula>
    </cfRule>
    <cfRule type="containsText" dxfId="6555" priority="6820" operator="containsText" text="08.30 – 16.30">
      <formula>NOT(ISERROR(SEARCH("08.30 – 16.30",AB135)))</formula>
    </cfRule>
    <cfRule type="containsText" dxfId="6554" priority="6821" operator="containsText" text="08:30 – 17.30">
      <formula>NOT(ISERROR(SEARCH("08:30 – 17.30",AB135)))</formula>
    </cfRule>
    <cfRule type="containsText" dxfId="6553" priority="6822" operator="containsText" text="08.30 – 17.30">
      <formula>NOT(ISERROR(SEARCH("08.30 – 17.30",AB135)))</formula>
    </cfRule>
    <cfRule type="containsText" dxfId="6552" priority="6823" operator="containsText" text="09.00 – 18.00">
      <formula>NOT(ISERROR(SEARCH("09.00 – 18.00",AB135)))</formula>
    </cfRule>
    <cfRule type="containsText" dxfId="6551" priority="6824" operator="containsText" text="09.00 – 13.00">
      <formula>NOT(ISERROR(SEARCH("09.00 – 13.00",AB135)))</formula>
    </cfRule>
    <cfRule type="containsText" dxfId="6550" priority="6825" operator="containsText" text="11.30 – 19.30">
      <formula>NOT(ISERROR(SEARCH("11.30 – 19.30",AB135)))</formula>
    </cfRule>
    <cfRule type="containsText" dxfId="6549" priority="6826" operator="containsText" text="10.30 – 19.30">
      <formula>NOT(ISERROR(SEARCH("10.30 – 19.30",AB135)))</formula>
    </cfRule>
    <cfRule type="containsText" dxfId="6548" priority="6827" operator="containsText" text="09.00 – 15.00">
      <formula>NOT(ISERROR(SEARCH("09.00 – 15.00",AB135)))</formula>
    </cfRule>
    <cfRule type="containsText" dxfId="6547" priority="6828" operator="containsText" text="1 2 : 3 0">
      <formula>NOT(ISERROR(SEARCH("1 2 : 3 0",AB135)))</formula>
    </cfRule>
    <cfRule type="containsText" dxfId="6546" priority="6829" operator="containsText" text="1 3 : 3 0">
      <formula>NOT(ISERROR(SEARCH("1 3 : 3 0",AB135)))</formula>
    </cfRule>
    <cfRule type="containsText" dxfId="6545" priority="6830" operator="containsText" text="FESTIVITÁ">
      <formula>NOT(ISERROR(SEARCH("FESTIVITÁ",AB135)))</formula>
    </cfRule>
    <cfRule type="cellIs" dxfId="6544" priority="6831" operator="equal">
      <formula>"DOMENICA"</formula>
    </cfRule>
  </conditionalFormatting>
  <conditionalFormatting sqref="AB135:AB142">
    <cfRule type="containsText" dxfId="6543" priority="6806" operator="containsText" text="09.00 - 13.00">
      <formula>NOT(ISERROR(SEARCH("09.00 - 13.00",AB135)))</formula>
    </cfRule>
    <cfRule type="containsText" dxfId="6542" priority="6809" operator="containsText" text="09.00 – 15:00">
      <formula>NOT(ISERROR(SEARCH("09.00 – 15:00",AB135)))</formula>
    </cfRule>
    <cfRule type="containsText" dxfId="6541" priority="6810" operator="containsText" text="09.00 – 16.00">
      <formula>NOT(ISERROR(SEARCH("09.00 – 16.00",AB135)))</formula>
    </cfRule>
    <cfRule type="containsText" dxfId="6540" priority="6811" operator="containsText" text="09.00 - 13:00">
      <formula>NOT(ISERROR(SEARCH("09.00 - 13:00",AB135)))</formula>
    </cfRule>
    <cfRule type="containsText" dxfId="6539" priority="6812" operator="containsText" text="08.30 – 16:30 ">
      <formula>NOT(ISERROR(SEARCH("08.30 – 16:30 ",AB135)))</formula>
    </cfRule>
    <cfRule type="containsText" dxfId="6538" priority="6813" operator="containsText" text="08.30 – 17:30 ">
      <formula>NOT(ISERROR(SEARCH("08.30 – 17:30 ",AB135)))</formula>
    </cfRule>
  </conditionalFormatting>
  <conditionalFormatting sqref="AB135:AB142">
    <cfRule type="containsText" dxfId="6537" priority="6808" operator="containsText" text="1 3 : 0 0">
      <formula>NOT(ISERROR(SEARCH("1 3 : 0 0",AB135)))</formula>
    </cfRule>
  </conditionalFormatting>
  <conditionalFormatting sqref="AB135:AB142">
    <cfRule type="containsText" dxfId="6536" priority="6818" operator="containsText" text="09:00 – 13.00 ">
      <formula>NOT(ISERROR(SEARCH("09:00 – 13.00 ",AB135)))</formula>
    </cfRule>
  </conditionalFormatting>
  <conditionalFormatting sqref="AB141">
    <cfRule type="containsText" dxfId="6535" priority="6805" operator="containsText" text="09:00 – 13.00 ">
      <formula>NOT(ISERROR(SEARCH("09:00 – 13.00 ",AB141)))</formula>
    </cfRule>
  </conditionalFormatting>
  <conditionalFormatting sqref="AB135:AB142">
    <cfRule type="containsText" dxfId="6534" priority="6804" operator="containsText" text="09:00 – 13.00 ">
      <formula>NOT(ISERROR(SEARCH("09:00 – 13.00 ",AB135)))</formula>
    </cfRule>
  </conditionalFormatting>
  <conditionalFormatting sqref="AB141:AB142">
    <cfRule type="containsText" dxfId="6533" priority="6803" operator="containsText" text="09:00 – 13.00 ">
      <formula>NOT(ISERROR(SEARCH("09:00 – 13.00 ",AB141)))</formula>
    </cfRule>
  </conditionalFormatting>
  <conditionalFormatting sqref="AB136">
    <cfRule type="containsText" dxfId="6532" priority="6800" operator="containsText" text="09.00 -13.00">
      <formula>NOT(ISERROR(SEARCH("09.00 -13.00",AB136)))</formula>
    </cfRule>
    <cfRule type="containsText" dxfId="6531" priority="6801" operator="containsText" text="09.00 -15:00">
      <formula>NOT(ISERROR(SEARCH("09.00 -15:00",AB136)))</formula>
    </cfRule>
    <cfRule type="containsText" dxfId="6530" priority="6802" operator="containsText" text="09.00 -16.00">
      <formula>NOT(ISERROR(SEARCH("09.00 -16.00",AB136)))</formula>
    </cfRule>
  </conditionalFormatting>
  <conditionalFormatting sqref="AB141">
    <cfRule type="containsText" dxfId="6529" priority="6793" operator="containsText" text="09:00 – 13.00 ">
      <formula>NOT(ISERROR(SEARCH("09:00 – 13.00 ",AB141)))</formula>
    </cfRule>
  </conditionalFormatting>
  <conditionalFormatting sqref="AB135:AB142">
    <cfRule type="containsText" dxfId="6528" priority="6792" operator="containsText" text="09:00 – 13.00 ">
      <formula>NOT(ISERROR(SEARCH("09:00 – 13.00 ",AB135)))</formula>
    </cfRule>
  </conditionalFormatting>
  <conditionalFormatting sqref="AB141:AB142">
    <cfRule type="containsText" dxfId="6527" priority="6791" operator="containsText" text="09:00 – 13.00 ">
      <formula>NOT(ISERROR(SEARCH("09:00 – 13.00 ",AB141)))</formula>
    </cfRule>
  </conditionalFormatting>
  <conditionalFormatting sqref="AB136">
    <cfRule type="containsText" dxfId="6526" priority="6779" operator="containsText" text="09.00 -13:00">
      <formula>NOT(ISERROR(SEARCH("09.00 -13:00",AB136)))</formula>
    </cfRule>
    <cfRule type="containsText" dxfId="6525" priority="6780" operator="containsText" text="08.30 -17.30">
      <formula>NOT(ISERROR(SEARCH("08.30 -17.30",AB136)))</formula>
    </cfRule>
    <cfRule type="containsText" dxfId="6524" priority="6781" operator="containsText" text="08.30 -15:30">
      <formula>NOT(ISERROR(SEARCH("08.30 -15:30",AB136)))</formula>
    </cfRule>
  </conditionalFormatting>
  <conditionalFormatting sqref="AB137:AB142">
    <cfRule type="containsText" dxfId="6523" priority="6773" operator="containsText" text="09.00 -13:00">
      <formula>NOT(ISERROR(SEARCH("09.00 -13:00",AB137)))</formula>
    </cfRule>
    <cfRule type="containsText" dxfId="6522" priority="6774" operator="containsText" text="08.30 -17.30">
      <formula>NOT(ISERROR(SEARCH("08.30 -17.30",AB137)))</formula>
    </cfRule>
    <cfRule type="containsText" dxfId="6521" priority="6775" operator="containsText" text="08.30 -15:30">
      <formula>NOT(ISERROR(SEARCH("08.30 -15:30",AB137)))</formula>
    </cfRule>
  </conditionalFormatting>
  <conditionalFormatting sqref="AB135">
    <cfRule type="containsText" dxfId="6520" priority="6770" operator="containsText" text="09.00 -13.00">
      <formula>NOT(ISERROR(SEARCH("09.00 -13.00",AB135)))</formula>
    </cfRule>
    <cfRule type="containsText" dxfId="6519" priority="6771" operator="containsText" text="09.00 -15:00">
      <formula>NOT(ISERROR(SEARCH("09.00 -15:00",AB135)))</formula>
    </cfRule>
    <cfRule type="containsText" dxfId="6518" priority="6772" operator="containsText" text="09.00 -16.00">
      <formula>NOT(ISERROR(SEARCH("09.00 -16.00",AB135)))</formula>
    </cfRule>
  </conditionalFormatting>
  <conditionalFormatting sqref="AB135">
    <cfRule type="containsText" dxfId="6517" priority="6767" operator="containsText" text="09.00 -13:00">
      <formula>NOT(ISERROR(SEARCH("09.00 -13:00",AB135)))</formula>
    </cfRule>
    <cfRule type="containsText" dxfId="6516" priority="6768" operator="containsText" text="08.30 -17.30">
      <formula>NOT(ISERROR(SEARCH("08.30 -17.30",AB135)))</formula>
    </cfRule>
    <cfRule type="containsText" dxfId="6515" priority="6769" operator="containsText" text="08.30 -15:30">
      <formula>NOT(ISERROR(SEARCH("08.30 -15:30",AB135)))</formula>
    </cfRule>
  </conditionalFormatting>
  <conditionalFormatting sqref="AB70">
    <cfRule type="cellIs" dxfId="6514" priority="6698" operator="equal">
      <formula>_FV(13,"3")</formula>
    </cfRule>
  </conditionalFormatting>
  <conditionalFormatting sqref="AB70">
    <cfRule type="cellIs" dxfId="6513" priority="6701" operator="equal">
      <formula>"09.00 – 18.00"</formula>
    </cfRule>
  </conditionalFormatting>
  <conditionalFormatting sqref="AB70">
    <cfRule type="cellIs" dxfId="6512" priority="6702" operator="equal">
      <formula>"09.30 – 13.00"</formula>
    </cfRule>
  </conditionalFormatting>
  <conditionalFormatting sqref="AB70">
    <cfRule type="cellIs" dxfId="6511" priority="6703" operator="equal">
      <formula>"10.30 – 19.30"</formula>
    </cfRule>
  </conditionalFormatting>
  <conditionalFormatting sqref="AB70">
    <cfRule type="cellIs" dxfId="6510" priority="6704" operator="equal">
      <formula>"11.30 – 19.30"</formula>
    </cfRule>
  </conditionalFormatting>
  <conditionalFormatting sqref="AB70">
    <cfRule type="cellIs" dxfId="6509" priority="6705" operator="equal">
      <formula>_FV(13,"3")</formula>
    </cfRule>
  </conditionalFormatting>
  <conditionalFormatting sqref="AB70">
    <cfRule type="cellIs" dxfId="6508" priority="6706" operator="equal">
      <formula>_FV(13,"3")</formula>
    </cfRule>
  </conditionalFormatting>
  <conditionalFormatting sqref="AB70">
    <cfRule type="cellIs" dxfId="6507" priority="6707" operator="equal">
      <formula>_FV(13,"3")</formula>
    </cfRule>
  </conditionalFormatting>
  <conditionalFormatting sqref="AB70">
    <cfRule type="cellIs" dxfId="6506" priority="6694" operator="equal">
      <formula>"09.00 – 18.00"</formula>
    </cfRule>
  </conditionalFormatting>
  <conditionalFormatting sqref="AB70">
    <cfRule type="cellIs" dxfId="6505" priority="6695" operator="equal">
      <formula>"09.30 – 13.00"</formula>
    </cfRule>
  </conditionalFormatting>
  <conditionalFormatting sqref="AB70">
    <cfRule type="cellIs" dxfId="6504" priority="6696" operator="equal">
      <formula>"10.30 – 19.30"</formula>
    </cfRule>
  </conditionalFormatting>
  <conditionalFormatting sqref="AB70">
    <cfRule type="cellIs" dxfId="6503" priority="6758" operator="equal">
      <formula>"09.00 – 13.00"</formula>
    </cfRule>
  </conditionalFormatting>
  <conditionalFormatting sqref="AB70">
    <cfRule type="cellIs" dxfId="6502" priority="6759" operator="equal">
      <formula>"09.00 – 15.00"</formula>
    </cfRule>
  </conditionalFormatting>
  <conditionalFormatting sqref="AB70">
    <cfRule type="cellIs" dxfId="6501" priority="6760" operator="equal">
      <formula>"09.00 – 18.00"</formula>
    </cfRule>
  </conditionalFormatting>
  <conditionalFormatting sqref="AB70">
    <cfRule type="cellIs" dxfId="6500" priority="6761" operator="equal">
      <formula>"09.30 – 13.00"</formula>
    </cfRule>
  </conditionalFormatting>
  <conditionalFormatting sqref="AB70">
    <cfRule type="cellIs" dxfId="6499" priority="6762" operator="equal">
      <formula>"10.30 – 19.30"</formula>
    </cfRule>
  </conditionalFormatting>
  <conditionalFormatting sqref="AB70">
    <cfRule type="cellIs" dxfId="6498" priority="6763" operator="equal">
      <formula>"11.30 – 19.30"</formula>
    </cfRule>
  </conditionalFormatting>
  <conditionalFormatting sqref="AB70">
    <cfRule type="cellIs" dxfId="6497" priority="6764" operator="equal">
      <formula>_FV(13,"3")</formula>
    </cfRule>
  </conditionalFormatting>
  <conditionalFormatting sqref="AB70">
    <cfRule type="cellIs" dxfId="6496" priority="6765" operator="equal">
      <formula>_FV(13,"3")</formula>
    </cfRule>
  </conditionalFormatting>
  <conditionalFormatting sqref="AB70">
    <cfRule type="cellIs" dxfId="6495" priority="6766" operator="equal">
      <formula>_FV(13,"3")</formula>
    </cfRule>
  </conditionalFormatting>
  <conditionalFormatting sqref="AB70">
    <cfRule type="containsText" dxfId="6494" priority="6748" operator="containsText" text="DOMENICA">
      <formula>NOT(ISERROR(SEARCH("DOMENICA",AB70)))</formula>
    </cfRule>
    <cfRule type="containsText" dxfId="6493" priority="6749" operator="containsText" text="08.30 – 14.30">
      <formula>NOT(ISERROR(SEARCH("08.30 – 14.30",AB70)))</formula>
    </cfRule>
    <cfRule type="containsText" dxfId="6492" priority="6750" operator="containsText" text="09.30 – 18.30">
      <formula>NOT(ISERROR(SEARCH("09.30 – 18.30",AB70)))</formula>
    </cfRule>
    <cfRule type="containsText" dxfId="6491" priority="6751" operator="containsText" text="08.30 – 16.30">
      <formula>NOT(ISERROR(SEARCH("08.30 – 16.30",AB70)))</formula>
    </cfRule>
    <cfRule type="containsText" dxfId="6490" priority="6752" operator="containsText" text="08.30 – 17.30">
      <formula>NOT(ISERROR(SEARCH("08.30 – 17.30",AB70)))</formula>
    </cfRule>
    <cfRule type="containsText" dxfId="6489" priority="6753" operator="containsText" text="09.00 – 18.00">
      <formula>NOT(ISERROR(SEARCH("09.00 – 18.00",AB70)))</formula>
    </cfRule>
    <cfRule type="containsText" dxfId="6488" priority="6754" operator="containsText" text="09.00 – 15.00">
      <formula>NOT(ISERROR(SEARCH("09.00 – 15.00",AB70)))</formula>
    </cfRule>
    <cfRule type="containsText" dxfId="6487" priority="6755" operator="containsText" text="10.30 – 19.30">
      <formula>NOT(ISERROR(SEARCH("10.30 – 19.30",AB70)))</formula>
    </cfRule>
    <cfRule type="containsText" dxfId="6486" priority="6756" operator="containsText" text="09.00 – 13.00">
      <formula>NOT(ISERROR(SEARCH("09.00 – 13.00",AB70)))</formula>
    </cfRule>
    <cfRule type="containsText" dxfId="6485" priority="6757" operator="containsText" text="11.30 – 19.30">
      <formula>NOT(ISERROR(SEARCH("11.30 – 19.30",AB70)))</formula>
    </cfRule>
  </conditionalFormatting>
  <conditionalFormatting sqref="AB70">
    <cfRule type="cellIs" dxfId="6484" priority="6740" operator="equal">
      <formula>"09.00 – 15.00"</formula>
    </cfRule>
  </conditionalFormatting>
  <conditionalFormatting sqref="AB70">
    <cfRule type="cellIs" dxfId="6483" priority="6741" operator="equal">
      <formula>"09.00 – 18.00"</formula>
    </cfRule>
  </conditionalFormatting>
  <conditionalFormatting sqref="AB70">
    <cfRule type="cellIs" dxfId="6482" priority="6742" operator="equal">
      <formula>"09.30 – 13.00"</formula>
    </cfRule>
  </conditionalFormatting>
  <conditionalFormatting sqref="AB70">
    <cfRule type="cellIs" dxfId="6481" priority="6743" operator="equal">
      <formula>"10.30 – 19.30"</formula>
    </cfRule>
  </conditionalFormatting>
  <conditionalFormatting sqref="AB70">
    <cfRule type="cellIs" dxfId="6480" priority="6744" operator="equal">
      <formula>"11.30 – 19.30"</formula>
    </cfRule>
  </conditionalFormatting>
  <conditionalFormatting sqref="AB70">
    <cfRule type="cellIs" dxfId="6479" priority="6745" operator="equal">
      <formula>_FV(13,"3")</formula>
    </cfRule>
  </conditionalFormatting>
  <conditionalFormatting sqref="AB70">
    <cfRule type="cellIs" dxfId="6478" priority="6746" operator="equal">
      <formula>_FV(13,"3")</formula>
    </cfRule>
  </conditionalFormatting>
  <conditionalFormatting sqref="AB70">
    <cfRule type="cellIs" dxfId="6477" priority="6747" operator="equal">
      <formula>_FV(13,"3")</formula>
    </cfRule>
  </conditionalFormatting>
  <conditionalFormatting sqref="AB70">
    <cfRule type="cellIs" dxfId="6476" priority="6732" operator="equal">
      <formula>"09.00 – 15.00"</formula>
    </cfRule>
  </conditionalFormatting>
  <conditionalFormatting sqref="AB70">
    <cfRule type="cellIs" dxfId="6475" priority="6733" operator="equal">
      <formula>"09.00 – 18.00"</formula>
    </cfRule>
  </conditionalFormatting>
  <conditionalFormatting sqref="AB70">
    <cfRule type="cellIs" dxfId="6474" priority="6734" operator="equal">
      <formula>"09.30 – 13.00"</formula>
    </cfRule>
  </conditionalFormatting>
  <conditionalFormatting sqref="AB70">
    <cfRule type="cellIs" dxfId="6473" priority="6735" operator="equal">
      <formula>"10.30 – 19.30"</formula>
    </cfRule>
  </conditionalFormatting>
  <conditionalFormatting sqref="AB70">
    <cfRule type="cellIs" dxfId="6472" priority="6736" operator="equal">
      <formula>"11.30 – 19.30"</formula>
    </cfRule>
  </conditionalFormatting>
  <conditionalFormatting sqref="AB70">
    <cfRule type="cellIs" dxfId="6471" priority="6737" operator="equal">
      <formula>_FV(13,"3")</formula>
    </cfRule>
  </conditionalFormatting>
  <conditionalFormatting sqref="AB70">
    <cfRule type="cellIs" dxfId="6470" priority="6738" operator="equal">
      <formula>_FV(13,"3")</formula>
    </cfRule>
  </conditionalFormatting>
  <conditionalFormatting sqref="AB70">
    <cfRule type="cellIs" dxfId="6469" priority="6739" operator="equal">
      <formula>_FV(13,"3")</formula>
    </cfRule>
  </conditionalFormatting>
  <conditionalFormatting sqref="AB70">
    <cfRule type="containsText" dxfId="6468" priority="6726" operator="containsText" text="09.00 - 13.00">
      <formula>NOT(ISERROR(SEARCH("09.00 - 13.00",AB70)))</formula>
    </cfRule>
    <cfRule type="containsText" dxfId="6467" priority="6727" operator="containsText" text="09.00 – 15:00">
      <formula>NOT(ISERROR(SEARCH("09.00 – 15:00",AB70)))</formula>
    </cfRule>
    <cfRule type="containsText" dxfId="6466" priority="6728" operator="containsText" text="09.00 – 16.00">
      <formula>NOT(ISERROR(SEARCH("09.00 – 16.00",AB70)))</formula>
    </cfRule>
    <cfRule type="containsText" dxfId="6465" priority="6729" operator="containsText" text="09.00 - 13:00">
      <formula>NOT(ISERROR(SEARCH("09.00 - 13:00",AB70)))</formula>
    </cfRule>
    <cfRule type="containsText" dxfId="6464" priority="6730" operator="containsText" text="08.30 – 16:30 ">
      <formula>NOT(ISERROR(SEARCH("08.30 – 16:30 ",AB70)))</formula>
    </cfRule>
    <cfRule type="containsText" dxfId="6463" priority="6731" operator="containsText" text="08.30 – 17:30 ">
      <formula>NOT(ISERROR(SEARCH("08.30 – 17:30 ",AB70)))</formula>
    </cfRule>
  </conditionalFormatting>
  <conditionalFormatting sqref="AB70">
    <cfRule type="cellIs" dxfId="6462" priority="6718" operator="equal">
      <formula>"09.00 – 15.00"</formula>
    </cfRule>
  </conditionalFormatting>
  <conditionalFormatting sqref="AB70">
    <cfRule type="cellIs" dxfId="6461" priority="6719" operator="equal">
      <formula>"09.00 – 18.00"</formula>
    </cfRule>
  </conditionalFormatting>
  <conditionalFormatting sqref="AB70">
    <cfRule type="cellIs" dxfId="6460" priority="6720" operator="equal">
      <formula>"09.30 – 13.00"</formula>
    </cfRule>
  </conditionalFormatting>
  <conditionalFormatting sqref="AB70">
    <cfRule type="cellIs" dxfId="6459" priority="6721" operator="equal">
      <formula>"10.30 – 19.30"</formula>
    </cfRule>
  </conditionalFormatting>
  <conditionalFormatting sqref="AB70">
    <cfRule type="cellIs" dxfId="6458" priority="6722" operator="equal">
      <formula>"11.30 – 19.30"</formula>
    </cfRule>
  </conditionalFormatting>
  <conditionalFormatting sqref="AB70">
    <cfRule type="cellIs" dxfId="6457" priority="6723" operator="equal">
      <formula>_FV(13,"3")</formula>
    </cfRule>
  </conditionalFormatting>
  <conditionalFormatting sqref="AB70">
    <cfRule type="cellIs" dxfId="6456" priority="6724" operator="equal">
      <formula>_FV(13,"3")</formula>
    </cfRule>
  </conditionalFormatting>
  <conditionalFormatting sqref="AB70">
    <cfRule type="cellIs" dxfId="6455" priority="6725" operator="equal">
      <formula>_FV(13,"3")</formula>
    </cfRule>
  </conditionalFormatting>
  <conditionalFormatting sqref="AB70">
    <cfRule type="containsText" dxfId="6454" priority="6708" operator="containsText" text="DOMENICA">
      <formula>NOT(ISERROR(SEARCH("DOMENICA",AB70)))</formula>
    </cfRule>
    <cfRule type="containsText" dxfId="6453" priority="6709" operator="containsText" text="08.30 – 14.30">
      <formula>NOT(ISERROR(SEARCH("08.30 – 14.30",AB70)))</formula>
    </cfRule>
    <cfRule type="containsText" dxfId="6452" priority="6710" operator="containsText" text="09.30 – 18.30">
      <formula>NOT(ISERROR(SEARCH("09.30 – 18.30",AB70)))</formula>
    </cfRule>
    <cfRule type="containsText" dxfId="6451" priority="6711" operator="containsText" text="08.30 – 16.30">
      <formula>NOT(ISERROR(SEARCH("08.30 – 16.30",AB70)))</formula>
    </cfRule>
    <cfRule type="containsText" dxfId="6450" priority="6712" operator="containsText" text="08.30 – 17.30">
      <formula>NOT(ISERROR(SEARCH("08.30 – 17.30",AB70)))</formula>
    </cfRule>
    <cfRule type="containsText" dxfId="6449" priority="6713" operator="containsText" text="09.00 – 18.00">
      <formula>NOT(ISERROR(SEARCH("09.00 – 18.00",AB70)))</formula>
    </cfRule>
    <cfRule type="containsText" dxfId="6448" priority="6714" operator="containsText" text="09.00 – 15.00">
      <formula>NOT(ISERROR(SEARCH("09.00 – 15.00",AB70)))</formula>
    </cfRule>
    <cfRule type="containsText" dxfId="6447" priority="6715" operator="containsText" text="10.30 – 19.30">
      <formula>NOT(ISERROR(SEARCH("10.30 – 19.30",AB70)))</formula>
    </cfRule>
    <cfRule type="containsText" dxfId="6446" priority="6716" operator="containsText" text="09.00 – 13.00">
      <formula>NOT(ISERROR(SEARCH("09.00 – 13.00",AB70)))</formula>
    </cfRule>
    <cfRule type="containsText" dxfId="6445" priority="6717" operator="containsText" text="11.30 – 19.30">
      <formula>NOT(ISERROR(SEARCH("11.30 – 19.30",AB70)))</formula>
    </cfRule>
  </conditionalFormatting>
  <conditionalFormatting sqref="AB70">
    <cfRule type="cellIs" dxfId="6444" priority="6697" operator="equal">
      <formula>"11.30 – 19.30"</formula>
    </cfRule>
  </conditionalFormatting>
  <conditionalFormatting sqref="AB70">
    <cfRule type="cellIs" dxfId="6443" priority="6699" operator="equal">
      <formula>_FV(13,"3")</formula>
    </cfRule>
  </conditionalFormatting>
  <conditionalFormatting sqref="AB70">
    <cfRule type="cellIs" dxfId="6442" priority="6700" operator="equal">
      <formula>_FV(13,"3")</formula>
    </cfRule>
  </conditionalFormatting>
  <conditionalFormatting sqref="AB80">
    <cfRule type="cellIs" dxfId="6441" priority="6625" operator="equal">
      <formula>_FV(13,"3")</formula>
    </cfRule>
  </conditionalFormatting>
  <conditionalFormatting sqref="AB80">
    <cfRule type="cellIs" dxfId="6440" priority="6628" operator="equal">
      <formula>"09.00 – 18.00"</formula>
    </cfRule>
  </conditionalFormatting>
  <conditionalFormatting sqref="AB80">
    <cfRule type="cellIs" dxfId="6439" priority="6629" operator="equal">
      <formula>"09.30 – 13.00"</formula>
    </cfRule>
  </conditionalFormatting>
  <conditionalFormatting sqref="AB80">
    <cfRule type="cellIs" dxfId="6438" priority="6630" operator="equal">
      <formula>"10.30 – 19.30"</formula>
    </cfRule>
  </conditionalFormatting>
  <conditionalFormatting sqref="AB80">
    <cfRule type="cellIs" dxfId="6437" priority="6631" operator="equal">
      <formula>"11.30 – 19.30"</formula>
    </cfRule>
  </conditionalFormatting>
  <conditionalFormatting sqref="AB80">
    <cfRule type="cellIs" dxfId="6436" priority="6632" operator="equal">
      <formula>_FV(13,"3")</formula>
    </cfRule>
  </conditionalFormatting>
  <conditionalFormatting sqref="AB80">
    <cfRule type="cellIs" dxfId="6435" priority="6633" operator="equal">
      <formula>_FV(13,"3")</formula>
    </cfRule>
  </conditionalFormatting>
  <conditionalFormatting sqref="AB80">
    <cfRule type="cellIs" dxfId="6434" priority="6634" operator="equal">
      <formula>_FV(13,"3")</formula>
    </cfRule>
  </conditionalFormatting>
  <conditionalFormatting sqref="AB80">
    <cfRule type="cellIs" dxfId="6433" priority="6621" operator="equal">
      <formula>"09.00 – 18.00"</formula>
    </cfRule>
  </conditionalFormatting>
  <conditionalFormatting sqref="AB80">
    <cfRule type="cellIs" dxfId="6432" priority="6622" operator="equal">
      <formula>"09.30 – 13.00"</formula>
    </cfRule>
  </conditionalFormatting>
  <conditionalFormatting sqref="AB80">
    <cfRule type="cellIs" dxfId="6431" priority="6623" operator="equal">
      <formula>"10.30 – 19.30"</formula>
    </cfRule>
  </conditionalFormatting>
  <conditionalFormatting sqref="AB80">
    <cfRule type="cellIs" dxfId="6430" priority="6685" operator="equal">
      <formula>"09.00 – 13.00"</formula>
    </cfRule>
  </conditionalFormatting>
  <conditionalFormatting sqref="AB80">
    <cfRule type="cellIs" dxfId="6429" priority="6686" operator="equal">
      <formula>"09.00 – 15.00"</formula>
    </cfRule>
  </conditionalFormatting>
  <conditionalFormatting sqref="AB80">
    <cfRule type="cellIs" dxfId="6428" priority="6687" operator="equal">
      <formula>"09.00 – 18.00"</formula>
    </cfRule>
  </conditionalFormatting>
  <conditionalFormatting sqref="AB80">
    <cfRule type="cellIs" dxfId="6427" priority="6688" operator="equal">
      <formula>"09.30 – 13.00"</formula>
    </cfRule>
  </conditionalFormatting>
  <conditionalFormatting sqref="AB80">
    <cfRule type="cellIs" dxfId="6426" priority="6689" operator="equal">
      <formula>"10.30 – 19.30"</formula>
    </cfRule>
  </conditionalFormatting>
  <conditionalFormatting sqref="AB80">
    <cfRule type="cellIs" dxfId="6425" priority="6690" operator="equal">
      <formula>"11.30 – 19.30"</formula>
    </cfRule>
  </conditionalFormatting>
  <conditionalFormatting sqref="AB80">
    <cfRule type="cellIs" dxfId="6424" priority="6691" operator="equal">
      <formula>_FV(13,"3")</formula>
    </cfRule>
  </conditionalFormatting>
  <conditionalFormatting sqref="AB80">
    <cfRule type="cellIs" dxfId="6423" priority="6692" operator="equal">
      <formula>_FV(13,"3")</formula>
    </cfRule>
  </conditionalFormatting>
  <conditionalFormatting sqref="AB80">
    <cfRule type="cellIs" dxfId="6422" priority="6693" operator="equal">
      <formula>_FV(13,"3")</formula>
    </cfRule>
  </conditionalFormatting>
  <conditionalFormatting sqref="AB80">
    <cfRule type="containsText" dxfId="6421" priority="6675" operator="containsText" text="DOMENICA">
      <formula>NOT(ISERROR(SEARCH("DOMENICA",AB80)))</formula>
    </cfRule>
    <cfRule type="containsText" dxfId="6420" priority="6676" operator="containsText" text="08.30 – 14.30">
      <formula>NOT(ISERROR(SEARCH("08.30 – 14.30",AB80)))</formula>
    </cfRule>
    <cfRule type="containsText" dxfId="6419" priority="6677" operator="containsText" text="09.30 – 18.30">
      <formula>NOT(ISERROR(SEARCH("09.30 – 18.30",AB80)))</formula>
    </cfRule>
    <cfRule type="containsText" dxfId="6418" priority="6678" operator="containsText" text="08.30 – 16.30">
      <formula>NOT(ISERROR(SEARCH("08.30 – 16.30",AB80)))</formula>
    </cfRule>
    <cfRule type="containsText" dxfId="6417" priority="6679" operator="containsText" text="08.30 – 17.30">
      <formula>NOT(ISERROR(SEARCH("08.30 – 17.30",AB80)))</formula>
    </cfRule>
    <cfRule type="containsText" dxfId="6416" priority="6680" operator="containsText" text="09.00 – 18.00">
      <formula>NOT(ISERROR(SEARCH("09.00 – 18.00",AB80)))</formula>
    </cfRule>
    <cfRule type="containsText" dxfId="6415" priority="6681" operator="containsText" text="09.00 – 15.00">
      <formula>NOT(ISERROR(SEARCH("09.00 – 15.00",AB80)))</formula>
    </cfRule>
    <cfRule type="containsText" dxfId="6414" priority="6682" operator="containsText" text="10.30 – 19.30">
      <formula>NOT(ISERROR(SEARCH("10.30 – 19.30",AB80)))</formula>
    </cfRule>
    <cfRule type="containsText" dxfId="6413" priority="6683" operator="containsText" text="09.00 – 13.00">
      <formula>NOT(ISERROR(SEARCH("09.00 – 13.00",AB80)))</formula>
    </cfRule>
    <cfRule type="containsText" dxfId="6412" priority="6684" operator="containsText" text="11.30 – 19.30">
      <formula>NOT(ISERROR(SEARCH("11.30 – 19.30",AB80)))</formula>
    </cfRule>
  </conditionalFormatting>
  <conditionalFormatting sqref="AB80">
    <cfRule type="cellIs" dxfId="6411" priority="6667" operator="equal">
      <formula>"09.00 – 15.00"</formula>
    </cfRule>
  </conditionalFormatting>
  <conditionalFormatting sqref="AB80">
    <cfRule type="cellIs" dxfId="6410" priority="6668" operator="equal">
      <formula>"09.00 – 18.00"</formula>
    </cfRule>
  </conditionalFormatting>
  <conditionalFormatting sqref="AB80">
    <cfRule type="cellIs" dxfId="6409" priority="6669" operator="equal">
      <formula>"09.30 – 13.00"</formula>
    </cfRule>
  </conditionalFormatting>
  <conditionalFormatting sqref="AB80">
    <cfRule type="cellIs" dxfId="6408" priority="6670" operator="equal">
      <formula>"10.30 – 19.30"</formula>
    </cfRule>
  </conditionalFormatting>
  <conditionalFormatting sqref="AB80">
    <cfRule type="cellIs" dxfId="6407" priority="6671" operator="equal">
      <formula>"11.30 – 19.30"</formula>
    </cfRule>
  </conditionalFormatting>
  <conditionalFormatting sqref="AB80">
    <cfRule type="cellIs" dxfId="6406" priority="6672" operator="equal">
      <formula>_FV(13,"3")</formula>
    </cfRule>
  </conditionalFormatting>
  <conditionalFormatting sqref="AB80">
    <cfRule type="cellIs" dxfId="6405" priority="6673" operator="equal">
      <formula>_FV(13,"3")</formula>
    </cfRule>
  </conditionalFormatting>
  <conditionalFormatting sqref="AB80">
    <cfRule type="cellIs" dxfId="6404" priority="6674" operator="equal">
      <formula>_FV(13,"3")</formula>
    </cfRule>
  </conditionalFormatting>
  <conditionalFormatting sqref="AB80">
    <cfRule type="cellIs" dxfId="6403" priority="6659" operator="equal">
      <formula>"09.00 – 15.00"</formula>
    </cfRule>
  </conditionalFormatting>
  <conditionalFormatting sqref="AB80">
    <cfRule type="cellIs" dxfId="6402" priority="6660" operator="equal">
      <formula>"09.00 – 18.00"</formula>
    </cfRule>
  </conditionalFormatting>
  <conditionalFormatting sqref="AB80">
    <cfRule type="cellIs" dxfId="6401" priority="6661" operator="equal">
      <formula>"09.30 – 13.00"</formula>
    </cfRule>
  </conditionalFormatting>
  <conditionalFormatting sqref="AB80">
    <cfRule type="cellIs" dxfId="6400" priority="6662" operator="equal">
      <formula>"10.30 – 19.30"</formula>
    </cfRule>
  </conditionalFormatting>
  <conditionalFormatting sqref="AB80">
    <cfRule type="cellIs" dxfId="6399" priority="6663" operator="equal">
      <formula>"11.30 – 19.30"</formula>
    </cfRule>
  </conditionalFormatting>
  <conditionalFormatting sqref="AB80">
    <cfRule type="cellIs" dxfId="6398" priority="6664" operator="equal">
      <formula>_FV(13,"3")</formula>
    </cfRule>
  </conditionalFormatting>
  <conditionalFormatting sqref="AB80">
    <cfRule type="cellIs" dxfId="6397" priority="6665" operator="equal">
      <formula>_FV(13,"3")</formula>
    </cfRule>
  </conditionalFormatting>
  <conditionalFormatting sqref="AB80">
    <cfRule type="cellIs" dxfId="6396" priority="6666" operator="equal">
      <formula>_FV(13,"3")</formula>
    </cfRule>
  </conditionalFormatting>
  <conditionalFormatting sqref="AB80">
    <cfRule type="containsText" dxfId="6395" priority="6653" operator="containsText" text="09.00 - 13.00">
      <formula>NOT(ISERROR(SEARCH("09.00 - 13.00",AB80)))</formula>
    </cfRule>
    <cfRule type="containsText" dxfId="6394" priority="6654" operator="containsText" text="09.00 – 15:00">
      <formula>NOT(ISERROR(SEARCH("09.00 – 15:00",AB80)))</formula>
    </cfRule>
    <cfRule type="containsText" dxfId="6393" priority="6655" operator="containsText" text="09.00 – 16.00">
      <formula>NOT(ISERROR(SEARCH("09.00 – 16.00",AB80)))</formula>
    </cfRule>
    <cfRule type="containsText" dxfId="6392" priority="6656" operator="containsText" text="09.00 - 13:00">
      <formula>NOT(ISERROR(SEARCH("09.00 - 13:00",AB80)))</formula>
    </cfRule>
    <cfRule type="containsText" dxfId="6391" priority="6657" operator="containsText" text="08.30 – 16:30 ">
      <formula>NOT(ISERROR(SEARCH("08.30 – 16:30 ",AB80)))</formula>
    </cfRule>
    <cfRule type="containsText" dxfId="6390" priority="6658" operator="containsText" text="08.30 – 17:30 ">
      <formula>NOT(ISERROR(SEARCH("08.30 – 17:30 ",AB80)))</formula>
    </cfRule>
  </conditionalFormatting>
  <conditionalFormatting sqref="AB80">
    <cfRule type="cellIs" dxfId="6389" priority="6645" operator="equal">
      <formula>"09.00 – 15.00"</formula>
    </cfRule>
  </conditionalFormatting>
  <conditionalFormatting sqref="AB80">
    <cfRule type="cellIs" dxfId="6388" priority="6646" operator="equal">
      <formula>"09.00 – 18.00"</formula>
    </cfRule>
  </conditionalFormatting>
  <conditionalFormatting sqref="AB80">
    <cfRule type="cellIs" dxfId="6387" priority="6647" operator="equal">
      <formula>"09.30 – 13.00"</formula>
    </cfRule>
  </conditionalFormatting>
  <conditionalFormatting sqref="AB80">
    <cfRule type="cellIs" dxfId="6386" priority="6648" operator="equal">
      <formula>"10.30 – 19.30"</formula>
    </cfRule>
  </conditionalFormatting>
  <conditionalFormatting sqref="AB80">
    <cfRule type="cellIs" dxfId="6385" priority="6649" operator="equal">
      <formula>"11.30 – 19.30"</formula>
    </cfRule>
  </conditionalFormatting>
  <conditionalFormatting sqref="AB80">
    <cfRule type="cellIs" dxfId="6384" priority="6650" operator="equal">
      <formula>_FV(13,"3")</formula>
    </cfRule>
  </conditionalFormatting>
  <conditionalFormatting sqref="AB80">
    <cfRule type="cellIs" dxfId="6383" priority="6651" operator="equal">
      <formula>_FV(13,"3")</formula>
    </cfRule>
  </conditionalFormatting>
  <conditionalFormatting sqref="AB80">
    <cfRule type="cellIs" dxfId="6382" priority="6652" operator="equal">
      <formula>_FV(13,"3")</formula>
    </cfRule>
  </conditionalFormatting>
  <conditionalFormatting sqref="AB80">
    <cfRule type="containsText" dxfId="6381" priority="6635" operator="containsText" text="DOMENICA">
      <formula>NOT(ISERROR(SEARCH("DOMENICA",AB80)))</formula>
    </cfRule>
    <cfRule type="containsText" dxfId="6380" priority="6636" operator="containsText" text="08.30 – 14.30">
      <formula>NOT(ISERROR(SEARCH("08.30 – 14.30",AB80)))</formula>
    </cfRule>
    <cfRule type="containsText" dxfId="6379" priority="6637" operator="containsText" text="09.30 – 18.30">
      <formula>NOT(ISERROR(SEARCH("09.30 – 18.30",AB80)))</formula>
    </cfRule>
    <cfRule type="containsText" dxfId="6378" priority="6638" operator="containsText" text="08.30 – 16.30">
      <formula>NOT(ISERROR(SEARCH("08.30 – 16.30",AB80)))</formula>
    </cfRule>
    <cfRule type="containsText" dxfId="6377" priority="6639" operator="containsText" text="08.30 – 17.30">
      <formula>NOT(ISERROR(SEARCH("08.30 – 17.30",AB80)))</formula>
    </cfRule>
    <cfRule type="containsText" dxfId="6376" priority="6640" operator="containsText" text="09.00 – 18.00">
      <formula>NOT(ISERROR(SEARCH("09.00 – 18.00",AB80)))</formula>
    </cfRule>
    <cfRule type="containsText" dxfId="6375" priority="6641" operator="containsText" text="09.00 – 15.00">
      <formula>NOT(ISERROR(SEARCH("09.00 – 15.00",AB80)))</formula>
    </cfRule>
    <cfRule type="containsText" dxfId="6374" priority="6642" operator="containsText" text="10.30 – 19.30">
      <formula>NOT(ISERROR(SEARCH("10.30 – 19.30",AB80)))</formula>
    </cfRule>
    <cfRule type="containsText" dxfId="6373" priority="6643" operator="containsText" text="09.00 – 13.00">
      <formula>NOT(ISERROR(SEARCH("09.00 – 13.00",AB80)))</formula>
    </cfRule>
    <cfRule type="containsText" dxfId="6372" priority="6644" operator="containsText" text="11.30 – 19.30">
      <formula>NOT(ISERROR(SEARCH("11.30 – 19.30",AB80)))</formula>
    </cfRule>
  </conditionalFormatting>
  <conditionalFormatting sqref="AB80">
    <cfRule type="cellIs" dxfId="6371" priority="6624" operator="equal">
      <formula>"11.30 – 19.30"</formula>
    </cfRule>
  </conditionalFormatting>
  <conditionalFormatting sqref="AB80">
    <cfRule type="cellIs" dxfId="6370" priority="6626" operator="equal">
      <formula>_FV(13,"3")</formula>
    </cfRule>
  </conditionalFormatting>
  <conditionalFormatting sqref="AB80">
    <cfRule type="cellIs" dxfId="6369" priority="6627" operator="equal">
      <formula>_FV(13,"3")</formula>
    </cfRule>
  </conditionalFormatting>
  <conditionalFormatting sqref="AB114">
    <cfRule type="cellIs" dxfId="6368" priority="6540" operator="equal">
      <formula>"09.00 – 15.00"</formula>
    </cfRule>
  </conditionalFormatting>
  <conditionalFormatting sqref="AB114">
    <cfRule type="cellIs" dxfId="6367" priority="6541" operator="equal">
      <formula>"09.00 – 18.00"</formula>
    </cfRule>
  </conditionalFormatting>
  <conditionalFormatting sqref="AB114">
    <cfRule type="cellIs" dxfId="6366" priority="6542" operator="equal">
      <formula>"09.30 – 13.00"</formula>
    </cfRule>
  </conditionalFormatting>
  <conditionalFormatting sqref="AB114">
    <cfRule type="cellIs" dxfId="6365" priority="6543" operator="equal">
      <formula>"10.30 – 19.30"</formula>
    </cfRule>
  </conditionalFormatting>
  <conditionalFormatting sqref="AB114">
    <cfRule type="cellIs" dxfId="6364" priority="6544" operator="equal">
      <formula>"11.30 – 19.30"</formula>
    </cfRule>
  </conditionalFormatting>
  <conditionalFormatting sqref="AB114">
    <cfRule type="cellIs" dxfId="6363" priority="6545" operator="equal">
      <formula>_FV(13,"3")</formula>
    </cfRule>
  </conditionalFormatting>
  <conditionalFormatting sqref="AB114">
    <cfRule type="cellIs" dxfId="6362" priority="6546" operator="equal">
      <formula>_FV(13,"3")</formula>
    </cfRule>
  </conditionalFormatting>
  <conditionalFormatting sqref="AB114">
    <cfRule type="cellIs" dxfId="6361" priority="6547" operator="equal">
      <formula>_FV(13,"3")</formula>
    </cfRule>
  </conditionalFormatting>
  <conditionalFormatting sqref="AB114">
    <cfRule type="containsText" dxfId="6360" priority="6530" operator="containsText" text="DOMENICA">
      <formula>NOT(ISERROR(SEARCH("DOMENICA",AB114)))</formula>
    </cfRule>
    <cfRule type="containsText" dxfId="6359" priority="6531" operator="containsText" text="08.30 – 14.30">
      <formula>NOT(ISERROR(SEARCH("08.30 – 14.30",AB114)))</formula>
    </cfRule>
    <cfRule type="containsText" dxfId="6358" priority="6532" operator="containsText" text="09.30 – 18.30">
      <formula>NOT(ISERROR(SEARCH("09.30 – 18.30",AB114)))</formula>
    </cfRule>
    <cfRule type="containsText" dxfId="6357" priority="6533" operator="containsText" text="08.30 – 16.30">
      <formula>NOT(ISERROR(SEARCH("08.30 – 16.30",AB114)))</formula>
    </cfRule>
    <cfRule type="containsText" dxfId="6356" priority="6534" operator="containsText" text="08.30 – 17.30">
      <formula>NOT(ISERROR(SEARCH("08.30 – 17.30",AB114)))</formula>
    </cfRule>
    <cfRule type="containsText" dxfId="6355" priority="6535" operator="containsText" text="09.00 – 18.00">
      <formula>NOT(ISERROR(SEARCH("09.00 – 18.00",AB114)))</formula>
    </cfRule>
    <cfRule type="containsText" dxfId="6354" priority="6536" operator="containsText" text="09.00 – 15.00">
      <formula>NOT(ISERROR(SEARCH("09.00 – 15.00",AB114)))</formula>
    </cfRule>
    <cfRule type="containsText" dxfId="6353" priority="6537" operator="containsText" text="10.30 – 19.30">
      <formula>NOT(ISERROR(SEARCH("10.30 – 19.30",AB114)))</formula>
    </cfRule>
    <cfRule type="containsText" dxfId="6352" priority="6538" operator="containsText" text="09.00 – 13.00">
      <formula>NOT(ISERROR(SEARCH("09.00 – 13.00",AB114)))</formula>
    </cfRule>
    <cfRule type="containsText" dxfId="6351" priority="6539" operator="containsText" text="11.30 – 19.30">
      <formula>NOT(ISERROR(SEARCH("11.30 – 19.30",AB114)))</formula>
    </cfRule>
  </conditionalFormatting>
  <conditionalFormatting sqref="AB114">
    <cfRule type="cellIs" dxfId="6350" priority="6523" operator="equal">
      <formula>"09.00 – 18.00"</formula>
    </cfRule>
  </conditionalFormatting>
  <conditionalFormatting sqref="AB114">
    <cfRule type="cellIs" dxfId="6349" priority="6524" operator="equal">
      <formula>"09.30 – 13.00"</formula>
    </cfRule>
  </conditionalFormatting>
  <conditionalFormatting sqref="AB114">
    <cfRule type="cellIs" dxfId="6348" priority="6525" operator="equal">
      <formula>"10.30 – 19.30"</formula>
    </cfRule>
  </conditionalFormatting>
  <conditionalFormatting sqref="AB114">
    <cfRule type="cellIs" dxfId="6347" priority="6526" operator="equal">
      <formula>"11.30 – 19.30"</formula>
    </cfRule>
  </conditionalFormatting>
  <conditionalFormatting sqref="AB114">
    <cfRule type="cellIs" dxfId="6346" priority="6527" operator="equal">
      <formula>_FV(13,"3")</formula>
    </cfRule>
  </conditionalFormatting>
  <conditionalFormatting sqref="AB114">
    <cfRule type="cellIs" dxfId="6345" priority="6528" operator="equal">
      <formula>_FV(13,"3")</formula>
    </cfRule>
  </conditionalFormatting>
  <conditionalFormatting sqref="AB114">
    <cfRule type="cellIs" dxfId="6344" priority="6529" operator="equal">
      <formula>_FV(13,"3")</formula>
    </cfRule>
  </conditionalFormatting>
  <conditionalFormatting sqref="AB114">
    <cfRule type="cellIs" dxfId="6343" priority="6516" operator="equal">
      <formula>"09.00 – 18.00"</formula>
    </cfRule>
  </conditionalFormatting>
  <conditionalFormatting sqref="AB114">
    <cfRule type="cellIs" dxfId="6342" priority="6517" operator="equal">
      <formula>"09.30 – 13.00"</formula>
    </cfRule>
  </conditionalFormatting>
  <conditionalFormatting sqref="AB114">
    <cfRule type="cellIs" dxfId="6341" priority="6518" operator="equal">
      <formula>"10.30 – 19.30"</formula>
    </cfRule>
  </conditionalFormatting>
  <conditionalFormatting sqref="AB114">
    <cfRule type="cellIs" dxfId="6340" priority="6519" operator="equal">
      <formula>"11.30 – 19.30"</formula>
    </cfRule>
  </conditionalFormatting>
  <conditionalFormatting sqref="AB114">
    <cfRule type="cellIs" dxfId="6339" priority="6520" operator="equal">
      <formula>_FV(13,"3")</formula>
    </cfRule>
  </conditionalFormatting>
  <conditionalFormatting sqref="AB114">
    <cfRule type="cellIs" dxfId="6338" priority="6521" operator="equal">
      <formula>_FV(13,"3")</formula>
    </cfRule>
  </conditionalFormatting>
  <conditionalFormatting sqref="AB114">
    <cfRule type="cellIs" dxfId="6337" priority="6522" operator="equal">
      <formula>_FV(13,"3")</formula>
    </cfRule>
  </conditionalFormatting>
  <conditionalFormatting sqref="AB114">
    <cfRule type="containsText" dxfId="6336" priority="6510" operator="containsText" text="09.00 - 13.00">
      <formula>NOT(ISERROR(SEARCH("09.00 - 13.00",AB114)))</formula>
    </cfRule>
    <cfRule type="containsText" dxfId="6335" priority="6511" operator="containsText" text="09.00 – 15:00">
      <formula>NOT(ISERROR(SEARCH("09.00 – 15:00",AB114)))</formula>
    </cfRule>
    <cfRule type="containsText" dxfId="6334" priority="6512" operator="containsText" text="09.00 – 16.00">
      <formula>NOT(ISERROR(SEARCH("09.00 – 16.00",AB114)))</formula>
    </cfRule>
    <cfRule type="containsText" dxfId="6333" priority="6513" operator="containsText" text="09.00 - 13:00">
      <formula>NOT(ISERROR(SEARCH("09.00 - 13:00",AB114)))</formula>
    </cfRule>
    <cfRule type="containsText" dxfId="6332" priority="6514" operator="containsText" text="08.30 – 16:30 ">
      <formula>NOT(ISERROR(SEARCH("08.30 – 16:30 ",AB114)))</formula>
    </cfRule>
    <cfRule type="containsText" dxfId="6331" priority="6515" operator="containsText" text="08.30 – 17:30 ">
      <formula>NOT(ISERROR(SEARCH("08.30 – 17:30 ",AB114)))</formula>
    </cfRule>
  </conditionalFormatting>
  <conditionalFormatting sqref="AB114">
    <cfRule type="cellIs" dxfId="6330" priority="6502" operator="equal">
      <formula>"09.00 – 15.00"</formula>
    </cfRule>
  </conditionalFormatting>
  <conditionalFormatting sqref="AB114">
    <cfRule type="cellIs" dxfId="6329" priority="6503" operator="equal">
      <formula>"09.00 – 18.00"</formula>
    </cfRule>
  </conditionalFormatting>
  <conditionalFormatting sqref="AB114">
    <cfRule type="cellIs" dxfId="6328" priority="6504" operator="equal">
      <formula>"09.30 – 13.00"</formula>
    </cfRule>
  </conditionalFormatting>
  <conditionalFormatting sqref="AB114">
    <cfRule type="cellIs" dxfId="6327" priority="6505" operator="equal">
      <formula>"10.30 – 19.30"</formula>
    </cfRule>
  </conditionalFormatting>
  <conditionalFormatting sqref="AB114">
    <cfRule type="cellIs" dxfId="6326" priority="6506" operator="equal">
      <formula>"11.30 – 19.30"</formula>
    </cfRule>
  </conditionalFormatting>
  <conditionalFormatting sqref="AB114">
    <cfRule type="cellIs" dxfId="6325" priority="6507" operator="equal">
      <formula>_FV(13,"3")</formula>
    </cfRule>
  </conditionalFormatting>
  <conditionalFormatting sqref="AB114">
    <cfRule type="cellIs" dxfId="6324" priority="6508" operator="equal">
      <formula>_FV(13,"3")</formula>
    </cfRule>
  </conditionalFormatting>
  <conditionalFormatting sqref="AB114">
    <cfRule type="cellIs" dxfId="6323" priority="6509" operator="equal">
      <formula>_FV(13,"3")</formula>
    </cfRule>
  </conditionalFormatting>
  <conditionalFormatting sqref="AB114">
    <cfRule type="containsText" dxfId="6322" priority="6492" operator="containsText" text="DOMENICA">
      <formula>NOT(ISERROR(SEARCH("DOMENICA",AB114)))</formula>
    </cfRule>
    <cfRule type="containsText" dxfId="6321" priority="6493" operator="containsText" text="08.30 – 14.30">
      <formula>NOT(ISERROR(SEARCH("08.30 – 14.30",AB114)))</formula>
    </cfRule>
    <cfRule type="containsText" dxfId="6320" priority="6494" operator="containsText" text="09.30 – 18.30">
      <formula>NOT(ISERROR(SEARCH("09.30 – 18.30",AB114)))</formula>
    </cfRule>
    <cfRule type="containsText" dxfId="6319" priority="6495" operator="containsText" text="08.30 – 16.30">
      <formula>NOT(ISERROR(SEARCH("08.30 – 16.30",AB114)))</formula>
    </cfRule>
    <cfRule type="containsText" dxfId="6318" priority="6496" operator="containsText" text="08.30 – 17.30">
      <formula>NOT(ISERROR(SEARCH("08.30 – 17.30",AB114)))</formula>
    </cfRule>
    <cfRule type="containsText" dxfId="6317" priority="6497" operator="containsText" text="09.00 – 18.00">
      <formula>NOT(ISERROR(SEARCH("09.00 – 18.00",AB114)))</formula>
    </cfRule>
    <cfRule type="containsText" dxfId="6316" priority="6498" operator="containsText" text="09.00 – 15.00">
      <formula>NOT(ISERROR(SEARCH("09.00 – 15.00",AB114)))</formula>
    </cfRule>
    <cfRule type="containsText" dxfId="6315" priority="6499" operator="containsText" text="10.30 – 19.30">
      <formula>NOT(ISERROR(SEARCH("10.30 – 19.30",AB114)))</formula>
    </cfRule>
    <cfRule type="containsText" dxfId="6314" priority="6500" operator="containsText" text="09.00 – 13.00">
      <formula>NOT(ISERROR(SEARCH("09.00 – 13.00",AB114)))</formula>
    </cfRule>
    <cfRule type="containsText" dxfId="6313" priority="6501" operator="containsText" text="11.30 – 19.30">
      <formula>NOT(ISERROR(SEARCH("11.30 – 19.30",AB114)))</formula>
    </cfRule>
  </conditionalFormatting>
  <conditionalFormatting sqref="AB114">
    <cfRule type="cellIs" dxfId="6312" priority="6485" operator="equal">
      <formula>"09.00 – 18.00"</formula>
    </cfRule>
  </conditionalFormatting>
  <conditionalFormatting sqref="AB114">
    <cfRule type="cellIs" dxfId="6311" priority="6486" operator="equal">
      <formula>"09.30 – 13.00"</formula>
    </cfRule>
  </conditionalFormatting>
  <conditionalFormatting sqref="AB114">
    <cfRule type="cellIs" dxfId="6310" priority="6487" operator="equal">
      <formula>"10.30 – 19.30"</formula>
    </cfRule>
  </conditionalFormatting>
  <conditionalFormatting sqref="AB114">
    <cfRule type="cellIs" dxfId="6309" priority="6488" operator="equal">
      <formula>"11.30 – 19.30"</formula>
    </cfRule>
  </conditionalFormatting>
  <conditionalFormatting sqref="AB114">
    <cfRule type="cellIs" dxfId="6308" priority="6489" operator="equal">
      <formula>_FV(13,"3")</formula>
    </cfRule>
  </conditionalFormatting>
  <conditionalFormatting sqref="AB114">
    <cfRule type="cellIs" dxfId="6307" priority="6490" operator="equal">
      <formula>_FV(13,"3")</formula>
    </cfRule>
  </conditionalFormatting>
  <conditionalFormatting sqref="AB114">
    <cfRule type="cellIs" dxfId="6306" priority="6491" operator="equal">
      <formula>_FV(13,"3")</formula>
    </cfRule>
  </conditionalFormatting>
  <conditionalFormatting sqref="AB114">
    <cfRule type="cellIs" dxfId="6305" priority="6478" operator="equal">
      <formula>"09.00 – 18.00"</formula>
    </cfRule>
  </conditionalFormatting>
  <conditionalFormatting sqref="AB114">
    <cfRule type="cellIs" dxfId="6304" priority="6479" operator="equal">
      <formula>"09.30 – 13.00"</formula>
    </cfRule>
  </conditionalFormatting>
  <conditionalFormatting sqref="AB114">
    <cfRule type="cellIs" dxfId="6303" priority="6480" operator="equal">
      <formula>"10.30 – 19.30"</formula>
    </cfRule>
  </conditionalFormatting>
  <conditionalFormatting sqref="AB114">
    <cfRule type="cellIs" dxfId="6302" priority="6481" operator="equal">
      <formula>"11.30 – 19.30"</formula>
    </cfRule>
  </conditionalFormatting>
  <conditionalFormatting sqref="AB114">
    <cfRule type="cellIs" dxfId="6301" priority="6482" operator="equal">
      <formula>_FV(13,"3")</formula>
    </cfRule>
  </conditionalFormatting>
  <conditionalFormatting sqref="AB114">
    <cfRule type="cellIs" dxfId="6300" priority="6483" operator="equal">
      <formula>_FV(13,"3")</formula>
    </cfRule>
  </conditionalFormatting>
  <conditionalFormatting sqref="AB114">
    <cfRule type="cellIs" dxfId="6299" priority="6484" operator="equal">
      <formula>_FV(13,"3")</formula>
    </cfRule>
  </conditionalFormatting>
  <conditionalFormatting sqref="AB114">
    <cfRule type="cellIs" dxfId="6298" priority="6470" operator="equal">
      <formula>"09.00 – 15.00"</formula>
    </cfRule>
  </conditionalFormatting>
  <conditionalFormatting sqref="AB114">
    <cfRule type="cellIs" dxfId="6297" priority="6471" operator="equal">
      <formula>"09.00 – 18.00"</formula>
    </cfRule>
  </conditionalFormatting>
  <conditionalFormatting sqref="AB114">
    <cfRule type="cellIs" dxfId="6296" priority="6472" operator="equal">
      <formula>"09.30 – 13.00"</formula>
    </cfRule>
  </conditionalFormatting>
  <conditionalFormatting sqref="AB114">
    <cfRule type="cellIs" dxfId="6295" priority="6473" operator="equal">
      <formula>"10.30 – 19.30"</formula>
    </cfRule>
  </conditionalFormatting>
  <conditionalFormatting sqref="AB114">
    <cfRule type="cellIs" dxfId="6294" priority="6474" operator="equal">
      <formula>"11.30 – 19.30"</formula>
    </cfRule>
  </conditionalFormatting>
  <conditionalFormatting sqref="AB114">
    <cfRule type="cellIs" dxfId="6293" priority="6475" operator="equal">
      <formula>_FV(13,"3")</formula>
    </cfRule>
  </conditionalFormatting>
  <conditionalFormatting sqref="AB114">
    <cfRule type="cellIs" dxfId="6292" priority="6476" operator="equal">
      <formula>_FV(13,"3")</formula>
    </cfRule>
  </conditionalFormatting>
  <conditionalFormatting sqref="AB114">
    <cfRule type="cellIs" dxfId="6291" priority="6477" operator="equal">
      <formula>_FV(13,"3")</formula>
    </cfRule>
  </conditionalFormatting>
  <conditionalFormatting sqref="AB114">
    <cfRule type="containsText" dxfId="6290" priority="6460" operator="containsText" text="DOMENICA">
      <formula>NOT(ISERROR(SEARCH("DOMENICA",AB114)))</formula>
    </cfRule>
    <cfRule type="containsText" dxfId="6289" priority="6461" operator="containsText" text="08.30 – 14.30">
      <formula>NOT(ISERROR(SEARCH("08.30 – 14.30",AB114)))</formula>
    </cfRule>
    <cfRule type="containsText" dxfId="6288" priority="6462" operator="containsText" text="09.30 – 18.30">
      <formula>NOT(ISERROR(SEARCH("09.30 – 18.30",AB114)))</formula>
    </cfRule>
    <cfRule type="containsText" dxfId="6287" priority="6463" operator="containsText" text="08.30 – 16.30">
      <formula>NOT(ISERROR(SEARCH("08.30 – 16.30",AB114)))</formula>
    </cfRule>
    <cfRule type="containsText" dxfId="6286" priority="6464" operator="containsText" text="08.30 – 17.30">
      <formula>NOT(ISERROR(SEARCH("08.30 – 17.30",AB114)))</formula>
    </cfRule>
    <cfRule type="containsText" dxfId="6285" priority="6465" operator="containsText" text="09.00 – 18.00">
      <formula>NOT(ISERROR(SEARCH("09.00 – 18.00",AB114)))</formula>
    </cfRule>
    <cfRule type="containsText" dxfId="6284" priority="6466" operator="containsText" text="09.00 – 15.00">
      <formula>NOT(ISERROR(SEARCH("09.00 – 15.00",AB114)))</formula>
    </cfRule>
    <cfRule type="containsText" dxfId="6283" priority="6467" operator="containsText" text="10.30 – 19.30">
      <formula>NOT(ISERROR(SEARCH("10.30 – 19.30",AB114)))</formula>
    </cfRule>
    <cfRule type="containsText" dxfId="6282" priority="6468" operator="containsText" text="09.00 – 13.00">
      <formula>NOT(ISERROR(SEARCH("09.00 – 13.00",AB114)))</formula>
    </cfRule>
    <cfRule type="containsText" dxfId="6281" priority="6469" operator="containsText" text="11.30 – 19.30">
      <formula>NOT(ISERROR(SEARCH("11.30 – 19.30",AB114)))</formula>
    </cfRule>
  </conditionalFormatting>
  <conditionalFormatting sqref="AB114">
    <cfRule type="cellIs" dxfId="6280" priority="6453" operator="equal">
      <formula>"09.00 – 18.00"</formula>
    </cfRule>
  </conditionalFormatting>
  <conditionalFormatting sqref="AB114">
    <cfRule type="cellIs" dxfId="6279" priority="6454" operator="equal">
      <formula>"09.30 – 13.00"</formula>
    </cfRule>
  </conditionalFormatting>
  <conditionalFormatting sqref="AB114">
    <cfRule type="cellIs" dxfId="6278" priority="6455" operator="equal">
      <formula>"10.30 – 19.30"</formula>
    </cfRule>
  </conditionalFormatting>
  <conditionalFormatting sqref="AB114">
    <cfRule type="cellIs" dxfId="6277" priority="6456" operator="equal">
      <formula>"11.30 – 19.30"</formula>
    </cfRule>
  </conditionalFormatting>
  <conditionalFormatting sqref="AB114">
    <cfRule type="cellIs" dxfId="6276" priority="6457" operator="equal">
      <formula>_FV(13,"3")</formula>
    </cfRule>
  </conditionalFormatting>
  <conditionalFormatting sqref="AB114">
    <cfRule type="cellIs" dxfId="6275" priority="6458" operator="equal">
      <formula>_FV(13,"3")</formula>
    </cfRule>
  </conditionalFormatting>
  <conditionalFormatting sqref="AB114">
    <cfRule type="cellIs" dxfId="6274" priority="6459" operator="equal">
      <formula>_FV(13,"3")</formula>
    </cfRule>
  </conditionalFormatting>
  <conditionalFormatting sqref="AB114">
    <cfRule type="cellIs" dxfId="6273" priority="6446" operator="equal">
      <formula>"09.00 – 18.00"</formula>
    </cfRule>
  </conditionalFormatting>
  <conditionalFormatting sqref="AB114">
    <cfRule type="cellIs" dxfId="6272" priority="6447" operator="equal">
      <formula>"09.30 – 13.00"</formula>
    </cfRule>
  </conditionalFormatting>
  <conditionalFormatting sqref="AB114">
    <cfRule type="cellIs" dxfId="6271" priority="6448" operator="equal">
      <formula>"10.30 – 19.30"</formula>
    </cfRule>
  </conditionalFormatting>
  <conditionalFormatting sqref="AB114">
    <cfRule type="cellIs" dxfId="6270" priority="6449" operator="equal">
      <formula>"11.30 – 19.30"</formula>
    </cfRule>
  </conditionalFormatting>
  <conditionalFormatting sqref="AB114">
    <cfRule type="cellIs" dxfId="6269" priority="6450" operator="equal">
      <formula>_FV(13,"3")</formula>
    </cfRule>
  </conditionalFormatting>
  <conditionalFormatting sqref="AB114">
    <cfRule type="cellIs" dxfId="6268" priority="6451" operator="equal">
      <formula>_FV(13,"3")</formula>
    </cfRule>
  </conditionalFormatting>
  <conditionalFormatting sqref="AB114">
    <cfRule type="cellIs" dxfId="6267" priority="6452" operator="equal">
      <formula>_FV(13,"3")</formula>
    </cfRule>
  </conditionalFormatting>
  <conditionalFormatting sqref="J164:AE164">
    <cfRule type="containsText" dxfId="6266" priority="6429" operator="containsText" text="08.30 – 14.30">
      <formula>NOT(ISERROR(SEARCH("08.30 – 14.30",J164)))</formula>
    </cfRule>
    <cfRule type="containsText" dxfId="6265" priority="6430" operator="containsText" text="09:30 – 18.30">
      <formula>NOT(ISERROR(SEARCH("09:30 – 18.30",J164)))</formula>
    </cfRule>
    <cfRule type="containsText" dxfId="6264" priority="6431" operator="containsText" text="10.30 – 18.30">
      <formula>NOT(ISERROR(SEARCH("10.30 – 18.30",J164)))</formula>
    </cfRule>
    <cfRule type="containsText" dxfId="6263" priority="6432" operator="containsText" text="09.30 – 18.30">
      <formula>NOT(ISERROR(SEARCH("09.30 – 18.30",J164)))</formula>
    </cfRule>
    <cfRule type="containsText" dxfId="6262" priority="6433" operator="containsText" text="09.00 – 13:00">
      <formula>NOT(ISERROR(SEARCH("09.00 – 13:00",J164)))</formula>
    </cfRule>
    <cfRule type="containsText" dxfId="6261" priority="6434" operator="containsText" text="08.30 – 16.30">
      <formula>NOT(ISERROR(SEARCH("08.30 – 16.30",J164)))</formula>
    </cfRule>
    <cfRule type="containsText" dxfId="6260" priority="6435" operator="containsText" text="08:30 – 17.30">
      <formula>NOT(ISERROR(SEARCH("08:30 – 17.30",J164)))</formula>
    </cfRule>
    <cfRule type="containsText" dxfId="6259" priority="6436" operator="containsText" text="08.30 – 17.30">
      <formula>NOT(ISERROR(SEARCH("08.30 – 17.30",J164)))</formula>
    </cfRule>
    <cfRule type="containsText" dxfId="6258" priority="6437" operator="containsText" text="09.00 – 18.00">
      <formula>NOT(ISERROR(SEARCH("09.00 – 18.00",J164)))</formula>
    </cfRule>
    <cfRule type="containsText" dxfId="6257" priority="6438" operator="containsText" text="09.00 – 13.00">
      <formula>NOT(ISERROR(SEARCH("09.00 – 13.00",J164)))</formula>
    </cfRule>
    <cfRule type="containsText" dxfId="6256" priority="6439" operator="containsText" text="11.30 – 19.30">
      <formula>NOT(ISERROR(SEARCH("11.30 – 19.30",J164)))</formula>
    </cfRule>
    <cfRule type="containsText" dxfId="6255" priority="6440" operator="containsText" text="10.30 – 19.30">
      <formula>NOT(ISERROR(SEARCH("10.30 – 19.30",J164)))</formula>
    </cfRule>
    <cfRule type="containsText" dxfId="6254" priority="6441" operator="containsText" text="09.00 – 15.00">
      <formula>NOT(ISERROR(SEARCH("09.00 – 15.00",J164)))</formula>
    </cfRule>
    <cfRule type="containsText" dxfId="6253" priority="6442" operator="containsText" text="12:30">
      <formula>NOT(ISERROR(SEARCH("12:30",J164)))</formula>
    </cfRule>
    <cfRule type="containsText" dxfId="6252" priority="6443" operator="containsText" text="13:30">
      <formula>NOT(ISERROR(SEARCH("13:30",J164)))</formula>
    </cfRule>
    <cfRule type="containsText" dxfId="6251" priority="6444" operator="containsText" text="FESTIVITÁ">
      <formula>NOT(ISERROR(SEARCH("FESTIVITÁ",J164)))</formula>
    </cfRule>
    <cfRule type="cellIs" dxfId="6250" priority="6445" operator="equal">
      <formula>"DOMENICA"</formula>
    </cfRule>
  </conditionalFormatting>
  <conditionalFormatting sqref="J164:AE164">
    <cfRule type="containsText" dxfId="6249" priority="6423" operator="containsText" text="09.00 - 13.00">
      <formula>NOT(ISERROR(SEARCH("09.00 - 13.00",J164)))</formula>
    </cfRule>
    <cfRule type="containsText" dxfId="6248" priority="6424" operator="containsText" text="09.00 – 15:00">
      <formula>NOT(ISERROR(SEARCH("09.00 – 15:00",J164)))</formula>
    </cfRule>
    <cfRule type="containsText" dxfId="6247" priority="6425" operator="containsText" text="09.00 – 16.00">
      <formula>NOT(ISERROR(SEARCH("09.00 – 16.00",J164)))</formula>
    </cfRule>
    <cfRule type="containsText" dxfId="6246" priority="6426" operator="containsText" text="09.00 - 13:00">
      <formula>NOT(ISERROR(SEARCH("09.00 - 13:00",J164)))</formula>
    </cfRule>
    <cfRule type="containsText" dxfId="6245" priority="6427" operator="containsText" text="08.30 – 16:30 ">
      <formula>NOT(ISERROR(SEARCH("08.30 – 16:30 ",J164)))</formula>
    </cfRule>
    <cfRule type="containsText" dxfId="6244" priority="6428" operator="containsText" text="08.30 – 17:30 ">
      <formula>NOT(ISERROR(SEARCH("08.30 – 17:30 ",J164)))</formula>
    </cfRule>
  </conditionalFormatting>
  <conditionalFormatting sqref="AZ153">
    <cfRule type="containsText" dxfId="6243" priority="6406" operator="containsText" text="08.30 – 14.30">
      <formula>NOT(ISERROR(SEARCH("08.30 – 14.30",AZ153)))</formula>
    </cfRule>
    <cfRule type="containsText" dxfId="6242" priority="6407" operator="containsText" text="09:30 – 18.30">
      <formula>NOT(ISERROR(SEARCH("09:30 – 18.30",AZ153)))</formula>
    </cfRule>
    <cfRule type="containsText" dxfId="6241" priority="6408" operator="containsText" text="10.30 – 18.30">
      <formula>NOT(ISERROR(SEARCH("10.30 – 18.30",AZ153)))</formula>
    </cfRule>
    <cfRule type="containsText" dxfId="6240" priority="6409" operator="containsText" text="09.30 – 18.30">
      <formula>NOT(ISERROR(SEARCH("09.30 – 18.30",AZ153)))</formula>
    </cfRule>
    <cfRule type="containsText" dxfId="6239" priority="6410" operator="containsText" text="09.00 – 13:00">
      <formula>NOT(ISERROR(SEARCH("09.00 – 13:00",AZ153)))</formula>
    </cfRule>
    <cfRule type="containsText" dxfId="6238" priority="6411" operator="containsText" text="08.30 – 16.30">
      <formula>NOT(ISERROR(SEARCH("08.30 – 16.30",AZ153)))</formula>
    </cfRule>
    <cfRule type="containsText" dxfId="6237" priority="6412" operator="containsText" text="08:30 – 17.30">
      <formula>NOT(ISERROR(SEARCH("08:30 – 17.30",AZ153)))</formula>
    </cfRule>
    <cfRule type="containsText" dxfId="6236" priority="6413" operator="containsText" text="08.30 – 17.30">
      <formula>NOT(ISERROR(SEARCH("08.30 – 17.30",AZ153)))</formula>
    </cfRule>
    <cfRule type="containsText" dxfId="6235" priority="6414" operator="containsText" text="09.00 – 18.00">
      <formula>NOT(ISERROR(SEARCH("09.00 – 18.00",AZ153)))</formula>
    </cfRule>
    <cfRule type="containsText" dxfId="6234" priority="6415" operator="containsText" text="09.00 – 13.00">
      <formula>NOT(ISERROR(SEARCH("09.00 – 13.00",AZ153)))</formula>
    </cfRule>
    <cfRule type="containsText" dxfId="6233" priority="6416" operator="containsText" text="11.30 – 19.30">
      <formula>NOT(ISERROR(SEARCH("11.30 – 19.30",AZ153)))</formula>
    </cfRule>
    <cfRule type="containsText" dxfId="6232" priority="6417" operator="containsText" text="10.30 – 19.30">
      <formula>NOT(ISERROR(SEARCH("10.30 – 19.30",AZ153)))</formula>
    </cfRule>
    <cfRule type="containsText" dxfId="6231" priority="6418" operator="containsText" text="09.00 – 15.00">
      <formula>NOT(ISERROR(SEARCH("09.00 – 15.00",AZ153)))</formula>
    </cfRule>
    <cfRule type="containsText" dxfId="6230" priority="6419" operator="containsText" text="12:30">
      <formula>NOT(ISERROR(SEARCH("12:30",AZ153)))</formula>
    </cfRule>
    <cfRule type="containsText" dxfId="6229" priority="6420" operator="containsText" text="13:30">
      <formula>NOT(ISERROR(SEARCH("13:30",AZ153)))</formula>
    </cfRule>
    <cfRule type="containsText" dxfId="6228" priority="6421" operator="containsText" text="FESTIVITÁ">
      <formula>NOT(ISERROR(SEARCH("FESTIVITÁ",AZ153)))</formula>
    </cfRule>
    <cfRule type="cellIs" dxfId="6227" priority="6422" operator="equal">
      <formula>"DOMENICA"</formula>
    </cfRule>
  </conditionalFormatting>
  <conditionalFormatting sqref="AZ144">
    <cfRule type="cellIs" dxfId="6226" priority="6398" operator="equal">
      <formula>"09.00 – 15.00"</formula>
    </cfRule>
  </conditionalFormatting>
  <conditionalFormatting sqref="AZ144">
    <cfRule type="cellIs" dxfId="6225" priority="6399" operator="equal">
      <formula>"09.00 – 18.00"</formula>
    </cfRule>
  </conditionalFormatting>
  <conditionalFormatting sqref="AZ144">
    <cfRule type="cellIs" dxfId="6224" priority="6400" operator="equal">
      <formula>"09.30 – 13.00"</formula>
    </cfRule>
  </conditionalFormatting>
  <conditionalFormatting sqref="AZ144">
    <cfRule type="cellIs" dxfId="6223" priority="6401" operator="equal">
      <formula>"10.30 – 19.30"</formula>
    </cfRule>
  </conditionalFormatting>
  <conditionalFormatting sqref="AZ144">
    <cfRule type="cellIs" dxfId="6222" priority="6402" operator="equal">
      <formula>"11.30 – 19.30"</formula>
    </cfRule>
  </conditionalFormatting>
  <conditionalFormatting sqref="AZ144">
    <cfRule type="cellIs" dxfId="6221" priority="6403" operator="equal">
      <formula>_FV(13,"3")</formula>
    </cfRule>
  </conditionalFormatting>
  <conditionalFormatting sqref="AZ144">
    <cfRule type="cellIs" dxfId="6220" priority="6404" operator="equal">
      <formula>_FV(13,"3")</formula>
    </cfRule>
  </conditionalFormatting>
  <conditionalFormatting sqref="AZ144">
    <cfRule type="cellIs" dxfId="6219" priority="6405" operator="equal">
      <formula>_FV(13,"3")</formula>
    </cfRule>
  </conditionalFormatting>
  <conditionalFormatting sqref="AZ144">
    <cfRule type="containsText" dxfId="6218" priority="6388" operator="containsText" text="DOMENICA">
      <formula>NOT(ISERROR(SEARCH("DOMENICA",AZ144)))</formula>
    </cfRule>
    <cfRule type="containsText" dxfId="6217" priority="6389" operator="containsText" text="08.30 – 14.30">
      <formula>NOT(ISERROR(SEARCH("08.30 – 14.30",AZ144)))</formula>
    </cfRule>
    <cfRule type="containsText" dxfId="6216" priority="6390" operator="containsText" text="09.30 – 18.30">
      <formula>NOT(ISERROR(SEARCH("09.30 – 18.30",AZ144)))</formula>
    </cfRule>
    <cfRule type="containsText" dxfId="6215" priority="6391" operator="containsText" text="08.30 – 16.30">
      <formula>NOT(ISERROR(SEARCH("08.30 – 16.30",AZ144)))</formula>
    </cfRule>
    <cfRule type="containsText" dxfId="6214" priority="6392" operator="containsText" text="08.30 – 17.30">
      <formula>NOT(ISERROR(SEARCH("08.30 – 17.30",AZ144)))</formula>
    </cfRule>
    <cfRule type="containsText" dxfId="6213" priority="6393" operator="containsText" text="09.00 – 18.00">
      <formula>NOT(ISERROR(SEARCH("09.00 – 18.00",AZ144)))</formula>
    </cfRule>
    <cfRule type="containsText" dxfId="6212" priority="6394" operator="containsText" text="09.00 – 15.00">
      <formula>NOT(ISERROR(SEARCH("09.00 – 15.00",AZ144)))</formula>
    </cfRule>
    <cfRule type="containsText" dxfId="6211" priority="6395" operator="containsText" text="10.30 – 19.30">
      <formula>NOT(ISERROR(SEARCH("10.30 – 19.30",AZ144)))</formula>
    </cfRule>
    <cfRule type="containsText" dxfId="6210" priority="6396" operator="containsText" text="09.00 – 13.00">
      <formula>NOT(ISERROR(SEARCH("09.00 – 13.00",AZ144)))</formula>
    </cfRule>
    <cfRule type="containsText" dxfId="6209" priority="6397" operator="containsText" text="11.30 – 19.30">
      <formula>NOT(ISERROR(SEARCH("11.30 – 19.30",AZ144)))</formula>
    </cfRule>
  </conditionalFormatting>
  <conditionalFormatting sqref="AZ144">
    <cfRule type="cellIs" dxfId="6208" priority="6381" operator="equal">
      <formula>"09.00 – 18.00"</formula>
    </cfRule>
  </conditionalFormatting>
  <conditionalFormatting sqref="AZ144">
    <cfRule type="cellIs" dxfId="6207" priority="6382" operator="equal">
      <formula>"09.30 – 13.00"</formula>
    </cfRule>
  </conditionalFormatting>
  <conditionalFormatting sqref="AZ144">
    <cfRule type="cellIs" dxfId="6206" priority="6383" operator="equal">
      <formula>"10.30 – 19.30"</formula>
    </cfRule>
  </conditionalFormatting>
  <conditionalFormatting sqref="AZ144">
    <cfRule type="cellIs" dxfId="6205" priority="6384" operator="equal">
      <formula>"11.30 – 19.30"</formula>
    </cfRule>
  </conditionalFormatting>
  <conditionalFormatting sqref="AZ144">
    <cfRule type="cellIs" dxfId="6204" priority="6385" operator="equal">
      <formula>_FV(13,"3")</formula>
    </cfRule>
  </conditionalFormatting>
  <conditionalFormatting sqref="AZ144">
    <cfRule type="cellIs" dxfId="6203" priority="6386" operator="equal">
      <formula>_FV(13,"3")</formula>
    </cfRule>
  </conditionalFormatting>
  <conditionalFormatting sqref="AZ144">
    <cfRule type="cellIs" dxfId="6202" priority="6387" operator="equal">
      <formula>_FV(13,"3")</formula>
    </cfRule>
  </conditionalFormatting>
  <conditionalFormatting sqref="AZ144">
    <cfRule type="cellIs" dxfId="6201" priority="6372" operator="equal">
      <formula>"09.00 – 13.00"</formula>
    </cfRule>
  </conditionalFormatting>
  <conditionalFormatting sqref="AZ144">
    <cfRule type="cellIs" dxfId="6200" priority="6373" operator="equal">
      <formula>"09.00 – 15.00"</formula>
    </cfRule>
  </conditionalFormatting>
  <conditionalFormatting sqref="AZ144">
    <cfRule type="cellIs" dxfId="6199" priority="6374" operator="equal">
      <formula>"09.00 – 18.00"</formula>
    </cfRule>
  </conditionalFormatting>
  <conditionalFormatting sqref="AZ144">
    <cfRule type="cellIs" dxfId="6198" priority="6375" operator="equal">
      <formula>"09.30 – 13.00"</formula>
    </cfRule>
  </conditionalFormatting>
  <conditionalFormatting sqref="AZ144">
    <cfRule type="cellIs" dxfId="6197" priority="6376" operator="equal">
      <formula>"10.30 – 19.30"</formula>
    </cfRule>
  </conditionalFormatting>
  <conditionalFormatting sqref="AZ144">
    <cfRule type="cellIs" dxfId="6196" priority="6377" operator="equal">
      <formula>"11.30 – 19.30"</formula>
    </cfRule>
  </conditionalFormatting>
  <conditionalFormatting sqref="AZ144">
    <cfRule type="cellIs" dxfId="6195" priority="6378" operator="equal">
      <formula>_FV(13,"3")</formula>
    </cfRule>
  </conditionalFormatting>
  <conditionalFormatting sqref="AZ144">
    <cfRule type="cellIs" dxfId="6194" priority="6379" operator="equal">
      <formula>_FV(13,"3")</formula>
    </cfRule>
  </conditionalFormatting>
  <conditionalFormatting sqref="AZ144">
    <cfRule type="cellIs" dxfId="6193" priority="6380" operator="equal">
      <formula>_FV(13,"3")</formula>
    </cfRule>
  </conditionalFormatting>
  <conditionalFormatting sqref="AZ154">
    <cfRule type="cellIs" dxfId="6192" priority="6363" operator="equal">
      <formula>"09.00 – 13.00"</formula>
    </cfRule>
  </conditionalFormatting>
  <conditionalFormatting sqref="AZ154">
    <cfRule type="cellIs" dxfId="6191" priority="6364" operator="equal">
      <formula>"09.00 – 15.00"</formula>
    </cfRule>
  </conditionalFormatting>
  <conditionalFormatting sqref="AZ154">
    <cfRule type="cellIs" dxfId="6190" priority="6365" operator="equal">
      <formula>"09.00 – 18.00"</formula>
    </cfRule>
  </conditionalFormatting>
  <conditionalFormatting sqref="AZ154">
    <cfRule type="cellIs" dxfId="6189" priority="6366" operator="equal">
      <formula>"09.30 – 13.00"</formula>
    </cfRule>
  </conditionalFormatting>
  <conditionalFormatting sqref="AZ154">
    <cfRule type="cellIs" dxfId="6188" priority="6367" operator="equal">
      <formula>"10.30 – 19.30"</formula>
    </cfRule>
  </conditionalFormatting>
  <conditionalFormatting sqref="AZ154">
    <cfRule type="cellIs" dxfId="6187" priority="6368" operator="equal">
      <formula>"11.30 – 19.30"</formula>
    </cfRule>
  </conditionalFormatting>
  <conditionalFormatting sqref="AZ154">
    <cfRule type="cellIs" dxfId="6186" priority="6369" operator="equal">
      <formula>_FV(13,"3")</formula>
    </cfRule>
  </conditionalFormatting>
  <conditionalFormatting sqref="AZ154">
    <cfRule type="cellIs" dxfId="6185" priority="6370" operator="equal">
      <formula>_FV(13,"3")</formula>
    </cfRule>
  </conditionalFormatting>
  <conditionalFormatting sqref="AZ154">
    <cfRule type="cellIs" dxfId="6184" priority="6371" operator="equal">
      <formula>_FV(13,"3")</formula>
    </cfRule>
  </conditionalFormatting>
  <conditionalFormatting sqref="AZ154">
    <cfRule type="containsText" dxfId="6183" priority="6353" operator="containsText" text="DOMENICA">
      <formula>NOT(ISERROR(SEARCH("DOMENICA",AZ154)))</formula>
    </cfRule>
    <cfRule type="containsText" dxfId="6182" priority="6354" operator="containsText" text="08.30 – 14.30">
      <formula>NOT(ISERROR(SEARCH("08.30 – 14.30",AZ154)))</formula>
    </cfRule>
    <cfRule type="containsText" dxfId="6181" priority="6355" operator="containsText" text="09.30 – 18.30">
      <formula>NOT(ISERROR(SEARCH("09.30 – 18.30",AZ154)))</formula>
    </cfRule>
    <cfRule type="containsText" dxfId="6180" priority="6356" operator="containsText" text="08.30 – 16.30">
      <formula>NOT(ISERROR(SEARCH("08.30 – 16.30",AZ154)))</formula>
    </cfRule>
    <cfRule type="containsText" dxfId="6179" priority="6357" operator="containsText" text="08.30 – 17.30">
      <formula>NOT(ISERROR(SEARCH("08.30 – 17.30",AZ154)))</formula>
    </cfRule>
    <cfRule type="containsText" dxfId="6178" priority="6358" operator="containsText" text="09.00 – 18.00">
      <formula>NOT(ISERROR(SEARCH("09.00 – 18.00",AZ154)))</formula>
    </cfRule>
    <cfRule type="containsText" dxfId="6177" priority="6359" operator="containsText" text="09.00 – 15.00">
      <formula>NOT(ISERROR(SEARCH("09.00 – 15.00",AZ154)))</formula>
    </cfRule>
    <cfRule type="containsText" dxfId="6176" priority="6360" operator="containsText" text="10.30 – 19.30">
      <formula>NOT(ISERROR(SEARCH("10.30 – 19.30",AZ154)))</formula>
    </cfRule>
    <cfRule type="containsText" dxfId="6175" priority="6361" operator="containsText" text="09.00 – 13.00">
      <formula>NOT(ISERROR(SEARCH("09.00 – 13.00",AZ154)))</formula>
    </cfRule>
    <cfRule type="containsText" dxfId="6174" priority="6362" operator="containsText" text="11.30 – 19.30">
      <formula>NOT(ISERROR(SEARCH("11.30 – 19.30",AZ154)))</formula>
    </cfRule>
  </conditionalFormatting>
  <conditionalFormatting sqref="AZ154">
    <cfRule type="cellIs" dxfId="6173" priority="6345" operator="equal">
      <formula>"09.00 – 15.00"</formula>
    </cfRule>
  </conditionalFormatting>
  <conditionalFormatting sqref="AZ154">
    <cfRule type="cellIs" dxfId="6172" priority="6346" operator="equal">
      <formula>"09.00 – 18.00"</formula>
    </cfRule>
  </conditionalFormatting>
  <conditionalFormatting sqref="AZ154">
    <cfRule type="cellIs" dxfId="6171" priority="6347" operator="equal">
      <formula>"09.30 – 13.00"</formula>
    </cfRule>
  </conditionalFormatting>
  <conditionalFormatting sqref="AZ154">
    <cfRule type="cellIs" dxfId="6170" priority="6348" operator="equal">
      <formula>"10.30 – 19.30"</formula>
    </cfRule>
  </conditionalFormatting>
  <conditionalFormatting sqref="AZ154">
    <cfRule type="cellIs" dxfId="6169" priority="6349" operator="equal">
      <formula>"11.30 – 19.30"</formula>
    </cfRule>
  </conditionalFormatting>
  <conditionalFormatting sqref="AZ154">
    <cfRule type="cellIs" dxfId="6168" priority="6350" operator="equal">
      <formula>_FV(13,"3")</formula>
    </cfRule>
  </conditionalFormatting>
  <conditionalFormatting sqref="AZ154">
    <cfRule type="cellIs" dxfId="6167" priority="6351" operator="equal">
      <formula>_FV(13,"3")</formula>
    </cfRule>
  </conditionalFormatting>
  <conditionalFormatting sqref="AZ154">
    <cfRule type="cellIs" dxfId="6166" priority="6352" operator="equal">
      <formula>_FV(13,"3")</formula>
    </cfRule>
  </conditionalFormatting>
  <conditionalFormatting sqref="AZ154">
    <cfRule type="cellIs" dxfId="6165" priority="6337" operator="equal">
      <formula>"09.00 – 15.00"</formula>
    </cfRule>
  </conditionalFormatting>
  <conditionalFormatting sqref="AZ154">
    <cfRule type="cellIs" dxfId="6164" priority="6338" operator="equal">
      <formula>"09.00 – 18.00"</formula>
    </cfRule>
  </conditionalFormatting>
  <conditionalFormatting sqref="AZ154">
    <cfRule type="cellIs" dxfId="6163" priority="6339" operator="equal">
      <formula>"09.30 – 13.00"</formula>
    </cfRule>
  </conditionalFormatting>
  <conditionalFormatting sqref="AZ154">
    <cfRule type="cellIs" dxfId="6162" priority="6340" operator="equal">
      <formula>"10.30 – 19.30"</formula>
    </cfRule>
  </conditionalFormatting>
  <conditionalFormatting sqref="AZ154">
    <cfRule type="cellIs" dxfId="6161" priority="6341" operator="equal">
      <formula>"11.30 – 19.30"</formula>
    </cfRule>
  </conditionalFormatting>
  <conditionalFormatting sqref="AZ154">
    <cfRule type="cellIs" dxfId="6160" priority="6342" operator="equal">
      <formula>_FV(13,"3")</formula>
    </cfRule>
  </conditionalFormatting>
  <conditionalFormatting sqref="AZ154">
    <cfRule type="cellIs" dxfId="6159" priority="6343" operator="equal">
      <formula>_FV(13,"3")</formula>
    </cfRule>
  </conditionalFormatting>
  <conditionalFormatting sqref="AZ154">
    <cfRule type="cellIs" dxfId="6158" priority="6344" operator="equal">
      <formula>_FV(13,"3")</formula>
    </cfRule>
  </conditionalFormatting>
  <conditionalFormatting sqref="AZ153:AZ154 AZ144">
    <cfRule type="containsText" dxfId="6157" priority="6331" operator="containsText" text="09.00 - 13.00">
      <formula>NOT(ISERROR(SEARCH("09.00 - 13.00",AZ144)))</formula>
    </cfRule>
    <cfRule type="containsText" dxfId="6156" priority="6332" operator="containsText" text="09.00 – 15:00">
      <formula>NOT(ISERROR(SEARCH("09.00 – 15:00",AZ144)))</formula>
    </cfRule>
    <cfRule type="containsText" dxfId="6155" priority="6333" operator="containsText" text="09.00 – 16.00">
      <formula>NOT(ISERROR(SEARCH("09.00 – 16.00",AZ144)))</formula>
    </cfRule>
    <cfRule type="containsText" dxfId="6154" priority="6334" operator="containsText" text="09.00 - 13:00">
      <formula>NOT(ISERROR(SEARCH("09.00 - 13:00",AZ144)))</formula>
    </cfRule>
    <cfRule type="containsText" dxfId="6153" priority="6335" operator="containsText" text="08.30 – 16:30 ">
      <formula>NOT(ISERROR(SEARCH("08.30 – 16:30 ",AZ144)))</formula>
    </cfRule>
    <cfRule type="containsText" dxfId="6152" priority="6336" operator="containsText" text="08.30 – 17:30 ">
      <formula>NOT(ISERROR(SEARCH("08.30 – 17:30 ",AZ144)))</formula>
    </cfRule>
  </conditionalFormatting>
  <conditionalFormatting sqref="AZ144">
    <cfRule type="cellIs" dxfId="6151" priority="6323" operator="equal">
      <formula>"09.00 – 15.00"</formula>
    </cfRule>
  </conditionalFormatting>
  <conditionalFormatting sqref="AZ144">
    <cfRule type="cellIs" dxfId="6150" priority="6324" operator="equal">
      <formula>"09.00 – 18.00"</formula>
    </cfRule>
  </conditionalFormatting>
  <conditionalFormatting sqref="AZ144">
    <cfRule type="cellIs" dxfId="6149" priority="6325" operator="equal">
      <formula>"09.30 – 13.00"</formula>
    </cfRule>
  </conditionalFormatting>
  <conditionalFormatting sqref="AZ144">
    <cfRule type="cellIs" dxfId="6148" priority="6326" operator="equal">
      <formula>"10.30 – 19.30"</formula>
    </cfRule>
  </conditionalFormatting>
  <conditionalFormatting sqref="AZ144">
    <cfRule type="cellIs" dxfId="6147" priority="6327" operator="equal">
      <formula>"11.30 – 19.30"</formula>
    </cfRule>
  </conditionalFormatting>
  <conditionalFormatting sqref="AZ144">
    <cfRule type="cellIs" dxfId="6146" priority="6328" operator="equal">
      <formula>_FV(13,"3")</formula>
    </cfRule>
  </conditionalFormatting>
  <conditionalFormatting sqref="AZ144">
    <cfRule type="cellIs" dxfId="6145" priority="6329" operator="equal">
      <formula>_FV(13,"3")</formula>
    </cfRule>
  </conditionalFormatting>
  <conditionalFormatting sqref="AZ144">
    <cfRule type="cellIs" dxfId="6144" priority="6330" operator="equal">
      <formula>_FV(13,"3")</formula>
    </cfRule>
  </conditionalFormatting>
  <conditionalFormatting sqref="AZ144">
    <cfRule type="containsText" dxfId="6143" priority="6313" operator="containsText" text="DOMENICA">
      <formula>NOT(ISERROR(SEARCH("DOMENICA",AZ144)))</formula>
    </cfRule>
    <cfRule type="containsText" dxfId="6142" priority="6314" operator="containsText" text="08.30 – 14.30">
      <formula>NOT(ISERROR(SEARCH("08.30 – 14.30",AZ144)))</formula>
    </cfRule>
    <cfRule type="containsText" dxfId="6141" priority="6315" operator="containsText" text="09.30 – 18.30">
      <formula>NOT(ISERROR(SEARCH("09.30 – 18.30",AZ144)))</formula>
    </cfRule>
    <cfRule type="containsText" dxfId="6140" priority="6316" operator="containsText" text="08.30 – 16.30">
      <formula>NOT(ISERROR(SEARCH("08.30 – 16.30",AZ144)))</formula>
    </cfRule>
    <cfRule type="containsText" dxfId="6139" priority="6317" operator="containsText" text="08.30 – 17.30">
      <formula>NOT(ISERROR(SEARCH("08.30 – 17.30",AZ144)))</formula>
    </cfRule>
    <cfRule type="containsText" dxfId="6138" priority="6318" operator="containsText" text="09.00 – 18.00">
      <formula>NOT(ISERROR(SEARCH("09.00 – 18.00",AZ144)))</formula>
    </cfRule>
    <cfRule type="containsText" dxfId="6137" priority="6319" operator="containsText" text="09.00 – 15.00">
      <formula>NOT(ISERROR(SEARCH("09.00 – 15.00",AZ144)))</formula>
    </cfRule>
    <cfRule type="containsText" dxfId="6136" priority="6320" operator="containsText" text="10.30 – 19.30">
      <formula>NOT(ISERROR(SEARCH("10.30 – 19.30",AZ144)))</formula>
    </cfRule>
    <cfRule type="containsText" dxfId="6135" priority="6321" operator="containsText" text="09.00 – 13.00">
      <formula>NOT(ISERROR(SEARCH("09.00 – 13.00",AZ144)))</formula>
    </cfRule>
    <cfRule type="containsText" dxfId="6134" priority="6322" operator="containsText" text="11.30 – 19.30">
      <formula>NOT(ISERROR(SEARCH("11.30 – 19.30",AZ144)))</formula>
    </cfRule>
  </conditionalFormatting>
  <conditionalFormatting sqref="AZ144">
    <cfRule type="cellIs" dxfId="6133" priority="6306" operator="equal">
      <formula>"09.00 – 18.00"</formula>
    </cfRule>
  </conditionalFormatting>
  <conditionalFormatting sqref="AZ144">
    <cfRule type="cellIs" dxfId="6132" priority="6307" operator="equal">
      <formula>"09.30 – 13.00"</formula>
    </cfRule>
  </conditionalFormatting>
  <conditionalFormatting sqref="AZ144">
    <cfRule type="cellIs" dxfId="6131" priority="6308" operator="equal">
      <formula>"10.30 – 19.30"</formula>
    </cfRule>
  </conditionalFormatting>
  <conditionalFormatting sqref="AZ144">
    <cfRule type="cellIs" dxfId="6130" priority="6309" operator="equal">
      <formula>"11.30 – 19.30"</formula>
    </cfRule>
  </conditionalFormatting>
  <conditionalFormatting sqref="AZ144">
    <cfRule type="cellIs" dxfId="6129" priority="6310" operator="equal">
      <formula>_FV(13,"3")</formula>
    </cfRule>
  </conditionalFormatting>
  <conditionalFormatting sqref="AZ144">
    <cfRule type="cellIs" dxfId="6128" priority="6311" operator="equal">
      <formula>_FV(13,"3")</formula>
    </cfRule>
  </conditionalFormatting>
  <conditionalFormatting sqref="AZ144">
    <cfRule type="cellIs" dxfId="6127" priority="6312" operator="equal">
      <formula>_FV(13,"3")</formula>
    </cfRule>
  </conditionalFormatting>
  <conditionalFormatting sqref="AZ144">
    <cfRule type="cellIs" dxfId="6126" priority="6299" operator="equal">
      <formula>"09.00 – 18.00"</formula>
    </cfRule>
  </conditionalFormatting>
  <conditionalFormatting sqref="AZ144">
    <cfRule type="cellIs" dxfId="6125" priority="6300" operator="equal">
      <formula>"09.30 – 13.00"</formula>
    </cfRule>
  </conditionalFormatting>
  <conditionalFormatting sqref="AZ144">
    <cfRule type="cellIs" dxfId="6124" priority="6301" operator="equal">
      <formula>"10.30 – 19.30"</formula>
    </cfRule>
  </conditionalFormatting>
  <conditionalFormatting sqref="AZ144">
    <cfRule type="cellIs" dxfId="6123" priority="6302" operator="equal">
      <formula>"11.30 – 19.30"</formula>
    </cfRule>
  </conditionalFormatting>
  <conditionalFormatting sqref="AZ144">
    <cfRule type="cellIs" dxfId="6122" priority="6303" operator="equal">
      <formula>_FV(13,"3")</formula>
    </cfRule>
  </conditionalFormatting>
  <conditionalFormatting sqref="AZ144">
    <cfRule type="cellIs" dxfId="6121" priority="6304" operator="equal">
      <formula>_FV(13,"3")</formula>
    </cfRule>
  </conditionalFormatting>
  <conditionalFormatting sqref="AZ144">
    <cfRule type="cellIs" dxfId="6120" priority="6305" operator="equal">
      <formula>_FV(13,"3")</formula>
    </cfRule>
  </conditionalFormatting>
  <conditionalFormatting sqref="AZ144">
    <cfRule type="cellIs" dxfId="6119" priority="6291" operator="equal">
      <formula>"09.00 – 15.00"</formula>
    </cfRule>
  </conditionalFormatting>
  <conditionalFormatting sqref="AZ144">
    <cfRule type="cellIs" dxfId="6118" priority="6292" operator="equal">
      <formula>"09.00 – 18.00"</formula>
    </cfRule>
  </conditionalFormatting>
  <conditionalFormatting sqref="AZ144">
    <cfRule type="cellIs" dxfId="6117" priority="6293" operator="equal">
      <formula>"09.30 – 13.00"</formula>
    </cfRule>
  </conditionalFormatting>
  <conditionalFormatting sqref="AZ144">
    <cfRule type="cellIs" dxfId="6116" priority="6294" operator="equal">
      <formula>"10.30 – 19.30"</formula>
    </cfRule>
  </conditionalFormatting>
  <conditionalFormatting sqref="AZ144">
    <cfRule type="cellIs" dxfId="6115" priority="6295" operator="equal">
      <formula>"11.30 – 19.30"</formula>
    </cfRule>
  </conditionalFormatting>
  <conditionalFormatting sqref="AZ144">
    <cfRule type="cellIs" dxfId="6114" priority="6296" operator="equal">
      <formula>_FV(13,"3")</formula>
    </cfRule>
  </conditionalFormatting>
  <conditionalFormatting sqref="AZ144">
    <cfRule type="cellIs" dxfId="6113" priority="6297" operator="equal">
      <formula>_FV(13,"3")</formula>
    </cfRule>
  </conditionalFormatting>
  <conditionalFormatting sqref="AZ144">
    <cfRule type="cellIs" dxfId="6112" priority="6298" operator="equal">
      <formula>_FV(13,"3")</formula>
    </cfRule>
  </conditionalFormatting>
  <conditionalFormatting sqref="AZ144">
    <cfRule type="containsText" dxfId="6111" priority="6281" operator="containsText" text="DOMENICA">
      <formula>NOT(ISERROR(SEARCH("DOMENICA",AZ144)))</formula>
    </cfRule>
    <cfRule type="containsText" dxfId="6110" priority="6282" operator="containsText" text="08.30 – 14.30">
      <formula>NOT(ISERROR(SEARCH("08.30 – 14.30",AZ144)))</formula>
    </cfRule>
    <cfRule type="containsText" dxfId="6109" priority="6283" operator="containsText" text="09.30 – 18.30">
      <formula>NOT(ISERROR(SEARCH("09.30 – 18.30",AZ144)))</formula>
    </cfRule>
    <cfRule type="containsText" dxfId="6108" priority="6284" operator="containsText" text="08.30 – 16.30">
      <formula>NOT(ISERROR(SEARCH("08.30 – 16.30",AZ144)))</formula>
    </cfRule>
    <cfRule type="containsText" dxfId="6107" priority="6285" operator="containsText" text="08.30 – 17.30">
      <formula>NOT(ISERROR(SEARCH("08.30 – 17.30",AZ144)))</formula>
    </cfRule>
    <cfRule type="containsText" dxfId="6106" priority="6286" operator="containsText" text="09.00 – 18.00">
      <formula>NOT(ISERROR(SEARCH("09.00 – 18.00",AZ144)))</formula>
    </cfRule>
    <cfRule type="containsText" dxfId="6105" priority="6287" operator="containsText" text="09.00 – 15.00">
      <formula>NOT(ISERROR(SEARCH("09.00 – 15.00",AZ144)))</formula>
    </cfRule>
    <cfRule type="containsText" dxfId="6104" priority="6288" operator="containsText" text="10.30 – 19.30">
      <formula>NOT(ISERROR(SEARCH("10.30 – 19.30",AZ144)))</formula>
    </cfRule>
    <cfRule type="containsText" dxfId="6103" priority="6289" operator="containsText" text="09.00 – 13.00">
      <formula>NOT(ISERROR(SEARCH("09.00 – 13.00",AZ144)))</formula>
    </cfRule>
    <cfRule type="containsText" dxfId="6102" priority="6290" operator="containsText" text="11.30 – 19.30">
      <formula>NOT(ISERROR(SEARCH("11.30 – 19.30",AZ144)))</formula>
    </cfRule>
  </conditionalFormatting>
  <conditionalFormatting sqref="AZ144">
    <cfRule type="cellIs" dxfId="6101" priority="6274" operator="equal">
      <formula>"09.00 – 18.00"</formula>
    </cfRule>
  </conditionalFormatting>
  <conditionalFormatting sqref="AZ144">
    <cfRule type="cellIs" dxfId="6100" priority="6275" operator="equal">
      <formula>"09.30 – 13.00"</formula>
    </cfRule>
  </conditionalFormatting>
  <conditionalFormatting sqref="AZ144">
    <cfRule type="cellIs" dxfId="6099" priority="6276" operator="equal">
      <formula>"10.30 – 19.30"</formula>
    </cfRule>
  </conditionalFormatting>
  <conditionalFormatting sqref="AZ144">
    <cfRule type="cellIs" dxfId="6098" priority="6277" operator="equal">
      <formula>"11.30 – 19.30"</formula>
    </cfRule>
  </conditionalFormatting>
  <conditionalFormatting sqref="AZ144">
    <cfRule type="cellIs" dxfId="6097" priority="6278" operator="equal">
      <formula>_FV(13,"3")</formula>
    </cfRule>
  </conditionalFormatting>
  <conditionalFormatting sqref="AZ144">
    <cfRule type="cellIs" dxfId="6096" priority="6279" operator="equal">
      <formula>_FV(13,"3")</formula>
    </cfRule>
  </conditionalFormatting>
  <conditionalFormatting sqref="AZ144">
    <cfRule type="cellIs" dxfId="6095" priority="6280" operator="equal">
      <formula>_FV(13,"3")</formula>
    </cfRule>
  </conditionalFormatting>
  <conditionalFormatting sqref="AZ144">
    <cfRule type="cellIs" dxfId="6094" priority="6267" operator="equal">
      <formula>"09.00 – 18.00"</formula>
    </cfRule>
  </conditionalFormatting>
  <conditionalFormatting sqref="AZ144">
    <cfRule type="cellIs" dxfId="6093" priority="6268" operator="equal">
      <formula>"09.30 – 13.00"</formula>
    </cfRule>
  </conditionalFormatting>
  <conditionalFormatting sqref="AZ144">
    <cfRule type="cellIs" dxfId="6092" priority="6269" operator="equal">
      <formula>"10.30 – 19.30"</formula>
    </cfRule>
  </conditionalFormatting>
  <conditionalFormatting sqref="AZ144">
    <cfRule type="cellIs" dxfId="6091" priority="6270" operator="equal">
      <formula>"11.30 – 19.30"</formula>
    </cfRule>
  </conditionalFormatting>
  <conditionalFormatting sqref="AZ144">
    <cfRule type="cellIs" dxfId="6090" priority="6271" operator="equal">
      <formula>_FV(13,"3")</formula>
    </cfRule>
  </conditionalFormatting>
  <conditionalFormatting sqref="AZ144">
    <cfRule type="cellIs" dxfId="6089" priority="6272" operator="equal">
      <formula>_FV(13,"3")</formula>
    </cfRule>
  </conditionalFormatting>
  <conditionalFormatting sqref="AZ144">
    <cfRule type="cellIs" dxfId="6088" priority="6273" operator="equal">
      <formula>_FV(13,"3")</formula>
    </cfRule>
  </conditionalFormatting>
  <conditionalFormatting sqref="AZ144">
    <cfRule type="cellIs" dxfId="6087" priority="6259" operator="equal">
      <formula>"09.00 – 15.00"</formula>
    </cfRule>
  </conditionalFormatting>
  <conditionalFormatting sqref="AZ144">
    <cfRule type="cellIs" dxfId="6086" priority="6260" operator="equal">
      <formula>"09.00 – 18.00"</formula>
    </cfRule>
  </conditionalFormatting>
  <conditionalFormatting sqref="AZ144">
    <cfRule type="cellIs" dxfId="6085" priority="6261" operator="equal">
      <formula>"09.30 – 13.00"</formula>
    </cfRule>
  </conditionalFormatting>
  <conditionalFormatting sqref="AZ144">
    <cfRule type="cellIs" dxfId="6084" priority="6262" operator="equal">
      <formula>"10.30 – 19.30"</formula>
    </cfRule>
  </conditionalFormatting>
  <conditionalFormatting sqref="AZ144">
    <cfRule type="cellIs" dxfId="6083" priority="6263" operator="equal">
      <formula>"11.30 – 19.30"</formula>
    </cfRule>
  </conditionalFormatting>
  <conditionalFormatting sqref="AZ144">
    <cfRule type="cellIs" dxfId="6082" priority="6264" operator="equal">
      <formula>_FV(13,"3")</formula>
    </cfRule>
  </conditionalFormatting>
  <conditionalFormatting sqref="AZ144">
    <cfRule type="cellIs" dxfId="6081" priority="6265" operator="equal">
      <formula>_FV(13,"3")</formula>
    </cfRule>
  </conditionalFormatting>
  <conditionalFormatting sqref="AZ144">
    <cfRule type="cellIs" dxfId="6080" priority="6266" operator="equal">
      <formula>_FV(13,"3")</formula>
    </cfRule>
  </conditionalFormatting>
  <conditionalFormatting sqref="AZ144">
    <cfRule type="containsText" dxfId="6079" priority="6249" operator="containsText" text="DOMENICA">
      <formula>NOT(ISERROR(SEARCH("DOMENICA",AZ144)))</formula>
    </cfRule>
    <cfRule type="containsText" dxfId="6078" priority="6250" operator="containsText" text="08.30 – 14.30">
      <formula>NOT(ISERROR(SEARCH("08.30 – 14.30",AZ144)))</formula>
    </cfRule>
    <cfRule type="containsText" dxfId="6077" priority="6251" operator="containsText" text="09.30 – 18.30">
      <formula>NOT(ISERROR(SEARCH("09.30 – 18.30",AZ144)))</formula>
    </cfRule>
    <cfRule type="containsText" dxfId="6076" priority="6252" operator="containsText" text="08.30 – 16.30">
      <formula>NOT(ISERROR(SEARCH("08.30 – 16.30",AZ144)))</formula>
    </cfRule>
    <cfRule type="containsText" dxfId="6075" priority="6253" operator="containsText" text="08.30 – 17.30">
      <formula>NOT(ISERROR(SEARCH("08.30 – 17.30",AZ144)))</formula>
    </cfRule>
    <cfRule type="containsText" dxfId="6074" priority="6254" operator="containsText" text="09.00 – 18.00">
      <formula>NOT(ISERROR(SEARCH("09.00 – 18.00",AZ144)))</formula>
    </cfRule>
    <cfRule type="containsText" dxfId="6073" priority="6255" operator="containsText" text="09.00 – 15.00">
      <formula>NOT(ISERROR(SEARCH("09.00 – 15.00",AZ144)))</formula>
    </cfRule>
    <cfRule type="containsText" dxfId="6072" priority="6256" operator="containsText" text="10.30 – 19.30">
      <formula>NOT(ISERROR(SEARCH("10.30 – 19.30",AZ144)))</formula>
    </cfRule>
    <cfRule type="containsText" dxfId="6071" priority="6257" operator="containsText" text="09.00 – 13.00">
      <formula>NOT(ISERROR(SEARCH("09.00 – 13.00",AZ144)))</formula>
    </cfRule>
    <cfRule type="containsText" dxfId="6070" priority="6258" operator="containsText" text="11.30 – 19.30">
      <formula>NOT(ISERROR(SEARCH("11.30 – 19.30",AZ144)))</formula>
    </cfRule>
  </conditionalFormatting>
  <conditionalFormatting sqref="AZ144">
    <cfRule type="cellIs" dxfId="6069" priority="6242" operator="equal">
      <formula>"09.00 – 18.00"</formula>
    </cfRule>
  </conditionalFormatting>
  <conditionalFormatting sqref="AZ144">
    <cfRule type="cellIs" dxfId="6068" priority="6243" operator="equal">
      <formula>"09.30 – 13.00"</formula>
    </cfRule>
  </conditionalFormatting>
  <conditionalFormatting sqref="AZ144">
    <cfRule type="cellIs" dxfId="6067" priority="6244" operator="equal">
      <formula>"10.30 – 19.30"</formula>
    </cfRule>
  </conditionalFormatting>
  <conditionalFormatting sqref="AZ144">
    <cfRule type="cellIs" dxfId="6066" priority="6245" operator="equal">
      <formula>"11.30 – 19.30"</formula>
    </cfRule>
  </conditionalFormatting>
  <conditionalFormatting sqref="AZ144">
    <cfRule type="cellIs" dxfId="6065" priority="6246" operator="equal">
      <formula>_FV(13,"3")</formula>
    </cfRule>
  </conditionalFormatting>
  <conditionalFormatting sqref="AZ144">
    <cfRule type="cellIs" dxfId="6064" priority="6247" operator="equal">
      <formula>_FV(13,"3")</formula>
    </cfRule>
  </conditionalFormatting>
  <conditionalFormatting sqref="AZ144">
    <cfRule type="cellIs" dxfId="6063" priority="6248" operator="equal">
      <formula>_FV(13,"3")</formula>
    </cfRule>
  </conditionalFormatting>
  <conditionalFormatting sqref="AZ144">
    <cfRule type="cellIs" dxfId="6062" priority="6235" operator="equal">
      <formula>"09.00 – 18.00"</formula>
    </cfRule>
  </conditionalFormatting>
  <conditionalFormatting sqref="AZ144">
    <cfRule type="cellIs" dxfId="6061" priority="6236" operator="equal">
      <formula>"09.30 – 13.00"</formula>
    </cfRule>
  </conditionalFormatting>
  <conditionalFormatting sqref="AZ144">
    <cfRule type="cellIs" dxfId="6060" priority="6237" operator="equal">
      <formula>"10.30 – 19.30"</formula>
    </cfRule>
  </conditionalFormatting>
  <conditionalFormatting sqref="AZ144">
    <cfRule type="cellIs" dxfId="6059" priority="6238" operator="equal">
      <formula>"11.30 – 19.30"</formula>
    </cfRule>
  </conditionalFormatting>
  <conditionalFormatting sqref="AZ144">
    <cfRule type="cellIs" dxfId="6058" priority="6239" operator="equal">
      <formula>_FV(13,"3")</formula>
    </cfRule>
  </conditionalFormatting>
  <conditionalFormatting sqref="AZ144">
    <cfRule type="cellIs" dxfId="6057" priority="6240" operator="equal">
      <formula>_FV(13,"3")</formula>
    </cfRule>
  </conditionalFormatting>
  <conditionalFormatting sqref="AZ144">
    <cfRule type="cellIs" dxfId="6056" priority="6241" operator="equal">
      <formula>_FV(13,"3")</formula>
    </cfRule>
  </conditionalFormatting>
  <conditionalFormatting sqref="AZ154">
    <cfRule type="cellIs" dxfId="6055" priority="6227" operator="equal">
      <formula>"09.00 – 15.00"</formula>
    </cfRule>
  </conditionalFormatting>
  <conditionalFormatting sqref="AZ154">
    <cfRule type="cellIs" dxfId="6054" priority="6228" operator="equal">
      <formula>"09.00 – 18.00"</formula>
    </cfRule>
  </conditionalFormatting>
  <conditionalFormatting sqref="AZ154">
    <cfRule type="cellIs" dxfId="6053" priority="6229" operator="equal">
      <formula>"09.30 – 13.00"</formula>
    </cfRule>
  </conditionalFormatting>
  <conditionalFormatting sqref="AZ154">
    <cfRule type="cellIs" dxfId="6052" priority="6230" operator="equal">
      <formula>"10.30 – 19.30"</formula>
    </cfRule>
  </conditionalFormatting>
  <conditionalFormatting sqref="AZ154">
    <cfRule type="cellIs" dxfId="6051" priority="6231" operator="equal">
      <formula>"11.30 – 19.30"</formula>
    </cfRule>
  </conditionalFormatting>
  <conditionalFormatting sqref="AZ154">
    <cfRule type="cellIs" dxfId="6050" priority="6232" operator="equal">
      <formula>_FV(13,"3")</formula>
    </cfRule>
  </conditionalFormatting>
  <conditionalFormatting sqref="AZ154">
    <cfRule type="cellIs" dxfId="6049" priority="6233" operator="equal">
      <formula>_FV(13,"3")</formula>
    </cfRule>
  </conditionalFormatting>
  <conditionalFormatting sqref="AZ154">
    <cfRule type="cellIs" dxfId="6048" priority="6234" operator="equal">
      <formula>_FV(13,"3")</formula>
    </cfRule>
  </conditionalFormatting>
  <conditionalFormatting sqref="AZ154">
    <cfRule type="containsText" dxfId="6047" priority="6217" operator="containsText" text="DOMENICA">
      <formula>NOT(ISERROR(SEARCH("DOMENICA",AZ154)))</formula>
    </cfRule>
    <cfRule type="containsText" dxfId="6046" priority="6218" operator="containsText" text="08.30 – 14.30">
      <formula>NOT(ISERROR(SEARCH("08.30 – 14.30",AZ154)))</formula>
    </cfRule>
    <cfRule type="containsText" dxfId="6045" priority="6219" operator="containsText" text="09.30 – 18.30">
      <formula>NOT(ISERROR(SEARCH("09.30 – 18.30",AZ154)))</formula>
    </cfRule>
    <cfRule type="containsText" dxfId="6044" priority="6220" operator="containsText" text="08.30 – 16.30">
      <formula>NOT(ISERROR(SEARCH("08.30 – 16.30",AZ154)))</formula>
    </cfRule>
    <cfRule type="containsText" dxfId="6043" priority="6221" operator="containsText" text="08.30 – 17.30">
      <formula>NOT(ISERROR(SEARCH("08.30 – 17.30",AZ154)))</formula>
    </cfRule>
    <cfRule type="containsText" dxfId="6042" priority="6222" operator="containsText" text="09.00 – 18.00">
      <formula>NOT(ISERROR(SEARCH("09.00 – 18.00",AZ154)))</formula>
    </cfRule>
    <cfRule type="containsText" dxfId="6041" priority="6223" operator="containsText" text="09.00 – 15.00">
      <formula>NOT(ISERROR(SEARCH("09.00 – 15.00",AZ154)))</formula>
    </cfRule>
    <cfRule type="containsText" dxfId="6040" priority="6224" operator="containsText" text="10.30 – 19.30">
      <formula>NOT(ISERROR(SEARCH("10.30 – 19.30",AZ154)))</formula>
    </cfRule>
    <cfRule type="containsText" dxfId="6039" priority="6225" operator="containsText" text="09.00 – 13.00">
      <formula>NOT(ISERROR(SEARCH("09.00 – 13.00",AZ154)))</formula>
    </cfRule>
    <cfRule type="containsText" dxfId="6038" priority="6226" operator="containsText" text="11.30 – 19.30">
      <formula>NOT(ISERROR(SEARCH("11.30 – 19.30",AZ154)))</formula>
    </cfRule>
  </conditionalFormatting>
  <conditionalFormatting sqref="AZ154">
    <cfRule type="cellIs" dxfId="6037" priority="6210" operator="equal">
      <formula>"09.00 – 18.00"</formula>
    </cfRule>
  </conditionalFormatting>
  <conditionalFormatting sqref="AZ154">
    <cfRule type="cellIs" dxfId="6036" priority="6211" operator="equal">
      <formula>"09.30 – 13.00"</formula>
    </cfRule>
  </conditionalFormatting>
  <conditionalFormatting sqref="AZ154">
    <cfRule type="cellIs" dxfId="6035" priority="6212" operator="equal">
      <formula>"10.30 – 19.30"</formula>
    </cfRule>
  </conditionalFormatting>
  <conditionalFormatting sqref="AZ154">
    <cfRule type="cellIs" dxfId="6034" priority="6213" operator="equal">
      <formula>"11.30 – 19.30"</formula>
    </cfRule>
  </conditionalFormatting>
  <conditionalFormatting sqref="AZ154">
    <cfRule type="cellIs" dxfId="6033" priority="6214" operator="equal">
      <formula>_FV(13,"3")</formula>
    </cfRule>
  </conditionalFormatting>
  <conditionalFormatting sqref="AZ154">
    <cfRule type="cellIs" dxfId="6032" priority="6215" operator="equal">
      <formula>_FV(13,"3")</formula>
    </cfRule>
  </conditionalFormatting>
  <conditionalFormatting sqref="AZ154">
    <cfRule type="cellIs" dxfId="6031" priority="6216" operator="equal">
      <formula>_FV(13,"3")</formula>
    </cfRule>
  </conditionalFormatting>
  <conditionalFormatting sqref="AZ154">
    <cfRule type="cellIs" dxfId="6030" priority="6203" operator="equal">
      <formula>"09.00 – 18.00"</formula>
    </cfRule>
  </conditionalFormatting>
  <conditionalFormatting sqref="AZ154">
    <cfRule type="cellIs" dxfId="6029" priority="6204" operator="equal">
      <formula>"09.30 – 13.00"</formula>
    </cfRule>
  </conditionalFormatting>
  <conditionalFormatting sqref="AZ154">
    <cfRule type="cellIs" dxfId="6028" priority="6205" operator="equal">
      <formula>"10.30 – 19.30"</formula>
    </cfRule>
  </conditionalFormatting>
  <conditionalFormatting sqref="AZ154">
    <cfRule type="cellIs" dxfId="6027" priority="6206" operator="equal">
      <formula>"11.30 – 19.30"</formula>
    </cfRule>
  </conditionalFormatting>
  <conditionalFormatting sqref="AZ154">
    <cfRule type="cellIs" dxfId="6026" priority="6207" operator="equal">
      <formula>_FV(13,"3")</formula>
    </cfRule>
  </conditionalFormatting>
  <conditionalFormatting sqref="AZ154">
    <cfRule type="cellIs" dxfId="6025" priority="6208" operator="equal">
      <formula>_FV(13,"3")</formula>
    </cfRule>
  </conditionalFormatting>
  <conditionalFormatting sqref="AZ154">
    <cfRule type="cellIs" dxfId="6024" priority="6209" operator="equal">
      <formula>_FV(13,"3")</formula>
    </cfRule>
  </conditionalFormatting>
  <conditionalFormatting sqref="AZ154">
    <cfRule type="cellIs" dxfId="6023" priority="6195" operator="equal">
      <formula>"09.00 – 15.00"</formula>
    </cfRule>
  </conditionalFormatting>
  <conditionalFormatting sqref="AZ154">
    <cfRule type="cellIs" dxfId="6022" priority="6196" operator="equal">
      <formula>"09.00 – 18.00"</formula>
    </cfRule>
  </conditionalFormatting>
  <conditionalFormatting sqref="AZ154">
    <cfRule type="cellIs" dxfId="6021" priority="6197" operator="equal">
      <formula>"09.30 – 13.00"</formula>
    </cfRule>
  </conditionalFormatting>
  <conditionalFormatting sqref="AZ154">
    <cfRule type="cellIs" dxfId="6020" priority="6198" operator="equal">
      <formula>"10.30 – 19.30"</formula>
    </cfRule>
  </conditionalFormatting>
  <conditionalFormatting sqref="AZ154">
    <cfRule type="cellIs" dxfId="6019" priority="6199" operator="equal">
      <formula>"11.30 – 19.30"</formula>
    </cfRule>
  </conditionalFormatting>
  <conditionalFormatting sqref="AZ154">
    <cfRule type="cellIs" dxfId="6018" priority="6200" operator="equal">
      <formula>_FV(13,"3")</formula>
    </cfRule>
  </conditionalFormatting>
  <conditionalFormatting sqref="AZ154">
    <cfRule type="cellIs" dxfId="6017" priority="6201" operator="equal">
      <formula>_FV(13,"3")</formula>
    </cfRule>
  </conditionalFormatting>
  <conditionalFormatting sqref="AZ154">
    <cfRule type="cellIs" dxfId="6016" priority="6202" operator="equal">
      <formula>_FV(13,"3")</formula>
    </cfRule>
  </conditionalFormatting>
  <conditionalFormatting sqref="AZ154">
    <cfRule type="containsText" dxfId="6015" priority="6185" operator="containsText" text="DOMENICA">
      <formula>NOT(ISERROR(SEARCH("DOMENICA",AZ154)))</formula>
    </cfRule>
    <cfRule type="containsText" dxfId="6014" priority="6186" operator="containsText" text="08.30 – 14.30">
      <formula>NOT(ISERROR(SEARCH("08.30 – 14.30",AZ154)))</formula>
    </cfRule>
    <cfRule type="containsText" dxfId="6013" priority="6187" operator="containsText" text="09.30 – 18.30">
      <formula>NOT(ISERROR(SEARCH("09.30 – 18.30",AZ154)))</formula>
    </cfRule>
    <cfRule type="containsText" dxfId="6012" priority="6188" operator="containsText" text="08.30 – 16.30">
      <formula>NOT(ISERROR(SEARCH("08.30 – 16.30",AZ154)))</formula>
    </cfRule>
    <cfRule type="containsText" dxfId="6011" priority="6189" operator="containsText" text="08.30 – 17.30">
      <formula>NOT(ISERROR(SEARCH("08.30 – 17.30",AZ154)))</formula>
    </cfRule>
    <cfRule type="containsText" dxfId="6010" priority="6190" operator="containsText" text="09.00 – 18.00">
      <formula>NOT(ISERROR(SEARCH("09.00 – 18.00",AZ154)))</formula>
    </cfRule>
    <cfRule type="containsText" dxfId="6009" priority="6191" operator="containsText" text="09.00 – 15.00">
      <formula>NOT(ISERROR(SEARCH("09.00 – 15.00",AZ154)))</formula>
    </cfRule>
    <cfRule type="containsText" dxfId="6008" priority="6192" operator="containsText" text="10.30 – 19.30">
      <formula>NOT(ISERROR(SEARCH("10.30 – 19.30",AZ154)))</formula>
    </cfRule>
    <cfRule type="containsText" dxfId="6007" priority="6193" operator="containsText" text="09.00 – 13.00">
      <formula>NOT(ISERROR(SEARCH("09.00 – 13.00",AZ154)))</formula>
    </cfRule>
    <cfRule type="containsText" dxfId="6006" priority="6194" operator="containsText" text="11.30 – 19.30">
      <formula>NOT(ISERROR(SEARCH("11.30 – 19.30",AZ154)))</formula>
    </cfRule>
  </conditionalFormatting>
  <conditionalFormatting sqref="AZ154">
    <cfRule type="cellIs" dxfId="6005" priority="6178" operator="equal">
      <formula>"09.00 – 18.00"</formula>
    </cfRule>
  </conditionalFormatting>
  <conditionalFormatting sqref="AZ154">
    <cfRule type="cellIs" dxfId="6004" priority="6179" operator="equal">
      <formula>"09.30 – 13.00"</formula>
    </cfRule>
  </conditionalFormatting>
  <conditionalFormatting sqref="AZ154">
    <cfRule type="cellIs" dxfId="6003" priority="6180" operator="equal">
      <formula>"10.30 – 19.30"</formula>
    </cfRule>
  </conditionalFormatting>
  <conditionalFormatting sqref="AZ154">
    <cfRule type="cellIs" dxfId="6002" priority="6181" operator="equal">
      <formula>"11.30 – 19.30"</formula>
    </cfRule>
  </conditionalFormatting>
  <conditionalFormatting sqref="AZ154">
    <cfRule type="cellIs" dxfId="6001" priority="6182" operator="equal">
      <formula>_FV(13,"3")</formula>
    </cfRule>
  </conditionalFormatting>
  <conditionalFormatting sqref="AZ154">
    <cfRule type="cellIs" dxfId="6000" priority="6183" operator="equal">
      <formula>_FV(13,"3")</formula>
    </cfRule>
  </conditionalFormatting>
  <conditionalFormatting sqref="AZ154">
    <cfRule type="cellIs" dxfId="5999" priority="6184" operator="equal">
      <formula>_FV(13,"3")</formula>
    </cfRule>
  </conditionalFormatting>
  <conditionalFormatting sqref="AZ154">
    <cfRule type="cellIs" dxfId="5998" priority="6171" operator="equal">
      <formula>"09.00 – 18.00"</formula>
    </cfRule>
  </conditionalFormatting>
  <conditionalFormatting sqref="AZ154">
    <cfRule type="cellIs" dxfId="5997" priority="6172" operator="equal">
      <formula>"09.30 – 13.00"</formula>
    </cfRule>
  </conditionalFormatting>
  <conditionalFormatting sqref="AZ154">
    <cfRule type="cellIs" dxfId="5996" priority="6173" operator="equal">
      <formula>"10.30 – 19.30"</formula>
    </cfRule>
  </conditionalFormatting>
  <conditionalFormatting sqref="AZ154">
    <cfRule type="cellIs" dxfId="5995" priority="6174" operator="equal">
      <formula>"11.30 – 19.30"</formula>
    </cfRule>
  </conditionalFormatting>
  <conditionalFormatting sqref="AZ154">
    <cfRule type="cellIs" dxfId="5994" priority="6175" operator="equal">
      <formula>_FV(13,"3")</formula>
    </cfRule>
  </conditionalFormatting>
  <conditionalFormatting sqref="AZ154">
    <cfRule type="cellIs" dxfId="5993" priority="6176" operator="equal">
      <formula>_FV(13,"3")</formula>
    </cfRule>
  </conditionalFormatting>
  <conditionalFormatting sqref="AZ154">
    <cfRule type="cellIs" dxfId="5992" priority="6177" operator="equal">
      <formula>_FV(13,"3")</formula>
    </cfRule>
  </conditionalFormatting>
  <conditionalFormatting sqref="AZ154">
    <cfRule type="cellIs" dxfId="5991" priority="6163" operator="equal">
      <formula>"09.00 – 15.00"</formula>
    </cfRule>
  </conditionalFormatting>
  <conditionalFormatting sqref="AZ154">
    <cfRule type="cellIs" dxfId="5990" priority="6164" operator="equal">
      <formula>"09.00 – 18.00"</formula>
    </cfRule>
  </conditionalFormatting>
  <conditionalFormatting sqref="AZ154">
    <cfRule type="cellIs" dxfId="5989" priority="6165" operator="equal">
      <formula>"09.30 – 13.00"</formula>
    </cfRule>
  </conditionalFormatting>
  <conditionalFormatting sqref="AZ154">
    <cfRule type="cellIs" dxfId="5988" priority="6166" operator="equal">
      <formula>"10.30 – 19.30"</formula>
    </cfRule>
  </conditionalFormatting>
  <conditionalFormatting sqref="AZ154">
    <cfRule type="cellIs" dxfId="5987" priority="6167" operator="equal">
      <formula>"11.30 – 19.30"</formula>
    </cfRule>
  </conditionalFormatting>
  <conditionalFormatting sqref="AZ154">
    <cfRule type="cellIs" dxfId="5986" priority="6168" operator="equal">
      <formula>_FV(13,"3")</formula>
    </cfRule>
  </conditionalFormatting>
  <conditionalFormatting sqref="AZ154">
    <cfRule type="cellIs" dxfId="5985" priority="6169" operator="equal">
      <formula>_FV(13,"3")</formula>
    </cfRule>
  </conditionalFormatting>
  <conditionalFormatting sqref="AZ154">
    <cfRule type="cellIs" dxfId="5984" priority="6170" operator="equal">
      <formula>_FV(13,"3")</formula>
    </cfRule>
  </conditionalFormatting>
  <conditionalFormatting sqref="AZ154">
    <cfRule type="containsText" dxfId="5983" priority="6153" operator="containsText" text="DOMENICA">
      <formula>NOT(ISERROR(SEARCH("DOMENICA",AZ154)))</formula>
    </cfRule>
    <cfRule type="containsText" dxfId="5982" priority="6154" operator="containsText" text="08.30 – 14.30">
      <formula>NOT(ISERROR(SEARCH("08.30 – 14.30",AZ154)))</formula>
    </cfRule>
    <cfRule type="containsText" dxfId="5981" priority="6155" operator="containsText" text="09.30 – 18.30">
      <formula>NOT(ISERROR(SEARCH("09.30 – 18.30",AZ154)))</formula>
    </cfRule>
    <cfRule type="containsText" dxfId="5980" priority="6156" operator="containsText" text="08.30 – 16.30">
      <formula>NOT(ISERROR(SEARCH("08.30 – 16.30",AZ154)))</formula>
    </cfRule>
    <cfRule type="containsText" dxfId="5979" priority="6157" operator="containsText" text="08.30 – 17.30">
      <formula>NOT(ISERROR(SEARCH("08.30 – 17.30",AZ154)))</formula>
    </cfRule>
    <cfRule type="containsText" dxfId="5978" priority="6158" operator="containsText" text="09.00 – 18.00">
      <formula>NOT(ISERROR(SEARCH("09.00 – 18.00",AZ154)))</formula>
    </cfRule>
    <cfRule type="containsText" dxfId="5977" priority="6159" operator="containsText" text="09.00 – 15.00">
      <formula>NOT(ISERROR(SEARCH("09.00 – 15.00",AZ154)))</formula>
    </cfRule>
    <cfRule type="containsText" dxfId="5976" priority="6160" operator="containsText" text="10.30 – 19.30">
      <formula>NOT(ISERROR(SEARCH("10.30 – 19.30",AZ154)))</formula>
    </cfRule>
    <cfRule type="containsText" dxfId="5975" priority="6161" operator="containsText" text="09.00 – 13.00">
      <formula>NOT(ISERROR(SEARCH("09.00 – 13.00",AZ154)))</formula>
    </cfRule>
    <cfRule type="containsText" dxfId="5974" priority="6162" operator="containsText" text="11.30 – 19.30">
      <formula>NOT(ISERROR(SEARCH("11.30 – 19.30",AZ154)))</formula>
    </cfRule>
  </conditionalFormatting>
  <conditionalFormatting sqref="AZ154">
    <cfRule type="cellIs" dxfId="5973" priority="6146" operator="equal">
      <formula>"09.00 – 18.00"</formula>
    </cfRule>
  </conditionalFormatting>
  <conditionalFormatting sqref="AZ154">
    <cfRule type="cellIs" dxfId="5972" priority="6147" operator="equal">
      <formula>"09.30 – 13.00"</formula>
    </cfRule>
  </conditionalFormatting>
  <conditionalFormatting sqref="AZ154">
    <cfRule type="cellIs" dxfId="5971" priority="6148" operator="equal">
      <formula>"10.30 – 19.30"</formula>
    </cfRule>
  </conditionalFormatting>
  <conditionalFormatting sqref="AZ154">
    <cfRule type="cellIs" dxfId="5970" priority="6149" operator="equal">
      <formula>"11.30 – 19.30"</formula>
    </cfRule>
  </conditionalFormatting>
  <conditionalFormatting sqref="AZ154">
    <cfRule type="cellIs" dxfId="5969" priority="6150" operator="equal">
      <formula>_FV(13,"3")</formula>
    </cfRule>
  </conditionalFormatting>
  <conditionalFormatting sqref="AZ154">
    <cfRule type="cellIs" dxfId="5968" priority="6151" operator="equal">
      <formula>_FV(13,"3")</formula>
    </cfRule>
  </conditionalFormatting>
  <conditionalFormatting sqref="AZ154">
    <cfRule type="cellIs" dxfId="5967" priority="6152" operator="equal">
      <formula>_FV(13,"3")</formula>
    </cfRule>
  </conditionalFormatting>
  <conditionalFormatting sqref="AZ154">
    <cfRule type="cellIs" dxfId="5966" priority="6139" operator="equal">
      <formula>"09.00 – 18.00"</formula>
    </cfRule>
  </conditionalFormatting>
  <conditionalFormatting sqref="AZ154">
    <cfRule type="cellIs" dxfId="5965" priority="6140" operator="equal">
      <formula>"09.30 – 13.00"</formula>
    </cfRule>
  </conditionalFormatting>
  <conditionalFormatting sqref="AZ154">
    <cfRule type="cellIs" dxfId="5964" priority="6141" operator="equal">
      <formula>"10.30 – 19.30"</formula>
    </cfRule>
  </conditionalFormatting>
  <conditionalFormatting sqref="AZ154">
    <cfRule type="cellIs" dxfId="5963" priority="6142" operator="equal">
      <formula>"11.30 – 19.30"</formula>
    </cfRule>
  </conditionalFormatting>
  <conditionalFormatting sqref="AZ154">
    <cfRule type="cellIs" dxfId="5962" priority="6143" operator="equal">
      <formula>_FV(13,"3")</formula>
    </cfRule>
  </conditionalFormatting>
  <conditionalFormatting sqref="AZ154">
    <cfRule type="cellIs" dxfId="5961" priority="6144" operator="equal">
      <formula>_FV(13,"3")</formula>
    </cfRule>
  </conditionalFormatting>
  <conditionalFormatting sqref="AZ154">
    <cfRule type="cellIs" dxfId="5960" priority="6145" operator="equal">
      <formula>_FV(13,"3")</formula>
    </cfRule>
  </conditionalFormatting>
  <conditionalFormatting sqref="AZ151">
    <cfRule type="containsText" dxfId="5959" priority="6112" operator="containsText" text="09:00 – 13.00 ">
      <formula>NOT(ISERROR(SEARCH("09:00 – 13.00 ",AZ151)))</formula>
    </cfRule>
  </conditionalFormatting>
  <conditionalFormatting sqref="AZ145:AZ152">
    <cfRule type="containsText" dxfId="5958" priority="6121" operator="containsText" text="08.30 – 14.30">
      <formula>NOT(ISERROR(SEARCH("08.30 – 14.30",AZ145)))</formula>
    </cfRule>
    <cfRule type="containsText" dxfId="5957" priority="6122" operator="containsText" text="09:30 – 18.30">
      <formula>NOT(ISERROR(SEARCH("09:30 – 18.30",AZ145)))</formula>
    </cfRule>
    <cfRule type="containsText" dxfId="5956" priority="6123" operator="containsText" text="10.30 – 18.30">
      <formula>NOT(ISERROR(SEARCH("10.30 – 18.30",AZ145)))</formula>
    </cfRule>
    <cfRule type="containsText" dxfId="5955" priority="6124" operator="containsText" text="09.30 – 18.30">
      <formula>NOT(ISERROR(SEARCH("09.30 – 18.30",AZ145)))</formula>
    </cfRule>
    <cfRule type="containsText" dxfId="5954" priority="6126" operator="containsText" text="09.00 – 13:00">
      <formula>NOT(ISERROR(SEARCH("09.00 – 13:00",AZ145)))</formula>
    </cfRule>
    <cfRule type="containsText" dxfId="5953" priority="6127" operator="containsText" text="08.30 – 16.30">
      <formula>NOT(ISERROR(SEARCH("08.30 – 16.30",AZ145)))</formula>
    </cfRule>
    <cfRule type="containsText" dxfId="5952" priority="6128" operator="containsText" text="08:30 – 17.30">
      <formula>NOT(ISERROR(SEARCH("08:30 – 17.30",AZ145)))</formula>
    </cfRule>
    <cfRule type="containsText" dxfId="5951" priority="6129" operator="containsText" text="08.30 – 17.30">
      <formula>NOT(ISERROR(SEARCH("08.30 – 17.30",AZ145)))</formula>
    </cfRule>
    <cfRule type="containsText" dxfId="5950" priority="6130" operator="containsText" text="09.00 – 18.00">
      <formula>NOT(ISERROR(SEARCH("09.00 – 18.00",AZ145)))</formula>
    </cfRule>
    <cfRule type="containsText" dxfId="5949" priority="6131" operator="containsText" text="09.00 – 13.00">
      <formula>NOT(ISERROR(SEARCH("09.00 – 13.00",AZ145)))</formula>
    </cfRule>
    <cfRule type="containsText" dxfId="5948" priority="6132" operator="containsText" text="11.30 – 19.30">
      <formula>NOT(ISERROR(SEARCH("11.30 – 19.30",AZ145)))</formula>
    </cfRule>
    <cfRule type="containsText" dxfId="5947" priority="6133" operator="containsText" text="10.30 – 19.30">
      <formula>NOT(ISERROR(SEARCH("10.30 – 19.30",AZ145)))</formula>
    </cfRule>
    <cfRule type="containsText" dxfId="5946" priority="6134" operator="containsText" text="09.00 – 15.00">
      <formula>NOT(ISERROR(SEARCH("09.00 – 15.00",AZ145)))</formula>
    </cfRule>
    <cfRule type="containsText" dxfId="5945" priority="6135" operator="containsText" text="1 2 : 3 0">
      <formula>NOT(ISERROR(SEARCH("1 2 : 3 0",AZ145)))</formula>
    </cfRule>
    <cfRule type="containsText" dxfId="5944" priority="6136" operator="containsText" text="1 3 : 3 0">
      <formula>NOT(ISERROR(SEARCH("1 3 : 3 0",AZ145)))</formula>
    </cfRule>
    <cfRule type="containsText" dxfId="5943" priority="6137" operator="containsText" text="FESTIVITÁ">
      <formula>NOT(ISERROR(SEARCH("FESTIVITÁ",AZ145)))</formula>
    </cfRule>
    <cfRule type="cellIs" dxfId="5942" priority="6138" operator="equal">
      <formula>"DOMENICA"</formula>
    </cfRule>
  </conditionalFormatting>
  <conditionalFormatting sqref="AZ145:AZ152">
    <cfRule type="containsText" dxfId="5941" priority="6113" operator="containsText" text="09.00 - 13.00">
      <formula>NOT(ISERROR(SEARCH("09.00 - 13.00",AZ145)))</formula>
    </cfRule>
    <cfRule type="containsText" dxfId="5940" priority="6116" operator="containsText" text="09.00 – 15:00">
      <formula>NOT(ISERROR(SEARCH("09.00 – 15:00",AZ145)))</formula>
    </cfRule>
    <cfRule type="containsText" dxfId="5939" priority="6117" operator="containsText" text="09.00 – 16.00">
      <formula>NOT(ISERROR(SEARCH("09.00 – 16.00",AZ145)))</formula>
    </cfRule>
    <cfRule type="containsText" dxfId="5938" priority="6118" operator="containsText" text="09.00 - 13:00">
      <formula>NOT(ISERROR(SEARCH("09.00 - 13:00",AZ145)))</formula>
    </cfRule>
    <cfRule type="containsText" dxfId="5937" priority="6119" operator="containsText" text="08.30 – 16:30 ">
      <formula>NOT(ISERROR(SEARCH("08.30 – 16:30 ",AZ145)))</formula>
    </cfRule>
    <cfRule type="containsText" dxfId="5936" priority="6120" operator="containsText" text="08.30 – 17:30 ">
      <formula>NOT(ISERROR(SEARCH("08.30 – 17:30 ",AZ145)))</formula>
    </cfRule>
  </conditionalFormatting>
  <conditionalFormatting sqref="AZ145:AZ152">
    <cfRule type="containsText" dxfId="5935" priority="6115" operator="containsText" text="1 3 : 0 0">
      <formula>NOT(ISERROR(SEARCH("1 3 : 0 0",AZ145)))</formula>
    </cfRule>
  </conditionalFormatting>
  <conditionalFormatting sqref="AZ145">
    <cfRule type="containsText" dxfId="5934" priority="6114" operator="containsText" text="13:00">
      <formula>NOT(ISERROR(SEARCH("13:00",AZ145)))</formula>
    </cfRule>
  </conditionalFormatting>
  <conditionalFormatting sqref="AZ145:AZ152">
    <cfRule type="containsText" dxfId="5933" priority="6125" operator="containsText" text="09:00 – 13.00 ">
      <formula>NOT(ISERROR(SEARCH("09:00 – 13.00 ",AZ145)))</formula>
    </cfRule>
  </conditionalFormatting>
  <conditionalFormatting sqref="AZ145:AZ152">
    <cfRule type="containsText" dxfId="5932" priority="6111" operator="containsText" text="09:00 – 13.00 ">
      <formula>NOT(ISERROR(SEARCH("09:00 – 13.00 ",AZ145)))</formula>
    </cfRule>
  </conditionalFormatting>
  <conditionalFormatting sqref="AZ151:AZ152">
    <cfRule type="containsText" dxfId="5931" priority="6110" operator="containsText" text="09:00 – 13.00 ">
      <formula>NOT(ISERROR(SEARCH("09:00 – 13.00 ",AZ151)))</formula>
    </cfRule>
  </conditionalFormatting>
  <conditionalFormatting sqref="AZ146">
    <cfRule type="containsText" dxfId="5930" priority="6107" operator="containsText" text="09.00 -13.00">
      <formula>NOT(ISERROR(SEARCH("09.00 -13.00",AZ146)))</formula>
    </cfRule>
    <cfRule type="containsText" dxfId="5929" priority="6108" operator="containsText" text="09.00 -15:00">
      <formula>NOT(ISERROR(SEARCH("09.00 -15:00",AZ146)))</formula>
    </cfRule>
    <cfRule type="containsText" dxfId="5928" priority="6109" operator="containsText" text="09.00 -16.00">
      <formula>NOT(ISERROR(SEARCH("09.00 -16.00",AZ146)))</formula>
    </cfRule>
  </conditionalFormatting>
  <conditionalFormatting sqref="AZ147:AZ152">
    <cfRule type="containsText" dxfId="5927" priority="6104" operator="containsText" text="09.00 -13.00">
      <formula>NOT(ISERROR(SEARCH("09.00 -13.00",AZ147)))</formula>
    </cfRule>
    <cfRule type="containsText" dxfId="5926" priority="6105" operator="containsText" text="09.00 -15:00">
      <formula>NOT(ISERROR(SEARCH("09.00 -15:00",AZ147)))</formula>
    </cfRule>
    <cfRule type="containsText" dxfId="5925" priority="6106" operator="containsText" text="09.00 -16.00">
      <formula>NOT(ISERROR(SEARCH("09.00 -16.00",AZ147)))</formula>
    </cfRule>
  </conditionalFormatting>
  <conditionalFormatting sqref="AZ145">
    <cfRule type="containsText" dxfId="5924" priority="6101" operator="containsText" text="09.00 -13.00">
      <formula>NOT(ISERROR(SEARCH("09.00 -13.00",AZ145)))</formula>
    </cfRule>
    <cfRule type="containsText" dxfId="5923" priority="6102" operator="containsText" text="09.00 -15:00">
      <formula>NOT(ISERROR(SEARCH("09.00 -15:00",AZ145)))</formula>
    </cfRule>
    <cfRule type="containsText" dxfId="5922" priority="6103" operator="containsText" text="09.00 -16.00">
      <formula>NOT(ISERROR(SEARCH("09.00 -16.00",AZ145)))</formula>
    </cfRule>
  </conditionalFormatting>
  <conditionalFormatting sqref="AZ151">
    <cfRule type="containsText" dxfId="5921" priority="6100" operator="containsText" text="09:00 – 13.00 ">
      <formula>NOT(ISERROR(SEARCH("09:00 – 13.00 ",AZ151)))</formula>
    </cfRule>
  </conditionalFormatting>
  <conditionalFormatting sqref="AZ145:AZ152">
    <cfRule type="containsText" dxfId="5920" priority="6099" operator="containsText" text="09:00 – 13.00 ">
      <formula>NOT(ISERROR(SEARCH("09:00 – 13.00 ",AZ145)))</formula>
    </cfRule>
  </conditionalFormatting>
  <conditionalFormatting sqref="AZ151:AZ152">
    <cfRule type="containsText" dxfId="5919" priority="6098" operator="containsText" text="09:00 – 13.00 ">
      <formula>NOT(ISERROR(SEARCH("09:00 – 13.00 ",AZ151)))</formula>
    </cfRule>
  </conditionalFormatting>
  <conditionalFormatting sqref="AZ146">
    <cfRule type="containsText" dxfId="5918" priority="6095" operator="containsText" text="09.00 -13.00">
      <formula>NOT(ISERROR(SEARCH("09.00 -13.00",AZ146)))</formula>
    </cfRule>
    <cfRule type="containsText" dxfId="5917" priority="6096" operator="containsText" text="09.00 -15:00">
      <formula>NOT(ISERROR(SEARCH("09.00 -15:00",AZ146)))</formula>
    </cfRule>
    <cfRule type="containsText" dxfId="5916" priority="6097" operator="containsText" text="09.00 -16.00">
      <formula>NOT(ISERROR(SEARCH("09.00 -16.00",AZ146)))</formula>
    </cfRule>
  </conditionalFormatting>
  <conditionalFormatting sqref="AZ147:AZ152">
    <cfRule type="containsText" dxfId="5915" priority="6092" operator="containsText" text="09.00 -13.00">
      <formula>NOT(ISERROR(SEARCH("09.00 -13.00",AZ147)))</formula>
    </cfRule>
    <cfRule type="containsText" dxfId="5914" priority="6093" operator="containsText" text="09.00 -15:00">
      <formula>NOT(ISERROR(SEARCH("09.00 -15:00",AZ147)))</formula>
    </cfRule>
    <cfRule type="containsText" dxfId="5913" priority="6094" operator="containsText" text="09.00 -16.00">
      <formula>NOT(ISERROR(SEARCH("09.00 -16.00",AZ147)))</formula>
    </cfRule>
  </conditionalFormatting>
  <conditionalFormatting sqref="AZ145">
    <cfRule type="containsText" dxfId="5912" priority="6089" operator="containsText" text="09.00 -13.00">
      <formula>NOT(ISERROR(SEARCH("09.00 -13.00",AZ145)))</formula>
    </cfRule>
    <cfRule type="containsText" dxfId="5911" priority="6090" operator="containsText" text="09.00 -15:00">
      <formula>NOT(ISERROR(SEARCH("09.00 -15:00",AZ145)))</formula>
    </cfRule>
    <cfRule type="containsText" dxfId="5910" priority="6091" operator="containsText" text="09.00 -16.00">
      <formula>NOT(ISERROR(SEARCH("09.00 -16.00",AZ145)))</formula>
    </cfRule>
  </conditionalFormatting>
  <conditionalFormatting sqref="AZ146">
    <cfRule type="containsText" dxfId="5909" priority="6086" operator="containsText" text="09.00 -13:00">
      <formula>NOT(ISERROR(SEARCH("09.00 -13:00",AZ146)))</formula>
    </cfRule>
    <cfRule type="containsText" dxfId="5908" priority="6087" operator="containsText" text="08.30 -17.30">
      <formula>NOT(ISERROR(SEARCH("08.30 -17.30",AZ146)))</formula>
    </cfRule>
    <cfRule type="containsText" dxfId="5907" priority="6088" operator="containsText" text="08.30 -15:30">
      <formula>NOT(ISERROR(SEARCH("08.30 -15:30",AZ146)))</formula>
    </cfRule>
  </conditionalFormatting>
  <conditionalFormatting sqref="AZ147:AZ152">
    <cfRule type="containsText" dxfId="5906" priority="6083" operator="containsText" text="09.00 -13.00">
      <formula>NOT(ISERROR(SEARCH("09.00 -13.00",AZ147)))</formula>
    </cfRule>
    <cfRule type="containsText" dxfId="5905" priority="6084" operator="containsText" text="09.00 -15:00">
      <formula>NOT(ISERROR(SEARCH("09.00 -15:00",AZ147)))</formula>
    </cfRule>
    <cfRule type="containsText" dxfId="5904" priority="6085" operator="containsText" text="09.00 -16.00">
      <formula>NOT(ISERROR(SEARCH("09.00 -16.00",AZ147)))</formula>
    </cfRule>
  </conditionalFormatting>
  <conditionalFormatting sqref="AZ147:AZ152">
    <cfRule type="containsText" dxfId="5903" priority="6080" operator="containsText" text="09.00 -13:00">
      <formula>NOT(ISERROR(SEARCH("09.00 -13:00",AZ147)))</formula>
    </cfRule>
    <cfRule type="containsText" dxfId="5902" priority="6081" operator="containsText" text="08.30 -17.30">
      <formula>NOT(ISERROR(SEARCH("08.30 -17.30",AZ147)))</formula>
    </cfRule>
    <cfRule type="containsText" dxfId="5901" priority="6082" operator="containsText" text="08.30 -15:30">
      <formula>NOT(ISERROR(SEARCH("08.30 -15:30",AZ147)))</formula>
    </cfRule>
  </conditionalFormatting>
  <conditionalFormatting sqref="AZ145">
    <cfRule type="containsText" dxfId="5900" priority="6077" operator="containsText" text="09.00 -13.00">
      <formula>NOT(ISERROR(SEARCH("09.00 -13.00",AZ145)))</formula>
    </cfRule>
    <cfRule type="containsText" dxfId="5899" priority="6078" operator="containsText" text="09.00 -15:00">
      <formula>NOT(ISERROR(SEARCH("09.00 -15:00",AZ145)))</formula>
    </cfRule>
    <cfRule type="containsText" dxfId="5898" priority="6079" operator="containsText" text="09.00 -16.00">
      <formula>NOT(ISERROR(SEARCH("09.00 -16.00",AZ145)))</formula>
    </cfRule>
  </conditionalFormatting>
  <conditionalFormatting sqref="AZ145">
    <cfRule type="containsText" dxfId="5897" priority="6074" operator="containsText" text="09.00 -13:00">
      <formula>NOT(ISERROR(SEARCH("09.00 -13:00",AZ145)))</formula>
    </cfRule>
    <cfRule type="containsText" dxfId="5896" priority="6075" operator="containsText" text="08.30 -17.30">
      <formula>NOT(ISERROR(SEARCH("08.30 -17.30",AZ145)))</formula>
    </cfRule>
    <cfRule type="containsText" dxfId="5895" priority="6076" operator="containsText" text="08.30 -15:30">
      <formula>NOT(ISERROR(SEARCH("08.30 -15:30",AZ145)))</formula>
    </cfRule>
  </conditionalFormatting>
  <conditionalFormatting sqref="AZ155:AZ162">
    <cfRule type="containsText" dxfId="5894" priority="6056" operator="containsText" text="08.30 – 14.30">
      <formula>NOT(ISERROR(SEARCH("08.30 – 14.30",AZ155)))</formula>
    </cfRule>
    <cfRule type="containsText" dxfId="5893" priority="6057" operator="containsText" text="09:30 – 18.30">
      <formula>NOT(ISERROR(SEARCH("09:30 – 18.30",AZ155)))</formula>
    </cfRule>
    <cfRule type="containsText" dxfId="5892" priority="6058" operator="containsText" text="10.30 – 18.30">
      <formula>NOT(ISERROR(SEARCH("10.30 – 18.30",AZ155)))</formula>
    </cfRule>
    <cfRule type="containsText" dxfId="5891" priority="6059" operator="containsText" text="09.30 – 18.30">
      <formula>NOT(ISERROR(SEARCH("09.30 – 18.30",AZ155)))</formula>
    </cfRule>
    <cfRule type="containsText" dxfId="5890" priority="6061" operator="containsText" text="09.00 – 13:00">
      <formula>NOT(ISERROR(SEARCH("09.00 – 13:00",AZ155)))</formula>
    </cfRule>
    <cfRule type="containsText" dxfId="5889" priority="6062" operator="containsText" text="08.30 – 16.30">
      <formula>NOT(ISERROR(SEARCH("08.30 – 16.30",AZ155)))</formula>
    </cfRule>
    <cfRule type="containsText" dxfId="5888" priority="6063" operator="containsText" text="08:30 – 17.30">
      <formula>NOT(ISERROR(SEARCH("08:30 – 17.30",AZ155)))</formula>
    </cfRule>
    <cfRule type="containsText" dxfId="5887" priority="6064" operator="containsText" text="08.30 – 17.30">
      <formula>NOT(ISERROR(SEARCH("08.30 – 17.30",AZ155)))</formula>
    </cfRule>
    <cfRule type="containsText" dxfId="5886" priority="6065" operator="containsText" text="09.00 – 18.00">
      <formula>NOT(ISERROR(SEARCH("09.00 – 18.00",AZ155)))</formula>
    </cfRule>
    <cfRule type="containsText" dxfId="5885" priority="6066" operator="containsText" text="09.00 – 13.00">
      <formula>NOT(ISERROR(SEARCH("09.00 – 13.00",AZ155)))</formula>
    </cfRule>
    <cfRule type="containsText" dxfId="5884" priority="6067" operator="containsText" text="11.30 – 19.30">
      <formula>NOT(ISERROR(SEARCH("11.30 – 19.30",AZ155)))</formula>
    </cfRule>
    <cfRule type="containsText" dxfId="5883" priority="6068" operator="containsText" text="10.30 – 19.30">
      <formula>NOT(ISERROR(SEARCH("10.30 – 19.30",AZ155)))</formula>
    </cfRule>
    <cfRule type="containsText" dxfId="5882" priority="6069" operator="containsText" text="09.00 – 15.00">
      <formula>NOT(ISERROR(SEARCH("09.00 – 15.00",AZ155)))</formula>
    </cfRule>
    <cfRule type="containsText" dxfId="5881" priority="6070" operator="containsText" text="1 2 : 3 0">
      <formula>NOT(ISERROR(SEARCH("1 2 : 3 0",AZ155)))</formula>
    </cfRule>
    <cfRule type="containsText" dxfId="5880" priority="6071" operator="containsText" text="1 3 : 3 0">
      <formula>NOT(ISERROR(SEARCH("1 3 : 3 0",AZ155)))</formula>
    </cfRule>
    <cfRule type="containsText" dxfId="5879" priority="6072" operator="containsText" text="FESTIVITÁ">
      <formula>NOT(ISERROR(SEARCH("FESTIVITÁ",AZ155)))</formula>
    </cfRule>
    <cfRule type="cellIs" dxfId="5878" priority="6073" operator="equal">
      <formula>"DOMENICA"</formula>
    </cfRule>
  </conditionalFormatting>
  <conditionalFormatting sqref="AZ155:AZ162">
    <cfRule type="containsText" dxfId="5877" priority="6048" operator="containsText" text="09.00 - 13.00">
      <formula>NOT(ISERROR(SEARCH("09.00 - 13.00",AZ155)))</formula>
    </cfRule>
    <cfRule type="containsText" dxfId="5876" priority="6051" operator="containsText" text="09.00 – 15:00">
      <formula>NOT(ISERROR(SEARCH("09.00 – 15:00",AZ155)))</formula>
    </cfRule>
    <cfRule type="containsText" dxfId="5875" priority="6052" operator="containsText" text="09.00 – 16.00">
      <formula>NOT(ISERROR(SEARCH("09.00 – 16.00",AZ155)))</formula>
    </cfRule>
    <cfRule type="containsText" dxfId="5874" priority="6053" operator="containsText" text="09.00 - 13:00">
      <formula>NOT(ISERROR(SEARCH("09.00 - 13:00",AZ155)))</formula>
    </cfRule>
    <cfRule type="containsText" dxfId="5873" priority="6054" operator="containsText" text="08.30 – 16:30 ">
      <formula>NOT(ISERROR(SEARCH("08.30 – 16:30 ",AZ155)))</formula>
    </cfRule>
    <cfRule type="containsText" dxfId="5872" priority="6055" operator="containsText" text="08.30 – 17:30 ">
      <formula>NOT(ISERROR(SEARCH("08.30 – 17:30 ",AZ155)))</formula>
    </cfRule>
  </conditionalFormatting>
  <conditionalFormatting sqref="AZ155:AZ162">
    <cfRule type="containsText" dxfId="5871" priority="6050" operator="containsText" text="1 3 : 0 0">
      <formula>NOT(ISERROR(SEARCH("1 3 : 0 0",AZ155)))</formula>
    </cfRule>
  </conditionalFormatting>
  <conditionalFormatting sqref="AZ155">
    <cfRule type="containsText" dxfId="5870" priority="6049" operator="containsText" text="13:00">
      <formula>NOT(ISERROR(SEARCH("13:00",AZ155)))</formula>
    </cfRule>
  </conditionalFormatting>
  <conditionalFormatting sqref="AZ155:AZ162">
    <cfRule type="containsText" dxfId="5869" priority="6060" operator="containsText" text="09:00 – 13.00 ">
      <formula>NOT(ISERROR(SEARCH("09:00 – 13.00 ",AZ155)))</formula>
    </cfRule>
  </conditionalFormatting>
  <conditionalFormatting sqref="AZ161">
    <cfRule type="containsText" dxfId="5868" priority="6047" operator="containsText" text="09:00 – 13.00 ">
      <formula>NOT(ISERROR(SEARCH("09:00 – 13.00 ",AZ161)))</formula>
    </cfRule>
  </conditionalFormatting>
  <conditionalFormatting sqref="AZ155:AZ162">
    <cfRule type="containsText" dxfId="5867" priority="6046" operator="containsText" text="09:00 – 13.00 ">
      <formula>NOT(ISERROR(SEARCH("09:00 – 13.00 ",AZ155)))</formula>
    </cfRule>
  </conditionalFormatting>
  <conditionalFormatting sqref="AZ161:AZ162">
    <cfRule type="containsText" dxfId="5866" priority="6045" operator="containsText" text="09:00 – 13.00 ">
      <formula>NOT(ISERROR(SEARCH("09:00 – 13.00 ",AZ161)))</formula>
    </cfRule>
  </conditionalFormatting>
  <conditionalFormatting sqref="AZ156">
    <cfRule type="containsText" dxfId="5865" priority="6042" operator="containsText" text="09.00 -13.00">
      <formula>NOT(ISERROR(SEARCH("09.00 -13.00",AZ156)))</formula>
    </cfRule>
    <cfRule type="containsText" dxfId="5864" priority="6043" operator="containsText" text="09.00 -15:00">
      <formula>NOT(ISERROR(SEARCH("09.00 -15:00",AZ156)))</formula>
    </cfRule>
    <cfRule type="containsText" dxfId="5863" priority="6044" operator="containsText" text="09.00 -16.00">
      <formula>NOT(ISERROR(SEARCH("09.00 -16.00",AZ156)))</formula>
    </cfRule>
  </conditionalFormatting>
  <conditionalFormatting sqref="AZ157:AZ162">
    <cfRule type="containsText" dxfId="5862" priority="6039" operator="containsText" text="09.00 -13.00">
      <formula>NOT(ISERROR(SEARCH("09.00 -13.00",AZ157)))</formula>
    </cfRule>
    <cfRule type="containsText" dxfId="5861" priority="6040" operator="containsText" text="09.00 -15:00">
      <formula>NOT(ISERROR(SEARCH("09.00 -15:00",AZ157)))</formula>
    </cfRule>
    <cfRule type="containsText" dxfId="5860" priority="6041" operator="containsText" text="09.00 -16.00">
      <formula>NOT(ISERROR(SEARCH("09.00 -16.00",AZ157)))</formula>
    </cfRule>
  </conditionalFormatting>
  <conditionalFormatting sqref="AZ155">
    <cfRule type="containsText" dxfId="5859" priority="6036" operator="containsText" text="09.00 -13.00">
      <formula>NOT(ISERROR(SEARCH("09.00 -13.00",AZ155)))</formula>
    </cfRule>
    <cfRule type="containsText" dxfId="5858" priority="6037" operator="containsText" text="09.00 -15:00">
      <formula>NOT(ISERROR(SEARCH("09.00 -15:00",AZ155)))</formula>
    </cfRule>
    <cfRule type="containsText" dxfId="5857" priority="6038" operator="containsText" text="09.00 -16.00">
      <formula>NOT(ISERROR(SEARCH("09.00 -16.00",AZ155)))</formula>
    </cfRule>
  </conditionalFormatting>
  <conditionalFormatting sqref="AZ161">
    <cfRule type="containsText" dxfId="5856" priority="6035" operator="containsText" text="09:00 – 13.00 ">
      <formula>NOT(ISERROR(SEARCH("09:00 – 13.00 ",AZ161)))</formula>
    </cfRule>
  </conditionalFormatting>
  <conditionalFormatting sqref="AZ155:AZ162">
    <cfRule type="containsText" dxfId="5855" priority="6034" operator="containsText" text="09:00 – 13.00 ">
      <formula>NOT(ISERROR(SEARCH("09:00 – 13.00 ",AZ155)))</formula>
    </cfRule>
  </conditionalFormatting>
  <conditionalFormatting sqref="AZ161:AZ162">
    <cfRule type="containsText" dxfId="5854" priority="6033" operator="containsText" text="09:00 – 13.00 ">
      <formula>NOT(ISERROR(SEARCH("09:00 – 13.00 ",AZ161)))</formula>
    </cfRule>
  </conditionalFormatting>
  <conditionalFormatting sqref="AZ156">
    <cfRule type="containsText" dxfId="5853" priority="6030" operator="containsText" text="09.00 -13.00">
      <formula>NOT(ISERROR(SEARCH("09.00 -13.00",AZ156)))</formula>
    </cfRule>
    <cfRule type="containsText" dxfId="5852" priority="6031" operator="containsText" text="09.00 -15:00">
      <formula>NOT(ISERROR(SEARCH("09.00 -15:00",AZ156)))</formula>
    </cfRule>
    <cfRule type="containsText" dxfId="5851" priority="6032" operator="containsText" text="09.00 -16.00">
      <formula>NOT(ISERROR(SEARCH("09.00 -16.00",AZ156)))</formula>
    </cfRule>
  </conditionalFormatting>
  <conditionalFormatting sqref="AZ157:AZ162">
    <cfRule type="containsText" dxfId="5850" priority="6027" operator="containsText" text="09.00 -13.00">
      <formula>NOT(ISERROR(SEARCH("09.00 -13.00",AZ157)))</formula>
    </cfRule>
    <cfRule type="containsText" dxfId="5849" priority="6028" operator="containsText" text="09.00 -15:00">
      <formula>NOT(ISERROR(SEARCH("09.00 -15:00",AZ157)))</formula>
    </cfRule>
    <cfRule type="containsText" dxfId="5848" priority="6029" operator="containsText" text="09.00 -16.00">
      <formula>NOT(ISERROR(SEARCH("09.00 -16.00",AZ157)))</formula>
    </cfRule>
  </conditionalFormatting>
  <conditionalFormatting sqref="AZ155">
    <cfRule type="containsText" dxfId="5847" priority="6024" operator="containsText" text="09.00 -13.00">
      <formula>NOT(ISERROR(SEARCH("09.00 -13.00",AZ155)))</formula>
    </cfRule>
    <cfRule type="containsText" dxfId="5846" priority="6025" operator="containsText" text="09.00 -15:00">
      <formula>NOT(ISERROR(SEARCH("09.00 -15:00",AZ155)))</formula>
    </cfRule>
    <cfRule type="containsText" dxfId="5845" priority="6026" operator="containsText" text="09.00 -16.00">
      <formula>NOT(ISERROR(SEARCH("09.00 -16.00",AZ155)))</formula>
    </cfRule>
  </conditionalFormatting>
  <conditionalFormatting sqref="AZ156">
    <cfRule type="containsText" dxfId="5844" priority="6021" operator="containsText" text="09.00 -13:00">
      <formula>NOT(ISERROR(SEARCH("09.00 -13:00",AZ156)))</formula>
    </cfRule>
    <cfRule type="containsText" dxfId="5843" priority="6022" operator="containsText" text="08.30 -17.30">
      <formula>NOT(ISERROR(SEARCH("08.30 -17.30",AZ156)))</formula>
    </cfRule>
    <cfRule type="containsText" dxfId="5842" priority="6023" operator="containsText" text="08.30 -15:30">
      <formula>NOT(ISERROR(SEARCH("08.30 -15:30",AZ156)))</formula>
    </cfRule>
  </conditionalFormatting>
  <conditionalFormatting sqref="AZ157:AZ162">
    <cfRule type="containsText" dxfId="5841" priority="6018" operator="containsText" text="09.00 -13.00">
      <formula>NOT(ISERROR(SEARCH("09.00 -13.00",AZ157)))</formula>
    </cfRule>
    <cfRule type="containsText" dxfId="5840" priority="6019" operator="containsText" text="09.00 -15:00">
      <formula>NOT(ISERROR(SEARCH("09.00 -15:00",AZ157)))</formula>
    </cfRule>
    <cfRule type="containsText" dxfId="5839" priority="6020" operator="containsText" text="09.00 -16.00">
      <formula>NOT(ISERROR(SEARCH("09.00 -16.00",AZ157)))</formula>
    </cfRule>
  </conditionalFormatting>
  <conditionalFormatting sqref="AZ157:AZ162">
    <cfRule type="containsText" dxfId="5838" priority="6015" operator="containsText" text="09.00 -13:00">
      <formula>NOT(ISERROR(SEARCH("09.00 -13:00",AZ157)))</formula>
    </cfRule>
    <cfRule type="containsText" dxfId="5837" priority="6016" operator="containsText" text="08.30 -17.30">
      <formula>NOT(ISERROR(SEARCH("08.30 -17.30",AZ157)))</formula>
    </cfRule>
    <cfRule type="containsText" dxfId="5836" priority="6017" operator="containsText" text="08.30 -15:30">
      <formula>NOT(ISERROR(SEARCH("08.30 -15:30",AZ157)))</formula>
    </cfRule>
  </conditionalFormatting>
  <conditionalFormatting sqref="AZ155">
    <cfRule type="containsText" dxfId="5835" priority="6012" operator="containsText" text="09.00 -13.00">
      <formula>NOT(ISERROR(SEARCH("09.00 -13.00",AZ155)))</formula>
    </cfRule>
    <cfRule type="containsText" dxfId="5834" priority="6013" operator="containsText" text="09.00 -15:00">
      <formula>NOT(ISERROR(SEARCH("09.00 -15:00",AZ155)))</formula>
    </cfRule>
    <cfRule type="containsText" dxfId="5833" priority="6014" operator="containsText" text="09.00 -16.00">
      <formula>NOT(ISERROR(SEARCH("09.00 -16.00",AZ155)))</formula>
    </cfRule>
  </conditionalFormatting>
  <conditionalFormatting sqref="AZ155">
    <cfRule type="containsText" dxfId="5832" priority="6009" operator="containsText" text="09.00 -13:00">
      <formula>NOT(ISERROR(SEARCH("09.00 -13:00",AZ155)))</formula>
    </cfRule>
    <cfRule type="containsText" dxfId="5831" priority="6010" operator="containsText" text="08.30 -17.30">
      <formula>NOT(ISERROR(SEARCH("08.30 -17.30",AZ155)))</formula>
    </cfRule>
    <cfRule type="containsText" dxfId="5830" priority="6011" operator="containsText" text="08.30 -15:30">
      <formula>NOT(ISERROR(SEARCH("08.30 -15:30",AZ155)))</formula>
    </cfRule>
  </conditionalFormatting>
  <conditionalFormatting sqref="BH114">
    <cfRule type="cellIs" dxfId="5829" priority="6000" operator="equal">
      <formula>"09.00 – 13.00"</formula>
    </cfRule>
  </conditionalFormatting>
  <conditionalFormatting sqref="BH114">
    <cfRule type="cellIs" dxfId="5828" priority="6001" operator="equal">
      <formula>"09.00 – 15.00"</formula>
    </cfRule>
  </conditionalFormatting>
  <conditionalFormatting sqref="BH114">
    <cfRule type="cellIs" dxfId="5827" priority="6002" operator="equal">
      <formula>"09.00 – 18.00"</formula>
    </cfRule>
  </conditionalFormatting>
  <conditionalFormatting sqref="BH114">
    <cfRule type="cellIs" dxfId="5826" priority="6003" operator="equal">
      <formula>"09.30 – 13.00"</formula>
    </cfRule>
  </conditionalFormatting>
  <conditionalFormatting sqref="BH114">
    <cfRule type="cellIs" dxfId="5825" priority="6004" operator="equal">
      <formula>"10.30 – 19.30"</formula>
    </cfRule>
  </conditionalFormatting>
  <conditionalFormatting sqref="BH114">
    <cfRule type="cellIs" dxfId="5824" priority="6005" operator="equal">
      <formula>"11.30 – 19.30"</formula>
    </cfRule>
  </conditionalFormatting>
  <conditionalFormatting sqref="BH114">
    <cfRule type="cellIs" dxfId="5823" priority="6006" operator="equal">
      <formula>_FV(13,"3")</formula>
    </cfRule>
  </conditionalFormatting>
  <conditionalFormatting sqref="BH114">
    <cfRule type="cellIs" dxfId="5822" priority="6007" operator="equal">
      <formula>_FV(13,"3")</formula>
    </cfRule>
  </conditionalFormatting>
  <conditionalFormatting sqref="BH114">
    <cfRule type="cellIs" dxfId="5821" priority="6008" operator="equal">
      <formula>_FV(13,"3")</formula>
    </cfRule>
  </conditionalFormatting>
  <conditionalFormatting sqref="BH114">
    <cfRule type="containsText" dxfId="5820" priority="5990" operator="containsText" text="DOMENICA">
      <formula>NOT(ISERROR(SEARCH("DOMENICA",BH114)))</formula>
    </cfRule>
    <cfRule type="containsText" dxfId="5819" priority="5991" operator="containsText" text="08.30 – 14.30">
      <formula>NOT(ISERROR(SEARCH("08.30 – 14.30",BH114)))</formula>
    </cfRule>
    <cfRule type="containsText" dxfId="5818" priority="5992" operator="containsText" text="09.30 – 18.30">
      <formula>NOT(ISERROR(SEARCH("09.30 – 18.30",BH114)))</formula>
    </cfRule>
    <cfRule type="containsText" dxfId="5817" priority="5993" operator="containsText" text="08.30 – 16.30">
      <formula>NOT(ISERROR(SEARCH("08.30 – 16.30",BH114)))</formula>
    </cfRule>
    <cfRule type="containsText" dxfId="5816" priority="5994" operator="containsText" text="08.30 – 17.30">
      <formula>NOT(ISERROR(SEARCH("08.30 – 17.30",BH114)))</formula>
    </cfRule>
    <cfRule type="containsText" dxfId="5815" priority="5995" operator="containsText" text="09.00 – 18.00">
      <formula>NOT(ISERROR(SEARCH("09.00 – 18.00",BH114)))</formula>
    </cfRule>
    <cfRule type="containsText" dxfId="5814" priority="5996" operator="containsText" text="09.00 – 15.00">
      <formula>NOT(ISERROR(SEARCH("09.00 – 15.00",BH114)))</formula>
    </cfRule>
    <cfRule type="containsText" dxfId="5813" priority="5997" operator="containsText" text="10.30 – 19.30">
      <formula>NOT(ISERROR(SEARCH("10.30 – 19.30",BH114)))</formula>
    </cfRule>
    <cfRule type="containsText" dxfId="5812" priority="5998" operator="containsText" text="09.00 – 13.00">
      <formula>NOT(ISERROR(SEARCH("09.00 – 13.00",BH114)))</formula>
    </cfRule>
    <cfRule type="containsText" dxfId="5811" priority="5999" operator="containsText" text="11.30 – 19.30">
      <formula>NOT(ISERROR(SEARCH("11.30 – 19.30",BH114)))</formula>
    </cfRule>
  </conditionalFormatting>
  <conditionalFormatting sqref="BH114">
    <cfRule type="cellIs" dxfId="5810" priority="5982" operator="equal">
      <formula>"09.00 – 15.00"</formula>
    </cfRule>
  </conditionalFormatting>
  <conditionalFormatting sqref="BH114">
    <cfRule type="cellIs" dxfId="5809" priority="5983" operator="equal">
      <formula>"09.00 – 18.00"</formula>
    </cfRule>
  </conditionalFormatting>
  <conditionalFormatting sqref="BH114">
    <cfRule type="cellIs" dxfId="5808" priority="5984" operator="equal">
      <formula>"09.30 – 13.00"</formula>
    </cfRule>
  </conditionalFormatting>
  <conditionalFormatting sqref="BH114">
    <cfRule type="cellIs" dxfId="5807" priority="5985" operator="equal">
      <formula>"10.30 – 19.30"</formula>
    </cfRule>
  </conditionalFormatting>
  <conditionalFormatting sqref="BH114">
    <cfRule type="cellIs" dxfId="5806" priority="5986" operator="equal">
      <formula>"11.30 – 19.30"</formula>
    </cfRule>
  </conditionalFormatting>
  <conditionalFormatting sqref="BH114">
    <cfRule type="cellIs" dxfId="5805" priority="5987" operator="equal">
      <formula>_FV(13,"3")</formula>
    </cfRule>
  </conditionalFormatting>
  <conditionalFormatting sqref="BH114">
    <cfRule type="cellIs" dxfId="5804" priority="5988" operator="equal">
      <formula>_FV(13,"3")</formula>
    </cfRule>
  </conditionalFormatting>
  <conditionalFormatting sqref="BH114">
    <cfRule type="cellIs" dxfId="5803" priority="5989" operator="equal">
      <formula>_FV(13,"3")</formula>
    </cfRule>
  </conditionalFormatting>
  <conditionalFormatting sqref="BH114">
    <cfRule type="cellIs" dxfId="5802" priority="5974" operator="equal">
      <formula>"09.00 – 15.00"</formula>
    </cfRule>
  </conditionalFormatting>
  <conditionalFormatting sqref="BH114">
    <cfRule type="cellIs" dxfId="5801" priority="5975" operator="equal">
      <formula>"09.00 – 18.00"</formula>
    </cfRule>
  </conditionalFormatting>
  <conditionalFormatting sqref="BH114">
    <cfRule type="cellIs" dxfId="5800" priority="5976" operator="equal">
      <formula>"09.30 – 13.00"</formula>
    </cfRule>
  </conditionalFormatting>
  <conditionalFormatting sqref="BH114">
    <cfRule type="cellIs" dxfId="5799" priority="5977" operator="equal">
      <formula>"10.30 – 19.30"</formula>
    </cfRule>
  </conditionalFormatting>
  <conditionalFormatting sqref="BH114">
    <cfRule type="cellIs" dxfId="5798" priority="5978" operator="equal">
      <formula>"11.30 – 19.30"</formula>
    </cfRule>
  </conditionalFormatting>
  <conditionalFormatting sqref="BH114">
    <cfRule type="cellIs" dxfId="5797" priority="5979" operator="equal">
      <formula>_FV(13,"3")</formula>
    </cfRule>
  </conditionalFormatting>
  <conditionalFormatting sqref="BH114">
    <cfRule type="cellIs" dxfId="5796" priority="5980" operator="equal">
      <formula>_FV(13,"3")</formula>
    </cfRule>
  </conditionalFormatting>
  <conditionalFormatting sqref="BH114">
    <cfRule type="cellIs" dxfId="5795" priority="5981" operator="equal">
      <formula>_FV(13,"3")</formula>
    </cfRule>
  </conditionalFormatting>
  <conditionalFormatting sqref="BH114">
    <cfRule type="containsText" dxfId="5794" priority="5968" operator="containsText" text="09.00 - 13.00">
      <formula>NOT(ISERROR(SEARCH("09.00 - 13.00",BH114)))</formula>
    </cfRule>
    <cfRule type="containsText" dxfId="5793" priority="5969" operator="containsText" text="09.00 – 15:00">
      <formula>NOT(ISERROR(SEARCH("09.00 – 15:00",BH114)))</formula>
    </cfRule>
    <cfRule type="containsText" dxfId="5792" priority="5970" operator="containsText" text="09.00 – 16.00">
      <formula>NOT(ISERROR(SEARCH("09.00 – 16.00",BH114)))</formula>
    </cfRule>
    <cfRule type="containsText" dxfId="5791" priority="5971" operator="containsText" text="09.00 - 13:00">
      <formula>NOT(ISERROR(SEARCH("09.00 - 13:00",BH114)))</formula>
    </cfRule>
    <cfRule type="containsText" dxfId="5790" priority="5972" operator="containsText" text="08.30 – 16:30 ">
      <formula>NOT(ISERROR(SEARCH("08.30 – 16:30 ",BH114)))</formula>
    </cfRule>
    <cfRule type="containsText" dxfId="5789" priority="5973" operator="containsText" text="08.30 – 17:30 ">
      <formula>NOT(ISERROR(SEARCH("08.30 – 17:30 ",BH114)))</formula>
    </cfRule>
  </conditionalFormatting>
  <conditionalFormatting sqref="BH114">
    <cfRule type="cellIs" dxfId="5788" priority="5960" operator="equal">
      <formula>"09.00 – 15.00"</formula>
    </cfRule>
  </conditionalFormatting>
  <conditionalFormatting sqref="BH114">
    <cfRule type="cellIs" dxfId="5787" priority="5961" operator="equal">
      <formula>"09.00 – 18.00"</formula>
    </cfRule>
  </conditionalFormatting>
  <conditionalFormatting sqref="BH114">
    <cfRule type="cellIs" dxfId="5786" priority="5962" operator="equal">
      <formula>"09.30 – 13.00"</formula>
    </cfRule>
  </conditionalFormatting>
  <conditionalFormatting sqref="BH114">
    <cfRule type="cellIs" dxfId="5785" priority="5963" operator="equal">
      <formula>"10.30 – 19.30"</formula>
    </cfRule>
  </conditionalFormatting>
  <conditionalFormatting sqref="BH114">
    <cfRule type="cellIs" dxfId="5784" priority="5964" operator="equal">
      <formula>"11.30 – 19.30"</formula>
    </cfRule>
  </conditionalFormatting>
  <conditionalFormatting sqref="BH114">
    <cfRule type="cellIs" dxfId="5783" priority="5965" operator="equal">
      <formula>_FV(13,"3")</formula>
    </cfRule>
  </conditionalFormatting>
  <conditionalFormatting sqref="BH114">
    <cfRule type="cellIs" dxfId="5782" priority="5966" operator="equal">
      <formula>_FV(13,"3")</formula>
    </cfRule>
  </conditionalFormatting>
  <conditionalFormatting sqref="BH114">
    <cfRule type="cellIs" dxfId="5781" priority="5967" operator="equal">
      <formula>_FV(13,"3")</formula>
    </cfRule>
  </conditionalFormatting>
  <conditionalFormatting sqref="BH114">
    <cfRule type="containsText" dxfId="5780" priority="5950" operator="containsText" text="DOMENICA">
      <formula>NOT(ISERROR(SEARCH("DOMENICA",BH114)))</formula>
    </cfRule>
    <cfRule type="containsText" dxfId="5779" priority="5951" operator="containsText" text="08.30 – 14.30">
      <formula>NOT(ISERROR(SEARCH("08.30 – 14.30",BH114)))</formula>
    </cfRule>
    <cfRule type="containsText" dxfId="5778" priority="5952" operator="containsText" text="09.30 – 18.30">
      <formula>NOT(ISERROR(SEARCH("09.30 – 18.30",BH114)))</formula>
    </cfRule>
    <cfRule type="containsText" dxfId="5777" priority="5953" operator="containsText" text="08.30 – 16.30">
      <formula>NOT(ISERROR(SEARCH("08.30 – 16.30",BH114)))</formula>
    </cfRule>
    <cfRule type="containsText" dxfId="5776" priority="5954" operator="containsText" text="08.30 – 17.30">
      <formula>NOT(ISERROR(SEARCH("08.30 – 17.30",BH114)))</formula>
    </cfRule>
    <cfRule type="containsText" dxfId="5775" priority="5955" operator="containsText" text="09.00 – 18.00">
      <formula>NOT(ISERROR(SEARCH("09.00 – 18.00",BH114)))</formula>
    </cfRule>
    <cfRule type="containsText" dxfId="5774" priority="5956" operator="containsText" text="09.00 – 15.00">
      <formula>NOT(ISERROR(SEARCH("09.00 – 15.00",BH114)))</formula>
    </cfRule>
    <cfRule type="containsText" dxfId="5773" priority="5957" operator="containsText" text="10.30 – 19.30">
      <formula>NOT(ISERROR(SEARCH("10.30 – 19.30",BH114)))</formula>
    </cfRule>
    <cfRule type="containsText" dxfId="5772" priority="5958" operator="containsText" text="09.00 – 13.00">
      <formula>NOT(ISERROR(SEARCH("09.00 – 13.00",BH114)))</formula>
    </cfRule>
    <cfRule type="containsText" dxfId="5771" priority="5959" operator="containsText" text="11.30 – 19.30">
      <formula>NOT(ISERROR(SEARCH("11.30 – 19.30",BH114)))</formula>
    </cfRule>
  </conditionalFormatting>
  <conditionalFormatting sqref="BH114">
    <cfRule type="cellIs" dxfId="5770" priority="5943" operator="equal">
      <formula>"09.00 – 18.00"</formula>
    </cfRule>
  </conditionalFormatting>
  <conditionalFormatting sqref="BH114">
    <cfRule type="cellIs" dxfId="5769" priority="5944" operator="equal">
      <formula>"09.30 – 13.00"</formula>
    </cfRule>
  </conditionalFormatting>
  <conditionalFormatting sqref="BH114">
    <cfRule type="cellIs" dxfId="5768" priority="5945" operator="equal">
      <formula>"10.30 – 19.30"</formula>
    </cfRule>
  </conditionalFormatting>
  <conditionalFormatting sqref="BH114">
    <cfRule type="cellIs" dxfId="5767" priority="5946" operator="equal">
      <formula>"11.30 – 19.30"</formula>
    </cfRule>
  </conditionalFormatting>
  <conditionalFormatting sqref="BH114">
    <cfRule type="cellIs" dxfId="5766" priority="5947" operator="equal">
      <formula>_FV(13,"3")</formula>
    </cfRule>
  </conditionalFormatting>
  <conditionalFormatting sqref="BH114">
    <cfRule type="cellIs" dxfId="5765" priority="5948" operator="equal">
      <formula>_FV(13,"3")</formula>
    </cfRule>
  </conditionalFormatting>
  <conditionalFormatting sqref="BH114">
    <cfRule type="cellIs" dxfId="5764" priority="5949" operator="equal">
      <formula>_FV(13,"3")</formula>
    </cfRule>
  </conditionalFormatting>
  <conditionalFormatting sqref="BH114">
    <cfRule type="cellIs" dxfId="5763" priority="5936" operator="equal">
      <formula>"09.00 – 18.00"</formula>
    </cfRule>
  </conditionalFormatting>
  <conditionalFormatting sqref="BH114">
    <cfRule type="cellIs" dxfId="5762" priority="5937" operator="equal">
      <formula>"09.30 – 13.00"</formula>
    </cfRule>
  </conditionalFormatting>
  <conditionalFormatting sqref="BH114">
    <cfRule type="cellIs" dxfId="5761" priority="5938" operator="equal">
      <formula>"10.30 – 19.30"</formula>
    </cfRule>
  </conditionalFormatting>
  <conditionalFormatting sqref="BH114">
    <cfRule type="cellIs" dxfId="5760" priority="5939" operator="equal">
      <formula>"11.30 – 19.30"</formula>
    </cfRule>
  </conditionalFormatting>
  <conditionalFormatting sqref="BH114">
    <cfRule type="cellIs" dxfId="5759" priority="5940" operator="equal">
      <formula>_FV(13,"3")</formula>
    </cfRule>
  </conditionalFormatting>
  <conditionalFormatting sqref="BH114">
    <cfRule type="cellIs" dxfId="5758" priority="5941" operator="equal">
      <formula>_FV(13,"3")</formula>
    </cfRule>
  </conditionalFormatting>
  <conditionalFormatting sqref="BH114">
    <cfRule type="cellIs" dxfId="5757" priority="5942" operator="equal">
      <formula>_FV(13,"3")</formula>
    </cfRule>
  </conditionalFormatting>
  <conditionalFormatting sqref="BH115:BH122">
    <cfRule type="containsText" dxfId="5756" priority="5918" operator="containsText" text="08.30 – 14.30">
      <formula>NOT(ISERROR(SEARCH("08.30 – 14.30",BH115)))</formula>
    </cfRule>
    <cfRule type="containsText" dxfId="5755" priority="5919" operator="containsText" text="09:30 – 18.30">
      <formula>NOT(ISERROR(SEARCH("09:30 – 18.30",BH115)))</formula>
    </cfRule>
    <cfRule type="containsText" dxfId="5754" priority="5920" operator="containsText" text="10.30 – 18.30">
      <formula>NOT(ISERROR(SEARCH("10.30 – 18.30",BH115)))</formula>
    </cfRule>
    <cfRule type="containsText" dxfId="5753" priority="5921" operator="containsText" text="09.30 – 18.30">
      <formula>NOT(ISERROR(SEARCH("09.30 – 18.30",BH115)))</formula>
    </cfRule>
    <cfRule type="containsText" dxfId="5752" priority="5923" operator="containsText" text="09.00 – 13:00">
      <formula>NOT(ISERROR(SEARCH("09.00 – 13:00",BH115)))</formula>
    </cfRule>
    <cfRule type="containsText" dxfId="5751" priority="5924" operator="containsText" text="08.30 – 16.30">
      <formula>NOT(ISERROR(SEARCH("08.30 – 16.30",BH115)))</formula>
    </cfRule>
    <cfRule type="containsText" dxfId="5750" priority="5925" operator="containsText" text="08:30 – 17.30">
      <formula>NOT(ISERROR(SEARCH("08:30 – 17.30",BH115)))</formula>
    </cfRule>
    <cfRule type="containsText" dxfId="5749" priority="5926" operator="containsText" text="08.30 – 17.30">
      <formula>NOT(ISERROR(SEARCH("08.30 – 17.30",BH115)))</formula>
    </cfRule>
    <cfRule type="containsText" dxfId="5748" priority="5927" operator="containsText" text="09.00 – 18.00">
      <formula>NOT(ISERROR(SEARCH("09.00 – 18.00",BH115)))</formula>
    </cfRule>
    <cfRule type="containsText" dxfId="5747" priority="5928" operator="containsText" text="09.00 – 13.00">
      <formula>NOT(ISERROR(SEARCH("09.00 – 13.00",BH115)))</formula>
    </cfRule>
    <cfRule type="containsText" dxfId="5746" priority="5929" operator="containsText" text="11.30 – 19.30">
      <formula>NOT(ISERROR(SEARCH("11.30 – 19.30",BH115)))</formula>
    </cfRule>
    <cfRule type="containsText" dxfId="5745" priority="5930" operator="containsText" text="10.30 – 19.30">
      <formula>NOT(ISERROR(SEARCH("10.30 – 19.30",BH115)))</formula>
    </cfRule>
    <cfRule type="containsText" dxfId="5744" priority="5931" operator="containsText" text="09.00 – 15.00">
      <formula>NOT(ISERROR(SEARCH("09.00 – 15.00",BH115)))</formula>
    </cfRule>
    <cfRule type="containsText" dxfId="5743" priority="5932" operator="containsText" text="1 2 : 3 0">
      <formula>NOT(ISERROR(SEARCH("1 2 : 3 0",BH115)))</formula>
    </cfRule>
    <cfRule type="containsText" dxfId="5742" priority="5933" operator="containsText" text="1 3 : 3 0">
      <formula>NOT(ISERROR(SEARCH("1 3 : 3 0",BH115)))</formula>
    </cfRule>
    <cfRule type="containsText" dxfId="5741" priority="5934" operator="containsText" text="FESTIVITÁ">
      <formula>NOT(ISERROR(SEARCH("FESTIVITÁ",BH115)))</formula>
    </cfRule>
    <cfRule type="cellIs" dxfId="5740" priority="5935" operator="equal">
      <formula>"DOMENICA"</formula>
    </cfRule>
  </conditionalFormatting>
  <conditionalFormatting sqref="BH115:BH122">
    <cfRule type="containsText" dxfId="5739" priority="5910" operator="containsText" text="09.00 - 13.00">
      <formula>NOT(ISERROR(SEARCH("09.00 - 13.00",BH115)))</formula>
    </cfRule>
    <cfRule type="containsText" dxfId="5738" priority="5913" operator="containsText" text="09.00 – 15:00">
      <formula>NOT(ISERROR(SEARCH("09.00 – 15:00",BH115)))</formula>
    </cfRule>
    <cfRule type="containsText" dxfId="5737" priority="5914" operator="containsText" text="09.00 – 16.00">
      <formula>NOT(ISERROR(SEARCH("09.00 – 16.00",BH115)))</formula>
    </cfRule>
    <cfRule type="containsText" dxfId="5736" priority="5915" operator="containsText" text="09.00 - 13:00">
      <formula>NOT(ISERROR(SEARCH("09.00 - 13:00",BH115)))</formula>
    </cfRule>
    <cfRule type="containsText" dxfId="5735" priority="5916" operator="containsText" text="08.30 – 16:30 ">
      <formula>NOT(ISERROR(SEARCH("08.30 – 16:30 ",BH115)))</formula>
    </cfRule>
    <cfRule type="containsText" dxfId="5734" priority="5917" operator="containsText" text="08.30 – 17:30 ">
      <formula>NOT(ISERROR(SEARCH("08.30 – 17:30 ",BH115)))</formula>
    </cfRule>
  </conditionalFormatting>
  <conditionalFormatting sqref="BH115:BH122">
    <cfRule type="containsText" dxfId="5733" priority="5912" operator="containsText" text="1 3 : 0 0">
      <formula>NOT(ISERROR(SEARCH("1 3 : 0 0",BH115)))</formula>
    </cfRule>
  </conditionalFormatting>
  <conditionalFormatting sqref="BH115">
    <cfRule type="containsText" dxfId="5732" priority="5911" operator="containsText" text="13:00">
      <formula>NOT(ISERROR(SEARCH("13:00",BH115)))</formula>
    </cfRule>
  </conditionalFormatting>
  <conditionalFormatting sqref="BH115:BH122">
    <cfRule type="containsText" dxfId="5731" priority="5922" operator="containsText" text="09:00 – 13.00 ">
      <formula>NOT(ISERROR(SEARCH("09:00 – 13.00 ",BH115)))</formula>
    </cfRule>
  </conditionalFormatting>
  <conditionalFormatting sqref="BH121">
    <cfRule type="containsText" dxfId="5730" priority="5909" operator="containsText" text="09:00 – 13.00 ">
      <formula>NOT(ISERROR(SEARCH("09:00 – 13.00 ",BH121)))</formula>
    </cfRule>
  </conditionalFormatting>
  <conditionalFormatting sqref="BH115:BH122">
    <cfRule type="containsText" dxfId="5729" priority="5908" operator="containsText" text="09:00 – 13.00 ">
      <formula>NOT(ISERROR(SEARCH("09:00 – 13.00 ",BH115)))</formula>
    </cfRule>
  </conditionalFormatting>
  <conditionalFormatting sqref="BH121:BH122">
    <cfRule type="containsText" dxfId="5728" priority="5907" operator="containsText" text="09:00 – 13.00 ">
      <formula>NOT(ISERROR(SEARCH("09:00 – 13.00 ",BH121)))</formula>
    </cfRule>
  </conditionalFormatting>
  <conditionalFormatting sqref="BH116">
    <cfRule type="containsText" dxfId="5727" priority="5904" operator="containsText" text="09.00 -13.00">
      <formula>NOT(ISERROR(SEARCH("09.00 -13.00",BH116)))</formula>
    </cfRule>
    <cfRule type="containsText" dxfId="5726" priority="5905" operator="containsText" text="09.00 -15:00">
      <formula>NOT(ISERROR(SEARCH("09.00 -15:00",BH116)))</formula>
    </cfRule>
    <cfRule type="containsText" dxfId="5725" priority="5906" operator="containsText" text="09.00 -16.00">
      <formula>NOT(ISERROR(SEARCH("09.00 -16.00",BH116)))</formula>
    </cfRule>
  </conditionalFormatting>
  <conditionalFormatting sqref="BH117:BH122">
    <cfRule type="containsText" dxfId="5724" priority="5901" operator="containsText" text="09.00 -13.00">
      <formula>NOT(ISERROR(SEARCH("09.00 -13.00",BH117)))</formula>
    </cfRule>
    <cfRule type="containsText" dxfId="5723" priority="5902" operator="containsText" text="09.00 -15:00">
      <formula>NOT(ISERROR(SEARCH("09.00 -15:00",BH117)))</formula>
    </cfRule>
    <cfRule type="containsText" dxfId="5722" priority="5903" operator="containsText" text="09.00 -16.00">
      <formula>NOT(ISERROR(SEARCH("09.00 -16.00",BH117)))</formula>
    </cfRule>
  </conditionalFormatting>
  <conditionalFormatting sqref="BH115">
    <cfRule type="containsText" dxfId="5721" priority="5898" operator="containsText" text="09.00 -13.00">
      <formula>NOT(ISERROR(SEARCH("09.00 -13.00",BH115)))</formula>
    </cfRule>
    <cfRule type="containsText" dxfId="5720" priority="5899" operator="containsText" text="09.00 -15:00">
      <formula>NOT(ISERROR(SEARCH("09.00 -15:00",BH115)))</formula>
    </cfRule>
    <cfRule type="containsText" dxfId="5719" priority="5900" operator="containsText" text="09.00 -16.00">
      <formula>NOT(ISERROR(SEARCH("09.00 -16.00",BH115)))</formula>
    </cfRule>
  </conditionalFormatting>
  <conditionalFormatting sqref="BH121">
    <cfRule type="containsText" dxfId="5718" priority="5897" operator="containsText" text="09:00 – 13.00 ">
      <formula>NOT(ISERROR(SEARCH("09:00 – 13.00 ",BH121)))</formula>
    </cfRule>
  </conditionalFormatting>
  <conditionalFormatting sqref="BH115:BH122">
    <cfRule type="containsText" dxfId="5717" priority="5896" operator="containsText" text="09:00 – 13.00 ">
      <formula>NOT(ISERROR(SEARCH("09:00 – 13.00 ",BH115)))</formula>
    </cfRule>
  </conditionalFormatting>
  <conditionalFormatting sqref="BH121:BH122">
    <cfRule type="containsText" dxfId="5716" priority="5895" operator="containsText" text="09:00 – 13.00 ">
      <formula>NOT(ISERROR(SEARCH("09:00 – 13.00 ",BH121)))</formula>
    </cfRule>
  </conditionalFormatting>
  <conditionalFormatting sqref="BH116">
    <cfRule type="containsText" dxfId="5715" priority="5892" operator="containsText" text="09.00 -13.00">
      <formula>NOT(ISERROR(SEARCH("09.00 -13.00",BH116)))</formula>
    </cfRule>
    <cfRule type="containsText" dxfId="5714" priority="5893" operator="containsText" text="09.00 -15:00">
      <formula>NOT(ISERROR(SEARCH("09.00 -15:00",BH116)))</formula>
    </cfRule>
    <cfRule type="containsText" dxfId="5713" priority="5894" operator="containsText" text="09.00 -16.00">
      <formula>NOT(ISERROR(SEARCH("09.00 -16.00",BH116)))</formula>
    </cfRule>
  </conditionalFormatting>
  <conditionalFormatting sqref="BH117:BH122">
    <cfRule type="containsText" dxfId="5712" priority="5889" operator="containsText" text="09.00 -13.00">
      <formula>NOT(ISERROR(SEARCH("09.00 -13.00",BH117)))</formula>
    </cfRule>
    <cfRule type="containsText" dxfId="5711" priority="5890" operator="containsText" text="09.00 -15:00">
      <formula>NOT(ISERROR(SEARCH("09.00 -15:00",BH117)))</formula>
    </cfRule>
    <cfRule type="containsText" dxfId="5710" priority="5891" operator="containsText" text="09.00 -16.00">
      <formula>NOT(ISERROR(SEARCH("09.00 -16.00",BH117)))</formula>
    </cfRule>
  </conditionalFormatting>
  <conditionalFormatting sqref="BH115">
    <cfRule type="containsText" dxfId="5709" priority="5886" operator="containsText" text="09.00 -13.00">
      <formula>NOT(ISERROR(SEARCH("09.00 -13.00",BH115)))</formula>
    </cfRule>
    <cfRule type="containsText" dxfId="5708" priority="5887" operator="containsText" text="09.00 -15:00">
      <formula>NOT(ISERROR(SEARCH("09.00 -15:00",BH115)))</formula>
    </cfRule>
    <cfRule type="containsText" dxfId="5707" priority="5888" operator="containsText" text="09.00 -16.00">
      <formula>NOT(ISERROR(SEARCH("09.00 -16.00",BH115)))</formula>
    </cfRule>
  </conditionalFormatting>
  <conditionalFormatting sqref="BH116">
    <cfRule type="containsText" dxfId="5706" priority="5883" operator="containsText" text="09.00 -13:00">
      <formula>NOT(ISERROR(SEARCH("09.00 -13:00",BH116)))</formula>
    </cfRule>
    <cfRule type="containsText" dxfId="5705" priority="5884" operator="containsText" text="08.30 -17.30">
      <formula>NOT(ISERROR(SEARCH("08.30 -17.30",BH116)))</formula>
    </cfRule>
    <cfRule type="containsText" dxfId="5704" priority="5885" operator="containsText" text="08.30 -15:30">
      <formula>NOT(ISERROR(SEARCH("08.30 -15:30",BH116)))</formula>
    </cfRule>
  </conditionalFormatting>
  <conditionalFormatting sqref="BH117:BH122">
    <cfRule type="containsText" dxfId="5703" priority="5880" operator="containsText" text="09.00 -13.00">
      <formula>NOT(ISERROR(SEARCH("09.00 -13.00",BH117)))</formula>
    </cfRule>
    <cfRule type="containsText" dxfId="5702" priority="5881" operator="containsText" text="09.00 -15:00">
      <formula>NOT(ISERROR(SEARCH("09.00 -15:00",BH117)))</formula>
    </cfRule>
    <cfRule type="containsText" dxfId="5701" priority="5882" operator="containsText" text="09.00 -16.00">
      <formula>NOT(ISERROR(SEARCH("09.00 -16.00",BH117)))</formula>
    </cfRule>
  </conditionalFormatting>
  <conditionalFormatting sqref="BH117:BH122">
    <cfRule type="containsText" dxfId="5700" priority="5877" operator="containsText" text="09.00 -13:00">
      <formula>NOT(ISERROR(SEARCH("09.00 -13:00",BH117)))</formula>
    </cfRule>
    <cfRule type="containsText" dxfId="5699" priority="5878" operator="containsText" text="08.30 -17.30">
      <formula>NOT(ISERROR(SEARCH("08.30 -17.30",BH117)))</formula>
    </cfRule>
    <cfRule type="containsText" dxfId="5698" priority="5879" operator="containsText" text="08.30 -15:30">
      <formula>NOT(ISERROR(SEARCH("08.30 -15:30",BH117)))</formula>
    </cfRule>
  </conditionalFormatting>
  <conditionalFormatting sqref="BH115">
    <cfRule type="containsText" dxfId="5697" priority="5874" operator="containsText" text="09.00 -13.00">
      <formula>NOT(ISERROR(SEARCH("09.00 -13.00",BH115)))</formula>
    </cfRule>
    <cfRule type="containsText" dxfId="5696" priority="5875" operator="containsText" text="09.00 -15:00">
      <formula>NOT(ISERROR(SEARCH("09.00 -15:00",BH115)))</formula>
    </cfRule>
    <cfRule type="containsText" dxfId="5695" priority="5876" operator="containsText" text="09.00 -16.00">
      <formula>NOT(ISERROR(SEARCH("09.00 -16.00",BH115)))</formula>
    </cfRule>
  </conditionalFormatting>
  <conditionalFormatting sqref="BH115">
    <cfRule type="containsText" dxfId="5694" priority="5871" operator="containsText" text="09.00 -13:00">
      <formula>NOT(ISERROR(SEARCH("09.00 -13:00",BH115)))</formula>
    </cfRule>
    <cfRule type="containsText" dxfId="5693" priority="5872" operator="containsText" text="08.30 -17.30">
      <formula>NOT(ISERROR(SEARCH("08.30 -17.30",BH115)))</formula>
    </cfRule>
    <cfRule type="containsText" dxfId="5692" priority="5873" operator="containsText" text="08.30 -15:30">
      <formula>NOT(ISERROR(SEARCH("08.30 -15:30",BH115)))</formula>
    </cfRule>
  </conditionalFormatting>
  <conditionalFormatting sqref="BH124">
    <cfRule type="cellIs" dxfId="5691" priority="5863" operator="equal">
      <formula>"09.00 – 15.00"</formula>
    </cfRule>
  </conditionalFormatting>
  <conditionalFormatting sqref="BH124">
    <cfRule type="cellIs" dxfId="5690" priority="5864" operator="equal">
      <formula>"09.00 – 18.00"</formula>
    </cfRule>
  </conditionalFormatting>
  <conditionalFormatting sqref="BH124">
    <cfRule type="cellIs" dxfId="5689" priority="5865" operator="equal">
      <formula>"09.30 – 13.00"</formula>
    </cfRule>
  </conditionalFormatting>
  <conditionalFormatting sqref="BH124">
    <cfRule type="cellIs" dxfId="5688" priority="5866" operator="equal">
      <formula>"10.30 – 19.30"</formula>
    </cfRule>
  </conditionalFormatting>
  <conditionalFormatting sqref="BH124">
    <cfRule type="cellIs" dxfId="5687" priority="5867" operator="equal">
      <formula>"11.30 – 19.30"</formula>
    </cfRule>
  </conditionalFormatting>
  <conditionalFormatting sqref="BH124">
    <cfRule type="cellIs" dxfId="5686" priority="5868" operator="equal">
      <formula>_FV(13,"3")</formula>
    </cfRule>
  </conditionalFormatting>
  <conditionalFormatting sqref="BH124">
    <cfRule type="cellIs" dxfId="5685" priority="5869" operator="equal">
      <formula>_FV(13,"3")</formula>
    </cfRule>
  </conditionalFormatting>
  <conditionalFormatting sqref="BH124">
    <cfRule type="cellIs" dxfId="5684" priority="5870" operator="equal">
      <formula>_FV(13,"3")</formula>
    </cfRule>
  </conditionalFormatting>
  <conditionalFormatting sqref="BH124">
    <cfRule type="containsText" dxfId="5683" priority="5853" operator="containsText" text="DOMENICA">
      <formula>NOT(ISERROR(SEARCH("DOMENICA",BH124)))</formula>
    </cfRule>
    <cfRule type="containsText" dxfId="5682" priority="5854" operator="containsText" text="08.30 – 14.30">
      <formula>NOT(ISERROR(SEARCH("08.30 – 14.30",BH124)))</formula>
    </cfRule>
    <cfRule type="containsText" dxfId="5681" priority="5855" operator="containsText" text="09.30 – 18.30">
      <formula>NOT(ISERROR(SEARCH("09.30 – 18.30",BH124)))</formula>
    </cfRule>
    <cfRule type="containsText" dxfId="5680" priority="5856" operator="containsText" text="08.30 – 16.30">
      <formula>NOT(ISERROR(SEARCH("08.30 – 16.30",BH124)))</formula>
    </cfRule>
    <cfRule type="containsText" dxfId="5679" priority="5857" operator="containsText" text="08.30 – 17.30">
      <formula>NOT(ISERROR(SEARCH("08.30 – 17.30",BH124)))</formula>
    </cfRule>
    <cfRule type="containsText" dxfId="5678" priority="5858" operator="containsText" text="09.00 – 18.00">
      <formula>NOT(ISERROR(SEARCH("09.00 – 18.00",BH124)))</formula>
    </cfRule>
    <cfRule type="containsText" dxfId="5677" priority="5859" operator="containsText" text="09.00 – 15.00">
      <formula>NOT(ISERROR(SEARCH("09.00 – 15.00",BH124)))</formula>
    </cfRule>
    <cfRule type="containsText" dxfId="5676" priority="5860" operator="containsText" text="10.30 – 19.30">
      <formula>NOT(ISERROR(SEARCH("10.30 – 19.30",BH124)))</formula>
    </cfRule>
    <cfRule type="containsText" dxfId="5675" priority="5861" operator="containsText" text="09.00 – 13.00">
      <formula>NOT(ISERROR(SEARCH("09.00 – 13.00",BH124)))</formula>
    </cfRule>
    <cfRule type="containsText" dxfId="5674" priority="5862" operator="containsText" text="11.30 – 19.30">
      <formula>NOT(ISERROR(SEARCH("11.30 – 19.30",BH124)))</formula>
    </cfRule>
  </conditionalFormatting>
  <conditionalFormatting sqref="BH124">
    <cfRule type="cellIs" dxfId="5673" priority="5846" operator="equal">
      <formula>"09.00 – 18.00"</formula>
    </cfRule>
  </conditionalFormatting>
  <conditionalFormatting sqref="BH124">
    <cfRule type="cellIs" dxfId="5672" priority="5847" operator="equal">
      <formula>"09.30 – 13.00"</formula>
    </cfRule>
  </conditionalFormatting>
  <conditionalFormatting sqref="BH124">
    <cfRule type="cellIs" dxfId="5671" priority="5848" operator="equal">
      <formula>"10.30 – 19.30"</formula>
    </cfRule>
  </conditionalFormatting>
  <conditionalFormatting sqref="BH124">
    <cfRule type="cellIs" dxfId="5670" priority="5849" operator="equal">
      <formula>"11.30 – 19.30"</formula>
    </cfRule>
  </conditionalFormatting>
  <conditionalFormatting sqref="BH124">
    <cfRule type="cellIs" dxfId="5669" priority="5850" operator="equal">
      <formula>_FV(13,"3")</formula>
    </cfRule>
  </conditionalFormatting>
  <conditionalFormatting sqref="BH124">
    <cfRule type="cellIs" dxfId="5668" priority="5851" operator="equal">
      <formula>_FV(13,"3")</formula>
    </cfRule>
  </conditionalFormatting>
  <conditionalFormatting sqref="BH124">
    <cfRule type="cellIs" dxfId="5667" priority="5852" operator="equal">
      <formula>_FV(13,"3")</formula>
    </cfRule>
  </conditionalFormatting>
  <conditionalFormatting sqref="BH124">
    <cfRule type="cellIs" dxfId="5666" priority="5839" operator="equal">
      <formula>"09.00 – 18.00"</formula>
    </cfRule>
  </conditionalFormatting>
  <conditionalFormatting sqref="BH124">
    <cfRule type="cellIs" dxfId="5665" priority="5840" operator="equal">
      <formula>"09.30 – 13.00"</formula>
    </cfRule>
  </conditionalFormatting>
  <conditionalFormatting sqref="BH124">
    <cfRule type="cellIs" dxfId="5664" priority="5841" operator="equal">
      <formula>"10.30 – 19.30"</formula>
    </cfRule>
  </conditionalFormatting>
  <conditionalFormatting sqref="BH124">
    <cfRule type="cellIs" dxfId="5663" priority="5842" operator="equal">
      <formula>"11.30 – 19.30"</formula>
    </cfRule>
  </conditionalFormatting>
  <conditionalFormatting sqref="BH124">
    <cfRule type="cellIs" dxfId="5662" priority="5843" operator="equal">
      <formula>_FV(13,"3")</formula>
    </cfRule>
  </conditionalFormatting>
  <conditionalFormatting sqref="BH124">
    <cfRule type="cellIs" dxfId="5661" priority="5844" operator="equal">
      <formula>_FV(13,"3")</formula>
    </cfRule>
  </conditionalFormatting>
  <conditionalFormatting sqref="BH124">
    <cfRule type="cellIs" dxfId="5660" priority="5845" operator="equal">
      <formula>_FV(13,"3")</formula>
    </cfRule>
  </conditionalFormatting>
  <conditionalFormatting sqref="BH124">
    <cfRule type="containsText" dxfId="5659" priority="5833" operator="containsText" text="09.00 - 13.00">
      <formula>NOT(ISERROR(SEARCH("09.00 - 13.00",BH124)))</formula>
    </cfRule>
    <cfRule type="containsText" dxfId="5658" priority="5834" operator="containsText" text="09.00 – 15:00">
      <formula>NOT(ISERROR(SEARCH("09.00 – 15:00",BH124)))</formula>
    </cfRule>
    <cfRule type="containsText" dxfId="5657" priority="5835" operator="containsText" text="09.00 – 16.00">
      <formula>NOT(ISERROR(SEARCH("09.00 – 16.00",BH124)))</formula>
    </cfRule>
    <cfRule type="containsText" dxfId="5656" priority="5836" operator="containsText" text="09.00 - 13:00">
      <formula>NOT(ISERROR(SEARCH("09.00 - 13:00",BH124)))</formula>
    </cfRule>
    <cfRule type="containsText" dxfId="5655" priority="5837" operator="containsText" text="08.30 – 16:30 ">
      <formula>NOT(ISERROR(SEARCH("08.30 – 16:30 ",BH124)))</formula>
    </cfRule>
    <cfRule type="containsText" dxfId="5654" priority="5838" operator="containsText" text="08.30 – 17:30 ">
      <formula>NOT(ISERROR(SEARCH("08.30 – 17:30 ",BH124)))</formula>
    </cfRule>
  </conditionalFormatting>
  <conditionalFormatting sqref="BH124">
    <cfRule type="cellIs" dxfId="5653" priority="5825" operator="equal">
      <formula>"09.00 – 15.00"</formula>
    </cfRule>
  </conditionalFormatting>
  <conditionalFormatting sqref="BH124">
    <cfRule type="cellIs" dxfId="5652" priority="5826" operator="equal">
      <formula>"09.00 – 18.00"</formula>
    </cfRule>
  </conditionalFormatting>
  <conditionalFormatting sqref="BH124">
    <cfRule type="cellIs" dxfId="5651" priority="5827" operator="equal">
      <formula>"09.30 – 13.00"</formula>
    </cfRule>
  </conditionalFormatting>
  <conditionalFormatting sqref="BH124">
    <cfRule type="cellIs" dxfId="5650" priority="5828" operator="equal">
      <formula>"10.30 – 19.30"</formula>
    </cfRule>
  </conditionalFormatting>
  <conditionalFormatting sqref="BH124">
    <cfRule type="cellIs" dxfId="5649" priority="5829" operator="equal">
      <formula>"11.30 – 19.30"</formula>
    </cfRule>
  </conditionalFormatting>
  <conditionalFormatting sqref="BH124">
    <cfRule type="cellIs" dxfId="5648" priority="5830" operator="equal">
      <formula>_FV(13,"3")</formula>
    </cfRule>
  </conditionalFormatting>
  <conditionalFormatting sqref="BH124">
    <cfRule type="cellIs" dxfId="5647" priority="5831" operator="equal">
      <formula>_FV(13,"3")</formula>
    </cfRule>
  </conditionalFormatting>
  <conditionalFormatting sqref="BH124">
    <cfRule type="cellIs" dxfId="5646" priority="5832" operator="equal">
      <formula>_FV(13,"3")</formula>
    </cfRule>
  </conditionalFormatting>
  <conditionalFormatting sqref="BH124">
    <cfRule type="containsText" dxfId="5645" priority="5815" operator="containsText" text="DOMENICA">
      <formula>NOT(ISERROR(SEARCH("DOMENICA",BH124)))</formula>
    </cfRule>
    <cfRule type="containsText" dxfId="5644" priority="5816" operator="containsText" text="08.30 – 14.30">
      <formula>NOT(ISERROR(SEARCH("08.30 – 14.30",BH124)))</formula>
    </cfRule>
    <cfRule type="containsText" dxfId="5643" priority="5817" operator="containsText" text="09.30 – 18.30">
      <formula>NOT(ISERROR(SEARCH("09.30 – 18.30",BH124)))</formula>
    </cfRule>
    <cfRule type="containsText" dxfId="5642" priority="5818" operator="containsText" text="08.30 – 16.30">
      <formula>NOT(ISERROR(SEARCH("08.30 – 16.30",BH124)))</formula>
    </cfRule>
    <cfRule type="containsText" dxfId="5641" priority="5819" operator="containsText" text="08.30 – 17.30">
      <formula>NOT(ISERROR(SEARCH("08.30 – 17.30",BH124)))</formula>
    </cfRule>
    <cfRule type="containsText" dxfId="5640" priority="5820" operator="containsText" text="09.00 – 18.00">
      <formula>NOT(ISERROR(SEARCH("09.00 – 18.00",BH124)))</formula>
    </cfRule>
    <cfRule type="containsText" dxfId="5639" priority="5821" operator="containsText" text="09.00 – 15.00">
      <formula>NOT(ISERROR(SEARCH("09.00 – 15.00",BH124)))</formula>
    </cfRule>
    <cfRule type="containsText" dxfId="5638" priority="5822" operator="containsText" text="10.30 – 19.30">
      <formula>NOT(ISERROR(SEARCH("10.30 – 19.30",BH124)))</formula>
    </cfRule>
    <cfRule type="containsText" dxfId="5637" priority="5823" operator="containsText" text="09.00 – 13.00">
      <formula>NOT(ISERROR(SEARCH("09.00 – 13.00",BH124)))</formula>
    </cfRule>
    <cfRule type="containsText" dxfId="5636" priority="5824" operator="containsText" text="11.30 – 19.30">
      <formula>NOT(ISERROR(SEARCH("11.30 – 19.30",BH124)))</formula>
    </cfRule>
  </conditionalFormatting>
  <conditionalFormatting sqref="BH124">
    <cfRule type="cellIs" dxfId="5635" priority="5808" operator="equal">
      <formula>"09.00 – 18.00"</formula>
    </cfRule>
  </conditionalFormatting>
  <conditionalFormatting sqref="BH124">
    <cfRule type="cellIs" dxfId="5634" priority="5809" operator="equal">
      <formula>"09.30 – 13.00"</formula>
    </cfRule>
  </conditionalFormatting>
  <conditionalFormatting sqref="BH124">
    <cfRule type="cellIs" dxfId="5633" priority="5810" operator="equal">
      <formula>"10.30 – 19.30"</formula>
    </cfRule>
  </conditionalFormatting>
  <conditionalFormatting sqref="BH124">
    <cfRule type="cellIs" dxfId="5632" priority="5811" operator="equal">
      <formula>"11.30 – 19.30"</formula>
    </cfRule>
  </conditionalFormatting>
  <conditionalFormatting sqref="BH124">
    <cfRule type="cellIs" dxfId="5631" priority="5812" operator="equal">
      <formula>_FV(13,"3")</formula>
    </cfRule>
  </conditionalFormatting>
  <conditionalFormatting sqref="BH124">
    <cfRule type="cellIs" dxfId="5630" priority="5813" operator="equal">
      <formula>_FV(13,"3")</formula>
    </cfRule>
  </conditionalFormatting>
  <conditionalFormatting sqref="BH124">
    <cfRule type="cellIs" dxfId="5629" priority="5814" operator="equal">
      <formula>_FV(13,"3")</formula>
    </cfRule>
  </conditionalFormatting>
  <conditionalFormatting sqref="BH124">
    <cfRule type="cellIs" dxfId="5628" priority="5801" operator="equal">
      <formula>"09.00 – 18.00"</formula>
    </cfRule>
  </conditionalFormatting>
  <conditionalFormatting sqref="BH124">
    <cfRule type="cellIs" dxfId="5627" priority="5802" operator="equal">
      <formula>"09.30 – 13.00"</formula>
    </cfRule>
  </conditionalFormatting>
  <conditionalFormatting sqref="BH124">
    <cfRule type="cellIs" dxfId="5626" priority="5803" operator="equal">
      <formula>"10.30 – 19.30"</formula>
    </cfRule>
  </conditionalFormatting>
  <conditionalFormatting sqref="BH124">
    <cfRule type="cellIs" dxfId="5625" priority="5804" operator="equal">
      <formula>"11.30 – 19.30"</formula>
    </cfRule>
  </conditionalFormatting>
  <conditionalFormatting sqref="BH124">
    <cfRule type="cellIs" dxfId="5624" priority="5805" operator="equal">
      <formula>_FV(13,"3")</formula>
    </cfRule>
  </conditionalFormatting>
  <conditionalFormatting sqref="BH124">
    <cfRule type="cellIs" dxfId="5623" priority="5806" operator="equal">
      <formula>_FV(13,"3")</formula>
    </cfRule>
  </conditionalFormatting>
  <conditionalFormatting sqref="BH124">
    <cfRule type="cellIs" dxfId="5622" priority="5807" operator="equal">
      <formula>_FV(13,"3")</formula>
    </cfRule>
  </conditionalFormatting>
  <conditionalFormatting sqref="BH124">
    <cfRule type="cellIs" dxfId="5621" priority="5793" operator="equal">
      <formula>"09.00 – 15.00"</formula>
    </cfRule>
  </conditionalFormatting>
  <conditionalFormatting sqref="BH124">
    <cfRule type="cellIs" dxfId="5620" priority="5794" operator="equal">
      <formula>"09.00 – 18.00"</formula>
    </cfRule>
  </conditionalFormatting>
  <conditionalFormatting sqref="BH124">
    <cfRule type="cellIs" dxfId="5619" priority="5795" operator="equal">
      <formula>"09.30 – 13.00"</formula>
    </cfRule>
  </conditionalFormatting>
  <conditionalFormatting sqref="BH124">
    <cfRule type="cellIs" dxfId="5618" priority="5796" operator="equal">
      <formula>"10.30 – 19.30"</formula>
    </cfRule>
  </conditionalFormatting>
  <conditionalFormatting sqref="BH124">
    <cfRule type="cellIs" dxfId="5617" priority="5797" operator="equal">
      <formula>"11.30 – 19.30"</formula>
    </cfRule>
  </conditionalFormatting>
  <conditionalFormatting sqref="BH124">
    <cfRule type="cellIs" dxfId="5616" priority="5798" operator="equal">
      <formula>_FV(13,"3")</formula>
    </cfRule>
  </conditionalFormatting>
  <conditionalFormatting sqref="BH124">
    <cfRule type="cellIs" dxfId="5615" priority="5799" operator="equal">
      <formula>_FV(13,"3")</formula>
    </cfRule>
  </conditionalFormatting>
  <conditionalFormatting sqref="BH124">
    <cfRule type="cellIs" dxfId="5614" priority="5800" operator="equal">
      <formula>_FV(13,"3")</formula>
    </cfRule>
  </conditionalFormatting>
  <conditionalFormatting sqref="BH124">
    <cfRule type="containsText" dxfId="5613" priority="5783" operator="containsText" text="DOMENICA">
      <formula>NOT(ISERROR(SEARCH("DOMENICA",BH124)))</formula>
    </cfRule>
    <cfRule type="containsText" dxfId="5612" priority="5784" operator="containsText" text="08.30 – 14.30">
      <formula>NOT(ISERROR(SEARCH("08.30 – 14.30",BH124)))</formula>
    </cfRule>
    <cfRule type="containsText" dxfId="5611" priority="5785" operator="containsText" text="09.30 – 18.30">
      <formula>NOT(ISERROR(SEARCH("09.30 – 18.30",BH124)))</formula>
    </cfRule>
    <cfRule type="containsText" dxfId="5610" priority="5786" operator="containsText" text="08.30 – 16.30">
      <formula>NOT(ISERROR(SEARCH("08.30 – 16.30",BH124)))</formula>
    </cfRule>
    <cfRule type="containsText" dxfId="5609" priority="5787" operator="containsText" text="08.30 – 17.30">
      <formula>NOT(ISERROR(SEARCH("08.30 – 17.30",BH124)))</formula>
    </cfRule>
    <cfRule type="containsText" dxfId="5608" priority="5788" operator="containsText" text="09.00 – 18.00">
      <formula>NOT(ISERROR(SEARCH("09.00 – 18.00",BH124)))</formula>
    </cfRule>
    <cfRule type="containsText" dxfId="5607" priority="5789" operator="containsText" text="09.00 – 15.00">
      <formula>NOT(ISERROR(SEARCH("09.00 – 15.00",BH124)))</formula>
    </cfRule>
    <cfRule type="containsText" dxfId="5606" priority="5790" operator="containsText" text="10.30 – 19.30">
      <formula>NOT(ISERROR(SEARCH("10.30 – 19.30",BH124)))</formula>
    </cfRule>
    <cfRule type="containsText" dxfId="5605" priority="5791" operator="containsText" text="09.00 – 13.00">
      <formula>NOT(ISERROR(SEARCH("09.00 – 13.00",BH124)))</formula>
    </cfRule>
    <cfRule type="containsText" dxfId="5604" priority="5792" operator="containsText" text="11.30 – 19.30">
      <formula>NOT(ISERROR(SEARCH("11.30 – 19.30",BH124)))</formula>
    </cfRule>
  </conditionalFormatting>
  <conditionalFormatting sqref="BH124">
    <cfRule type="cellIs" dxfId="5603" priority="5776" operator="equal">
      <formula>"09.00 – 18.00"</formula>
    </cfRule>
  </conditionalFormatting>
  <conditionalFormatting sqref="BH124">
    <cfRule type="cellIs" dxfId="5602" priority="5777" operator="equal">
      <formula>"09.30 – 13.00"</formula>
    </cfRule>
  </conditionalFormatting>
  <conditionalFormatting sqref="BH124">
    <cfRule type="cellIs" dxfId="5601" priority="5778" operator="equal">
      <formula>"10.30 – 19.30"</formula>
    </cfRule>
  </conditionalFormatting>
  <conditionalFormatting sqref="BH124">
    <cfRule type="cellIs" dxfId="5600" priority="5779" operator="equal">
      <formula>"11.30 – 19.30"</formula>
    </cfRule>
  </conditionalFormatting>
  <conditionalFormatting sqref="BH124">
    <cfRule type="cellIs" dxfId="5599" priority="5780" operator="equal">
      <formula>_FV(13,"3")</formula>
    </cfRule>
  </conditionalFormatting>
  <conditionalFormatting sqref="BH124">
    <cfRule type="cellIs" dxfId="5598" priority="5781" operator="equal">
      <formula>_FV(13,"3")</formula>
    </cfRule>
  </conditionalFormatting>
  <conditionalFormatting sqref="BH124">
    <cfRule type="cellIs" dxfId="5597" priority="5782" operator="equal">
      <formula>_FV(13,"3")</formula>
    </cfRule>
  </conditionalFormatting>
  <conditionalFormatting sqref="BH124">
    <cfRule type="cellIs" dxfId="5596" priority="5769" operator="equal">
      <formula>"09.00 – 18.00"</formula>
    </cfRule>
  </conditionalFormatting>
  <conditionalFormatting sqref="BH124">
    <cfRule type="cellIs" dxfId="5595" priority="5770" operator="equal">
      <formula>"09.30 – 13.00"</formula>
    </cfRule>
  </conditionalFormatting>
  <conditionalFormatting sqref="BH124">
    <cfRule type="cellIs" dxfId="5594" priority="5771" operator="equal">
      <formula>"10.30 – 19.30"</formula>
    </cfRule>
  </conditionalFormatting>
  <conditionalFormatting sqref="BH124">
    <cfRule type="cellIs" dxfId="5593" priority="5772" operator="equal">
      <formula>"11.30 – 19.30"</formula>
    </cfRule>
  </conditionalFormatting>
  <conditionalFormatting sqref="BH124">
    <cfRule type="cellIs" dxfId="5592" priority="5773" operator="equal">
      <formula>_FV(13,"3")</formula>
    </cfRule>
  </conditionalFormatting>
  <conditionalFormatting sqref="BH124">
    <cfRule type="cellIs" dxfId="5591" priority="5774" operator="equal">
      <formula>_FV(13,"3")</formula>
    </cfRule>
  </conditionalFormatting>
  <conditionalFormatting sqref="BH124">
    <cfRule type="cellIs" dxfId="5590" priority="5775" operator="equal">
      <formula>_FV(13,"3")</formula>
    </cfRule>
  </conditionalFormatting>
  <conditionalFormatting sqref="BH124">
    <cfRule type="cellIs" dxfId="5589" priority="5761" operator="equal">
      <formula>"09.00 – 15.00"</formula>
    </cfRule>
  </conditionalFormatting>
  <conditionalFormatting sqref="BH124">
    <cfRule type="cellIs" dxfId="5588" priority="5762" operator="equal">
      <formula>"09.00 – 18.00"</formula>
    </cfRule>
  </conditionalFormatting>
  <conditionalFormatting sqref="BH124">
    <cfRule type="cellIs" dxfId="5587" priority="5763" operator="equal">
      <formula>"09.30 – 13.00"</formula>
    </cfRule>
  </conditionalFormatting>
  <conditionalFormatting sqref="BH124">
    <cfRule type="cellIs" dxfId="5586" priority="5764" operator="equal">
      <formula>"10.30 – 19.30"</formula>
    </cfRule>
  </conditionalFormatting>
  <conditionalFormatting sqref="BH124">
    <cfRule type="cellIs" dxfId="5585" priority="5765" operator="equal">
      <formula>"11.30 – 19.30"</formula>
    </cfRule>
  </conditionalFormatting>
  <conditionalFormatting sqref="BH124">
    <cfRule type="cellIs" dxfId="5584" priority="5766" operator="equal">
      <formula>_FV(13,"3")</formula>
    </cfRule>
  </conditionalFormatting>
  <conditionalFormatting sqref="BH124">
    <cfRule type="cellIs" dxfId="5583" priority="5767" operator="equal">
      <formula>_FV(13,"3")</formula>
    </cfRule>
  </conditionalFormatting>
  <conditionalFormatting sqref="BH124">
    <cfRule type="cellIs" dxfId="5582" priority="5768" operator="equal">
      <formula>_FV(13,"3")</formula>
    </cfRule>
  </conditionalFormatting>
  <conditionalFormatting sqref="BH124">
    <cfRule type="containsText" dxfId="5581" priority="5751" operator="containsText" text="DOMENICA">
      <formula>NOT(ISERROR(SEARCH("DOMENICA",BH124)))</formula>
    </cfRule>
    <cfRule type="containsText" dxfId="5580" priority="5752" operator="containsText" text="08.30 – 14.30">
      <formula>NOT(ISERROR(SEARCH("08.30 – 14.30",BH124)))</formula>
    </cfRule>
    <cfRule type="containsText" dxfId="5579" priority="5753" operator="containsText" text="09.30 – 18.30">
      <formula>NOT(ISERROR(SEARCH("09.30 – 18.30",BH124)))</formula>
    </cfRule>
    <cfRule type="containsText" dxfId="5578" priority="5754" operator="containsText" text="08.30 – 16.30">
      <formula>NOT(ISERROR(SEARCH("08.30 – 16.30",BH124)))</formula>
    </cfRule>
    <cfRule type="containsText" dxfId="5577" priority="5755" operator="containsText" text="08.30 – 17.30">
      <formula>NOT(ISERROR(SEARCH("08.30 – 17.30",BH124)))</formula>
    </cfRule>
    <cfRule type="containsText" dxfId="5576" priority="5756" operator="containsText" text="09.00 – 18.00">
      <formula>NOT(ISERROR(SEARCH("09.00 – 18.00",BH124)))</formula>
    </cfRule>
    <cfRule type="containsText" dxfId="5575" priority="5757" operator="containsText" text="09.00 – 15.00">
      <formula>NOT(ISERROR(SEARCH("09.00 – 15.00",BH124)))</formula>
    </cfRule>
    <cfRule type="containsText" dxfId="5574" priority="5758" operator="containsText" text="10.30 – 19.30">
      <formula>NOT(ISERROR(SEARCH("10.30 – 19.30",BH124)))</formula>
    </cfRule>
    <cfRule type="containsText" dxfId="5573" priority="5759" operator="containsText" text="09.00 – 13.00">
      <formula>NOT(ISERROR(SEARCH("09.00 – 13.00",BH124)))</formula>
    </cfRule>
    <cfRule type="containsText" dxfId="5572" priority="5760" operator="containsText" text="11.30 – 19.30">
      <formula>NOT(ISERROR(SEARCH("11.30 – 19.30",BH124)))</formula>
    </cfRule>
  </conditionalFormatting>
  <conditionalFormatting sqref="BH124">
    <cfRule type="cellIs" dxfId="5571" priority="5744" operator="equal">
      <formula>"09.00 – 18.00"</formula>
    </cfRule>
  </conditionalFormatting>
  <conditionalFormatting sqref="BH124">
    <cfRule type="cellIs" dxfId="5570" priority="5745" operator="equal">
      <formula>"09.30 – 13.00"</formula>
    </cfRule>
  </conditionalFormatting>
  <conditionalFormatting sqref="BH124">
    <cfRule type="cellIs" dxfId="5569" priority="5746" operator="equal">
      <formula>"10.30 – 19.30"</formula>
    </cfRule>
  </conditionalFormatting>
  <conditionalFormatting sqref="BH124">
    <cfRule type="cellIs" dxfId="5568" priority="5747" operator="equal">
      <formula>"11.30 – 19.30"</formula>
    </cfRule>
  </conditionalFormatting>
  <conditionalFormatting sqref="BH124">
    <cfRule type="cellIs" dxfId="5567" priority="5748" operator="equal">
      <formula>_FV(13,"3")</formula>
    </cfRule>
  </conditionalFormatting>
  <conditionalFormatting sqref="BH124">
    <cfRule type="cellIs" dxfId="5566" priority="5749" operator="equal">
      <formula>_FV(13,"3")</formula>
    </cfRule>
  </conditionalFormatting>
  <conditionalFormatting sqref="BH124">
    <cfRule type="cellIs" dxfId="5565" priority="5750" operator="equal">
      <formula>_FV(13,"3")</formula>
    </cfRule>
  </conditionalFormatting>
  <conditionalFormatting sqref="BH124">
    <cfRule type="cellIs" dxfId="5564" priority="5737" operator="equal">
      <formula>"09.00 – 18.00"</formula>
    </cfRule>
  </conditionalFormatting>
  <conditionalFormatting sqref="BH124">
    <cfRule type="cellIs" dxfId="5563" priority="5738" operator="equal">
      <formula>"09.30 – 13.00"</formula>
    </cfRule>
  </conditionalFormatting>
  <conditionalFormatting sqref="BH124">
    <cfRule type="cellIs" dxfId="5562" priority="5739" operator="equal">
      <formula>"10.30 – 19.30"</formula>
    </cfRule>
  </conditionalFormatting>
  <conditionalFormatting sqref="BH124">
    <cfRule type="cellIs" dxfId="5561" priority="5740" operator="equal">
      <formula>"11.30 – 19.30"</formula>
    </cfRule>
  </conditionalFormatting>
  <conditionalFormatting sqref="BH124">
    <cfRule type="cellIs" dxfId="5560" priority="5741" operator="equal">
      <formula>_FV(13,"3")</formula>
    </cfRule>
  </conditionalFormatting>
  <conditionalFormatting sqref="BH124">
    <cfRule type="cellIs" dxfId="5559" priority="5742" operator="equal">
      <formula>_FV(13,"3")</formula>
    </cfRule>
  </conditionalFormatting>
  <conditionalFormatting sqref="BH124">
    <cfRule type="cellIs" dxfId="5558" priority="5743" operator="equal">
      <formula>_FV(13,"3")</formula>
    </cfRule>
  </conditionalFormatting>
  <conditionalFormatting sqref="BH125:BH132">
    <cfRule type="containsText" dxfId="5557" priority="5719" operator="containsText" text="08.30 – 14.30">
      <formula>NOT(ISERROR(SEARCH("08.30 – 14.30",BH125)))</formula>
    </cfRule>
    <cfRule type="containsText" dxfId="5556" priority="5720" operator="containsText" text="09:30 – 18.30">
      <formula>NOT(ISERROR(SEARCH("09:30 – 18.30",BH125)))</formula>
    </cfRule>
    <cfRule type="containsText" dxfId="5555" priority="5721" operator="containsText" text="10.30 – 18.30">
      <formula>NOT(ISERROR(SEARCH("10.30 – 18.30",BH125)))</formula>
    </cfRule>
    <cfRule type="containsText" dxfId="5554" priority="5722" operator="containsText" text="09.30 – 18.30">
      <formula>NOT(ISERROR(SEARCH("09.30 – 18.30",BH125)))</formula>
    </cfRule>
    <cfRule type="containsText" dxfId="5553" priority="5724" operator="containsText" text="09.00 – 13:00">
      <formula>NOT(ISERROR(SEARCH("09.00 – 13:00",BH125)))</formula>
    </cfRule>
    <cfRule type="containsText" dxfId="5552" priority="5725" operator="containsText" text="08.30 – 16.30">
      <formula>NOT(ISERROR(SEARCH("08.30 – 16.30",BH125)))</formula>
    </cfRule>
    <cfRule type="containsText" dxfId="5551" priority="5726" operator="containsText" text="08:30 – 17.30">
      <formula>NOT(ISERROR(SEARCH("08:30 – 17.30",BH125)))</formula>
    </cfRule>
    <cfRule type="containsText" dxfId="5550" priority="5727" operator="containsText" text="08.30 – 17.30">
      <formula>NOT(ISERROR(SEARCH("08.30 – 17.30",BH125)))</formula>
    </cfRule>
    <cfRule type="containsText" dxfId="5549" priority="5728" operator="containsText" text="09.00 – 18.00">
      <formula>NOT(ISERROR(SEARCH("09.00 – 18.00",BH125)))</formula>
    </cfRule>
    <cfRule type="containsText" dxfId="5548" priority="5729" operator="containsText" text="09.00 – 13.00">
      <formula>NOT(ISERROR(SEARCH("09.00 – 13.00",BH125)))</formula>
    </cfRule>
    <cfRule type="containsText" dxfId="5547" priority="5730" operator="containsText" text="11.30 – 19.30">
      <formula>NOT(ISERROR(SEARCH("11.30 – 19.30",BH125)))</formula>
    </cfRule>
    <cfRule type="containsText" dxfId="5546" priority="5731" operator="containsText" text="10.30 – 19.30">
      <formula>NOT(ISERROR(SEARCH("10.30 – 19.30",BH125)))</formula>
    </cfRule>
    <cfRule type="containsText" dxfId="5545" priority="5732" operator="containsText" text="09.00 – 15.00">
      <formula>NOT(ISERROR(SEARCH("09.00 – 15.00",BH125)))</formula>
    </cfRule>
    <cfRule type="containsText" dxfId="5544" priority="5733" operator="containsText" text="1 2 : 3 0">
      <formula>NOT(ISERROR(SEARCH("1 2 : 3 0",BH125)))</formula>
    </cfRule>
    <cfRule type="containsText" dxfId="5543" priority="5734" operator="containsText" text="1 3 : 3 0">
      <formula>NOT(ISERROR(SEARCH("1 3 : 3 0",BH125)))</formula>
    </cfRule>
    <cfRule type="containsText" dxfId="5542" priority="5735" operator="containsText" text="FESTIVITÁ">
      <formula>NOT(ISERROR(SEARCH("FESTIVITÁ",BH125)))</formula>
    </cfRule>
    <cfRule type="cellIs" dxfId="5541" priority="5736" operator="equal">
      <formula>"DOMENICA"</formula>
    </cfRule>
  </conditionalFormatting>
  <conditionalFormatting sqref="BH125:BH132">
    <cfRule type="containsText" dxfId="5540" priority="5711" operator="containsText" text="09.00 - 13.00">
      <formula>NOT(ISERROR(SEARCH("09.00 - 13.00",BH125)))</formula>
    </cfRule>
    <cfRule type="containsText" dxfId="5539" priority="5714" operator="containsText" text="09.00 – 15:00">
      <formula>NOT(ISERROR(SEARCH("09.00 – 15:00",BH125)))</formula>
    </cfRule>
    <cfRule type="containsText" dxfId="5538" priority="5715" operator="containsText" text="09.00 – 16.00">
      <formula>NOT(ISERROR(SEARCH("09.00 – 16.00",BH125)))</formula>
    </cfRule>
    <cfRule type="containsText" dxfId="5537" priority="5716" operator="containsText" text="09.00 - 13:00">
      <formula>NOT(ISERROR(SEARCH("09.00 - 13:00",BH125)))</formula>
    </cfRule>
    <cfRule type="containsText" dxfId="5536" priority="5717" operator="containsText" text="08.30 – 16:30 ">
      <formula>NOT(ISERROR(SEARCH("08.30 – 16:30 ",BH125)))</formula>
    </cfRule>
    <cfRule type="containsText" dxfId="5535" priority="5718" operator="containsText" text="08.30 – 17:30 ">
      <formula>NOT(ISERROR(SEARCH("08.30 – 17:30 ",BH125)))</formula>
    </cfRule>
  </conditionalFormatting>
  <conditionalFormatting sqref="BH125:BH132">
    <cfRule type="containsText" dxfId="5534" priority="5713" operator="containsText" text="1 3 : 0 0">
      <formula>NOT(ISERROR(SEARCH("1 3 : 0 0",BH125)))</formula>
    </cfRule>
  </conditionalFormatting>
  <conditionalFormatting sqref="BH125">
    <cfRule type="containsText" dxfId="5533" priority="5712" operator="containsText" text="13:00">
      <formula>NOT(ISERROR(SEARCH("13:00",BH125)))</formula>
    </cfRule>
  </conditionalFormatting>
  <conditionalFormatting sqref="BH125:BH132">
    <cfRule type="containsText" dxfId="5532" priority="5723" operator="containsText" text="09:00 – 13.00 ">
      <formula>NOT(ISERROR(SEARCH("09:00 – 13.00 ",BH125)))</formula>
    </cfRule>
  </conditionalFormatting>
  <conditionalFormatting sqref="BH131">
    <cfRule type="containsText" dxfId="5531" priority="5710" operator="containsText" text="09:00 – 13.00 ">
      <formula>NOT(ISERROR(SEARCH("09:00 – 13.00 ",BH131)))</formula>
    </cfRule>
  </conditionalFormatting>
  <conditionalFormatting sqref="BH125:BH132">
    <cfRule type="containsText" dxfId="5530" priority="5709" operator="containsText" text="09:00 – 13.00 ">
      <formula>NOT(ISERROR(SEARCH("09:00 – 13.00 ",BH125)))</formula>
    </cfRule>
  </conditionalFormatting>
  <conditionalFormatting sqref="BH131:BH132">
    <cfRule type="containsText" dxfId="5529" priority="5708" operator="containsText" text="09:00 – 13.00 ">
      <formula>NOT(ISERROR(SEARCH("09:00 – 13.00 ",BH131)))</formula>
    </cfRule>
  </conditionalFormatting>
  <conditionalFormatting sqref="BH126">
    <cfRule type="containsText" dxfId="5528" priority="5705" operator="containsText" text="09.00 -13.00">
      <formula>NOT(ISERROR(SEARCH("09.00 -13.00",BH126)))</formula>
    </cfRule>
    <cfRule type="containsText" dxfId="5527" priority="5706" operator="containsText" text="09.00 -15:00">
      <formula>NOT(ISERROR(SEARCH("09.00 -15:00",BH126)))</formula>
    </cfRule>
    <cfRule type="containsText" dxfId="5526" priority="5707" operator="containsText" text="09.00 -16.00">
      <formula>NOT(ISERROR(SEARCH("09.00 -16.00",BH126)))</formula>
    </cfRule>
  </conditionalFormatting>
  <conditionalFormatting sqref="BH127:BH132">
    <cfRule type="containsText" dxfId="5525" priority="5702" operator="containsText" text="09.00 -13.00">
      <formula>NOT(ISERROR(SEARCH("09.00 -13.00",BH127)))</formula>
    </cfRule>
    <cfRule type="containsText" dxfId="5524" priority="5703" operator="containsText" text="09.00 -15:00">
      <formula>NOT(ISERROR(SEARCH("09.00 -15:00",BH127)))</formula>
    </cfRule>
    <cfRule type="containsText" dxfId="5523" priority="5704" operator="containsText" text="09.00 -16.00">
      <formula>NOT(ISERROR(SEARCH("09.00 -16.00",BH127)))</formula>
    </cfRule>
  </conditionalFormatting>
  <conditionalFormatting sqref="BH125">
    <cfRule type="containsText" dxfId="5522" priority="5699" operator="containsText" text="09.00 -13.00">
      <formula>NOT(ISERROR(SEARCH("09.00 -13.00",BH125)))</formula>
    </cfRule>
    <cfRule type="containsText" dxfId="5521" priority="5700" operator="containsText" text="09.00 -15:00">
      <formula>NOT(ISERROR(SEARCH("09.00 -15:00",BH125)))</formula>
    </cfRule>
    <cfRule type="containsText" dxfId="5520" priority="5701" operator="containsText" text="09.00 -16.00">
      <formula>NOT(ISERROR(SEARCH("09.00 -16.00",BH125)))</formula>
    </cfRule>
  </conditionalFormatting>
  <conditionalFormatting sqref="BH131">
    <cfRule type="containsText" dxfId="5519" priority="5698" operator="containsText" text="09:00 – 13.00 ">
      <formula>NOT(ISERROR(SEARCH("09:00 – 13.00 ",BH131)))</formula>
    </cfRule>
  </conditionalFormatting>
  <conditionalFormatting sqref="BH125:BH132">
    <cfRule type="containsText" dxfId="5518" priority="5697" operator="containsText" text="09:00 – 13.00 ">
      <formula>NOT(ISERROR(SEARCH("09:00 – 13.00 ",BH125)))</formula>
    </cfRule>
  </conditionalFormatting>
  <conditionalFormatting sqref="BH131:BH132">
    <cfRule type="containsText" dxfId="5517" priority="5696" operator="containsText" text="09:00 – 13.00 ">
      <formula>NOT(ISERROR(SEARCH("09:00 – 13.00 ",BH131)))</formula>
    </cfRule>
  </conditionalFormatting>
  <conditionalFormatting sqref="BH126">
    <cfRule type="containsText" dxfId="5516" priority="5693" operator="containsText" text="09.00 -13.00">
      <formula>NOT(ISERROR(SEARCH("09.00 -13.00",BH126)))</formula>
    </cfRule>
    <cfRule type="containsText" dxfId="5515" priority="5694" operator="containsText" text="09.00 -15:00">
      <formula>NOT(ISERROR(SEARCH("09.00 -15:00",BH126)))</formula>
    </cfRule>
    <cfRule type="containsText" dxfId="5514" priority="5695" operator="containsText" text="09.00 -16.00">
      <formula>NOT(ISERROR(SEARCH("09.00 -16.00",BH126)))</formula>
    </cfRule>
  </conditionalFormatting>
  <conditionalFormatting sqref="BH127:BH132">
    <cfRule type="containsText" dxfId="5513" priority="5690" operator="containsText" text="09.00 -13.00">
      <formula>NOT(ISERROR(SEARCH("09.00 -13.00",BH127)))</formula>
    </cfRule>
    <cfRule type="containsText" dxfId="5512" priority="5691" operator="containsText" text="09.00 -15:00">
      <formula>NOT(ISERROR(SEARCH("09.00 -15:00",BH127)))</formula>
    </cfRule>
    <cfRule type="containsText" dxfId="5511" priority="5692" operator="containsText" text="09.00 -16.00">
      <formula>NOT(ISERROR(SEARCH("09.00 -16.00",BH127)))</formula>
    </cfRule>
  </conditionalFormatting>
  <conditionalFormatting sqref="BH125">
    <cfRule type="containsText" dxfId="5510" priority="5687" operator="containsText" text="09.00 -13.00">
      <formula>NOT(ISERROR(SEARCH("09.00 -13.00",BH125)))</formula>
    </cfRule>
    <cfRule type="containsText" dxfId="5509" priority="5688" operator="containsText" text="09.00 -15:00">
      <formula>NOT(ISERROR(SEARCH("09.00 -15:00",BH125)))</formula>
    </cfRule>
    <cfRule type="containsText" dxfId="5508" priority="5689" operator="containsText" text="09.00 -16.00">
      <formula>NOT(ISERROR(SEARCH("09.00 -16.00",BH125)))</formula>
    </cfRule>
  </conditionalFormatting>
  <conditionalFormatting sqref="BH126">
    <cfRule type="containsText" dxfId="5507" priority="5684" operator="containsText" text="09.00 -13:00">
      <formula>NOT(ISERROR(SEARCH("09.00 -13:00",BH126)))</formula>
    </cfRule>
    <cfRule type="containsText" dxfId="5506" priority="5685" operator="containsText" text="08.30 -17.30">
      <formula>NOT(ISERROR(SEARCH("08.30 -17.30",BH126)))</formula>
    </cfRule>
    <cfRule type="containsText" dxfId="5505" priority="5686" operator="containsText" text="08.30 -15:30">
      <formula>NOT(ISERROR(SEARCH("08.30 -15:30",BH126)))</formula>
    </cfRule>
  </conditionalFormatting>
  <conditionalFormatting sqref="BH127:BH132">
    <cfRule type="containsText" dxfId="5504" priority="5681" operator="containsText" text="09.00 -13.00">
      <formula>NOT(ISERROR(SEARCH("09.00 -13.00",BH127)))</formula>
    </cfRule>
    <cfRule type="containsText" dxfId="5503" priority="5682" operator="containsText" text="09.00 -15:00">
      <formula>NOT(ISERROR(SEARCH("09.00 -15:00",BH127)))</formula>
    </cfRule>
    <cfRule type="containsText" dxfId="5502" priority="5683" operator="containsText" text="09.00 -16.00">
      <formula>NOT(ISERROR(SEARCH("09.00 -16.00",BH127)))</formula>
    </cfRule>
  </conditionalFormatting>
  <conditionalFormatting sqref="BH127:BH132">
    <cfRule type="containsText" dxfId="5501" priority="5678" operator="containsText" text="09.00 -13:00">
      <formula>NOT(ISERROR(SEARCH("09.00 -13:00",BH127)))</formula>
    </cfRule>
    <cfRule type="containsText" dxfId="5500" priority="5679" operator="containsText" text="08.30 -17.30">
      <formula>NOT(ISERROR(SEARCH("08.30 -17.30",BH127)))</formula>
    </cfRule>
    <cfRule type="containsText" dxfId="5499" priority="5680" operator="containsText" text="08.30 -15:30">
      <formula>NOT(ISERROR(SEARCH("08.30 -15:30",BH127)))</formula>
    </cfRule>
  </conditionalFormatting>
  <conditionalFormatting sqref="BH125">
    <cfRule type="containsText" dxfId="5498" priority="5675" operator="containsText" text="09.00 -13.00">
      <formula>NOT(ISERROR(SEARCH("09.00 -13.00",BH125)))</formula>
    </cfRule>
    <cfRule type="containsText" dxfId="5497" priority="5676" operator="containsText" text="09.00 -15:00">
      <formula>NOT(ISERROR(SEARCH("09.00 -15:00",BH125)))</formula>
    </cfRule>
    <cfRule type="containsText" dxfId="5496" priority="5677" operator="containsText" text="09.00 -16.00">
      <formula>NOT(ISERROR(SEARCH("09.00 -16.00",BH125)))</formula>
    </cfRule>
  </conditionalFormatting>
  <conditionalFormatting sqref="BH125">
    <cfRule type="containsText" dxfId="5495" priority="5672" operator="containsText" text="09.00 -13:00">
      <formula>NOT(ISERROR(SEARCH("09.00 -13:00",BH125)))</formula>
    </cfRule>
    <cfRule type="containsText" dxfId="5494" priority="5673" operator="containsText" text="08.30 -17.30">
      <formula>NOT(ISERROR(SEARCH("08.30 -17.30",BH125)))</formula>
    </cfRule>
    <cfRule type="containsText" dxfId="5493" priority="5674" operator="containsText" text="08.30 -15:30">
      <formula>NOT(ISERROR(SEARCH("08.30 -15:30",BH125)))</formula>
    </cfRule>
  </conditionalFormatting>
  <conditionalFormatting sqref="BH143">
    <cfRule type="containsText" dxfId="5492" priority="5655" operator="containsText" text="08.30 – 14.30">
      <formula>NOT(ISERROR(SEARCH("08.30 – 14.30",BH143)))</formula>
    </cfRule>
    <cfRule type="containsText" dxfId="5491" priority="5656" operator="containsText" text="09:30 – 18.30">
      <formula>NOT(ISERROR(SEARCH("09:30 – 18.30",BH143)))</formula>
    </cfRule>
    <cfRule type="containsText" dxfId="5490" priority="5657" operator="containsText" text="10.30 – 18.30">
      <formula>NOT(ISERROR(SEARCH("10.30 – 18.30",BH143)))</formula>
    </cfRule>
    <cfRule type="containsText" dxfId="5489" priority="5658" operator="containsText" text="09.30 – 18.30">
      <formula>NOT(ISERROR(SEARCH("09.30 – 18.30",BH143)))</formula>
    </cfRule>
    <cfRule type="containsText" dxfId="5488" priority="5659" operator="containsText" text="09.00 – 13:00">
      <formula>NOT(ISERROR(SEARCH("09.00 – 13:00",BH143)))</formula>
    </cfRule>
    <cfRule type="containsText" dxfId="5487" priority="5660" operator="containsText" text="08.30 – 16.30">
      <formula>NOT(ISERROR(SEARCH("08.30 – 16.30",BH143)))</formula>
    </cfRule>
    <cfRule type="containsText" dxfId="5486" priority="5661" operator="containsText" text="08:30 – 17.30">
      <formula>NOT(ISERROR(SEARCH("08:30 – 17.30",BH143)))</formula>
    </cfRule>
    <cfRule type="containsText" dxfId="5485" priority="5662" operator="containsText" text="08.30 – 17.30">
      <formula>NOT(ISERROR(SEARCH("08.30 – 17.30",BH143)))</formula>
    </cfRule>
    <cfRule type="containsText" dxfId="5484" priority="5663" operator="containsText" text="09.00 – 18.00">
      <formula>NOT(ISERROR(SEARCH("09.00 – 18.00",BH143)))</formula>
    </cfRule>
    <cfRule type="containsText" dxfId="5483" priority="5664" operator="containsText" text="09.00 – 13.00">
      <formula>NOT(ISERROR(SEARCH("09.00 – 13.00",BH143)))</formula>
    </cfRule>
    <cfRule type="containsText" dxfId="5482" priority="5665" operator="containsText" text="11.30 – 19.30">
      <formula>NOT(ISERROR(SEARCH("11.30 – 19.30",BH143)))</formula>
    </cfRule>
    <cfRule type="containsText" dxfId="5481" priority="5666" operator="containsText" text="10.30 – 19.30">
      <formula>NOT(ISERROR(SEARCH("10.30 – 19.30",BH143)))</formula>
    </cfRule>
    <cfRule type="containsText" dxfId="5480" priority="5667" operator="containsText" text="09.00 – 15.00">
      <formula>NOT(ISERROR(SEARCH("09.00 – 15.00",BH143)))</formula>
    </cfRule>
    <cfRule type="containsText" dxfId="5479" priority="5668" operator="containsText" text="12:30">
      <formula>NOT(ISERROR(SEARCH("12:30",BH143)))</formula>
    </cfRule>
    <cfRule type="containsText" dxfId="5478" priority="5669" operator="containsText" text="13:30">
      <formula>NOT(ISERROR(SEARCH("13:30",BH143)))</formula>
    </cfRule>
    <cfRule type="containsText" dxfId="5477" priority="5670" operator="containsText" text="FESTIVITÁ">
      <formula>NOT(ISERROR(SEARCH("FESTIVITÁ",BH143)))</formula>
    </cfRule>
    <cfRule type="cellIs" dxfId="5476" priority="5671" operator="equal">
      <formula>"DOMENICA"</formula>
    </cfRule>
  </conditionalFormatting>
  <conditionalFormatting sqref="BH134">
    <cfRule type="cellIs" dxfId="5475" priority="5646" operator="equal">
      <formula>"09.00 – 13.00"</formula>
    </cfRule>
  </conditionalFormatting>
  <conditionalFormatting sqref="BH134">
    <cfRule type="cellIs" dxfId="5474" priority="5647" operator="equal">
      <formula>"09.00 – 15.00"</formula>
    </cfRule>
  </conditionalFormatting>
  <conditionalFormatting sqref="BH134">
    <cfRule type="cellIs" dxfId="5473" priority="5648" operator="equal">
      <formula>"09.00 – 18.00"</formula>
    </cfRule>
  </conditionalFormatting>
  <conditionalFormatting sqref="BH134">
    <cfRule type="cellIs" dxfId="5472" priority="5649" operator="equal">
      <formula>"09.30 – 13.00"</formula>
    </cfRule>
  </conditionalFormatting>
  <conditionalFormatting sqref="BH134">
    <cfRule type="cellIs" dxfId="5471" priority="5650" operator="equal">
      <formula>"10.30 – 19.30"</formula>
    </cfRule>
  </conditionalFormatting>
  <conditionalFormatting sqref="BH134">
    <cfRule type="cellIs" dxfId="5470" priority="5651" operator="equal">
      <formula>"11.30 – 19.30"</formula>
    </cfRule>
  </conditionalFormatting>
  <conditionalFormatting sqref="BH134">
    <cfRule type="cellIs" dxfId="5469" priority="5652" operator="equal">
      <formula>_FV(13,"3")</formula>
    </cfRule>
  </conditionalFormatting>
  <conditionalFormatting sqref="BH134">
    <cfRule type="cellIs" dxfId="5468" priority="5653" operator="equal">
      <formula>_FV(13,"3")</formula>
    </cfRule>
  </conditionalFormatting>
  <conditionalFormatting sqref="BH134">
    <cfRule type="cellIs" dxfId="5467" priority="5654" operator="equal">
      <formula>_FV(13,"3")</formula>
    </cfRule>
  </conditionalFormatting>
  <conditionalFormatting sqref="BH134">
    <cfRule type="containsText" dxfId="5466" priority="5636" operator="containsText" text="DOMENICA">
      <formula>NOT(ISERROR(SEARCH("DOMENICA",BH134)))</formula>
    </cfRule>
    <cfRule type="containsText" dxfId="5465" priority="5637" operator="containsText" text="08.30 – 14.30">
      <formula>NOT(ISERROR(SEARCH("08.30 – 14.30",BH134)))</formula>
    </cfRule>
    <cfRule type="containsText" dxfId="5464" priority="5638" operator="containsText" text="09.30 – 18.30">
      <formula>NOT(ISERROR(SEARCH("09.30 – 18.30",BH134)))</formula>
    </cfRule>
    <cfRule type="containsText" dxfId="5463" priority="5639" operator="containsText" text="08.30 – 16.30">
      <formula>NOT(ISERROR(SEARCH("08.30 – 16.30",BH134)))</formula>
    </cfRule>
    <cfRule type="containsText" dxfId="5462" priority="5640" operator="containsText" text="08.30 – 17.30">
      <formula>NOT(ISERROR(SEARCH("08.30 – 17.30",BH134)))</formula>
    </cfRule>
    <cfRule type="containsText" dxfId="5461" priority="5641" operator="containsText" text="09.00 – 18.00">
      <formula>NOT(ISERROR(SEARCH("09.00 – 18.00",BH134)))</formula>
    </cfRule>
    <cfRule type="containsText" dxfId="5460" priority="5642" operator="containsText" text="09.00 – 15.00">
      <formula>NOT(ISERROR(SEARCH("09.00 – 15.00",BH134)))</formula>
    </cfRule>
    <cfRule type="containsText" dxfId="5459" priority="5643" operator="containsText" text="10.30 – 19.30">
      <formula>NOT(ISERROR(SEARCH("10.30 – 19.30",BH134)))</formula>
    </cfRule>
    <cfRule type="containsText" dxfId="5458" priority="5644" operator="containsText" text="09.00 – 13.00">
      <formula>NOT(ISERROR(SEARCH("09.00 – 13.00",BH134)))</formula>
    </cfRule>
    <cfRule type="containsText" dxfId="5457" priority="5645" operator="containsText" text="11.30 – 19.30">
      <formula>NOT(ISERROR(SEARCH("11.30 – 19.30",BH134)))</formula>
    </cfRule>
  </conditionalFormatting>
  <conditionalFormatting sqref="BH134">
    <cfRule type="cellIs" dxfId="5456" priority="5628" operator="equal">
      <formula>"09.00 – 15.00"</formula>
    </cfRule>
  </conditionalFormatting>
  <conditionalFormatting sqref="BH134">
    <cfRule type="cellIs" dxfId="5455" priority="5629" operator="equal">
      <formula>"09.00 – 18.00"</formula>
    </cfRule>
  </conditionalFormatting>
  <conditionalFormatting sqref="BH134">
    <cfRule type="cellIs" dxfId="5454" priority="5630" operator="equal">
      <formula>"09.30 – 13.00"</formula>
    </cfRule>
  </conditionalFormatting>
  <conditionalFormatting sqref="BH134">
    <cfRule type="cellIs" dxfId="5453" priority="5631" operator="equal">
      <formula>"10.30 – 19.30"</formula>
    </cfRule>
  </conditionalFormatting>
  <conditionalFormatting sqref="BH134">
    <cfRule type="cellIs" dxfId="5452" priority="5632" operator="equal">
      <formula>"11.30 – 19.30"</formula>
    </cfRule>
  </conditionalFormatting>
  <conditionalFormatting sqref="BH134">
    <cfRule type="cellIs" dxfId="5451" priority="5633" operator="equal">
      <formula>_FV(13,"3")</formula>
    </cfRule>
  </conditionalFormatting>
  <conditionalFormatting sqref="BH134">
    <cfRule type="cellIs" dxfId="5450" priority="5634" operator="equal">
      <formula>_FV(13,"3")</formula>
    </cfRule>
  </conditionalFormatting>
  <conditionalFormatting sqref="BH134">
    <cfRule type="cellIs" dxfId="5449" priority="5635" operator="equal">
      <formula>_FV(13,"3")</formula>
    </cfRule>
  </conditionalFormatting>
  <conditionalFormatting sqref="BH134">
    <cfRule type="cellIs" dxfId="5448" priority="5620" operator="equal">
      <formula>"09.00 – 15.00"</formula>
    </cfRule>
  </conditionalFormatting>
  <conditionalFormatting sqref="BH134">
    <cfRule type="cellIs" dxfId="5447" priority="5621" operator="equal">
      <formula>"09.00 – 18.00"</formula>
    </cfRule>
  </conditionalFormatting>
  <conditionalFormatting sqref="BH134">
    <cfRule type="cellIs" dxfId="5446" priority="5622" operator="equal">
      <formula>"09.30 – 13.00"</formula>
    </cfRule>
  </conditionalFormatting>
  <conditionalFormatting sqref="BH134">
    <cfRule type="cellIs" dxfId="5445" priority="5623" operator="equal">
      <formula>"10.30 – 19.30"</formula>
    </cfRule>
  </conditionalFormatting>
  <conditionalFormatting sqref="BH134">
    <cfRule type="cellIs" dxfId="5444" priority="5624" operator="equal">
      <formula>"11.30 – 19.30"</formula>
    </cfRule>
  </conditionalFormatting>
  <conditionalFormatting sqref="BH134">
    <cfRule type="cellIs" dxfId="5443" priority="5625" operator="equal">
      <formula>_FV(13,"3")</formula>
    </cfRule>
  </conditionalFormatting>
  <conditionalFormatting sqref="BH134">
    <cfRule type="cellIs" dxfId="5442" priority="5626" operator="equal">
      <formula>_FV(13,"3")</formula>
    </cfRule>
  </conditionalFormatting>
  <conditionalFormatting sqref="BH134">
    <cfRule type="cellIs" dxfId="5441" priority="5627" operator="equal">
      <formula>_FV(13,"3")</formula>
    </cfRule>
  </conditionalFormatting>
  <conditionalFormatting sqref="BH144">
    <cfRule type="cellIs" dxfId="5440" priority="5612" operator="equal">
      <formula>"09.00 – 15.00"</formula>
    </cfRule>
  </conditionalFormatting>
  <conditionalFormatting sqref="BH144">
    <cfRule type="cellIs" dxfId="5439" priority="5613" operator="equal">
      <formula>"09.00 – 18.00"</formula>
    </cfRule>
  </conditionalFormatting>
  <conditionalFormatting sqref="BH144">
    <cfRule type="cellIs" dxfId="5438" priority="5614" operator="equal">
      <formula>"09.30 – 13.00"</formula>
    </cfRule>
  </conditionalFormatting>
  <conditionalFormatting sqref="BH144">
    <cfRule type="cellIs" dxfId="5437" priority="5615" operator="equal">
      <formula>"10.30 – 19.30"</formula>
    </cfRule>
  </conditionalFormatting>
  <conditionalFormatting sqref="BH144">
    <cfRule type="cellIs" dxfId="5436" priority="5616" operator="equal">
      <formula>"11.30 – 19.30"</formula>
    </cfRule>
  </conditionalFormatting>
  <conditionalFormatting sqref="BH144">
    <cfRule type="cellIs" dxfId="5435" priority="5617" operator="equal">
      <formula>_FV(13,"3")</formula>
    </cfRule>
  </conditionalFormatting>
  <conditionalFormatting sqref="BH144">
    <cfRule type="cellIs" dxfId="5434" priority="5618" operator="equal">
      <formula>_FV(13,"3")</formula>
    </cfRule>
  </conditionalFormatting>
  <conditionalFormatting sqref="BH144">
    <cfRule type="cellIs" dxfId="5433" priority="5619" operator="equal">
      <formula>_FV(13,"3")</formula>
    </cfRule>
  </conditionalFormatting>
  <conditionalFormatting sqref="BH144">
    <cfRule type="containsText" dxfId="5432" priority="5602" operator="containsText" text="DOMENICA">
      <formula>NOT(ISERROR(SEARCH("DOMENICA",BH144)))</formula>
    </cfRule>
    <cfRule type="containsText" dxfId="5431" priority="5603" operator="containsText" text="08.30 – 14.30">
      <formula>NOT(ISERROR(SEARCH("08.30 – 14.30",BH144)))</formula>
    </cfRule>
    <cfRule type="containsText" dxfId="5430" priority="5604" operator="containsText" text="09.30 – 18.30">
      <formula>NOT(ISERROR(SEARCH("09.30 – 18.30",BH144)))</formula>
    </cfRule>
    <cfRule type="containsText" dxfId="5429" priority="5605" operator="containsText" text="08.30 – 16.30">
      <formula>NOT(ISERROR(SEARCH("08.30 – 16.30",BH144)))</formula>
    </cfRule>
    <cfRule type="containsText" dxfId="5428" priority="5606" operator="containsText" text="08.30 – 17.30">
      <formula>NOT(ISERROR(SEARCH("08.30 – 17.30",BH144)))</formula>
    </cfRule>
    <cfRule type="containsText" dxfId="5427" priority="5607" operator="containsText" text="09.00 – 18.00">
      <formula>NOT(ISERROR(SEARCH("09.00 – 18.00",BH144)))</formula>
    </cfRule>
    <cfRule type="containsText" dxfId="5426" priority="5608" operator="containsText" text="09.00 – 15.00">
      <formula>NOT(ISERROR(SEARCH("09.00 – 15.00",BH144)))</formula>
    </cfRule>
    <cfRule type="containsText" dxfId="5425" priority="5609" operator="containsText" text="10.30 – 19.30">
      <formula>NOT(ISERROR(SEARCH("10.30 – 19.30",BH144)))</formula>
    </cfRule>
    <cfRule type="containsText" dxfId="5424" priority="5610" operator="containsText" text="09.00 – 13.00">
      <formula>NOT(ISERROR(SEARCH("09.00 – 13.00",BH144)))</formula>
    </cfRule>
    <cfRule type="containsText" dxfId="5423" priority="5611" operator="containsText" text="11.30 – 19.30">
      <formula>NOT(ISERROR(SEARCH("11.30 – 19.30",BH144)))</formula>
    </cfRule>
  </conditionalFormatting>
  <conditionalFormatting sqref="BH144">
    <cfRule type="cellIs" dxfId="5422" priority="5595" operator="equal">
      <formula>"09.00 – 18.00"</formula>
    </cfRule>
  </conditionalFormatting>
  <conditionalFormatting sqref="BH144">
    <cfRule type="cellIs" dxfId="5421" priority="5596" operator="equal">
      <formula>"09.30 – 13.00"</formula>
    </cfRule>
  </conditionalFormatting>
  <conditionalFormatting sqref="BH144">
    <cfRule type="cellIs" dxfId="5420" priority="5597" operator="equal">
      <formula>"10.30 – 19.30"</formula>
    </cfRule>
  </conditionalFormatting>
  <conditionalFormatting sqref="BH144">
    <cfRule type="cellIs" dxfId="5419" priority="5598" operator="equal">
      <formula>"11.30 – 19.30"</formula>
    </cfRule>
  </conditionalFormatting>
  <conditionalFormatting sqref="BH144">
    <cfRule type="cellIs" dxfId="5418" priority="5599" operator="equal">
      <formula>_FV(13,"3")</formula>
    </cfRule>
  </conditionalFormatting>
  <conditionalFormatting sqref="BH144">
    <cfRule type="cellIs" dxfId="5417" priority="5600" operator="equal">
      <formula>_FV(13,"3")</formula>
    </cfRule>
  </conditionalFormatting>
  <conditionalFormatting sqref="BH144">
    <cfRule type="cellIs" dxfId="5416" priority="5601" operator="equal">
      <formula>_FV(13,"3")</formula>
    </cfRule>
  </conditionalFormatting>
  <conditionalFormatting sqref="BH144">
    <cfRule type="cellIs" dxfId="5415" priority="5586" operator="equal">
      <formula>"09.00 – 13.00"</formula>
    </cfRule>
  </conditionalFormatting>
  <conditionalFormatting sqref="BH144">
    <cfRule type="cellIs" dxfId="5414" priority="5587" operator="equal">
      <formula>"09.00 – 15.00"</formula>
    </cfRule>
  </conditionalFormatting>
  <conditionalFormatting sqref="BH144">
    <cfRule type="cellIs" dxfId="5413" priority="5588" operator="equal">
      <formula>"09.00 – 18.00"</formula>
    </cfRule>
  </conditionalFormatting>
  <conditionalFormatting sqref="BH144">
    <cfRule type="cellIs" dxfId="5412" priority="5589" operator="equal">
      <formula>"09.30 – 13.00"</formula>
    </cfRule>
  </conditionalFormatting>
  <conditionalFormatting sqref="BH144">
    <cfRule type="cellIs" dxfId="5411" priority="5590" operator="equal">
      <formula>"10.30 – 19.30"</formula>
    </cfRule>
  </conditionalFormatting>
  <conditionalFormatting sqref="BH144">
    <cfRule type="cellIs" dxfId="5410" priority="5591" operator="equal">
      <formula>"11.30 – 19.30"</formula>
    </cfRule>
  </conditionalFormatting>
  <conditionalFormatting sqref="BH144">
    <cfRule type="cellIs" dxfId="5409" priority="5592" operator="equal">
      <formula>_FV(13,"3")</formula>
    </cfRule>
  </conditionalFormatting>
  <conditionalFormatting sqref="BH144">
    <cfRule type="cellIs" dxfId="5408" priority="5593" operator="equal">
      <formula>_FV(13,"3")</formula>
    </cfRule>
  </conditionalFormatting>
  <conditionalFormatting sqref="BH144">
    <cfRule type="cellIs" dxfId="5407" priority="5594" operator="equal">
      <formula>_FV(13,"3")</formula>
    </cfRule>
  </conditionalFormatting>
  <conditionalFormatting sqref="BH134 BH143:BH144">
    <cfRule type="containsText" dxfId="5406" priority="5580" operator="containsText" text="09.00 - 13.00">
      <formula>NOT(ISERROR(SEARCH("09.00 - 13.00",BH134)))</formula>
    </cfRule>
    <cfRule type="containsText" dxfId="5405" priority="5581" operator="containsText" text="09.00 – 15:00">
      <formula>NOT(ISERROR(SEARCH("09.00 – 15:00",BH134)))</formula>
    </cfRule>
    <cfRule type="containsText" dxfId="5404" priority="5582" operator="containsText" text="09.00 – 16.00">
      <formula>NOT(ISERROR(SEARCH("09.00 – 16.00",BH134)))</formula>
    </cfRule>
    <cfRule type="containsText" dxfId="5403" priority="5583" operator="containsText" text="09.00 - 13:00">
      <formula>NOT(ISERROR(SEARCH("09.00 - 13:00",BH134)))</formula>
    </cfRule>
    <cfRule type="containsText" dxfId="5402" priority="5584" operator="containsText" text="08.30 – 16:30 ">
      <formula>NOT(ISERROR(SEARCH("08.30 – 16:30 ",BH134)))</formula>
    </cfRule>
    <cfRule type="containsText" dxfId="5401" priority="5585" operator="containsText" text="08.30 – 17:30 ">
      <formula>NOT(ISERROR(SEARCH("08.30 – 17:30 ",BH134)))</formula>
    </cfRule>
  </conditionalFormatting>
  <conditionalFormatting sqref="BH134">
    <cfRule type="cellIs" dxfId="5400" priority="5572" operator="equal">
      <formula>"09.00 – 15.00"</formula>
    </cfRule>
  </conditionalFormatting>
  <conditionalFormatting sqref="BH134">
    <cfRule type="cellIs" dxfId="5399" priority="5573" operator="equal">
      <formula>"09.00 – 18.00"</formula>
    </cfRule>
  </conditionalFormatting>
  <conditionalFormatting sqref="BH134">
    <cfRule type="cellIs" dxfId="5398" priority="5574" operator="equal">
      <formula>"09.30 – 13.00"</formula>
    </cfRule>
  </conditionalFormatting>
  <conditionalFormatting sqref="BH134">
    <cfRule type="cellIs" dxfId="5397" priority="5575" operator="equal">
      <formula>"10.30 – 19.30"</formula>
    </cfRule>
  </conditionalFormatting>
  <conditionalFormatting sqref="BH134">
    <cfRule type="cellIs" dxfId="5396" priority="5576" operator="equal">
      <formula>"11.30 – 19.30"</formula>
    </cfRule>
  </conditionalFormatting>
  <conditionalFormatting sqref="BH134">
    <cfRule type="cellIs" dxfId="5395" priority="5577" operator="equal">
      <formula>_FV(13,"3")</formula>
    </cfRule>
  </conditionalFormatting>
  <conditionalFormatting sqref="BH134">
    <cfRule type="cellIs" dxfId="5394" priority="5578" operator="equal">
      <formula>_FV(13,"3")</formula>
    </cfRule>
  </conditionalFormatting>
  <conditionalFormatting sqref="BH134">
    <cfRule type="cellIs" dxfId="5393" priority="5579" operator="equal">
      <formula>_FV(13,"3")</formula>
    </cfRule>
  </conditionalFormatting>
  <conditionalFormatting sqref="BH134">
    <cfRule type="containsText" dxfId="5392" priority="5562" operator="containsText" text="DOMENICA">
      <formula>NOT(ISERROR(SEARCH("DOMENICA",BH134)))</formula>
    </cfRule>
    <cfRule type="containsText" dxfId="5391" priority="5563" operator="containsText" text="08.30 – 14.30">
      <formula>NOT(ISERROR(SEARCH("08.30 – 14.30",BH134)))</formula>
    </cfRule>
    <cfRule type="containsText" dxfId="5390" priority="5564" operator="containsText" text="09.30 – 18.30">
      <formula>NOT(ISERROR(SEARCH("09.30 – 18.30",BH134)))</formula>
    </cfRule>
    <cfRule type="containsText" dxfId="5389" priority="5565" operator="containsText" text="08.30 – 16.30">
      <formula>NOT(ISERROR(SEARCH("08.30 – 16.30",BH134)))</formula>
    </cfRule>
    <cfRule type="containsText" dxfId="5388" priority="5566" operator="containsText" text="08.30 – 17.30">
      <formula>NOT(ISERROR(SEARCH("08.30 – 17.30",BH134)))</formula>
    </cfRule>
    <cfRule type="containsText" dxfId="5387" priority="5567" operator="containsText" text="09.00 – 18.00">
      <formula>NOT(ISERROR(SEARCH("09.00 – 18.00",BH134)))</formula>
    </cfRule>
    <cfRule type="containsText" dxfId="5386" priority="5568" operator="containsText" text="09.00 – 15.00">
      <formula>NOT(ISERROR(SEARCH("09.00 – 15.00",BH134)))</formula>
    </cfRule>
    <cfRule type="containsText" dxfId="5385" priority="5569" operator="containsText" text="10.30 – 19.30">
      <formula>NOT(ISERROR(SEARCH("10.30 – 19.30",BH134)))</formula>
    </cfRule>
    <cfRule type="containsText" dxfId="5384" priority="5570" operator="containsText" text="09.00 – 13.00">
      <formula>NOT(ISERROR(SEARCH("09.00 – 13.00",BH134)))</formula>
    </cfRule>
    <cfRule type="containsText" dxfId="5383" priority="5571" operator="containsText" text="11.30 – 19.30">
      <formula>NOT(ISERROR(SEARCH("11.30 – 19.30",BH134)))</formula>
    </cfRule>
  </conditionalFormatting>
  <conditionalFormatting sqref="BH134">
    <cfRule type="cellIs" dxfId="5382" priority="5555" operator="equal">
      <formula>"09.00 – 18.00"</formula>
    </cfRule>
  </conditionalFormatting>
  <conditionalFormatting sqref="BH134">
    <cfRule type="cellIs" dxfId="5381" priority="5556" operator="equal">
      <formula>"09.30 – 13.00"</formula>
    </cfRule>
  </conditionalFormatting>
  <conditionalFormatting sqref="BH134">
    <cfRule type="cellIs" dxfId="5380" priority="5557" operator="equal">
      <formula>"10.30 – 19.30"</formula>
    </cfRule>
  </conditionalFormatting>
  <conditionalFormatting sqref="BH134">
    <cfRule type="cellIs" dxfId="5379" priority="5558" operator="equal">
      <formula>"11.30 – 19.30"</formula>
    </cfRule>
  </conditionalFormatting>
  <conditionalFormatting sqref="BH134">
    <cfRule type="cellIs" dxfId="5378" priority="5559" operator="equal">
      <formula>_FV(13,"3")</formula>
    </cfRule>
  </conditionalFormatting>
  <conditionalFormatting sqref="BH134">
    <cfRule type="cellIs" dxfId="5377" priority="5560" operator="equal">
      <formula>_FV(13,"3")</formula>
    </cfRule>
  </conditionalFormatting>
  <conditionalFormatting sqref="BH134">
    <cfRule type="cellIs" dxfId="5376" priority="5561" operator="equal">
      <formula>_FV(13,"3")</formula>
    </cfRule>
  </conditionalFormatting>
  <conditionalFormatting sqref="BH134">
    <cfRule type="cellIs" dxfId="5375" priority="5548" operator="equal">
      <formula>"09.00 – 18.00"</formula>
    </cfRule>
  </conditionalFormatting>
  <conditionalFormatting sqref="BH134">
    <cfRule type="cellIs" dxfId="5374" priority="5549" operator="equal">
      <formula>"09.30 – 13.00"</formula>
    </cfRule>
  </conditionalFormatting>
  <conditionalFormatting sqref="BH134">
    <cfRule type="cellIs" dxfId="5373" priority="5550" operator="equal">
      <formula>"10.30 – 19.30"</formula>
    </cfRule>
  </conditionalFormatting>
  <conditionalFormatting sqref="BH134">
    <cfRule type="cellIs" dxfId="5372" priority="5551" operator="equal">
      <formula>"11.30 – 19.30"</formula>
    </cfRule>
  </conditionalFormatting>
  <conditionalFormatting sqref="BH134">
    <cfRule type="cellIs" dxfId="5371" priority="5552" operator="equal">
      <formula>_FV(13,"3")</formula>
    </cfRule>
  </conditionalFormatting>
  <conditionalFormatting sqref="BH134">
    <cfRule type="cellIs" dxfId="5370" priority="5553" operator="equal">
      <formula>_FV(13,"3")</formula>
    </cfRule>
  </conditionalFormatting>
  <conditionalFormatting sqref="BH134">
    <cfRule type="cellIs" dxfId="5369" priority="5554" operator="equal">
      <formula>_FV(13,"3")</formula>
    </cfRule>
  </conditionalFormatting>
  <conditionalFormatting sqref="BH134">
    <cfRule type="cellIs" dxfId="5368" priority="5540" operator="equal">
      <formula>"09.00 – 15.00"</formula>
    </cfRule>
  </conditionalFormatting>
  <conditionalFormatting sqref="BH134">
    <cfRule type="cellIs" dxfId="5367" priority="5541" operator="equal">
      <formula>"09.00 – 18.00"</formula>
    </cfRule>
  </conditionalFormatting>
  <conditionalFormatting sqref="BH134">
    <cfRule type="cellIs" dxfId="5366" priority="5542" operator="equal">
      <formula>"09.30 – 13.00"</formula>
    </cfRule>
  </conditionalFormatting>
  <conditionalFormatting sqref="BH134">
    <cfRule type="cellIs" dxfId="5365" priority="5543" operator="equal">
      <formula>"10.30 – 19.30"</formula>
    </cfRule>
  </conditionalFormatting>
  <conditionalFormatting sqref="BH134">
    <cfRule type="cellIs" dxfId="5364" priority="5544" operator="equal">
      <formula>"11.30 – 19.30"</formula>
    </cfRule>
  </conditionalFormatting>
  <conditionalFormatting sqref="BH134">
    <cfRule type="cellIs" dxfId="5363" priority="5545" operator="equal">
      <formula>_FV(13,"3")</formula>
    </cfRule>
  </conditionalFormatting>
  <conditionalFormatting sqref="BH134">
    <cfRule type="cellIs" dxfId="5362" priority="5546" operator="equal">
      <formula>_FV(13,"3")</formula>
    </cfRule>
  </conditionalFormatting>
  <conditionalFormatting sqref="BH134">
    <cfRule type="cellIs" dxfId="5361" priority="5547" operator="equal">
      <formula>_FV(13,"3")</formula>
    </cfRule>
  </conditionalFormatting>
  <conditionalFormatting sqref="BH134">
    <cfRule type="containsText" dxfId="5360" priority="5530" operator="containsText" text="DOMENICA">
      <formula>NOT(ISERROR(SEARCH("DOMENICA",BH134)))</formula>
    </cfRule>
    <cfRule type="containsText" dxfId="5359" priority="5531" operator="containsText" text="08.30 – 14.30">
      <formula>NOT(ISERROR(SEARCH("08.30 – 14.30",BH134)))</formula>
    </cfRule>
    <cfRule type="containsText" dxfId="5358" priority="5532" operator="containsText" text="09.30 – 18.30">
      <formula>NOT(ISERROR(SEARCH("09.30 – 18.30",BH134)))</formula>
    </cfRule>
    <cfRule type="containsText" dxfId="5357" priority="5533" operator="containsText" text="08.30 – 16.30">
      <formula>NOT(ISERROR(SEARCH("08.30 – 16.30",BH134)))</formula>
    </cfRule>
    <cfRule type="containsText" dxfId="5356" priority="5534" operator="containsText" text="08.30 – 17.30">
      <formula>NOT(ISERROR(SEARCH("08.30 – 17.30",BH134)))</formula>
    </cfRule>
    <cfRule type="containsText" dxfId="5355" priority="5535" operator="containsText" text="09.00 – 18.00">
      <formula>NOT(ISERROR(SEARCH("09.00 – 18.00",BH134)))</formula>
    </cfRule>
    <cfRule type="containsText" dxfId="5354" priority="5536" operator="containsText" text="09.00 – 15.00">
      <formula>NOT(ISERROR(SEARCH("09.00 – 15.00",BH134)))</formula>
    </cfRule>
    <cfRule type="containsText" dxfId="5353" priority="5537" operator="containsText" text="10.30 – 19.30">
      <formula>NOT(ISERROR(SEARCH("10.30 – 19.30",BH134)))</formula>
    </cfRule>
    <cfRule type="containsText" dxfId="5352" priority="5538" operator="containsText" text="09.00 – 13.00">
      <formula>NOT(ISERROR(SEARCH("09.00 – 13.00",BH134)))</formula>
    </cfRule>
    <cfRule type="containsText" dxfId="5351" priority="5539" operator="containsText" text="11.30 – 19.30">
      <formula>NOT(ISERROR(SEARCH("11.30 – 19.30",BH134)))</formula>
    </cfRule>
  </conditionalFormatting>
  <conditionalFormatting sqref="BH134">
    <cfRule type="cellIs" dxfId="5350" priority="5523" operator="equal">
      <formula>"09.00 – 18.00"</formula>
    </cfRule>
  </conditionalFormatting>
  <conditionalFormatting sqref="BH134">
    <cfRule type="cellIs" dxfId="5349" priority="5524" operator="equal">
      <formula>"09.30 – 13.00"</formula>
    </cfRule>
  </conditionalFormatting>
  <conditionalFormatting sqref="BH134">
    <cfRule type="cellIs" dxfId="5348" priority="5525" operator="equal">
      <formula>"10.30 – 19.30"</formula>
    </cfRule>
  </conditionalFormatting>
  <conditionalFormatting sqref="BH134">
    <cfRule type="cellIs" dxfId="5347" priority="5526" operator="equal">
      <formula>"11.30 – 19.30"</formula>
    </cfRule>
  </conditionalFormatting>
  <conditionalFormatting sqref="BH134">
    <cfRule type="cellIs" dxfId="5346" priority="5527" operator="equal">
      <formula>_FV(13,"3")</formula>
    </cfRule>
  </conditionalFormatting>
  <conditionalFormatting sqref="BH134">
    <cfRule type="cellIs" dxfId="5345" priority="5528" operator="equal">
      <formula>_FV(13,"3")</formula>
    </cfRule>
  </conditionalFormatting>
  <conditionalFormatting sqref="BH134">
    <cfRule type="cellIs" dxfId="5344" priority="5529" operator="equal">
      <formula>_FV(13,"3")</formula>
    </cfRule>
  </conditionalFormatting>
  <conditionalFormatting sqref="BH134">
    <cfRule type="cellIs" dxfId="5343" priority="5516" operator="equal">
      <formula>"09.00 – 18.00"</formula>
    </cfRule>
  </conditionalFormatting>
  <conditionalFormatting sqref="BH134">
    <cfRule type="cellIs" dxfId="5342" priority="5517" operator="equal">
      <formula>"09.30 – 13.00"</formula>
    </cfRule>
  </conditionalFormatting>
  <conditionalFormatting sqref="BH134">
    <cfRule type="cellIs" dxfId="5341" priority="5518" operator="equal">
      <formula>"10.30 – 19.30"</formula>
    </cfRule>
  </conditionalFormatting>
  <conditionalFormatting sqref="BH134">
    <cfRule type="cellIs" dxfId="5340" priority="5519" operator="equal">
      <formula>"11.30 – 19.30"</formula>
    </cfRule>
  </conditionalFormatting>
  <conditionalFormatting sqref="BH134">
    <cfRule type="cellIs" dxfId="5339" priority="5520" operator="equal">
      <formula>_FV(13,"3")</formula>
    </cfRule>
  </conditionalFormatting>
  <conditionalFormatting sqref="BH134">
    <cfRule type="cellIs" dxfId="5338" priority="5521" operator="equal">
      <formula>_FV(13,"3")</formula>
    </cfRule>
  </conditionalFormatting>
  <conditionalFormatting sqref="BH134">
    <cfRule type="cellIs" dxfId="5337" priority="5522" operator="equal">
      <formula>_FV(13,"3")</formula>
    </cfRule>
  </conditionalFormatting>
  <conditionalFormatting sqref="BH134">
    <cfRule type="cellIs" dxfId="5336" priority="5508" operator="equal">
      <formula>"09.00 – 15.00"</formula>
    </cfRule>
  </conditionalFormatting>
  <conditionalFormatting sqref="BH134">
    <cfRule type="cellIs" dxfId="5335" priority="5509" operator="equal">
      <formula>"09.00 – 18.00"</formula>
    </cfRule>
  </conditionalFormatting>
  <conditionalFormatting sqref="BH134">
    <cfRule type="cellIs" dxfId="5334" priority="5510" operator="equal">
      <formula>"09.30 – 13.00"</formula>
    </cfRule>
  </conditionalFormatting>
  <conditionalFormatting sqref="BH134">
    <cfRule type="cellIs" dxfId="5333" priority="5511" operator="equal">
      <formula>"10.30 – 19.30"</formula>
    </cfRule>
  </conditionalFormatting>
  <conditionalFormatting sqref="BH134">
    <cfRule type="cellIs" dxfId="5332" priority="5512" operator="equal">
      <formula>"11.30 – 19.30"</formula>
    </cfRule>
  </conditionalFormatting>
  <conditionalFormatting sqref="BH134">
    <cfRule type="cellIs" dxfId="5331" priority="5513" operator="equal">
      <formula>_FV(13,"3")</formula>
    </cfRule>
  </conditionalFormatting>
  <conditionalFormatting sqref="BH134">
    <cfRule type="cellIs" dxfId="5330" priority="5514" operator="equal">
      <formula>_FV(13,"3")</formula>
    </cfRule>
  </conditionalFormatting>
  <conditionalFormatting sqref="BH134">
    <cfRule type="cellIs" dxfId="5329" priority="5515" operator="equal">
      <formula>_FV(13,"3")</formula>
    </cfRule>
  </conditionalFormatting>
  <conditionalFormatting sqref="BH134">
    <cfRule type="containsText" dxfId="5328" priority="5498" operator="containsText" text="DOMENICA">
      <formula>NOT(ISERROR(SEARCH("DOMENICA",BH134)))</formula>
    </cfRule>
    <cfRule type="containsText" dxfId="5327" priority="5499" operator="containsText" text="08.30 – 14.30">
      <formula>NOT(ISERROR(SEARCH("08.30 – 14.30",BH134)))</formula>
    </cfRule>
    <cfRule type="containsText" dxfId="5326" priority="5500" operator="containsText" text="09.30 – 18.30">
      <formula>NOT(ISERROR(SEARCH("09.30 – 18.30",BH134)))</formula>
    </cfRule>
    <cfRule type="containsText" dxfId="5325" priority="5501" operator="containsText" text="08.30 – 16.30">
      <formula>NOT(ISERROR(SEARCH("08.30 – 16.30",BH134)))</formula>
    </cfRule>
    <cfRule type="containsText" dxfId="5324" priority="5502" operator="containsText" text="08.30 – 17.30">
      <formula>NOT(ISERROR(SEARCH("08.30 – 17.30",BH134)))</formula>
    </cfRule>
    <cfRule type="containsText" dxfId="5323" priority="5503" operator="containsText" text="09.00 – 18.00">
      <formula>NOT(ISERROR(SEARCH("09.00 – 18.00",BH134)))</formula>
    </cfRule>
    <cfRule type="containsText" dxfId="5322" priority="5504" operator="containsText" text="09.00 – 15.00">
      <formula>NOT(ISERROR(SEARCH("09.00 – 15.00",BH134)))</formula>
    </cfRule>
    <cfRule type="containsText" dxfId="5321" priority="5505" operator="containsText" text="10.30 – 19.30">
      <formula>NOT(ISERROR(SEARCH("10.30 – 19.30",BH134)))</formula>
    </cfRule>
    <cfRule type="containsText" dxfId="5320" priority="5506" operator="containsText" text="09.00 – 13.00">
      <formula>NOT(ISERROR(SEARCH("09.00 – 13.00",BH134)))</formula>
    </cfRule>
    <cfRule type="containsText" dxfId="5319" priority="5507" operator="containsText" text="11.30 – 19.30">
      <formula>NOT(ISERROR(SEARCH("11.30 – 19.30",BH134)))</formula>
    </cfRule>
  </conditionalFormatting>
  <conditionalFormatting sqref="BH134">
    <cfRule type="cellIs" dxfId="5318" priority="5491" operator="equal">
      <formula>"09.00 – 18.00"</formula>
    </cfRule>
  </conditionalFormatting>
  <conditionalFormatting sqref="BH134">
    <cfRule type="cellIs" dxfId="5317" priority="5492" operator="equal">
      <formula>"09.30 – 13.00"</formula>
    </cfRule>
  </conditionalFormatting>
  <conditionalFormatting sqref="BH134">
    <cfRule type="cellIs" dxfId="5316" priority="5493" operator="equal">
      <formula>"10.30 – 19.30"</formula>
    </cfRule>
  </conditionalFormatting>
  <conditionalFormatting sqref="BH134">
    <cfRule type="cellIs" dxfId="5315" priority="5494" operator="equal">
      <formula>"11.30 – 19.30"</formula>
    </cfRule>
  </conditionalFormatting>
  <conditionalFormatting sqref="BH134">
    <cfRule type="cellIs" dxfId="5314" priority="5495" operator="equal">
      <formula>_FV(13,"3")</formula>
    </cfRule>
  </conditionalFormatting>
  <conditionalFormatting sqref="BH134">
    <cfRule type="cellIs" dxfId="5313" priority="5496" operator="equal">
      <formula>_FV(13,"3")</formula>
    </cfRule>
  </conditionalFormatting>
  <conditionalFormatting sqref="BH134">
    <cfRule type="cellIs" dxfId="5312" priority="5497" operator="equal">
      <formula>_FV(13,"3")</formula>
    </cfRule>
  </conditionalFormatting>
  <conditionalFormatting sqref="BH134">
    <cfRule type="cellIs" dxfId="5311" priority="5484" operator="equal">
      <formula>"09.00 – 18.00"</formula>
    </cfRule>
  </conditionalFormatting>
  <conditionalFormatting sqref="BH134">
    <cfRule type="cellIs" dxfId="5310" priority="5485" operator="equal">
      <formula>"09.30 – 13.00"</formula>
    </cfRule>
  </conditionalFormatting>
  <conditionalFormatting sqref="BH134">
    <cfRule type="cellIs" dxfId="5309" priority="5486" operator="equal">
      <formula>"10.30 – 19.30"</formula>
    </cfRule>
  </conditionalFormatting>
  <conditionalFormatting sqref="BH134">
    <cfRule type="cellIs" dxfId="5308" priority="5487" operator="equal">
      <formula>"11.30 – 19.30"</formula>
    </cfRule>
  </conditionalFormatting>
  <conditionalFormatting sqref="BH134">
    <cfRule type="cellIs" dxfId="5307" priority="5488" operator="equal">
      <formula>_FV(13,"3")</formula>
    </cfRule>
  </conditionalFormatting>
  <conditionalFormatting sqref="BH134">
    <cfRule type="cellIs" dxfId="5306" priority="5489" operator="equal">
      <formula>_FV(13,"3")</formula>
    </cfRule>
  </conditionalFormatting>
  <conditionalFormatting sqref="BH134">
    <cfRule type="cellIs" dxfId="5305" priority="5490" operator="equal">
      <formula>_FV(13,"3")</formula>
    </cfRule>
  </conditionalFormatting>
  <conditionalFormatting sqref="BH144">
    <cfRule type="cellIs" dxfId="5304" priority="5476" operator="equal">
      <formula>"09.00 – 15.00"</formula>
    </cfRule>
  </conditionalFormatting>
  <conditionalFormatting sqref="BH144">
    <cfRule type="cellIs" dxfId="5303" priority="5477" operator="equal">
      <formula>"09.00 – 18.00"</formula>
    </cfRule>
  </conditionalFormatting>
  <conditionalFormatting sqref="BH144">
    <cfRule type="cellIs" dxfId="5302" priority="5478" operator="equal">
      <formula>"09.30 – 13.00"</formula>
    </cfRule>
  </conditionalFormatting>
  <conditionalFormatting sqref="BH144">
    <cfRule type="cellIs" dxfId="5301" priority="5479" operator="equal">
      <formula>"10.30 – 19.30"</formula>
    </cfRule>
  </conditionalFormatting>
  <conditionalFormatting sqref="BH144">
    <cfRule type="cellIs" dxfId="5300" priority="5480" operator="equal">
      <formula>"11.30 – 19.30"</formula>
    </cfRule>
  </conditionalFormatting>
  <conditionalFormatting sqref="BH144">
    <cfRule type="cellIs" dxfId="5299" priority="5481" operator="equal">
      <formula>_FV(13,"3")</formula>
    </cfRule>
  </conditionalFormatting>
  <conditionalFormatting sqref="BH144">
    <cfRule type="cellIs" dxfId="5298" priority="5482" operator="equal">
      <formula>_FV(13,"3")</formula>
    </cfRule>
  </conditionalFormatting>
  <conditionalFormatting sqref="BH144">
    <cfRule type="cellIs" dxfId="5297" priority="5483" operator="equal">
      <formula>_FV(13,"3")</formula>
    </cfRule>
  </conditionalFormatting>
  <conditionalFormatting sqref="BH144">
    <cfRule type="containsText" dxfId="5296" priority="5466" operator="containsText" text="DOMENICA">
      <formula>NOT(ISERROR(SEARCH("DOMENICA",BH144)))</formula>
    </cfRule>
    <cfRule type="containsText" dxfId="5295" priority="5467" operator="containsText" text="08.30 – 14.30">
      <formula>NOT(ISERROR(SEARCH("08.30 – 14.30",BH144)))</formula>
    </cfRule>
    <cfRule type="containsText" dxfId="5294" priority="5468" operator="containsText" text="09.30 – 18.30">
      <formula>NOT(ISERROR(SEARCH("09.30 – 18.30",BH144)))</formula>
    </cfRule>
    <cfRule type="containsText" dxfId="5293" priority="5469" operator="containsText" text="08.30 – 16.30">
      <formula>NOT(ISERROR(SEARCH("08.30 – 16.30",BH144)))</formula>
    </cfRule>
    <cfRule type="containsText" dxfId="5292" priority="5470" operator="containsText" text="08.30 – 17.30">
      <formula>NOT(ISERROR(SEARCH("08.30 – 17.30",BH144)))</formula>
    </cfRule>
    <cfRule type="containsText" dxfId="5291" priority="5471" operator="containsText" text="09.00 – 18.00">
      <formula>NOT(ISERROR(SEARCH("09.00 – 18.00",BH144)))</formula>
    </cfRule>
    <cfRule type="containsText" dxfId="5290" priority="5472" operator="containsText" text="09.00 – 15.00">
      <formula>NOT(ISERROR(SEARCH("09.00 – 15.00",BH144)))</formula>
    </cfRule>
    <cfRule type="containsText" dxfId="5289" priority="5473" operator="containsText" text="10.30 – 19.30">
      <formula>NOT(ISERROR(SEARCH("10.30 – 19.30",BH144)))</formula>
    </cfRule>
    <cfRule type="containsText" dxfId="5288" priority="5474" operator="containsText" text="09.00 – 13.00">
      <formula>NOT(ISERROR(SEARCH("09.00 – 13.00",BH144)))</formula>
    </cfRule>
    <cfRule type="containsText" dxfId="5287" priority="5475" operator="containsText" text="11.30 – 19.30">
      <formula>NOT(ISERROR(SEARCH("11.30 – 19.30",BH144)))</formula>
    </cfRule>
  </conditionalFormatting>
  <conditionalFormatting sqref="BH144">
    <cfRule type="cellIs" dxfId="5286" priority="5459" operator="equal">
      <formula>"09.00 – 18.00"</formula>
    </cfRule>
  </conditionalFormatting>
  <conditionalFormatting sqref="BH144">
    <cfRule type="cellIs" dxfId="5285" priority="5460" operator="equal">
      <formula>"09.30 – 13.00"</formula>
    </cfRule>
  </conditionalFormatting>
  <conditionalFormatting sqref="BH144">
    <cfRule type="cellIs" dxfId="5284" priority="5461" operator="equal">
      <formula>"10.30 – 19.30"</formula>
    </cfRule>
  </conditionalFormatting>
  <conditionalFormatting sqref="BH144">
    <cfRule type="cellIs" dxfId="5283" priority="5462" operator="equal">
      <formula>"11.30 – 19.30"</formula>
    </cfRule>
  </conditionalFormatting>
  <conditionalFormatting sqref="BH144">
    <cfRule type="cellIs" dxfId="5282" priority="5463" operator="equal">
      <formula>_FV(13,"3")</formula>
    </cfRule>
  </conditionalFormatting>
  <conditionalFormatting sqref="BH144">
    <cfRule type="cellIs" dxfId="5281" priority="5464" operator="equal">
      <formula>_FV(13,"3")</formula>
    </cfRule>
  </conditionalFormatting>
  <conditionalFormatting sqref="BH144">
    <cfRule type="cellIs" dxfId="5280" priority="5465" operator="equal">
      <formula>_FV(13,"3")</formula>
    </cfRule>
  </conditionalFormatting>
  <conditionalFormatting sqref="BH144">
    <cfRule type="cellIs" dxfId="5279" priority="5452" operator="equal">
      <formula>"09.00 – 18.00"</formula>
    </cfRule>
  </conditionalFormatting>
  <conditionalFormatting sqref="BH144">
    <cfRule type="cellIs" dxfId="5278" priority="5453" operator="equal">
      <formula>"09.30 – 13.00"</formula>
    </cfRule>
  </conditionalFormatting>
  <conditionalFormatting sqref="BH144">
    <cfRule type="cellIs" dxfId="5277" priority="5454" operator="equal">
      <formula>"10.30 – 19.30"</formula>
    </cfRule>
  </conditionalFormatting>
  <conditionalFormatting sqref="BH144">
    <cfRule type="cellIs" dxfId="5276" priority="5455" operator="equal">
      <formula>"11.30 – 19.30"</formula>
    </cfRule>
  </conditionalFormatting>
  <conditionalFormatting sqref="BH144">
    <cfRule type="cellIs" dxfId="5275" priority="5456" operator="equal">
      <formula>_FV(13,"3")</formula>
    </cfRule>
  </conditionalFormatting>
  <conditionalFormatting sqref="BH144">
    <cfRule type="cellIs" dxfId="5274" priority="5457" operator="equal">
      <formula>_FV(13,"3")</formula>
    </cfRule>
  </conditionalFormatting>
  <conditionalFormatting sqref="BH144">
    <cfRule type="cellIs" dxfId="5273" priority="5458" operator="equal">
      <formula>_FV(13,"3")</formula>
    </cfRule>
  </conditionalFormatting>
  <conditionalFormatting sqref="BH144">
    <cfRule type="cellIs" dxfId="5272" priority="5444" operator="equal">
      <formula>"09.00 – 15.00"</formula>
    </cfRule>
  </conditionalFormatting>
  <conditionalFormatting sqref="BH144">
    <cfRule type="cellIs" dxfId="5271" priority="5445" operator="equal">
      <formula>"09.00 – 18.00"</formula>
    </cfRule>
  </conditionalFormatting>
  <conditionalFormatting sqref="BH144">
    <cfRule type="cellIs" dxfId="5270" priority="5446" operator="equal">
      <formula>"09.30 – 13.00"</formula>
    </cfRule>
  </conditionalFormatting>
  <conditionalFormatting sqref="BH144">
    <cfRule type="cellIs" dxfId="5269" priority="5447" operator="equal">
      <formula>"10.30 – 19.30"</formula>
    </cfRule>
  </conditionalFormatting>
  <conditionalFormatting sqref="BH144">
    <cfRule type="cellIs" dxfId="5268" priority="5448" operator="equal">
      <formula>"11.30 – 19.30"</formula>
    </cfRule>
  </conditionalFormatting>
  <conditionalFormatting sqref="BH144">
    <cfRule type="cellIs" dxfId="5267" priority="5449" operator="equal">
      <formula>_FV(13,"3")</formula>
    </cfRule>
  </conditionalFormatting>
  <conditionalFormatting sqref="BH144">
    <cfRule type="cellIs" dxfId="5266" priority="5450" operator="equal">
      <formula>_FV(13,"3")</formula>
    </cfRule>
  </conditionalFormatting>
  <conditionalFormatting sqref="BH144">
    <cfRule type="cellIs" dxfId="5265" priority="5451" operator="equal">
      <formula>_FV(13,"3")</formula>
    </cfRule>
  </conditionalFormatting>
  <conditionalFormatting sqref="BH144">
    <cfRule type="containsText" dxfId="5264" priority="5434" operator="containsText" text="DOMENICA">
      <formula>NOT(ISERROR(SEARCH("DOMENICA",BH144)))</formula>
    </cfRule>
    <cfRule type="containsText" dxfId="5263" priority="5435" operator="containsText" text="08.30 – 14.30">
      <formula>NOT(ISERROR(SEARCH("08.30 – 14.30",BH144)))</formula>
    </cfRule>
    <cfRule type="containsText" dxfId="5262" priority="5436" operator="containsText" text="09.30 – 18.30">
      <formula>NOT(ISERROR(SEARCH("09.30 – 18.30",BH144)))</formula>
    </cfRule>
    <cfRule type="containsText" dxfId="5261" priority="5437" operator="containsText" text="08.30 – 16.30">
      <formula>NOT(ISERROR(SEARCH("08.30 – 16.30",BH144)))</formula>
    </cfRule>
    <cfRule type="containsText" dxfId="5260" priority="5438" operator="containsText" text="08.30 – 17.30">
      <formula>NOT(ISERROR(SEARCH("08.30 – 17.30",BH144)))</formula>
    </cfRule>
    <cfRule type="containsText" dxfId="5259" priority="5439" operator="containsText" text="09.00 – 18.00">
      <formula>NOT(ISERROR(SEARCH("09.00 – 18.00",BH144)))</formula>
    </cfRule>
    <cfRule type="containsText" dxfId="5258" priority="5440" operator="containsText" text="09.00 – 15.00">
      <formula>NOT(ISERROR(SEARCH("09.00 – 15.00",BH144)))</formula>
    </cfRule>
    <cfRule type="containsText" dxfId="5257" priority="5441" operator="containsText" text="10.30 – 19.30">
      <formula>NOT(ISERROR(SEARCH("10.30 – 19.30",BH144)))</formula>
    </cfRule>
    <cfRule type="containsText" dxfId="5256" priority="5442" operator="containsText" text="09.00 – 13.00">
      <formula>NOT(ISERROR(SEARCH("09.00 – 13.00",BH144)))</formula>
    </cfRule>
    <cfRule type="containsText" dxfId="5255" priority="5443" operator="containsText" text="11.30 – 19.30">
      <formula>NOT(ISERROR(SEARCH("11.30 – 19.30",BH144)))</formula>
    </cfRule>
  </conditionalFormatting>
  <conditionalFormatting sqref="BH144">
    <cfRule type="cellIs" dxfId="5254" priority="5427" operator="equal">
      <formula>"09.00 – 18.00"</formula>
    </cfRule>
  </conditionalFormatting>
  <conditionalFormatting sqref="BH144">
    <cfRule type="cellIs" dxfId="5253" priority="5428" operator="equal">
      <formula>"09.30 – 13.00"</formula>
    </cfRule>
  </conditionalFormatting>
  <conditionalFormatting sqref="BH144">
    <cfRule type="cellIs" dxfId="5252" priority="5429" operator="equal">
      <formula>"10.30 – 19.30"</formula>
    </cfRule>
  </conditionalFormatting>
  <conditionalFormatting sqref="BH144">
    <cfRule type="cellIs" dxfId="5251" priority="5430" operator="equal">
      <formula>"11.30 – 19.30"</formula>
    </cfRule>
  </conditionalFormatting>
  <conditionalFormatting sqref="BH144">
    <cfRule type="cellIs" dxfId="5250" priority="5431" operator="equal">
      <formula>_FV(13,"3")</formula>
    </cfRule>
  </conditionalFormatting>
  <conditionalFormatting sqref="BH144">
    <cfRule type="cellIs" dxfId="5249" priority="5432" operator="equal">
      <formula>_FV(13,"3")</formula>
    </cfRule>
  </conditionalFormatting>
  <conditionalFormatting sqref="BH144">
    <cfRule type="cellIs" dxfId="5248" priority="5433" operator="equal">
      <formula>_FV(13,"3")</formula>
    </cfRule>
  </conditionalFormatting>
  <conditionalFormatting sqref="BH144">
    <cfRule type="cellIs" dxfId="5247" priority="5420" operator="equal">
      <formula>"09.00 – 18.00"</formula>
    </cfRule>
  </conditionalFormatting>
  <conditionalFormatting sqref="BH144">
    <cfRule type="cellIs" dxfId="5246" priority="5421" operator="equal">
      <formula>"09.30 – 13.00"</formula>
    </cfRule>
  </conditionalFormatting>
  <conditionalFormatting sqref="BH144">
    <cfRule type="cellIs" dxfId="5245" priority="5422" operator="equal">
      <formula>"10.30 – 19.30"</formula>
    </cfRule>
  </conditionalFormatting>
  <conditionalFormatting sqref="BH144">
    <cfRule type="cellIs" dxfId="5244" priority="5423" operator="equal">
      <formula>"11.30 – 19.30"</formula>
    </cfRule>
  </conditionalFormatting>
  <conditionalFormatting sqref="BH144">
    <cfRule type="cellIs" dxfId="5243" priority="5424" operator="equal">
      <formula>_FV(13,"3")</formula>
    </cfRule>
  </conditionalFormatting>
  <conditionalFormatting sqref="BH144">
    <cfRule type="cellIs" dxfId="5242" priority="5425" operator="equal">
      <formula>_FV(13,"3")</formula>
    </cfRule>
  </conditionalFormatting>
  <conditionalFormatting sqref="BH144">
    <cfRule type="cellIs" dxfId="5241" priority="5426" operator="equal">
      <formula>_FV(13,"3")</formula>
    </cfRule>
  </conditionalFormatting>
  <conditionalFormatting sqref="BH144">
    <cfRule type="cellIs" dxfId="5240" priority="5412" operator="equal">
      <formula>"09.00 – 15.00"</formula>
    </cfRule>
  </conditionalFormatting>
  <conditionalFormatting sqref="BH144">
    <cfRule type="cellIs" dxfId="5239" priority="5413" operator="equal">
      <formula>"09.00 – 18.00"</formula>
    </cfRule>
  </conditionalFormatting>
  <conditionalFormatting sqref="BH144">
    <cfRule type="cellIs" dxfId="5238" priority="5414" operator="equal">
      <formula>"09.30 – 13.00"</formula>
    </cfRule>
  </conditionalFormatting>
  <conditionalFormatting sqref="BH144">
    <cfRule type="cellIs" dxfId="5237" priority="5415" operator="equal">
      <formula>"10.30 – 19.30"</formula>
    </cfRule>
  </conditionalFormatting>
  <conditionalFormatting sqref="BH144">
    <cfRule type="cellIs" dxfId="5236" priority="5416" operator="equal">
      <formula>"11.30 – 19.30"</formula>
    </cfRule>
  </conditionalFormatting>
  <conditionalFormatting sqref="BH144">
    <cfRule type="cellIs" dxfId="5235" priority="5417" operator="equal">
      <formula>_FV(13,"3")</formula>
    </cfRule>
  </conditionalFormatting>
  <conditionalFormatting sqref="BH144">
    <cfRule type="cellIs" dxfId="5234" priority="5418" operator="equal">
      <formula>_FV(13,"3")</formula>
    </cfRule>
  </conditionalFormatting>
  <conditionalFormatting sqref="BH144">
    <cfRule type="cellIs" dxfId="5233" priority="5419" operator="equal">
      <formula>_FV(13,"3")</formula>
    </cfRule>
  </conditionalFormatting>
  <conditionalFormatting sqref="BH144">
    <cfRule type="containsText" dxfId="5232" priority="5402" operator="containsText" text="DOMENICA">
      <formula>NOT(ISERROR(SEARCH("DOMENICA",BH144)))</formula>
    </cfRule>
    <cfRule type="containsText" dxfId="5231" priority="5403" operator="containsText" text="08.30 – 14.30">
      <formula>NOT(ISERROR(SEARCH("08.30 – 14.30",BH144)))</formula>
    </cfRule>
    <cfRule type="containsText" dxfId="5230" priority="5404" operator="containsText" text="09.30 – 18.30">
      <formula>NOT(ISERROR(SEARCH("09.30 – 18.30",BH144)))</formula>
    </cfRule>
    <cfRule type="containsText" dxfId="5229" priority="5405" operator="containsText" text="08.30 – 16.30">
      <formula>NOT(ISERROR(SEARCH("08.30 – 16.30",BH144)))</formula>
    </cfRule>
    <cfRule type="containsText" dxfId="5228" priority="5406" operator="containsText" text="08.30 – 17.30">
      <formula>NOT(ISERROR(SEARCH("08.30 – 17.30",BH144)))</formula>
    </cfRule>
    <cfRule type="containsText" dxfId="5227" priority="5407" operator="containsText" text="09.00 – 18.00">
      <formula>NOT(ISERROR(SEARCH("09.00 – 18.00",BH144)))</formula>
    </cfRule>
    <cfRule type="containsText" dxfId="5226" priority="5408" operator="containsText" text="09.00 – 15.00">
      <formula>NOT(ISERROR(SEARCH("09.00 – 15.00",BH144)))</formula>
    </cfRule>
    <cfRule type="containsText" dxfId="5225" priority="5409" operator="containsText" text="10.30 – 19.30">
      <formula>NOT(ISERROR(SEARCH("10.30 – 19.30",BH144)))</formula>
    </cfRule>
    <cfRule type="containsText" dxfId="5224" priority="5410" operator="containsText" text="09.00 – 13.00">
      <formula>NOT(ISERROR(SEARCH("09.00 – 13.00",BH144)))</formula>
    </cfRule>
    <cfRule type="containsText" dxfId="5223" priority="5411" operator="containsText" text="11.30 – 19.30">
      <formula>NOT(ISERROR(SEARCH("11.30 – 19.30",BH144)))</formula>
    </cfRule>
  </conditionalFormatting>
  <conditionalFormatting sqref="BH144">
    <cfRule type="cellIs" dxfId="5222" priority="5395" operator="equal">
      <formula>"09.00 – 18.00"</formula>
    </cfRule>
  </conditionalFormatting>
  <conditionalFormatting sqref="BH144">
    <cfRule type="cellIs" dxfId="5221" priority="5396" operator="equal">
      <formula>"09.30 – 13.00"</formula>
    </cfRule>
  </conditionalFormatting>
  <conditionalFormatting sqref="BH144">
    <cfRule type="cellIs" dxfId="5220" priority="5397" operator="equal">
      <formula>"10.30 – 19.30"</formula>
    </cfRule>
  </conditionalFormatting>
  <conditionalFormatting sqref="BH144">
    <cfRule type="cellIs" dxfId="5219" priority="5398" operator="equal">
      <formula>"11.30 – 19.30"</formula>
    </cfRule>
  </conditionalFormatting>
  <conditionalFormatting sqref="BH144">
    <cfRule type="cellIs" dxfId="5218" priority="5399" operator="equal">
      <formula>_FV(13,"3")</formula>
    </cfRule>
  </conditionalFormatting>
  <conditionalFormatting sqref="BH144">
    <cfRule type="cellIs" dxfId="5217" priority="5400" operator="equal">
      <formula>_FV(13,"3")</formula>
    </cfRule>
  </conditionalFormatting>
  <conditionalFormatting sqref="BH144">
    <cfRule type="cellIs" dxfId="5216" priority="5401" operator="equal">
      <formula>_FV(13,"3")</formula>
    </cfRule>
  </conditionalFormatting>
  <conditionalFormatting sqref="BH144">
    <cfRule type="cellIs" dxfId="5215" priority="5388" operator="equal">
      <formula>"09.00 – 18.00"</formula>
    </cfRule>
  </conditionalFormatting>
  <conditionalFormatting sqref="BH144">
    <cfRule type="cellIs" dxfId="5214" priority="5389" operator="equal">
      <formula>"09.30 – 13.00"</formula>
    </cfRule>
  </conditionalFormatting>
  <conditionalFormatting sqref="BH144">
    <cfRule type="cellIs" dxfId="5213" priority="5390" operator="equal">
      <formula>"10.30 – 19.30"</formula>
    </cfRule>
  </conditionalFormatting>
  <conditionalFormatting sqref="BH144">
    <cfRule type="cellIs" dxfId="5212" priority="5391" operator="equal">
      <formula>"11.30 – 19.30"</formula>
    </cfRule>
  </conditionalFormatting>
  <conditionalFormatting sqref="BH144">
    <cfRule type="cellIs" dxfId="5211" priority="5392" operator="equal">
      <formula>_FV(13,"3")</formula>
    </cfRule>
  </conditionalFormatting>
  <conditionalFormatting sqref="BH144">
    <cfRule type="cellIs" dxfId="5210" priority="5393" operator="equal">
      <formula>_FV(13,"3")</formula>
    </cfRule>
  </conditionalFormatting>
  <conditionalFormatting sqref="BH144">
    <cfRule type="cellIs" dxfId="5209" priority="5394" operator="equal">
      <formula>_FV(13,"3")</formula>
    </cfRule>
  </conditionalFormatting>
  <conditionalFormatting sqref="BH137:BH142">
    <cfRule type="containsText" dxfId="5208" priority="5341" operator="containsText" text="09.00 -13.00">
      <formula>NOT(ISERROR(SEARCH("09.00 -13.00",BH137)))</formula>
    </cfRule>
    <cfRule type="containsText" dxfId="5207" priority="5342" operator="containsText" text="09.00 -15:00">
      <formula>NOT(ISERROR(SEARCH("09.00 -15:00",BH137)))</formula>
    </cfRule>
    <cfRule type="containsText" dxfId="5206" priority="5343" operator="containsText" text="09.00 -16.00">
      <formula>NOT(ISERROR(SEARCH("09.00 -16.00",BH137)))</formula>
    </cfRule>
  </conditionalFormatting>
  <conditionalFormatting sqref="BH135">
    <cfRule type="containsText" dxfId="5205" priority="5338" operator="containsText" text="09.00 -13.00">
      <formula>NOT(ISERROR(SEARCH("09.00 -13.00",BH135)))</formula>
    </cfRule>
    <cfRule type="containsText" dxfId="5204" priority="5339" operator="containsText" text="09.00 -15:00">
      <formula>NOT(ISERROR(SEARCH("09.00 -15:00",BH135)))</formula>
    </cfRule>
    <cfRule type="containsText" dxfId="5203" priority="5340" operator="containsText" text="09.00 -16.00">
      <formula>NOT(ISERROR(SEARCH("09.00 -16.00",BH135)))</formula>
    </cfRule>
  </conditionalFormatting>
  <conditionalFormatting sqref="BH135">
    <cfRule type="containsText" dxfId="5202" priority="5326" operator="containsText" text="09.00 -13.00">
      <formula>NOT(ISERROR(SEARCH("09.00 -13.00",BH135)))</formula>
    </cfRule>
    <cfRule type="containsText" dxfId="5201" priority="5327" operator="containsText" text="09.00 -15:00">
      <formula>NOT(ISERROR(SEARCH("09.00 -15:00",BH135)))</formula>
    </cfRule>
    <cfRule type="containsText" dxfId="5200" priority="5328" operator="containsText" text="09.00 -16.00">
      <formula>NOT(ISERROR(SEARCH("09.00 -16.00",BH135)))</formula>
    </cfRule>
  </conditionalFormatting>
  <conditionalFormatting sqref="BH141:BH142">
    <cfRule type="containsText" dxfId="5199" priority="5359" operator="containsText" text="09:00 – 13.00 ">
      <formula>NOT(ISERROR(SEARCH("09:00 – 13.00 ",BH141)))</formula>
    </cfRule>
  </conditionalFormatting>
  <conditionalFormatting sqref="BH137:BH142">
    <cfRule type="containsText" dxfId="5198" priority="5332" operator="containsText" text="09.00 -13.00">
      <formula>NOT(ISERROR(SEARCH("09.00 -13.00",BH137)))</formula>
    </cfRule>
    <cfRule type="containsText" dxfId="5197" priority="5333" operator="containsText" text="09.00 -15:00">
      <formula>NOT(ISERROR(SEARCH("09.00 -15:00",BH137)))</formula>
    </cfRule>
    <cfRule type="containsText" dxfId="5196" priority="5334" operator="containsText" text="09.00 -16.00">
      <formula>NOT(ISERROR(SEARCH("09.00 -16.00",BH137)))</formula>
    </cfRule>
  </conditionalFormatting>
  <conditionalFormatting sqref="BH151">
    <cfRule type="containsText" dxfId="5195" priority="5296" operator="containsText" text="09:00 – 13.00 ">
      <formula>NOT(ISERROR(SEARCH("09:00 – 13.00 ",BH151)))</formula>
    </cfRule>
  </conditionalFormatting>
  <conditionalFormatting sqref="BH135:BH142">
    <cfRule type="containsText" dxfId="5194" priority="5370" operator="containsText" text="08.30 – 14.30">
      <formula>NOT(ISERROR(SEARCH("08.30 – 14.30",BH135)))</formula>
    </cfRule>
    <cfRule type="containsText" dxfId="5193" priority="5371" operator="containsText" text="09:30 – 18.30">
      <formula>NOT(ISERROR(SEARCH("09:30 – 18.30",BH135)))</formula>
    </cfRule>
    <cfRule type="containsText" dxfId="5192" priority="5372" operator="containsText" text="10.30 – 18.30">
      <formula>NOT(ISERROR(SEARCH("10.30 – 18.30",BH135)))</formula>
    </cfRule>
    <cfRule type="containsText" dxfId="5191" priority="5373" operator="containsText" text="09.30 – 18.30">
      <formula>NOT(ISERROR(SEARCH("09.30 – 18.30",BH135)))</formula>
    </cfRule>
    <cfRule type="containsText" dxfId="5190" priority="5375" operator="containsText" text="09.00 – 13:00">
      <formula>NOT(ISERROR(SEARCH("09.00 – 13:00",BH135)))</formula>
    </cfRule>
    <cfRule type="containsText" dxfId="5189" priority="5376" operator="containsText" text="08.30 – 16.30">
      <formula>NOT(ISERROR(SEARCH("08.30 – 16.30",BH135)))</formula>
    </cfRule>
    <cfRule type="containsText" dxfId="5188" priority="5377" operator="containsText" text="08:30 – 17.30">
      <formula>NOT(ISERROR(SEARCH("08:30 – 17.30",BH135)))</formula>
    </cfRule>
    <cfRule type="containsText" dxfId="5187" priority="5378" operator="containsText" text="08.30 – 17.30">
      <formula>NOT(ISERROR(SEARCH("08.30 – 17.30",BH135)))</formula>
    </cfRule>
    <cfRule type="containsText" dxfId="5186" priority="5379" operator="containsText" text="09.00 – 18.00">
      <formula>NOT(ISERROR(SEARCH("09.00 – 18.00",BH135)))</formula>
    </cfRule>
    <cfRule type="containsText" dxfId="5185" priority="5380" operator="containsText" text="09.00 – 13.00">
      <formula>NOT(ISERROR(SEARCH("09.00 – 13.00",BH135)))</formula>
    </cfRule>
    <cfRule type="containsText" dxfId="5184" priority="5381" operator="containsText" text="11.30 – 19.30">
      <formula>NOT(ISERROR(SEARCH("11.30 – 19.30",BH135)))</formula>
    </cfRule>
    <cfRule type="containsText" dxfId="5183" priority="5382" operator="containsText" text="10.30 – 19.30">
      <formula>NOT(ISERROR(SEARCH("10.30 – 19.30",BH135)))</formula>
    </cfRule>
    <cfRule type="containsText" dxfId="5182" priority="5383" operator="containsText" text="09.00 – 15.00">
      <formula>NOT(ISERROR(SEARCH("09.00 – 15.00",BH135)))</formula>
    </cfRule>
    <cfRule type="containsText" dxfId="5181" priority="5384" operator="containsText" text="1 2 : 3 0">
      <formula>NOT(ISERROR(SEARCH("1 2 : 3 0",BH135)))</formula>
    </cfRule>
    <cfRule type="containsText" dxfId="5180" priority="5385" operator="containsText" text="1 3 : 3 0">
      <formula>NOT(ISERROR(SEARCH("1 3 : 3 0",BH135)))</formula>
    </cfRule>
    <cfRule type="containsText" dxfId="5179" priority="5386" operator="containsText" text="FESTIVITÁ">
      <formula>NOT(ISERROR(SEARCH("FESTIVITÁ",BH135)))</formula>
    </cfRule>
    <cfRule type="cellIs" dxfId="5178" priority="5387" operator="equal">
      <formula>"DOMENICA"</formula>
    </cfRule>
  </conditionalFormatting>
  <conditionalFormatting sqref="BH135:BH142">
    <cfRule type="containsText" dxfId="5177" priority="5362" operator="containsText" text="09.00 - 13.00">
      <formula>NOT(ISERROR(SEARCH("09.00 - 13.00",BH135)))</formula>
    </cfRule>
    <cfRule type="containsText" dxfId="5176" priority="5365" operator="containsText" text="09.00 – 15:00">
      <formula>NOT(ISERROR(SEARCH("09.00 – 15:00",BH135)))</formula>
    </cfRule>
    <cfRule type="containsText" dxfId="5175" priority="5366" operator="containsText" text="09.00 – 16.00">
      <formula>NOT(ISERROR(SEARCH("09.00 – 16.00",BH135)))</formula>
    </cfRule>
    <cfRule type="containsText" dxfId="5174" priority="5367" operator="containsText" text="09.00 - 13:00">
      <formula>NOT(ISERROR(SEARCH("09.00 - 13:00",BH135)))</formula>
    </cfRule>
    <cfRule type="containsText" dxfId="5173" priority="5368" operator="containsText" text="08.30 – 16:30 ">
      <formula>NOT(ISERROR(SEARCH("08.30 – 16:30 ",BH135)))</formula>
    </cfRule>
    <cfRule type="containsText" dxfId="5172" priority="5369" operator="containsText" text="08.30 – 17:30 ">
      <formula>NOT(ISERROR(SEARCH("08.30 – 17:30 ",BH135)))</formula>
    </cfRule>
  </conditionalFormatting>
  <conditionalFormatting sqref="BH135:BH142">
    <cfRule type="containsText" dxfId="5171" priority="5364" operator="containsText" text="1 3 : 0 0">
      <formula>NOT(ISERROR(SEARCH("1 3 : 0 0",BH135)))</formula>
    </cfRule>
  </conditionalFormatting>
  <conditionalFormatting sqref="BH135">
    <cfRule type="containsText" dxfId="5170" priority="5363" operator="containsText" text="13:00">
      <formula>NOT(ISERROR(SEARCH("13:00",BH135)))</formula>
    </cfRule>
  </conditionalFormatting>
  <conditionalFormatting sqref="BH135:BH142">
    <cfRule type="containsText" dxfId="5169" priority="5374" operator="containsText" text="09:00 – 13.00 ">
      <formula>NOT(ISERROR(SEARCH("09:00 – 13.00 ",BH135)))</formula>
    </cfRule>
  </conditionalFormatting>
  <conditionalFormatting sqref="BH141">
    <cfRule type="containsText" dxfId="5168" priority="5361" operator="containsText" text="09:00 – 13.00 ">
      <formula>NOT(ISERROR(SEARCH("09:00 – 13.00 ",BH141)))</formula>
    </cfRule>
  </conditionalFormatting>
  <conditionalFormatting sqref="BH135:BH142">
    <cfRule type="containsText" dxfId="5167" priority="5360" operator="containsText" text="09:00 – 13.00 ">
      <formula>NOT(ISERROR(SEARCH("09:00 – 13.00 ",BH135)))</formula>
    </cfRule>
  </conditionalFormatting>
  <conditionalFormatting sqref="BH136">
    <cfRule type="containsText" dxfId="5166" priority="5356" operator="containsText" text="09.00 -13.00">
      <formula>NOT(ISERROR(SEARCH("09.00 -13.00",BH136)))</formula>
    </cfRule>
    <cfRule type="containsText" dxfId="5165" priority="5357" operator="containsText" text="09.00 -15:00">
      <formula>NOT(ISERROR(SEARCH("09.00 -15:00",BH136)))</formula>
    </cfRule>
    <cfRule type="containsText" dxfId="5164" priority="5358" operator="containsText" text="09.00 -16.00">
      <formula>NOT(ISERROR(SEARCH("09.00 -16.00",BH136)))</formula>
    </cfRule>
  </conditionalFormatting>
  <conditionalFormatting sqref="BH137:BH142">
    <cfRule type="containsText" dxfId="5163" priority="5353" operator="containsText" text="09.00 -13.00">
      <formula>NOT(ISERROR(SEARCH("09.00 -13.00",BH137)))</formula>
    </cfRule>
    <cfRule type="containsText" dxfId="5162" priority="5354" operator="containsText" text="09.00 -15:00">
      <formula>NOT(ISERROR(SEARCH("09.00 -15:00",BH137)))</formula>
    </cfRule>
    <cfRule type="containsText" dxfId="5161" priority="5355" operator="containsText" text="09.00 -16.00">
      <formula>NOT(ISERROR(SEARCH("09.00 -16.00",BH137)))</formula>
    </cfRule>
  </conditionalFormatting>
  <conditionalFormatting sqref="BH135">
    <cfRule type="containsText" dxfId="5160" priority="5350" operator="containsText" text="09.00 -13.00">
      <formula>NOT(ISERROR(SEARCH("09.00 -13.00",BH135)))</formula>
    </cfRule>
    <cfRule type="containsText" dxfId="5159" priority="5351" operator="containsText" text="09.00 -15:00">
      <formula>NOT(ISERROR(SEARCH("09.00 -15:00",BH135)))</formula>
    </cfRule>
    <cfRule type="containsText" dxfId="5158" priority="5352" operator="containsText" text="09.00 -16.00">
      <formula>NOT(ISERROR(SEARCH("09.00 -16.00",BH135)))</formula>
    </cfRule>
  </conditionalFormatting>
  <conditionalFormatting sqref="BH141">
    <cfRule type="containsText" dxfId="5157" priority="5349" operator="containsText" text="09:00 – 13.00 ">
      <formula>NOT(ISERROR(SEARCH("09:00 – 13.00 ",BH141)))</formula>
    </cfRule>
  </conditionalFormatting>
  <conditionalFormatting sqref="BH135:BH142">
    <cfRule type="containsText" dxfId="5156" priority="5348" operator="containsText" text="09:00 – 13.00 ">
      <formula>NOT(ISERROR(SEARCH("09:00 – 13.00 ",BH135)))</formula>
    </cfRule>
  </conditionalFormatting>
  <conditionalFormatting sqref="BH141:BH142">
    <cfRule type="containsText" dxfId="5155" priority="5347" operator="containsText" text="09:00 – 13.00 ">
      <formula>NOT(ISERROR(SEARCH("09:00 – 13.00 ",BH141)))</formula>
    </cfRule>
  </conditionalFormatting>
  <conditionalFormatting sqref="BH136">
    <cfRule type="containsText" dxfId="5154" priority="5344" operator="containsText" text="09.00 -13.00">
      <formula>NOT(ISERROR(SEARCH("09.00 -13.00",BH136)))</formula>
    </cfRule>
    <cfRule type="containsText" dxfId="5153" priority="5345" operator="containsText" text="09.00 -15:00">
      <formula>NOT(ISERROR(SEARCH("09.00 -15:00",BH136)))</formula>
    </cfRule>
    <cfRule type="containsText" dxfId="5152" priority="5346" operator="containsText" text="09.00 -16.00">
      <formula>NOT(ISERROR(SEARCH("09.00 -16.00",BH136)))</formula>
    </cfRule>
  </conditionalFormatting>
  <conditionalFormatting sqref="BH136">
    <cfRule type="containsText" dxfId="5151" priority="5335" operator="containsText" text="09.00 -13:00">
      <formula>NOT(ISERROR(SEARCH("09.00 -13:00",BH136)))</formula>
    </cfRule>
    <cfRule type="containsText" dxfId="5150" priority="5336" operator="containsText" text="08.30 -17.30">
      <formula>NOT(ISERROR(SEARCH("08.30 -17.30",BH136)))</formula>
    </cfRule>
    <cfRule type="containsText" dxfId="5149" priority="5337" operator="containsText" text="08.30 -15:30">
      <formula>NOT(ISERROR(SEARCH("08.30 -15:30",BH136)))</formula>
    </cfRule>
  </conditionalFormatting>
  <conditionalFormatting sqref="BH137:BH142">
    <cfRule type="containsText" dxfId="5148" priority="5329" operator="containsText" text="09.00 -13:00">
      <formula>NOT(ISERROR(SEARCH("09.00 -13:00",BH137)))</formula>
    </cfRule>
    <cfRule type="containsText" dxfId="5147" priority="5330" operator="containsText" text="08.30 -17.30">
      <formula>NOT(ISERROR(SEARCH("08.30 -17.30",BH137)))</formula>
    </cfRule>
    <cfRule type="containsText" dxfId="5146" priority="5331" operator="containsText" text="08.30 -15:30">
      <formula>NOT(ISERROR(SEARCH("08.30 -15:30",BH137)))</formula>
    </cfRule>
  </conditionalFormatting>
  <conditionalFormatting sqref="BH135">
    <cfRule type="containsText" dxfId="5145" priority="5323" operator="containsText" text="09.00 -13:00">
      <formula>NOT(ISERROR(SEARCH("09.00 -13:00",BH135)))</formula>
    </cfRule>
    <cfRule type="containsText" dxfId="5144" priority="5324" operator="containsText" text="08.30 -17.30">
      <formula>NOT(ISERROR(SEARCH("08.30 -17.30",BH135)))</formula>
    </cfRule>
    <cfRule type="containsText" dxfId="5143" priority="5325" operator="containsText" text="08.30 -15:30">
      <formula>NOT(ISERROR(SEARCH("08.30 -15:30",BH135)))</formula>
    </cfRule>
  </conditionalFormatting>
  <conditionalFormatting sqref="BH145:BH152">
    <cfRule type="containsText" dxfId="5142" priority="5305" operator="containsText" text="08.30 – 14.30">
      <formula>NOT(ISERROR(SEARCH("08.30 – 14.30",BH145)))</formula>
    </cfRule>
    <cfRule type="containsText" dxfId="5141" priority="5306" operator="containsText" text="09:30 – 18.30">
      <formula>NOT(ISERROR(SEARCH("09:30 – 18.30",BH145)))</formula>
    </cfRule>
    <cfRule type="containsText" dxfId="5140" priority="5307" operator="containsText" text="10.30 – 18.30">
      <formula>NOT(ISERROR(SEARCH("10.30 – 18.30",BH145)))</formula>
    </cfRule>
    <cfRule type="containsText" dxfId="5139" priority="5308" operator="containsText" text="09.30 – 18.30">
      <formula>NOT(ISERROR(SEARCH("09.30 – 18.30",BH145)))</formula>
    </cfRule>
    <cfRule type="containsText" dxfId="5138" priority="5310" operator="containsText" text="09.00 – 13:00">
      <formula>NOT(ISERROR(SEARCH("09.00 – 13:00",BH145)))</formula>
    </cfRule>
    <cfRule type="containsText" dxfId="5137" priority="5311" operator="containsText" text="08.30 – 16.30">
      <formula>NOT(ISERROR(SEARCH("08.30 – 16.30",BH145)))</formula>
    </cfRule>
    <cfRule type="containsText" dxfId="5136" priority="5312" operator="containsText" text="08:30 – 17.30">
      <formula>NOT(ISERROR(SEARCH("08:30 – 17.30",BH145)))</formula>
    </cfRule>
    <cfRule type="containsText" dxfId="5135" priority="5313" operator="containsText" text="08.30 – 17.30">
      <formula>NOT(ISERROR(SEARCH("08.30 – 17.30",BH145)))</formula>
    </cfRule>
    <cfRule type="containsText" dxfId="5134" priority="5314" operator="containsText" text="09.00 – 18.00">
      <formula>NOT(ISERROR(SEARCH("09.00 – 18.00",BH145)))</formula>
    </cfRule>
    <cfRule type="containsText" dxfId="5133" priority="5315" operator="containsText" text="09.00 – 13.00">
      <formula>NOT(ISERROR(SEARCH("09.00 – 13.00",BH145)))</formula>
    </cfRule>
    <cfRule type="containsText" dxfId="5132" priority="5316" operator="containsText" text="11.30 – 19.30">
      <formula>NOT(ISERROR(SEARCH("11.30 – 19.30",BH145)))</formula>
    </cfRule>
    <cfRule type="containsText" dxfId="5131" priority="5317" operator="containsText" text="10.30 – 19.30">
      <formula>NOT(ISERROR(SEARCH("10.30 – 19.30",BH145)))</formula>
    </cfRule>
    <cfRule type="containsText" dxfId="5130" priority="5318" operator="containsText" text="09.00 – 15.00">
      <formula>NOT(ISERROR(SEARCH("09.00 – 15.00",BH145)))</formula>
    </cfRule>
    <cfRule type="containsText" dxfId="5129" priority="5319" operator="containsText" text="1 2 : 3 0">
      <formula>NOT(ISERROR(SEARCH("1 2 : 3 0",BH145)))</formula>
    </cfRule>
    <cfRule type="containsText" dxfId="5128" priority="5320" operator="containsText" text="1 3 : 3 0">
      <formula>NOT(ISERROR(SEARCH("1 3 : 3 0",BH145)))</formula>
    </cfRule>
    <cfRule type="containsText" dxfId="5127" priority="5321" operator="containsText" text="FESTIVITÁ">
      <formula>NOT(ISERROR(SEARCH("FESTIVITÁ",BH145)))</formula>
    </cfRule>
    <cfRule type="cellIs" dxfId="5126" priority="5322" operator="equal">
      <formula>"DOMENICA"</formula>
    </cfRule>
  </conditionalFormatting>
  <conditionalFormatting sqref="BH145:BH152">
    <cfRule type="containsText" dxfId="5125" priority="5297" operator="containsText" text="09.00 - 13.00">
      <formula>NOT(ISERROR(SEARCH("09.00 - 13.00",BH145)))</formula>
    </cfRule>
    <cfRule type="containsText" dxfId="5124" priority="5300" operator="containsText" text="09.00 – 15:00">
      <formula>NOT(ISERROR(SEARCH("09.00 – 15:00",BH145)))</formula>
    </cfRule>
    <cfRule type="containsText" dxfId="5123" priority="5301" operator="containsText" text="09.00 – 16.00">
      <formula>NOT(ISERROR(SEARCH("09.00 – 16.00",BH145)))</formula>
    </cfRule>
    <cfRule type="containsText" dxfId="5122" priority="5302" operator="containsText" text="09.00 - 13:00">
      <formula>NOT(ISERROR(SEARCH("09.00 - 13:00",BH145)))</formula>
    </cfRule>
    <cfRule type="containsText" dxfId="5121" priority="5303" operator="containsText" text="08.30 – 16:30 ">
      <formula>NOT(ISERROR(SEARCH("08.30 – 16:30 ",BH145)))</formula>
    </cfRule>
    <cfRule type="containsText" dxfId="5120" priority="5304" operator="containsText" text="08.30 – 17:30 ">
      <formula>NOT(ISERROR(SEARCH("08.30 – 17:30 ",BH145)))</formula>
    </cfRule>
  </conditionalFormatting>
  <conditionalFormatting sqref="BH145:BH152">
    <cfRule type="containsText" dxfId="5119" priority="5299" operator="containsText" text="1 3 : 0 0">
      <formula>NOT(ISERROR(SEARCH("1 3 : 0 0",BH145)))</formula>
    </cfRule>
  </conditionalFormatting>
  <conditionalFormatting sqref="BH145">
    <cfRule type="containsText" dxfId="5118" priority="5298" operator="containsText" text="13:00">
      <formula>NOT(ISERROR(SEARCH("13:00",BH145)))</formula>
    </cfRule>
  </conditionalFormatting>
  <conditionalFormatting sqref="BH145:BH152">
    <cfRule type="containsText" dxfId="5117" priority="5309" operator="containsText" text="09:00 – 13.00 ">
      <formula>NOT(ISERROR(SEARCH("09:00 – 13.00 ",BH145)))</formula>
    </cfRule>
  </conditionalFormatting>
  <conditionalFormatting sqref="BH145:BH152">
    <cfRule type="containsText" dxfId="5116" priority="5295" operator="containsText" text="09:00 – 13.00 ">
      <formula>NOT(ISERROR(SEARCH("09:00 – 13.00 ",BH145)))</formula>
    </cfRule>
  </conditionalFormatting>
  <conditionalFormatting sqref="BH151:BH152">
    <cfRule type="containsText" dxfId="5115" priority="5294" operator="containsText" text="09:00 – 13.00 ">
      <formula>NOT(ISERROR(SEARCH("09:00 – 13.00 ",BH151)))</formula>
    </cfRule>
  </conditionalFormatting>
  <conditionalFormatting sqref="BH146">
    <cfRule type="containsText" dxfId="5114" priority="5291" operator="containsText" text="09.00 -13.00">
      <formula>NOT(ISERROR(SEARCH("09.00 -13.00",BH146)))</formula>
    </cfRule>
    <cfRule type="containsText" dxfId="5113" priority="5292" operator="containsText" text="09.00 -15:00">
      <formula>NOT(ISERROR(SEARCH("09.00 -15:00",BH146)))</formula>
    </cfRule>
    <cfRule type="containsText" dxfId="5112" priority="5293" operator="containsText" text="09.00 -16.00">
      <formula>NOT(ISERROR(SEARCH("09.00 -16.00",BH146)))</formula>
    </cfRule>
  </conditionalFormatting>
  <conditionalFormatting sqref="BH147:BH152">
    <cfRule type="containsText" dxfId="5111" priority="5288" operator="containsText" text="09.00 -13.00">
      <formula>NOT(ISERROR(SEARCH("09.00 -13.00",BH147)))</formula>
    </cfRule>
    <cfRule type="containsText" dxfId="5110" priority="5289" operator="containsText" text="09.00 -15:00">
      <formula>NOT(ISERROR(SEARCH("09.00 -15:00",BH147)))</formula>
    </cfRule>
    <cfRule type="containsText" dxfId="5109" priority="5290" operator="containsText" text="09.00 -16.00">
      <formula>NOT(ISERROR(SEARCH("09.00 -16.00",BH147)))</formula>
    </cfRule>
  </conditionalFormatting>
  <conditionalFormatting sqref="BH145">
    <cfRule type="containsText" dxfId="5108" priority="5285" operator="containsText" text="09.00 -13.00">
      <formula>NOT(ISERROR(SEARCH("09.00 -13.00",BH145)))</formula>
    </cfRule>
    <cfRule type="containsText" dxfId="5107" priority="5286" operator="containsText" text="09.00 -15:00">
      <formula>NOT(ISERROR(SEARCH("09.00 -15:00",BH145)))</formula>
    </cfRule>
    <cfRule type="containsText" dxfId="5106" priority="5287" operator="containsText" text="09.00 -16.00">
      <formula>NOT(ISERROR(SEARCH("09.00 -16.00",BH145)))</formula>
    </cfRule>
  </conditionalFormatting>
  <conditionalFormatting sqref="BH151">
    <cfRule type="containsText" dxfId="5105" priority="5284" operator="containsText" text="09:00 – 13.00 ">
      <formula>NOT(ISERROR(SEARCH("09:00 – 13.00 ",BH151)))</formula>
    </cfRule>
  </conditionalFormatting>
  <conditionalFormatting sqref="BH145:BH152">
    <cfRule type="containsText" dxfId="5104" priority="5283" operator="containsText" text="09:00 – 13.00 ">
      <formula>NOT(ISERROR(SEARCH("09:00 – 13.00 ",BH145)))</formula>
    </cfRule>
  </conditionalFormatting>
  <conditionalFormatting sqref="BH151:BH152">
    <cfRule type="containsText" dxfId="5103" priority="5282" operator="containsText" text="09:00 – 13.00 ">
      <formula>NOT(ISERROR(SEARCH("09:00 – 13.00 ",BH151)))</formula>
    </cfRule>
  </conditionalFormatting>
  <conditionalFormatting sqref="BH146">
    <cfRule type="containsText" dxfId="5102" priority="5279" operator="containsText" text="09.00 -13.00">
      <formula>NOT(ISERROR(SEARCH("09.00 -13.00",BH146)))</formula>
    </cfRule>
    <cfRule type="containsText" dxfId="5101" priority="5280" operator="containsText" text="09.00 -15:00">
      <formula>NOT(ISERROR(SEARCH("09.00 -15:00",BH146)))</formula>
    </cfRule>
    <cfRule type="containsText" dxfId="5100" priority="5281" operator="containsText" text="09.00 -16.00">
      <formula>NOT(ISERROR(SEARCH("09.00 -16.00",BH146)))</formula>
    </cfRule>
  </conditionalFormatting>
  <conditionalFormatting sqref="BH147:BH152">
    <cfRule type="containsText" dxfId="5099" priority="5276" operator="containsText" text="09.00 -13.00">
      <formula>NOT(ISERROR(SEARCH("09.00 -13.00",BH147)))</formula>
    </cfRule>
    <cfRule type="containsText" dxfId="5098" priority="5277" operator="containsText" text="09.00 -15:00">
      <formula>NOT(ISERROR(SEARCH("09.00 -15:00",BH147)))</formula>
    </cfRule>
    <cfRule type="containsText" dxfId="5097" priority="5278" operator="containsText" text="09.00 -16.00">
      <formula>NOT(ISERROR(SEARCH("09.00 -16.00",BH147)))</formula>
    </cfRule>
  </conditionalFormatting>
  <conditionalFormatting sqref="BH145">
    <cfRule type="containsText" dxfId="5096" priority="5273" operator="containsText" text="09.00 -13.00">
      <formula>NOT(ISERROR(SEARCH("09.00 -13.00",BH145)))</formula>
    </cfRule>
    <cfRule type="containsText" dxfId="5095" priority="5274" operator="containsText" text="09.00 -15:00">
      <formula>NOT(ISERROR(SEARCH("09.00 -15:00",BH145)))</formula>
    </cfRule>
    <cfRule type="containsText" dxfId="5094" priority="5275" operator="containsText" text="09.00 -16.00">
      <formula>NOT(ISERROR(SEARCH("09.00 -16.00",BH145)))</formula>
    </cfRule>
  </conditionalFormatting>
  <conditionalFormatting sqref="BH146">
    <cfRule type="containsText" dxfId="5093" priority="5270" operator="containsText" text="09.00 -13:00">
      <formula>NOT(ISERROR(SEARCH("09.00 -13:00",BH146)))</formula>
    </cfRule>
    <cfRule type="containsText" dxfId="5092" priority="5271" operator="containsText" text="08.30 -17.30">
      <formula>NOT(ISERROR(SEARCH("08.30 -17.30",BH146)))</formula>
    </cfRule>
    <cfRule type="containsText" dxfId="5091" priority="5272" operator="containsText" text="08.30 -15:30">
      <formula>NOT(ISERROR(SEARCH("08.30 -15:30",BH146)))</formula>
    </cfRule>
  </conditionalFormatting>
  <conditionalFormatting sqref="BH147:BH152">
    <cfRule type="containsText" dxfId="5090" priority="5267" operator="containsText" text="09.00 -13.00">
      <formula>NOT(ISERROR(SEARCH("09.00 -13.00",BH147)))</formula>
    </cfRule>
    <cfRule type="containsText" dxfId="5089" priority="5268" operator="containsText" text="09.00 -15:00">
      <formula>NOT(ISERROR(SEARCH("09.00 -15:00",BH147)))</formula>
    </cfRule>
    <cfRule type="containsText" dxfId="5088" priority="5269" operator="containsText" text="09.00 -16.00">
      <formula>NOT(ISERROR(SEARCH("09.00 -16.00",BH147)))</formula>
    </cfRule>
  </conditionalFormatting>
  <conditionalFormatting sqref="BH147:BH152">
    <cfRule type="containsText" dxfId="5087" priority="5264" operator="containsText" text="09.00 -13:00">
      <formula>NOT(ISERROR(SEARCH("09.00 -13:00",BH147)))</formula>
    </cfRule>
    <cfRule type="containsText" dxfId="5086" priority="5265" operator="containsText" text="08.30 -17.30">
      <formula>NOT(ISERROR(SEARCH("08.30 -17.30",BH147)))</formula>
    </cfRule>
    <cfRule type="containsText" dxfId="5085" priority="5266" operator="containsText" text="08.30 -15:30">
      <formula>NOT(ISERROR(SEARCH("08.30 -15:30",BH147)))</formula>
    </cfRule>
  </conditionalFormatting>
  <conditionalFormatting sqref="BH145">
    <cfRule type="containsText" dxfId="5084" priority="5261" operator="containsText" text="09.00 -13.00">
      <formula>NOT(ISERROR(SEARCH("09.00 -13.00",BH145)))</formula>
    </cfRule>
    <cfRule type="containsText" dxfId="5083" priority="5262" operator="containsText" text="09.00 -15:00">
      <formula>NOT(ISERROR(SEARCH("09.00 -15:00",BH145)))</formula>
    </cfRule>
    <cfRule type="containsText" dxfId="5082" priority="5263" operator="containsText" text="09.00 -16.00">
      <formula>NOT(ISERROR(SEARCH("09.00 -16.00",BH145)))</formula>
    </cfRule>
  </conditionalFormatting>
  <conditionalFormatting sqref="BH145">
    <cfRule type="containsText" dxfId="5081" priority="5258" operator="containsText" text="09.00 -13:00">
      <formula>NOT(ISERROR(SEARCH("09.00 -13:00",BH145)))</formula>
    </cfRule>
    <cfRule type="containsText" dxfId="5080" priority="5259" operator="containsText" text="08.30 -17.30">
      <formula>NOT(ISERROR(SEARCH("08.30 -17.30",BH145)))</formula>
    </cfRule>
    <cfRule type="containsText" dxfId="5079" priority="5260" operator="containsText" text="08.30 -15:30">
      <formula>NOT(ISERROR(SEARCH("08.30 -15:30",BH145)))</formula>
    </cfRule>
  </conditionalFormatting>
  <conditionalFormatting sqref="Y144:AB144">
    <cfRule type="cellIs" dxfId="5078" priority="5180" operator="equal">
      <formula>"09.00 – 18.00"</formula>
    </cfRule>
  </conditionalFormatting>
  <conditionalFormatting sqref="Y144:AB144">
    <cfRule type="cellIs" dxfId="5077" priority="5204" operator="equal">
      <formula>"09.00 – 15.00"</formula>
    </cfRule>
  </conditionalFormatting>
  <conditionalFormatting sqref="Y144:AB144">
    <cfRule type="cellIs" dxfId="5076" priority="5205" operator="equal">
      <formula>"09.00 – 18.00"</formula>
    </cfRule>
  </conditionalFormatting>
  <conditionalFormatting sqref="Y144:AB144">
    <cfRule type="cellIs" dxfId="5075" priority="5206" operator="equal">
      <formula>"09.30 – 13.00"</formula>
    </cfRule>
  </conditionalFormatting>
  <conditionalFormatting sqref="Y144:AB144">
    <cfRule type="cellIs" dxfId="5074" priority="5207" operator="equal">
      <formula>"10.30 – 19.30"</formula>
    </cfRule>
  </conditionalFormatting>
  <conditionalFormatting sqref="Y144:AB144">
    <cfRule type="cellIs" dxfId="5073" priority="5208" operator="equal">
      <formula>"11.30 – 19.30"</formula>
    </cfRule>
  </conditionalFormatting>
  <conditionalFormatting sqref="Y144:AB144">
    <cfRule type="cellIs" dxfId="5072" priority="5209" operator="equal">
      <formula>_FV(13,"3")</formula>
    </cfRule>
  </conditionalFormatting>
  <conditionalFormatting sqref="Y144:AB144">
    <cfRule type="cellIs" dxfId="5071" priority="5210" operator="equal">
      <formula>_FV(13,"3")</formula>
    </cfRule>
  </conditionalFormatting>
  <conditionalFormatting sqref="Y144:AB144">
    <cfRule type="cellIs" dxfId="5070" priority="5211" operator="equal">
      <formula>_FV(13,"3")</formula>
    </cfRule>
  </conditionalFormatting>
  <conditionalFormatting sqref="Y144:AB144">
    <cfRule type="containsText" dxfId="5069" priority="5194" operator="containsText" text="DOMENICA">
      <formula>NOT(ISERROR(SEARCH("DOMENICA",Y144)))</formula>
    </cfRule>
    <cfRule type="containsText" dxfId="5068" priority="5195" operator="containsText" text="08.30 – 14.30">
      <formula>NOT(ISERROR(SEARCH("08.30 – 14.30",Y144)))</formula>
    </cfRule>
    <cfRule type="containsText" dxfId="5067" priority="5196" operator="containsText" text="09.30 – 18.30">
      <formula>NOT(ISERROR(SEARCH("09.30 – 18.30",Y144)))</formula>
    </cfRule>
    <cfRule type="containsText" dxfId="5066" priority="5197" operator="containsText" text="08.30 – 16.30">
      <formula>NOT(ISERROR(SEARCH("08.30 – 16.30",Y144)))</formula>
    </cfRule>
    <cfRule type="containsText" dxfId="5065" priority="5198" operator="containsText" text="08.30 – 17.30">
      <formula>NOT(ISERROR(SEARCH("08.30 – 17.30",Y144)))</formula>
    </cfRule>
    <cfRule type="containsText" dxfId="5064" priority="5199" operator="containsText" text="09.00 – 18.00">
      <formula>NOT(ISERROR(SEARCH("09.00 – 18.00",Y144)))</formula>
    </cfRule>
    <cfRule type="containsText" dxfId="5063" priority="5200" operator="containsText" text="09.00 – 15.00">
      <formula>NOT(ISERROR(SEARCH("09.00 – 15.00",Y144)))</formula>
    </cfRule>
    <cfRule type="containsText" dxfId="5062" priority="5201" operator="containsText" text="10.30 – 19.30">
      <formula>NOT(ISERROR(SEARCH("10.30 – 19.30",Y144)))</formula>
    </cfRule>
    <cfRule type="containsText" dxfId="5061" priority="5202" operator="containsText" text="09.00 – 13.00">
      <formula>NOT(ISERROR(SEARCH("09.00 – 13.00",Y144)))</formula>
    </cfRule>
    <cfRule type="containsText" dxfId="5060" priority="5203" operator="containsText" text="11.30 – 19.30">
      <formula>NOT(ISERROR(SEARCH("11.30 – 19.30",Y144)))</formula>
    </cfRule>
  </conditionalFormatting>
  <conditionalFormatting sqref="Y144:AB144">
    <cfRule type="cellIs" dxfId="5059" priority="5187" operator="equal">
      <formula>"09.00 – 18.00"</formula>
    </cfRule>
  </conditionalFormatting>
  <conditionalFormatting sqref="Y144:AB144">
    <cfRule type="cellIs" dxfId="5058" priority="5188" operator="equal">
      <formula>"09.30 – 13.00"</formula>
    </cfRule>
  </conditionalFormatting>
  <conditionalFormatting sqref="Y144:AB144">
    <cfRule type="cellIs" dxfId="5057" priority="5189" operator="equal">
      <formula>"10.30 – 19.30"</formula>
    </cfRule>
  </conditionalFormatting>
  <conditionalFormatting sqref="Y144:AB144">
    <cfRule type="cellIs" dxfId="5056" priority="5190" operator="equal">
      <formula>"11.30 – 19.30"</formula>
    </cfRule>
  </conditionalFormatting>
  <conditionalFormatting sqref="Y144:AB144">
    <cfRule type="cellIs" dxfId="5055" priority="5191" operator="equal">
      <formula>_FV(13,"3")</formula>
    </cfRule>
  </conditionalFormatting>
  <conditionalFormatting sqref="Y144:AB144">
    <cfRule type="cellIs" dxfId="5054" priority="5192" operator="equal">
      <formula>_FV(13,"3")</formula>
    </cfRule>
  </conditionalFormatting>
  <conditionalFormatting sqref="Y144:AB144">
    <cfRule type="cellIs" dxfId="5053" priority="5193" operator="equal">
      <formula>_FV(13,"3")</formula>
    </cfRule>
  </conditionalFormatting>
  <conditionalFormatting sqref="Y144:AB144">
    <cfRule type="cellIs" dxfId="5052" priority="5178" operator="equal">
      <formula>"09.00 – 13.00"</formula>
    </cfRule>
  </conditionalFormatting>
  <conditionalFormatting sqref="Y144:AB144">
    <cfRule type="cellIs" dxfId="5051" priority="5179" operator="equal">
      <formula>"09.00 – 15.00"</formula>
    </cfRule>
  </conditionalFormatting>
  <conditionalFormatting sqref="Y144:AB144">
    <cfRule type="cellIs" dxfId="5050" priority="5181" operator="equal">
      <formula>"09.30 – 13.00"</formula>
    </cfRule>
  </conditionalFormatting>
  <conditionalFormatting sqref="Y144:AB144">
    <cfRule type="cellIs" dxfId="5049" priority="5182" operator="equal">
      <formula>"10.30 – 19.30"</formula>
    </cfRule>
  </conditionalFormatting>
  <conditionalFormatting sqref="Y144:AB144">
    <cfRule type="cellIs" dxfId="5048" priority="5183" operator="equal">
      <formula>"11.30 – 19.30"</formula>
    </cfRule>
  </conditionalFormatting>
  <conditionalFormatting sqref="Y144:AB144">
    <cfRule type="cellIs" dxfId="5047" priority="5184" operator="equal">
      <formula>_FV(13,"3")</formula>
    </cfRule>
  </conditionalFormatting>
  <conditionalFormatting sqref="Y144:AB144">
    <cfRule type="cellIs" dxfId="5046" priority="5185" operator="equal">
      <formula>_FV(13,"3")</formula>
    </cfRule>
  </conditionalFormatting>
  <conditionalFormatting sqref="Y144:AB144">
    <cfRule type="cellIs" dxfId="5045" priority="5186" operator="equal">
      <formula>_FV(13,"3")</formula>
    </cfRule>
  </conditionalFormatting>
  <conditionalFormatting sqref="Y144:AB144">
    <cfRule type="containsText" dxfId="5044" priority="5172" operator="containsText" text="09.00 - 13.00">
      <formula>NOT(ISERROR(SEARCH("09.00 - 13.00",Y144)))</formula>
    </cfRule>
    <cfRule type="containsText" dxfId="5043" priority="5173" operator="containsText" text="09.00 – 15:00">
      <formula>NOT(ISERROR(SEARCH("09.00 – 15:00",Y144)))</formula>
    </cfRule>
    <cfRule type="containsText" dxfId="5042" priority="5174" operator="containsText" text="09.00 – 16.00">
      <formula>NOT(ISERROR(SEARCH("09.00 – 16.00",Y144)))</formula>
    </cfRule>
    <cfRule type="containsText" dxfId="5041" priority="5175" operator="containsText" text="09.00 - 13:00">
      <formula>NOT(ISERROR(SEARCH("09.00 - 13:00",Y144)))</formula>
    </cfRule>
    <cfRule type="containsText" dxfId="5040" priority="5176" operator="containsText" text="08.30 – 16:30 ">
      <formula>NOT(ISERROR(SEARCH("08.30 – 16:30 ",Y144)))</formula>
    </cfRule>
    <cfRule type="containsText" dxfId="5039" priority="5177" operator="containsText" text="08.30 – 17:30 ">
      <formula>NOT(ISERROR(SEARCH("08.30 – 17:30 ",Y144)))</formula>
    </cfRule>
  </conditionalFormatting>
  <conditionalFormatting sqref="Y144:AB144">
    <cfRule type="cellIs" dxfId="5038" priority="5164" operator="equal">
      <formula>"09.00 – 15.00"</formula>
    </cfRule>
  </conditionalFormatting>
  <conditionalFormatting sqref="Y144:AB144">
    <cfRule type="cellIs" dxfId="5037" priority="5165" operator="equal">
      <formula>"09.00 – 18.00"</formula>
    </cfRule>
  </conditionalFormatting>
  <conditionalFormatting sqref="Y144:AB144">
    <cfRule type="cellIs" dxfId="5036" priority="5166" operator="equal">
      <formula>"09.30 – 13.00"</formula>
    </cfRule>
  </conditionalFormatting>
  <conditionalFormatting sqref="Y144:AB144">
    <cfRule type="cellIs" dxfId="5035" priority="5167" operator="equal">
      <formula>"10.30 – 19.30"</formula>
    </cfRule>
  </conditionalFormatting>
  <conditionalFormatting sqref="Y144:AB144">
    <cfRule type="cellIs" dxfId="5034" priority="5168" operator="equal">
      <formula>"11.30 – 19.30"</formula>
    </cfRule>
  </conditionalFormatting>
  <conditionalFormatting sqref="Y144:AB144">
    <cfRule type="cellIs" dxfId="5033" priority="5169" operator="equal">
      <formula>_FV(13,"3")</formula>
    </cfRule>
  </conditionalFormatting>
  <conditionalFormatting sqref="Y144:AB144">
    <cfRule type="cellIs" dxfId="5032" priority="5170" operator="equal">
      <formula>_FV(13,"3")</formula>
    </cfRule>
  </conditionalFormatting>
  <conditionalFormatting sqref="Y144:AB144">
    <cfRule type="cellIs" dxfId="5031" priority="5171" operator="equal">
      <formula>_FV(13,"3")</formula>
    </cfRule>
  </conditionalFormatting>
  <conditionalFormatting sqref="Y144:AB144">
    <cfRule type="containsText" dxfId="5030" priority="5154" operator="containsText" text="DOMENICA">
      <formula>NOT(ISERROR(SEARCH("DOMENICA",Y144)))</formula>
    </cfRule>
    <cfRule type="containsText" dxfId="5029" priority="5155" operator="containsText" text="08.30 – 14.30">
      <formula>NOT(ISERROR(SEARCH("08.30 – 14.30",Y144)))</formula>
    </cfRule>
    <cfRule type="containsText" dxfId="5028" priority="5156" operator="containsText" text="09.30 – 18.30">
      <formula>NOT(ISERROR(SEARCH("09.30 – 18.30",Y144)))</formula>
    </cfRule>
    <cfRule type="containsText" dxfId="5027" priority="5157" operator="containsText" text="08.30 – 16.30">
      <formula>NOT(ISERROR(SEARCH("08.30 – 16.30",Y144)))</formula>
    </cfRule>
    <cfRule type="containsText" dxfId="5026" priority="5158" operator="containsText" text="08.30 – 17.30">
      <formula>NOT(ISERROR(SEARCH("08.30 – 17.30",Y144)))</formula>
    </cfRule>
    <cfRule type="containsText" dxfId="5025" priority="5159" operator="containsText" text="09.00 – 18.00">
      <formula>NOT(ISERROR(SEARCH("09.00 – 18.00",Y144)))</formula>
    </cfRule>
    <cfRule type="containsText" dxfId="5024" priority="5160" operator="containsText" text="09.00 – 15.00">
      <formula>NOT(ISERROR(SEARCH("09.00 – 15.00",Y144)))</formula>
    </cfRule>
    <cfRule type="containsText" dxfId="5023" priority="5161" operator="containsText" text="10.30 – 19.30">
      <formula>NOT(ISERROR(SEARCH("10.30 – 19.30",Y144)))</formula>
    </cfRule>
    <cfRule type="containsText" dxfId="5022" priority="5162" operator="containsText" text="09.00 – 13.00">
      <formula>NOT(ISERROR(SEARCH("09.00 – 13.00",Y144)))</formula>
    </cfRule>
    <cfRule type="containsText" dxfId="5021" priority="5163" operator="containsText" text="11.30 – 19.30">
      <formula>NOT(ISERROR(SEARCH("11.30 – 19.30",Y144)))</formula>
    </cfRule>
  </conditionalFormatting>
  <conditionalFormatting sqref="Y144:AB144">
    <cfRule type="cellIs" dxfId="5020" priority="5147" operator="equal">
      <formula>"09.00 – 18.00"</formula>
    </cfRule>
  </conditionalFormatting>
  <conditionalFormatting sqref="Y144:AB144">
    <cfRule type="cellIs" dxfId="5019" priority="5148" operator="equal">
      <formula>"09.30 – 13.00"</formula>
    </cfRule>
  </conditionalFormatting>
  <conditionalFormatting sqref="Y144:AB144">
    <cfRule type="cellIs" dxfId="5018" priority="5149" operator="equal">
      <formula>"10.30 – 19.30"</formula>
    </cfRule>
  </conditionalFormatting>
  <conditionalFormatting sqref="Y144:AB144">
    <cfRule type="cellIs" dxfId="5017" priority="5150" operator="equal">
      <formula>"11.30 – 19.30"</formula>
    </cfRule>
  </conditionalFormatting>
  <conditionalFormatting sqref="Y144:AB144">
    <cfRule type="cellIs" dxfId="5016" priority="5151" operator="equal">
      <formula>_FV(13,"3")</formula>
    </cfRule>
  </conditionalFormatting>
  <conditionalFormatting sqref="Y144:AB144">
    <cfRule type="cellIs" dxfId="5015" priority="5152" operator="equal">
      <formula>_FV(13,"3")</formula>
    </cfRule>
  </conditionalFormatting>
  <conditionalFormatting sqref="Y144:AB144">
    <cfRule type="cellIs" dxfId="5014" priority="5153" operator="equal">
      <formula>_FV(13,"3")</formula>
    </cfRule>
  </conditionalFormatting>
  <conditionalFormatting sqref="Y144:AB144">
    <cfRule type="cellIs" dxfId="5013" priority="5140" operator="equal">
      <formula>"09.00 – 18.00"</formula>
    </cfRule>
  </conditionalFormatting>
  <conditionalFormatting sqref="Y144:AB144">
    <cfRule type="cellIs" dxfId="5012" priority="5141" operator="equal">
      <formula>"09.30 – 13.00"</formula>
    </cfRule>
  </conditionalFormatting>
  <conditionalFormatting sqref="Y144:AB144">
    <cfRule type="cellIs" dxfId="5011" priority="5142" operator="equal">
      <formula>"10.30 – 19.30"</formula>
    </cfRule>
  </conditionalFormatting>
  <conditionalFormatting sqref="Y144:AB144">
    <cfRule type="cellIs" dxfId="5010" priority="5143" operator="equal">
      <formula>"11.30 – 19.30"</formula>
    </cfRule>
  </conditionalFormatting>
  <conditionalFormatting sqref="Y144:AB144">
    <cfRule type="cellIs" dxfId="5009" priority="5144" operator="equal">
      <formula>_FV(13,"3")</formula>
    </cfRule>
  </conditionalFormatting>
  <conditionalFormatting sqref="Y144:AB144">
    <cfRule type="cellIs" dxfId="5008" priority="5145" operator="equal">
      <formula>_FV(13,"3")</formula>
    </cfRule>
  </conditionalFormatting>
  <conditionalFormatting sqref="Y144:AB144">
    <cfRule type="cellIs" dxfId="5007" priority="5146" operator="equal">
      <formula>_FV(13,"3")</formula>
    </cfRule>
  </conditionalFormatting>
  <conditionalFormatting sqref="Y144:AB144">
    <cfRule type="cellIs" dxfId="5006" priority="5132" operator="equal">
      <formula>"09.00 – 15.00"</formula>
    </cfRule>
  </conditionalFormatting>
  <conditionalFormatting sqref="Y144:AB144">
    <cfRule type="cellIs" dxfId="5005" priority="5133" operator="equal">
      <formula>"09.00 – 18.00"</formula>
    </cfRule>
  </conditionalFormatting>
  <conditionalFormatting sqref="Y144:AB144">
    <cfRule type="cellIs" dxfId="5004" priority="5134" operator="equal">
      <formula>"09.30 – 13.00"</formula>
    </cfRule>
  </conditionalFormatting>
  <conditionalFormatting sqref="Y144:AB144">
    <cfRule type="cellIs" dxfId="5003" priority="5135" operator="equal">
      <formula>"10.30 – 19.30"</formula>
    </cfRule>
  </conditionalFormatting>
  <conditionalFormatting sqref="Y144:AB144">
    <cfRule type="cellIs" dxfId="5002" priority="5136" operator="equal">
      <formula>"11.30 – 19.30"</formula>
    </cfRule>
  </conditionalFormatting>
  <conditionalFormatting sqref="Y144:AB144">
    <cfRule type="cellIs" dxfId="5001" priority="5137" operator="equal">
      <formula>_FV(13,"3")</formula>
    </cfRule>
  </conditionalFormatting>
  <conditionalFormatting sqref="Y144:AB144">
    <cfRule type="cellIs" dxfId="5000" priority="5138" operator="equal">
      <formula>_FV(13,"3")</formula>
    </cfRule>
  </conditionalFormatting>
  <conditionalFormatting sqref="Y144:AB144">
    <cfRule type="cellIs" dxfId="4999" priority="5139" operator="equal">
      <formula>_FV(13,"3")</formula>
    </cfRule>
  </conditionalFormatting>
  <conditionalFormatting sqref="Y144:AB144">
    <cfRule type="containsText" dxfId="4998" priority="5122" operator="containsText" text="DOMENICA">
      <formula>NOT(ISERROR(SEARCH("DOMENICA",Y144)))</formula>
    </cfRule>
    <cfRule type="containsText" dxfId="4997" priority="5123" operator="containsText" text="08.30 – 14.30">
      <formula>NOT(ISERROR(SEARCH("08.30 – 14.30",Y144)))</formula>
    </cfRule>
    <cfRule type="containsText" dxfId="4996" priority="5124" operator="containsText" text="09.30 – 18.30">
      <formula>NOT(ISERROR(SEARCH("09.30 – 18.30",Y144)))</formula>
    </cfRule>
    <cfRule type="containsText" dxfId="4995" priority="5125" operator="containsText" text="08.30 – 16.30">
      <formula>NOT(ISERROR(SEARCH("08.30 – 16.30",Y144)))</formula>
    </cfRule>
    <cfRule type="containsText" dxfId="4994" priority="5126" operator="containsText" text="08.30 – 17.30">
      <formula>NOT(ISERROR(SEARCH("08.30 – 17.30",Y144)))</formula>
    </cfRule>
    <cfRule type="containsText" dxfId="4993" priority="5127" operator="containsText" text="09.00 – 18.00">
      <formula>NOT(ISERROR(SEARCH("09.00 – 18.00",Y144)))</formula>
    </cfRule>
    <cfRule type="containsText" dxfId="4992" priority="5128" operator="containsText" text="09.00 – 15.00">
      <formula>NOT(ISERROR(SEARCH("09.00 – 15.00",Y144)))</formula>
    </cfRule>
    <cfRule type="containsText" dxfId="4991" priority="5129" operator="containsText" text="10.30 – 19.30">
      <formula>NOT(ISERROR(SEARCH("10.30 – 19.30",Y144)))</formula>
    </cfRule>
    <cfRule type="containsText" dxfId="4990" priority="5130" operator="containsText" text="09.00 – 13.00">
      <formula>NOT(ISERROR(SEARCH("09.00 – 13.00",Y144)))</formula>
    </cfRule>
    <cfRule type="containsText" dxfId="4989" priority="5131" operator="containsText" text="11.30 – 19.30">
      <formula>NOT(ISERROR(SEARCH("11.30 – 19.30",Y144)))</formula>
    </cfRule>
  </conditionalFormatting>
  <conditionalFormatting sqref="Y144:AB144">
    <cfRule type="cellIs" dxfId="4988" priority="5115" operator="equal">
      <formula>"09.00 – 18.00"</formula>
    </cfRule>
  </conditionalFormatting>
  <conditionalFormatting sqref="Y144:AB144">
    <cfRule type="cellIs" dxfId="4987" priority="5116" operator="equal">
      <formula>"09.30 – 13.00"</formula>
    </cfRule>
  </conditionalFormatting>
  <conditionalFormatting sqref="Y144:AB144">
    <cfRule type="cellIs" dxfId="4986" priority="5117" operator="equal">
      <formula>"10.30 – 19.30"</formula>
    </cfRule>
  </conditionalFormatting>
  <conditionalFormatting sqref="Y144:AB144">
    <cfRule type="cellIs" dxfId="4985" priority="5118" operator="equal">
      <formula>"11.30 – 19.30"</formula>
    </cfRule>
  </conditionalFormatting>
  <conditionalFormatting sqref="Y144:AB144">
    <cfRule type="cellIs" dxfId="4984" priority="5119" operator="equal">
      <formula>_FV(13,"3")</formula>
    </cfRule>
  </conditionalFormatting>
  <conditionalFormatting sqref="Y144:AB144">
    <cfRule type="cellIs" dxfId="4983" priority="5120" operator="equal">
      <formula>_FV(13,"3")</formula>
    </cfRule>
  </conditionalFormatting>
  <conditionalFormatting sqref="Y144:AB144">
    <cfRule type="cellIs" dxfId="4982" priority="5121" operator="equal">
      <formula>_FV(13,"3")</formula>
    </cfRule>
  </conditionalFormatting>
  <conditionalFormatting sqref="Y144:AB144">
    <cfRule type="cellIs" dxfId="4981" priority="5108" operator="equal">
      <formula>"09.00 – 18.00"</formula>
    </cfRule>
  </conditionalFormatting>
  <conditionalFormatting sqref="Y144:AB144">
    <cfRule type="cellIs" dxfId="4980" priority="5109" operator="equal">
      <formula>"09.30 – 13.00"</formula>
    </cfRule>
  </conditionalFormatting>
  <conditionalFormatting sqref="Y144:AB144">
    <cfRule type="cellIs" dxfId="4979" priority="5110" operator="equal">
      <formula>"10.30 – 19.30"</formula>
    </cfRule>
  </conditionalFormatting>
  <conditionalFormatting sqref="Y144:AB144">
    <cfRule type="cellIs" dxfId="4978" priority="5111" operator="equal">
      <formula>"11.30 – 19.30"</formula>
    </cfRule>
  </conditionalFormatting>
  <conditionalFormatting sqref="Y144:AB144">
    <cfRule type="cellIs" dxfId="4977" priority="5112" operator="equal">
      <formula>_FV(13,"3")</formula>
    </cfRule>
  </conditionalFormatting>
  <conditionalFormatting sqref="Y144:AB144">
    <cfRule type="cellIs" dxfId="4976" priority="5113" operator="equal">
      <formula>_FV(13,"3")</formula>
    </cfRule>
  </conditionalFormatting>
  <conditionalFormatting sqref="Y144:AB144">
    <cfRule type="cellIs" dxfId="4975" priority="5114" operator="equal">
      <formula>_FV(13,"3")</formula>
    </cfRule>
  </conditionalFormatting>
  <conditionalFormatting sqref="Y145:AB152">
    <cfRule type="containsText" dxfId="4974" priority="5068" operator="containsText" text="09:00 – 13.00 ">
      <formula>NOT(ISERROR(SEARCH("09:00 – 13.00 ",Y145)))</formula>
    </cfRule>
  </conditionalFormatting>
  <conditionalFormatting sqref="Y151:AB152">
    <cfRule type="containsText" dxfId="4973" priority="5067" operator="containsText" text="09:00 – 13.00 ">
      <formula>NOT(ISERROR(SEARCH("09:00 – 13.00 ",Y151)))</formula>
    </cfRule>
  </conditionalFormatting>
  <conditionalFormatting sqref="Y145:AB152">
    <cfRule type="containsText" dxfId="4972" priority="5090" operator="containsText" text="08.30 – 14.30">
      <formula>NOT(ISERROR(SEARCH("08.30 – 14.30",Y145)))</formula>
    </cfRule>
    <cfRule type="containsText" dxfId="4971" priority="5091" operator="containsText" text="09:30 – 18.30">
      <formula>NOT(ISERROR(SEARCH("09:30 – 18.30",Y145)))</formula>
    </cfRule>
    <cfRule type="containsText" dxfId="4970" priority="5092" operator="containsText" text="10.30 – 18.30">
      <formula>NOT(ISERROR(SEARCH("10.30 – 18.30",Y145)))</formula>
    </cfRule>
    <cfRule type="containsText" dxfId="4969" priority="5093" operator="containsText" text="09.30 – 18.30">
      <formula>NOT(ISERROR(SEARCH("09.30 – 18.30",Y145)))</formula>
    </cfRule>
    <cfRule type="containsText" dxfId="4968" priority="5095" operator="containsText" text="09.00 – 13:00">
      <formula>NOT(ISERROR(SEARCH("09.00 – 13:00",Y145)))</formula>
    </cfRule>
    <cfRule type="containsText" dxfId="4967" priority="5096" operator="containsText" text="08.30 – 16.30">
      <formula>NOT(ISERROR(SEARCH("08.30 – 16.30",Y145)))</formula>
    </cfRule>
    <cfRule type="containsText" dxfId="4966" priority="5097" operator="containsText" text="08:30 – 17.30">
      <formula>NOT(ISERROR(SEARCH("08:30 – 17.30",Y145)))</formula>
    </cfRule>
    <cfRule type="containsText" dxfId="4965" priority="5098" operator="containsText" text="08.30 – 17.30">
      <formula>NOT(ISERROR(SEARCH("08.30 – 17.30",Y145)))</formula>
    </cfRule>
    <cfRule type="containsText" dxfId="4964" priority="5099" operator="containsText" text="09.00 – 18.00">
      <formula>NOT(ISERROR(SEARCH("09.00 – 18.00",Y145)))</formula>
    </cfRule>
    <cfRule type="containsText" dxfId="4963" priority="5100" operator="containsText" text="09.00 – 13.00">
      <formula>NOT(ISERROR(SEARCH("09.00 – 13.00",Y145)))</formula>
    </cfRule>
    <cfRule type="containsText" dxfId="4962" priority="5101" operator="containsText" text="11.30 – 19.30">
      <formula>NOT(ISERROR(SEARCH("11.30 – 19.30",Y145)))</formula>
    </cfRule>
    <cfRule type="containsText" dxfId="4961" priority="5102" operator="containsText" text="10.30 – 19.30">
      <formula>NOT(ISERROR(SEARCH("10.30 – 19.30",Y145)))</formula>
    </cfRule>
    <cfRule type="containsText" dxfId="4960" priority="5103" operator="containsText" text="09.00 – 15.00">
      <formula>NOT(ISERROR(SEARCH("09.00 – 15.00",Y145)))</formula>
    </cfRule>
    <cfRule type="containsText" dxfId="4959" priority="5104" operator="containsText" text="1 2 : 3 0">
      <formula>NOT(ISERROR(SEARCH("1 2 : 3 0",Y145)))</formula>
    </cfRule>
    <cfRule type="containsText" dxfId="4958" priority="5105" operator="containsText" text="1 3 : 3 0">
      <formula>NOT(ISERROR(SEARCH("1 3 : 3 0",Y145)))</formula>
    </cfRule>
    <cfRule type="containsText" dxfId="4957" priority="5106" operator="containsText" text="FESTIVITÁ">
      <formula>NOT(ISERROR(SEARCH("FESTIVITÁ",Y145)))</formula>
    </cfRule>
    <cfRule type="cellIs" dxfId="4956" priority="5107" operator="equal">
      <formula>"DOMENICA"</formula>
    </cfRule>
  </conditionalFormatting>
  <conditionalFormatting sqref="Y145:AB152">
    <cfRule type="containsText" dxfId="4955" priority="5082" operator="containsText" text="09.00 - 13.00">
      <formula>NOT(ISERROR(SEARCH("09.00 - 13.00",Y145)))</formula>
    </cfRule>
    <cfRule type="containsText" dxfId="4954" priority="5085" operator="containsText" text="09.00 – 15:00">
      <formula>NOT(ISERROR(SEARCH("09.00 – 15:00",Y145)))</formula>
    </cfRule>
    <cfRule type="containsText" dxfId="4953" priority="5086" operator="containsText" text="09.00 – 16.00">
      <formula>NOT(ISERROR(SEARCH("09.00 – 16.00",Y145)))</formula>
    </cfRule>
    <cfRule type="containsText" dxfId="4952" priority="5087" operator="containsText" text="09.00 - 13:00">
      <formula>NOT(ISERROR(SEARCH("09.00 - 13:00",Y145)))</formula>
    </cfRule>
    <cfRule type="containsText" dxfId="4951" priority="5088" operator="containsText" text="08.30 – 16:30 ">
      <formula>NOT(ISERROR(SEARCH("08.30 – 16:30 ",Y145)))</formula>
    </cfRule>
    <cfRule type="containsText" dxfId="4950" priority="5089" operator="containsText" text="08.30 – 17:30 ">
      <formula>NOT(ISERROR(SEARCH("08.30 – 17:30 ",Y145)))</formula>
    </cfRule>
  </conditionalFormatting>
  <conditionalFormatting sqref="Y145:AB152">
    <cfRule type="containsText" dxfId="4949" priority="5084" operator="containsText" text="1 3 : 0 0">
      <formula>NOT(ISERROR(SEARCH("1 3 : 0 0",Y145)))</formula>
    </cfRule>
  </conditionalFormatting>
  <conditionalFormatting sqref="Y145:AB145">
    <cfRule type="containsText" dxfId="4948" priority="5083" operator="containsText" text="13:00">
      <formula>NOT(ISERROR(SEARCH("13:00",Y145)))</formula>
    </cfRule>
  </conditionalFormatting>
  <conditionalFormatting sqref="Y145:AB152">
    <cfRule type="containsText" dxfId="4947" priority="5094" operator="containsText" text="09:00 – 13.00 ">
      <formula>NOT(ISERROR(SEARCH("09:00 – 13.00 ",Y145)))</formula>
    </cfRule>
  </conditionalFormatting>
  <conditionalFormatting sqref="Y151:AB151">
    <cfRule type="containsText" dxfId="4946" priority="5081" operator="containsText" text="09:00 – 13.00 ">
      <formula>NOT(ISERROR(SEARCH("09:00 – 13.00 ",Y151)))</formula>
    </cfRule>
  </conditionalFormatting>
  <conditionalFormatting sqref="Y145:AB152">
    <cfRule type="containsText" dxfId="4945" priority="5080" operator="containsText" text="09:00 – 13.00 ">
      <formula>NOT(ISERROR(SEARCH("09:00 – 13.00 ",Y145)))</formula>
    </cfRule>
  </conditionalFormatting>
  <conditionalFormatting sqref="Y151:AB152">
    <cfRule type="containsText" dxfId="4944" priority="5079" operator="containsText" text="09:00 – 13.00 ">
      <formula>NOT(ISERROR(SEARCH("09:00 – 13.00 ",Y151)))</formula>
    </cfRule>
  </conditionalFormatting>
  <conditionalFormatting sqref="Y146:AB146">
    <cfRule type="containsText" dxfId="4943" priority="5076" operator="containsText" text="09.00 -13.00">
      <formula>NOT(ISERROR(SEARCH("09.00 -13.00",Y146)))</formula>
    </cfRule>
    <cfRule type="containsText" dxfId="4942" priority="5077" operator="containsText" text="09.00 -15:00">
      <formula>NOT(ISERROR(SEARCH("09.00 -15:00",Y146)))</formula>
    </cfRule>
    <cfRule type="containsText" dxfId="4941" priority="5078" operator="containsText" text="09.00 -16.00">
      <formula>NOT(ISERROR(SEARCH("09.00 -16.00",Y146)))</formula>
    </cfRule>
  </conditionalFormatting>
  <conditionalFormatting sqref="Y147:AB152">
    <cfRule type="containsText" dxfId="4940" priority="5073" operator="containsText" text="09.00 -13.00">
      <formula>NOT(ISERROR(SEARCH("09.00 -13.00",Y147)))</formula>
    </cfRule>
    <cfRule type="containsText" dxfId="4939" priority="5074" operator="containsText" text="09.00 -15:00">
      <formula>NOT(ISERROR(SEARCH("09.00 -15:00",Y147)))</formula>
    </cfRule>
    <cfRule type="containsText" dxfId="4938" priority="5075" operator="containsText" text="09.00 -16.00">
      <formula>NOT(ISERROR(SEARCH("09.00 -16.00",Y147)))</formula>
    </cfRule>
  </conditionalFormatting>
  <conditionalFormatting sqref="Y145:AB145">
    <cfRule type="containsText" dxfId="4937" priority="5070" operator="containsText" text="09.00 -13.00">
      <formula>NOT(ISERROR(SEARCH("09.00 -13.00",Y145)))</formula>
    </cfRule>
    <cfRule type="containsText" dxfId="4936" priority="5071" operator="containsText" text="09.00 -15:00">
      <formula>NOT(ISERROR(SEARCH("09.00 -15:00",Y145)))</formula>
    </cfRule>
    <cfRule type="containsText" dxfId="4935" priority="5072" operator="containsText" text="09.00 -16.00">
      <formula>NOT(ISERROR(SEARCH("09.00 -16.00",Y145)))</formula>
    </cfRule>
  </conditionalFormatting>
  <conditionalFormatting sqref="Y151:AB151">
    <cfRule type="containsText" dxfId="4934" priority="5069" operator="containsText" text="09:00 – 13.00 ">
      <formula>NOT(ISERROR(SEARCH("09:00 – 13.00 ",Y151)))</formula>
    </cfRule>
  </conditionalFormatting>
  <conditionalFormatting sqref="Y146:AB146">
    <cfRule type="containsText" dxfId="4933" priority="5064" operator="containsText" text="09.00 -13.00">
      <formula>NOT(ISERROR(SEARCH("09.00 -13.00",Y146)))</formula>
    </cfRule>
    <cfRule type="containsText" dxfId="4932" priority="5065" operator="containsText" text="09.00 -15:00">
      <formula>NOT(ISERROR(SEARCH("09.00 -15:00",Y146)))</formula>
    </cfRule>
    <cfRule type="containsText" dxfId="4931" priority="5066" operator="containsText" text="09.00 -16.00">
      <formula>NOT(ISERROR(SEARCH("09.00 -16.00",Y146)))</formula>
    </cfRule>
  </conditionalFormatting>
  <conditionalFormatting sqref="Y147:AB152">
    <cfRule type="containsText" dxfId="4930" priority="5061" operator="containsText" text="09.00 -13.00">
      <formula>NOT(ISERROR(SEARCH("09.00 -13.00",Y147)))</formula>
    </cfRule>
    <cfRule type="containsText" dxfId="4929" priority="5062" operator="containsText" text="09.00 -15:00">
      <formula>NOT(ISERROR(SEARCH("09.00 -15:00",Y147)))</formula>
    </cfRule>
    <cfRule type="containsText" dxfId="4928" priority="5063" operator="containsText" text="09.00 -16.00">
      <formula>NOT(ISERROR(SEARCH("09.00 -16.00",Y147)))</formula>
    </cfRule>
  </conditionalFormatting>
  <conditionalFormatting sqref="Y145:AB145">
    <cfRule type="containsText" dxfId="4927" priority="5058" operator="containsText" text="09.00 -13.00">
      <formula>NOT(ISERROR(SEARCH("09.00 -13.00",Y145)))</formula>
    </cfRule>
    <cfRule type="containsText" dxfId="4926" priority="5059" operator="containsText" text="09.00 -15:00">
      <formula>NOT(ISERROR(SEARCH("09.00 -15:00",Y145)))</formula>
    </cfRule>
    <cfRule type="containsText" dxfId="4925" priority="5060" operator="containsText" text="09.00 -16.00">
      <formula>NOT(ISERROR(SEARCH("09.00 -16.00",Y145)))</formula>
    </cfRule>
  </conditionalFormatting>
  <conditionalFormatting sqref="Y146:AB146">
    <cfRule type="containsText" dxfId="4924" priority="5055" operator="containsText" text="09.00 -13:00">
      <formula>NOT(ISERROR(SEARCH("09.00 -13:00",Y146)))</formula>
    </cfRule>
    <cfRule type="containsText" dxfId="4923" priority="5056" operator="containsText" text="08.30 -17.30">
      <formula>NOT(ISERROR(SEARCH("08.30 -17.30",Y146)))</formula>
    </cfRule>
    <cfRule type="containsText" dxfId="4922" priority="5057" operator="containsText" text="08.30 -15:30">
      <formula>NOT(ISERROR(SEARCH("08.30 -15:30",Y146)))</formula>
    </cfRule>
  </conditionalFormatting>
  <conditionalFormatting sqref="Y147:AB152">
    <cfRule type="containsText" dxfId="4921" priority="5052" operator="containsText" text="09.00 -13.00">
      <formula>NOT(ISERROR(SEARCH("09.00 -13.00",Y147)))</formula>
    </cfRule>
    <cfRule type="containsText" dxfId="4920" priority="5053" operator="containsText" text="09.00 -15:00">
      <formula>NOT(ISERROR(SEARCH("09.00 -15:00",Y147)))</formula>
    </cfRule>
    <cfRule type="containsText" dxfId="4919" priority="5054" operator="containsText" text="09.00 -16.00">
      <formula>NOT(ISERROR(SEARCH("09.00 -16.00",Y147)))</formula>
    </cfRule>
  </conditionalFormatting>
  <conditionalFormatting sqref="Y147:AB152">
    <cfRule type="containsText" dxfId="4918" priority="5049" operator="containsText" text="09.00 -13:00">
      <formula>NOT(ISERROR(SEARCH("09.00 -13:00",Y147)))</formula>
    </cfRule>
    <cfRule type="containsText" dxfId="4917" priority="5050" operator="containsText" text="08.30 -17.30">
      <formula>NOT(ISERROR(SEARCH("08.30 -17.30",Y147)))</formula>
    </cfRule>
    <cfRule type="containsText" dxfId="4916" priority="5051" operator="containsText" text="08.30 -15:30">
      <formula>NOT(ISERROR(SEARCH("08.30 -15:30",Y147)))</formula>
    </cfRule>
  </conditionalFormatting>
  <conditionalFormatting sqref="Y145:AB145">
    <cfRule type="containsText" dxfId="4915" priority="5046" operator="containsText" text="09.00 -13.00">
      <formula>NOT(ISERROR(SEARCH("09.00 -13.00",Y145)))</formula>
    </cfRule>
    <cfRule type="containsText" dxfId="4914" priority="5047" operator="containsText" text="09.00 -15:00">
      <formula>NOT(ISERROR(SEARCH("09.00 -15:00",Y145)))</formula>
    </cfRule>
    <cfRule type="containsText" dxfId="4913" priority="5048" operator="containsText" text="09.00 -16.00">
      <formula>NOT(ISERROR(SEARCH("09.00 -16.00",Y145)))</formula>
    </cfRule>
  </conditionalFormatting>
  <conditionalFormatting sqref="Y145:AB145">
    <cfRule type="containsText" dxfId="4912" priority="5043" operator="containsText" text="09.00 -13:00">
      <formula>NOT(ISERROR(SEARCH("09.00 -13:00",Y145)))</formula>
    </cfRule>
    <cfRule type="containsText" dxfId="4911" priority="5044" operator="containsText" text="08.30 -17.30">
      <formula>NOT(ISERROR(SEARCH("08.30 -17.30",Y145)))</formula>
    </cfRule>
    <cfRule type="containsText" dxfId="4910" priority="5045" operator="containsText" text="08.30 -15:30">
      <formula>NOT(ISERROR(SEARCH("08.30 -15:30",Y145)))</formula>
    </cfRule>
  </conditionalFormatting>
  <conditionalFormatting sqref="Y154:AB154">
    <cfRule type="cellIs" dxfId="4909" priority="5034" operator="equal">
      <formula>"09.00 – 13.00"</formula>
    </cfRule>
  </conditionalFormatting>
  <conditionalFormatting sqref="Y154:AB154">
    <cfRule type="cellIs" dxfId="4908" priority="5035" operator="equal">
      <formula>"09.00 – 15.00"</formula>
    </cfRule>
  </conditionalFormatting>
  <conditionalFormatting sqref="Y154:AB154">
    <cfRule type="cellIs" dxfId="4907" priority="5036" operator="equal">
      <formula>"09.00 – 18.00"</formula>
    </cfRule>
  </conditionalFormatting>
  <conditionalFormatting sqref="Y154:AB154">
    <cfRule type="cellIs" dxfId="4906" priority="5037" operator="equal">
      <formula>"09.30 – 13.00"</formula>
    </cfRule>
  </conditionalFormatting>
  <conditionalFormatting sqref="Y154:AB154">
    <cfRule type="cellIs" dxfId="4905" priority="5038" operator="equal">
      <formula>"10.30 – 19.30"</formula>
    </cfRule>
  </conditionalFormatting>
  <conditionalFormatting sqref="Y154:AB154">
    <cfRule type="cellIs" dxfId="4904" priority="5039" operator="equal">
      <formula>"11.30 – 19.30"</formula>
    </cfRule>
  </conditionalFormatting>
  <conditionalFormatting sqref="Y154:AB154">
    <cfRule type="cellIs" dxfId="4903" priority="5040" operator="equal">
      <formula>_FV(13,"3")</formula>
    </cfRule>
  </conditionalFormatting>
  <conditionalFormatting sqref="Y154:AB154">
    <cfRule type="cellIs" dxfId="4902" priority="5041" operator="equal">
      <formula>_FV(13,"3")</formula>
    </cfRule>
  </conditionalFormatting>
  <conditionalFormatting sqref="Y154:AB154">
    <cfRule type="cellIs" dxfId="4901" priority="5042" operator="equal">
      <formula>_FV(13,"3")</formula>
    </cfRule>
  </conditionalFormatting>
  <conditionalFormatting sqref="Y154:AB154">
    <cfRule type="containsText" dxfId="4900" priority="5024" operator="containsText" text="DOMENICA">
      <formula>NOT(ISERROR(SEARCH("DOMENICA",Y154)))</formula>
    </cfRule>
    <cfRule type="containsText" dxfId="4899" priority="5025" operator="containsText" text="08.30 – 14.30">
      <formula>NOT(ISERROR(SEARCH("08.30 – 14.30",Y154)))</formula>
    </cfRule>
    <cfRule type="containsText" dxfId="4898" priority="5026" operator="containsText" text="09.30 – 18.30">
      <formula>NOT(ISERROR(SEARCH("09.30 – 18.30",Y154)))</formula>
    </cfRule>
    <cfRule type="containsText" dxfId="4897" priority="5027" operator="containsText" text="08.30 – 16.30">
      <formula>NOT(ISERROR(SEARCH("08.30 – 16.30",Y154)))</formula>
    </cfRule>
    <cfRule type="containsText" dxfId="4896" priority="5028" operator="containsText" text="08.30 – 17.30">
      <formula>NOT(ISERROR(SEARCH("08.30 – 17.30",Y154)))</formula>
    </cfRule>
    <cfRule type="containsText" dxfId="4895" priority="5029" operator="containsText" text="09.00 – 18.00">
      <formula>NOT(ISERROR(SEARCH("09.00 – 18.00",Y154)))</formula>
    </cfRule>
    <cfRule type="containsText" dxfId="4894" priority="5030" operator="containsText" text="09.00 – 15.00">
      <formula>NOT(ISERROR(SEARCH("09.00 – 15.00",Y154)))</formula>
    </cfRule>
    <cfRule type="containsText" dxfId="4893" priority="5031" operator="containsText" text="10.30 – 19.30">
      <formula>NOT(ISERROR(SEARCH("10.30 – 19.30",Y154)))</formula>
    </cfRule>
    <cfRule type="containsText" dxfId="4892" priority="5032" operator="containsText" text="09.00 – 13.00">
      <formula>NOT(ISERROR(SEARCH("09.00 – 13.00",Y154)))</formula>
    </cfRule>
    <cfRule type="containsText" dxfId="4891" priority="5033" operator="containsText" text="11.30 – 19.30">
      <formula>NOT(ISERROR(SEARCH("11.30 – 19.30",Y154)))</formula>
    </cfRule>
  </conditionalFormatting>
  <conditionalFormatting sqref="Y154:AB154">
    <cfRule type="cellIs" dxfId="4890" priority="5016" operator="equal">
      <formula>"09.00 – 15.00"</formula>
    </cfRule>
  </conditionalFormatting>
  <conditionalFormatting sqref="Y154:AB154">
    <cfRule type="cellIs" dxfId="4889" priority="5017" operator="equal">
      <formula>"09.00 – 18.00"</formula>
    </cfRule>
  </conditionalFormatting>
  <conditionalFormatting sqref="Y154:AB154">
    <cfRule type="cellIs" dxfId="4888" priority="5018" operator="equal">
      <formula>"09.30 – 13.00"</formula>
    </cfRule>
  </conditionalFormatting>
  <conditionalFormatting sqref="Y154:AB154">
    <cfRule type="cellIs" dxfId="4887" priority="5019" operator="equal">
      <formula>"10.30 – 19.30"</formula>
    </cfRule>
  </conditionalFormatting>
  <conditionalFormatting sqref="Y154:AB154">
    <cfRule type="cellIs" dxfId="4886" priority="5020" operator="equal">
      <formula>"11.30 – 19.30"</formula>
    </cfRule>
  </conditionalFormatting>
  <conditionalFormatting sqref="Y154:AB154">
    <cfRule type="cellIs" dxfId="4885" priority="5021" operator="equal">
      <formula>_FV(13,"3")</formula>
    </cfRule>
  </conditionalFormatting>
  <conditionalFormatting sqref="Y154:AB154">
    <cfRule type="cellIs" dxfId="4884" priority="5022" operator="equal">
      <formula>_FV(13,"3")</formula>
    </cfRule>
  </conditionalFormatting>
  <conditionalFormatting sqref="Y154:AB154">
    <cfRule type="cellIs" dxfId="4883" priority="5023" operator="equal">
      <formula>_FV(13,"3")</formula>
    </cfRule>
  </conditionalFormatting>
  <conditionalFormatting sqref="Y154:AB154">
    <cfRule type="cellIs" dxfId="4882" priority="5008" operator="equal">
      <formula>"09.00 – 15.00"</formula>
    </cfRule>
  </conditionalFormatting>
  <conditionalFormatting sqref="Y154:AB154">
    <cfRule type="cellIs" dxfId="4881" priority="5009" operator="equal">
      <formula>"09.00 – 18.00"</formula>
    </cfRule>
  </conditionalFormatting>
  <conditionalFormatting sqref="Y154:AB154">
    <cfRule type="cellIs" dxfId="4880" priority="5010" operator="equal">
      <formula>"09.30 – 13.00"</formula>
    </cfRule>
  </conditionalFormatting>
  <conditionalFormatting sqref="Y154:AB154">
    <cfRule type="cellIs" dxfId="4879" priority="5011" operator="equal">
      <formula>"10.30 – 19.30"</formula>
    </cfRule>
  </conditionalFormatting>
  <conditionalFormatting sqref="Y154:AB154">
    <cfRule type="cellIs" dxfId="4878" priority="5012" operator="equal">
      <formula>"11.30 – 19.30"</formula>
    </cfRule>
  </conditionalFormatting>
  <conditionalFormatting sqref="Y154:AB154">
    <cfRule type="cellIs" dxfId="4877" priority="5013" operator="equal">
      <formula>_FV(13,"3")</formula>
    </cfRule>
  </conditionalFormatting>
  <conditionalFormatting sqref="Y154:AB154">
    <cfRule type="cellIs" dxfId="4876" priority="5014" operator="equal">
      <formula>_FV(13,"3")</formula>
    </cfRule>
  </conditionalFormatting>
  <conditionalFormatting sqref="Y154:AB154">
    <cfRule type="cellIs" dxfId="4875" priority="5015" operator="equal">
      <formula>_FV(13,"3")</formula>
    </cfRule>
  </conditionalFormatting>
  <conditionalFormatting sqref="Y154:AB154">
    <cfRule type="containsText" dxfId="4874" priority="5002" operator="containsText" text="09.00 - 13.00">
      <formula>NOT(ISERROR(SEARCH("09.00 - 13.00",Y154)))</formula>
    </cfRule>
    <cfRule type="containsText" dxfId="4873" priority="5003" operator="containsText" text="09.00 – 15:00">
      <formula>NOT(ISERROR(SEARCH("09.00 – 15:00",Y154)))</formula>
    </cfRule>
    <cfRule type="containsText" dxfId="4872" priority="5004" operator="containsText" text="09.00 – 16.00">
      <formula>NOT(ISERROR(SEARCH("09.00 – 16.00",Y154)))</formula>
    </cfRule>
    <cfRule type="containsText" dxfId="4871" priority="5005" operator="containsText" text="09.00 - 13:00">
      <formula>NOT(ISERROR(SEARCH("09.00 - 13:00",Y154)))</formula>
    </cfRule>
    <cfRule type="containsText" dxfId="4870" priority="5006" operator="containsText" text="08.30 – 16:30 ">
      <formula>NOT(ISERROR(SEARCH("08.30 – 16:30 ",Y154)))</formula>
    </cfRule>
    <cfRule type="containsText" dxfId="4869" priority="5007" operator="containsText" text="08.30 – 17:30 ">
      <formula>NOT(ISERROR(SEARCH("08.30 – 17:30 ",Y154)))</formula>
    </cfRule>
  </conditionalFormatting>
  <conditionalFormatting sqref="Y154:AB154">
    <cfRule type="cellIs" dxfId="4868" priority="4994" operator="equal">
      <formula>"09.00 – 15.00"</formula>
    </cfRule>
  </conditionalFormatting>
  <conditionalFormatting sqref="Y154:AB154">
    <cfRule type="cellIs" dxfId="4867" priority="4995" operator="equal">
      <formula>"09.00 – 18.00"</formula>
    </cfRule>
  </conditionalFormatting>
  <conditionalFormatting sqref="Y154:AB154">
    <cfRule type="cellIs" dxfId="4866" priority="4996" operator="equal">
      <formula>"09.30 – 13.00"</formula>
    </cfRule>
  </conditionalFormatting>
  <conditionalFormatting sqref="Y154:AB154">
    <cfRule type="cellIs" dxfId="4865" priority="4997" operator="equal">
      <formula>"10.30 – 19.30"</formula>
    </cfRule>
  </conditionalFormatting>
  <conditionalFormatting sqref="Y154:AB154">
    <cfRule type="cellIs" dxfId="4864" priority="4998" operator="equal">
      <formula>"11.30 – 19.30"</formula>
    </cfRule>
  </conditionalFormatting>
  <conditionalFormatting sqref="Y154:AB154">
    <cfRule type="cellIs" dxfId="4863" priority="4999" operator="equal">
      <formula>_FV(13,"3")</formula>
    </cfRule>
  </conditionalFormatting>
  <conditionalFormatting sqref="Y154:AB154">
    <cfRule type="cellIs" dxfId="4862" priority="5000" operator="equal">
      <formula>_FV(13,"3")</formula>
    </cfRule>
  </conditionalFormatting>
  <conditionalFormatting sqref="Y154:AB154">
    <cfRule type="cellIs" dxfId="4861" priority="5001" operator="equal">
      <formula>_FV(13,"3")</formula>
    </cfRule>
  </conditionalFormatting>
  <conditionalFormatting sqref="Y154:AB154">
    <cfRule type="containsText" dxfId="4860" priority="4984" operator="containsText" text="DOMENICA">
      <formula>NOT(ISERROR(SEARCH("DOMENICA",Y154)))</formula>
    </cfRule>
    <cfRule type="containsText" dxfId="4859" priority="4985" operator="containsText" text="08.30 – 14.30">
      <formula>NOT(ISERROR(SEARCH("08.30 – 14.30",Y154)))</formula>
    </cfRule>
    <cfRule type="containsText" dxfId="4858" priority="4986" operator="containsText" text="09.30 – 18.30">
      <formula>NOT(ISERROR(SEARCH("09.30 – 18.30",Y154)))</formula>
    </cfRule>
    <cfRule type="containsText" dxfId="4857" priority="4987" operator="containsText" text="08.30 – 16.30">
      <formula>NOT(ISERROR(SEARCH("08.30 – 16.30",Y154)))</formula>
    </cfRule>
    <cfRule type="containsText" dxfId="4856" priority="4988" operator="containsText" text="08.30 – 17.30">
      <formula>NOT(ISERROR(SEARCH("08.30 – 17.30",Y154)))</formula>
    </cfRule>
    <cfRule type="containsText" dxfId="4855" priority="4989" operator="containsText" text="09.00 – 18.00">
      <formula>NOT(ISERROR(SEARCH("09.00 – 18.00",Y154)))</formula>
    </cfRule>
    <cfRule type="containsText" dxfId="4854" priority="4990" operator="containsText" text="09.00 – 15.00">
      <formula>NOT(ISERROR(SEARCH("09.00 – 15.00",Y154)))</formula>
    </cfRule>
    <cfRule type="containsText" dxfId="4853" priority="4991" operator="containsText" text="10.30 – 19.30">
      <formula>NOT(ISERROR(SEARCH("10.30 – 19.30",Y154)))</formula>
    </cfRule>
    <cfRule type="containsText" dxfId="4852" priority="4992" operator="containsText" text="09.00 – 13.00">
      <formula>NOT(ISERROR(SEARCH("09.00 – 13.00",Y154)))</formula>
    </cfRule>
    <cfRule type="containsText" dxfId="4851" priority="4993" operator="containsText" text="11.30 – 19.30">
      <formula>NOT(ISERROR(SEARCH("11.30 – 19.30",Y154)))</formula>
    </cfRule>
  </conditionalFormatting>
  <conditionalFormatting sqref="Y154:AB154">
    <cfRule type="cellIs" dxfId="4850" priority="4977" operator="equal">
      <formula>"09.00 – 18.00"</formula>
    </cfRule>
  </conditionalFormatting>
  <conditionalFormatting sqref="Y154:AB154">
    <cfRule type="cellIs" dxfId="4849" priority="4978" operator="equal">
      <formula>"09.30 – 13.00"</formula>
    </cfRule>
  </conditionalFormatting>
  <conditionalFormatting sqref="Y154:AB154">
    <cfRule type="cellIs" dxfId="4848" priority="4979" operator="equal">
      <formula>"10.30 – 19.30"</formula>
    </cfRule>
  </conditionalFormatting>
  <conditionalFormatting sqref="Y154:AB154">
    <cfRule type="cellIs" dxfId="4847" priority="4980" operator="equal">
      <formula>"11.30 – 19.30"</formula>
    </cfRule>
  </conditionalFormatting>
  <conditionalFormatting sqref="Y154:AB154">
    <cfRule type="cellIs" dxfId="4846" priority="4981" operator="equal">
      <formula>_FV(13,"3")</formula>
    </cfRule>
  </conditionalFormatting>
  <conditionalFormatting sqref="Y154:AB154">
    <cfRule type="cellIs" dxfId="4845" priority="4982" operator="equal">
      <formula>_FV(13,"3")</formula>
    </cfRule>
  </conditionalFormatting>
  <conditionalFormatting sqref="Y154:AB154">
    <cfRule type="cellIs" dxfId="4844" priority="4983" operator="equal">
      <formula>_FV(13,"3")</formula>
    </cfRule>
  </conditionalFormatting>
  <conditionalFormatting sqref="Y154:AB154">
    <cfRule type="cellIs" dxfId="4843" priority="4970" operator="equal">
      <formula>"09.00 – 18.00"</formula>
    </cfRule>
  </conditionalFormatting>
  <conditionalFormatting sqref="Y154:AB154">
    <cfRule type="cellIs" dxfId="4842" priority="4971" operator="equal">
      <formula>"09.30 – 13.00"</formula>
    </cfRule>
  </conditionalFormatting>
  <conditionalFormatting sqref="Y154:AB154">
    <cfRule type="cellIs" dxfId="4841" priority="4972" operator="equal">
      <formula>"10.30 – 19.30"</formula>
    </cfRule>
  </conditionalFormatting>
  <conditionalFormatting sqref="Y154:AB154">
    <cfRule type="cellIs" dxfId="4840" priority="4973" operator="equal">
      <formula>"11.30 – 19.30"</formula>
    </cfRule>
  </conditionalFormatting>
  <conditionalFormatting sqref="Y154:AB154">
    <cfRule type="cellIs" dxfId="4839" priority="4974" operator="equal">
      <formula>_FV(13,"3")</formula>
    </cfRule>
  </conditionalFormatting>
  <conditionalFormatting sqref="Y154:AB154">
    <cfRule type="cellIs" dxfId="4838" priority="4975" operator="equal">
      <formula>_FV(13,"3")</formula>
    </cfRule>
  </conditionalFormatting>
  <conditionalFormatting sqref="Y154:AB154">
    <cfRule type="cellIs" dxfId="4837" priority="4976" operator="equal">
      <formula>_FV(13,"3")</formula>
    </cfRule>
  </conditionalFormatting>
  <conditionalFormatting sqref="Y154:AB154">
    <cfRule type="cellIs" dxfId="4836" priority="4962" operator="equal">
      <formula>"09.00 – 15.00"</formula>
    </cfRule>
  </conditionalFormatting>
  <conditionalFormatting sqref="Y154:AB154">
    <cfRule type="cellIs" dxfId="4835" priority="4963" operator="equal">
      <formula>"09.00 – 18.00"</formula>
    </cfRule>
  </conditionalFormatting>
  <conditionalFormatting sqref="Y154:AB154">
    <cfRule type="cellIs" dxfId="4834" priority="4964" operator="equal">
      <formula>"09.30 – 13.00"</formula>
    </cfRule>
  </conditionalFormatting>
  <conditionalFormatting sqref="Y154:AB154">
    <cfRule type="cellIs" dxfId="4833" priority="4965" operator="equal">
      <formula>"10.30 – 19.30"</formula>
    </cfRule>
  </conditionalFormatting>
  <conditionalFormatting sqref="Y154:AB154">
    <cfRule type="cellIs" dxfId="4832" priority="4966" operator="equal">
      <formula>"11.30 – 19.30"</formula>
    </cfRule>
  </conditionalFormatting>
  <conditionalFormatting sqref="Y154:AB154">
    <cfRule type="cellIs" dxfId="4831" priority="4967" operator="equal">
      <formula>_FV(13,"3")</formula>
    </cfRule>
  </conditionalFormatting>
  <conditionalFormatting sqref="Y154:AB154">
    <cfRule type="cellIs" dxfId="4830" priority="4968" operator="equal">
      <formula>_FV(13,"3")</formula>
    </cfRule>
  </conditionalFormatting>
  <conditionalFormatting sqref="Y154:AB154">
    <cfRule type="cellIs" dxfId="4829" priority="4969" operator="equal">
      <formula>_FV(13,"3")</formula>
    </cfRule>
  </conditionalFormatting>
  <conditionalFormatting sqref="Y154:AB154">
    <cfRule type="containsText" dxfId="4828" priority="4952" operator="containsText" text="DOMENICA">
      <formula>NOT(ISERROR(SEARCH("DOMENICA",Y154)))</formula>
    </cfRule>
    <cfRule type="containsText" dxfId="4827" priority="4953" operator="containsText" text="08.30 – 14.30">
      <formula>NOT(ISERROR(SEARCH("08.30 – 14.30",Y154)))</formula>
    </cfRule>
    <cfRule type="containsText" dxfId="4826" priority="4954" operator="containsText" text="09.30 – 18.30">
      <formula>NOT(ISERROR(SEARCH("09.30 – 18.30",Y154)))</formula>
    </cfRule>
    <cfRule type="containsText" dxfId="4825" priority="4955" operator="containsText" text="08.30 – 16.30">
      <formula>NOT(ISERROR(SEARCH("08.30 – 16.30",Y154)))</formula>
    </cfRule>
    <cfRule type="containsText" dxfId="4824" priority="4956" operator="containsText" text="08.30 – 17.30">
      <formula>NOT(ISERROR(SEARCH("08.30 – 17.30",Y154)))</formula>
    </cfRule>
    <cfRule type="containsText" dxfId="4823" priority="4957" operator="containsText" text="09.00 – 18.00">
      <formula>NOT(ISERROR(SEARCH("09.00 – 18.00",Y154)))</formula>
    </cfRule>
    <cfRule type="containsText" dxfId="4822" priority="4958" operator="containsText" text="09.00 – 15.00">
      <formula>NOT(ISERROR(SEARCH("09.00 – 15.00",Y154)))</formula>
    </cfRule>
    <cfRule type="containsText" dxfId="4821" priority="4959" operator="containsText" text="10.30 – 19.30">
      <formula>NOT(ISERROR(SEARCH("10.30 – 19.30",Y154)))</formula>
    </cfRule>
    <cfRule type="containsText" dxfId="4820" priority="4960" operator="containsText" text="09.00 – 13.00">
      <formula>NOT(ISERROR(SEARCH("09.00 – 13.00",Y154)))</formula>
    </cfRule>
    <cfRule type="containsText" dxfId="4819" priority="4961" operator="containsText" text="11.30 – 19.30">
      <formula>NOT(ISERROR(SEARCH("11.30 – 19.30",Y154)))</formula>
    </cfRule>
  </conditionalFormatting>
  <conditionalFormatting sqref="Y154:AB154">
    <cfRule type="cellIs" dxfId="4818" priority="4945" operator="equal">
      <formula>"09.00 – 18.00"</formula>
    </cfRule>
  </conditionalFormatting>
  <conditionalFormatting sqref="Y154:AB154">
    <cfRule type="cellIs" dxfId="4817" priority="4946" operator="equal">
      <formula>"09.30 – 13.00"</formula>
    </cfRule>
  </conditionalFormatting>
  <conditionalFormatting sqref="Y154:AB154">
    <cfRule type="cellIs" dxfId="4816" priority="4947" operator="equal">
      <formula>"10.30 – 19.30"</formula>
    </cfRule>
  </conditionalFormatting>
  <conditionalFormatting sqref="Y154:AB154">
    <cfRule type="cellIs" dxfId="4815" priority="4948" operator="equal">
      <formula>"11.30 – 19.30"</formula>
    </cfRule>
  </conditionalFormatting>
  <conditionalFormatting sqref="Y154:AB154">
    <cfRule type="cellIs" dxfId="4814" priority="4949" operator="equal">
      <formula>_FV(13,"3")</formula>
    </cfRule>
  </conditionalFormatting>
  <conditionalFormatting sqref="Y154:AB154">
    <cfRule type="cellIs" dxfId="4813" priority="4950" operator="equal">
      <formula>_FV(13,"3")</formula>
    </cfRule>
  </conditionalFormatting>
  <conditionalFormatting sqref="Y154:AB154">
    <cfRule type="cellIs" dxfId="4812" priority="4951" operator="equal">
      <formula>_FV(13,"3")</formula>
    </cfRule>
  </conditionalFormatting>
  <conditionalFormatting sqref="Y154:AB154">
    <cfRule type="cellIs" dxfId="4811" priority="4938" operator="equal">
      <formula>"09.00 – 18.00"</formula>
    </cfRule>
  </conditionalFormatting>
  <conditionalFormatting sqref="Y154:AB154">
    <cfRule type="cellIs" dxfId="4810" priority="4939" operator="equal">
      <formula>"09.30 – 13.00"</formula>
    </cfRule>
  </conditionalFormatting>
  <conditionalFormatting sqref="Y154:AB154">
    <cfRule type="cellIs" dxfId="4809" priority="4940" operator="equal">
      <formula>"10.30 – 19.30"</formula>
    </cfRule>
  </conditionalFormatting>
  <conditionalFormatting sqref="Y154:AB154">
    <cfRule type="cellIs" dxfId="4808" priority="4941" operator="equal">
      <formula>"11.30 – 19.30"</formula>
    </cfRule>
  </conditionalFormatting>
  <conditionalFormatting sqref="Y154:AB154">
    <cfRule type="cellIs" dxfId="4807" priority="4942" operator="equal">
      <formula>_FV(13,"3")</formula>
    </cfRule>
  </conditionalFormatting>
  <conditionalFormatting sqref="Y154:AB154">
    <cfRule type="cellIs" dxfId="4806" priority="4943" operator="equal">
      <formula>_FV(13,"3")</formula>
    </cfRule>
  </conditionalFormatting>
  <conditionalFormatting sqref="Y154:AB154">
    <cfRule type="cellIs" dxfId="4805" priority="4944" operator="equal">
      <formula>_FV(13,"3")</formula>
    </cfRule>
  </conditionalFormatting>
  <conditionalFormatting sqref="Y155:AB162">
    <cfRule type="containsText" dxfId="4804" priority="4920" operator="containsText" text="08.30 – 14.30">
      <formula>NOT(ISERROR(SEARCH("08.30 – 14.30",Y155)))</formula>
    </cfRule>
    <cfRule type="containsText" dxfId="4803" priority="4921" operator="containsText" text="09:30 – 18.30">
      <formula>NOT(ISERROR(SEARCH("09:30 – 18.30",Y155)))</formula>
    </cfRule>
    <cfRule type="containsText" dxfId="4802" priority="4922" operator="containsText" text="10.30 – 18.30">
      <formula>NOT(ISERROR(SEARCH("10.30 – 18.30",Y155)))</formula>
    </cfRule>
    <cfRule type="containsText" dxfId="4801" priority="4923" operator="containsText" text="09.30 – 18.30">
      <formula>NOT(ISERROR(SEARCH("09.30 – 18.30",Y155)))</formula>
    </cfRule>
    <cfRule type="containsText" dxfId="4800" priority="4925" operator="containsText" text="09.00 – 13:00">
      <formula>NOT(ISERROR(SEARCH("09.00 – 13:00",Y155)))</formula>
    </cfRule>
    <cfRule type="containsText" dxfId="4799" priority="4926" operator="containsText" text="08.30 – 16.30">
      <formula>NOT(ISERROR(SEARCH("08.30 – 16.30",Y155)))</formula>
    </cfRule>
    <cfRule type="containsText" dxfId="4798" priority="4927" operator="containsText" text="08:30 – 17.30">
      <formula>NOT(ISERROR(SEARCH("08:30 – 17.30",Y155)))</formula>
    </cfRule>
    <cfRule type="containsText" dxfId="4797" priority="4928" operator="containsText" text="08.30 – 17.30">
      <formula>NOT(ISERROR(SEARCH("08.30 – 17.30",Y155)))</formula>
    </cfRule>
    <cfRule type="containsText" dxfId="4796" priority="4929" operator="containsText" text="09.00 – 18.00">
      <formula>NOT(ISERROR(SEARCH("09.00 – 18.00",Y155)))</formula>
    </cfRule>
    <cfRule type="containsText" dxfId="4795" priority="4930" operator="containsText" text="09.00 – 13.00">
      <formula>NOT(ISERROR(SEARCH("09.00 – 13.00",Y155)))</formula>
    </cfRule>
    <cfRule type="containsText" dxfId="4794" priority="4931" operator="containsText" text="11.30 – 19.30">
      <formula>NOT(ISERROR(SEARCH("11.30 – 19.30",Y155)))</formula>
    </cfRule>
    <cfRule type="containsText" dxfId="4793" priority="4932" operator="containsText" text="10.30 – 19.30">
      <formula>NOT(ISERROR(SEARCH("10.30 – 19.30",Y155)))</formula>
    </cfRule>
    <cfRule type="containsText" dxfId="4792" priority="4933" operator="containsText" text="09.00 – 15.00">
      <formula>NOT(ISERROR(SEARCH("09.00 – 15.00",Y155)))</formula>
    </cfRule>
    <cfRule type="containsText" dxfId="4791" priority="4934" operator="containsText" text="1 2 : 3 0">
      <formula>NOT(ISERROR(SEARCH("1 2 : 3 0",Y155)))</formula>
    </cfRule>
    <cfRule type="containsText" dxfId="4790" priority="4935" operator="containsText" text="1 3 : 3 0">
      <formula>NOT(ISERROR(SEARCH("1 3 : 3 0",Y155)))</formula>
    </cfRule>
    <cfRule type="containsText" dxfId="4789" priority="4936" operator="containsText" text="FESTIVITÁ">
      <formula>NOT(ISERROR(SEARCH("FESTIVITÁ",Y155)))</formula>
    </cfRule>
    <cfRule type="cellIs" dxfId="4788" priority="4937" operator="equal">
      <formula>"DOMENICA"</formula>
    </cfRule>
  </conditionalFormatting>
  <conditionalFormatting sqref="Y155:AB162">
    <cfRule type="containsText" dxfId="4787" priority="4912" operator="containsText" text="09.00 - 13.00">
      <formula>NOT(ISERROR(SEARCH("09.00 - 13.00",Y155)))</formula>
    </cfRule>
    <cfRule type="containsText" dxfId="4786" priority="4915" operator="containsText" text="09.00 – 15:00">
      <formula>NOT(ISERROR(SEARCH("09.00 – 15:00",Y155)))</formula>
    </cfRule>
    <cfRule type="containsText" dxfId="4785" priority="4916" operator="containsText" text="09.00 – 16.00">
      <formula>NOT(ISERROR(SEARCH("09.00 – 16.00",Y155)))</formula>
    </cfRule>
    <cfRule type="containsText" dxfId="4784" priority="4917" operator="containsText" text="09.00 - 13:00">
      <formula>NOT(ISERROR(SEARCH("09.00 - 13:00",Y155)))</formula>
    </cfRule>
    <cfRule type="containsText" dxfId="4783" priority="4918" operator="containsText" text="08.30 – 16:30 ">
      <formula>NOT(ISERROR(SEARCH("08.30 – 16:30 ",Y155)))</formula>
    </cfRule>
    <cfRule type="containsText" dxfId="4782" priority="4919" operator="containsText" text="08.30 – 17:30 ">
      <formula>NOT(ISERROR(SEARCH("08.30 – 17:30 ",Y155)))</formula>
    </cfRule>
  </conditionalFormatting>
  <conditionalFormatting sqref="Y155:AB162">
    <cfRule type="containsText" dxfId="4781" priority="4914" operator="containsText" text="1 3 : 0 0">
      <formula>NOT(ISERROR(SEARCH("1 3 : 0 0",Y155)))</formula>
    </cfRule>
  </conditionalFormatting>
  <conditionalFormatting sqref="Y155:AB155">
    <cfRule type="containsText" dxfId="4780" priority="4913" operator="containsText" text="13:00">
      <formula>NOT(ISERROR(SEARCH("13:00",Y155)))</formula>
    </cfRule>
  </conditionalFormatting>
  <conditionalFormatting sqref="Y155:AB162">
    <cfRule type="containsText" dxfId="4779" priority="4924" operator="containsText" text="09:00 – 13.00 ">
      <formula>NOT(ISERROR(SEARCH("09:00 – 13.00 ",Y155)))</formula>
    </cfRule>
  </conditionalFormatting>
  <conditionalFormatting sqref="Y161:AB161">
    <cfRule type="containsText" dxfId="4778" priority="4911" operator="containsText" text="09:00 – 13.00 ">
      <formula>NOT(ISERROR(SEARCH("09:00 – 13.00 ",Y161)))</formula>
    </cfRule>
  </conditionalFormatting>
  <conditionalFormatting sqref="Y155:AB162">
    <cfRule type="containsText" dxfId="4777" priority="4910" operator="containsText" text="09:00 – 13.00 ">
      <formula>NOT(ISERROR(SEARCH("09:00 – 13.00 ",Y155)))</formula>
    </cfRule>
  </conditionalFormatting>
  <conditionalFormatting sqref="Y161:AB162">
    <cfRule type="containsText" dxfId="4776" priority="4909" operator="containsText" text="09:00 – 13.00 ">
      <formula>NOT(ISERROR(SEARCH("09:00 – 13.00 ",Y161)))</formula>
    </cfRule>
  </conditionalFormatting>
  <conditionalFormatting sqref="Y156:AB156">
    <cfRule type="containsText" dxfId="4775" priority="4906" operator="containsText" text="09.00 -13.00">
      <formula>NOT(ISERROR(SEARCH("09.00 -13.00",Y156)))</formula>
    </cfRule>
    <cfRule type="containsText" dxfId="4774" priority="4907" operator="containsText" text="09.00 -15:00">
      <formula>NOT(ISERROR(SEARCH("09.00 -15:00",Y156)))</formula>
    </cfRule>
    <cfRule type="containsText" dxfId="4773" priority="4908" operator="containsText" text="09.00 -16.00">
      <formula>NOT(ISERROR(SEARCH("09.00 -16.00",Y156)))</formula>
    </cfRule>
  </conditionalFormatting>
  <conditionalFormatting sqref="Y157:AB162">
    <cfRule type="containsText" dxfId="4772" priority="4903" operator="containsText" text="09.00 -13.00">
      <formula>NOT(ISERROR(SEARCH("09.00 -13.00",Y157)))</formula>
    </cfRule>
    <cfRule type="containsText" dxfId="4771" priority="4904" operator="containsText" text="09.00 -15:00">
      <formula>NOT(ISERROR(SEARCH("09.00 -15:00",Y157)))</formula>
    </cfRule>
    <cfRule type="containsText" dxfId="4770" priority="4905" operator="containsText" text="09.00 -16.00">
      <formula>NOT(ISERROR(SEARCH("09.00 -16.00",Y157)))</formula>
    </cfRule>
  </conditionalFormatting>
  <conditionalFormatting sqref="Y155:AB155">
    <cfRule type="containsText" dxfId="4769" priority="4900" operator="containsText" text="09.00 -13.00">
      <formula>NOT(ISERROR(SEARCH("09.00 -13.00",Y155)))</formula>
    </cfRule>
    <cfRule type="containsText" dxfId="4768" priority="4901" operator="containsText" text="09.00 -15:00">
      <formula>NOT(ISERROR(SEARCH("09.00 -15:00",Y155)))</formula>
    </cfRule>
    <cfRule type="containsText" dxfId="4767" priority="4902" operator="containsText" text="09.00 -16.00">
      <formula>NOT(ISERROR(SEARCH("09.00 -16.00",Y155)))</formula>
    </cfRule>
  </conditionalFormatting>
  <conditionalFormatting sqref="Y161:AB161">
    <cfRule type="containsText" dxfId="4766" priority="4899" operator="containsText" text="09:00 – 13.00 ">
      <formula>NOT(ISERROR(SEARCH("09:00 – 13.00 ",Y161)))</formula>
    </cfRule>
  </conditionalFormatting>
  <conditionalFormatting sqref="Y155:AB162">
    <cfRule type="containsText" dxfId="4765" priority="4898" operator="containsText" text="09:00 – 13.00 ">
      <formula>NOT(ISERROR(SEARCH("09:00 – 13.00 ",Y155)))</formula>
    </cfRule>
  </conditionalFormatting>
  <conditionalFormatting sqref="Y161:AB162">
    <cfRule type="containsText" dxfId="4764" priority="4897" operator="containsText" text="09:00 – 13.00 ">
      <formula>NOT(ISERROR(SEARCH("09:00 – 13.00 ",Y161)))</formula>
    </cfRule>
  </conditionalFormatting>
  <conditionalFormatting sqref="Y156:AB156">
    <cfRule type="containsText" dxfId="4763" priority="4894" operator="containsText" text="09.00 -13.00">
      <formula>NOT(ISERROR(SEARCH("09.00 -13.00",Y156)))</formula>
    </cfRule>
    <cfRule type="containsText" dxfId="4762" priority="4895" operator="containsText" text="09.00 -15:00">
      <formula>NOT(ISERROR(SEARCH("09.00 -15:00",Y156)))</formula>
    </cfRule>
    <cfRule type="containsText" dxfId="4761" priority="4896" operator="containsText" text="09.00 -16.00">
      <formula>NOT(ISERROR(SEARCH("09.00 -16.00",Y156)))</formula>
    </cfRule>
  </conditionalFormatting>
  <conditionalFormatting sqref="Y157:AB162">
    <cfRule type="containsText" dxfId="4760" priority="4891" operator="containsText" text="09.00 -13.00">
      <formula>NOT(ISERROR(SEARCH("09.00 -13.00",Y157)))</formula>
    </cfRule>
    <cfRule type="containsText" dxfId="4759" priority="4892" operator="containsText" text="09.00 -15:00">
      <formula>NOT(ISERROR(SEARCH("09.00 -15:00",Y157)))</formula>
    </cfRule>
    <cfRule type="containsText" dxfId="4758" priority="4893" operator="containsText" text="09.00 -16.00">
      <formula>NOT(ISERROR(SEARCH("09.00 -16.00",Y157)))</formula>
    </cfRule>
  </conditionalFormatting>
  <conditionalFormatting sqref="Y155:AB155">
    <cfRule type="containsText" dxfId="4757" priority="4888" operator="containsText" text="09.00 -13.00">
      <formula>NOT(ISERROR(SEARCH("09.00 -13.00",Y155)))</formula>
    </cfRule>
    <cfRule type="containsText" dxfId="4756" priority="4889" operator="containsText" text="09.00 -15:00">
      <formula>NOT(ISERROR(SEARCH("09.00 -15:00",Y155)))</formula>
    </cfRule>
    <cfRule type="containsText" dxfId="4755" priority="4890" operator="containsText" text="09.00 -16.00">
      <formula>NOT(ISERROR(SEARCH("09.00 -16.00",Y155)))</formula>
    </cfRule>
  </conditionalFormatting>
  <conditionalFormatting sqref="Y156:AB156">
    <cfRule type="containsText" dxfId="4754" priority="4885" operator="containsText" text="09.00 -13:00">
      <formula>NOT(ISERROR(SEARCH("09.00 -13:00",Y156)))</formula>
    </cfRule>
    <cfRule type="containsText" dxfId="4753" priority="4886" operator="containsText" text="08.30 -17.30">
      <formula>NOT(ISERROR(SEARCH("08.30 -17.30",Y156)))</formula>
    </cfRule>
    <cfRule type="containsText" dxfId="4752" priority="4887" operator="containsText" text="08.30 -15:30">
      <formula>NOT(ISERROR(SEARCH("08.30 -15:30",Y156)))</formula>
    </cfRule>
  </conditionalFormatting>
  <conditionalFormatting sqref="Y157:AB162">
    <cfRule type="containsText" dxfId="4751" priority="4882" operator="containsText" text="09.00 -13.00">
      <formula>NOT(ISERROR(SEARCH("09.00 -13.00",Y157)))</formula>
    </cfRule>
    <cfRule type="containsText" dxfId="4750" priority="4883" operator="containsText" text="09.00 -15:00">
      <formula>NOT(ISERROR(SEARCH("09.00 -15:00",Y157)))</formula>
    </cfRule>
    <cfRule type="containsText" dxfId="4749" priority="4884" operator="containsText" text="09.00 -16.00">
      <formula>NOT(ISERROR(SEARCH("09.00 -16.00",Y157)))</formula>
    </cfRule>
  </conditionalFormatting>
  <conditionalFormatting sqref="Y157:AB162">
    <cfRule type="containsText" dxfId="4748" priority="4879" operator="containsText" text="09.00 -13:00">
      <formula>NOT(ISERROR(SEARCH("09.00 -13:00",Y157)))</formula>
    </cfRule>
    <cfRule type="containsText" dxfId="4747" priority="4880" operator="containsText" text="08.30 -17.30">
      <formula>NOT(ISERROR(SEARCH("08.30 -17.30",Y157)))</formula>
    </cfRule>
    <cfRule type="containsText" dxfId="4746" priority="4881" operator="containsText" text="08.30 -15:30">
      <formula>NOT(ISERROR(SEARCH("08.30 -15:30",Y157)))</formula>
    </cfRule>
  </conditionalFormatting>
  <conditionalFormatting sqref="Y155:AB155">
    <cfRule type="containsText" dxfId="4745" priority="4876" operator="containsText" text="09.00 -13.00">
      <formula>NOT(ISERROR(SEARCH("09.00 -13.00",Y155)))</formula>
    </cfRule>
    <cfRule type="containsText" dxfId="4744" priority="4877" operator="containsText" text="09.00 -15:00">
      <formula>NOT(ISERROR(SEARCH("09.00 -15:00",Y155)))</formula>
    </cfRule>
    <cfRule type="containsText" dxfId="4743" priority="4878" operator="containsText" text="09.00 -16.00">
      <formula>NOT(ISERROR(SEARCH("09.00 -16.00",Y155)))</formula>
    </cfRule>
  </conditionalFormatting>
  <conditionalFormatting sqref="Y155:AB155">
    <cfRule type="containsText" dxfId="4742" priority="4873" operator="containsText" text="09.00 -13:00">
      <formula>NOT(ISERROR(SEARCH("09.00 -13:00",Y155)))</formula>
    </cfRule>
    <cfRule type="containsText" dxfId="4741" priority="4874" operator="containsText" text="08.30 -17.30">
      <formula>NOT(ISERROR(SEARCH("08.30 -17.30",Y155)))</formula>
    </cfRule>
    <cfRule type="containsText" dxfId="4740" priority="4875" operator="containsText" text="08.30 -15:30">
      <formula>NOT(ISERROR(SEARCH("08.30 -15:30",Y155)))</formula>
    </cfRule>
  </conditionalFormatting>
  <conditionalFormatting sqref="BH154">
    <cfRule type="cellIs" dxfId="4739" priority="4864" operator="equal">
      <formula>"09.00 – 13.00"</formula>
    </cfRule>
  </conditionalFormatting>
  <conditionalFormatting sqref="BH154">
    <cfRule type="cellIs" dxfId="4738" priority="4865" operator="equal">
      <formula>"09.00 – 15.00"</formula>
    </cfRule>
  </conditionalFormatting>
  <conditionalFormatting sqref="BH154">
    <cfRule type="cellIs" dxfId="4737" priority="4866" operator="equal">
      <formula>"09.00 – 18.00"</formula>
    </cfRule>
  </conditionalFormatting>
  <conditionalFormatting sqref="BH154">
    <cfRule type="cellIs" dxfId="4736" priority="4867" operator="equal">
      <formula>"09.30 – 13.00"</formula>
    </cfRule>
  </conditionalFormatting>
  <conditionalFormatting sqref="BH154">
    <cfRule type="cellIs" dxfId="4735" priority="4868" operator="equal">
      <formula>"10.30 – 19.30"</formula>
    </cfRule>
  </conditionalFormatting>
  <conditionalFormatting sqref="BH154">
    <cfRule type="cellIs" dxfId="4734" priority="4869" operator="equal">
      <formula>"11.30 – 19.30"</formula>
    </cfRule>
  </conditionalFormatting>
  <conditionalFormatting sqref="BH154">
    <cfRule type="cellIs" dxfId="4733" priority="4870" operator="equal">
      <formula>_FV(13,"3")</formula>
    </cfRule>
  </conditionalFormatting>
  <conditionalFormatting sqref="BH154">
    <cfRule type="cellIs" dxfId="4732" priority="4871" operator="equal">
      <formula>_FV(13,"3")</formula>
    </cfRule>
  </conditionalFormatting>
  <conditionalFormatting sqref="BH154">
    <cfRule type="cellIs" dxfId="4731" priority="4872" operator="equal">
      <formula>_FV(13,"3")</formula>
    </cfRule>
  </conditionalFormatting>
  <conditionalFormatting sqref="BH154">
    <cfRule type="containsText" dxfId="4730" priority="4854" operator="containsText" text="DOMENICA">
      <formula>NOT(ISERROR(SEARCH("DOMENICA",BH154)))</formula>
    </cfRule>
    <cfRule type="containsText" dxfId="4729" priority="4855" operator="containsText" text="08.30 – 14.30">
      <formula>NOT(ISERROR(SEARCH("08.30 – 14.30",BH154)))</formula>
    </cfRule>
    <cfRule type="containsText" dxfId="4728" priority="4856" operator="containsText" text="09.30 – 18.30">
      <formula>NOT(ISERROR(SEARCH("09.30 – 18.30",BH154)))</formula>
    </cfRule>
    <cfRule type="containsText" dxfId="4727" priority="4857" operator="containsText" text="08.30 – 16.30">
      <formula>NOT(ISERROR(SEARCH("08.30 – 16.30",BH154)))</formula>
    </cfRule>
    <cfRule type="containsText" dxfId="4726" priority="4858" operator="containsText" text="08.30 – 17.30">
      <formula>NOT(ISERROR(SEARCH("08.30 – 17.30",BH154)))</formula>
    </cfRule>
    <cfRule type="containsText" dxfId="4725" priority="4859" operator="containsText" text="09.00 – 18.00">
      <formula>NOT(ISERROR(SEARCH("09.00 – 18.00",BH154)))</formula>
    </cfRule>
    <cfRule type="containsText" dxfId="4724" priority="4860" operator="containsText" text="09.00 – 15.00">
      <formula>NOT(ISERROR(SEARCH("09.00 – 15.00",BH154)))</formula>
    </cfRule>
    <cfRule type="containsText" dxfId="4723" priority="4861" operator="containsText" text="10.30 – 19.30">
      <formula>NOT(ISERROR(SEARCH("10.30 – 19.30",BH154)))</formula>
    </cfRule>
    <cfRule type="containsText" dxfId="4722" priority="4862" operator="containsText" text="09.00 – 13.00">
      <formula>NOT(ISERROR(SEARCH("09.00 – 13.00",BH154)))</formula>
    </cfRule>
    <cfRule type="containsText" dxfId="4721" priority="4863" operator="containsText" text="11.30 – 19.30">
      <formula>NOT(ISERROR(SEARCH("11.30 – 19.30",BH154)))</formula>
    </cfRule>
  </conditionalFormatting>
  <conditionalFormatting sqref="BH154">
    <cfRule type="cellIs" dxfId="4720" priority="4846" operator="equal">
      <formula>"09.00 – 15.00"</formula>
    </cfRule>
  </conditionalFormatting>
  <conditionalFormatting sqref="BH154">
    <cfRule type="cellIs" dxfId="4719" priority="4847" operator="equal">
      <formula>"09.00 – 18.00"</formula>
    </cfRule>
  </conditionalFormatting>
  <conditionalFormatting sqref="BH154">
    <cfRule type="cellIs" dxfId="4718" priority="4848" operator="equal">
      <formula>"09.30 – 13.00"</formula>
    </cfRule>
  </conditionalFormatting>
  <conditionalFormatting sqref="BH154">
    <cfRule type="cellIs" dxfId="4717" priority="4849" operator="equal">
      <formula>"10.30 – 19.30"</formula>
    </cfRule>
  </conditionalFormatting>
  <conditionalFormatting sqref="BH154">
    <cfRule type="cellIs" dxfId="4716" priority="4850" operator="equal">
      <formula>"11.30 – 19.30"</formula>
    </cfRule>
  </conditionalFormatting>
  <conditionalFormatting sqref="BH154">
    <cfRule type="cellIs" dxfId="4715" priority="4851" operator="equal">
      <formula>_FV(13,"3")</formula>
    </cfRule>
  </conditionalFormatting>
  <conditionalFormatting sqref="BH154">
    <cfRule type="cellIs" dxfId="4714" priority="4852" operator="equal">
      <formula>_FV(13,"3")</formula>
    </cfRule>
  </conditionalFormatting>
  <conditionalFormatting sqref="BH154">
    <cfRule type="cellIs" dxfId="4713" priority="4853" operator="equal">
      <formula>_FV(13,"3")</formula>
    </cfRule>
  </conditionalFormatting>
  <conditionalFormatting sqref="BH154">
    <cfRule type="cellIs" dxfId="4712" priority="4838" operator="equal">
      <formula>"09.00 – 15.00"</formula>
    </cfRule>
  </conditionalFormatting>
  <conditionalFormatting sqref="BH154">
    <cfRule type="cellIs" dxfId="4711" priority="4839" operator="equal">
      <formula>"09.00 – 18.00"</formula>
    </cfRule>
  </conditionalFormatting>
  <conditionalFormatting sqref="BH154">
    <cfRule type="cellIs" dxfId="4710" priority="4840" operator="equal">
      <formula>"09.30 – 13.00"</formula>
    </cfRule>
  </conditionalFormatting>
  <conditionalFormatting sqref="BH154">
    <cfRule type="cellIs" dxfId="4709" priority="4841" operator="equal">
      <formula>"10.30 – 19.30"</formula>
    </cfRule>
  </conditionalFormatting>
  <conditionalFormatting sqref="BH154">
    <cfRule type="cellIs" dxfId="4708" priority="4842" operator="equal">
      <formula>"11.30 – 19.30"</formula>
    </cfRule>
  </conditionalFormatting>
  <conditionalFormatting sqref="BH154">
    <cfRule type="cellIs" dxfId="4707" priority="4843" operator="equal">
      <formula>_FV(13,"3")</formula>
    </cfRule>
  </conditionalFormatting>
  <conditionalFormatting sqref="BH154">
    <cfRule type="cellIs" dxfId="4706" priority="4844" operator="equal">
      <formula>_FV(13,"3")</formula>
    </cfRule>
  </conditionalFormatting>
  <conditionalFormatting sqref="BH154">
    <cfRule type="cellIs" dxfId="4705" priority="4845" operator="equal">
      <formula>_FV(13,"3")</formula>
    </cfRule>
  </conditionalFormatting>
  <conditionalFormatting sqref="BH154">
    <cfRule type="containsText" dxfId="4704" priority="4832" operator="containsText" text="09.00 - 13.00">
      <formula>NOT(ISERROR(SEARCH("09.00 - 13.00",BH154)))</formula>
    </cfRule>
    <cfRule type="containsText" dxfId="4703" priority="4833" operator="containsText" text="09.00 – 15:00">
      <formula>NOT(ISERROR(SEARCH("09.00 – 15:00",BH154)))</formula>
    </cfRule>
    <cfRule type="containsText" dxfId="4702" priority="4834" operator="containsText" text="09.00 – 16.00">
      <formula>NOT(ISERROR(SEARCH("09.00 – 16.00",BH154)))</formula>
    </cfRule>
    <cfRule type="containsText" dxfId="4701" priority="4835" operator="containsText" text="09.00 - 13:00">
      <formula>NOT(ISERROR(SEARCH("09.00 - 13:00",BH154)))</formula>
    </cfRule>
    <cfRule type="containsText" dxfId="4700" priority="4836" operator="containsText" text="08.30 – 16:30 ">
      <formula>NOT(ISERROR(SEARCH("08.30 – 16:30 ",BH154)))</formula>
    </cfRule>
    <cfRule type="containsText" dxfId="4699" priority="4837" operator="containsText" text="08.30 – 17:30 ">
      <formula>NOT(ISERROR(SEARCH("08.30 – 17:30 ",BH154)))</formula>
    </cfRule>
  </conditionalFormatting>
  <conditionalFormatting sqref="BH154">
    <cfRule type="cellIs" dxfId="4698" priority="4824" operator="equal">
      <formula>"09.00 – 15.00"</formula>
    </cfRule>
  </conditionalFormatting>
  <conditionalFormatting sqref="BH154">
    <cfRule type="cellIs" dxfId="4697" priority="4825" operator="equal">
      <formula>"09.00 – 18.00"</formula>
    </cfRule>
  </conditionalFormatting>
  <conditionalFormatting sqref="BH154">
    <cfRule type="cellIs" dxfId="4696" priority="4826" operator="equal">
      <formula>"09.30 – 13.00"</formula>
    </cfRule>
  </conditionalFormatting>
  <conditionalFormatting sqref="BH154">
    <cfRule type="cellIs" dxfId="4695" priority="4827" operator="equal">
      <formula>"10.30 – 19.30"</formula>
    </cfRule>
  </conditionalFormatting>
  <conditionalFormatting sqref="BH154">
    <cfRule type="cellIs" dxfId="4694" priority="4828" operator="equal">
      <formula>"11.30 – 19.30"</formula>
    </cfRule>
  </conditionalFormatting>
  <conditionalFormatting sqref="BH154">
    <cfRule type="cellIs" dxfId="4693" priority="4829" operator="equal">
      <formula>_FV(13,"3")</formula>
    </cfRule>
  </conditionalFormatting>
  <conditionalFormatting sqref="BH154">
    <cfRule type="cellIs" dxfId="4692" priority="4830" operator="equal">
      <formula>_FV(13,"3")</formula>
    </cfRule>
  </conditionalFormatting>
  <conditionalFormatting sqref="BH154">
    <cfRule type="cellIs" dxfId="4691" priority="4831" operator="equal">
      <formula>_FV(13,"3")</formula>
    </cfRule>
  </conditionalFormatting>
  <conditionalFormatting sqref="BH154">
    <cfRule type="containsText" dxfId="4690" priority="4814" operator="containsText" text="DOMENICA">
      <formula>NOT(ISERROR(SEARCH("DOMENICA",BH154)))</formula>
    </cfRule>
    <cfRule type="containsText" dxfId="4689" priority="4815" operator="containsText" text="08.30 – 14.30">
      <formula>NOT(ISERROR(SEARCH("08.30 – 14.30",BH154)))</formula>
    </cfRule>
    <cfRule type="containsText" dxfId="4688" priority="4816" operator="containsText" text="09.30 – 18.30">
      <formula>NOT(ISERROR(SEARCH("09.30 – 18.30",BH154)))</formula>
    </cfRule>
    <cfRule type="containsText" dxfId="4687" priority="4817" operator="containsText" text="08.30 – 16.30">
      <formula>NOT(ISERROR(SEARCH("08.30 – 16.30",BH154)))</formula>
    </cfRule>
    <cfRule type="containsText" dxfId="4686" priority="4818" operator="containsText" text="08.30 – 17.30">
      <formula>NOT(ISERROR(SEARCH("08.30 – 17.30",BH154)))</formula>
    </cfRule>
    <cfRule type="containsText" dxfId="4685" priority="4819" operator="containsText" text="09.00 – 18.00">
      <formula>NOT(ISERROR(SEARCH("09.00 – 18.00",BH154)))</formula>
    </cfRule>
    <cfRule type="containsText" dxfId="4684" priority="4820" operator="containsText" text="09.00 – 15.00">
      <formula>NOT(ISERROR(SEARCH("09.00 – 15.00",BH154)))</formula>
    </cfRule>
    <cfRule type="containsText" dxfId="4683" priority="4821" operator="containsText" text="10.30 – 19.30">
      <formula>NOT(ISERROR(SEARCH("10.30 – 19.30",BH154)))</formula>
    </cfRule>
    <cfRule type="containsText" dxfId="4682" priority="4822" operator="containsText" text="09.00 – 13.00">
      <formula>NOT(ISERROR(SEARCH("09.00 – 13.00",BH154)))</formula>
    </cfRule>
    <cfRule type="containsText" dxfId="4681" priority="4823" operator="containsText" text="11.30 – 19.30">
      <formula>NOT(ISERROR(SEARCH("11.30 – 19.30",BH154)))</formula>
    </cfRule>
  </conditionalFormatting>
  <conditionalFormatting sqref="BH154">
    <cfRule type="cellIs" dxfId="4680" priority="4807" operator="equal">
      <formula>"09.00 – 18.00"</formula>
    </cfRule>
  </conditionalFormatting>
  <conditionalFormatting sqref="BH154">
    <cfRule type="cellIs" dxfId="4679" priority="4808" operator="equal">
      <formula>"09.30 – 13.00"</formula>
    </cfRule>
  </conditionalFormatting>
  <conditionalFormatting sqref="BH154">
    <cfRule type="cellIs" dxfId="4678" priority="4809" operator="equal">
      <formula>"10.30 – 19.30"</formula>
    </cfRule>
  </conditionalFormatting>
  <conditionalFormatting sqref="BH154">
    <cfRule type="cellIs" dxfId="4677" priority="4810" operator="equal">
      <formula>"11.30 – 19.30"</formula>
    </cfRule>
  </conditionalFormatting>
  <conditionalFormatting sqref="BH154">
    <cfRule type="cellIs" dxfId="4676" priority="4811" operator="equal">
      <formula>_FV(13,"3")</formula>
    </cfRule>
  </conditionalFormatting>
  <conditionalFormatting sqref="BH154">
    <cfRule type="cellIs" dxfId="4675" priority="4812" operator="equal">
      <formula>_FV(13,"3")</formula>
    </cfRule>
  </conditionalFormatting>
  <conditionalFormatting sqref="BH154">
    <cfRule type="cellIs" dxfId="4674" priority="4813" operator="equal">
      <formula>_FV(13,"3")</formula>
    </cfRule>
  </conditionalFormatting>
  <conditionalFormatting sqref="BH154">
    <cfRule type="cellIs" dxfId="4673" priority="4800" operator="equal">
      <formula>"09.00 – 18.00"</formula>
    </cfRule>
  </conditionalFormatting>
  <conditionalFormatting sqref="BH154">
    <cfRule type="cellIs" dxfId="4672" priority="4801" operator="equal">
      <formula>"09.30 – 13.00"</formula>
    </cfRule>
  </conditionalFormatting>
  <conditionalFormatting sqref="BH154">
    <cfRule type="cellIs" dxfId="4671" priority="4802" operator="equal">
      <formula>"10.30 – 19.30"</formula>
    </cfRule>
  </conditionalFormatting>
  <conditionalFormatting sqref="BH154">
    <cfRule type="cellIs" dxfId="4670" priority="4803" operator="equal">
      <formula>"11.30 – 19.30"</formula>
    </cfRule>
  </conditionalFormatting>
  <conditionalFormatting sqref="BH154">
    <cfRule type="cellIs" dxfId="4669" priority="4804" operator="equal">
      <formula>_FV(13,"3")</formula>
    </cfRule>
  </conditionalFormatting>
  <conditionalFormatting sqref="BH154">
    <cfRule type="cellIs" dxfId="4668" priority="4805" operator="equal">
      <formula>_FV(13,"3")</formula>
    </cfRule>
  </conditionalFormatting>
  <conditionalFormatting sqref="BH154">
    <cfRule type="cellIs" dxfId="4667" priority="4806" operator="equal">
      <formula>_FV(13,"3")</formula>
    </cfRule>
  </conditionalFormatting>
  <conditionalFormatting sqref="BH154">
    <cfRule type="cellIs" dxfId="4666" priority="4792" operator="equal">
      <formula>"09.00 – 15.00"</formula>
    </cfRule>
  </conditionalFormatting>
  <conditionalFormatting sqref="BH154">
    <cfRule type="cellIs" dxfId="4665" priority="4793" operator="equal">
      <formula>"09.00 – 18.00"</formula>
    </cfRule>
  </conditionalFormatting>
  <conditionalFormatting sqref="BH154">
    <cfRule type="cellIs" dxfId="4664" priority="4794" operator="equal">
      <formula>"09.30 – 13.00"</formula>
    </cfRule>
  </conditionalFormatting>
  <conditionalFormatting sqref="BH154">
    <cfRule type="cellIs" dxfId="4663" priority="4795" operator="equal">
      <formula>"10.30 – 19.30"</formula>
    </cfRule>
  </conditionalFormatting>
  <conditionalFormatting sqref="BH154">
    <cfRule type="cellIs" dxfId="4662" priority="4796" operator="equal">
      <formula>"11.30 – 19.30"</formula>
    </cfRule>
  </conditionalFormatting>
  <conditionalFormatting sqref="BH154">
    <cfRule type="cellIs" dxfId="4661" priority="4797" operator="equal">
      <formula>_FV(13,"3")</formula>
    </cfRule>
  </conditionalFormatting>
  <conditionalFormatting sqref="BH154">
    <cfRule type="cellIs" dxfId="4660" priority="4798" operator="equal">
      <formula>_FV(13,"3")</formula>
    </cfRule>
  </conditionalFormatting>
  <conditionalFormatting sqref="BH154">
    <cfRule type="cellIs" dxfId="4659" priority="4799" operator="equal">
      <formula>_FV(13,"3")</formula>
    </cfRule>
  </conditionalFormatting>
  <conditionalFormatting sqref="BH154">
    <cfRule type="containsText" dxfId="4658" priority="4782" operator="containsText" text="DOMENICA">
      <formula>NOT(ISERROR(SEARCH("DOMENICA",BH154)))</formula>
    </cfRule>
    <cfRule type="containsText" dxfId="4657" priority="4783" operator="containsText" text="08.30 – 14.30">
      <formula>NOT(ISERROR(SEARCH("08.30 – 14.30",BH154)))</formula>
    </cfRule>
    <cfRule type="containsText" dxfId="4656" priority="4784" operator="containsText" text="09.30 – 18.30">
      <formula>NOT(ISERROR(SEARCH("09.30 – 18.30",BH154)))</formula>
    </cfRule>
    <cfRule type="containsText" dxfId="4655" priority="4785" operator="containsText" text="08.30 – 16.30">
      <formula>NOT(ISERROR(SEARCH("08.30 – 16.30",BH154)))</formula>
    </cfRule>
    <cfRule type="containsText" dxfId="4654" priority="4786" operator="containsText" text="08.30 – 17.30">
      <formula>NOT(ISERROR(SEARCH("08.30 – 17.30",BH154)))</formula>
    </cfRule>
    <cfRule type="containsText" dxfId="4653" priority="4787" operator="containsText" text="09.00 – 18.00">
      <formula>NOT(ISERROR(SEARCH("09.00 – 18.00",BH154)))</formula>
    </cfRule>
    <cfRule type="containsText" dxfId="4652" priority="4788" operator="containsText" text="09.00 – 15.00">
      <formula>NOT(ISERROR(SEARCH("09.00 – 15.00",BH154)))</formula>
    </cfRule>
    <cfRule type="containsText" dxfId="4651" priority="4789" operator="containsText" text="10.30 – 19.30">
      <formula>NOT(ISERROR(SEARCH("10.30 – 19.30",BH154)))</formula>
    </cfRule>
    <cfRule type="containsText" dxfId="4650" priority="4790" operator="containsText" text="09.00 – 13.00">
      <formula>NOT(ISERROR(SEARCH("09.00 – 13.00",BH154)))</formula>
    </cfRule>
    <cfRule type="containsText" dxfId="4649" priority="4791" operator="containsText" text="11.30 – 19.30">
      <formula>NOT(ISERROR(SEARCH("11.30 – 19.30",BH154)))</formula>
    </cfRule>
  </conditionalFormatting>
  <conditionalFormatting sqref="BH154">
    <cfRule type="cellIs" dxfId="4648" priority="4775" operator="equal">
      <formula>"09.00 – 18.00"</formula>
    </cfRule>
  </conditionalFormatting>
  <conditionalFormatting sqref="BH154">
    <cfRule type="cellIs" dxfId="4647" priority="4776" operator="equal">
      <formula>"09.30 – 13.00"</formula>
    </cfRule>
  </conditionalFormatting>
  <conditionalFormatting sqref="BH154">
    <cfRule type="cellIs" dxfId="4646" priority="4777" operator="equal">
      <formula>"10.30 – 19.30"</formula>
    </cfRule>
  </conditionalFormatting>
  <conditionalFormatting sqref="BH154">
    <cfRule type="cellIs" dxfId="4645" priority="4778" operator="equal">
      <formula>"11.30 – 19.30"</formula>
    </cfRule>
  </conditionalFormatting>
  <conditionalFormatting sqref="BH154">
    <cfRule type="cellIs" dxfId="4644" priority="4779" operator="equal">
      <formula>_FV(13,"3")</formula>
    </cfRule>
  </conditionalFormatting>
  <conditionalFormatting sqref="BH154">
    <cfRule type="cellIs" dxfId="4643" priority="4780" operator="equal">
      <formula>_FV(13,"3")</formula>
    </cfRule>
  </conditionalFormatting>
  <conditionalFormatting sqref="BH154">
    <cfRule type="cellIs" dxfId="4642" priority="4781" operator="equal">
      <formula>_FV(13,"3")</formula>
    </cfRule>
  </conditionalFormatting>
  <conditionalFormatting sqref="BH154">
    <cfRule type="cellIs" dxfId="4641" priority="4768" operator="equal">
      <formula>"09.00 – 18.00"</formula>
    </cfRule>
  </conditionalFormatting>
  <conditionalFormatting sqref="BH154">
    <cfRule type="cellIs" dxfId="4640" priority="4769" operator="equal">
      <formula>"09.30 – 13.00"</formula>
    </cfRule>
  </conditionalFormatting>
  <conditionalFormatting sqref="BH154">
    <cfRule type="cellIs" dxfId="4639" priority="4770" operator="equal">
      <formula>"10.30 – 19.30"</formula>
    </cfRule>
  </conditionalFormatting>
  <conditionalFormatting sqref="BH154">
    <cfRule type="cellIs" dxfId="4638" priority="4771" operator="equal">
      <formula>"11.30 – 19.30"</formula>
    </cfRule>
  </conditionalFormatting>
  <conditionalFormatting sqref="BH154">
    <cfRule type="cellIs" dxfId="4637" priority="4772" operator="equal">
      <formula>_FV(13,"3")</formula>
    </cfRule>
  </conditionalFormatting>
  <conditionalFormatting sqref="BH154">
    <cfRule type="cellIs" dxfId="4636" priority="4773" operator="equal">
      <formula>_FV(13,"3")</formula>
    </cfRule>
  </conditionalFormatting>
  <conditionalFormatting sqref="BH154">
    <cfRule type="cellIs" dxfId="4635" priority="4774" operator="equal">
      <formula>_FV(13,"3")</formula>
    </cfRule>
  </conditionalFormatting>
  <conditionalFormatting sqref="BH154">
    <cfRule type="cellIs" dxfId="4634" priority="4760" operator="equal">
      <formula>"09.00 – 15.00"</formula>
    </cfRule>
  </conditionalFormatting>
  <conditionalFormatting sqref="BH154">
    <cfRule type="cellIs" dxfId="4633" priority="4761" operator="equal">
      <formula>"09.00 – 18.00"</formula>
    </cfRule>
  </conditionalFormatting>
  <conditionalFormatting sqref="BH154">
    <cfRule type="cellIs" dxfId="4632" priority="4762" operator="equal">
      <formula>"09.30 – 13.00"</formula>
    </cfRule>
  </conditionalFormatting>
  <conditionalFormatting sqref="BH154">
    <cfRule type="cellIs" dxfId="4631" priority="4763" operator="equal">
      <formula>"10.30 – 19.30"</formula>
    </cfRule>
  </conditionalFormatting>
  <conditionalFormatting sqref="BH154">
    <cfRule type="cellIs" dxfId="4630" priority="4764" operator="equal">
      <formula>"11.30 – 19.30"</formula>
    </cfRule>
  </conditionalFormatting>
  <conditionalFormatting sqref="BH154">
    <cfRule type="cellIs" dxfId="4629" priority="4765" operator="equal">
      <formula>_FV(13,"3")</formula>
    </cfRule>
  </conditionalFormatting>
  <conditionalFormatting sqref="BH154">
    <cfRule type="cellIs" dxfId="4628" priority="4766" operator="equal">
      <formula>_FV(13,"3")</formula>
    </cfRule>
  </conditionalFormatting>
  <conditionalFormatting sqref="BH154">
    <cfRule type="cellIs" dxfId="4627" priority="4767" operator="equal">
      <formula>_FV(13,"3")</formula>
    </cfRule>
  </conditionalFormatting>
  <conditionalFormatting sqref="BH154">
    <cfRule type="containsText" dxfId="4626" priority="4750" operator="containsText" text="DOMENICA">
      <formula>NOT(ISERROR(SEARCH("DOMENICA",BH154)))</formula>
    </cfRule>
    <cfRule type="containsText" dxfId="4625" priority="4751" operator="containsText" text="08.30 – 14.30">
      <formula>NOT(ISERROR(SEARCH("08.30 – 14.30",BH154)))</formula>
    </cfRule>
    <cfRule type="containsText" dxfId="4624" priority="4752" operator="containsText" text="09.30 – 18.30">
      <formula>NOT(ISERROR(SEARCH("09.30 – 18.30",BH154)))</formula>
    </cfRule>
    <cfRule type="containsText" dxfId="4623" priority="4753" operator="containsText" text="08.30 – 16.30">
      <formula>NOT(ISERROR(SEARCH("08.30 – 16.30",BH154)))</formula>
    </cfRule>
    <cfRule type="containsText" dxfId="4622" priority="4754" operator="containsText" text="08.30 – 17.30">
      <formula>NOT(ISERROR(SEARCH("08.30 – 17.30",BH154)))</formula>
    </cfRule>
    <cfRule type="containsText" dxfId="4621" priority="4755" operator="containsText" text="09.00 – 18.00">
      <formula>NOT(ISERROR(SEARCH("09.00 – 18.00",BH154)))</formula>
    </cfRule>
    <cfRule type="containsText" dxfId="4620" priority="4756" operator="containsText" text="09.00 – 15.00">
      <formula>NOT(ISERROR(SEARCH("09.00 – 15.00",BH154)))</formula>
    </cfRule>
    <cfRule type="containsText" dxfId="4619" priority="4757" operator="containsText" text="10.30 – 19.30">
      <formula>NOT(ISERROR(SEARCH("10.30 – 19.30",BH154)))</formula>
    </cfRule>
    <cfRule type="containsText" dxfId="4618" priority="4758" operator="containsText" text="09.00 – 13.00">
      <formula>NOT(ISERROR(SEARCH("09.00 – 13.00",BH154)))</formula>
    </cfRule>
    <cfRule type="containsText" dxfId="4617" priority="4759" operator="containsText" text="11.30 – 19.30">
      <formula>NOT(ISERROR(SEARCH("11.30 – 19.30",BH154)))</formula>
    </cfRule>
  </conditionalFormatting>
  <conditionalFormatting sqref="BH154">
    <cfRule type="cellIs" dxfId="4616" priority="4743" operator="equal">
      <formula>"09.00 – 18.00"</formula>
    </cfRule>
  </conditionalFormatting>
  <conditionalFormatting sqref="BH154">
    <cfRule type="cellIs" dxfId="4615" priority="4744" operator="equal">
      <formula>"09.30 – 13.00"</formula>
    </cfRule>
  </conditionalFormatting>
  <conditionalFormatting sqref="BH154">
    <cfRule type="cellIs" dxfId="4614" priority="4745" operator="equal">
      <formula>"10.30 – 19.30"</formula>
    </cfRule>
  </conditionalFormatting>
  <conditionalFormatting sqref="BH154">
    <cfRule type="cellIs" dxfId="4613" priority="4746" operator="equal">
      <formula>"11.30 – 19.30"</formula>
    </cfRule>
  </conditionalFormatting>
  <conditionalFormatting sqref="BH154">
    <cfRule type="cellIs" dxfId="4612" priority="4747" operator="equal">
      <formula>_FV(13,"3")</formula>
    </cfRule>
  </conditionalFormatting>
  <conditionalFormatting sqref="BH154">
    <cfRule type="cellIs" dxfId="4611" priority="4748" operator="equal">
      <formula>_FV(13,"3")</formula>
    </cfRule>
  </conditionalFormatting>
  <conditionalFormatting sqref="BH154">
    <cfRule type="cellIs" dxfId="4610" priority="4749" operator="equal">
      <formula>_FV(13,"3")</formula>
    </cfRule>
  </conditionalFormatting>
  <conditionalFormatting sqref="BH154">
    <cfRule type="cellIs" dxfId="4609" priority="4736" operator="equal">
      <formula>"09.00 – 18.00"</formula>
    </cfRule>
  </conditionalFormatting>
  <conditionalFormatting sqref="BH154">
    <cfRule type="cellIs" dxfId="4608" priority="4737" operator="equal">
      <formula>"09.30 – 13.00"</formula>
    </cfRule>
  </conditionalFormatting>
  <conditionalFormatting sqref="BH154">
    <cfRule type="cellIs" dxfId="4607" priority="4738" operator="equal">
      <formula>"10.30 – 19.30"</formula>
    </cfRule>
  </conditionalFormatting>
  <conditionalFormatting sqref="BH154">
    <cfRule type="cellIs" dxfId="4606" priority="4739" operator="equal">
      <formula>"11.30 – 19.30"</formula>
    </cfRule>
  </conditionalFormatting>
  <conditionalFormatting sqref="BH154">
    <cfRule type="cellIs" dxfId="4605" priority="4740" operator="equal">
      <formula>_FV(13,"3")</formula>
    </cfRule>
  </conditionalFormatting>
  <conditionalFormatting sqref="BH154">
    <cfRule type="cellIs" dxfId="4604" priority="4741" operator="equal">
      <formula>_FV(13,"3")</formula>
    </cfRule>
  </conditionalFormatting>
  <conditionalFormatting sqref="BH154">
    <cfRule type="cellIs" dxfId="4603" priority="4742" operator="equal">
      <formula>_FV(13,"3")</formula>
    </cfRule>
  </conditionalFormatting>
  <conditionalFormatting sqref="BH155:BH162">
    <cfRule type="containsText" dxfId="4602" priority="4718" operator="containsText" text="08.30 – 14.30">
      <formula>NOT(ISERROR(SEARCH("08.30 – 14.30",BH155)))</formula>
    </cfRule>
    <cfRule type="containsText" dxfId="4601" priority="4719" operator="containsText" text="09:30 – 18.30">
      <formula>NOT(ISERROR(SEARCH("09:30 – 18.30",BH155)))</formula>
    </cfRule>
    <cfRule type="containsText" dxfId="4600" priority="4720" operator="containsText" text="10.30 – 18.30">
      <formula>NOT(ISERROR(SEARCH("10.30 – 18.30",BH155)))</formula>
    </cfRule>
    <cfRule type="containsText" dxfId="4599" priority="4721" operator="containsText" text="09.30 – 18.30">
      <formula>NOT(ISERROR(SEARCH("09.30 – 18.30",BH155)))</formula>
    </cfRule>
    <cfRule type="containsText" dxfId="4598" priority="4723" operator="containsText" text="09.00 – 13:00">
      <formula>NOT(ISERROR(SEARCH("09.00 – 13:00",BH155)))</formula>
    </cfRule>
    <cfRule type="containsText" dxfId="4597" priority="4724" operator="containsText" text="08.30 – 16.30">
      <formula>NOT(ISERROR(SEARCH("08.30 – 16.30",BH155)))</formula>
    </cfRule>
    <cfRule type="containsText" dxfId="4596" priority="4725" operator="containsText" text="08:30 – 17.30">
      <formula>NOT(ISERROR(SEARCH("08:30 – 17.30",BH155)))</formula>
    </cfRule>
    <cfRule type="containsText" dxfId="4595" priority="4726" operator="containsText" text="08.30 – 17.30">
      <formula>NOT(ISERROR(SEARCH("08.30 – 17.30",BH155)))</formula>
    </cfRule>
    <cfRule type="containsText" dxfId="4594" priority="4727" operator="containsText" text="09.00 – 18.00">
      <formula>NOT(ISERROR(SEARCH("09.00 – 18.00",BH155)))</formula>
    </cfRule>
    <cfRule type="containsText" dxfId="4593" priority="4728" operator="containsText" text="09.00 – 13.00">
      <formula>NOT(ISERROR(SEARCH("09.00 – 13.00",BH155)))</formula>
    </cfRule>
    <cfRule type="containsText" dxfId="4592" priority="4729" operator="containsText" text="11.30 – 19.30">
      <formula>NOT(ISERROR(SEARCH("11.30 – 19.30",BH155)))</formula>
    </cfRule>
    <cfRule type="containsText" dxfId="4591" priority="4730" operator="containsText" text="10.30 – 19.30">
      <formula>NOT(ISERROR(SEARCH("10.30 – 19.30",BH155)))</formula>
    </cfRule>
    <cfRule type="containsText" dxfId="4590" priority="4731" operator="containsText" text="09.00 – 15.00">
      <formula>NOT(ISERROR(SEARCH("09.00 – 15.00",BH155)))</formula>
    </cfRule>
    <cfRule type="containsText" dxfId="4589" priority="4732" operator="containsText" text="1 2 : 3 0">
      <formula>NOT(ISERROR(SEARCH("1 2 : 3 0",BH155)))</formula>
    </cfRule>
    <cfRule type="containsText" dxfId="4588" priority="4733" operator="containsText" text="1 3 : 3 0">
      <formula>NOT(ISERROR(SEARCH("1 3 : 3 0",BH155)))</formula>
    </cfRule>
    <cfRule type="containsText" dxfId="4587" priority="4734" operator="containsText" text="FESTIVITÁ">
      <formula>NOT(ISERROR(SEARCH("FESTIVITÁ",BH155)))</formula>
    </cfRule>
    <cfRule type="cellIs" dxfId="4586" priority="4735" operator="equal">
      <formula>"DOMENICA"</formula>
    </cfRule>
  </conditionalFormatting>
  <conditionalFormatting sqref="BH155:BH162">
    <cfRule type="containsText" dxfId="4585" priority="4710" operator="containsText" text="09.00 - 13.00">
      <formula>NOT(ISERROR(SEARCH("09.00 - 13.00",BH155)))</formula>
    </cfRule>
    <cfRule type="containsText" dxfId="4584" priority="4713" operator="containsText" text="09.00 – 15:00">
      <formula>NOT(ISERROR(SEARCH("09.00 – 15:00",BH155)))</formula>
    </cfRule>
    <cfRule type="containsText" dxfId="4583" priority="4714" operator="containsText" text="09.00 – 16.00">
      <formula>NOT(ISERROR(SEARCH("09.00 – 16.00",BH155)))</formula>
    </cfRule>
    <cfRule type="containsText" dxfId="4582" priority="4715" operator="containsText" text="09.00 - 13:00">
      <formula>NOT(ISERROR(SEARCH("09.00 - 13:00",BH155)))</formula>
    </cfRule>
    <cfRule type="containsText" dxfId="4581" priority="4716" operator="containsText" text="08.30 – 16:30 ">
      <formula>NOT(ISERROR(SEARCH("08.30 – 16:30 ",BH155)))</formula>
    </cfRule>
    <cfRule type="containsText" dxfId="4580" priority="4717" operator="containsText" text="08.30 – 17:30 ">
      <formula>NOT(ISERROR(SEARCH("08.30 – 17:30 ",BH155)))</formula>
    </cfRule>
  </conditionalFormatting>
  <conditionalFormatting sqref="BH155:BH162">
    <cfRule type="containsText" dxfId="4579" priority="4712" operator="containsText" text="1 3 : 0 0">
      <formula>NOT(ISERROR(SEARCH("1 3 : 0 0",BH155)))</formula>
    </cfRule>
  </conditionalFormatting>
  <conditionalFormatting sqref="BH155">
    <cfRule type="containsText" dxfId="4578" priority="4711" operator="containsText" text="13:00">
      <formula>NOT(ISERROR(SEARCH("13:00",BH155)))</formula>
    </cfRule>
  </conditionalFormatting>
  <conditionalFormatting sqref="BH155:BH162">
    <cfRule type="containsText" dxfId="4577" priority="4722" operator="containsText" text="09:00 – 13.00 ">
      <formula>NOT(ISERROR(SEARCH("09:00 – 13.00 ",BH155)))</formula>
    </cfRule>
  </conditionalFormatting>
  <conditionalFormatting sqref="BH161">
    <cfRule type="containsText" dxfId="4576" priority="4709" operator="containsText" text="09:00 – 13.00 ">
      <formula>NOT(ISERROR(SEARCH("09:00 – 13.00 ",BH161)))</formula>
    </cfRule>
  </conditionalFormatting>
  <conditionalFormatting sqref="BH155:BH162">
    <cfRule type="containsText" dxfId="4575" priority="4708" operator="containsText" text="09:00 – 13.00 ">
      <formula>NOT(ISERROR(SEARCH("09:00 – 13.00 ",BH155)))</formula>
    </cfRule>
  </conditionalFormatting>
  <conditionalFormatting sqref="BH161:BH162">
    <cfRule type="containsText" dxfId="4574" priority="4707" operator="containsText" text="09:00 – 13.00 ">
      <formula>NOT(ISERROR(SEARCH("09:00 – 13.00 ",BH161)))</formula>
    </cfRule>
  </conditionalFormatting>
  <conditionalFormatting sqref="BH156">
    <cfRule type="containsText" dxfId="4573" priority="4704" operator="containsText" text="09.00 -13.00">
      <formula>NOT(ISERROR(SEARCH("09.00 -13.00",BH156)))</formula>
    </cfRule>
    <cfRule type="containsText" dxfId="4572" priority="4705" operator="containsText" text="09.00 -15:00">
      <formula>NOT(ISERROR(SEARCH("09.00 -15:00",BH156)))</formula>
    </cfRule>
    <cfRule type="containsText" dxfId="4571" priority="4706" operator="containsText" text="09.00 -16.00">
      <formula>NOT(ISERROR(SEARCH("09.00 -16.00",BH156)))</formula>
    </cfRule>
  </conditionalFormatting>
  <conditionalFormatting sqref="BH157:BH162">
    <cfRule type="containsText" dxfId="4570" priority="4701" operator="containsText" text="09.00 -13.00">
      <formula>NOT(ISERROR(SEARCH("09.00 -13.00",BH157)))</formula>
    </cfRule>
    <cfRule type="containsText" dxfId="4569" priority="4702" operator="containsText" text="09.00 -15:00">
      <formula>NOT(ISERROR(SEARCH("09.00 -15:00",BH157)))</formula>
    </cfRule>
    <cfRule type="containsText" dxfId="4568" priority="4703" operator="containsText" text="09.00 -16.00">
      <formula>NOT(ISERROR(SEARCH("09.00 -16.00",BH157)))</formula>
    </cfRule>
  </conditionalFormatting>
  <conditionalFormatting sqref="BH155">
    <cfRule type="containsText" dxfId="4567" priority="4698" operator="containsText" text="09.00 -13.00">
      <formula>NOT(ISERROR(SEARCH("09.00 -13.00",BH155)))</formula>
    </cfRule>
    <cfRule type="containsText" dxfId="4566" priority="4699" operator="containsText" text="09.00 -15:00">
      <formula>NOT(ISERROR(SEARCH("09.00 -15:00",BH155)))</formula>
    </cfRule>
    <cfRule type="containsText" dxfId="4565" priority="4700" operator="containsText" text="09.00 -16.00">
      <formula>NOT(ISERROR(SEARCH("09.00 -16.00",BH155)))</formula>
    </cfRule>
  </conditionalFormatting>
  <conditionalFormatting sqref="BH161">
    <cfRule type="containsText" dxfId="4564" priority="4697" operator="containsText" text="09:00 – 13.00 ">
      <formula>NOT(ISERROR(SEARCH("09:00 – 13.00 ",BH161)))</formula>
    </cfRule>
  </conditionalFormatting>
  <conditionalFormatting sqref="BH155:BH162">
    <cfRule type="containsText" dxfId="4563" priority="4696" operator="containsText" text="09:00 – 13.00 ">
      <formula>NOT(ISERROR(SEARCH("09:00 – 13.00 ",BH155)))</formula>
    </cfRule>
  </conditionalFormatting>
  <conditionalFormatting sqref="BH161:BH162">
    <cfRule type="containsText" dxfId="4562" priority="4695" operator="containsText" text="09:00 – 13.00 ">
      <formula>NOT(ISERROR(SEARCH("09:00 – 13.00 ",BH161)))</formula>
    </cfRule>
  </conditionalFormatting>
  <conditionalFormatting sqref="BH156">
    <cfRule type="containsText" dxfId="4561" priority="4692" operator="containsText" text="09.00 -13.00">
      <formula>NOT(ISERROR(SEARCH("09.00 -13.00",BH156)))</formula>
    </cfRule>
    <cfRule type="containsText" dxfId="4560" priority="4693" operator="containsText" text="09.00 -15:00">
      <formula>NOT(ISERROR(SEARCH("09.00 -15:00",BH156)))</formula>
    </cfRule>
    <cfRule type="containsText" dxfId="4559" priority="4694" operator="containsText" text="09.00 -16.00">
      <formula>NOT(ISERROR(SEARCH("09.00 -16.00",BH156)))</formula>
    </cfRule>
  </conditionalFormatting>
  <conditionalFormatting sqref="BH157:BH162">
    <cfRule type="containsText" dxfId="4558" priority="4689" operator="containsText" text="09.00 -13.00">
      <formula>NOT(ISERROR(SEARCH("09.00 -13.00",BH157)))</formula>
    </cfRule>
    <cfRule type="containsText" dxfId="4557" priority="4690" operator="containsText" text="09.00 -15:00">
      <formula>NOT(ISERROR(SEARCH("09.00 -15:00",BH157)))</formula>
    </cfRule>
    <cfRule type="containsText" dxfId="4556" priority="4691" operator="containsText" text="09.00 -16.00">
      <formula>NOT(ISERROR(SEARCH("09.00 -16.00",BH157)))</formula>
    </cfRule>
  </conditionalFormatting>
  <conditionalFormatting sqref="BH155">
    <cfRule type="containsText" dxfId="4555" priority="4686" operator="containsText" text="09.00 -13.00">
      <formula>NOT(ISERROR(SEARCH("09.00 -13.00",BH155)))</formula>
    </cfRule>
    <cfRule type="containsText" dxfId="4554" priority="4687" operator="containsText" text="09.00 -15:00">
      <formula>NOT(ISERROR(SEARCH("09.00 -15:00",BH155)))</formula>
    </cfRule>
    <cfRule type="containsText" dxfId="4553" priority="4688" operator="containsText" text="09.00 -16.00">
      <formula>NOT(ISERROR(SEARCH("09.00 -16.00",BH155)))</formula>
    </cfRule>
  </conditionalFormatting>
  <conditionalFormatting sqref="BH156">
    <cfRule type="containsText" dxfId="4552" priority="4683" operator="containsText" text="09.00 -13:00">
      <formula>NOT(ISERROR(SEARCH("09.00 -13:00",BH156)))</formula>
    </cfRule>
    <cfRule type="containsText" dxfId="4551" priority="4684" operator="containsText" text="08.30 -17.30">
      <formula>NOT(ISERROR(SEARCH("08.30 -17.30",BH156)))</formula>
    </cfRule>
    <cfRule type="containsText" dxfId="4550" priority="4685" operator="containsText" text="08.30 -15:30">
      <formula>NOT(ISERROR(SEARCH("08.30 -15:30",BH156)))</formula>
    </cfRule>
  </conditionalFormatting>
  <conditionalFormatting sqref="BH157:BH162">
    <cfRule type="containsText" dxfId="4549" priority="4680" operator="containsText" text="09.00 -13.00">
      <formula>NOT(ISERROR(SEARCH("09.00 -13.00",BH157)))</formula>
    </cfRule>
    <cfRule type="containsText" dxfId="4548" priority="4681" operator="containsText" text="09.00 -15:00">
      <formula>NOT(ISERROR(SEARCH("09.00 -15:00",BH157)))</formula>
    </cfRule>
    <cfRule type="containsText" dxfId="4547" priority="4682" operator="containsText" text="09.00 -16.00">
      <formula>NOT(ISERROR(SEARCH("09.00 -16.00",BH157)))</formula>
    </cfRule>
  </conditionalFormatting>
  <conditionalFormatting sqref="BH157:BH162">
    <cfRule type="containsText" dxfId="4546" priority="4677" operator="containsText" text="09.00 -13:00">
      <formula>NOT(ISERROR(SEARCH("09.00 -13:00",BH157)))</formula>
    </cfRule>
    <cfRule type="containsText" dxfId="4545" priority="4678" operator="containsText" text="08.30 -17.30">
      <formula>NOT(ISERROR(SEARCH("08.30 -17.30",BH157)))</formula>
    </cfRule>
    <cfRule type="containsText" dxfId="4544" priority="4679" operator="containsText" text="08.30 -15:30">
      <formula>NOT(ISERROR(SEARCH("08.30 -15:30",BH157)))</formula>
    </cfRule>
  </conditionalFormatting>
  <conditionalFormatting sqref="BH155">
    <cfRule type="containsText" dxfId="4543" priority="4674" operator="containsText" text="09.00 -13.00">
      <formula>NOT(ISERROR(SEARCH("09.00 -13.00",BH155)))</formula>
    </cfRule>
    <cfRule type="containsText" dxfId="4542" priority="4675" operator="containsText" text="09.00 -15:00">
      <formula>NOT(ISERROR(SEARCH("09.00 -15:00",BH155)))</formula>
    </cfRule>
    <cfRule type="containsText" dxfId="4541" priority="4676" operator="containsText" text="09.00 -16.00">
      <formula>NOT(ISERROR(SEARCH("09.00 -16.00",BH155)))</formula>
    </cfRule>
  </conditionalFormatting>
  <conditionalFormatting sqref="BH155">
    <cfRule type="containsText" dxfId="4540" priority="4671" operator="containsText" text="09.00 -13:00">
      <formula>NOT(ISERROR(SEARCH("09.00 -13:00",BH155)))</formula>
    </cfRule>
    <cfRule type="containsText" dxfId="4539" priority="4672" operator="containsText" text="08.30 -17.30">
      <formula>NOT(ISERROR(SEARCH("08.30 -17.30",BH155)))</formula>
    </cfRule>
    <cfRule type="containsText" dxfId="4538" priority="4673" operator="containsText" text="08.30 -15:30">
      <formula>NOT(ISERROR(SEARCH("08.30 -15:30",BH155)))</formula>
    </cfRule>
  </conditionalFormatting>
  <conditionalFormatting sqref="BH15">
    <cfRule type="containsText" dxfId="4537" priority="4654" operator="containsText" text="08.30 – 14.30">
      <formula>NOT(ISERROR(SEARCH("08.30 – 14.30",BH15)))</formula>
    </cfRule>
    <cfRule type="containsText" dxfId="4536" priority="4655" operator="containsText" text="09:30 – 18.30">
      <formula>NOT(ISERROR(SEARCH("09:30 – 18.30",BH15)))</formula>
    </cfRule>
    <cfRule type="containsText" dxfId="4535" priority="4656" operator="containsText" text="10.30 – 18.30">
      <formula>NOT(ISERROR(SEARCH("10.30 – 18.30",BH15)))</formula>
    </cfRule>
    <cfRule type="containsText" dxfId="4534" priority="4657" operator="containsText" text="09.30 – 18.30">
      <formula>NOT(ISERROR(SEARCH("09.30 – 18.30",BH15)))</formula>
    </cfRule>
    <cfRule type="containsText" dxfId="4533" priority="4658" operator="containsText" text="09.00 – 13:00">
      <formula>NOT(ISERROR(SEARCH("09.00 – 13:00",BH15)))</formula>
    </cfRule>
    <cfRule type="containsText" dxfId="4532" priority="4659" operator="containsText" text="08.30 – 16.30">
      <formula>NOT(ISERROR(SEARCH("08.30 – 16.30",BH15)))</formula>
    </cfRule>
    <cfRule type="containsText" dxfId="4531" priority="4660" operator="containsText" text="08:30 – 17.30">
      <formula>NOT(ISERROR(SEARCH("08:30 – 17.30",BH15)))</formula>
    </cfRule>
    <cfRule type="containsText" dxfId="4530" priority="4661" operator="containsText" text="08.30 – 17.30">
      <formula>NOT(ISERROR(SEARCH("08.30 – 17.30",BH15)))</formula>
    </cfRule>
    <cfRule type="containsText" dxfId="4529" priority="4662" operator="containsText" text="09.00 – 18.00">
      <formula>NOT(ISERROR(SEARCH("09.00 – 18.00",BH15)))</formula>
    </cfRule>
    <cfRule type="containsText" dxfId="4528" priority="4663" operator="containsText" text="09.00 – 13.00">
      <formula>NOT(ISERROR(SEARCH("09.00 – 13.00",BH15)))</formula>
    </cfRule>
    <cfRule type="containsText" dxfId="4527" priority="4664" operator="containsText" text="11.30 – 19.30">
      <formula>NOT(ISERROR(SEARCH("11.30 – 19.30",BH15)))</formula>
    </cfRule>
    <cfRule type="containsText" dxfId="4526" priority="4665" operator="containsText" text="10.30 – 19.30">
      <formula>NOT(ISERROR(SEARCH("10.30 – 19.30",BH15)))</formula>
    </cfRule>
    <cfRule type="containsText" dxfId="4525" priority="4666" operator="containsText" text="09.00 – 15.00">
      <formula>NOT(ISERROR(SEARCH("09.00 – 15.00",BH15)))</formula>
    </cfRule>
    <cfRule type="containsText" dxfId="4524" priority="4667" operator="containsText" text="12:30">
      <formula>NOT(ISERROR(SEARCH("12:30",BH15)))</formula>
    </cfRule>
    <cfRule type="containsText" dxfId="4523" priority="4668" operator="containsText" text="13:30">
      <formula>NOT(ISERROR(SEARCH("13:30",BH15)))</formula>
    </cfRule>
    <cfRule type="containsText" dxfId="4522" priority="4669" operator="containsText" text="FESTIVITÁ">
      <formula>NOT(ISERROR(SEARCH("FESTIVITÁ",BH15)))</formula>
    </cfRule>
    <cfRule type="cellIs" dxfId="4521" priority="4670" operator="equal">
      <formula>"DOMENICA"</formula>
    </cfRule>
  </conditionalFormatting>
  <conditionalFormatting sqref="BH15">
    <cfRule type="containsText" dxfId="4520" priority="4648" operator="containsText" text="09.00 - 13.00">
      <formula>NOT(ISERROR(SEARCH("09.00 - 13.00",BH15)))</formula>
    </cfRule>
    <cfRule type="containsText" dxfId="4519" priority="4649" operator="containsText" text="09.00 – 15:00">
      <formula>NOT(ISERROR(SEARCH("09.00 – 15:00",BH15)))</formula>
    </cfRule>
    <cfRule type="containsText" dxfId="4518" priority="4650" operator="containsText" text="09.00 – 16.00">
      <formula>NOT(ISERROR(SEARCH("09.00 – 16.00",BH15)))</formula>
    </cfRule>
    <cfRule type="containsText" dxfId="4517" priority="4651" operator="containsText" text="09.00 - 13:00">
      <formula>NOT(ISERROR(SEARCH("09.00 - 13:00",BH15)))</formula>
    </cfRule>
    <cfRule type="containsText" dxfId="4516" priority="4652" operator="containsText" text="08.30 – 16:30 ">
      <formula>NOT(ISERROR(SEARCH("08.30 – 16:30 ",BH15)))</formula>
    </cfRule>
    <cfRule type="containsText" dxfId="4515" priority="4653" operator="containsText" text="08.30 – 17:30 ">
      <formula>NOT(ISERROR(SEARCH("08.30 – 17:30 ",BH15)))</formula>
    </cfRule>
  </conditionalFormatting>
  <conditionalFormatting sqref="BH16">
    <cfRule type="cellIs" dxfId="4514" priority="4639" operator="equal">
      <formula>"09.00 – 13.00"</formula>
    </cfRule>
  </conditionalFormatting>
  <conditionalFormatting sqref="BH16">
    <cfRule type="cellIs" dxfId="4513" priority="4640" operator="equal">
      <formula>"09.00 – 15.00"</formula>
    </cfRule>
  </conditionalFormatting>
  <conditionalFormatting sqref="BH16">
    <cfRule type="cellIs" dxfId="4512" priority="4641" operator="equal">
      <formula>"09.00 – 18.00"</formula>
    </cfRule>
  </conditionalFormatting>
  <conditionalFormatting sqref="BH16">
    <cfRule type="cellIs" dxfId="4511" priority="4642" operator="equal">
      <formula>"09.30 – 13.00"</formula>
    </cfRule>
  </conditionalFormatting>
  <conditionalFormatting sqref="BH16">
    <cfRule type="cellIs" dxfId="4510" priority="4643" operator="equal">
      <formula>"10.30 – 19.30"</formula>
    </cfRule>
  </conditionalFormatting>
  <conditionalFormatting sqref="BH16">
    <cfRule type="cellIs" dxfId="4509" priority="4644" operator="equal">
      <formula>"11.30 – 19.30"</formula>
    </cfRule>
  </conditionalFormatting>
  <conditionalFormatting sqref="BH16">
    <cfRule type="cellIs" dxfId="4508" priority="4645" operator="equal">
      <formula>_FV(13,"3")</formula>
    </cfRule>
  </conditionalFormatting>
  <conditionalFormatting sqref="BH16">
    <cfRule type="cellIs" dxfId="4507" priority="4646" operator="equal">
      <formula>_FV(13,"3")</formula>
    </cfRule>
  </conditionalFormatting>
  <conditionalFormatting sqref="BH16">
    <cfRule type="cellIs" dxfId="4506" priority="4647" operator="equal">
      <formula>_FV(13,"3")</formula>
    </cfRule>
  </conditionalFormatting>
  <conditionalFormatting sqref="BH16">
    <cfRule type="containsText" dxfId="4505" priority="4629" operator="containsText" text="DOMENICA">
      <formula>NOT(ISERROR(SEARCH("DOMENICA",BH16)))</formula>
    </cfRule>
    <cfRule type="containsText" dxfId="4504" priority="4630" operator="containsText" text="08.30 – 14.30">
      <formula>NOT(ISERROR(SEARCH("08.30 – 14.30",BH16)))</formula>
    </cfRule>
    <cfRule type="containsText" dxfId="4503" priority="4631" operator="containsText" text="09.30 – 18.30">
      <formula>NOT(ISERROR(SEARCH("09.30 – 18.30",BH16)))</formula>
    </cfRule>
    <cfRule type="containsText" dxfId="4502" priority="4632" operator="containsText" text="08.30 – 16.30">
      <formula>NOT(ISERROR(SEARCH("08.30 – 16.30",BH16)))</formula>
    </cfRule>
    <cfRule type="containsText" dxfId="4501" priority="4633" operator="containsText" text="08.30 – 17.30">
      <formula>NOT(ISERROR(SEARCH("08.30 – 17.30",BH16)))</formula>
    </cfRule>
    <cfRule type="containsText" dxfId="4500" priority="4634" operator="containsText" text="09.00 – 18.00">
      <formula>NOT(ISERROR(SEARCH("09.00 – 18.00",BH16)))</formula>
    </cfRule>
    <cfRule type="containsText" dxfId="4499" priority="4635" operator="containsText" text="09.00 – 15.00">
      <formula>NOT(ISERROR(SEARCH("09.00 – 15.00",BH16)))</formula>
    </cfRule>
    <cfRule type="containsText" dxfId="4498" priority="4636" operator="containsText" text="10.30 – 19.30">
      <formula>NOT(ISERROR(SEARCH("10.30 – 19.30",BH16)))</formula>
    </cfRule>
    <cfRule type="containsText" dxfId="4497" priority="4637" operator="containsText" text="09.00 – 13.00">
      <formula>NOT(ISERROR(SEARCH("09.00 – 13.00",BH16)))</formula>
    </cfRule>
    <cfRule type="containsText" dxfId="4496" priority="4638" operator="containsText" text="11.30 – 19.30">
      <formula>NOT(ISERROR(SEARCH("11.30 – 19.30",BH16)))</formula>
    </cfRule>
  </conditionalFormatting>
  <conditionalFormatting sqref="BH16">
    <cfRule type="cellIs" dxfId="4495" priority="4621" operator="equal">
      <formula>"09.00 – 15.00"</formula>
    </cfRule>
  </conditionalFormatting>
  <conditionalFormatting sqref="BH16">
    <cfRule type="cellIs" dxfId="4494" priority="4622" operator="equal">
      <formula>"09.00 – 18.00"</formula>
    </cfRule>
  </conditionalFormatting>
  <conditionalFormatting sqref="BH16">
    <cfRule type="cellIs" dxfId="4493" priority="4623" operator="equal">
      <formula>"09.30 – 13.00"</formula>
    </cfRule>
  </conditionalFormatting>
  <conditionalFormatting sqref="BH16">
    <cfRule type="cellIs" dxfId="4492" priority="4624" operator="equal">
      <formula>"10.30 – 19.30"</formula>
    </cfRule>
  </conditionalFormatting>
  <conditionalFormatting sqref="BH16">
    <cfRule type="cellIs" dxfId="4491" priority="4625" operator="equal">
      <formula>"11.30 – 19.30"</formula>
    </cfRule>
  </conditionalFormatting>
  <conditionalFormatting sqref="BH16">
    <cfRule type="cellIs" dxfId="4490" priority="4626" operator="equal">
      <formula>_FV(13,"3")</formula>
    </cfRule>
  </conditionalFormatting>
  <conditionalFormatting sqref="BH16">
    <cfRule type="cellIs" dxfId="4489" priority="4627" operator="equal">
      <formula>_FV(13,"3")</formula>
    </cfRule>
  </conditionalFormatting>
  <conditionalFormatting sqref="BH16">
    <cfRule type="cellIs" dxfId="4488" priority="4628" operator="equal">
      <formula>_FV(13,"3")</formula>
    </cfRule>
  </conditionalFormatting>
  <conditionalFormatting sqref="BH16">
    <cfRule type="cellIs" dxfId="4487" priority="4613" operator="equal">
      <formula>"09.00 – 15.00"</formula>
    </cfRule>
  </conditionalFormatting>
  <conditionalFormatting sqref="BH16">
    <cfRule type="cellIs" dxfId="4486" priority="4614" operator="equal">
      <formula>"09.00 – 18.00"</formula>
    </cfRule>
  </conditionalFormatting>
  <conditionalFormatting sqref="BH16">
    <cfRule type="cellIs" dxfId="4485" priority="4615" operator="equal">
      <formula>"09.30 – 13.00"</formula>
    </cfRule>
  </conditionalFormatting>
  <conditionalFormatting sqref="BH16">
    <cfRule type="cellIs" dxfId="4484" priority="4616" operator="equal">
      <formula>"10.30 – 19.30"</formula>
    </cfRule>
  </conditionalFormatting>
  <conditionalFormatting sqref="BH16">
    <cfRule type="cellIs" dxfId="4483" priority="4617" operator="equal">
      <formula>"11.30 – 19.30"</formula>
    </cfRule>
  </conditionalFormatting>
  <conditionalFormatting sqref="BH16">
    <cfRule type="cellIs" dxfId="4482" priority="4618" operator="equal">
      <formula>_FV(13,"3")</formula>
    </cfRule>
  </conditionalFormatting>
  <conditionalFormatting sqref="BH16">
    <cfRule type="cellIs" dxfId="4481" priority="4619" operator="equal">
      <formula>_FV(13,"3")</formula>
    </cfRule>
  </conditionalFormatting>
  <conditionalFormatting sqref="BH16">
    <cfRule type="cellIs" dxfId="4480" priority="4620" operator="equal">
      <formula>_FV(13,"3")</formula>
    </cfRule>
  </conditionalFormatting>
  <conditionalFormatting sqref="BH16">
    <cfRule type="containsText" dxfId="4479" priority="4607" operator="containsText" text="09.00 - 13.00">
      <formula>NOT(ISERROR(SEARCH("09.00 - 13.00",BH16)))</formula>
    </cfRule>
    <cfRule type="containsText" dxfId="4478" priority="4608" operator="containsText" text="09.00 – 15:00">
      <formula>NOT(ISERROR(SEARCH("09.00 – 15:00",BH16)))</formula>
    </cfRule>
    <cfRule type="containsText" dxfId="4477" priority="4609" operator="containsText" text="09.00 – 16.00">
      <formula>NOT(ISERROR(SEARCH("09.00 – 16.00",BH16)))</formula>
    </cfRule>
    <cfRule type="containsText" dxfId="4476" priority="4610" operator="containsText" text="09.00 - 13:00">
      <formula>NOT(ISERROR(SEARCH("09.00 - 13:00",BH16)))</formula>
    </cfRule>
    <cfRule type="containsText" dxfId="4475" priority="4611" operator="containsText" text="08.30 – 16:30 ">
      <formula>NOT(ISERROR(SEARCH("08.30 – 16:30 ",BH16)))</formula>
    </cfRule>
    <cfRule type="containsText" dxfId="4474" priority="4612" operator="containsText" text="08.30 – 17:30 ">
      <formula>NOT(ISERROR(SEARCH("08.30 – 17:30 ",BH16)))</formula>
    </cfRule>
  </conditionalFormatting>
  <conditionalFormatting sqref="BH16">
    <cfRule type="cellIs" dxfId="4473" priority="4599" operator="equal">
      <formula>"09.00 – 15.00"</formula>
    </cfRule>
  </conditionalFormatting>
  <conditionalFormatting sqref="BH16">
    <cfRule type="cellIs" dxfId="4472" priority="4600" operator="equal">
      <formula>"09.00 – 18.00"</formula>
    </cfRule>
  </conditionalFormatting>
  <conditionalFormatting sqref="BH16">
    <cfRule type="cellIs" dxfId="4471" priority="4601" operator="equal">
      <formula>"09.30 – 13.00"</formula>
    </cfRule>
  </conditionalFormatting>
  <conditionalFormatting sqref="BH16">
    <cfRule type="cellIs" dxfId="4470" priority="4602" operator="equal">
      <formula>"10.30 – 19.30"</formula>
    </cfRule>
  </conditionalFormatting>
  <conditionalFormatting sqref="BH16">
    <cfRule type="cellIs" dxfId="4469" priority="4603" operator="equal">
      <formula>"11.30 – 19.30"</formula>
    </cfRule>
  </conditionalFormatting>
  <conditionalFormatting sqref="BH16">
    <cfRule type="cellIs" dxfId="4468" priority="4604" operator="equal">
      <formula>_FV(13,"3")</formula>
    </cfRule>
  </conditionalFormatting>
  <conditionalFormatting sqref="BH16">
    <cfRule type="cellIs" dxfId="4467" priority="4605" operator="equal">
      <formula>_FV(13,"3")</formula>
    </cfRule>
  </conditionalFormatting>
  <conditionalFormatting sqref="BH16">
    <cfRule type="cellIs" dxfId="4466" priority="4606" operator="equal">
      <formula>_FV(13,"3")</formula>
    </cfRule>
  </conditionalFormatting>
  <conditionalFormatting sqref="BH16">
    <cfRule type="containsText" dxfId="4465" priority="4589" operator="containsText" text="DOMENICA">
      <formula>NOT(ISERROR(SEARCH("DOMENICA",BH16)))</formula>
    </cfRule>
    <cfRule type="containsText" dxfId="4464" priority="4590" operator="containsText" text="08.30 – 14.30">
      <formula>NOT(ISERROR(SEARCH("08.30 – 14.30",BH16)))</formula>
    </cfRule>
    <cfRule type="containsText" dxfId="4463" priority="4591" operator="containsText" text="09.30 – 18.30">
      <formula>NOT(ISERROR(SEARCH("09.30 – 18.30",BH16)))</formula>
    </cfRule>
    <cfRule type="containsText" dxfId="4462" priority="4592" operator="containsText" text="08.30 – 16.30">
      <formula>NOT(ISERROR(SEARCH("08.30 – 16.30",BH16)))</formula>
    </cfRule>
    <cfRule type="containsText" dxfId="4461" priority="4593" operator="containsText" text="08.30 – 17.30">
      <formula>NOT(ISERROR(SEARCH("08.30 – 17.30",BH16)))</formula>
    </cfRule>
    <cfRule type="containsText" dxfId="4460" priority="4594" operator="containsText" text="09.00 – 18.00">
      <formula>NOT(ISERROR(SEARCH("09.00 – 18.00",BH16)))</formula>
    </cfRule>
    <cfRule type="containsText" dxfId="4459" priority="4595" operator="containsText" text="09.00 – 15.00">
      <formula>NOT(ISERROR(SEARCH("09.00 – 15.00",BH16)))</formula>
    </cfRule>
    <cfRule type="containsText" dxfId="4458" priority="4596" operator="containsText" text="10.30 – 19.30">
      <formula>NOT(ISERROR(SEARCH("10.30 – 19.30",BH16)))</formula>
    </cfRule>
    <cfRule type="containsText" dxfId="4457" priority="4597" operator="containsText" text="09.00 – 13.00">
      <formula>NOT(ISERROR(SEARCH("09.00 – 13.00",BH16)))</formula>
    </cfRule>
    <cfRule type="containsText" dxfId="4456" priority="4598" operator="containsText" text="11.30 – 19.30">
      <formula>NOT(ISERROR(SEARCH("11.30 – 19.30",BH16)))</formula>
    </cfRule>
  </conditionalFormatting>
  <conditionalFormatting sqref="BH16">
    <cfRule type="cellIs" dxfId="4455" priority="4582" operator="equal">
      <formula>"09.00 – 18.00"</formula>
    </cfRule>
  </conditionalFormatting>
  <conditionalFormatting sqref="BH16">
    <cfRule type="cellIs" dxfId="4454" priority="4583" operator="equal">
      <formula>"09.30 – 13.00"</formula>
    </cfRule>
  </conditionalFormatting>
  <conditionalFormatting sqref="BH16">
    <cfRule type="cellIs" dxfId="4453" priority="4584" operator="equal">
      <formula>"10.30 – 19.30"</formula>
    </cfRule>
  </conditionalFormatting>
  <conditionalFormatting sqref="BH16">
    <cfRule type="cellIs" dxfId="4452" priority="4585" operator="equal">
      <formula>"11.30 – 19.30"</formula>
    </cfRule>
  </conditionalFormatting>
  <conditionalFormatting sqref="BH16">
    <cfRule type="cellIs" dxfId="4451" priority="4586" operator="equal">
      <formula>_FV(13,"3")</formula>
    </cfRule>
  </conditionalFormatting>
  <conditionalFormatting sqref="BH16">
    <cfRule type="cellIs" dxfId="4450" priority="4587" operator="equal">
      <formula>_FV(13,"3")</formula>
    </cfRule>
  </conditionalFormatting>
  <conditionalFormatting sqref="BH16">
    <cfRule type="cellIs" dxfId="4449" priority="4588" operator="equal">
      <formula>_FV(13,"3")</formula>
    </cfRule>
  </conditionalFormatting>
  <conditionalFormatting sqref="BH16">
    <cfRule type="cellIs" dxfId="4448" priority="4575" operator="equal">
      <formula>"09.00 – 18.00"</formula>
    </cfRule>
  </conditionalFormatting>
  <conditionalFormatting sqref="BH16">
    <cfRule type="cellIs" dxfId="4447" priority="4576" operator="equal">
      <formula>"09.30 – 13.00"</formula>
    </cfRule>
  </conditionalFormatting>
  <conditionalFormatting sqref="BH16">
    <cfRule type="cellIs" dxfId="4446" priority="4577" operator="equal">
      <formula>"10.30 – 19.30"</formula>
    </cfRule>
  </conditionalFormatting>
  <conditionalFormatting sqref="BH16">
    <cfRule type="cellIs" dxfId="4445" priority="4578" operator="equal">
      <formula>"11.30 – 19.30"</formula>
    </cfRule>
  </conditionalFormatting>
  <conditionalFormatting sqref="BH16">
    <cfRule type="cellIs" dxfId="4444" priority="4579" operator="equal">
      <formula>_FV(13,"3")</formula>
    </cfRule>
  </conditionalFormatting>
  <conditionalFormatting sqref="BH16">
    <cfRule type="cellIs" dxfId="4443" priority="4580" operator="equal">
      <formula>_FV(13,"3")</formula>
    </cfRule>
  </conditionalFormatting>
  <conditionalFormatting sqref="BH16">
    <cfRule type="cellIs" dxfId="4442" priority="4581" operator="equal">
      <formula>_FV(13,"3")</formula>
    </cfRule>
  </conditionalFormatting>
  <conditionalFormatting sqref="BH17:BH24">
    <cfRule type="containsText" dxfId="4441" priority="4557" operator="containsText" text="08.30 – 14.30">
      <formula>NOT(ISERROR(SEARCH("08.30 – 14.30",BH17)))</formula>
    </cfRule>
    <cfRule type="containsText" dxfId="4440" priority="4558" operator="containsText" text="09:30 – 18.30">
      <formula>NOT(ISERROR(SEARCH("09:30 – 18.30",BH17)))</formula>
    </cfRule>
    <cfRule type="containsText" dxfId="4439" priority="4559" operator="containsText" text="10.30 – 18.30">
      <formula>NOT(ISERROR(SEARCH("10.30 – 18.30",BH17)))</formula>
    </cfRule>
    <cfRule type="containsText" dxfId="4438" priority="4560" operator="containsText" text="09.30 – 18.30">
      <formula>NOT(ISERROR(SEARCH("09.30 – 18.30",BH17)))</formula>
    </cfRule>
    <cfRule type="containsText" dxfId="4437" priority="4562" operator="containsText" text="09.00 – 13:00">
      <formula>NOT(ISERROR(SEARCH("09.00 – 13:00",BH17)))</formula>
    </cfRule>
    <cfRule type="containsText" dxfId="4436" priority="4563" operator="containsText" text="08.30 – 16.30">
      <formula>NOT(ISERROR(SEARCH("08.30 – 16.30",BH17)))</formula>
    </cfRule>
    <cfRule type="containsText" dxfId="4435" priority="4564" operator="containsText" text="08:30 – 17.30">
      <formula>NOT(ISERROR(SEARCH("08:30 – 17.30",BH17)))</formula>
    </cfRule>
    <cfRule type="containsText" dxfId="4434" priority="4565" operator="containsText" text="08.30 – 17.30">
      <formula>NOT(ISERROR(SEARCH("08.30 – 17.30",BH17)))</formula>
    </cfRule>
    <cfRule type="containsText" dxfId="4433" priority="4566" operator="containsText" text="09.00 – 18.00">
      <formula>NOT(ISERROR(SEARCH("09.00 – 18.00",BH17)))</formula>
    </cfRule>
    <cfRule type="containsText" dxfId="4432" priority="4567" operator="containsText" text="09.00 – 13.00">
      <formula>NOT(ISERROR(SEARCH("09.00 – 13.00",BH17)))</formula>
    </cfRule>
    <cfRule type="containsText" dxfId="4431" priority="4568" operator="containsText" text="11.30 – 19.30">
      <formula>NOT(ISERROR(SEARCH("11.30 – 19.30",BH17)))</formula>
    </cfRule>
    <cfRule type="containsText" dxfId="4430" priority="4569" operator="containsText" text="10.30 – 19.30">
      <formula>NOT(ISERROR(SEARCH("10.30 – 19.30",BH17)))</formula>
    </cfRule>
    <cfRule type="containsText" dxfId="4429" priority="4570" operator="containsText" text="09.00 – 15.00">
      <formula>NOT(ISERROR(SEARCH("09.00 – 15.00",BH17)))</formula>
    </cfRule>
    <cfRule type="containsText" dxfId="4428" priority="4571" operator="containsText" text="1 2 : 3 0">
      <formula>NOT(ISERROR(SEARCH("1 2 : 3 0",BH17)))</formula>
    </cfRule>
    <cfRule type="containsText" dxfId="4427" priority="4572" operator="containsText" text="1 3 : 3 0">
      <formula>NOT(ISERROR(SEARCH("1 3 : 3 0",BH17)))</formula>
    </cfRule>
    <cfRule type="containsText" dxfId="4426" priority="4573" operator="containsText" text="FESTIVITÁ">
      <formula>NOT(ISERROR(SEARCH("FESTIVITÁ",BH17)))</formula>
    </cfRule>
    <cfRule type="cellIs" dxfId="4425" priority="4574" operator="equal">
      <formula>"DOMENICA"</formula>
    </cfRule>
  </conditionalFormatting>
  <conditionalFormatting sqref="BH17:BH24">
    <cfRule type="containsText" dxfId="4424" priority="4549" operator="containsText" text="09.00 - 13.00">
      <formula>NOT(ISERROR(SEARCH("09.00 - 13.00",BH17)))</formula>
    </cfRule>
    <cfRule type="containsText" dxfId="4423" priority="4552" operator="containsText" text="09.00 – 15:00">
      <formula>NOT(ISERROR(SEARCH("09.00 – 15:00",BH17)))</formula>
    </cfRule>
    <cfRule type="containsText" dxfId="4422" priority="4553" operator="containsText" text="09.00 – 16.00">
      <formula>NOT(ISERROR(SEARCH("09.00 – 16.00",BH17)))</formula>
    </cfRule>
    <cfRule type="containsText" dxfId="4421" priority="4554" operator="containsText" text="09.00 - 13:00">
      <formula>NOT(ISERROR(SEARCH("09.00 - 13:00",BH17)))</formula>
    </cfRule>
    <cfRule type="containsText" dxfId="4420" priority="4555" operator="containsText" text="08.30 – 16:30 ">
      <formula>NOT(ISERROR(SEARCH("08.30 – 16:30 ",BH17)))</formula>
    </cfRule>
    <cfRule type="containsText" dxfId="4419" priority="4556" operator="containsText" text="08.30 – 17:30 ">
      <formula>NOT(ISERROR(SEARCH("08.30 – 17:30 ",BH17)))</formula>
    </cfRule>
  </conditionalFormatting>
  <conditionalFormatting sqref="BH17:BH24">
    <cfRule type="containsText" dxfId="4418" priority="4551" operator="containsText" text="1 3 : 0 0">
      <formula>NOT(ISERROR(SEARCH("1 3 : 0 0",BH17)))</formula>
    </cfRule>
  </conditionalFormatting>
  <conditionalFormatting sqref="BH17">
    <cfRule type="containsText" dxfId="4417" priority="4550" operator="containsText" text="13:00">
      <formula>NOT(ISERROR(SEARCH("13:00",BH17)))</formula>
    </cfRule>
  </conditionalFormatting>
  <conditionalFormatting sqref="BH17:BH24">
    <cfRule type="containsText" dxfId="4416" priority="4561" operator="containsText" text="09:00 – 13.00 ">
      <formula>NOT(ISERROR(SEARCH("09:00 – 13.00 ",BH17)))</formula>
    </cfRule>
  </conditionalFormatting>
  <conditionalFormatting sqref="BH23">
    <cfRule type="containsText" dxfId="4415" priority="4548" operator="containsText" text="09:00 – 13.00 ">
      <formula>NOT(ISERROR(SEARCH("09:00 – 13.00 ",BH23)))</formula>
    </cfRule>
  </conditionalFormatting>
  <conditionalFormatting sqref="BH17:BH24">
    <cfRule type="containsText" dxfId="4414" priority="4547" operator="containsText" text="09:00 – 13.00 ">
      <formula>NOT(ISERROR(SEARCH("09:00 – 13.00 ",BH17)))</formula>
    </cfRule>
  </conditionalFormatting>
  <conditionalFormatting sqref="BH23:BH24">
    <cfRule type="containsText" dxfId="4413" priority="4546" operator="containsText" text="09:00 – 13.00 ">
      <formula>NOT(ISERROR(SEARCH("09:00 – 13.00 ",BH23)))</formula>
    </cfRule>
  </conditionalFormatting>
  <conditionalFormatting sqref="BH18">
    <cfRule type="containsText" dxfId="4412" priority="4543" operator="containsText" text="09.00 -13.00">
      <formula>NOT(ISERROR(SEARCH("09.00 -13.00",BH18)))</formula>
    </cfRule>
    <cfRule type="containsText" dxfId="4411" priority="4544" operator="containsText" text="09.00 -15:00">
      <formula>NOT(ISERROR(SEARCH("09.00 -15:00",BH18)))</formula>
    </cfRule>
    <cfRule type="containsText" dxfId="4410" priority="4545" operator="containsText" text="09.00 -16.00">
      <formula>NOT(ISERROR(SEARCH("09.00 -16.00",BH18)))</formula>
    </cfRule>
  </conditionalFormatting>
  <conditionalFormatting sqref="BH19:BH24">
    <cfRule type="containsText" dxfId="4409" priority="4540" operator="containsText" text="09.00 -13.00">
      <formula>NOT(ISERROR(SEARCH("09.00 -13.00",BH19)))</formula>
    </cfRule>
    <cfRule type="containsText" dxfId="4408" priority="4541" operator="containsText" text="09.00 -15:00">
      <formula>NOT(ISERROR(SEARCH("09.00 -15:00",BH19)))</formula>
    </cfRule>
    <cfRule type="containsText" dxfId="4407" priority="4542" operator="containsText" text="09.00 -16.00">
      <formula>NOT(ISERROR(SEARCH("09.00 -16.00",BH19)))</formula>
    </cfRule>
  </conditionalFormatting>
  <conditionalFormatting sqref="BH17">
    <cfRule type="containsText" dxfId="4406" priority="4537" operator="containsText" text="09.00 -13.00">
      <formula>NOT(ISERROR(SEARCH("09.00 -13.00",BH17)))</formula>
    </cfRule>
    <cfRule type="containsText" dxfId="4405" priority="4538" operator="containsText" text="09.00 -15:00">
      <formula>NOT(ISERROR(SEARCH("09.00 -15:00",BH17)))</formula>
    </cfRule>
    <cfRule type="containsText" dxfId="4404" priority="4539" operator="containsText" text="09.00 -16.00">
      <formula>NOT(ISERROR(SEARCH("09.00 -16.00",BH17)))</formula>
    </cfRule>
  </conditionalFormatting>
  <conditionalFormatting sqref="BH23">
    <cfRule type="containsText" dxfId="4403" priority="4536" operator="containsText" text="09:00 – 13.00 ">
      <formula>NOT(ISERROR(SEARCH("09:00 – 13.00 ",BH23)))</formula>
    </cfRule>
  </conditionalFormatting>
  <conditionalFormatting sqref="BH17:BH24">
    <cfRule type="containsText" dxfId="4402" priority="4535" operator="containsText" text="09:00 – 13.00 ">
      <formula>NOT(ISERROR(SEARCH("09:00 – 13.00 ",BH17)))</formula>
    </cfRule>
  </conditionalFormatting>
  <conditionalFormatting sqref="BH23:BH24">
    <cfRule type="containsText" dxfId="4401" priority="4534" operator="containsText" text="09:00 – 13.00 ">
      <formula>NOT(ISERROR(SEARCH("09:00 – 13.00 ",BH23)))</formula>
    </cfRule>
  </conditionalFormatting>
  <conditionalFormatting sqref="BH18">
    <cfRule type="containsText" dxfId="4400" priority="4531" operator="containsText" text="09.00 -13.00">
      <formula>NOT(ISERROR(SEARCH("09.00 -13.00",BH18)))</formula>
    </cfRule>
    <cfRule type="containsText" dxfId="4399" priority="4532" operator="containsText" text="09.00 -15:00">
      <formula>NOT(ISERROR(SEARCH("09.00 -15:00",BH18)))</formula>
    </cfRule>
    <cfRule type="containsText" dxfId="4398" priority="4533" operator="containsText" text="09.00 -16.00">
      <formula>NOT(ISERROR(SEARCH("09.00 -16.00",BH18)))</formula>
    </cfRule>
  </conditionalFormatting>
  <conditionalFormatting sqref="BH19:BH24">
    <cfRule type="containsText" dxfId="4397" priority="4528" operator="containsText" text="09.00 -13.00">
      <formula>NOT(ISERROR(SEARCH("09.00 -13.00",BH19)))</formula>
    </cfRule>
    <cfRule type="containsText" dxfId="4396" priority="4529" operator="containsText" text="09.00 -15:00">
      <formula>NOT(ISERROR(SEARCH("09.00 -15:00",BH19)))</formula>
    </cfRule>
    <cfRule type="containsText" dxfId="4395" priority="4530" operator="containsText" text="09.00 -16.00">
      <formula>NOT(ISERROR(SEARCH("09.00 -16.00",BH19)))</formula>
    </cfRule>
  </conditionalFormatting>
  <conditionalFormatting sqref="BH17">
    <cfRule type="containsText" dxfId="4394" priority="4525" operator="containsText" text="09.00 -13.00">
      <formula>NOT(ISERROR(SEARCH("09.00 -13.00",BH17)))</formula>
    </cfRule>
    <cfRule type="containsText" dxfId="4393" priority="4526" operator="containsText" text="09.00 -15:00">
      <formula>NOT(ISERROR(SEARCH("09.00 -15:00",BH17)))</formula>
    </cfRule>
    <cfRule type="containsText" dxfId="4392" priority="4527" operator="containsText" text="09.00 -16.00">
      <formula>NOT(ISERROR(SEARCH("09.00 -16.00",BH17)))</formula>
    </cfRule>
  </conditionalFormatting>
  <conditionalFormatting sqref="BH18">
    <cfRule type="containsText" dxfId="4391" priority="4522" operator="containsText" text="09.00 -13:00">
      <formula>NOT(ISERROR(SEARCH("09.00 -13:00",BH18)))</formula>
    </cfRule>
    <cfRule type="containsText" dxfId="4390" priority="4523" operator="containsText" text="08.30 -17.30">
      <formula>NOT(ISERROR(SEARCH("08.30 -17.30",BH18)))</formula>
    </cfRule>
    <cfRule type="containsText" dxfId="4389" priority="4524" operator="containsText" text="08.30 -15:30">
      <formula>NOT(ISERROR(SEARCH("08.30 -15:30",BH18)))</formula>
    </cfRule>
  </conditionalFormatting>
  <conditionalFormatting sqref="BH19:BH24">
    <cfRule type="containsText" dxfId="4388" priority="4519" operator="containsText" text="09.00 -13.00">
      <formula>NOT(ISERROR(SEARCH("09.00 -13.00",BH19)))</formula>
    </cfRule>
    <cfRule type="containsText" dxfId="4387" priority="4520" operator="containsText" text="09.00 -15:00">
      <formula>NOT(ISERROR(SEARCH("09.00 -15:00",BH19)))</formula>
    </cfRule>
    <cfRule type="containsText" dxfId="4386" priority="4521" operator="containsText" text="09.00 -16.00">
      <formula>NOT(ISERROR(SEARCH("09.00 -16.00",BH19)))</formula>
    </cfRule>
  </conditionalFormatting>
  <conditionalFormatting sqref="BH19:BH24">
    <cfRule type="containsText" dxfId="4385" priority="4516" operator="containsText" text="09.00 -13:00">
      <formula>NOT(ISERROR(SEARCH("09.00 -13:00",BH19)))</formula>
    </cfRule>
    <cfRule type="containsText" dxfId="4384" priority="4517" operator="containsText" text="08.30 -17.30">
      <formula>NOT(ISERROR(SEARCH("08.30 -17.30",BH19)))</formula>
    </cfRule>
    <cfRule type="containsText" dxfId="4383" priority="4518" operator="containsText" text="08.30 -15:30">
      <formula>NOT(ISERROR(SEARCH("08.30 -15:30",BH19)))</formula>
    </cfRule>
  </conditionalFormatting>
  <conditionalFormatting sqref="BH17">
    <cfRule type="containsText" dxfId="4382" priority="4513" operator="containsText" text="09.00 -13.00">
      <formula>NOT(ISERROR(SEARCH("09.00 -13.00",BH17)))</formula>
    </cfRule>
    <cfRule type="containsText" dxfId="4381" priority="4514" operator="containsText" text="09.00 -15:00">
      <formula>NOT(ISERROR(SEARCH("09.00 -15:00",BH17)))</formula>
    </cfRule>
    <cfRule type="containsText" dxfId="4380" priority="4515" operator="containsText" text="09.00 -16.00">
      <formula>NOT(ISERROR(SEARCH("09.00 -16.00",BH17)))</formula>
    </cfRule>
  </conditionalFormatting>
  <conditionalFormatting sqref="BH17">
    <cfRule type="containsText" dxfId="4379" priority="4510" operator="containsText" text="09.00 -13:00">
      <formula>NOT(ISERROR(SEARCH("09.00 -13:00",BH17)))</formula>
    </cfRule>
    <cfRule type="containsText" dxfId="4378" priority="4511" operator="containsText" text="08.30 -17.30">
      <formula>NOT(ISERROR(SEARCH("08.30 -17.30",BH17)))</formula>
    </cfRule>
    <cfRule type="containsText" dxfId="4377" priority="4512" operator="containsText" text="08.30 -15:30">
      <formula>NOT(ISERROR(SEARCH("08.30 -15:30",BH17)))</formula>
    </cfRule>
  </conditionalFormatting>
  <conditionalFormatting sqref="BH6">
    <cfRule type="cellIs" dxfId="4376" priority="4501" operator="equal">
      <formula>"09.00 – 13.00"</formula>
    </cfRule>
  </conditionalFormatting>
  <conditionalFormatting sqref="BH6">
    <cfRule type="cellIs" dxfId="4375" priority="4502" operator="equal">
      <formula>"09.00 – 15.00"</formula>
    </cfRule>
  </conditionalFormatting>
  <conditionalFormatting sqref="BH6">
    <cfRule type="cellIs" dxfId="4374" priority="4503" operator="equal">
      <formula>"09.00 – 18.00"</formula>
    </cfRule>
  </conditionalFormatting>
  <conditionalFormatting sqref="BH6">
    <cfRule type="cellIs" dxfId="4373" priority="4504" operator="equal">
      <formula>"09.30 – 13.00"</formula>
    </cfRule>
  </conditionalFormatting>
  <conditionalFormatting sqref="BH6">
    <cfRule type="cellIs" dxfId="4372" priority="4505" operator="equal">
      <formula>"10.30 – 19.30"</formula>
    </cfRule>
  </conditionalFormatting>
  <conditionalFormatting sqref="BH6">
    <cfRule type="cellIs" dxfId="4371" priority="4506" operator="equal">
      <formula>"11.30 – 19.30"</formula>
    </cfRule>
  </conditionalFormatting>
  <conditionalFormatting sqref="BH6">
    <cfRule type="cellIs" dxfId="4370" priority="4507" operator="equal">
      <formula>_FV(13,"3")</formula>
    </cfRule>
  </conditionalFormatting>
  <conditionalFormatting sqref="BH6">
    <cfRule type="cellIs" dxfId="4369" priority="4508" operator="equal">
      <formula>_FV(13,"3")</formula>
    </cfRule>
  </conditionalFormatting>
  <conditionalFormatting sqref="BH6">
    <cfRule type="cellIs" dxfId="4368" priority="4509" operator="equal">
      <formula>_FV(13,"3")</formula>
    </cfRule>
  </conditionalFormatting>
  <conditionalFormatting sqref="BH6">
    <cfRule type="containsText" dxfId="4367" priority="4491" operator="containsText" text="DOMENICA">
      <formula>NOT(ISERROR(SEARCH("DOMENICA",BH6)))</formula>
    </cfRule>
    <cfRule type="containsText" dxfId="4366" priority="4492" operator="containsText" text="08.30 – 14.30">
      <formula>NOT(ISERROR(SEARCH("08.30 – 14.30",BH6)))</formula>
    </cfRule>
    <cfRule type="containsText" dxfId="4365" priority="4493" operator="containsText" text="09.30 – 18.30">
      <formula>NOT(ISERROR(SEARCH("09.30 – 18.30",BH6)))</formula>
    </cfRule>
    <cfRule type="containsText" dxfId="4364" priority="4494" operator="containsText" text="08.30 – 16.30">
      <formula>NOT(ISERROR(SEARCH("08.30 – 16.30",BH6)))</formula>
    </cfRule>
    <cfRule type="containsText" dxfId="4363" priority="4495" operator="containsText" text="08.30 – 17.30">
      <formula>NOT(ISERROR(SEARCH("08.30 – 17.30",BH6)))</formula>
    </cfRule>
    <cfRule type="containsText" dxfId="4362" priority="4496" operator="containsText" text="09.00 – 18.00">
      <formula>NOT(ISERROR(SEARCH("09.00 – 18.00",BH6)))</formula>
    </cfRule>
    <cfRule type="containsText" dxfId="4361" priority="4497" operator="containsText" text="09.00 – 15.00">
      <formula>NOT(ISERROR(SEARCH("09.00 – 15.00",BH6)))</formula>
    </cfRule>
    <cfRule type="containsText" dxfId="4360" priority="4498" operator="containsText" text="10.30 – 19.30">
      <formula>NOT(ISERROR(SEARCH("10.30 – 19.30",BH6)))</formula>
    </cfRule>
    <cfRule type="containsText" dxfId="4359" priority="4499" operator="containsText" text="09.00 – 13.00">
      <formula>NOT(ISERROR(SEARCH("09.00 – 13.00",BH6)))</formula>
    </cfRule>
    <cfRule type="containsText" dxfId="4358" priority="4500" operator="containsText" text="11.30 – 19.30">
      <formula>NOT(ISERROR(SEARCH("11.30 – 19.30",BH6)))</formula>
    </cfRule>
  </conditionalFormatting>
  <conditionalFormatting sqref="BH6">
    <cfRule type="cellIs" dxfId="4357" priority="4483" operator="equal">
      <formula>"09.00 – 15.00"</formula>
    </cfRule>
  </conditionalFormatting>
  <conditionalFormatting sqref="BH6">
    <cfRule type="cellIs" dxfId="4356" priority="4484" operator="equal">
      <formula>"09.00 – 18.00"</formula>
    </cfRule>
  </conditionalFormatting>
  <conditionalFormatting sqref="BH6">
    <cfRule type="cellIs" dxfId="4355" priority="4485" operator="equal">
      <formula>"09.30 – 13.00"</formula>
    </cfRule>
  </conditionalFormatting>
  <conditionalFormatting sqref="BH6">
    <cfRule type="cellIs" dxfId="4354" priority="4486" operator="equal">
      <formula>"10.30 – 19.30"</formula>
    </cfRule>
  </conditionalFormatting>
  <conditionalFormatting sqref="BH6">
    <cfRule type="cellIs" dxfId="4353" priority="4487" operator="equal">
      <formula>"11.30 – 19.30"</formula>
    </cfRule>
  </conditionalFormatting>
  <conditionalFormatting sqref="BH6">
    <cfRule type="cellIs" dxfId="4352" priority="4488" operator="equal">
      <formula>_FV(13,"3")</formula>
    </cfRule>
  </conditionalFormatting>
  <conditionalFormatting sqref="BH6">
    <cfRule type="cellIs" dxfId="4351" priority="4489" operator="equal">
      <formula>_FV(13,"3")</formula>
    </cfRule>
  </conditionalFormatting>
  <conditionalFormatting sqref="BH6">
    <cfRule type="cellIs" dxfId="4350" priority="4490" operator="equal">
      <formula>_FV(13,"3")</formula>
    </cfRule>
  </conditionalFormatting>
  <conditionalFormatting sqref="BH6">
    <cfRule type="cellIs" dxfId="4349" priority="4475" operator="equal">
      <formula>"09.00 – 15.00"</formula>
    </cfRule>
  </conditionalFormatting>
  <conditionalFormatting sqref="BH6">
    <cfRule type="cellIs" dxfId="4348" priority="4476" operator="equal">
      <formula>"09.00 – 18.00"</formula>
    </cfRule>
  </conditionalFormatting>
  <conditionalFormatting sqref="BH6">
    <cfRule type="cellIs" dxfId="4347" priority="4477" operator="equal">
      <formula>"09.30 – 13.00"</formula>
    </cfRule>
  </conditionalFormatting>
  <conditionalFormatting sqref="BH6">
    <cfRule type="cellIs" dxfId="4346" priority="4478" operator="equal">
      <formula>"10.30 – 19.30"</formula>
    </cfRule>
  </conditionalFormatting>
  <conditionalFormatting sqref="BH6">
    <cfRule type="cellIs" dxfId="4345" priority="4479" operator="equal">
      <formula>"11.30 – 19.30"</formula>
    </cfRule>
  </conditionalFormatting>
  <conditionalFormatting sqref="BH6">
    <cfRule type="cellIs" dxfId="4344" priority="4480" operator="equal">
      <formula>_FV(13,"3")</formula>
    </cfRule>
  </conditionalFormatting>
  <conditionalFormatting sqref="BH6">
    <cfRule type="cellIs" dxfId="4343" priority="4481" operator="equal">
      <formula>_FV(13,"3")</formula>
    </cfRule>
  </conditionalFormatting>
  <conditionalFormatting sqref="BH6">
    <cfRule type="cellIs" dxfId="4342" priority="4482" operator="equal">
      <formula>_FV(13,"3")</formula>
    </cfRule>
  </conditionalFormatting>
  <conditionalFormatting sqref="BH6">
    <cfRule type="containsText" dxfId="4341" priority="4469" operator="containsText" text="09.00 - 13.00">
      <formula>NOT(ISERROR(SEARCH("09.00 - 13.00",BH6)))</formula>
    </cfRule>
    <cfRule type="containsText" dxfId="4340" priority="4470" operator="containsText" text="09.00 – 15:00">
      <formula>NOT(ISERROR(SEARCH("09.00 – 15:00",BH6)))</formula>
    </cfRule>
    <cfRule type="containsText" dxfId="4339" priority="4471" operator="containsText" text="09.00 – 16.00">
      <formula>NOT(ISERROR(SEARCH("09.00 – 16.00",BH6)))</formula>
    </cfRule>
    <cfRule type="containsText" dxfId="4338" priority="4472" operator="containsText" text="09.00 - 13:00">
      <formula>NOT(ISERROR(SEARCH("09.00 - 13:00",BH6)))</formula>
    </cfRule>
    <cfRule type="containsText" dxfId="4337" priority="4473" operator="containsText" text="08.30 – 16:30 ">
      <formula>NOT(ISERROR(SEARCH("08.30 – 16:30 ",BH6)))</formula>
    </cfRule>
    <cfRule type="containsText" dxfId="4336" priority="4474" operator="containsText" text="08.30 – 17:30 ">
      <formula>NOT(ISERROR(SEARCH("08.30 – 17:30 ",BH6)))</formula>
    </cfRule>
  </conditionalFormatting>
  <conditionalFormatting sqref="BH6">
    <cfRule type="cellIs" dxfId="4335" priority="4461" operator="equal">
      <formula>"09.00 – 15.00"</formula>
    </cfRule>
  </conditionalFormatting>
  <conditionalFormatting sqref="BH6">
    <cfRule type="cellIs" dxfId="4334" priority="4462" operator="equal">
      <formula>"09.00 – 18.00"</formula>
    </cfRule>
  </conditionalFormatting>
  <conditionalFormatting sqref="BH6">
    <cfRule type="cellIs" dxfId="4333" priority="4463" operator="equal">
      <formula>"09.30 – 13.00"</formula>
    </cfRule>
  </conditionalFormatting>
  <conditionalFormatting sqref="BH6">
    <cfRule type="cellIs" dxfId="4332" priority="4464" operator="equal">
      <formula>"10.30 – 19.30"</formula>
    </cfRule>
  </conditionalFormatting>
  <conditionalFormatting sqref="BH6">
    <cfRule type="cellIs" dxfId="4331" priority="4465" operator="equal">
      <formula>"11.30 – 19.30"</formula>
    </cfRule>
  </conditionalFormatting>
  <conditionalFormatting sqref="BH6">
    <cfRule type="cellIs" dxfId="4330" priority="4466" operator="equal">
      <formula>_FV(13,"3")</formula>
    </cfRule>
  </conditionalFormatting>
  <conditionalFormatting sqref="BH6">
    <cfRule type="cellIs" dxfId="4329" priority="4467" operator="equal">
      <formula>_FV(13,"3")</formula>
    </cfRule>
  </conditionalFormatting>
  <conditionalFormatting sqref="BH6">
    <cfRule type="cellIs" dxfId="4328" priority="4468" operator="equal">
      <formula>_FV(13,"3")</formula>
    </cfRule>
  </conditionalFormatting>
  <conditionalFormatting sqref="BH6">
    <cfRule type="containsText" dxfId="4327" priority="4451" operator="containsText" text="DOMENICA">
      <formula>NOT(ISERROR(SEARCH("DOMENICA",BH6)))</formula>
    </cfRule>
    <cfRule type="containsText" dxfId="4326" priority="4452" operator="containsText" text="08.30 – 14.30">
      <formula>NOT(ISERROR(SEARCH("08.30 – 14.30",BH6)))</formula>
    </cfRule>
    <cfRule type="containsText" dxfId="4325" priority="4453" operator="containsText" text="09.30 – 18.30">
      <formula>NOT(ISERROR(SEARCH("09.30 – 18.30",BH6)))</formula>
    </cfRule>
    <cfRule type="containsText" dxfId="4324" priority="4454" operator="containsText" text="08.30 – 16.30">
      <formula>NOT(ISERROR(SEARCH("08.30 – 16.30",BH6)))</formula>
    </cfRule>
    <cfRule type="containsText" dxfId="4323" priority="4455" operator="containsText" text="08.30 – 17.30">
      <formula>NOT(ISERROR(SEARCH("08.30 – 17.30",BH6)))</formula>
    </cfRule>
    <cfRule type="containsText" dxfId="4322" priority="4456" operator="containsText" text="09.00 – 18.00">
      <formula>NOT(ISERROR(SEARCH("09.00 – 18.00",BH6)))</formula>
    </cfRule>
    <cfRule type="containsText" dxfId="4321" priority="4457" operator="containsText" text="09.00 – 15.00">
      <formula>NOT(ISERROR(SEARCH("09.00 – 15.00",BH6)))</formula>
    </cfRule>
    <cfRule type="containsText" dxfId="4320" priority="4458" operator="containsText" text="10.30 – 19.30">
      <formula>NOT(ISERROR(SEARCH("10.30 – 19.30",BH6)))</formula>
    </cfRule>
    <cfRule type="containsText" dxfId="4319" priority="4459" operator="containsText" text="09.00 – 13.00">
      <formula>NOT(ISERROR(SEARCH("09.00 – 13.00",BH6)))</formula>
    </cfRule>
    <cfRule type="containsText" dxfId="4318" priority="4460" operator="containsText" text="11.30 – 19.30">
      <formula>NOT(ISERROR(SEARCH("11.30 – 19.30",BH6)))</formula>
    </cfRule>
  </conditionalFormatting>
  <conditionalFormatting sqref="BH6">
    <cfRule type="cellIs" dxfId="4317" priority="4444" operator="equal">
      <formula>"09.00 – 18.00"</formula>
    </cfRule>
  </conditionalFormatting>
  <conditionalFormatting sqref="BH6">
    <cfRule type="cellIs" dxfId="4316" priority="4445" operator="equal">
      <formula>"09.30 – 13.00"</formula>
    </cfRule>
  </conditionalFormatting>
  <conditionalFormatting sqref="BH6">
    <cfRule type="cellIs" dxfId="4315" priority="4446" operator="equal">
      <formula>"10.30 – 19.30"</formula>
    </cfRule>
  </conditionalFormatting>
  <conditionalFormatting sqref="BH6">
    <cfRule type="cellIs" dxfId="4314" priority="4447" operator="equal">
      <formula>"11.30 – 19.30"</formula>
    </cfRule>
  </conditionalFormatting>
  <conditionalFormatting sqref="BH6">
    <cfRule type="cellIs" dxfId="4313" priority="4448" operator="equal">
      <formula>_FV(13,"3")</formula>
    </cfRule>
  </conditionalFormatting>
  <conditionalFormatting sqref="BH6">
    <cfRule type="cellIs" dxfId="4312" priority="4449" operator="equal">
      <formula>_FV(13,"3")</formula>
    </cfRule>
  </conditionalFormatting>
  <conditionalFormatting sqref="BH6">
    <cfRule type="cellIs" dxfId="4311" priority="4450" operator="equal">
      <formula>_FV(13,"3")</formula>
    </cfRule>
  </conditionalFormatting>
  <conditionalFormatting sqref="BH6">
    <cfRule type="cellIs" dxfId="4310" priority="4437" operator="equal">
      <formula>"09.00 – 18.00"</formula>
    </cfRule>
  </conditionalFormatting>
  <conditionalFormatting sqref="BH6">
    <cfRule type="cellIs" dxfId="4309" priority="4438" operator="equal">
      <formula>"09.30 – 13.00"</formula>
    </cfRule>
  </conditionalFormatting>
  <conditionalFormatting sqref="BH6">
    <cfRule type="cellIs" dxfId="4308" priority="4439" operator="equal">
      <formula>"10.30 – 19.30"</formula>
    </cfRule>
  </conditionalFormatting>
  <conditionalFormatting sqref="BH6">
    <cfRule type="cellIs" dxfId="4307" priority="4440" operator="equal">
      <formula>"11.30 – 19.30"</formula>
    </cfRule>
  </conditionalFormatting>
  <conditionalFormatting sqref="BH6">
    <cfRule type="cellIs" dxfId="4306" priority="4441" operator="equal">
      <formula>_FV(13,"3")</formula>
    </cfRule>
  </conditionalFormatting>
  <conditionalFormatting sqref="BH6">
    <cfRule type="cellIs" dxfId="4305" priority="4442" operator="equal">
      <formula>_FV(13,"3")</formula>
    </cfRule>
  </conditionalFormatting>
  <conditionalFormatting sqref="BH6">
    <cfRule type="cellIs" dxfId="4304" priority="4443" operator="equal">
      <formula>_FV(13,"3")</formula>
    </cfRule>
  </conditionalFormatting>
  <conditionalFormatting sqref="BH7:BH10 BH12:BH14">
    <cfRule type="containsText" dxfId="4303" priority="4419" operator="containsText" text="08.30 – 14.30">
      <formula>NOT(ISERROR(SEARCH("08.30 – 14.30",BH7)))</formula>
    </cfRule>
    <cfRule type="containsText" dxfId="4302" priority="4420" operator="containsText" text="09:30 – 18.30">
      <formula>NOT(ISERROR(SEARCH("09:30 – 18.30",BH7)))</formula>
    </cfRule>
    <cfRule type="containsText" dxfId="4301" priority="4421" operator="containsText" text="10.30 – 18.30">
      <formula>NOT(ISERROR(SEARCH("10.30 – 18.30",BH7)))</formula>
    </cfRule>
    <cfRule type="containsText" dxfId="4300" priority="4422" operator="containsText" text="09.30 – 18.30">
      <formula>NOT(ISERROR(SEARCH("09.30 – 18.30",BH7)))</formula>
    </cfRule>
    <cfRule type="containsText" dxfId="4299" priority="4424" operator="containsText" text="09.00 – 13:00">
      <formula>NOT(ISERROR(SEARCH("09.00 – 13:00",BH7)))</formula>
    </cfRule>
    <cfRule type="containsText" dxfId="4298" priority="4425" operator="containsText" text="08.30 – 16.30">
      <formula>NOT(ISERROR(SEARCH("08.30 – 16.30",BH7)))</formula>
    </cfRule>
    <cfRule type="containsText" dxfId="4297" priority="4426" operator="containsText" text="08:30 – 17.30">
      <formula>NOT(ISERROR(SEARCH("08:30 – 17.30",BH7)))</formula>
    </cfRule>
    <cfRule type="containsText" dxfId="4296" priority="4427" operator="containsText" text="08.30 – 17.30">
      <formula>NOT(ISERROR(SEARCH("08.30 – 17.30",BH7)))</formula>
    </cfRule>
    <cfRule type="containsText" dxfId="4295" priority="4428" operator="containsText" text="09.00 – 18.00">
      <formula>NOT(ISERROR(SEARCH("09.00 – 18.00",BH7)))</formula>
    </cfRule>
    <cfRule type="containsText" dxfId="4294" priority="4429" operator="containsText" text="09.00 – 13.00">
      <formula>NOT(ISERROR(SEARCH("09.00 – 13.00",BH7)))</formula>
    </cfRule>
    <cfRule type="containsText" dxfId="4293" priority="4430" operator="containsText" text="11.30 – 19.30">
      <formula>NOT(ISERROR(SEARCH("11.30 – 19.30",BH7)))</formula>
    </cfRule>
    <cfRule type="containsText" dxfId="4292" priority="4431" operator="containsText" text="10.30 – 19.30">
      <formula>NOT(ISERROR(SEARCH("10.30 – 19.30",BH7)))</formula>
    </cfRule>
    <cfRule type="containsText" dxfId="4291" priority="4432" operator="containsText" text="09.00 – 15.00">
      <formula>NOT(ISERROR(SEARCH("09.00 – 15.00",BH7)))</formula>
    </cfRule>
    <cfRule type="containsText" dxfId="4290" priority="4433" operator="containsText" text="1 2 : 3 0">
      <formula>NOT(ISERROR(SEARCH("1 2 : 3 0",BH7)))</formula>
    </cfRule>
    <cfRule type="containsText" dxfId="4289" priority="4434" operator="containsText" text="1 3 : 3 0">
      <formula>NOT(ISERROR(SEARCH("1 3 : 3 0",BH7)))</formula>
    </cfRule>
    <cfRule type="containsText" dxfId="4288" priority="4435" operator="containsText" text="FESTIVITÁ">
      <formula>NOT(ISERROR(SEARCH("FESTIVITÁ",BH7)))</formula>
    </cfRule>
    <cfRule type="cellIs" dxfId="4287" priority="4436" operator="equal">
      <formula>"DOMENICA"</formula>
    </cfRule>
  </conditionalFormatting>
  <conditionalFormatting sqref="BH7:BH10 BH12:BH14">
    <cfRule type="containsText" dxfId="4286" priority="4411" operator="containsText" text="09.00 - 13.00">
      <formula>NOT(ISERROR(SEARCH("09.00 - 13.00",BH7)))</formula>
    </cfRule>
    <cfRule type="containsText" dxfId="4285" priority="4414" operator="containsText" text="09.00 – 15:00">
      <formula>NOT(ISERROR(SEARCH("09.00 – 15:00",BH7)))</formula>
    </cfRule>
    <cfRule type="containsText" dxfId="4284" priority="4415" operator="containsText" text="09.00 – 16.00">
      <formula>NOT(ISERROR(SEARCH("09.00 – 16.00",BH7)))</formula>
    </cfRule>
    <cfRule type="containsText" dxfId="4283" priority="4416" operator="containsText" text="09.00 - 13:00">
      <formula>NOT(ISERROR(SEARCH("09.00 - 13:00",BH7)))</formula>
    </cfRule>
    <cfRule type="containsText" dxfId="4282" priority="4417" operator="containsText" text="08.30 – 16:30 ">
      <formula>NOT(ISERROR(SEARCH("08.30 – 16:30 ",BH7)))</formula>
    </cfRule>
    <cfRule type="containsText" dxfId="4281" priority="4418" operator="containsText" text="08.30 – 17:30 ">
      <formula>NOT(ISERROR(SEARCH("08.30 – 17:30 ",BH7)))</formula>
    </cfRule>
  </conditionalFormatting>
  <conditionalFormatting sqref="BH7:BH10 BH12:BH14">
    <cfRule type="containsText" dxfId="4280" priority="4413" operator="containsText" text="1 3 : 0 0">
      <formula>NOT(ISERROR(SEARCH("1 3 : 0 0",BH7)))</formula>
    </cfRule>
  </conditionalFormatting>
  <conditionalFormatting sqref="BH7">
    <cfRule type="containsText" dxfId="4279" priority="4412" operator="containsText" text="13:00">
      <formula>NOT(ISERROR(SEARCH("13:00",BH7)))</formula>
    </cfRule>
  </conditionalFormatting>
  <conditionalFormatting sqref="BH7:BH10 BH12:BH14">
    <cfRule type="containsText" dxfId="4278" priority="4423" operator="containsText" text="09:00 – 13.00 ">
      <formula>NOT(ISERROR(SEARCH("09:00 – 13.00 ",BH7)))</formula>
    </cfRule>
  </conditionalFormatting>
  <conditionalFormatting sqref="BH13">
    <cfRule type="containsText" dxfId="4277" priority="4410" operator="containsText" text="09:00 – 13.00 ">
      <formula>NOT(ISERROR(SEARCH("09:00 – 13.00 ",BH13)))</formula>
    </cfRule>
  </conditionalFormatting>
  <conditionalFormatting sqref="BH7:BH10 BH12:BH14">
    <cfRule type="containsText" dxfId="4276" priority="4409" operator="containsText" text="09:00 – 13.00 ">
      <formula>NOT(ISERROR(SEARCH("09:00 – 13.00 ",BH7)))</formula>
    </cfRule>
  </conditionalFormatting>
  <conditionalFormatting sqref="BH13:BH14">
    <cfRule type="containsText" dxfId="4275" priority="4408" operator="containsText" text="09:00 – 13.00 ">
      <formula>NOT(ISERROR(SEARCH("09:00 – 13.00 ",BH13)))</formula>
    </cfRule>
  </conditionalFormatting>
  <conditionalFormatting sqref="BH8">
    <cfRule type="containsText" dxfId="4274" priority="4405" operator="containsText" text="09.00 -13.00">
      <formula>NOT(ISERROR(SEARCH("09.00 -13.00",BH8)))</formula>
    </cfRule>
    <cfRule type="containsText" dxfId="4273" priority="4406" operator="containsText" text="09.00 -15:00">
      <formula>NOT(ISERROR(SEARCH("09.00 -15:00",BH8)))</formula>
    </cfRule>
    <cfRule type="containsText" dxfId="4272" priority="4407" operator="containsText" text="09.00 -16.00">
      <formula>NOT(ISERROR(SEARCH("09.00 -16.00",BH8)))</formula>
    </cfRule>
  </conditionalFormatting>
  <conditionalFormatting sqref="BH9:BH10 BH12:BH14">
    <cfRule type="containsText" dxfId="4271" priority="4402" operator="containsText" text="09.00 -13.00">
      <formula>NOT(ISERROR(SEARCH("09.00 -13.00",BH9)))</formula>
    </cfRule>
    <cfRule type="containsText" dxfId="4270" priority="4403" operator="containsText" text="09.00 -15:00">
      <formula>NOT(ISERROR(SEARCH("09.00 -15:00",BH9)))</formula>
    </cfRule>
    <cfRule type="containsText" dxfId="4269" priority="4404" operator="containsText" text="09.00 -16.00">
      <formula>NOT(ISERROR(SEARCH("09.00 -16.00",BH9)))</formula>
    </cfRule>
  </conditionalFormatting>
  <conditionalFormatting sqref="BH7">
    <cfRule type="containsText" dxfId="4268" priority="4399" operator="containsText" text="09.00 -13.00">
      <formula>NOT(ISERROR(SEARCH("09.00 -13.00",BH7)))</formula>
    </cfRule>
    <cfRule type="containsText" dxfId="4267" priority="4400" operator="containsText" text="09.00 -15:00">
      <formula>NOT(ISERROR(SEARCH("09.00 -15:00",BH7)))</formula>
    </cfRule>
    <cfRule type="containsText" dxfId="4266" priority="4401" operator="containsText" text="09.00 -16.00">
      <formula>NOT(ISERROR(SEARCH("09.00 -16.00",BH7)))</formula>
    </cfRule>
  </conditionalFormatting>
  <conditionalFormatting sqref="BH13">
    <cfRule type="containsText" dxfId="4265" priority="4398" operator="containsText" text="09:00 – 13.00 ">
      <formula>NOT(ISERROR(SEARCH("09:00 – 13.00 ",BH13)))</formula>
    </cfRule>
  </conditionalFormatting>
  <conditionalFormatting sqref="BH7:BH10 BH12:BH14">
    <cfRule type="containsText" dxfId="4264" priority="4397" operator="containsText" text="09:00 – 13.00 ">
      <formula>NOT(ISERROR(SEARCH("09:00 – 13.00 ",BH7)))</formula>
    </cfRule>
  </conditionalFormatting>
  <conditionalFormatting sqref="BH13:BH14">
    <cfRule type="containsText" dxfId="4263" priority="4396" operator="containsText" text="09:00 – 13.00 ">
      <formula>NOT(ISERROR(SEARCH("09:00 – 13.00 ",BH13)))</formula>
    </cfRule>
  </conditionalFormatting>
  <conditionalFormatting sqref="BH8">
    <cfRule type="containsText" dxfId="4262" priority="4393" operator="containsText" text="09.00 -13.00">
      <formula>NOT(ISERROR(SEARCH("09.00 -13.00",BH8)))</formula>
    </cfRule>
    <cfRule type="containsText" dxfId="4261" priority="4394" operator="containsText" text="09.00 -15:00">
      <formula>NOT(ISERROR(SEARCH("09.00 -15:00",BH8)))</formula>
    </cfRule>
    <cfRule type="containsText" dxfId="4260" priority="4395" operator="containsText" text="09.00 -16.00">
      <formula>NOT(ISERROR(SEARCH("09.00 -16.00",BH8)))</formula>
    </cfRule>
  </conditionalFormatting>
  <conditionalFormatting sqref="BH9:BH10 BH12:BH14">
    <cfRule type="containsText" dxfId="4259" priority="4390" operator="containsText" text="09.00 -13.00">
      <formula>NOT(ISERROR(SEARCH("09.00 -13.00",BH9)))</formula>
    </cfRule>
    <cfRule type="containsText" dxfId="4258" priority="4391" operator="containsText" text="09.00 -15:00">
      <formula>NOT(ISERROR(SEARCH("09.00 -15:00",BH9)))</formula>
    </cfRule>
    <cfRule type="containsText" dxfId="4257" priority="4392" operator="containsText" text="09.00 -16.00">
      <formula>NOT(ISERROR(SEARCH("09.00 -16.00",BH9)))</formula>
    </cfRule>
  </conditionalFormatting>
  <conditionalFormatting sqref="BH7">
    <cfRule type="containsText" dxfId="4256" priority="4387" operator="containsText" text="09.00 -13.00">
      <formula>NOT(ISERROR(SEARCH("09.00 -13.00",BH7)))</formula>
    </cfRule>
    <cfRule type="containsText" dxfId="4255" priority="4388" operator="containsText" text="09.00 -15:00">
      <formula>NOT(ISERROR(SEARCH("09.00 -15:00",BH7)))</formula>
    </cfRule>
    <cfRule type="containsText" dxfId="4254" priority="4389" operator="containsText" text="09.00 -16.00">
      <formula>NOT(ISERROR(SEARCH("09.00 -16.00",BH7)))</formula>
    </cfRule>
  </conditionalFormatting>
  <conditionalFormatting sqref="BH8">
    <cfRule type="containsText" dxfId="4253" priority="4384" operator="containsText" text="09.00 -13:00">
      <formula>NOT(ISERROR(SEARCH("09.00 -13:00",BH8)))</formula>
    </cfRule>
    <cfRule type="containsText" dxfId="4252" priority="4385" operator="containsText" text="08.30 -17.30">
      <formula>NOT(ISERROR(SEARCH("08.30 -17.30",BH8)))</formula>
    </cfRule>
    <cfRule type="containsText" dxfId="4251" priority="4386" operator="containsText" text="08.30 -15:30">
      <formula>NOT(ISERROR(SEARCH("08.30 -15:30",BH8)))</formula>
    </cfRule>
  </conditionalFormatting>
  <conditionalFormatting sqref="BH9:BH10 BH12:BH14">
    <cfRule type="containsText" dxfId="4250" priority="4381" operator="containsText" text="09.00 -13.00">
      <formula>NOT(ISERROR(SEARCH("09.00 -13.00",BH9)))</formula>
    </cfRule>
    <cfRule type="containsText" dxfId="4249" priority="4382" operator="containsText" text="09.00 -15:00">
      <formula>NOT(ISERROR(SEARCH("09.00 -15:00",BH9)))</formula>
    </cfRule>
    <cfRule type="containsText" dxfId="4248" priority="4383" operator="containsText" text="09.00 -16.00">
      <formula>NOT(ISERROR(SEARCH("09.00 -16.00",BH9)))</formula>
    </cfRule>
  </conditionalFormatting>
  <conditionalFormatting sqref="BH9:BH10 BH12:BH14">
    <cfRule type="containsText" dxfId="4247" priority="4378" operator="containsText" text="09.00 -13:00">
      <formula>NOT(ISERROR(SEARCH("09.00 -13:00",BH9)))</formula>
    </cfRule>
    <cfRule type="containsText" dxfId="4246" priority="4379" operator="containsText" text="08.30 -17.30">
      <formula>NOT(ISERROR(SEARCH("08.30 -17.30",BH9)))</formula>
    </cfRule>
    <cfRule type="containsText" dxfId="4245" priority="4380" operator="containsText" text="08.30 -15:30">
      <formula>NOT(ISERROR(SEARCH("08.30 -15:30",BH9)))</formula>
    </cfRule>
  </conditionalFormatting>
  <conditionalFormatting sqref="BH7">
    <cfRule type="containsText" dxfId="4244" priority="4375" operator="containsText" text="09.00 -13.00">
      <formula>NOT(ISERROR(SEARCH("09.00 -13.00",BH7)))</formula>
    </cfRule>
    <cfRule type="containsText" dxfId="4243" priority="4376" operator="containsText" text="09.00 -15:00">
      <formula>NOT(ISERROR(SEARCH("09.00 -15:00",BH7)))</formula>
    </cfRule>
    <cfRule type="containsText" dxfId="4242" priority="4377" operator="containsText" text="09.00 -16.00">
      <formula>NOT(ISERROR(SEARCH("09.00 -16.00",BH7)))</formula>
    </cfRule>
  </conditionalFormatting>
  <conditionalFormatting sqref="BH7">
    <cfRule type="containsText" dxfId="4241" priority="4372" operator="containsText" text="09.00 -13:00">
      <formula>NOT(ISERROR(SEARCH("09.00 -13:00",BH7)))</formula>
    </cfRule>
    <cfRule type="containsText" dxfId="4240" priority="4373" operator="containsText" text="08.30 -17.30">
      <formula>NOT(ISERROR(SEARCH("08.30 -17.30",BH7)))</formula>
    </cfRule>
    <cfRule type="containsText" dxfId="4239" priority="4374" operator="containsText" text="08.30 -15:30">
      <formula>NOT(ISERROR(SEARCH("08.30 -15:30",BH7)))</formula>
    </cfRule>
  </conditionalFormatting>
  <conditionalFormatting sqref="BH35">
    <cfRule type="containsText" dxfId="4238" priority="4355" operator="containsText" text="08.30 – 14.30">
      <formula>NOT(ISERROR(SEARCH("08.30 – 14.30",BH35)))</formula>
    </cfRule>
    <cfRule type="containsText" dxfId="4237" priority="4356" operator="containsText" text="09:30 – 18.30">
      <formula>NOT(ISERROR(SEARCH("09:30 – 18.30",BH35)))</formula>
    </cfRule>
    <cfRule type="containsText" dxfId="4236" priority="4357" operator="containsText" text="10.30 – 18.30">
      <formula>NOT(ISERROR(SEARCH("10.30 – 18.30",BH35)))</formula>
    </cfRule>
    <cfRule type="containsText" dxfId="4235" priority="4358" operator="containsText" text="09.30 – 18.30">
      <formula>NOT(ISERROR(SEARCH("09.30 – 18.30",BH35)))</formula>
    </cfRule>
    <cfRule type="containsText" dxfId="4234" priority="4359" operator="containsText" text="09.00 – 13:00">
      <formula>NOT(ISERROR(SEARCH("09.00 – 13:00",BH35)))</formula>
    </cfRule>
    <cfRule type="containsText" dxfId="4233" priority="4360" operator="containsText" text="08.30 – 16.30">
      <formula>NOT(ISERROR(SEARCH("08.30 – 16.30",BH35)))</formula>
    </cfRule>
    <cfRule type="containsText" dxfId="4232" priority="4361" operator="containsText" text="08:30 – 17.30">
      <formula>NOT(ISERROR(SEARCH("08:30 – 17.30",BH35)))</formula>
    </cfRule>
    <cfRule type="containsText" dxfId="4231" priority="4362" operator="containsText" text="08.30 – 17.30">
      <formula>NOT(ISERROR(SEARCH("08.30 – 17.30",BH35)))</formula>
    </cfRule>
    <cfRule type="containsText" dxfId="4230" priority="4363" operator="containsText" text="09.00 – 18.00">
      <formula>NOT(ISERROR(SEARCH("09.00 – 18.00",BH35)))</formula>
    </cfRule>
    <cfRule type="containsText" dxfId="4229" priority="4364" operator="containsText" text="09.00 – 13.00">
      <formula>NOT(ISERROR(SEARCH("09.00 – 13.00",BH35)))</formula>
    </cfRule>
    <cfRule type="containsText" dxfId="4228" priority="4365" operator="containsText" text="11.30 – 19.30">
      <formula>NOT(ISERROR(SEARCH("11.30 – 19.30",BH35)))</formula>
    </cfRule>
    <cfRule type="containsText" dxfId="4227" priority="4366" operator="containsText" text="10.30 – 19.30">
      <formula>NOT(ISERROR(SEARCH("10.30 – 19.30",BH35)))</formula>
    </cfRule>
    <cfRule type="containsText" dxfId="4226" priority="4367" operator="containsText" text="09.00 – 15.00">
      <formula>NOT(ISERROR(SEARCH("09.00 – 15.00",BH35)))</formula>
    </cfRule>
    <cfRule type="containsText" dxfId="4225" priority="4368" operator="containsText" text="12:30">
      <formula>NOT(ISERROR(SEARCH("12:30",BH35)))</formula>
    </cfRule>
    <cfRule type="containsText" dxfId="4224" priority="4369" operator="containsText" text="13:30">
      <formula>NOT(ISERROR(SEARCH("13:30",BH35)))</formula>
    </cfRule>
    <cfRule type="containsText" dxfId="4223" priority="4370" operator="containsText" text="FESTIVITÁ">
      <formula>NOT(ISERROR(SEARCH("FESTIVITÁ",BH35)))</formula>
    </cfRule>
    <cfRule type="cellIs" dxfId="4222" priority="4371" operator="equal">
      <formula>"DOMENICA"</formula>
    </cfRule>
  </conditionalFormatting>
  <conditionalFormatting sqref="BH45">
    <cfRule type="containsText" dxfId="4221" priority="4338" operator="containsText" text="08.30 – 14.30">
      <formula>NOT(ISERROR(SEARCH("08.30 – 14.30",BH45)))</formula>
    </cfRule>
    <cfRule type="containsText" dxfId="4220" priority="4339" operator="containsText" text="09:30 – 18.30">
      <formula>NOT(ISERROR(SEARCH("09:30 – 18.30",BH45)))</formula>
    </cfRule>
    <cfRule type="containsText" dxfId="4219" priority="4340" operator="containsText" text="10.30 – 18.30">
      <formula>NOT(ISERROR(SEARCH("10.30 – 18.30",BH45)))</formula>
    </cfRule>
    <cfRule type="containsText" dxfId="4218" priority="4341" operator="containsText" text="09.30 – 18.30">
      <formula>NOT(ISERROR(SEARCH("09.30 – 18.30",BH45)))</formula>
    </cfRule>
    <cfRule type="containsText" dxfId="4217" priority="4342" operator="containsText" text="09.00 – 13:00">
      <formula>NOT(ISERROR(SEARCH("09.00 – 13:00",BH45)))</formula>
    </cfRule>
    <cfRule type="containsText" dxfId="4216" priority="4343" operator="containsText" text="08.30 – 16.30">
      <formula>NOT(ISERROR(SEARCH("08.30 – 16.30",BH45)))</formula>
    </cfRule>
    <cfRule type="containsText" dxfId="4215" priority="4344" operator="containsText" text="08:30 – 17.30">
      <formula>NOT(ISERROR(SEARCH("08:30 – 17.30",BH45)))</formula>
    </cfRule>
    <cfRule type="containsText" dxfId="4214" priority="4345" operator="containsText" text="08.30 – 17.30">
      <formula>NOT(ISERROR(SEARCH("08.30 – 17.30",BH45)))</formula>
    </cfRule>
    <cfRule type="containsText" dxfId="4213" priority="4346" operator="containsText" text="09.00 – 18.00">
      <formula>NOT(ISERROR(SEARCH("09.00 – 18.00",BH45)))</formula>
    </cfRule>
    <cfRule type="containsText" dxfId="4212" priority="4347" operator="containsText" text="09.00 – 13.00">
      <formula>NOT(ISERROR(SEARCH("09.00 – 13.00",BH45)))</formula>
    </cfRule>
    <cfRule type="containsText" dxfId="4211" priority="4348" operator="containsText" text="11.30 – 19.30">
      <formula>NOT(ISERROR(SEARCH("11.30 – 19.30",BH45)))</formula>
    </cfRule>
    <cfRule type="containsText" dxfId="4210" priority="4349" operator="containsText" text="10.30 – 19.30">
      <formula>NOT(ISERROR(SEARCH("10.30 – 19.30",BH45)))</formula>
    </cfRule>
    <cfRule type="containsText" dxfId="4209" priority="4350" operator="containsText" text="09.00 – 15.00">
      <formula>NOT(ISERROR(SEARCH("09.00 – 15.00",BH45)))</formula>
    </cfRule>
    <cfRule type="containsText" dxfId="4208" priority="4351" operator="containsText" text="12:30">
      <formula>NOT(ISERROR(SEARCH("12:30",BH45)))</formula>
    </cfRule>
    <cfRule type="containsText" dxfId="4207" priority="4352" operator="containsText" text="13:30">
      <formula>NOT(ISERROR(SEARCH("13:30",BH45)))</formula>
    </cfRule>
    <cfRule type="containsText" dxfId="4206" priority="4353" operator="containsText" text="FESTIVITÁ">
      <formula>NOT(ISERROR(SEARCH("FESTIVITÁ",BH45)))</formula>
    </cfRule>
    <cfRule type="cellIs" dxfId="4205" priority="4354" operator="equal">
      <formula>"DOMENICA"</formula>
    </cfRule>
  </conditionalFormatting>
  <conditionalFormatting sqref="BH35 BH45">
    <cfRule type="containsText" dxfId="4204" priority="4332" operator="containsText" text="09.00 - 13.00">
      <formula>NOT(ISERROR(SEARCH("09.00 - 13.00",BH35)))</formula>
    </cfRule>
    <cfRule type="containsText" dxfId="4203" priority="4333" operator="containsText" text="09.00 – 15:00">
      <formula>NOT(ISERROR(SEARCH("09.00 – 15:00",BH35)))</formula>
    </cfRule>
    <cfRule type="containsText" dxfId="4202" priority="4334" operator="containsText" text="09.00 – 16.00">
      <formula>NOT(ISERROR(SEARCH("09.00 – 16.00",BH35)))</formula>
    </cfRule>
    <cfRule type="containsText" dxfId="4201" priority="4335" operator="containsText" text="09.00 - 13:00">
      <formula>NOT(ISERROR(SEARCH("09.00 - 13:00",BH35)))</formula>
    </cfRule>
    <cfRule type="containsText" dxfId="4200" priority="4336" operator="containsText" text="08.30 – 16:30 ">
      <formula>NOT(ISERROR(SEARCH("08.30 – 16:30 ",BH35)))</formula>
    </cfRule>
    <cfRule type="containsText" dxfId="4199" priority="4337" operator="containsText" text="08.30 – 17:30 ">
      <formula>NOT(ISERROR(SEARCH("08.30 – 17:30 ",BH35)))</formula>
    </cfRule>
  </conditionalFormatting>
  <conditionalFormatting sqref="BH26">
    <cfRule type="cellIs" dxfId="4198" priority="4049" operator="equal">
      <formula>"09.00 – 18.00"</formula>
    </cfRule>
  </conditionalFormatting>
  <conditionalFormatting sqref="BH26">
    <cfRule type="cellIs" dxfId="4197" priority="3989" operator="equal">
      <formula>_FV(13,"3")</formula>
    </cfRule>
  </conditionalFormatting>
  <conditionalFormatting sqref="BH46">
    <cfRule type="cellIs" dxfId="4196" priority="4323" operator="equal">
      <formula>"09.00 – 13.00"</formula>
    </cfRule>
  </conditionalFormatting>
  <conditionalFormatting sqref="BH46">
    <cfRule type="cellIs" dxfId="4195" priority="4324" operator="equal">
      <formula>"09.00 – 15.00"</formula>
    </cfRule>
  </conditionalFormatting>
  <conditionalFormatting sqref="BH46">
    <cfRule type="cellIs" dxfId="4194" priority="4325" operator="equal">
      <formula>"09.00 – 18.00"</formula>
    </cfRule>
  </conditionalFormatting>
  <conditionalFormatting sqref="BH46">
    <cfRule type="cellIs" dxfId="4193" priority="4326" operator="equal">
      <formula>"09.30 – 13.00"</formula>
    </cfRule>
  </conditionalFormatting>
  <conditionalFormatting sqref="BH46">
    <cfRule type="cellIs" dxfId="4192" priority="4327" operator="equal">
      <formula>"10.30 – 19.30"</formula>
    </cfRule>
  </conditionalFormatting>
  <conditionalFormatting sqref="BH46">
    <cfRule type="cellIs" dxfId="4191" priority="4328" operator="equal">
      <formula>"11.30 – 19.30"</formula>
    </cfRule>
  </conditionalFormatting>
  <conditionalFormatting sqref="BH46">
    <cfRule type="cellIs" dxfId="4190" priority="4329" operator="equal">
      <formula>_FV(13,"3")</formula>
    </cfRule>
  </conditionalFormatting>
  <conditionalFormatting sqref="BH46">
    <cfRule type="cellIs" dxfId="4189" priority="4330" operator="equal">
      <formula>_FV(13,"3")</formula>
    </cfRule>
  </conditionalFormatting>
  <conditionalFormatting sqref="BH46">
    <cfRule type="cellIs" dxfId="4188" priority="4331" operator="equal">
      <formula>_FV(13,"3")</formula>
    </cfRule>
  </conditionalFormatting>
  <conditionalFormatting sqref="BH46">
    <cfRule type="containsText" dxfId="4187" priority="4313" operator="containsText" text="DOMENICA">
      <formula>NOT(ISERROR(SEARCH("DOMENICA",BH46)))</formula>
    </cfRule>
    <cfRule type="containsText" dxfId="4186" priority="4314" operator="containsText" text="08.30 – 14.30">
      <formula>NOT(ISERROR(SEARCH("08.30 – 14.30",BH46)))</formula>
    </cfRule>
    <cfRule type="containsText" dxfId="4185" priority="4315" operator="containsText" text="09.30 – 18.30">
      <formula>NOT(ISERROR(SEARCH("09.30 – 18.30",BH46)))</formula>
    </cfRule>
    <cfRule type="containsText" dxfId="4184" priority="4316" operator="containsText" text="08.30 – 16.30">
      <formula>NOT(ISERROR(SEARCH("08.30 – 16.30",BH46)))</formula>
    </cfRule>
    <cfRule type="containsText" dxfId="4183" priority="4317" operator="containsText" text="08.30 – 17.30">
      <formula>NOT(ISERROR(SEARCH("08.30 – 17.30",BH46)))</formula>
    </cfRule>
    <cfRule type="containsText" dxfId="4182" priority="4318" operator="containsText" text="09.00 – 18.00">
      <formula>NOT(ISERROR(SEARCH("09.00 – 18.00",BH46)))</formula>
    </cfRule>
    <cfRule type="containsText" dxfId="4181" priority="4319" operator="containsText" text="09.00 – 15.00">
      <formula>NOT(ISERROR(SEARCH("09.00 – 15.00",BH46)))</formula>
    </cfRule>
    <cfRule type="containsText" dxfId="4180" priority="4320" operator="containsText" text="10.30 – 19.30">
      <formula>NOT(ISERROR(SEARCH("10.30 – 19.30",BH46)))</formula>
    </cfRule>
    <cfRule type="containsText" dxfId="4179" priority="4321" operator="containsText" text="09.00 – 13.00">
      <formula>NOT(ISERROR(SEARCH("09.00 – 13.00",BH46)))</formula>
    </cfRule>
    <cfRule type="containsText" dxfId="4178" priority="4322" operator="containsText" text="11.30 – 19.30">
      <formula>NOT(ISERROR(SEARCH("11.30 – 19.30",BH46)))</formula>
    </cfRule>
  </conditionalFormatting>
  <conditionalFormatting sqref="BH46">
    <cfRule type="cellIs" dxfId="4177" priority="4305" operator="equal">
      <formula>"09.00 – 15.00"</formula>
    </cfRule>
  </conditionalFormatting>
  <conditionalFormatting sqref="BH46">
    <cfRule type="cellIs" dxfId="4176" priority="4306" operator="equal">
      <formula>"09.00 – 18.00"</formula>
    </cfRule>
  </conditionalFormatting>
  <conditionalFormatting sqref="BH46">
    <cfRule type="cellIs" dxfId="4175" priority="4307" operator="equal">
      <formula>"09.30 – 13.00"</formula>
    </cfRule>
  </conditionalFormatting>
  <conditionalFormatting sqref="BH46">
    <cfRule type="cellIs" dxfId="4174" priority="4308" operator="equal">
      <formula>"10.30 – 19.30"</formula>
    </cfRule>
  </conditionalFormatting>
  <conditionalFormatting sqref="BH46">
    <cfRule type="cellIs" dxfId="4173" priority="4309" operator="equal">
      <formula>"11.30 – 19.30"</formula>
    </cfRule>
  </conditionalFormatting>
  <conditionalFormatting sqref="BH46">
    <cfRule type="cellIs" dxfId="4172" priority="4310" operator="equal">
      <formula>_FV(13,"3")</formula>
    </cfRule>
  </conditionalFormatting>
  <conditionalFormatting sqref="BH46">
    <cfRule type="cellIs" dxfId="4171" priority="4311" operator="equal">
      <formula>_FV(13,"3")</formula>
    </cfRule>
  </conditionalFormatting>
  <conditionalFormatting sqref="BH46">
    <cfRule type="cellIs" dxfId="4170" priority="4312" operator="equal">
      <formula>_FV(13,"3")</formula>
    </cfRule>
  </conditionalFormatting>
  <conditionalFormatting sqref="BH46">
    <cfRule type="cellIs" dxfId="4169" priority="4297" operator="equal">
      <formula>"09.00 – 15.00"</formula>
    </cfRule>
  </conditionalFormatting>
  <conditionalFormatting sqref="BH46">
    <cfRule type="cellIs" dxfId="4168" priority="4298" operator="equal">
      <formula>"09.00 – 18.00"</formula>
    </cfRule>
  </conditionalFormatting>
  <conditionalFormatting sqref="BH46">
    <cfRule type="cellIs" dxfId="4167" priority="4299" operator="equal">
      <formula>"09.30 – 13.00"</formula>
    </cfRule>
  </conditionalFormatting>
  <conditionalFormatting sqref="BH46">
    <cfRule type="cellIs" dxfId="4166" priority="4300" operator="equal">
      <formula>"10.30 – 19.30"</formula>
    </cfRule>
  </conditionalFormatting>
  <conditionalFormatting sqref="BH46">
    <cfRule type="cellIs" dxfId="4165" priority="4301" operator="equal">
      <formula>"11.30 – 19.30"</formula>
    </cfRule>
  </conditionalFormatting>
  <conditionalFormatting sqref="BH46">
    <cfRule type="cellIs" dxfId="4164" priority="4302" operator="equal">
      <formula>_FV(13,"3")</formula>
    </cfRule>
  </conditionalFormatting>
  <conditionalFormatting sqref="BH46">
    <cfRule type="cellIs" dxfId="4163" priority="4303" operator="equal">
      <formula>_FV(13,"3")</formula>
    </cfRule>
  </conditionalFormatting>
  <conditionalFormatting sqref="BH46">
    <cfRule type="cellIs" dxfId="4162" priority="4304" operator="equal">
      <formula>_FV(13,"3")</formula>
    </cfRule>
  </conditionalFormatting>
  <conditionalFormatting sqref="BH46">
    <cfRule type="containsText" dxfId="4161" priority="4291" operator="containsText" text="09.00 - 13.00">
      <formula>NOT(ISERROR(SEARCH("09.00 - 13.00",BH46)))</formula>
    </cfRule>
    <cfRule type="containsText" dxfId="4160" priority="4292" operator="containsText" text="09.00 – 15:00">
      <formula>NOT(ISERROR(SEARCH("09.00 – 15:00",BH46)))</formula>
    </cfRule>
    <cfRule type="containsText" dxfId="4159" priority="4293" operator="containsText" text="09.00 – 16.00">
      <formula>NOT(ISERROR(SEARCH("09.00 – 16.00",BH46)))</formula>
    </cfRule>
    <cfRule type="containsText" dxfId="4158" priority="4294" operator="containsText" text="09.00 - 13:00">
      <formula>NOT(ISERROR(SEARCH("09.00 - 13:00",BH46)))</formula>
    </cfRule>
    <cfRule type="containsText" dxfId="4157" priority="4295" operator="containsText" text="08.30 – 16:30 ">
      <formula>NOT(ISERROR(SEARCH("08.30 – 16:30 ",BH46)))</formula>
    </cfRule>
    <cfRule type="containsText" dxfId="4156" priority="4296" operator="containsText" text="08.30 – 17:30 ">
      <formula>NOT(ISERROR(SEARCH("08.30 – 17:30 ",BH46)))</formula>
    </cfRule>
  </conditionalFormatting>
  <conditionalFormatting sqref="BH46">
    <cfRule type="cellIs" dxfId="4155" priority="4283" operator="equal">
      <formula>"09.00 – 15.00"</formula>
    </cfRule>
  </conditionalFormatting>
  <conditionalFormatting sqref="BH46">
    <cfRule type="cellIs" dxfId="4154" priority="4284" operator="equal">
      <formula>"09.00 – 18.00"</formula>
    </cfRule>
  </conditionalFormatting>
  <conditionalFormatting sqref="BH46">
    <cfRule type="cellIs" dxfId="4153" priority="4285" operator="equal">
      <formula>"09.30 – 13.00"</formula>
    </cfRule>
  </conditionalFormatting>
  <conditionalFormatting sqref="BH46">
    <cfRule type="cellIs" dxfId="4152" priority="4286" operator="equal">
      <formula>"10.30 – 19.30"</formula>
    </cfRule>
  </conditionalFormatting>
  <conditionalFormatting sqref="BH46">
    <cfRule type="cellIs" dxfId="4151" priority="4287" operator="equal">
      <formula>"11.30 – 19.30"</formula>
    </cfRule>
  </conditionalFormatting>
  <conditionalFormatting sqref="BH46">
    <cfRule type="cellIs" dxfId="4150" priority="4288" operator="equal">
      <formula>_FV(13,"3")</formula>
    </cfRule>
  </conditionalFormatting>
  <conditionalFormatting sqref="BH46">
    <cfRule type="cellIs" dxfId="4149" priority="4289" operator="equal">
      <formula>_FV(13,"3")</formula>
    </cfRule>
  </conditionalFormatting>
  <conditionalFormatting sqref="BH46">
    <cfRule type="cellIs" dxfId="4148" priority="4290" operator="equal">
      <formula>_FV(13,"3")</formula>
    </cfRule>
  </conditionalFormatting>
  <conditionalFormatting sqref="BH46">
    <cfRule type="containsText" dxfId="4147" priority="4273" operator="containsText" text="DOMENICA">
      <formula>NOT(ISERROR(SEARCH("DOMENICA",BH46)))</formula>
    </cfRule>
    <cfRule type="containsText" dxfId="4146" priority="4274" operator="containsText" text="08.30 – 14.30">
      <formula>NOT(ISERROR(SEARCH("08.30 – 14.30",BH46)))</formula>
    </cfRule>
    <cfRule type="containsText" dxfId="4145" priority="4275" operator="containsText" text="09.30 – 18.30">
      <formula>NOT(ISERROR(SEARCH("09.30 – 18.30",BH46)))</formula>
    </cfRule>
    <cfRule type="containsText" dxfId="4144" priority="4276" operator="containsText" text="08.30 – 16.30">
      <formula>NOT(ISERROR(SEARCH("08.30 – 16.30",BH46)))</formula>
    </cfRule>
    <cfRule type="containsText" dxfId="4143" priority="4277" operator="containsText" text="08.30 – 17.30">
      <formula>NOT(ISERROR(SEARCH("08.30 – 17.30",BH46)))</formula>
    </cfRule>
    <cfRule type="containsText" dxfId="4142" priority="4278" operator="containsText" text="09.00 – 18.00">
      <formula>NOT(ISERROR(SEARCH("09.00 – 18.00",BH46)))</formula>
    </cfRule>
    <cfRule type="containsText" dxfId="4141" priority="4279" operator="containsText" text="09.00 – 15.00">
      <formula>NOT(ISERROR(SEARCH("09.00 – 15.00",BH46)))</formula>
    </cfRule>
    <cfRule type="containsText" dxfId="4140" priority="4280" operator="containsText" text="10.30 – 19.30">
      <formula>NOT(ISERROR(SEARCH("10.30 – 19.30",BH46)))</formula>
    </cfRule>
    <cfRule type="containsText" dxfId="4139" priority="4281" operator="containsText" text="09.00 – 13.00">
      <formula>NOT(ISERROR(SEARCH("09.00 – 13.00",BH46)))</formula>
    </cfRule>
    <cfRule type="containsText" dxfId="4138" priority="4282" operator="containsText" text="11.30 – 19.30">
      <formula>NOT(ISERROR(SEARCH("11.30 – 19.30",BH46)))</formula>
    </cfRule>
  </conditionalFormatting>
  <conditionalFormatting sqref="BH46">
    <cfRule type="cellIs" dxfId="4137" priority="4266" operator="equal">
      <formula>"09.00 – 18.00"</formula>
    </cfRule>
  </conditionalFormatting>
  <conditionalFormatting sqref="BH46">
    <cfRule type="cellIs" dxfId="4136" priority="4267" operator="equal">
      <formula>"09.30 – 13.00"</formula>
    </cfRule>
  </conditionalFormatting>
  <conditionalFormatting sqref="BH46">
    <cfRule type="cellIs" dxfId="4135" priority="4268" operator="equal">
      <formula>"10.30 – 19.30"</formula>
    </cfRule>
  </conditionalFormatting>
  <conditionalFormatting sqref="BH46">
    <cfRule type="cellIs" dxfId="4134" priority="4269" operator="equal">
      <formula>"11.30 – 19.30"</formula>
    </cfRule>
  </conditionalFormatting>
  <conditionalFormatting sqref="BH46">
    <cfRule type="cellIs" dxfId="4133" priority="4270" operator="equal">
      <formula>_FV(13,"3")</formula>
    </cfRule>
  </conditionalFormatting>
  <conditionalFormatting sqref="BH46">
    <cfRule type="cellIs" dxfId="4132" priority="4271" operator="equal">
      <formula>_FV(13,"3")</formula>
    </cfRule>
  </conditionalFormatting>
  <conditionalFormatting sqref="BH46">
    <cfRule type="cellIs" dxfId="4131" priority="4272" operator="equal">
      <formula>_FV(13,"3")</formula>
    </cfRule>
  </conditionalFormatting>
  <conditionalFormatting sqref="BH46">
    <cfRule type="cellIs" dxfId="4130" priority="4259" operator="equal">
      <formula>"09.00 – 18.00"</formula>
    </cfRule>
  </conditionalFormatting>
  <conditionalFormatting sqref="BH46">
    <cfRule type="cellIs" dxfId="4129" priority="4260" operator="equal">
      <formula>"09.30 – 13.00"</formula>
    </cfRule>
  </conditionalFormatting>
  <conditionalFormatting sqref="BH46">
    <cfRule type="cellIs" dxfId="4128" priority="4261" operator="equal">
      <formula>"10.30 – 19.30"</formula>
    </cfRule>
  </conditionalFormatting>
  <conditionalFormatting sqref="BH46">
    <cfRule type="cellIs" dxfId="4127" priority="4262" operator="equal">
      <formula>"11.30 – 19.30"</formula>
    </cfRule>
  </conditionalFormatting>
  <conditionalFormatting sqref="BH46">
    <cfRule type="cellIs" dxfId="4126" priority="4263" operator="equal">
      <formula>_FV(13,"3")</formula>
    </cfRule>
  </conditionalFormatting>
  <conditionalFormatting sqref="BH46">
    <cfRule type="cellIs" dxfId="4125" priority="4264" operator="equal">
      <formula>_FV(13,"3")</formula>
    </cfRule>
  </conditionalFormatting>
  <conditionalFormatting sqref="BH46">
    <cfRule type="cellIs" dxfId="4124" priority="4265" operator="equal">
      <formula>_FV(13,"3")</formula>
    </cfRule>
  </conditionalFormatting>
  <conditionalFormatting sqref="BH47:BH54">
    <cfRule type="containsText" dxfId="4123" priority="4241" operator="containsText" text="08.30 – 14.30">
      <formula>NOT(ISERROR(SEARCH("08.30 – 14.30",BH47)))</formula>
    </cfRule>
    <cfRule type="containsText" dxfId="4122" priority="4242" operator="containsText" text="09:30 – 18.30">
      <formula>NOT(ISERROR(SEARCH("09:30 – 18.30",BH47)))</formula>
    </cfRule>
    <cfRule type="containsText" dxfId="4121" priority="4243" operator="containsText" text="10.30 – 18.30">
      <formula>NOT(ISERROR(SEARCH("10.30 – 18.30",BH47)))</formula>
    </cfRule>
    <cfRule type="containsText" dxfId="4120" priority="4244" operator="containsText" text="09.30 – 18.30">
      <formula>NOT(ISERROR(SEARCH("09.30 – 18.30",BH47)))</formula>
    </cfRule>
    <cfRule type="containsText" dxfId="4119" priority="4246" operator="containsText" text="09.00 – 13:00">
      <formula>NOT(ISERROR(SEARCH("09.00 – 13:00",BH47)))</formula>
    </cfRule>
    <cfRule type="containsText" dxfId="4118" priority="4247" operator="containsText" text="08.30 – 16.30">
      <formula>NOT(ISERROR(SEARCH("08.30 – 16.30",BH47)))</formula>
    </cfRule>
    <cfRule type="containsText" dxfId="4117" priority="4248" operator="containsText" text="08:30 – 17.30">
      <formula>NOT(ISERROR(SEARCH("08:30 – 17.30",BH47)))</formula>
    </cfRule>
    <cfRule type="containsText" dxfId="4116" priority="4249" operator="containsText" text="08.30 – 17.30">
      <formula>NOT(ISERROR(SEARCH("08.30 – 17.30",BH47)))</formula>
    </cfRule>
    <cfRule type="containsText" dxfId="4115" priority="4250" operator="containsText" text="09.00 – 18.00">
      <formula>NOT(ISERROR(SEARCH("09.00 – 18.00",BH47)))</formula>
    </cfRule>
    <cfRule type="containsText" dxfId="4114" priority="4251" operator="containsText" text="09.00 – 13.00">
      <formula>NOT(ISERROR(SEARCH("09.00 – 13.00",BH47)))</formula>
    </cfRule>
    <cfRule type="containsText" dxfId="4113" priority="4252" operator="containsText" text="11.30 – 19.30">
      <formula>NOT(ISERROR(SEARCH("11.30 – 19.30",BH47)))</formula>
    </cfRule>
    <cfRule type="containsText" dxfId="4112" priority="4253" operator="containsText" text="10.30 – 19.30">
      <formula>NOT(ISERROR(SEARCH("10.30 – 19.30",BH47)))</formula>
    </cfRule>
    <cfRule type="containsText" dxfId="4111" priority="4254" operator="containsText" text="09.00 – 15.00">
      <formula>NOT(ISERROR(SEARCH("09.00 – 15.00",BH47)))</formula>
    </cfRule>
    <cfRule type="containsText" dxfId="4110" priority="4255" operator="containsText" text="1 2 : 3 0">
      <formula>NOT(ISERROR(SEARCH("1 2 : 3 0",BH47)))</formula>
    </cfRule>
    <cfRule type="containsText" dxfId="4109" priority="4256" operator="containsText" text="1 3 : 3 0">
      <formula>NOT(ISERROR(SEARCH("1 3 : 3 0",BH47)))</formula>
    </cfRule>
    <cfRule type="containsText" dxfId="4108" priority="4257" operator="containsText" text="FESTIVITÁ">
      <formula>NOT(ISERROR(SEARCH("FESTIVITÁ",BH47)))</formula>
    </cfRule>
    <cfRule type="cellIs" dxfId="4107" priority="4258" operator="equal">
      <formula>"DOMENICA"</formula>
    </cfRule>
  </conditionalFormatting>
  <conditionalFormatting sqref="BH47:BH54">
    <cfRule type="containsText" dxfId="4106" priority="4233" operator="containsText" text="09.00 - 13.00">
      <formula>NOT(ISERROR(SEARCH("09.00 - 13.00",BH47)))</formula>
    </cfRule>
    <cfRule type="containsText" dxfId="4105" priority="4236" operator="containsText" text="09.00 – 15:00">
      <formula>NOT(ISERROR(SEARCH("09.00 – 15:00",BH47)))</formula>
    </cfRule>
    <cfRule type="containsText" dxfId="4104" priority="4237" operator="containsText" text="09.00 – 16.00">
      <formula>NOT(ISERROR(SEARCH("09.00 – 16.00",BH47)))</formula>
    </cfRule>
    <cfRule type="containsText" dxfId="4103" priority="4238" operator="containsText" text="09.00 - 13:00">
      <formula>NOT(ISERROR(SEARCH("09.00 - 13:00",BH47)))</formula>
    </cfRule>
    <cfRule type="containsText" dxfId="4102" priority="4239" operator="containsText" text="08.30 – 16:30 ">
      <formula>NOT(ISERROR(SEARCH("08.30 – 16:30 ",BH47)))</formula>
    </cfRule>
    <cfRule type="containsText" dxfId="4101" priority="4240" operator="containsText" text="08.30 – 17:30 ">
      <formula>NOT(ISERROR(SEARCH("08.30 – 17:30 ",BH47)))</formula>
    </cfRule>
  </conditionalFormatting>
  <conditionalFormatting sqref="BH47:BH54">
    <cfRule type="containsText" dxfId="4100" priority="4235" operator="containsText" text="1 3 : 0 0">
      <formula>NOT(ISERROR(SEARCH("1 3 : 0 0",BH47)))</formula>
    </cfRule>
  </conditionalFormatting>
  <conditionalFormatting sqref="BH47">
    <cfRule type="containsText" dxfId="4099" priority="4234" operator="containsText" text="13:00">
      <formula>NOT(ISERROR(SEARCH("13:00",BH47)))</formula>
    </cfRule>
  </conditionalFormatting>
  <conditionalFormatting sqref="BH47:BH54">
    <cfRule type="containsText" dxfId="4098" priority="4245" operator="containsText" text="09:00 – 13.00 ">
      <formula>NOT(ISERROR(SEARCH("09:00 – 13.00 ",BH47)))</formula>
    </cfRule>
  </conditionalFormatting>
  <conditionalFormatting sqref="BH53">
    <cfRule type="containsText" dxfId="4097" priority="4232" operator="containsText" text="09:00 – 13.00 ">
      <formula>NOT(ISERROR(SEARCH("09:00 – 13.00 ",BH53)))</formula>
    </cfRule>
  </conditionalFormatting>
  <conditionalFormatting sqref="BH47:BH54">
    <cfRule type="containsText" dxfId="4096" priority="4231" operator="containsText" text="09:00 – 13.00 ">
      <formula>NOT(ISERROR(SEARCH("09:00 – 13.00 ",BH47)))</formula>
    </cfRule>
  </conditionalFormatting>
  <conditionalFormatting sqref="BH53:BH54">
    <cfRule type="containsText" dxfId="4095" priority="4230" operator="containsText" text="09:00 – 13.00 ">
      <formula>NOT(ISERROR(SEARCH("09:00 – 13.00 ",BH53)))</formula>
    </cfRule>
  </conditionalFormatting>
  <conditionalFormatting sqref="BH48">
    <cfRule type="containsText" dxfId="4094" priority="4227" operator="containsText" text="09.00 -13.00">
      <formula>NOT(ISERROR(SEARCH("09.00 -13.00",BH48)))</formula>
    </cfRule>
    <cfRule type="containsText" dxfId="4093" priority="4228" operator="containsText" text="09.00 -15:00">
      <formula>NOT(ISERROR(SEARCH("09.00 -15:00",BH48)))</formula>
    </cfRule>
    <cfRule type="containsText" dxfId="4092" priority="4229" operator="containsText" text="09.00 -16.00">
      <formula>NOT(ISERROR(SEARCH("09.00 -16.00",BH48)))</formula>
    </cfRule>
  </conditionalFormatting>
  <conditionalFormatting sqref="BH49:BH54">
    <cfRule type="containsText" dxfId="4091" priority="4224" operator="containsText" text="09.00 -13.00">
      <formula>NOT(ISERROR(SEARCH("09.00 -13.00",BH49)))</formula>
    </cfRule>
    <cfRule type="containsText" dxfId="4090" priority="4225" operator="containsText" text="09.00 -15:00">
      <formula>NOT(ISERROR(SEARCH("09.00 -15:00",BH49)))</formula>
    </cfRule>
    <cfRule type="containsText" dxfId="4089" priority="4226" operator="containsText" text="09.00 -16.00">
      <formula>NOT(ISERROR(SEARCH("09.00 -16.00",BH49)))</formula>
    </cfRule>
  </conditionalFormatting>
  <conditionalFormatting sqref="BH47">
    <cfRule type="containsText" dxfId="4088" priority="4221" operator="containsText" text="09.00 -13.00">
      <formula>NOT(ISERROR(SEARCH("09.00 -13.00",BH47)))</formula>
    </cfRule>
    <cfRule type="containsText" dxfId="4087" priority="4222" operator="containsText" text="09.00 -15:00">
      <formula>NOT(ISERROR(SEARCH("09.00 -15:00",BH47)))</formula>
    </cfRule>
    <cfRule type="containsText" dxfId="4086" priority="4223" operator="containsText" text="09.00 -16.00">
      <formula>NOT(ISERROR(SEARCH("09.00 -16.00",BH47)))</formula>
    </cfRule>
  </conditionalFormatting>
  <conditionalFormatting sqref="BH53">
    <cfRule type="containsText" dxfId="4085" priority="4220" operator="containsText" text="09:00 – 13.00 ">
      <formula>NOT(ISERROR(SEARCH("09:00 – 13.00 ",BH53)))</formula>
    </cfRule>
  </conditionalFormatting>
  <conditionalFormatting sqref="BH47:BH54">
    <cfRule type="containsText" dxfId="4084" priority="4219" operator="containsText" text="09:00 – 13.00 ">
      <formula>NOT(ISERROR(SEARCH("09:00 – 13.00 ",BH47)))</formula>
    </cfRule>
  </conditionalFormatting>
  <conditionalFormatting sqref="BH53:BH54">
    <cfRule type="containsText" dxfId="4083" priority="4218" operator="containsText" text="09:00 – 13.00 ">
      <formula>NOT(ISERROR(SEARCH("09:00 – 13.00 ",BH53)))</formula>
    </cfRule>
  </conditionalFormatting>
  <conditionalFormatting sqref="BH48">
    <cfRule type="containsText" dxfId="4082" priority="4215" operator="containsText" text="09.00 -13.00">
      <formula>NOT(ISERROR(SEARCH("09.00 -13.00",BH48)))</formula>
    </cfRule>
    <cfRule type="containsText" dxfId="4081" priority="4216" operator="containsText" text="09.00 -15:00">
      <formula>NOT(ISERROR(SEARCH("09.00 -15:00",BH48)))</formula>
    </cfRule>
    <cfRule type="containsText" dxfId="4080" priority="4217" operator="containsText" text="09.00 -16.00">
      <formula>NOT(ISERROR(SEARCH("09.00 -16.00",BH48)))</formula>
    </cfRule>
  </conditionalFormatting>
  <conditionalFormatting sqref="BH49:BH54">
    <cfRule type="containsText" dxfId="4079" priority="4212" operator="containsText" text="09.00 -13.00">
      <formula>NOT(ISERROR(SEARCH("09.00 -13.00",BH49)))</formula>
    </cfRule>
    <cfRule type="containsText" dxfId="4078" priority="4213" operator="containsText" text="09.00 -15:00">
      <formula>NOT(ISERROR(SEARCH("09.00 -15:00",BH49)))</formula>
    </cfRule>
    <cfRule type="containsText" dxfId="4077" priority="4214" operator="containsText" text="09.00 -16.00">
      <formula>NOT(ISERROR(SEARCH("09.00 -16.00",BH49)))</formula>
    </cfRule>
  </conditionalFormatting>
  <conditionalFormatting sqref="BH47">
    <cfRule type="containsText" dxfId="4076" priority="4209" operator="containsText" text="09.00 -13.00">
      <formula>NOT(ISERROR(SEARCH("09.00 -13.00",BH47)))</formula>
    </cfRule>
    <cfRule type="containsText" dxfId="4075" priority="4210" operator="containsText" text="09.00 -15:00">
      <formula>NOT(ISERROR(SEARCH("09.00 -15:00",BH47)))</formula>
    </cfRule>
    <cfRule type="containsText" dxfId="4074" priority="4211" operator="containsText" text="09.00 -16.00">
      <formula>NOT(ISERROR(SEARCH("09.00 -16.00",BH47)))</formula>
    </cfRule>
  </conditionalFormatting>
  <conditionalFormatting sqref="BH48">
    <cfRule type="containsText" dxfId="4073" priority="4206" operator="containsText" text="09.00 -13:00">
      <formula>NOT(ISERROR(SEARCH("09.00 -13:00",BH48)))</formula>
    </cfRule>
    <cfRule type="containsText" dxfId="4072" priority="4207" operator="containsText" text="08.30 -17.30">
      <formula>NOT(ISERROR(SEARCH("08.30 -17.30",BH48)))</formula>
    </cfRule>
    <cfRule type="containsText" dxfId="4071" priority="4208" operator="containsText" text="08.30 -15:30">
      <formula>NOT(ISERROR(SEARCH("08.30 -15:30",BH48)))</formula>
    </cfRule>
  </conditionalFormatting>
  <conditionalFormatting sqref="BH49:BH54">
    <cfRule type="containsText" dxfId="4070" priority="4203" operator="containsText" text="09.00 -13.00">
      <formula>NOT(ISERROR(SEARCH("09.00 -13.00",BH49)))</formula>
    </cfRule>
    <cfRule type="containsText" dxfId="4069" priority="4204" operator="containsText" text="09.00 -15:00">
      <formula>NOT(ISERROR(SEARCH("09.00 -15:00",BH49)))</formula>
    </cfRule>
    <cfRule type="containsText" dxfId="4068" priority="4205" operator="containsText" text="09.00 -16.00">
      <formula>NOT(ISERROR(SEARCH("09.00 -16.00",BH49)))</formula>
    </cfRule>
  </conditionalFormatting>
  <conditionalFormatting sqref="BH49:BH54">
    <cfRule type="containsText" dxfId="4067" priority="4200" operator="containsText" text="09.00 -13:00">
      <formula>NOT(ISERROR(SEARCH("09.00 -13:00",BH49)))</formula>
    </cfRule>
    <cfRule type="containsText" dxfId="4066" priority="4201" operator="containsText" text="08.30 -17.30">
      <formula>NOT(ISERROR(SEARCH("08.30 -17.30",BH49)))</formula>
    </cfRule>
    <cfRule type="containsText" dxfId="4065" priority="4202" operator="containsText" text="08.30 -15:30">
      <formula>NOT(ISERROR(SEARCH("08.30 -15:30",BH49)))</formula>
    </cfRule>
  </conditionalFormatting>
  <conditionalFormatting sqref="BH47">
    <cfRule type="containsText" dxfId="4064" priority="4197" operator="containsText" text="09.00 -13.00">
      <formula>NOT(ISERROR(SEARCH("09.00 -13.00",BH47)))</formula>
    </cfRule>
    <cfRule type="containsText" dxfId="4063" priority="4198" operator="containsText" text="09.00 -15:00">
      <formula>NOT(ISERROR(SEARCH("09.00 -15:00",BH47)))</formula>
    </cfRule>
    <cfRule type="containsText" dxfId="4062" priority="4199" operator="containsText" text="09.00 -16.00">
      <formula>NOT(ISERROR(SEARCH("09.00 -16.00",BH47)))</formula>
    </cfRule>
  </conditionalFormatting>
  <conditionalFormatting sqref="BH47">
    <cfRule type="containsText" dxfId="4061" priority="4194" operator="containsText" text="09.00 -13:00">
      <formula>NOT(ISERROR(SEARCH("09.00 -13:00",BH47)))</formula>
    </cfRule>
    <cfRule type="containsText" dxfId="4060" priority="4195" operator="containsText" text="08.30 -17.30">
      <formula>NOT(ISERROR(SEARCH("08.30 -17.30",BH47)))</formula>
    </cfRule>
    <cfRule type="containsText" dxfId="4059" priority="4196" operator="containsText" text="08.30 -15:30">
      <formula>NOT(ISERROR(SEARCH("08.30 -15:30",BH47)))</formula>
    </cfRule>
  </conditionalFormatting>
  <conditionalFormatting sqref="BH36">
    <cfRule type="cellIs" dxfId="4058" priority="4185" operator="equal">
      <formula>"09.00 – 13.00"</formula>
    </cfRule>
  </conditionalFormatting>
  <conditionalFormatting sqref="BH36">
    <cfRule type="cellIs" dxfId="4057" priority="4186" operator="equal">
      <formula>"09.00 – 15.00"</formula>
    </cfRule>
  </conditionalFormatting>
  <conditionalFormatting sqref="BH36">
    <cfRule type="cellIs" dxfId="4056" priority="4187" operator="equal">
      <formula>"09.00 – 18.00"</formula>
    </cfRule>
  </conditionalFormatting>
  <conditionalFormatting sqref="BH36">
    <cfRule type="cellIs" dxfId="4055" priority="4188" operator="equal">
      <formula>"09.30 – 13.00"</formula>
    </cfRule>
  </conditionalFormatting>
  <conditionalFormatting sqref="BH36">
    <cfRule type="cellIs" dxfId="4054" priority="4189" operator="equal">
      <formula>"10.30 – 19.30"</formula>
    </cfRule>
  </conditionalFormatting>
  <conditionalFormatting sqref="BH36">
    <cfRule type="cellIs" dxfId="4053" priority="4190" operator="equal">
      <formula>"11.30 – 19.30"</formula>
    </cfRule>
  </conditionalFormatting>
  <conditionalFormatting sqref="BH36">
    <cfRule type="cellIs" dxfId="4052" priority="4191" operator="equal">
      <formula>_FV(13,"3")</formula>
    </cfRule>
  </conditionalFormatting>
  <conditionalFormatting sqref="BH36">
    <cfRule type="cellIs" dxfId="4051" priority="4192" operator="equal">
      <formula>_FV(13,"3")</formula>
    </cfRule>
  </conditionalFormatting>
  <conditionalFormatting sqref="BH36">
    <cfRule type="cellIs" dxfId="4050" priority="4193" operator="equal">
      <formula>_FV(13,"3")</formula>
    </cfRule>
  </conditionalFormatting>
  <conditionalFormatting sqref="BH36">
    <cfRule type="containsText" dxfId="4049" priority="4175" operator="containsText" text="DOMENICA">
      <formula>NOT(ISERROR(SEARCH("DOMENICA",BH36)))</formula>
    </cfRule>
    <cfRule type="containsText" dxfId="4048" priority="4176" operator="containsText" text="08.30 – 14.30">
      <formula>NOT(ISERROR(SEARCH("08.30 – 14.30",BH36)))</formula>
    </cfRule>
    <cfRule type="containsText" dxfId="4047" priority="4177" operator="containsText" text="09.30 – 18.30">
      <formula>NOT(ISERROR(SEARCH("09.30 – 18.30",BH36)))</formula>
    </cfRule>
    <cfRule type="containsText" dxfId="4046" priority="4178" operator="containsText" text="08.30 – 16.30">
      <formula>NOT(ISERROR(SEARCH("08.30 – 16.30",BH36)))</formula>
    </cfRule>
    <cfRule type="containsText" dxfId="4045" priority="4179" operator="containsText" text="08.30 – 17.30">
      <formula>NOT(ISERROR(SEARCH("08.30 – 17.30",BH36)))</formula>
    </cfRule>
    <cfRule type="containsText" dxfId="4044" priority="4180" operator="containsText" text="09.00 – 18.00">
      <formula>NOT(ISERROR(SEARCH("09.00 – 18.00",BH36)))</formula>
    </cfRule>
    <cfRule type="containsText" dxfId="4043" priority="4181" operator="containsText" text="09.00 – 15.00">
      <formula>NOT(ISERROR(SEARCH("09.00 – 15.00",BH36)))</formula>
    </cfRule>
    <cfRule type="containsText" dxfId="4042" priority="4182" operator="containsText" text="10.30 – 19.30">
      <formula>NOT(ISERROR(SEARCH("10.30 – 19.30",BH36)))</formula>
    </cfRule>
    <cfRule type="containsText" dxfId="4041" priority="4183" operator="containsText" text="09.00 – 13.00">
      <formula>NOT(ISERROR(SEARCH("09.00 – 13.00",BH36)))</formula>
    </cfRule>
    <cfRule type="containsText" dxfId="4040" priority="4184" operator="containsText" text="11.30 – 19.30">
      <formula>NOT(ISERROR(SEARCH("11.30 – 19.30",BH36)))</formula>
    </cfRule>
  </conditionalFormatting>
  <conditionalFormatting sqref="BH36">
    <cfRule type="cellIs" dxfId="4039" priority="4167" operator="equal">
      <formula>"09.00 – 15.00"</formula>
    </cfRule>
  </conditionalFormatting>
  <conditionalFormatting sqref="BH36">
    <cfRule type="cellIs" dxfId="4038" priority="4168" operator="equal">
      <formula>"09.00 – 18.00"</formula>
    </cfRule>
  </conditionalFormatting>
  <conditionalFormatting sqref="BH36">
    <cfRule type="cellIs" dxfId="4037" priority="4169" operator="equal">
      <formula>"09.30 – 13.00"</formula>
    </cfRule>
  </conditionalFormatting>
  <conditionalFormatting sqref="BH36">
    <cfRule type="cellIs" dxfId="4036" priority="4170" operator="equal">
      <formula>"10.30 – 19.30"</formula>
    </cfRule>
  </conditionalFormatting>
  <conditionalFormatting sqref="BH36">
    <cfRule type="cellIs" dxfId="4035" priority="4171" operator="equal">
      <formula>"11.30 – 19.30"</formula>
    </cfRule>
  </conditionalFormatting>
  <conditionalFormatting sqref="BH36">
    <cfRule type="cellIs" dxfId="4034" priority="4172" operator="equal">
      <formula>_FV(13,"3")</formula>
    </cfRule>
  </conditionalFormatting>
  <conditionalFormatting sqref="BH36">
    <cfRule type="cellIs" dxfId="4033" priority="4173" operator="equal">
      <formula>_FV(13,"3")</formula>
    </cfRule>
  </conditionalFormatting>
  <conditionalFormatting sqref="BH36">
    <cfRule type="cellIs" dxfId="4032" priority="4174" operator="equal">
      <formula>_FV(13,"3")</formula>
    </cfRule>
  </conditionalFormatting>
  <conditionalFormatting sqref="BH36">
    <cfRule type="cellIs" dxfId="4031" priority="4159" operator="equal">
      <formula>"09.00 – 15.00"</formula>
    </cfRule>
  </conditionalFormatting>
  <conditionalFormatting sqref="BH36">
    <cfRule type="cellIs" dxfId="4030" priority="4160" operator="equal">
      <formula>"09.00 – 18.00"</formula>
    </cfRule>
  </conditionalFormatting>
  <conditionalFormatting sqref="BH36">
    <cfRule type="cellIs" dxfId="4029" priority="4161" operator="equal">
      <formula>"09.30 – 13.00"</formula>
    </cfRule>
  </conditionalFormatting>
  <conditionalFormatting sqref="BH36">
    <cfRule type="cellIs" dxfId="4028" priority="4162" operator="equal">
      <formula>"10.30 – 19.30"</formula>
    </cfRule>
  </conditionalFormatting>
  <conditionalFormatting sqref="BH36">
    <cfRule type="cellIs" dxfId="4027" priority="4163" operator="equal">
      <formula>"11.30 – 19.30"</formula>
    </cfRule>
  </conditionalFormatting>
  <conditionalFormatting sqref="BH36">
    <cfRule type="cellIs" dxfId="4026" priority="4164" operator="equal">
      <formula>_FV(13,"3")</formula>
    </cfRule>
  </conditionalFormatting>
  <conditionalFormatting sqref="BH36">
    <cfRule type="cellIs" dxfId="4025" priority="4165" operator="equal">
      <formula>_FV(13,"3")</formula>
    </cfRule>
  </conditionalFormatting>
  <conditionalFormatting sqref="BH36">
    <cfRule type="cellIs" dxfId="4024" priority="4166" operator="equal">
      <formula>_FV(13,"3")</formula>
    </cfRule>
  </conditionalFormatting>
  <conditionalFormatting sqref="BH36">
    <cfRule type="containsText" dxfId="4023" priority="4153" operator="containsText" text="09.00 - 13.00">
      <formula>NOT(ISERROR(SEARCH("09.00 - 13.00",BH36)))</formula>
    </cfRule>
    <cfRule type="containsText" dxfId="4022" priority="4154" operator="containsText" text="09.00 – 15:00">
      <formula>NOT(ISERROR(SEARCH("09.00 – 15:00",BH36)))</formula>
    </cfRule>
    <cfRule type="containsText" dxfId="4021" priority="4155" operator="containsText" text="09.00 – 16.00">
      <formula>NOT(ISERROR(SEARCH("09.00 – 16.00",BH36)))</formula>
    </cfRule>
    <cfRule type="containsText" dxfId="4020" priority="4156" operator="containsText" text="09.00 - 13:00">
      <formula>NOT(ISERROR(SEARCH("09.00 - 13:00",BH36)))</formula>
    </cfRule>
    <cfRule type="containsText" dxfId="4019" priority="4157" operator="containsText" text="08.30 – 16:30 ">
      <formula>NOT(ISERROR(SEARCH("08.30 – 16:30 ",BH36)))</formula>
    </cfRule>
    <cfRule type="containsText" dxfId="4018" priority="4158" operator="containsText" text="08.30 – 17:30 ">
      <formula>NOT(ISERROR(SEARCH("08.30 – 17:30 ",BH36)))</formula>
    </cfRule>
  </conditionalFormatting>
  <conditionalFormatting sqref="BH36">
    <cfRule type="cellIs" dxfId="4017" priority="4145" operator="equal">
      <formula>"09.00 – 15.00"</formula>
    </cfRule>
  </conditionalFormatting>
  <conditionalFormatting sqref="BH36">
    <cfRule type="cellIs" dxfId="4016" priority="4146" operator="equal">
      <formula>"09.00 – 18.00"</formula>
    </cfRule>
  </conditionalFormatting>
  <conditionalFormatting sqref="BH36">
    <cfRule type="cellIs" dxfId="4015" priority="4147" operator="equal">
      <formula>"09.30 – 13.00"</formula>
    </cfRule>
  </conditionalFormatting>
  <conditionalFormatting sqref="BH36">
    <cfRule type="cellIs" dxfId="4014" priority="4148" operator="equal">
      <formula>"10.30 – 19.30"</formula>
    </cfRule>
  </conditionalFormatting>
  <conditionalFormatting sqref="BH36">
    <cfRule type="cellIs" dxfId="4013" priority="4149" operator="equal">
      <formula>"11.30 – 19.30"</formula>
    </cfRule>
  </conditionalFormatting>
  <conditionalFormatting sqref="BH36">
    <cfRule type="cellIs" dxfId="4012" priority="4150" operator="equal">
      <formula>_FV(13,"3")</formula>
    </cfRule>
  </conditionalFormatting>
  <conditionalFormatting sqref="BH36">
    <cfRule type="cellIs" dxfId="4011" priority="4151" operator="equal">
      <formula>_FV(13,"3")</formula>
    </cfRule>
  </conditionalFormatting>
  <conditionalFormatting sqref="BH36">
    <cfRule type="cellIs" dxfId="4010" priority="4152" operator="equal">
      <formula>_FV(13,"3")</formula>
    </cfRule>
  </conditionalFormatting>
  <conditionalFormatting sqref="BH36">
    <cfRule type="containsText" dxfId="4009" priority="4135" operator="containsText" text="DOMENICA">
      <formula>NOT(ISERROR(SEARCH("DOMENICA",BH36)))</formula>
    </cfRule>
    <cfRule type="containsText" dxfId="4008" priority="4136" operator="containsText" text="08.30 – 14.30">
      <formula>NOT(ISERROR(SEARCH("08.30 – 14.30",BH36)))</formula>
    </cfRule>
    <cfRule type="containsText" dxfId="4007" priority="4137" operator="containsText" text="09.30 – 18.30">
      <formula>NOT(ISERROR(SEARCH("09.30 – 18.30",BH36)))</formula>
    </cfRule>
    <cfRule type="containsText" dxfId="4006" priority="4138" operator="containsText" text="08.30 – 16.30">
      <formula>NOT(ISERROR(SEARCH("08.30 – 16.30",BH36)))</formula>
    </cfRule>
    <cfRule type="containsText" dxfId="4005" priority="4139" operator="containsText" text="08.30 – 17.30">
      <formula>NOT(ISERROR(SEARCH("08.30 – 17.30",BH36)))</formula>
    </cfRule>
    <cfRule type="containsText" dxfId="4004" priority="4140" operator="containsText" text="09.00 – 18.00">
      <formula>NOT(ISERROR(SEARCH("09.00 – 18.00",BH36)))</formula>
    </cfRule>
    <cfRule type="containsText" dxfId="4003" priority="4141" operator="containsText" text="09.00 – 15.00">
      <formula>NOT(ISERROR(SEARCH("09.00 – 15.00",BH36)))</formula>
    </cfRule>
    <cfRule type="containsText" dxfId="4002" priority="4142" operator="containsText" text="10.30 – 19.30">
      <formula>NOT(ISERROR(SEARCH("10.30 – 19.30",BH36)))</formula>
    </cfRule>
    <cfRule type="containsText" dxfId="4001" priority="4143" operator="containsText" text="09.00 – 13.00">
      <formula>NOT(ISERROR(SEARCH("09.00 – 13.00",BH36)))</formula>
    </cfRule>
    <cfRule type="containsText" dxfId="4000" priority="4144" operator="containsText" text="11.30 – 19.30">
      <formula>NOT(ISERROR(SEARCH("11.30 – 19.30",BH36)))</formula>
    </cfRule>
  </conditionalFormatting>
  <conditionalFormatting sqref="BH36">
    <cfRule type="cellIs" dxfId="3999" priority="4128" operator="equal">
      <formula>"09.00 – 18.00"</formula>
    </cfRule>
  </conditionalFormatting>
  <conditionalFormatting sqref="BH36">
    <cfRule type="cellIs" dxfId="3998" priority="4129" operator="equal">
      <formula>"09.30 – 13.00"</formula>
    </cfRule>
  </conditionalFormatting>
  <conditionalFormatting sqref="BH36">
    <cfRule type="cellIs" dxfId="3997" priority="4130" operator="equal">
      <formula>"10.30 – 19.30"</formula>
    </cfRule>
  </conditionalFormatting>
  <conditionalFormatting sqref="BH36">
    <cfRule type="cellIs" dxfId="3996" priority="4131" operator="equal">
      <formula>"11.30 – 19.30"</formula>
    </cfRule>
  </conditionalFormatting>
  <conditionalFormatting sqref="BH36">
    <cfRule type="cellIs" dxfId="3995" priority="4132" operator="equal">
      <formula>_FV(13,"3")</formula>
    </cfRule>
  </conditionalFormatting>
  <conditionalFormatting sqref="BH36">
    <cfRule type="cellIs" dxfId="3994" priority="4133" operator="equal">
      <formula>_FV(13,"3")</formula>
    </cfRule>
  </conditionalFormatting>
  <conditionalFormatting sqref="BH36">
    <cfRule type="cellIs" dxfId="3993" priority="4134" operator="equal">
      <formula>_FV(13,"3")</formula>
    </cfRule>
  </conditionalFormatting>
  <conditionalFormatting sqref="BH36">
    <cfRule type="cellIs" dxfId="3992" priority="4121" operator="equal">
      <formula>"09.00 – 18.00"</formula>
    </cfRule>
  </conditionalFormatting>
  <conditionalFormatting sqref="BH36">
    <cfRule type="cellIs" dxfId="3991" priority="4122" operator="equal">
      <formula>"09.30 – 13.00"</formula>
    </cfRule>
  </conditionalFormatting>
  <conditionalFormatting sqref="BH36">
    <cfRule type="cellIs" dxfId="3990" priority="4123" operator="equal">
      <formula>"10.30 – 19.30"</formula>
    </cfRule>
  </conditionalFormatting>
  <conditionalFormatting sqref="BH36">
    <cfRule type="cellIs" dxfId="3989" priority="4124" operator="equal">
      <formula>"11.30 – 19.30"</formula>
    </cfRule>
  </conditionalFormatting>
  <conditionalFormatting sqref="BH36">
    <cfRule type="cellIs" dxfId="3988" priority="4125" operator="equal">
      <formula>_FV(13,"3")</formula>
    </cfRule>
  </conditionalFormatting>
  <conditionalFormatting sqref="BH36">
    <cfRule type="cellIs" dxfId="3987" priority="4126" operator="equal">
      <formula>_FV(13,"3")</formula>
    </cfRule>
  </conditionalFormatting>
  <conditionalFormatting sqref="BH36">
    <cfRule type="cellIs" dxfId="3986" priority="4127" operator="equal">
      <formula>_FV(13,"3")</formula>
    </cfRule>
  </conditionalFormatting>
  <conditionalFormatting sqref="BH37:BH44">
    <cfRule type="containsText" dxfId="3985" priority="4103" operator="containsText" text="08.30 – 14.30">
      <formula>NOT(ISERROR(SEARCH("08.30 – 14.30",BH37)))</formula>
    </cfRule>
    <cfRule type="containsText" dxfId="3984" priority="4104" operator="containsText" text="09:30 – 18.30">
      <formula>NOT(ISERROR(SEARCH("09:30 – 18.30",BH37)))</formula>
    </cfRule>
    <cfRule type="containsText" dxfId="3983" priority="4105" operator="containsText" text="10.30 – 18.30">
      <formula>NOT(ISERROR(SEARCH("10.30 – 18.30",BH37)))</formula>
    </cfRule>
    <cfRule type="containsText" dxfId="3982" priority="4106" operator="containsText" text="09.30 – 18.30">
      <formula>NOT(ISERROR(SEARCH("09.30 – 18.30",BH37)))</formula>
    </cfRule>
    <cfRule type="containsText" dxfId="3981" priority="4108" operator="containsText" text="09.00 – 13:00">
      <formula>NOT(ISERROR(SEARCH("09.00 – 13:00",BH37)))</formula>
    </cfRule>
    <cfRule type="containsText" dxfId="3980" priority="4109" operator="containsText" text="08.30 – 16.30">
      <formula>NOT(ISERROR(SEARCH("08.30 – 16.30",BH37)))</formula>
    </cfRule>
    <cfRule type="containsText" dxfId="3979" priority="4110" operator="containsText" text="08:30 – 17.30">
      <formula>NOT(ISERROR(SEARCH("08:30 – 17.30",BH37)))</formula>
    </cfRule>
    <cfRule type="containsText" dxfId="3978" priority="4111" operator="containsText" text="08.30 – 17.30">
      <formula>NOT(ISERROR(SEARCH("08.30 – 17.30",BH37)))</formula>
    </cfRule>
    <cfRule type="containsText" dxfId="3977" priority="4112" operator="containsText" text="09.00 – 18.00">
      <formula>NOT(ISERROR(SEARCH("09.00 – 18.00",BH37)))</formula>
    </cfRule>
    <cfRule type="containsText" dxfId="3976" priority="4113" operator="containsText" text="09.00 – 13.00">
      <formula>NOT(ISERROR(SEARCH("09.00 – 13.00",BH37)))</formula>
    </cfRule>
    <cfRule type="containsText" dxfId="3975" priority="4114" operator="containsText" text="11.30 – 19.30">
      <formula>NOT(ISERROR(SEARCH("11.30 – 19.30",BH37)))</formula>
    </cfRule>
    <cfRule type="containsText" dxfId="3974" priority="4115" operator="containsText" text="10.30 – 19.30">
      <formula>NOT(ISERROR(SEARCH("10.30 – 19.30",BH37)))</formula>
    </cfRule>
    <cfRule type="containsText" dxfId="3973" priority="4116" operator="containsText" text="09.00 – 15.00">
      <formula>NOT(ISERROR(SEARCH("09.00 – 15.00",BH37)))</formula>
    </cfRule>
    <cfRule type="containsText" dxfId="3972" priority="4117" operator="containsText" text="1 2 : 3 0">
      <formula>NOT(ISERROR(SEARCH("1 2 : 3 0",BH37)))</formula>
    </cfRule>
    <cfRule type="containsText" dxfId="3971" priority="4118" operator="containsText" text="1 3 : 3 0">
      <formula>NOT(ISERROR(SEARCH("1 3 : 3 0",BH37)))</formula>
    </cfRule>
    <cfRule type="containsText" dxfId="3970" priority="4119" operator="containsText" text="FESTIVITÁ">
      <formula>NOT(ISERROR(SEARCH("FESTIVITÁ",BH37)))</formula>
    </cfRule>
    <cfRule type="cellIs" dxfId="3969" priority="4120" operator="equal">
      <formula>"DOMENICA"</formula>
    </cfRule>
  </conditionalFormatting>
  <conditionalFormatting sqref="BH37:BH44">
    <cfRule type="containsText" dxfId="3968" priority="4095" operator="containsText" text="09.00 - 13.00">
      <formula>NOT(ISERROR(SEARCH("09.00 - 13.00",BH37)))</formula>
    </cfRule>
    <cfRule type="containsText" dxfId="3967" priority="4098" operator="containsText" text="09.00 – 15:00">
      <formula>NOT(ISERROR(SEARCH("09.00 – 15:00",BH37)))</formula>
    </cfRule>
    <cfRule type="containsText" dxfId="3966" priority="4099" operator="containsText" text="09.00 – 16.00">
      <formula>NOT(ISERROR(SEARCH("09.00 – 16.00",BH37)))</formula>
    </cfRule>
    <cfRule type="containsText" dxfId="3965" priority="4100" operator="containsText" text="09.00 - 13:00">
      <formula>NOT(ISERROR(SEARCH("09.00 - 13:00",BH37)))</formula>
    </cfRule>
    <cfRule type="containsText" dxfId="3964" priority="4101" operator="containsText" text="08.30 – 16:30 ">
      <formula>NOT(ISERROR(SEARCH("08.30 – 16:30 ",BH37)))</formula>
    </cfRule>
    <cfRule type="containsText" dxfId="3963" priority="4102" operator="containsText" text="08.30 – 17:30 ">
      <formula>NOT(ISERROR(SEARCH("08.30 – 17:30 ",BH37)))</formula>
    </cfRule>
  </conditionalFormatting>
  <conditionalFormatting sqref="BH37:BH44">
    <cfRule type="containsText" dxfId="3962" priority="4097" operator="containsText" text="1 3 : 0 0">
      <formula>NOT(ISERROR(SEARCH("1 3 : 0 0",BH37)))</formula>
    </cfRule>
  </conditionalFormatting>
  <conditionalFormatting sqref="BH37">
    <cfRule type="containsText" dxfId="3961" priority="4096" operator="containsText" text="13:00">
      <formula>NOT(ISERROR(SEARCH("13:00",BH37)))</formula>
    </cfRule>
  </conditionalFormatting>
  <conditionalFormatting sqref="BH37:BH44">
    <cfRule type="containsText" dxfId="3960" priority="4107" operator="containsText" text="09:00 – 13.00 ">
      <formula>NOT(ISERROR(SEARCH("09:00 – 13.00 ",BH37)))</formula>
    </cfRule>
  </conditionalFormatting>
  <conditionalFormatting sqref="BH43">
    <cfRule type="containsText" dxfId="3959" priority="4094" operator="containsText" text="09:00 – 13.00 ">
      <formula>NOT(ISERROR(SEARCH("09:00 – 13.00 ",BH43)))</formula>
    </cfRule>
  </conditionalFormatting>
  <conditionalFormatting sqref="BH37:BH44">
    <cfRule type="containsText" dxfId="3958" priority="4093" operator="containsText" text="09:00 – 13.00 ">
      <formula>NOT(ISERROR(SEARCH("09:00 – 13.00 ",BH37)))</formula>
    </cfRule>
  </conditionalFormatting>
  <conditionalFormatting sqref="BH43:BH44">
    <cfRule type="containsText" dxfId="3957" priority="4092" operator="containsText" text="09:00 – 13.00 ">
      <formula>NOT(ISERROR(SEARCH("09:00 – 13.00 ",BH43)))</formula>
    </cfRule>
  </conditionalFormatting>
  <conditionalFormatting sqref="BH38">
    <cfRule type="containsText" dxfId="3956" priority="4089" operator="containsText" text="09.00 -13.00">
      <formula>NOT(ISERROR(SEARCH("09.00 -13.00",BH38)))</formula>
    </cfRule>
    <cfRule type="containsText" dxfId="3955" priority="4090" operator="containsText" text="09.00 -15:00">
      <formula>NOT(ISERROR(SEARCH("09.00 -15:00",BH38)))</formula>
    </cfRule>
    <cfRule type="containsText" dxfId="3954" priority="4091" operator="containsText" text="09.00 -16.00">
      <formula>NOT(ISERROR(SEARCH("09.00 -16.00",BH38)))</formula>
    </cfRule>
  </conditionalFormatting>
  <conditionalFormatting sqref="BH39:BH44">
    <cfRule type="containsText" dxfId="3953" priority="4086" operator="containsText" text="09.00 -13.00">
      <formula>NOT(ISERROR(SEARCH("09.00 -13.00",BH39)))</formula>
    </cfRule>
    <cfRule type="containsText" dxfId="3952" priority="4087" operator="containsText" text="09.00 -15:00">
      <formula>NOT(ISERROR(SEARCH("09.00 -15:00",BH39)))</formula>
    </cfRule>
    <cfRule type="containsText" dxfId="3951" priority="4088" operator="containsText" text="09.00 -16.00">
      <formula>NOT(ISERROR(SEARCH("09.00 -16.00",BH39)))</formula>
    </cfRule>
  </conditionalFormatting>
  <conditionalFormatting sqref="BH37">
    <cfRule type="containsText" dxfId="3950" priority="4083" operator="containsText" text="09.00 -13.00">
      <formula>NOT(ISERROR(SEARCH("09.00 -13.00",BH37)))</formula>
    </cfRule>
    <cfRule type="containsText" dxfId="3949" priority="4084" operator="containsText" text="09.00 -15:00">
      <formula>NOT(ISERROR(SEARCH("09.00 -15:00",BH37)))</formula>
    </cfRule>
    <cfRule type="containsText" dxfId="3948" priority="4085" operator="containsText" text="09.00 -16.00">
      <formula>NOT(ISERROR(SEARCH("09.00 -16.00",BH37)))</formula>
    </cfRule>
  </conditionalFormatting>
  <conditionalFormatting sqref="BH43">
    <cfRule type="containsText" dxfId="3947" priority="4082" operator="containsText" text="09:00 – 13.00 ">
      <formula>NOT(ISERROR(SEARCH("09:00 – 13.00 ",BH43)))</formula>
    </cfRule>
  </conditionalFormatting>
  <conditionalFormatting sqref="BH37:BH44">
    <cfRule type="containsText" dxfId="3946" priority="4081" operator="containsText" text="09:00 – 13.00 ">
      <formula>NOT(ISERROR(SEARCH("09:00 – 13.00 ",BH37)))</formula>
    </cfRule>
  </conditionalFormatting>
  <conditionalFormatting sqref="BH43:BH44">
    <cfRule type="containsText" dxfId="3945" priority="4080" operator="containsText" text="09:00 – 13.00 ">
      <formula>NOT(ISERROR(SEARCH("09:00 – 13.00 ",BH43)))</formula>
    </cfRule>
  </conditionalFormatting>
  <conditionalFormatting sqref="BH38">
    <cfRule type="containsText" dxfId="3944" priority="4077" operator="containsText" text="09.00 -13.00">
      <formula>NOT(ISERROR(SEARCH("09.00 -13.00",BH38)))</formula>
    </cfRule>
    <cfRule type="containsText" dxfId="3943" priority="4078" operator="containsText" text="09.00 -15:00">
      <formula>NOT(ISERROR(SEARCH("09.00 -15:00",BH38)))</formula>
    </cfRule>
    <cfRule type="containsText" dxfId="3942" priority="4079" operator="containsText" text="09.00 -16.00">
      <formula>NOT(ISERROR(SEARCH("09.00 -16.00",BH38)))</formula>
    </cfRule>
  </conditionalFormatting>
  <conditionalFormatting sqref="BH39:BH44">
    <cfRule type="containsText" dxfId="3941" priority="4074" operator="containsText" text="09.00 -13.00">
      <formula>NOT(ISERROR(SEARCH("09.00 -13.00",BH39)))</formula>
    </cfRule>
    <cfRule type="containsText" dxfId="3940" priority="4075" operator="containsText" text="09.00 -15:00">
      <formula>NOT(ISERROR(SEARCH("09.00 -15:00",BH39)))</formula>
    </cfRule>
    <cfRule type="containsText" dxfId="3939" priority="4076" operator="containsText" text="09.00 -16.00">
      <formula>NOT(ISERROR(SEARCH("09.00 -16.00",BH39)))</formula>
    </cfRule>
  </conditionalFormatting>
  <conditionalFormatting sqref="BH37">
    <cfRule type="containsText" dxfId="3938" priority="4071" operator="containsText" text="09.00 -13.00">
      <formula>NOT(ISERROR(SEARCH("09.00 -13.00",BH37)))</formula>
    </cfRule>
    <cfRule type="containsText" dxfId="3937" priority="4072" operator="containsText" text="09.00 -15:00">
      <formula>NOT(ISERROR(SEARCH("09.00 -15:00",BH37)))</formula>
    </cfRule>
    <cfRule type="containsText" dxfId="3936" priority="4073" operator="containsText" text="09.00 -16.00">
      <formula>NOT(ISERROR(SEARCH("09.00 -16.00",BH37)))</formula>
    </cfRule>
  </conditionalFormatting>
  <conditionalFormatting sqref="BH38">
    <cfRule type="containsText" dxfId="3935" priority="4068" operator="containsText" text="09.00 -13:00">
      <formula>NOT(ISERROR(SEARCH("09.00 -13:00",BH38)))</formula>
    </cfRule>
    <cfRule type="containsText" dxfId="3934" priority="4069" operator="containsText" text="08.30 -17.30">
      <formula>NOT(ISERROR(SEARCH("08.30 -17.30",BH38)))</formula>
    </cfRule>
    <cfRule type="containsText" dxfId="3933" priority="4070" operator="containsText" text="08.30 -15:30">
      <formula>NOT(ISERROR(SEARCH("08.30 -15:30",BH38)))</formula>
    </cfRule>
  </conditionalFormatting>
  <conditionalFormatting sqref="BH39:BH44">
    <cfRule type="containsText" dxfId="3932" priority="4065" operator="containsText" text="09.00 -13.00">
      <formula>NOT(ISERROR(SEARCH("09.00 -13.00",BH39)))</formula>
    </cfRule>
    <cfRule type="containsText" dxfId="3931" priority="4066" operator="containsText" text="09.00 -15:00">
      <formula>NOT(ISERROR(SEARCH("09.00 -15:00",BH39)))</formula>
    </cfRule>
    <cfRule type="containsText" dxfId="3930" priority="4067" operator="containsText" text="09.00 -16.00">
      <formula>NOT(ISERROR(SEARCH("09.00 -16.00",BH39)))</formula>
    </cfRule>
  </conditionalFormatting>
  <conditionalFormatting sqref="BH39:BH44">
    <cfRule type="containsText" dxfId="3929" priority="4062" operator="containsText" text="09.00 -13:00">
      <formula>NOT(ISERROR(SEARCH("09.00 -13:00",BH39)))</formula>
    </cfRule>
    <cfRule type="containsText" dxfId="3928" priority="4063" operator="containsText" text="08.30 -17.30">
      <formula>NOT(ISERROR(SEARCH("08.30 -17.30",BH39)))</formula>
    </cfRule>
    <cfRule type="containsText" dxfId="3927" priority="4064" operator="containsText" text="08.30 -15:30">
      <formula>NOT(ISERROR(SEARCH("08.30 -15:30",BH39)))</formula>
    </cfRule>
  </conditionalFormatting>
  <conditionalFormatting sqref="BH37">
    <cfRule type="containsText" dxfId="3926" priority="4059" operator="containsText" text="09.00 -13.00">
      <formula>NOT(ISERROR(SEARCH("09.00 -13.00",BH37)))</formula>
    </cfRule>
    <cfRule type="containsText" dxfId="3925" priority="4060" operator="containsText" text="09.00 -15:00">
      <formula>NOT(ISERROR(SEARCH("09.00 -15:00",BH37)))</formula>
    </cfRule>
    <cfRule type="containsText" dxfId="3924" priority="4061" operator="containsText" text="09.00 -16.00">
      <formula>NOT(ISERROR(SEARCH("09.00 -16.00",BH37)))</formula>
    </cfRule>
  </conditionalFormatting>
  <conditionalFormatting sqref="BH37">
    <cfRule type="containsText" dxfId="3923" priority="4056" operator="containsText" text="09.00 -13:00">
      <formula>NOT(ISERROR(SEARCH("09.00 -13:00",BH37)))</formula>
    </cfRule>
    <cfRule type="containsText" dxfId="3922" priority="4057" operator="containsText" text="08.30 -17.30">
      <formula>NOT(ISERROR(SEARCH("08.30 -17.30",BH37)))</formula>
    </cfRule>
    <cfRule type="containsText" dxfId="3921" priority="4058" operator="containsText" text="08.30 -15:30">
      <formula>NOT(ISERROR(SEARCH("08.30 -15:30",BH37)))</formula>
    </cfRule>
  </conditionalFormatting>
  <conditionalFormatting sqref="BH26">
    <cfRule type="cellIs" dxfId="3920" priority="4047" operator="equal">
      <formula>"09.00 – 13.00"</formula>
    </cfRule>
  </conditionalFormatting>
  <conditionalFormatting sqref="BH26">
    <cfRule type="cellIs" dxfId="3919" priority="4048" operator="equal">
      <formula>"09.00 – 15.00"</formula>
    </cfRule>
  </conditionalFormatting>
  <conditionalFormatting sqref="BH26">
    <cfRule type="cellIs" dxfId="3918" priority="4050" operator="equal">
      <formula>"09.30 – 13.00"</formula>
    </cfRule>
  </conditionalFormatting>
  <conditionalFormatting sqref="BH26">
    <cfRule type="cellIs" dxfId="3917" priority="4051" operator="equal">
      <formula>"10.30 – 19.30"</formula>
    </cfRule>
  </conditionalFormatting>
  <conditionalFormatting sqref="BH26">
    <cfRule type="cellIs" dxfId="3916" priority="4052" operator="equal">
      <formula>"11.30 – 19.30"</formula>
    </cfRule>
  </conditionalFormatting>
  <conditionalFormatting sqref="BH26">
    <cfRule type="cellIs" dxfId="3915" priority="4053" operator="equal">
      <formula>_FV(13,"3")</formula>
    </cfRule>
  </conditionalFormatting>
  <conditionalFormatting sqref="BH26">
    <cfRule type="cellIs" dxfId="3914" priority="4054" operator="equal">
      <formula>_FV(13,"3")</formula>
    </cfRule>
  </conditionalFormatting>
  <conditionalFormatting sqref="BH26">
    <cfRule type="cellIs" dxfId="3913" priority="4055" operator="equal">
      <formula>_FV(13,"3")</formula>
    </cfRule>
  </conditionalFormatting>
  <conditionalFormatting sqref="BH26">
    <cfRule type="containsText" dxfId="3912" priority="4037" operator="containsText" text="DOMENICA">
      <formula>NOT(ISERROR(SEARCH("DOMENICA",BH26)))</formula>
    </cfRule>
    <cfRule type="containsText" dxfId="3911" priority="4038" operator="containsText" text="08.30 – 14.30">
      <formula>NOT(ISERROR(SEARCH("08.30 – 14.30",BH26)))</formula>
    </cfRule>
    <cfRule type="containsText" dxfId="3910" priority="4039" operator="containsText" text="09.30 – 18.30">
      <formula>NOT(ISERROR(SEARCH("09.30 – 18.30",BH26)))</formula>
    </cfRule>
    <cfRule type="containsText" dxfId="3909" priority="4040" operator="containsText" text="08.30 – 16.30">
      <formula>NOT(ISERROR(SEARCH("08.30 – 16.30",BH26)))</formula>
    </cfRule>
    <cfRule type="containsText" dxfId="3908" priority="4041" operator="containsText" text="08.30 – 17.30">
      <formula>NOT(ISERROR(SEARCH("08.30 – 17.30",BH26)))</formula>
    </cfRule>
    <cfRule type="containsText" dxfId="3907" priority="4042" operator="containsText" text="09.00 – 18.00">
      <formula>NOT(ISERROR(SEARCH("09.00 – 18.00",BH26)))</formula>
    </cfRule>
    <cfRule type="containsText" dxfId="3906" priority="4043" operator="containsText" text="09.00 – 15.00">
      <formula>NOT(ISERROR(SEARCH("09.00 – 15.00",BH26)))</formula>
    </cfRule>
    <cfRule type="containsText" dxfId="3905" priority="4044" operator="containsText" text="10.30 – 19.30">
      <formula>NOT(ISERROR(SEARCH("10.30 – 19.30",BH26)))</formula>
    </cfRule>
    <cfRule type="containsText" dxfId="3904" priority="4045" operator="containsText" text="09.00 – 13.00">
      <formula>NOT(ISERROR(SEARCH("09.00 – 13.00",BH26)))</formula>
    </cfRule>
    <cfRule type="containsText" dxfId="3903" priority="4046" operator="containsText" text="11.30 – 19.30">
      <formula>NOT(ISERROR(SEARCH("11.30 – 19.30",BH26)))</formula>
    </cfRule>
  </conditionalFormatting>
  <conditionalFormatting sqref="BH26">
    <cfRule type="cellIs" dxfId="3902" priority="4029" operator="equal">
      <formula>"09.00 – 15.00"</formula>
    </cfRule>
  </conditionalFormatting>
  <conditionalFormatting sqref="BH26">
    <cfRule type="cellIs" dxfId="3901" priority="4030" operator="equal">
      <formula>"09.00 – 18.00"</formula>
    </cfRule>
  </conditionalFormatting>
  <conditionalFormatting sqref="BH26">
    <cfRule type="cellIs" dxfId="3900" priority="4031" operator="equal">
      <formula>"09.30 – 13.00"</formula>
    </cfRule>
  </conditionalFormatting>
  <conditionalFormatting sqref="BH26">
    <cfRule type="cellIs" dxfId="3899" priority="4032" operator="equal">
      <formula>"10.30 – 19.30"</formula>
    </cfRule>
  </conditionalFormatting>
  <conditionalFormatting sqref="BH26">
    <cfRule type="cellIs" dxfId="3898" priority="4033" operator="equal">
      <formula>"11.30 – 19.30"</formula>
    </cfRule>
  </conditionalFormatting>
  <conditionalFormatting sqref="BH26">
    <cfRule type="cellIs" dxfId="3897" priority="4034" operator="equal">
      <formula>_FV(13,"3")</formula>
    </cfRule>
  </conditionalFormatting>
  <conditionalFormatting sqref="BH26">
    <cfRule type="cellIs" dxfId="3896" priority="4035" operator="equal">
      <formula>_FV(13,"3")</formula>
    </cfRule>
  </conditionalFormatting>
  <conditionalFormatting sqref="BH26">
    <cfRule type="cellIs" dxfId="3895" priority="4036" operator="equal">
      <formula>_FV(13,"3")</formula>
    </cfRule>
  </conditionalFormatting>
  <conditionalFormatting sqref="BH26">
    <cfRule type="cellIs" dxfId="3894" priority="4021" operator="equal">
      <formula>"09.00 – 15.00"</formula>
    </cfRule>
  </conditionalFormatting>
  <conditionalFormatting sqref="BH26">
    <cfRule type="cellIs" dxfId="3893" priority="4022" operator="equal">
      <formula>"09.00 – 18.00"</formula>
    </cfRule>
  </conditionalFormatting>
  <conditionalFormatting sqref="BH26">
    <cfRule type="cellIs" dxfId="3892" priority="4023" operator="equal">
      <formula>"09.30 – 13.00"</formula>
    </cfRule>
  </conditionalFormatting>
  <conditionalFormatting sqref="BH26">
    <cfRule type="cellIs" dxfId="3891" priority="4024" operator="equal">
      <formula>"10.30 – 19.30"</formula>
    </cfRule>
  </conditionalFormatting>
  <conditionalFormatting sqref="BH26">
    <cfRule type="cellIs" dxfId="3890" priority="4025" operator="equal">
      <formula>"11.30 – 19.30"</formula>
    </cfRule>
  </conditionalFormatting>
  <conditionalFormatting sqref="BH26">
    <cfRule type="cellIs" dxfId="3889" priority="4026" operator="equal">
      <formula>_FV(13,"3")</formula>
    </cfRule>
  </conditionalFormatting>
  <conditionalFormatting sqref="BH26">
    <cfRule type="cellIs" dxfId="3888" priority="4027" operator="equal">
      <formula>_FV(13,"3")</formula>
    </cfRule>
  </conditionalFormatting>
  <conditionalFormatting sqref="BH26">
    <cfRule type="cellIs" dxfId="3887" priority="4028" operator="equal">
      <formula>_FV(13,"3")</formula>
    </cfRule>
  </conditionalFormatting>
  <conditionalFormatting sqref="BH26">
    <cfRule type="containsText" dxfId="3886" priority="4015" operator="containsText" text="09.00 - 13.00">
      <formula>NOT(ISERROR(SEARCH("09.00 - 13.00",BH26)))</formula>
    </cfRule>
    <cfRule type="containsText" dxfId="3885" priority="4016" operator="containsText" text="09.00 – 15:00">
      <formula>NOT(ISERROR(SEARCH("09.00 – 15:00",BH26)))</formula>
    </cfRule>
    <cfRule type="containsText" dxfId="3884" priority="4017" operator="containsText" text="09.00 – 16.00">
      <formula>NOT(ISERROR(SEARCH("09.00 – 16.00",BH26)))</formula>
    </cfRule>
    <cfRule type="containsText" dxfId="3883" priority="4018" operator="containsText" text="09.00 - 13:00">
      <formula>NOT(ISERROR(SEARCH("09.00 - 13:00",BH26)))</formula>
    </cfRule>
    <cfRule type="containsText" dxfId="3882" priority="4019" operator="containsText" text="08.30 – 16:30 ">
      <formula>NOT(ISERROR(SEARCH("08.30 – 16:30 ",BH26)))</formula>
    </cfRule>
    <cfRule type="containsText" dxfId="3881" priority="4020" operator="containsText" text="08.30 – 17:30 ">
      <formula>NOT(ISERROR(SEARCH("08.30 – 17:30 ",BH26)))</formula>
    </cfRule>
  </conditionalFormatting>
  <conditionalFormatting sqref="BH26">
    <cfRule type="cellIs" dxfId="3880" priority="4007" operator="equal">
      <formula>"09.00 – 15.00"</formula>
    </cfRule>
  </conditionalFormatting>
  <conditionalFormatting sqref="BH26">
    <cfRule type="cellIs" dxfId="3879" priority="4008" operator="equal">
      <formula>"09.00 – 18.00"</formula>
    </cfRule>
  </conditionalFormatting>
  <conditionalFormatting sqref="BH26">
    <cfRule type="cellIs" dxfId="3878" priority="4009" operator="equal">
      <formula>"09.30 – 13.00"</formula>
    </cfRule>
  </conditionalFormatting>
  <conditionalFormatting sqref="BH26">
    <cfRule type="cellIs" dxfId="3877" priority="4010" operator="equal">
      <formula>"10.30 – 19.30"</formula>
    </cfRule>
  </conditionalFormatting>
  <conditionalFormatting sqref="BH26">
    <cfRule type="cellIs" dxfId="3876" priority="4011" operator="equal">
      <formula>"11.30 – 19.30"</formula>
    </cfRule>
  </conditionalFormatting>
  <conditionalFormatting sqref="BH26">
    <cfRule type="cellIs" dxfId="3875" priority="4012" operator="equal">
      <formula>_FV(13,"3")</formula>
    </cfRule>
  </conditionalFormatting>
  <conditionalFormatting sqref="BH26">
    <cfRule type="cellIs" dxfId="3874" priority="4013" operator="equal">
      <formula>_FV(13,"3")</formula>
    </cfRule>
  </conditionalFormatting>
  <conditionalFormatting sqref="BH26">
    <cfRule type="cellIs" dxfId="3873" priority="4014" operator="equal">
      <formula>_FV(13,"3")</formula>
    </cfRule>
  </conditionalFormatting>
  <conditionalFormatting sqref="BH26">
    <cfRule type="containsText" dxfId="3872" priority="3997" operator="containsText" text="DOMENICA">
      <formula>NOT(ISERROR(SEARCH("DOMENICA",BH26)))</formula>
    </cfRule>
    <cfRule type="containsText" dxfId="3871" priority="3998" operator="containsText" text="08.30 – 14.30">
      <formula>NOT(ISERROR(SEARCH("08.30 – 14.30",BH26)))</formula>
    </cfRule>
    <cfRule type="containsText" dxfId="3870" priority="3999" operator="containsText" text="09.30 – 18.30">
      <formula>NOT(ISERROR(SEARCH("09.30 – 18.30",BH26)))</formula>
    </cfRule>
    <cfRule type="containsText" dxfId="3869" priority="4000" operator="containsText" text="08.30 – 16.30">
      <formula>NOT(ISERROR(SEARCH("08.30 – 16.30",BH26)))</formula>
    </cfRule>
    <cfRule type="containsText" dxfId="3868" priority="4001" operator="containsText" text="08.30 – 17.30">
      <formula>NOT(ISERROR(SEARCH("08.30 – 17.30",BH26)))</formula>
    </cfRule>
    <cfRule type="containsText" dxfId="3867" priority="4002" operator="containsText" text="09.00 – 18.00">
      <formula>NOT(ISERROR(SEARCH("09.00 – 18.00",BH26)))</formula>
    </cfRule>
    <cfRule type="containsText" dxfId="3866" priority="4003" operator="containsText" text="09.00 – 15.00">
      <formula>NOT(ISERROR(SEARCH("09.00 – 15.00",BH26)))</formula>
    </cfRule>
    <cfRule type="containsText" dxfId="3865" priority="4004" operator="containsText" text="10.30 – 19.30">
      <formula>NOT(ISERROR(SEARCH("10.30 – 19.30",BH26)))</formula>
    </cfRule>
    <cfRule type="containsText" dxfId="3864" priority="4005" operator="containsText" text="09.00 – 13.00">
      <formula>NOT(ISERROR(SEARCH("09.00 – 13.00",BH26)))</formula>
    </cfRule>
    <cfRule type="containsText" dxfId="3863" priority="4006" operator="containsText" text="11.30 – 19.30">
      <formula>NOT(ISERROR(SEARCH("11.30 – 19.30",BH26)))</formula>
    </cfRule>
  </conditionalFormatting>
  <conditionalFormatting sqref="BH26">
    <cfRule type="cellIs" dxfId="3862" priority="3990" operator="equal">
      <formula>"09.00 – 18.00"</formula>
    </cfRule>
  </conditionalFormatting>
  <conditionalFormatting sqref="BH26">
    <cfRule type="cellIs" dxfId="3861" priority="3991" operator="equal">
      <formula>"09.30 – 13.00"</formula>
    </cfRule>
  </conditionalFormatting>
  <conditionalFormatting sqref="BH26">
    <cfRule type="cellIs" dxfId="3860" priority="3992" operator="equal">
      <formula>"10.30 – 19.30"</formula>
    </cfRule>
  </conditionalFormatting>
  <conditionalFormatting sqref="BH26">
    <cfRule type="cellIs" dxfId="3859" priority="3993" operator="equal">
      <formula>"11.30 – 19.30"</formula>
    </cfRule>
  </conditionalFormatting>
  <conditionalFormatting sqref="BH26">
    <cfRule type="cellIs" dxfId="3858" priority="3994" operator="equal">
      <formula>_FV(13,"3")</formula>
    </cfRule>
  </conditionalFormatting>
  <conditionalFormatting sqref="BH26">
    <cfRule type="cellIs" dxfId="3857" priority="3995" operator="equal">
      <formula>_FV(13,"3")</formula>
    </cfRule>
  </conditionalFormatting>
  <conditionalFormatting sqref="BH26">
    <cfRule type="cellIs" dxfId="3856" priority="3996" operator="equal">
      <formula>_FV(13,"3")</formula>
    </cfRule>
  </conditionalFormatting>
  <conditionalFormatting sqref="BH26">
    <cfRule type="cellIs" dxfId="3855" priority="3983" operator="equal">
      <formula>"09.00 – 18.00"</formula>
    </cfRule>
  </conditionalFormatting>
  <conditionalFormatting sqref="BH26">
    <cfRule type="cellIs" dxfId="3854" priority="3984" operator="equal">
      <formula>"09.30 – 13.00"</formula>
    </cfRule>
  </conditionalFormatting>
  <conditionalFormatting sqref="BH26">
    <cfRule type="cellIs" dxfId="3853" priority="3985" operator="equal">
      <formula>"10.30 – 19.30"</formula>
    </cfRule>
  </conditionalFormatting>
  <conditionalFormatting sqref="BH26">
    <cfRule type="cellIs" dxfId="3852" priority="3986" operator="equal">
      <formula>"11.30 – 19.30"</formula>
    </cfRule>
  </conditionalFormatting>
  <conditionalFormatting sqref="BH26">
    <cfRule type="cellIs" dxfId="3851" priority="3987" operator="equal">
      <formula>_FV(13,"3")</formula>
    </cfRule>
  </conditionalFormatting>
  <conditionalFormatting sqref="BH26">
    <cfRule type="cellIs" dxfId="3850" priority="3988" operator="equal">
      <formula>_FV(13,"3")</formula>
    </cfRule>
  </conditionalFormatting>
  <conditionalFormatting sqref="BH27:BH34">
    <cfRule type="containsText" dxfId="3849" priority="3965" operator="containsText" text="08.30 – 14.30">
      <formula>NOT(ISERROR(SEARCH("08.30 – 14.30",BH27)))</formula>
    </cfRule>
    <cfRule type="containsText" dxfId="3848" priority="3966" operator="containsText" text="09:30 – 18.30">
      <formula>NOT(ISERROR(SEARCH("09:30 – 18.30",BH27)))</formula>
    </cfRule>
    <cfRule type="containsText" dxfId="3847" priority="3967" operator="containsText" text="10.30 – 18.30">
      <formula>NOT(ISERROR(SEARCH("10.30 – 18.30",BH27)))</formula>
    </cfRule>
    <cfRule type="containsText" dxfId="3846" priority="3968" operator="containsText" text="09.30 – 18.30">
      <formula>NOT(ISERROR(SEARCH("09.30 – 18.30",BH27)))</formula>
    </cfRule>
    <cfRule type="containsText" dxfId="3845" priority="3970" operator="containsText" text="09.00 – 13:00">
      <formula>NOT(ISERROR(SEARCH("09.00 – 13:00",BH27)))</formula>
    </cfRule>
    <cfRule type="containsText" dxfId="3844" priority="3971" operator="containsText" text="08.30 – 16.30">
      <formula>NOT(ISERROR(SEARCH("08.30 – 16.30",BH27)))</formula>
    </cfRule>
    <cfRule type="containsText" dxfId="3843" priority="3972" operator="containsText" text="08:30 – 17.30">
      <formula>NOT(ISERROR(SEARCH("08:30 – 17.30",BH27)))</formula>
    </cfRule>
    <cfRule type="containsText" dxfId="3842" priority="3973" operator="containsText" text="08.30 – 17.30">
      <formula>NOT(ISERROR(SEARCH("08.30 – 17.30",BH27)))</formula>
    </cfRule>
    <cfRule type="containsText" dxfId="3841" priority="3974" operator="containsText" text="09.00 – 18.00">
      <formula>NOT(ISERROR(SEARCH("09.00 – 18.00",BH27)))</formula>
    </cfRule>
    <cfRule type="containsText" dxfId="3840" priority="3975" operator="containsText" text="09.00 – 13.00">
      <formula>NOT(ISERROR(SEARCH("09.00 – 13.00",BH27)))</formula>
    </cfRule>
    <cfRule type="containsText" dxfId="3839" priority="3976" operator="containsText" text="11.30 – 19.30">
      <formula>NOT(ISERROR(SEARCH("11.30 – 19.30",BH27)))</formula>
    </cfRule>
    <cfRule type="containsText" dxfId="3838" priority="3977" operator="containsText" text="10.30 – 19.30">
      <formula>NOT(ISERROR(SEARCH("10.30 – 19.30",BH27)))</formula>
    </cfRule>
    <cfRule type="containsText" dxfId="3837" priority="3978" operator="containsText" text="09.00 – 15.00">
      <formula>NOT(ISERROR(SEARCH("09.00 – 15.00",BH27)))</formula>
    </cfRule>
    <cfRule type="containsText" dxfId="3836" priority="3979" operator="containsText" text="1 2 : 3 0">
      <formula>NOT(ISERROR(SEARCH("1 2 : 3 0",BH27)))</formula>
    </cfRule>
    <cfRule type="containsText" dxfId="3835" priority="3980" operator="containsText" text="1 3 : 3 0">
      <formula>NOT(ISERROR(SEARCH("1 3 : 3 0",BH27)))</formula>
    </cfRule>
    <cfRule type="containsText" dxfId="3834" priority="3981" operator="containsText" text="FESTIVITÁ">
      <formula>NOT(ISERROR(SEARCH("FESTIVITÁ",BH27)))</formula>
    </cfRule>
    <cfRule type="cellIs" dxfId="3833" priority="3982" operator="equal">
      <formula>"DOMENICA"</formula>
    </cfRule>
  </conditionalFormatting>
  <conditionalFormatting sqref="BH27:BH34">
    <cfRule type="containsText" dxfId="3832" priority="3957" operator="containsText" text="09.00 - 13.00">
      <formula>NOT(ISERROR(SEARCH("09.00 - 13.00",BH27)))</formula>
    </cfRule>
    <cfRule type="containsText" dxfId="3831" priority="3960" operator="containsText" text="09.00 – 15:00">
      <formula>NOT(ISERROR(SEARCH("09.00 – 15:00",BH27)))</formula>
    </cfRule>
    <cfRule type="containsText" dxfId="3830" priority="3961" operator="containsText" text="09.00 – 16.00">
      <formula>NOT(ISERROR(SEARCH("09.00 – 16.00",BH27)))</formula>
    </cfRule>
    <cfRule type="containsText" dxfId="3829" priority="3962" operator="containsText" text="09.00 - 13:00">
      <formula>NOT(ISERROR(SEARCH("09.00 - 13:00",BH27)))</formula>
    </cfRule>
    <cfRule type="containsText" dxfId="3828" priority="3963" operator="containsText" text="08.30 – 16:30 ">
      <formula>NOT(ISERROR(SEARCH("08.30 – 16:30 ",BH27)))</formula>
    </cfRule>
    <cfRule type="containsText" dxfId="3827" priority="3964" operator="containsText" text="08.30 – 17:30 ">
      <formula>NOT(ISERROR(SEARCH("08.30 – 17:30 ",BH27)))</formula>
    </cfRule>
  </conditionalFormatting>
  <conditionalFormatting sqref="BH27:BH34">
    <cfRule type="containsText" dxfId="3826" priority="3959" operator="containsText" text="1 3 : 0 0">
      <formula>NOT(ISERROR(SEARCH("1 3 : 0 0",BH27)))</formula>
    </cfRule>
  </conditionalFormatting>
  <conditionalFormatting sqref="BH27">
    <cfRule type="containsText" dxfId="3825" priority="3958" operator="containsText" text="13:00">
      <formula>NOT(ISERROR(SEARCH("13:00",BH27)))</formula>
    </cfRule>
  </conditionalFormatting>
  <conditionalFormatting sqref="BH27:BH34">
    <cfRule type="containsText" dxfId="3824" priority="3969" operator="containsText" text="09:00 – 13.00 ">
      <formula>NOT(ISERROR(SEARCH("09:00 – 13.00 ",BH27)))</formula>
    </cfRule>
  </conditionalFormatting>
  <conditionalFormatting sqref="BH33">
    <cfRule type="containsText" dxfId="3823" priority="3956" operator="containsText" text="09:00 – 13.00 ">
      <formula>NOT(ISERROR(SEARCH("09:00 – 13.00 ",BH33)))</formula>
    </cfRule>
  </conditionalFormatting>
  <conditionalFormatting sqref="BH27:BH34">
    <cfRule type="containsText" dxfId="3822" priority="3955" operator="containsText" text="09:00 – 13.00 ">
      <formula>NOT(ISERROR(SEARCH("09:00 – 13.00 ",BH27)))</formula>
    </cfRule>
  </conditionalFormatting>
  <conditionalFormatting sqref="BH33:BH34">
    <cfRule type="containsText" dxfId="3821" priority="3954" operator="containsText" text="09:00 – 13.00 ">
      <formula>NOT(ISERROR(SEARCH("09:00 – 13.00 ",BH33)))</formula>
    </cfRule>
  </conditionalFormatting>
  <conditionalFormatting sqref="BH28">
    <cfRule type="containsText" dxfId="3820" priority="3951" operator="containsText" text="09.00 -13.00">
      <formula>NOT(ISERROR(SEARCH("09.00 -13.00",BH28)))</formula>
    </cfRule>
    <cfRule type="containsText" dxfId="3819" priority="3952" operator="containsText" text="09.00 -15:00">
      <formula>NOT(ISERROR(SEARCH("09.00 -15:00",BH28)))</formula>
    </cfRule>
    <cfRule type="containsText" dxfId="3818" priority="3953" operator="containsText" text="09.00 -16.00">
      <formula>NOT(ISERROR(SEARCH("09.00 -16.00",BH28)))</formula>
    </cfRule>
  </conditionalFormatting>
  <conditionalFormatting sqref="BH29:BH34">
    <cfRule type="containsText" dxfId="3817" priority="3948" operator="containsText" text="09.00 -13.00">
      <formula>NOT(ISERROR(SEARCH("09.00 -13.00",BH29)))</formula>
    </cfRule>
    <cfRule type="containsText" dxfId="3816" priority="3949" operator="containsText" text="09.00 -15:00">
      <formula>NOT(ISERROR(SEARCH("09.00 -15:00",BH29)))</formula>
    </cfRule>
    <cfRule type="containsText" dxfId="3815" priority="3950" operator="containsText" text="09.00 -16.00">
      <formula>NOT(ISERROR(SEARCH("09.00 -16.00",BH29)))</formula>
    </cfRule>
  </conditionalFormatting>
  <conditionalFormatting sqref="BH27">
    <cfRule type="containsText" dxfId="3814" priority="3945" operator="containsText" text="09.00 -13.00">
      <formula>NOT(ISERROR(SEARCH("09.00 -13.00",BH27)))</formula>
    </cfRule>
    <cfRule type="containsText" dxfId="3813" priority="3946" operator="containsText" text="09.00 -15:00">
      <formula>NOT(ISERROR(SEARCH("09.00 -15:00",BH27)))</formula>
    </cfRule>
    <cfRule type="containsText" dxfId="3812" priority="3947" operator="containsText" text="09.00 -16.00">
      <formula>NOT(ISERROR(SEARCH("09.00 -16.00",BH27)))</formula>
    </cfRule>
  </conditionalFormatting>
  <conditionalFormatting sqref="BH33">
    <cfRule type="containsText" dxfId="3811" priority="3944" operator="containsText" text="09:00 – 13.00 ">
      <formula>NOT(ISERROR(SEARCH("09:00 – 13.00 ",BH33)))</formula>
    </cfRule>
  </conditionalFormatting>
  <conditionalFormatting sqref="BH27:BH34">
    <cfRule type="containsText" dxfId="3810" priority="3943" operator="containsText" text="09:00 – 13.00 ">
      <formula>NOT(ISERROR(SEARCH("09:00 – 13.00 ",BH27)))</formula>
    </cfRule>
  </conditionalFormatting>
  <conditionalFormatting sqref="BH33:BH34">
    <cfRule type="containsText" dxfId="3809" priority="3942" operator="containsText" text="09:00 – 13.00 ">
      <formula>NOT(ISERROR(SEARCH("09:00 – 13.00 ",BH33)))</formula>
    </cfRule>
  </conditionalFormatting>
  <conditionalFormatting sqref="BH28">
    <cfRule type="containsText" dxfId="3808" priority="3939" operator="containsText" text="09.00 -13.00">
      <formula>NOT(ISERROR(SEARCH("09.00 -13.00",BH28)))</formula>
    </cfRule>
    <cfRule type="containsText" dxfId="3807" priority="3940" operator="containsText" text="09.00 -15:00">
      <formula>NOT(ISERROR(SEARCH("09.00 -15:00",BH28)))</formula>
    </cfRule>
    <cfRule type="containsText" dxfId="3806" priority="3941" operator="containsText" text="09.00 -16.00">
      <formula>NOT(ISERROR(SEARCH("09.00 -16.00",BH28)))</formula>
    </cfRule>
  </conditionalFormatting>
  <conditionalFormatting sqref="BH29:BH34">
    <cfRule type="containsText" dxfId="3805" priority="3936" operator="containsText" text="09.00 -13.00">
      <formula>NOT(ISERROR(SEARCH("09.00 -13.00",BH29)))</formula>
    </cfRule>
    <cfRule type="containsText" dxfId="3804" priority="3937" operator="containsText" text="09.00 -15:00">
      <formula>NOT(ISERROR(SEARCH("09.00 -15:00",BH29)))</formula>
    </cfRule>
    <cfRule type="containsText" dxfId="3803" priority="3938" operator="containsText" text="09.00 -16.00">
      <formula>NOT(ISERROR(SEARCH("09.00 -16.00",BH29)))</formula>
    </cfRule>
  </conditionalFormatting>
  <conditionalFormatting sqref="BH27">
    <cfRule type="containsText" dxfId="3802" priority="3933" operator="containsText" text="09.00 -13.00">
      <formula>NOT(ISERROR(SEARCH("09.00 -13.00",BH27)))</formula>
    </cfRule>
    <cfRule type="containsText" dxfId="3801" priority="3934" operator="containsText" text="09.00 -15:00">
      <formula>NOT(ISERROR(SEARCH("09.00 -15:00",BH27)))</formula>
    </cfRule>
    <cfRule type="containsText" dxfId="3800" priority="3935" operator="containsText" text="09.00 -16.00">
      <formula>NOT(ISERROR(SEARCH("09.00 -16.00",BH27)))</formula>
    </cfRule>
  </conditionalFormatting>
  <conditionalFormatting sqref="BH28">
    <cfRule type="containsText" dxfId="3799" priority="3930" operator="containsText" text="09.00 -13:00">
      <formula>NOT(ISERROR(SEARCH("09.00 -13:00",BH28)))</formula>
    </cfRule>
    <cfRule type="containsText" dxfId="3798" priority="3931" operator="containsText" text="08.30 -17.30">
      <formula>NOT(ISERROR(SEARCH("08.30 -17.30",BH28)))</formula>
    </cfRule>
    <cfRule type="containsText" dxfId="3797" priority="3932" operator="containsText" text="08.30 -15:30">
      <formula>NOT(ISERROR(SEARCH("08.30 -15:30",BH28)))</formula>
    </cfRule>
  </conditionalFormatting>
  <conditionalFormatting sqref="BH29:BH34">
    <cfRule type="containsText" dxfId="3796" priority="3927" operator="containsText" text="09.00 -13.00">
      <formula>NOT(ISERROR(SEARCH("09.00 -13.00",BH29)))</formula>
    </cfRule>
    <cfRule type="containsText" dxfId="3795" priority="3928" operator="containsText" text="09.00 -15:00">
      <formula>NOT(ISERROR(SEARCH("09.00 -15:00",BH29)))</formula>
    </cfRule>
    <cfRule type="containsText" dxfId="3794" priority="3929" operator="containsText" text="09.00 -16.00">
      <formula>NOT(ISERROR(SEARCH("09.00 -16.00",BH29)))</formula>
    </cfRule>
  </conditionalFormatting>
  <conditionalFormatting sqref="BH29:BH34">
    <cfRule type="containsText" dxfId="3793" priority="3924" operator="containsText" text="09.00 -13:00">
      <formula>NOT(ISERROR(SEARCH("09.00 -13:00",BH29)))</formula>
    </cfRule>
    <cfRule type="containsText" dxfId="3792" priority="3925" operator="containsText" text="08.30 -17.30">
      <formula>NOT(ISERROR(SEARCH("08.30 -17.30",BH29)))</formula>
    </cfRule>
    <cfRule type="containsText" dxfId="3791" priority="3926" operator="containsText" text="08.30 -15:30">
      <formula>NOT(ISERROR(SEARCH("08.30 -15:30",BH29)))</formula>
    </cfRule>
  </conditionalFormatting>
  <conditionalFormatting sqref="BH27">
    <cfRule type="containsText" dxfId="3790" priority="3921" operator="containsText" text="09.00 -13.00">
      <formula>NOT(ISERROR(SEARCH("09.00 -13.00",BH27)))</formula>
    </cfRule>
    <cfRule type="containsText" dxfId="3789" priority="3922" operator="containsText" text="09.00 -15:00">
      <formula>NOT(ISERROR(SEARCH("09.00 -15:00",BH27)))</formula>
    </cfRule>
    <cfRule type="containsText" dxfId="3788" priority="3923" operator="containsText" text="09.00 -16.00">
      <formula>NOT(ISERROR(SEARCH("09.00 -16.00",BH27)))</formula>
    </cfRule>
  </conditionalFormatting>
  <conditionalFormatting sqref="BH27">
    <cfRule type="containsText" dxfId="3787" priority="3918" operator="containsText" text="09.00 -13:00">
      <formula>NOT(ISERROR(SEARCH("09.00 -13:00",BH27)))</formula>
    </cfRule>
    <cfRule type="containsText" dxfId="3786" priority="3919" operator="containsText" text="08.30 -17.30">
      <formula>NOT(ISERROR(SEARCH("08.30 -17.30",BH27)))</formula>
    </cfRule>
    <cfRule type="containsText" dxfId="3785" priority="3920" operator="containsText" text="08.30 -15:30">
      <formula>NOT(ISERROR(SEARCH("08.30 -15:30",BH27)))</formula>
    </cfRule>
  </conditionalFormatting>
  <conditionalFormatting sqref="AZ46">
    <cfRule type="cellIs" dxfId="3784" priority="3909" operator="equal">
      <formula>"09.00 – 13.00"</formula>
    </cfRule>
  </conditionalFormatting>
  <conditionalFormatting sqref="AZ46">
    <cfRule type="cellIs" dxfId="3783" priority="3910" operator="equal">
      <formula>"09.00 – 15.00"</formula>
    </cfRule>
  </conditionalFormatting>
  <conditionalFormatting sqref="AZ46">
    <cfRule type="cellIs" dxfId="3782" priority="3911" operator="equal">
      <formula>"09.00 – 18.00"</formula>
    </cfRule>
  </conditionalFormatting>
  <conditionalFormatting sqref="AZ46">
    <cfRule type="cellIs" dxfId="3781" priority="3912" operator="equal">
      <formula>"09.30 – 13.00"</formula>
    </cfRule>
  </conditionalFormatting>
  <conditionalFormatting sqref="AZ46">
    <cfRule type="cellIs" dxfId="3780" priority="3913" operator="equal">
      <formula>"10.30 – 19.30"</formula>
    </cfRule>
  </conditionalFormatting>
  <conditionalFormatting sqref="AZ46">
    <cfRule type="cellIs" dxfId="3779" priority="3914" operator="equal">
      <formula>"11.30 – 19.30"</formula>
    </cfRule>
  </conditionalFormatting>
  <conditionalFormatting sqref="AZ46">
    <cfRule type="cellIs" dxfId="3778" priority="3915" operator="equal">
      <formula>_FV(13,"3")</formula>
    </cfRule>
  </conditionalFormatting>
  <conditionalFormatting sqref="AZ46">
    <cfRule type="cellIs" dxfId="3777" priority="3916" operator="equal">
      <formula>_FV(13,"3")</formula>
    </cfRule>
  </conditionalFormatting>
  <conditionalFormatting sqref="AZ46">
    <cfRule type="cellIs" dxfId="3776" priority="3917" operator="equal">
      <formula>_FV(13,"3")</formula>
    </cfRule>
  </conditionalFormatting>
  <conditionalFormatting sqref="AZ46">
    <cfRule type="containsText" dxfId="3775" priority="3899" operator="containsText" text="DOMENICA">
      <formula>NOT(ISERROR(SEARCH("DOMENICA",AZ46)))</formula>
    </cfRule>
    <cfRule type="containsText" dxfId="3774" priority="3900" operator="containsText" text="08.30 – 14.30">
      <formula>NOT(ISERROR(SEARCH("08.30 – 14.30",AZ46)))</formula>
    </cfRule>
    <cfRule type="containsText" dxfId="3773" priority="3901" operator="containsText" text="09.30 – 18.30">
      <formula>NOT(ISERROR(SEARCH("09.30 – 18.30",AZ46)))</formula>
    </cfRule>
    <cfRule type="containsText" dxfId="3772" priority="3902" operator="containsText" text="08.30 – 16.30">
      <formula>NOT(ISERROR(SEARCH("08.30 – 16.30",AZ46)))</formula>
    </cfRule>
    <cfRule type="containsText" dxfId="3771" priority="3903" operator="containsText" text="08.30 – 17.30">
      <formula>NOT(ISERROR(SEARCH("08.30 – 17.30",AZ46)))</formula>
    </cfRule>
    <cfRule type="containsText" dxfId="3770" priority="3904" operator="containsText" text="09.00 – 18.00">
      <formula>NOT(ISERROR(SEARCH("09.00 – 18.00",AZ46)))</formula>
    </cfRule>
    <cfRule type="containsText" dxfId="3769" priority="3905" operator="containsText" text="09.00 – 15.00">
      <formula>NOT(ISERROR(SEARCH("09.00 – 15.00",AZ46)))</formula>
    </cfRule>
    <cfRule type="containsText" dxfId="3768" priority="3906" operator="containsText" text="10.30 – 19.30">
      <formula>NOT(ISERROR(SEARCH("10.30 – 19.30",AZ46)))</formula>
    </cfRule>
    <cfRule type="containsText" dxfId="3767" priority="3907" operator="containsText" text="09.00 – 13.00">
      <formula>NOT(ISERROR(SEARCH("09.00 – 13.00",AZ46)))</formula>
    </cfRule>
    <cfRule type="containsText" dxfId="3766" priority="3908" operator="containsText" text="11.30 – 19.30">
      <formula>NOT(ISERROR(SEARCH("11.30 – 19.30",AZ46)))</formula>
    </cfRule>
  </conditionalFormatting>
  <conditionalFormatting sqref="AZ46">
    <cfRule type="cellIs" dxfId="3765" priority="3891" operator="equal">
      <formula>"09.00 – 15.00"</formula>
    </cfRule>
  </conditionalFormatting>
  <conditionalFormatting sqref="AZ46">
    <cfRule type="cellIs" dxfId="3764" priority="3892" operator="equal">
      <formula>"09.00 – 18.00"</formula>
    </cfRule>
  </conditionalFormatting>
  <conditionalFormatting sqref="AZ46">
    <cfRule type="cellIs" dxfId="3763" priority="3893" operator="equal">
      <formula>"09.30 – 13.00"</formula>
    </cfRule>
  </conditionalFormatting>
  <conditionalFormatting sqref="AZ46">
    <cfRule type="cellIs" dxfId="3762" priority="3894" operator="equal">
      <formula>"10.30 – 19.30"</formula>
    </cfRule>
  </conditionalFormatting>
  <conditionalFormatting sqref="AZ46">
    <cfRule type="cellIs" dxfId="3761" priority="3895" operator="equal">
      <formula>"11.30 – 19.30"</formula>
    </cfRule>
  </conditionalFormatting>
  <conditionalFormatting sqref="AZ46">
    <cfRule type="cellIs" dxfId="3760" priority="3896" operator="equal">
      <formula>_FV(13,"3")</formula>
    </cfRule>
  </conditionalFormatting>
  <conditionalFormatting sqref="AZ46">
    <cfRule type="cellIs" dxfId="3759" priority="3897" operator="equal">
      <formula>_FV(13,"3")</formula>
    </cfRule>
  </conditionalFormatting>
  <conditionalFormatting sqref="AZ46">
    <cfRule type="cellIs" dxfId="3758" priority="3898" operator="equal">
      <formula>_FV(13,"3")</formula>
    </cfRule>
  </conditionalFormatting>
  <conditionalFormatting sqref="AZ46">
    <cfRule type="cellIs" dxfId="3757" priority="3883" operator="equal">
      <formula>"09.00 – 15.00"</formula>
    </cfRule>
  </conditionalFormatting>
  <conditionalFormatting sqref="AZ46">
    <cfRule type="cellIs" dxfId="3756" priority="3884" operator="equal">
      <formula>"09.00 – 18.00"</formula>
    </cfRule>
  </conditionalFormatting>
  <conditionalFormatting sqref="AZ46">
    <cfRule type="cellIs" dxfId="3755" priority="3885" operator="equal">
      <formula>"09.30 – 13.00"</formula>
    </cfRule>
  </conditionalFormatting>
  <conditionalFormatting sqref="AZ46">
    <cfRule type="cellIs" dxfId="3754" priority="3886" operator="equal">
      <formula>"10.30 – 19.30"</formula>
    </cfRule>
  </conditionalFormatting>
  <conditionalFormatting sqref="AZ46">
    <cfRule type="cellIs" dxfId="3753" priority="3887" operator="equal">
      <formula>"11.30 – 19.30"</formula>
    </cfRule>
  </conditionalFormatting>
  <conditionalFormatting sqref="AZ46">
    <cfRule type="cellIs" dxfId="3752" priority="3888" operator="equal">
      <formula>_FV(13,"3")</formula>
    </cfRule>
  </conditionalFormatting>
  <conditionalFormatting sqref="AZ46">
    <cfRule type="cellIs" dxfId="3751" priority="3889" operator="equal">
      <formula>_FV(13,"3")</formula>
    </cfRule>
  </conditionalFormatting>
  <conditionalFormatting sqref="AZ46">
    <cfRule type="cellIs" dxfId="3750" priority="3890" operator="equal">
      <formula>_FV(13,"3")</formula>
    </cfRule>
  </conditionalFormatting>
  <conditionalFormatting sqref="AZ46">
    <cfRule type="containsText" dxfId="3749" priority="3877" operator="containsText" text="09.00 - 13.00">
      <formula>NOT(ISERROR(SEARCH("09.00 - 13.00",AZ46)))</formula>
    </cfRule>
    <cfRule type="containsText" dxfId="3748" priority="3878" operator="containsText" text="09.00 – 15:00">
      <formula>NOT(ISERROR(SEARCH("09.00 – 15:00",AZ46)))</formula>
    </cfRule>
    <cfRule type="containsText" dxfId="3747" priority="3879" operator="containsText" text="09.00 – 16.00">
      <formula>NOT(ISERROR(SEARCH("09.00 – 16.00",AZ46)))</formula>
    </cfRule>
    <cfRule type="containsText" dxfId="3746" priority="3880" operator="containsText" text="09.00 - 13:00">
      <formula>NOT(ISERROR(SEARCH("09.00 - 13:00",AZ46)))</formula>
    </cfRule>
    <cfRule type="containsText" dxfId="3745" priority="3881" operator="containsText" text="08.30 – 16:30 ">
      <formula>NOT(ISERROR(SEARCH("08.30 – 16:30 ",AZ46)))</formula>
    </cfRule>
    <cfRule type="containsText" dxfId="3744" priority="3882" operator="containsText" text="08.30 – 17:30 ">
      <formula>NOT(ISERROR(SEARCH("08.30 – 17:30 ",AZ46)))</formula>
    </cfRule>
  </conditionalFormatting>
  <conditionalFormatting sqref="AZ46">
    <cfRule type="cellIs" dxfId="3743" priority="3869" operator="equal">
      <formula>"09.00 – 15.00"</formula>
    </cfRule>
  </conditionalFormatting>
  <conditionalFormatting sqref="AZ46">
    <cfRule type="cellIs" dxfId="3742" priority="3870" operator="equal">
      <formula>"09.00 – 18.00"</formula>
    </cfRule>
  </conditionalFormatting>
  <conditionalFormatting sqref="AZ46">
    <cfRule type="cellIs" dxfId="3741" priority="3871" operator="equal">
      <formula>"09.30 – 13.00"</formula>
    </cfRule>
  </conditionalFormatting>
  <conditionalFormatting sqref="AZ46">
    <cfRule type="cellIs" dxfId="3740" priority="3872" operator="equal">
      <formula>"10.30 – 19.30"</formula>
    </cfRule>
  </conditionalFormatting>
  <conditionalFormatting sqref="AZ46">
    <cfRule type="cellIs" dxfId="3739" priority="3873" operator="equal">
      <formula>"11.30 – 19.30"</formula>
    </cfRule>
  </conditionalFormatting>
  <conditionalFormatting sqref="AZ46">
    <cfRule type="cellIs" dxfId="3738" priority="3874" operator="equal">
      <formula>_FV(13,"3")</formula>
    </cfRule>
  </conditionalFormatting>
  <conditionalFormatting sqref="AZ46">
    <cfRule type="cellIs" dxfId="3737" priority="3875" operator="equal">
      <formula>_FV(13,"3")</formula>
    </cfRule>
  </conditionalFormatting>
  <conditionalFormatting sqref="AZ46">
    <cfRule type="cellIs" dxfId="3736" priority="3876" operator="equal">
      <formula>_FV(13,"3")</formula>
    </cfRule>
  </conditionalFormatting>
  <conditionalFormatting sqref="AZ46">
    <cfRule type="containsText" dxfId="3735" priority="3859" operator="containsText" text="DOMENICA">
      <formula>NOT(ISERROR(SEARCH("DOMENICA",AZ46)))</formula>
    </cfRule>
    <cfRule type="containsText" dxfId="3734" priority="3860" operator="containsText" text="08.30 – 14.30">
      <formula>NOT(ISERROR(SEARCH("08.30 – 14.30",AZ46)))</formula>
    </cfRule>
    <cfRule type="containsText" dxfId="3733" priority="3861" operator="containsText" text="09.30 – 18.30">
      <formula>NOT(ISERROR(SEARCH("09.30 – 18.30",AZ46)))</formula>
    </cfRule>
    <cfRule type="containsText" dxfId="3732" priority="3862" operator="containsText" text="08.30 – 16.30">
      <formula>NOT(ISERROR(SEARCH("08.30 – 16.30",AZ46)))</formula>
    </cfRule>
    <cfRule type="containsText" dxfId="3731" priority="3863" operator="containsText" text="08.30 – 17.30">
      <formula>NOT(ISERROR(SEARCH("08.30 – 17.30",AZ46)))</formula>
    </cfRule>
    <cfRule type="containsText" dxfId="3730" priority="3864" operator="containsText" text="09.00 – 18.00">
      <formula>NOT(ISERROR(SEARCH("09.00 – 18.00",AZ46)))</formula>
    </cfRule>
    <cfRule type="containsText" dxfId="3729" priority="3865" operator="containsText" text="09.00 – 15.00">
      <formula>NOT(ISERROR(SEARCH("09.00 – 15.00",AZ46)))</formula>
    </cfRule>
    <cfRule type="containsText" dxfId="3728" priority="3866" operator="containsText" text="10.30 – 19.30">
      <formula>NOT(ISERROR(SEARCH("10.30 – 19.30",AZ46)))</formula>
    </cfRule>
    <cfRule type="containsText" dxfId="3727" priority="3867" operator="containsText" text="09.00 – 13.00">
      <formula>NOT(ISERROR(SEARCH("09.00 – 13.00",AZ46)))</formula>
    </cfRule>
    <cfRule type="containsText" dxfId="3726" priority="3868" operator="containsText" text="11.30 – 19.30">
      <formula>NOT(ISERROR(SEARCH("11.30 – 19.30",AZ46)))</formula>
    </cfRule>
  </conditionalFormatting>
  <conditionalFormatting sqref="AZ46">
    <cfRule type="cellIs" dxfId="3725" priority="3852" operator="equal">
      <formula>"09.00 – 18.00"</formula>
    </cfRule>
  </conditionalFormatting>
  <conditionalFormatting sqref="AZ46">
    <cfRule type="cellIs" dxfId="3724" priority="3853" operator="equal">
      <formula>"09.30 – 13.00"</formula>
    </cfRule>
  </conditionalFormatting>
  <conditionalFormatting sqref="AZ46">
    <cfRule type="cellIs" dxfId="3723" priority="3854" operator="equal">
      <formula>"10.30 – 19.30"</formula>
    </cfRule>
  </conditionalFormatting>
  <conditionalFormatting sqref="AZ46">
    <cfRule type="cellIs" dxfId="3722" priority="3855" operator="equal">
      <formula>"11.30 – 19.30"</formula>
    </cfRule>
  </conditionalFormatting>
  <conditionalFormatting sqref="AZ46">
    <cfRule type="cellIs" dxfId="3721" priority="3856" operator="equal">
      <formula>_FV(13,"3")</formula>
    </cfRule>
  </conditionalFormatting>
  <conditionalFormatting sqref="AZ46">
    <cfRule type="cellIs" dxfId="3720" priority="3857" operator="equal">
      <formula>_FV(13,"3")</formula>
    </cfRule>
  </conditionalFormatting>
  <conditionalFormatting sqref="AZ46">
    <cfRule type="cellIs" dxfId="3719" priority="3858" operator="equal">
      <formula>_FV(13,"3")</formula>
    </cfRule>
  </conditionalFormatting>
  <conditionalFormatting sqref="AZ46">
    <cfRule type="cellIs" dxfId="3718" priority="3845" operator="equal">
      <formula>"09.00 – 18.00"</formula>
    </cfRule>
  </conditionalFormatting>
  <conditionalFormatting sqref="AZ46">
    <cfRule type="cellIs" dxfId="3717" priority="3846" operator="equal">
      <formula>"09.30 – 13.00"</formula>
    </cfRule>
  </conditionalFormatting>
  <conditionalFormatting sqref="AZ46">
    <cfRule type="cellIs" dxfId="3716" priority="3847" operator="equal">
      <formula>"10.30 – 19.30"</formula>
    </cfRule>
  </conditionalFormatting>
  <conditionalFormatting sqref="AZ46">
    <cfRule type="cellIs" dxfId="3715" priority="3848" operator="equal">
      <formula>"11.30 – 19.30"</formula>
    </cfRule>
  </conditionalFormatting>
  <conditionalFormatting sqref="AZ46">
    <cfRule type="cellIs" dxfId="3714" priority="3849" operator="equal">
      <formula>_FV(13,"3")</formula>
    </cfRule>
  </conditionalFormatting>
  <conditionalFormatting sqref="AZ46">
    <cfRule type="cellIs" dxfId="3713" priority="3850" operator="equal">
      <formula>_FV(13,"3")</formula>
    </cfRule>
  </conditionalFormatting>
  <conditionalFormatting sqref="AZ46">
    <cfRule type="cellIs" dxfId="3712" priority="3851" operator="equal">
      <formula>_FV(13,"3")</formula>
    </cfRule>
  </conditionalFormatting>
  <conditionalFormatting sqref="AZ47:AZ54">
    <cfRule type="containsText" dxfId="3711" priority="3827" operator="containsText" text="08.30 – 14.30">
      <formula>NOT(ISERROR(SEARCH("08.30 – 14.30",AZ47)))</formula>
    </cfRule>
    <cfRule type="containsText" dxfId="3710" priority="3828" operator="containsText" text="09:30 – 18.30">
      <formula>NOT(ISERROR(SEARCH("09:30 – 18.30",AZ47)))</formula>
    </cfRule>
    <cfRule type="containsText" dxfId="3709" priority="3829" operator="containsText" text="10.30 – 18.30">
      <formula>NOT(ISERROR(SEARCH("10.30 – 18.30",AZ47)))</formula>
    </cfRule>
    <cfRule type="containsText" dxfId="3708" priority="3830" operator="containsText" text="09.30 – 18.30">
      <formula>NOT(ISERROR(SEARCH("09.30 – 18.30",AZ47)))</formula>
    </cfRule>
    <cfRule type="containsText" dxfId="3707" priority="3832" operator="containsText" text="09.00 – 13:00">
      <formula>NOT(ISERROR(SEARCH("09.00 – 13:00",AZ47)))</formula>
    </cfRule>
    <cfRule type="containsText" dxfId="3706" priority="3833" operator="containsText" text="08.30 – 16.30">
      <formula>NOT(ISERROR(SEARCH("08.30 – 16.30",AZ47)))</formula>
    </cfRule>
    <cfRule type="containsText" dxfId="3705" priority="3834" operator="containsText" text="08:30 – 17.30">
      <formula>NOT(ISERROR(SEARCH("08:30 – 17.30",AZ47)))</formula>
    </cfRule>
    <cfRule type="containsText" dxfId="3704" priority="3835" operator="containsText" text="08.30 – 17.30">
      <formula>NOT(ISERROR(SEARCH("08.30 – 17.30",AZ47)))</formula>
    </cfRule>
    <cfRule type="containsText" dxfId="3703" priority="3836" operator="containsText" text="09.00 – 18.00">
      <formula>NOT(ISERROR(SEARCH("09.00 – 18.00",AZ47)))</formula>
    </cfRule>
    <cfRule type="containsText" dxfId="3702" priority="3837" operator="containsText" text="09.00 – 13.00">
      <formula>NOT(ISERROR(SEARCH("09.00 – 13.00",AZ47)))</formula>
    </cfRule>
    <cfRule type="containsText" dxfId="3701" priority="3838" operator="containsText" text="11.30 – 19.30">
      <formula>NOT(ISERROR(SEARCH("11.30 – 19.30",AZ47)))</formula>
    </cfRule>
    <cfRule type="containsText" dxfId="3700" priority="3839" operator="containsText" text="10.30 – 19.30">
      <formula>NOT(ISERROR(SEARCH("10.30 – 19.30",AZ47)))</formula>
    </cfRule>
    <cfRule type="containsText" dxfId="3699" priority="3840" operator="containsText" text="09.00 – 15.00">
      <formula>NOT(ISERROR(SEARCH("09.00 – 15.00",AZ47)))</formula>
    </cfRule>
    <cfRule type="containsText" dxfId="3698" priority="3841" operator="containsText" text="1 2 : 3 0">
      <formula>NOT(ISERROR(SEARCH("1 2 : 3 0",AZ47)))</formula>
    </cfRule>
    <cfRule type="containsText" dxfId="3697" priority="3842" operator="containsText" text="1 3 : 3 0">
      <formula>NOT(ISERROR(SEARCH("1 3 : 3 0",AZ47)))</formula>
    </cfRule>
    <cfRule type="containsText" dxfId="3696" priority="3843" operator="containsText" text="FESTIVITÁ">
      <formula>NOT(ISERROR(SEARCH("FESTIVITÁ",AZ47)))</formula>
    </cfRule>
    <cfRule type="cellIs" dxfId="3695" priority="3844" operator="equal">
      <formula>"DOMENICA"</formula>
    </cfRule>
  </conditionalFormatting>
  <conditionalFormatting sqref="AZ47:AZ54">
    <cfRule type="containsText" dxfId="3694" priority="3819" operator="containsText" text="09.00 - 13.00">
      <formula>NOT(ISERROR(SEARCH("09.00 - 13.00",AZ47)))</formula>
    </cfRule>
    <cfRule type="containsText" dxfId="3693" priority="3822" operator="containsText" text="09.00 – 15:00">
      <formula>NOT(ISERROR(SEARCH("09.00 – 15:00",AZ47)))</formula>
    </cfRule>
    <cfRule type="containsText" dxfId="3692" priority="3823" operator="containsText" text="09.00 – 16.00">
      <formula>NOT(ISERROR(SEARCH("09.00 – 16.00",AZ47)))</formula>
    </cfRule>
    <cfRule type="containsText" dxfId="3691" priority="3824" operator="containsText" text="09.00 - 13:00">
      <formula>NOT(ISERROR(SEARCH("09.00 - 13:00",AZ47)))</formula>
    </cfRule>
    <cfRule type="containsText" dxfId="3690" priority="3825" operator="containsText" text="08.30 – 16:30 ">
      <formula>NOT(ISERROR(SEARCH("08.30 – 16:30 ",AZ47)))</formula>
    </cfRule>
    <cfRule type="containsText" dxfId="3689" priority="3826" operator="containsText" text="08.30 – 17:30 ">
      <formula>NOT(ISERROR(SEARCH("08.30 – 17:30 ",AZ47)))</formula>
    </cfRule>
  </conditionalFormatting>
  <conditionalFormatting sqref="AZ47:AZ54">
    <cfRule type="containsText" dxfId="3688" priority="3821" operator="containsText" text="1 3 : 0 0">
      <formula>NOT(ISERROR(SEARCH("1 3 : 0 0",AZ47)))</formula>
    </cfRule>
  </conditionalFormatting>
  <conditionalFormatting sqref="AZ47">
    <cfRule type="containsText" dxfId="3687" priority="3820" operator="containsText" text="13:00">
      <formula>NOT(ISERROR(SEARCH("13:00",AZ47)))</formula>
    </cfRule>
  </conditionalFormatting>
  <conditionalFormatting sqref="AZ47:AZ54">
    <cfRule type="containsText" dxfId="3686" priority="3831" operator="containsText" text="09:00 – 13.00 ">
      <formula>NOT(ISERROR(SEARCH("09:00 – 13.00 ",AZ47)))</formula>
    </cfRule>
  </conditionalFormatting>
  <conditionalFormatting sqref="AZ53">
    <cfRule type="containsText" dxfId="3685" priority="3818" operator="containsText" text="09:00 – 13.00 ">
      <formula>NOT(ISERROR(SEARCH("09:00 – 13.00 ",AZ53)))</formula>
    </cfRule>
  </conditionalFormatting>
  <conditionalFormatting sqref="AZ47:AZ54">
    <cfRule type="containsText" dxfId="3684" priority="3817" operator="containsText" text="09:00 – 13.00 ">
      <formula>NOT(ISERROR(SEARCH("09:00 – 13.00 ",AZ47)))</formula>
    </cfRule>
  </conditionalFormatting>
  <conditionalFormatting sqref="AZ53:AZ54">
    <cfRule type="containsText" dxfId="3683" priority="3816" operator="containsText" text="09:00 – 13.00 ">
      <formula>NOT(ISERROR(SEARCH("09:00 – 13.00 ",AZ53)))</formula>
    </cfRule>
  </conditionalFormatting>
  <conditionalFormatting sqref="AZ48">
    <cfRule type="containsText" dxfId="3682" priority="3813" operator="containsText" text="09.00 -13.00">
      <formula>NOT(ISERROR(SEARCH("09.00 -13.00",AZ48)))</formula>
    </cfRule>
    <cfRule type="containsText" dxfId="3681" priority="3814" operator="containsText" text="09.00 -15:00">
      <formula>NOT(ISERROR(SEARCH("09.00 -15:00",AZ48)))</formula>
    </cfRule>
    <cfRule type="containsText" dxfId="3680" priority="3815" operator="containsText" text="09.00 -16.00">
      <formula>NOT(ISERROR(SEARCH("09.00 -16.00",AZ48)))</formula>
    </cfRule>
  </conditionalFormatting>
  <conditionalFormatting sqref="AZ49:AZ54">
    <cfRule type="containsText" dxfId="3679" priority="3810" operator="containsText" text="09.00 -13.00">
      <formula>NOT(ISERROR(SEARCH("09.00 -13.00",AZ49)))</formula>
    </cfRule>
    <cfRule type="containsText" dxfId="3678" priority="3811" operator="containsText" text="09.00 -15:00">
      <formula>NOT(ISERROR(SEARCH("09.00 -15:00",AZ49)))</formula>
    </cfRule>
    <cfRule type="containsText" dxfId="3677" priority="3812" operator="containsText" text="09.00 -16.00">
      <formula>NOT(ISERROR(SEARCH("09.00 -16.00",AZ49)))</formula>
    </cfRule>
  </conditionalFormatting>
  <conditionalFormatting sqref="AZ47">
    <cfRule type="containsText" dxfId="3676" priority="3807" operator="containsText" text="09.00 -13.00">
      <formula>NOT(ISERROR(SEARCH("09.00 -13.00",AZ47)))</formula>
    </cfRule>
    <cfRule type="containsText" dxfId="3675" priority="3808" operator="containsText" text="09.00 -15:00">
      <formula>NOT(ISERROR(SEARCH("09.00 -15:00",AZ47)))</formula>
    </cfRule>
    <cfRule type="containsText" dxfId="3674" priority="3809" operator="containsText" text="09.00 -16.00">
      <formula>NOT(ISERROR(SEARCH("09.00 -16.00",AZ47)))</formula>
    </cfRule>
  </conditionalFormatting>
  <conditionalFormatting sqref="AZ53">
    <cfRule type="containsText" dxfId="3673" priority="3806" operator="containsText" text="09:00 – 13.00 ">
      <formula>NOT(ISERROR(SEARCH("09:00 – 13.00 ",AZ53)))</formula>
    </cfRule>
  </conditionalFormatting>
  <conditionalFormatting sqref="AZ47:AZ54">
    <cfRule type="containsText" dxfId="3672" priority="3805" operator="containsText" text="09:00 – 13.00 ">
      <formula>NOT(ISERROR(SEARCH("09:00 – 13.00 ",AZ47)))</formula>
    </cfRule>
  </conditionalFormatting>
  <conditionalFormatting sqref="AZ53:AZ54">
    <cfRule type="containsText" dxfId="3671" priority="3804" operator="containsText" text="09:00 – 13.00 ">
      <formula>NOT(ISERROR(SEARCH("09:00 – 13.00 ",AZ53)))</formula>
    </cfRule>
  </conditionalFormatting>
  <conditionalFormatting sqref="AZ48">
    <cfRule type="containsText" dxfId="3670" priority="3801" operator="containsText" text="09.00 -13.00">
      <formula>NOT(ISERROR(SEARCH("09.00 -13.00",AZ48)))</formula>
    </cfRule>
    <cfRule type="containsText" dxfId="3669" priority="3802" operator="containsText" text="09.00 -15:00">
      <formula>NOT(ISERROR(SEARCH("09.00 -15:00",AZ48)))</formula>
    </cfRule>
    <cfRule type="containsText" dxfId="3668" priority="3803" operator="containsText" text="09.00 -16.00">
      <formula>NOT(ISERROR(SEARCH("09.00 -16.00",AZ48)))</formula>
    </cfRule>
  </conditionalFormatting>
  <conditionalFormatting sqref="AZ49:AZ54">
    <cfRule type="containsText" dxfId="3667" priority="3798" operator="containsText" text="09.00 -13.00">
      <formula>NOT(ISERROR(SEARCH("09.00 -13.00",AZ49)))</formula>
    </cfRule>
    <cfRule type="containsText" dxfId="3666" priority="3799" operator="containsText" text="09.00 -15:00">
      <formula>NOT(ISERROR(SEARCH("09.00 -15:00",AZ49)))</formula>
    </cfRule>
    <cfRule type="containsText" dxfId="3665" priority="3800" operator="containsText" text="09.00 -16.00">
      <formula>NOT(ISERROR(SEARCH("09.00 -16.00",AZ49)))</formula>
    </cfRule>
  </conditionalFormatting>
  <conditionalFormatting sqref="AZ47">
    <cfRule type="containsText" dxfId="3664" priority="3795" operator="containsText" text="09.00 -13.00">
      <formula>NOT(ISERROR(SEARCH("09.00 -13.00",AZ47)))</formula>
    </cfRule>
    <cfRule type="containsText" dxfId="3663" priority="3796" operator="containsText" text="09.00 -15:00">
      <formula>NOT(ISERROR(SEARCH("09.00 -15:00",AZ47)))</formula>
    </cfRule>
    <cfRule type="containsText" dxfId="3662" priority="3797" operator="containsText" text="09.00 -16.00">
      <formula>NOT(ISERROR(SEARCH("09.00 -16.00",AZ47)))</formula>
    </cfRule>
  </conditionalFormatting>
  <conditionalFormatting sqref="AZ48">
    <cfRule type="containsText" dxfId="3661" priority="3792" operator="containsText" text="09.00 -13:00">
      <formula>NOT(ISERROR(SEARCH("09.00 -13:00",AZ48)))</formula>
    </cfRule>
    <cfRule type="containsText" dxfId="3660" priority="3793" operator="containsText" text="08.30 -17.30">
      <formula>NOT(ISERROR(SEARCH("08.30 -17.30",AZ48)))</formula>
    </cfRule>
    <cfRule type="containsText" dxfId="3659" priority="3794" operator="containsText" text="08.30 -15:30">
      <formula>NOT(ISERROR(SEARCH("08.30 -15:30",AZ48)))</formula>
    </cfRule>
  </conditionalFormatting>
  <conditionalFormatting sqref="AZ49:AZ54">
    <cfRule type="containsText" dxfId="3658" priority="3789" operator="containsText" text="09.00 -13.00">
      <formula>NOT(ISERROR(SEARCH("09.00 -13.00",AZ49)))</formula>
    </cfRule>
    <cfRule type="containsText" dxfId="3657" priority="3790" operator="containsText" text="09.00 -15:00">
      <formula>NOT(ISERROR(SEARCH("09.00 -15:00",AZ49)))</formula>
    </cfRule>
    <cfRule type="containsText" dxfId="3656" priority="3791" operator="containsText" text="09.00 -16.00">
      <formula>NOT(ISERROR(SEARCH("09.00 -16.00",AZ49)))</formula>
    </cfRule>
  </conditionalFormatting>
  <conditionalFormatting sqref="AZ49:AZ54">
    <cfRule type="containsText" dxfId="3655" priority="3786" operator="containsText" text="09.00 -13:00">
      <formula>NOT(ISERROR(SEARCH("09.00 -13:00",AZ49)))</formula>
    </cfRule>
    <cfRule type="containsText" dxfId="3654" priority="3787" operator="containsText" text="08.30 -17.30">
      <formula>NOT(ISERROR(SEARCH("08.30 -17.30",AZ49)))</formula>
    </cfRule>
    <cfRule type="containsText" dxfId="3653" priority="3788" operator="containsText" text="08.30 -15:30">
      <formula>NOT(ISERROR(SEARCH("08.30 -15:30",AZ49)))</formula>
    </cfRule>
  </conditionalFormatting>
  <conditionalFormatting sqref="AZ47">
    <cfRule type="containsText" dxfId="3652" priority="3783" operator="containsText" text="09.00 -13.00">
      <formula>NOT(ISERROR(SEARCH("09.00 -13.00",AZ47)))</formula>
    </cfRule>
    <cfRule type="containsText" dxfId="3651" priority="3784" operator="containsText" text="09.00 -15:00">
      <formula>NOT(ISERROR(SEARCH("09.00 -15:00",AZ47)))</formula>
    </cfRule>
    <cfRule type="containsText" dxfId="3650" priority="3785" operator="containsText" text="09.00 -16.00">
      <formula>NOT(ISERROR(SEARCH("09.00 -16.00",AZ47)))</formula>
    </cfRule>
  </conditionalFormatting>
  <conditionalFormatting sqref="AZ47">
    <cfRule type="containsText" dxfId="3649" priority="3780" operator="containsText" text="09.00 -13:00">
      <formula>NOT(ISERROR(SEARCH("09.00 -13:00",AZ47)))</formula>
    </cfRule>
    <cfRule type="containsText" dxfId="3648" priority="3781" operator="containsText" text="08.30 -17.30">
      <formula>NOT(ISERROR(SEARCH("08.30 -17.30",AZ47)))</formula>
    </cfRule>
    <cfRule type="containsText" dxfId="3647" priority="3782" operator="containsText" text="08.30 -15:30">
      <formula>NOT(ISERROR(SEARCH("08.30 -15:30",AZ47)))</formula>
    </cfRule>
  </conditionalFormatting>
  <conditionalFormatting sqref="AZ94">
    <cfRule type="containsText" dxfId="3646" priority="3762" operator="containsText" text="08.30 – 14.30">
      <formula>NOT(ISERROR(SEARCH("08.30 – 14.30",AZ94)))</formula>
    </cfRule>
    <cfRule type="containsText" dxfId="3645" priority="3763" operator="containsText" text="09:30 – 18.30">
      <formula>NOT(ISERROR(SEARCH("09:30 – 18.30",AZ94)))</formula>
    </cfRule>
    <cfRule type="containsText" dxfId="3644" priority="3764" operator="containsText" text="10.30 – 18.30">
      <formula>NOT(ISERROR(SEARCH("10.30 – 18.30",AZ94)))</formula>
    </cfRule>
    <cfRule type="containsText" dxfId="3643" priority="3765" operator="containsText" text="09.30 – 18.30">
      <formula>NOT(ISERROR(SEARCH("09.30 – 18.30",AZ94)))</formula>
    </cfRule>
    <cfRule type="containsText" dxfId="3642" priority="3767" operator="containsText" text="09.00 – 13:00">
      <formula>NOT(ISERROR(SEARCH("09.00 – 13:00",AZ94)))</formula>
    </cfRule>
    <cfRule type="containsText" dxfId="3641" priority="3768" operator="containsText" text="08.30 – 16.30">
      <formula>NOT(ISERROR(SEARCH("08.30 – 16.30",AZ94)))</formula>
    </cfRule>
    <cfRule type="containsText" dxfId="3640" priority="3769" operator="containsText" text="08:30 – 17.30">
      <formula>NOT(ISERROR(SEARCH("08:30 – 17.30",AZ94)))</formula>
    </cfRule>
    <cfRule type="containsText" dxfId="3639" priority="3770" operator="containsText" text="08.30 – 17.30">
      <formula>NOT(ISERROR(SEARCH("08.30 – 17.30",AZ94)))</formula>
    </cfRule>
    <cfRule type="containsText" dxfId="3638" priority="3771" operator="containsText" text="09.00 – 18.00">
      <formula>NOT(ISERROR(SEARCH("09.00 – 18.00",AZ94)))</formula>
    </cfRule>
    <cfRule type="containsText" dxfId="3637" priority="3772" operator="containsText" text="09.00 – 13.00">
      <formula>NOT(ISERROR(SEARCH("09.00 – 13.00",AZ94)))</formula>
    </cfRule>
    <cfRule type="containsText" dxfId="3636" priority="3773" operator="containsText" text="11.30 – 19.30">
      <formula>NOT(ISERROR(SEARCH("11.30 – 19.30",AZ94)))</formula>
    </cfRule>
    <cfRule type="containsText" dxfId="3635" priority="3774" operator="containsText" text="10.30 – 19.30">
      <formula>NOT(ISERROR(SEARCH("10.30 – 19.30",AZ94)))</formula>
    </cfRule>
    <cfRule type="containsText" dxfId="3634" priority="3775" operator="containsText" text="09.00 – 15.00">
      <formula>NOT(ISERROR(SEARCH("09.00 – 15.00",AZ94)))</formula>
    </cfRule>
    <cfRule type="containsText" dxfId="3633" priority="3776" operator="containsText" text="1 2 : 3 0">
      <formula>NOT(ISERROR(SEARCH("1 2 : 3 0",AZ94)))</formula>
    </cfRule>
    <cfRule type="containsText" dxfId="3632" priority="3777" operator="containsText" text="1 3 : 3 0">
      <formula>NOT(ISERROR(SEARCH("1 3 : 3 0",AZ94)))</formula>
    </cfRule>
    <cfRule type="containsText" dxfId="3631" priority="3778" operator="containsText" text="FESTIVITÁ">
      <formula>NOT(ISERROR(SEARCH("FESTIVITÁ",AZ94)))</formula>
    </cfRule>
    <cfRule type="cellIs" dxfId="3630" priority="3779" operator="equal">
      <formula>"DOMENICA"</formula>
    </cfRule>
  </conditionalFormatting>
  <conditionalFormatting sqref="AZ94">
    <cfRule type="containsText" dxfId="3629" priority="3755" operator="containsText" text="09.00 - 13.00">
      <formula>NOT(ISERROR(SEARCH("09.00 - 13.00",AZ94)))</formula>
    </cfRule>
    <cfRule type="containsText" dxfId="3628" priority="3757" operator="containsText" text="09.00 – 15:00">
      <formula>NOT(ISERROR(SEARCH("09.00 – 15:00",AZ94)))</formula>
    </cfRule>
    <cfRule type="containsText" dxfId="3627" priority="3758" operator="containsText" text="09.00 – 16.00">
      <formula>NOT(ISERROR(SEARCH("09.00 – 16.00",AZ94)))</formula>
    </cfRule>
    <cfRule type="containsText" dxfId="3626" priority="3759" operator="containsText" text="09.00 - 13:00">
      <formula>NOT(ISERROR(SEARCH("09.00 - 13:00",AZ94)))</formula>
    </cfRule>
    <cfRule type="containsText" dxfId="3625" priority="3760" operator="containsText" text="08.30 – 16:30 ">
      <formula>NOT(ISERROR(SEARCH("08.30 – 16:30 ",AZ94)))</formula>
    </cfRule>
    <cfRule type="containsText" dxfId="3624" priority="3761" operator="containsText" text="08.30 – 17:30 ">
      <formula>NOT(ISERROR(SEARCH("08.30 – 17:30 ",AZ94)))</formula>
    </cfRule>
  </conditionalFormatting>
  <conditionalFormatting sqref="AZ94">
    <cfRule type="containsText" dxfId="3623" priority="3756" operator="containsText" text="1 3 : 0 0">
      <formula>NOT(ISERROR(SEARCH("1 3 : 0 0",AZ94)))</formula>
    </cfRule>
  </conditionalFormatting>
  <conditionalFormatting sqref="AZ94">
    <cfRule type="containsText" dxfId="3622" priority="3766" operator="containsText" text="09:00 – 13.00 ">
      <formula>NOT(ISERROR(SEARCH("09:00 – 13.00 ",AZ94)))</formula>
    </cfRule>
  </conditionalFormatting>
  <conditionalFormatting sqref="AZ94">
    <cfRule type="containsText" dxfId="3621" priority="3754" operator="containsText" text="09:00 – 13.00 ">
      <formula>NOT(ISERROR(SEARCH("09:00 – 13.00 ",AZ94)))</formula>
    </cfRule>
  </conditionalFormatting>
  <conditionalFormatting sqref="AZ94">
    <cfRule type="containsText" dxfId="3620" priority="3751" operator="containsText" text="09.00 -13.00">
      <formula>NOT(ISERROR(SEARCH("09.00 -13.00",AZ94)))</formula>
    </cfRule>
    <cfRule type="containsText" dxfId="3619" priority="3752" operator="containsText" text="09.00 -15:00">
      <formula>NOT(ISERROR(SEARCH("09.00 -15:00",AZ94)))</formula>
    </cfRule>
    <cfRule type="containsText" dxfId="3618" priority="3753" operator="containsText" text="09.00 -16.00">
      <formula>NOT(ISERROR(SEARCH("09.00 -16.00",AZ94)))</formula>
    </cfRule>
  </conditionalFormatting>
  <conditionalFormatting sqref="AZ94">
    <cfRule type="containsText" dxfId="3617" priority="3750" operator="containsText" text="09:00 – 13.00 ">
      <formula>NOT(ISERROR(SEARCH("09:00 – 13.00 ",AZ94)))</formula>
    </cfRule>
  </conditionalFormatting>
  <conditionalFormatting sqref="AZ94">
    <cfRule type="containsText" dxfId="3616" priority="3747" operator="containsText" text="09.00 -13.00">
      <formula>NOT(ISERROR(SEARCH("09.00 -13.00",AZ94)))</formula>
    </cfRule>
    <cfRule type="containsText" dxfId="3615" priority="3748" operator="containsText" text="09.00 -15:00">
      <formula>NOT(ISERROR(SEARCH("09.00 -15:00",AZ94)))</formula>
    </cfRule>
    <cfRule type="containsText" dxfId="3614" priority="3749" operator="containsText" text="09.00 -16.00">
      <formula>NOT(ISERROR(SEARCH("09.00 -16.00",AZ94)))</formula>
    </cfRule>
  </conditionalFormatting>
  <conditionalFormatting sqref="AZ94">
    <cfRule type="containsText" dxfId="3613" priority="3744" operator="containsText" text="09.00 -13.00">
      <formula>NOT(ISERROR(SEARCH("09.00 -13.00",AZ94)))</formula>
    </cfRule>
    <cfRule type="containsText" dxfId="3612" priority="3745" operator="containsText" text="09.00 -15:00">
      <formula>NOT(ISERROR(SEARCH("09.00 -15:00",AZ94)))</formula>
    </cfRule>
    <cfRule type="containsText" dxfId="3611" priority="3746" operator="containsText" text="09.00 -16.00">
      <formula>NOT(ISERROR(SEARCH("09.00 -16.00",AZ94)))</formula>
    </cfRule>
  </conditionalFormatting>
  <conditionalFormatting sqref="AZ94">
    <cfRule type="containsText" dxfId="3610" priority="3741" operator="containsText" text="09.00 -13:00">
      <formula>NOT(ISERROR(SEARCH("09.00 -13:00",AZ94)))</formula>
    </cfRule>
    <cfRule type="containsText" dxfId="3609" priority="3742" operator="containsText" text="08.30 -17.30">
      <formula>NOT(ISERROR(SEARCH("08.30 -17.30",AZ94)))</formula>
    </cfRule>
    <cfRule type="containsText" dxfId="3608" priority="3743" operator="containsText" text="08.30 -15:30">
      <formula>NOT(ISERROR(SEARCH("08.30 -15:30",AZ94)))</formula>
    </cfRule>
  </conditionalFormatting>
  <conditionalFormatting sqref="BH89">
    <cfRule type="containsText" dxfId="3607" priority="3724" operator="containsText" text="08.30 – 14.30">
      <formula>NOT(ISERROR(SEARCH("08.30 – 14.30",BH89)))</formula>
    </cfRule>
    <cfRule type="containsText" dxfId="3606" priority="3725" operator="containsText" text="09:30 – 18.30">
      <formula>NOT(ISERROR(SEARCH("09:30 – 18.30",BH89)))</formula>
    </cfRule>
    <cfRule type="containsText" dxfId="3605" priority="3726" operator="containsText" text="10.30 – 18.30">
      <formula>NOT(ISERROR(SEARCH("10.30 – 18.30",BH89)))</formula>
    </cfRule>
    <cfRule type="containsText" dxfId="3604" priority="3727" operator="containsText" text="09.30 – 18.30">
      <formula>NOT(ISERROR(SEARCH("09.30 – 18.30",BH89)))</formula>
    </cfRule>
    <cfRule type="containsText" dxfId="3603" priority="3728" operator="containsText" text="09.00 – 13:00">
      <formula>NOT(ISERROR(SEARCH("09.00 – 13:00",BH89)))</formula>
    </cfRule>
    <cfRule type="containsText" dxfId="3602" priority="3729" operator="containsText" text="08.30 – 16.30">
      <formula>NOT(ISERROR(SEARCH("08.30 – 16.30",BH89)))</formula>
    </cfRule>
    <cfRule type="containsText" dxfId="3601" priority="3730" operator="containsText" text="08:30 – 17.30">
      <formula>NOT(ISERROR(SEARCH("08:30 – 17.30",BH89)))</formula>
    </cfRule>
    <cfRule type="containsText" dxfId="3600" priority="3731" operator="containsText" text="08.30 – 17.30">
      <formula>NOT(ISERROR(SEARCH("08.30 – 17.30",BH89)))</formula>
    </cfRule>
    <cfRule type="containsText" dxfId="3599" priority="3732" operator="containsText" text="09.00 – 18.00">
      <formula>NOT(ISERROR(SEARCH("09.00 – 18.00",BH89)))</formula>
    </cfRule>
    <cfRule type="containsText" dxfId="3598" priority="3733" operator="containsText" text="09.00 – 13.00">
      <formula>NOT(ISERROR(SEARCH("09.00 – 13.00",BH89)))</formula>
    </cfRule>
    <cfRule type="containsText" dxfId="3597" priority="3734" operator="containsText" text="11.30 – 19.30">
      <formula>NOT(ISERROR(SEARCH("11.30 – 19.30",BH89)))</formula>
    </cfRule>
    <cfRule type="containsText" dxfId="3596" priority="3735" operator="containsText" text="10.30 – 19.30">
      <formula>NOT(ISERROR(SEARCH("10.30 – 19.30",BH89)))</formula>
    </cfRule>
    <cfRule type="containsText" dxfId="3595" priority="3736" operator="containsText" text="09.00 – 15.00">
      <formula>NOT(ISERROR(SEARCH("09.00 – 15.00",BH89)))</formula>
    </cfRule>
    <cfRule type="containsText" dxfId="3594" priority="3737" operator="containsText" text="12:30">
      <formula>NOT(ISERROR(SEARCH("12:30",BH89)))</formula>
    </cfRule>
    <cfRule type="containsText" dxfId="3593" priority="3738" operator="containsText" text="13:30">
      <formula>NOT(ISERROR(SEARCH("13:30",BH89)))</formula>
    </cfRule>
    <cfRule type="containsText" dxfId="3592" priority="3739" operator="containsText" text="FESTIVITÁ">
      <formula>NOT(ISERROR(SEARCH("FESTIVITÁ",BH89)))</formula>
    </cfRule>
    <cfRule type="cellIs" dxfId="3591" priority="3740" operator="equal">
      <formula>"DOMENICA"</formula>
    </cfRule>
  </conditionalFormatting>
  <conditionalFormatting sqref="BH99">
    <cfRule type="containsText" dxfId="3590" priority="3707" operator="containsText" text="08.30 – 14.30">
      <formula>NOT(ISERROR(SEARCH("08.30 – 14.30",BH99)))</formula>
    </cfRule>
    <cfRule type="containsText" dxfId="3589" priority="3708" operator="containsText" text="09:30 – 18.30">
      <formula>NOT(ISERROR(SEARCH("09:30 – 18.30",BH99)))</formula>
    </cfRule>
    <cfRule type="containsText" dxfId="3588" priority="3709" operator="containsText" text="10.30 – 18.30">
      <formula>NOT(ISERROR(SEARCH("10.30 – 18.30",BH99)))</formula>
    </cfRule>
    <cfRule type="containsText" dxfId="3587" priority="3710" operator="containsText" text="09.30 – 18.30">
      <formula>NOT(ISERROR(SEARCH("09.30 – 18.30",BH99)))</formula>
    </cfRule>
    <cfRule type="containsText" dxfId="3586" priority="3711" operator="containsText" text="09.00 – 13:00">
      <formula>NOT(ISERROR(SEARCH("09.00 – 13:00",BH99)))</formula>
    </cfRule>
    <cfRule type="containsText" dxfId="3585" priority="3712" operator="containsText" text="08.30 – 16.30">
      <formula>NOT(ISERROR(SEARCH("08.30 – 16.30",BH99)))</formula>
    </cfRule>
    <cfRule type="containsText" dxfId="3584" priority="3713" operator="containsText" text="08:30 – 17.30">
      <formula>NOT(ISERROR(SEARCH("08:30 – 17.30",BH99)))</formula>
    </cfRule>
    <cfRule type="containsText" dxfId="3583" priority="3714" operator="containsText" text="08.30 – 17.30">
      <formula>NOT(ISERROR(SEARCH("08.30 – 17.30",BH99)))</formula>
    </cfRule>
    <cfRule type="containsText" dxfId="3582" priority="3715" operator="containsText" text="09.00 – 18.00">
      <formula>NOT(ISERROR(SEARCH("09.00 – 18.00",BH99)))</formula>
    </cfRule>
    <cfRule type="containsText" dxfId="3581" priority="3716" operator="containsText" text="09.00 – 13.00">
      <formula>NOT(ISERROR(SEARCH("09.00 – 13.00",BH99)))</formula>
    </cfRule>
    <cfRule type="containsText" dxfId="3580" priority="3717" operator="containsText" text="11.30 – 19.30">
      <formula>NOT(ISERROR(SEARCH("11.30 – 19.30",BH99)))</formula>
    </cfRule>
    <cfRule type="containsText" dxfId="3579" priority="3718" operator="containsText" text="10.30 – 19.30">
      <formula>NOT(ISERROR(SEARCH("10.30 – 19.30",BH99)))</formula>
    </cfRule>
    <cfRule type="containsText" dxfId="3578" priority="3719" operator="containsText" text="09.00 – 15.00">
      <formula>NOT(ISERROR(SEARCH("09.00 – 15.00",BH99)))</formula>
    </cfRule>
    <cfRule type="containsText" dxfId="3577" priority="3720" operator="containsText" text="12:30">
      <formula>NOT(ISERROR(SEARCH("12:30",BH99)))</formula>
    </cfRule>
    <cfRule type="containsText" dxfId="3576" priority="3721" operator="containsText" text="13:30">
      <formula>NOT(ISERROR(SEARCH("13:30",BH99)))</formula>
    </cfRule>
    <cfRule type="containsText" dxfId="3575" priority="3722" operator="containsText" text="FESTIVITÁ">
      <formula>NOT(ISERROR(SEARCH("FESTIVITÁ",BH99)))</formula>
    </cfRule>
    <cfRule type="cellIs" dxfId="3574" priority="3723" operator="equal">
      <formula>"DOMENICA"</formula>
    </cfRule>
  </conditionalFormatting>
  <conditionalFormatting sqref="BH89 BH99">
    <cfRule type="containsText" dxfId="3573" priority="3701" operator="containsText" text="09.00 - 13.00">
      <formula>NOT(ISERROR(SEARCH("09.00 - 13.00",BH89)))</formula>
    </cfRule>
    <cfRule type="containsText" dxfId="3572" priority="3702" operator="containsText" text="09.00 – 15:00">
      <formula>NOT(ISERROR(SEARCH("09.00 – 15:00",BH89)))</formula>
    </cfRule>
    <cfRule type="containsText" dxfId="3571" priority="3703" operator="containsText" text="09.00 – 16.00">
      <formula>NOT(ISERROR(SEARCH("09.00 – 16.00",BH89)))</formula>
    </cfRule>
    <cfRule type="containsText" dxfId="3570" priority="3704" operator="containsText" text="09.00 - 13:00">
      <formula>NOT(ISERROR(SEARCH("09.00 - 13:00",BH89)))</formula>
    </cfRule>
    <cfRule type="containsText" dxfId="3569" priority="3705" operator="containsText" text="08.30 – 16:30 ">
      <formula>NOT(ISERROR(SEARCH("08.30 – 16:30 ",BH89)))</formula>
    </cfRule>
    <cfRule type="containsText" dxfId="3568" priority="3706" operator="containsText" text="08.30 – 17:30 ">
      <formula>NOT(ISERROR(SEARCH("08.30 – 17:30 ",BH89)))</formula>
    </cfRule>
  </conditionalFormatting>
  <conditionalFormatting sqref="BH80">
    <cfRule type="cellIs" dxfId="3567" priority="3692" operator="equal">
      <formula>"09.00 – 13.00"</formula>
    </cfRule>
  </conditionalFormatting>
  <conditionalFormatting sqref="BH80">
    <cfRule type="cellIs" dxfId="3566" priority="3693" operator="equal">
      <formula>"09.00 – 15.00"</formula>
    </cfRule>
  </conditionalFormatting>
  <conditionalFormatting sqref="BH80">
    <cfRule type="cellIs" dxfId="3565" priority="3694" operator="equal">
      <formula>"09.00 – 18.00"</formula>
    </cfRule>
  </conditionalFormatting>
  <conditionalFormatting sqref="BH80">
    <cfRule type="cellIs" dxfId="3564" priority="3695" operator="equal">
      <formula>"09.30 – 13.00"</formula>
    </cfRule>
  </conditionalFormatting>
  <conditionalFormatting sqref="BH80">
    <cfRule type="cellIs" dxfId="3563" priority="3696" operator="equal">
      <formula>"10.30 – 19.30"</formula>
    </cfRule>
  </conditionalFormatting>
  <conditionalFormatting sqref="BH80">
    <cfRule type="cellIs" dxfId="3562" priority="3697" operator="equal">
      <formula>"11.30 – 19.30"</formula>
    </cfRule>
  </conditionalFormatting>
  <conditionalFormatting sqref="BH80">
    <cfRule type="cellIs" dxfId="3561" priority="3698" operator="equal">
      <formula>_FV(13,"3")</formula>
    </cfRule>
  </conditionalFormatting>
  <conditionalFormatting sqref="BH80">
    <cfRule type="cellIs" dxfId="3560" priority="3699" operator="equal">
      <formula>_FV(13,"3")</formula>
    </cfRule>
  </conditionalFormatting>
  <conditionalFormatting sqref="BH80">
    <cfRule type="cellIs" dxfId="3559" priority="3700" operator="equal">
      <formula>_FV(13,"3")</formula>
    </cfRule>
  </conditionalFormatting>
  <conditionalFormatting sqref="BH80">
    <cfRule type="containsText" dxfId="3558" priority="3682" operator="containsText" text="DOMENICA">
      <formula>NOT(ISERROR(SEARCH("DOMENICA",BH80)))</formula>
    </cfRule>
    <cfRule type="containsText" dxfId="3557" priority="3683" operator="containsText" text="08.30 – 14.30">
      <formula>NOT(ISERROR(SEARCH("08.30 – 14.30",BH80)))</formula>
    </cfRule>
    <cfRule type="containsText" dxfId="3556" priority="3684" operator="containsText" text="09.30 – 18.30">
      <formula>NOT(ISERROR(SEARCH("09.30 – 18.30",BH80)))</formula>
    </cfRule>
    <cfRule type="containsText" dxfId="3555" priority="3685" operator="containsText" text="08.30 – 16.30">
      <formula>NOT(ISERROR(SEARCH("08.30 – 16.30",BH80)))</formula>
    </cfRule>
    <cfRule type="containsText" dxfId="3554" priority="3686" operator="containsText" text="08.30 – 17.30">
      <formula>NOT(ISERROR(SEARCH("08.30 – 17.30",BH80)))</formula>
    </cfRule>
    <cfRule type="containsText" dxfId="3553" priority="3687" operator="containsText" text="09.00 – 18.00">
      <formula>NOT(ISERROR(SEARCH("09.00 – 18.00",BH80)))</formula>
    </cfRule>
    <cfRule type="containsText" dxfId="3552" priority="3688" operator="containsText" text="09.00 – 15.00">
      <formula>NOT(ISERROR(SEARCH("09.00 – 15.00",BH80)))</formula>
    </cfRule>
    <cfRule type="containsText" dxfId="3551" priority="3689" operator="containsText" text="10.30 – 19.30">
      <formula>NOT(ISERROR(SEARCH("10.30 – 19.30",BH80)))</formula>
    </cfRule>
    <cfRule type="containsText" dxfId="3550" priority="3690" operator="containsText" text="09.00 – 13.00">
      <formula>NOT(ISERROR(SEARCH("09.00 – 13.00",BH80)))</formula>
    </cfRule>
    <cfRule type="containsText" dxfId="3549" priority="3691" operator="containsText" text="11.30 – 19.30">
      <formula>NOT(ISERROR(SEARCH("11.30 – 19.30",BH80)))</formula>
    </cfRule>
  </conditionalFormatting>
  <conditionalFormatting sqref="BH80">
    <cfRule type="cellIs" dxfId="3548" priority="3674" operator="equal">
      <formula>"09.00 – 15.00"</formula>
    </cfRule>
  </conditionalFormatting>
  <conditionalFormatting sqref="BH80">
    <cfRule type="cellIs" dxfId="3547" priority="3675" operator="equal">
      <formula>"09.00 – 18.00"</formula>
    </cfRule>
  </conditionalFormatting>
  <conditionalFormatting sqref="BH80">
    <cfRule type="cellIs" dxfId="3546" priority="3676" operator="equal">
      <formula>"09.30 – 13.00"</formula>
    </cfRule>
  </conditionalFormatting>
  <conditionalFormatting sqref="BH80">
    <cfRule type="cellIs" dxfId="3545" priority="3677" operator="equal">
      <formula>"10.30 – 19.30"</formula>
    </cfRule>
  </conditionalFormatting>
  <conditionalFormatting sqref="BH80">
    <cfRule type="cellIs" dxfId="3544" priority="3678" operator="equal">
      <formula>"11.30 – 19.30"</formula>
    </cfRule>
  </conditionalFormatting>
  <conditionalFormatting sqref="BH80">
    <cfRule type="cellIs" dxfId="3543" priority="3679" operator="equal">
      <formula>_FV(13,"3")</formula>
    </cfRule>
  </conditionalFormatting>
  <conditionalFormatting sqref="BH80">
    <cfRule type="cellIs" dxfId="3542" priority="3680" operator="equal">
      <formula>_FV(13,"3")</formula>
    </cfRule>
  </conditionalFormatting>
  <conditionalFormatting sqref="BH80">
    <cfRule type="cellIs" dxfId="3541" priority="3681" operator="equal">
      <formula>_FV(13,"3")</formula>
    </cfRule>
  </conditionalFormatting>
  <conditionalFormatting sqref="BH80">
    <cfRule type="cellIs" dxfId="3540" priority="3666" operator="equal">
      <formula>"09.00 – 15.00"</formula>
    </cfRule>
  </conditionalFormatting>
  <conditionalFormatting sqref="BH80">
    <cfRule type="cellIs" dxfId="3539" priority="3667" operator="equal">
      <formula>"09.00 – 18.00"</formula>
    </cfRule>
  </conditionalFormatting>
  <conditionalFormatting sqref="BH80">
    <cfRule type="cellIs" dxfId="3538" priority="3668" operator="equal">
      <formula>"09.30 – 13.00"</formula>
    </cfRule>
  </conditionalFormatting>
  <conditionalFormatting sqref="BH80">
    <cfRule type="cellIs" dxfId="3537" priority="3669" operator="equal">
      <formula>"10.30 – 19.30"</formula>
    </cfRule>
  </conditionalFormatting>
  <conditionalFormatting sqref="BH80">
    <cfRule type="cellIs" dxfId="3536" priority="3670" operator="equal">
      <formula>"11.30 – 19.30"</formula>
    </cfRule>
  </conditionalFormatting>
  <conditionalFormatting sqref="BH80">
    <cfRule type="cellIs" dxfId="3535" priority="3671" operator="equal">
      <formula>_FV(13,"3")</formula>
    </cfRule>
  </conditionalFormatting>
  <conditionalFormatting sqref="BH80">
    <cfRule type="cellIs" dxfId="3534" priority="3672" operator="equal">
      <formula>_FV(13,"3")</formula>
    </cfRule>
  </conditionalFormatting>
  <conditionalFormatting sqref="BH80">
    <cfRule type="cellIs" dxfId="3533" priority="3673" operator="equal">
      <formula>_FV(13,"3")</formula>
    </cfRule>
  </conditionalFormatting>
  <conditionalFormatting sqref="BH80">
    <cfRule type="containsText" dxfId="3532" priority="3660" operator="containsText" text="09.00 - 13.00">
      <formula>NOT(ISERROR(SEARCH("09.00 - 13.00",BH80)))</formula>
    </cfRule>
    <cfRule type="containsText" dxfId="3531" priority="3661" operator="containsText" text="09.00 – 15:00">
      <formula>NOT(ISERROR(SEARCH("09.00 – 15:00",BH80)))</formula>
    </cfRule>
    <cfRule type="containsText" dxfId="3530" priority="3662" operator="containsText" text="09.00 – 16.00">
      <formula>NOT(ISERROR(SEARCH("09.00 – 16.00",BH80)))</formula>
    </cfRule>
    <cfRule type="containsText" dxfId="3529" priority="3663" operator="containsText" text="09.00 - 13:00">
      <formula>NOT(ISERROR(SEARCH("09.00 - 13:00",BH80)))</formula>
    </cfRule>
    <cfRule type="containsText" dxfId="3528" priority="3664" operator="containsText" text="08.30 – 16:30 ">
      <formula>NOT(ISERROR(SEARCH("08.30 – 16:30 ",BH80)))</formula>
    </cfRule>
    <cfRule type="containsText" dxfId="3527" priority="3665" operator="containsText" text="08.30 – 17:30 ">
      <formula>NOT(ISERROR(SEARCH("08.30 – 17:30 ",BH80)))</formula>
    </cfRule>
  </conditionalFormatting>
  <conditionalFormatting sqref="BH80">
    <cfRule type="cellIs" dxfId="3526" priority="3652" operator="equal">
      <formula>"09.00 – 15.00"</formula>
    </cfRule>
  </conditionalFormatting>
  <conditionalFormatting sqref="BH80">
    <cfRule type="cellIs" dxfId="3525" priority="3653" operator="equal">
      <formula>"09.00 – 18.00"</formula>
    </cfRule>
  </conditionalFormatting>
  <conditionalFormatting sqref="BH80">
    <cfRule type="cellIs" dxfId="3524" priority="3654" operator="equal">
      <formula>"09.30 – 13.00"</formula>
    </cfRule>
  </conditionalFormatting>
  <conditionalFormatting sqref="BH80">
    <cfRule type="cellIs" dxfId="3523" priority="3655" operator="equal">
      <formula>"10.30 – 19.30"</formula>
    </cfRule>
  </conditionalFormatting>
  <conditionalFormatting sqref="BH80">
    <cfRule type="cellIs" dxfId="3522" priority="3656" operator="equal">
      <formula>"11.30 – 19.30"</formula>
    </cfRule>
  </conditionalFormatting>
  <conditionalFormatting sqref="BH80">
    <cfRule type="cellIs" dxfId="3521" priority="3657" operator="equal">
      <formula>_FV(13,"3")</formula>
    </cfRule>
  </conditionalFormatting>
  <conditionalFormatting sqref="BH80">
    <cfRule type="cellIs" dxfId="3520" priority="3658" operator="equal">
      <formula>_FV(13,"3")</formula>
    </cfRule>
  </conditionalFormatting>
  <conditionalFormatting sqref="BH80">
    <cfRule type="cellIs" dxfId="3519" priority="3659" operator="equal">
      <formula>_FV(13,"3")</formula>
    </cfRule>
  </conditionalFormatting>
  <conditionalFormatting sqref="BH80">
    <cfRule type="containsText" dxfId="3518" priority="3642" operator="containsText" text="DOMENICA">
      <formula>NOT(ISERROR(SEARCH("DOMENICA",BH80)))</formula>
    </cfRule>
    <cfRule type="containsText" dxfId="3517" priority="3643" operator="containsText" text="08.30 – 14.30">
      <formula>NOT(ISERROR(SEARCH("08.30 – 14.30",BH80)))</formula>
    </cfRule>
    <cfRule type="containsText" dxfId="3516" priority="3644" operator="containsText" text="09.30 – 18.30">
      <formula>NOT(ISERROR(SEARCH("09.30 – 18.30",BH80)))</formula>
    </cfRule>
    <cfRule type="containsText" dxfId="3515" priority="3645" operator="containsText" text="08.30 – 16.30">
      <formula>NOT(ISERROR(SEARCH("08.30 – 16.30",BH80)))</formula>
    </cfRule>
    <cfRule type="containsText" dxfId="3514" priority="3646" operator="containsText" text="08.30 – 17.30">
      <formula>NOT(ISERROR(SEARCH("08.30 – 17.30",BH80)))</formula>
    </cfRule>
    <cfRule type="containsText" dxfId="3513" priority="3647" operator="containsText" text="09.00 – 18.00">
      <formula>NOT(ISERROR(SEARCH("09.00 – 18.00",BH80)))</formula>
    </cfRule>
    <cfRule type="containsText" dxfId="3512" priority="3648" operator="containsText" text="09.00 – 15.00">
      <formula>NOT(ISERROR(SEARCH("09.00 – 15.00",BH80)))</formula>
    </cfRule>
    <cfRule type="containsText" dxfId="3511" priority="3649" operator="containsText" text="10.30 – 19.30">
      <formula>NOT(ISERROR(SEARCH("10.30 – 19.30",BH80)))</formula>
    </cfRule>
    <cfRule type="containsText" dxfId="3510" priority="3650" operator="containsText" text="09.00 – 13.00">
      <formula>NOT(ISERROR(SEARCH("09.00 – 13.00",BH80)))</formula>
    </cfRule>
    <cfRule type="containsText" dxfId="3509" priority="3651" operator="containsText" text="11.30 – 19.30">
      <formula>NOT(ISERROR(SEARCH("11.30 – 19.30",BH80)))</formula>
    </cfRule>
  </conditionalFormatting>
  <conditionalFormatting sqref="BH80">
    <cfRule type="cellIs" dxfId="3508" priority="3635" operator="equal">
      <formula>"09.00 – 18.00"</formula>
    </cfRule>
  </conditionalFormatting>
  <conditionalFormatting sqref="BH80">
    <cfRule type="cellIs" dxfId="3507" priority="3636" operator="equal">
      <formula>"09.30 – 13.00"</formula>
    </cfRule>
  </conditionalFormatting>
  <conditionalFormatting sqref="BH80">
    <cfRule type="cellIs" dxfId="3506" priority="3637" operator="equal">
      <formula>"10.30 – 19.30"</formula>
    </cfRule>
  </conditionalFormatting>
  <conditionalFormatting sqref="BH80">
    <cfRule type="cellIs" dxfId="3505" priority="3638" operator="equal">
      <formula>"11.30 – 19.30"</formula>
    </cfRule>
  </conditionalFormatting>
  <conditionalFormatting sqref="BH80">
    <cfRule type="cellIs" dxfId="3504" priority="3639" operator="equal">
      <formula>_FV(13,"3")</formula>
    </cfRule>
  </conditionalFormatting>
  <conditionalFormatting sqref="BH80">
    <cfRule type="cellIs" dxfId="3503" priority="3640" operator="equal">
      <formula>_FV(13,"3")</formula>
    </cfRule>
  </conditionalFormatting>
  <conditionalFormatting sqref="BH80">
    <cfRule type="cellIs" dxfId="3502" priority="3641" operator="equal">
      <formula>_FV(13,"3")</formula>
    </cfRule>
  </conditionalFormatting>
  <conditionalFormatting sqref="BH80">
    <cfRule type="cellIs" dxfId="3501" priority="3628" operator="equal">
      <formula>"09.00 – 18.00"</formula>
    </cfRule>
  </conditionalFormatting>
  <conditionalFormatting sqref="BH80">
    <cfRule type="cellIs" dxfId="3500" priority="3629" operator="equal">
      <formula>"09.30 – 13.00"</formula>
    </cfRule>
  </conditionalFormatting>
  <conditionalFormatting sqref="BH80">
    <cfRule type="cellIs" dxfId="3499" priority="3630" operator="equal">
      <formula>"10.30 – 19.30"</formula>
    </cfRule>
  </conditionalFormatting>
  <conditionalFormatting sqref="BH80">
    <cfRule type="cellIs" dxfId="3498" priority="3631" operator="equal">
      <formula>"11.30 – 19.30"</formula>
    </cfRule>
  </conditionalFormatting>
  <conditionalFormatting sqref="BH80">
    <cfRule type="cellIs" dxfId="3497" priority="3632" operator="equal">
      <formula>_FV(13,"3")</formula>
    </cfRule>
  </conditionalFormatting>
  <conditionalFormatting sqref="BH80">
    <cfRule type="cellIs" dxfId="3496" priority="3633" operator="equal">
      <formula>_FV(13,"3")</formula>
    </cfRule>
  </conditionalFormatting>
  <conditionalFormatting sqref="BH80">
    <cfRule type="cellIs" dxfId="3495" priority="3634" operator="equal">
      <formula>_FV(13,"3")</formula>
    </cfRule>
  </conditionalFormatting>
  <conditionalFormatting sqref="BH81:BH88">
    <cfRule type="containsText" dxfId="3494" priority="3610" operator="containsText" text="08.30 – 14.30">
      <formula>NOT(ISERROR(SEARCH("08.30 – 14.30",BH81)))</formula>
    </cfRule>
    <cfRule type="containsText" dxfId="3493" priority="3611" operator="containsText" text="09:30 – 18.30">
      <formula>NOT(ISERROR(SEARCH("09:30 – 18.30",BH81)))</formula>
    </cfRule>
    <cfRule type="containsText" dxfId="3492" priority="3612" operator="containsText" text="10.30 – 18.30">
      <formula>NOT(ISERROR(SEARCH("10.30 – 18.30",BH81)))</formula>
    </cfRule>
    <cfRule type="containsText" dxfId="3491" priority="3613" operator="containsText" text="09.30 – 18.30">
      <formula>NOT(ISERROR(SEARCH("09.30 – 18.30",BH81)))</formula>
    </cfRule>
    <cfRule type="containsText" dxfId="3490" priority="3615" operator="containsText" text="09.00 – 13:00">
      <formula>NOT(ISERROR(SEARCH("09.00 – 13:00",BH81)))</formula>
    </cfRule>
    <cfRule type="containsText" dxfId="3489" priority="3616" operator="containsText" text="08.30 – 16.30">
      <formula>NOT(ISERROR(SEARCH("08.30 – 16.30",BH81)))</formula>
    </cfRule>
    <cfRule type="containsText" dxfId="3488" priority="3617" operator="containsText" text="08:30 – 17.30">
      <formula>NOT(ISERROR(SEARCH("08:30 – 17.30",BH81)))</formula>
    </cfRule>
    <cfRule type="containsText" dxfId="3487" priority="3618" operator="containsText" text="08.30 – 17.30">
      <formula>NOT(ISERROR(SEARCH("08.30 – 17.30",BH81)))</formula>
    </cfRule>
    <cfRule type="containsText" dxfId="3486" priority="3619" operator="containsText" text="09.00 – 18.00">
      <formula>NOT(ISERROR(SEARCH("09.00 – 18.00",BH81)))</formula>
    </cfRule>
    <cfRule type="containsText" dxfId="3485" priority="3620" operator="containsText" text="09.00 – 13.00">
      <formula>NOT(ISERROR(SEARCH("09.00 – 13.00",BH81)))</formula>
    </cfRule>
    <cfRule type="containsText" dxfId="3484" priority="3621" operator="containsText" text="11.30 – 19.30">
      <formula>NOT(ISERROR(SEARCH("11.30 – 19.30",BH81)))</formula>
    </cfRule>
    <cfRule type="containsText" dxfId="3483" priority="3622" operator="containsText" text="10.30 – 19.30">
      <formula>NOT(ISERROR(SEARCH("10.30 – 19.30",BH81)))</formula>
    </cfRule>
    <cfRule type="containsText" dxfId="3482" priority="3623" operator="containsText" text="09.00 – 15.00">
      <formula>NOT(ISERROR(SEARCH("09.00 – 15.00",BH81)))</formula>
    </cfRule>
    <cfRule type="containsText" dxfId="3481" priority="3624" operator="containsText" text="1 2 : 3 0">
      <formula>NOT(ISERROR(SEARCH("1 2 : 3 0",BH81)))</formula>
    </cfRule>
    <cfRule type="containsText" dxfId="3480" priority="3625" operator="containsText" text="1 3 : 3 0">
      <formula>NOT(ISERROR(SEARCH("1 3 : 3 0",BH81)))</formula>
    </cfRule>
    <cfRule type="containsText" dxfId="3479" priority="3626" operator="containsText" text="FESTIVITÁ">
      <formula>NOT(ISERROR(SEARCH("FESTIVITÁ",BH81)))</formula>
    </cfRule>
    <cfRule type="cellIs" dxfId="3478" priority="3627" operator="equal">
      <formula>"DOMENICA"</formula>
    </cfRule>
  </conditionalFormatting>
  <conditionalFormatting sqref="BH81:BH88">
    <cfRule type="containsText" dxfId="3477" priority="3602" operator="containsText" text="09.00 - 13.00">
      <formula>NOT(ISERROR(SEARCH("09.00 - 13.00",BH81)))</formula>
    </cfRule>
    <cfRule type="containsText" dxfId="3476" priority="3605" operator="containsText" text="09.00 – 15:00">
      <formula>NOT(ISERROR(SEARCH("09.00 – 15:00",BH81)))</formula>
    </cfRule>
    <cfRule type="containsText" dxfId="3475" priority="3606" operator="containsText" text="09.00 – 16.00">
      <formula>NOT(ISERROR(SEARCH("09.00 – 16.00",BH81)))</formula>
    </cfRule>
    <cfRule type="containsText" dxfId="3474" priority="3607" operator="containsText" text="09.00 - 13:00">
      <formula>NOT(ISERROR(SEARCH("09.00 - 13:00",BH81)))</formula>
    </cfRule>
    <cfRule type="containsText" dxfId="3473" priority="3608" operator="containsText" text="08.30 – 16:30 ">
      <formula>NOT(ISERROR(SEARCH("08.30 – 16:30 ",BH81)))</formula>
    </cfRule>
    <cfRule type="containsText" dxfId="3472" priority="3609" operator="containsText" text="08.30 – 17:30 ">
      <formula>NOT(ISERROR(SEARCH("08.30 – 17:30 ",BH81)))</formula>
    </cfRule>
  </conditionalFormatting>
  <conditionalFormatting sqref="BH81:BH88">
    <cfRule type="containsText" dxfId="3471" priority="3604" operator="containsText" text="1 3 : 0 0">
      <formula>NOT(ISERROR(SEARCH("1 3 : 0 0",BH81)))</formula>
    </cfRule>
  </conditionalFormatting>
  <conditionalFormatting sqref="BH81">
    <cfRule type="containsText" dxfId="3470" priority="3603" operator="containsText" text="13:00">
      <formula>NOT(ISERROR(SEARCH("13:00",BH81)))</formula>
    </cfRule>
  </conditionalFormatting>
  <conditionalFormatting sqref="BH81:BH88">
    <cfRule type="containsText" dxfId="3469" priority="3614" operator="containsText" text="09:00 – 13.00 ">
      <formula>NOT(ISERROR(SEARCH("09:00 – 13.00 ",BH81)))</formula>
    </cfRule>
  </conditionalFormatting>
  <conditionalFormatting sqref="BH87">
    <cfRule type="containsText" dxfId="3468" priority="3601" operator="containsText" text="09:00 – 13.00 ">
      <formula>NOT(ISERROR(SEARCH("09:00 – 13.00 ",BH87)))</formula>
    </cfRule>
  </conditionalFormatting>
  <conditionalFormatting sqref="BH81:BH88">
    <cfRule type="containsText" dxfId="3467" priority="3600" operator="containsText" text="09:00 – 13.00 ">
      <formula>NOT(ISERROR(SEARCH("09:00 – 13.00 ",BH81)))</formula>
    </cfRule>
  </conditionalFormatting>
  <conditionalFormatting sqref="BH87:BH88">
    <cfRule type="containsText" dxfId="3466" priority="3599" operator="containsText" text="09:00 – 13.00 ">
      <formula>NOT(ISERROR(SEARCH("09:00 – 13.00 ",BH87)))</formula>
    </cfRule>
  </conditionalFormatting>
  <conditionalFormatting sqref="BH82">
    <cfRule type="containsText" dxfId="3465" priority="3596" operator="containsText" text="09.00 -13.00">
      <formula>NOT(ISERROR(SEARCH("09.00 -13.00",BH82)))</formula>
    </cfRule>
    <cfRule type="containsText" dxfId="3464" priority="3597" operator="containsText" text="09.00 -15:00">
      <formula>NOT(ISERROR(SEARCH("09.00 -15:00",BH82)))</formula>
    </cfRule>
    <cfRule type="containsText" dxfId="3463" priority="3598" operator="containsText" text="09.00 -16.00">
      <formula>NOT(ISERROR(SEARCH("09.00 -16.00",BH82)))</formula>
    </cfRule>
  </conditionalFormatting>
  <conditionalFormatting sqref="BH83:BH88">
    <cfRule type="containsText" dxfId="3462" priority="3593" operator="containsText" text="09.00 -13.00">
      <formula>NOT(ISERROR(SEARCH("09.00 -13.00",BH83)))</formula>
    </cfRule>
    <cfRule type="containsText" dxfId="3461" priority="3594" operator="containsText" text="09.00 -15:00">
      <formula>NOT(ISERROR(SEARCH("09.00 -15:00",BH83)))</formula>
    </cfRule>
    <cfRule type="containsText" dxfId="3460" priority="3595" operator="containsText" text="09.00 -16.00">
      <formula>NOT(ISERROR(SEARCH("09.00 -16.00",BH83)))</formula>
    </cfRule>
  </conditionalFormatting>
  <conditionalFormatting sqref="BH81">
    <cfRule type="containsText" dxfId="3459" priority="3590" operator="containsText" text="09.00 -13.00">
      <formula>NOT(ISERROR(SEARCH("09.00 -13.00",BH81)))</formula>
    </cfRule>
    <cfRule type="containsText" dxfId="3458" priority="3591" operator="containsText" text="09.00 -15:00">
      <formula>NOT(ISERROR(SEARCH("09.00 -15:00",BH81)))</formula>
    </cfRule>
    <cfRule type="containsText" dxfId="3457" priority="3592" operator="containsText" text="09.00 -16.00">
      <formula>NOT(ISERROR(SEARCH("09.00 -16.00",BH81)))</formula>
    </cfRule>
  </conditionalFormatting>
  <conditionalFormatting sqref="BH87">
    <cfRule type="containsText" dxfId="3456" priority="3589" operator="containsText" text="09:00 – 13.00 ">
      <formula>NOT(ISERROR(SEARCH("09:00 – 13.00 ",BH87)))</formula>
    </cfRule>
  </conditionalFormatting>
  <conditionalFormatting sqref="BH81:BH88">
    <cfRule type="containsText" dxfId="3455" priority="3588" operator="containsText" text="09:00 – 13.00 ">
      <formula>NOT(ISERROR(SEARCH("09:00 – 13.00 ",BH81)))</formula>
    </cfRule>
  </conditionalFormatting>
  <conditionalFormatting sqref="BH87:BH88">
    <cfRule type="containsText" dxfId="3454" priority="3587" operator="containsText" text="09:00 – 13.00 ">
      <formula>NOT(ISERROR(SEARCH("09:00 – 13.00 ",BH87)))</formula>
    </cfRule>
  </conditionalFormatting>
  <conditionalFormatting sqref="BH82">
    <cfRule type="containsText" dxfId="3453" priority="3584" operator="containsText" text="09.00 -13.00">
      <formula>NOT(ISERROR(SEARCH("09.00 -13.00",BH82)))</formula>
    </cfRule>
    <cfRule type="containsText" dxfId="3452" priority="3585" operator="containsText" text="09.00 -15:00">
      <formula>NOT(ISERROR(SEARCH("09.00 -15:00",BH82)))</formula>
    </cfRule>
    <cfRule type="containsText" dxfId="3451" priority="3586" operator="containsText" text="09.00 -16.00">
      <formula>NOT(ISERROR(SEARCH("09.00 -16.00",BH82)))</formula>
    </cfRule>
  </conditionalFormatting>
  <conditionalFormatting sqref="BH83:BH88">
    <cfRule type="containsText" dxfId="3450" priority="3581" operator="containsText" text="09.00 -13.00">
      <formula>NOT(ISERROR(SEARCH("09.00 -13.00",BH83)))</formula>
    </cfRule>
    <cfRule type="containsText" dxfId="3449" priority="3582" operator="containsText" text="09.00 -15:00">
      <formula>NOT(ISERROR(SEARCH("09.00 -15:00",BH83)))</formula>
    </cfRule>
    <cfRule type="containsText" dxfId="3448" priority="3583" operator="containsText" text="09.00 -16.00">
      <formula>NOT(ISERROR(SEARCH("09.00 -16.00",BH83)))</formula>
    </cfRule>
  </conditionalFormatting>
  <conditionalFormatting sqref="BH81">
    <cfRule type="containsText" dxfId="3447" priority="3578" operator="containsText" text="09.00 -13.00">
      <formula>NOT(ISERROR(SEARCH("09.00 -13.00",BH81)))</formula>
    </cfRule>
    <cfRule type="containsText" dxfId="3446" priority="3579" operator="containsText" text="09.00 -15:00">
      <formula>NOT(ISERROR(SEARCH("09.00 -15:00",BH81)))</formula>
    </cfRule>
    <cfRule type="containsText" dxfId="3445" priority="3580" operator="containsText" text="09.00 -16.00">
      <formula>NOT(ISERROR(SEARCH("09.00 -16.00",BH81)))</formula>
    </cfRule>
  </conditionalFormatting>
  <conditionalFormatting sqref="BH82">
    <cfRule type="containsText" dxfId="3444" priority="3575" operator="containsText" text="09.00 -13:00">
      <formula>NOT(ISERROR(SEARCH("09.00 -13:00",BH82)))</formula>
    </cfRule>
    <cfRule type="containsText" dxfId="3443" priority="3576" operator="containsText" text="08.30 -17.30">
      <formula>NOT(ISERROR(SEARCH("08.30 -17.30",BH82)))</formula>
    </cfRule>
    <cfRule type="containsText" dxfId="3442" priority="3577" operator="containsText" text="08.30 -15:30">
      <formula>NOT(ISERROR(SEARCH("08.30 -15:30",BH82)))</formula>
    </cfRule>
  </conditionalFormatting>
  <conditionalFormatting sqref="BH83:BH88">
    <cfRule type="containsText" dxfId="3441" priority="3572" operator="containsText" text="09.00 -13.00">
      <formula>NOT(ISERROR(SEARCH("09.00 -13.00",BH83)))</formula>
    </cfRule>
    <cfRule type="containsText" dxfId="3440" priority="3573" operator="containsText" text="09.00 -15:00">
      <formula>NOT(ISERROR(SEARCH("09.00 -15:00",BH83)))</formula>
    </cfRule>
    <cfRule type="containsText" dxfId="3439" priority="3574" operator="containsText" text="09.00 -16.00">
      <formula>NOT(ISERROR(SEARCH("09.00 -16.00",BH83)))</formula>
    </cfRule>
  </conditionalFormatting>
  <conditionalFormatting sqref="BH83:BH88">
    <cfRule type="containsText" dxfId="3438" priority="3569" operator="containsText" text="09.00 -13:00">
      <formula>NOT(ISERROR(SEARCH("09.00 -13:00",BH83)))</formula>
    </cfRule>
    <cfRule type="containsText" dxfId="3437" priority="3570" operator="containsText" text="08.30 -17.30">
      <formula>NOT(ISERROR(SEARCH("08.30 -17.30",BH83)))</formula>
    </cfRule>
    <cfRule type="containsText" dxfId="3436" priority="3571" operator="containsText" text="08.30 -15:30">
      <formula>NOT(ISERROR(SEARCH("08.30 -15:30",BH83)))</formula>
    </cfRule>
  </conditionalFormatting>
  <conditionalFormatting sqref="BH81">
    <cfRule type="containsText" dxfId="3435" priority="3566" operator="containsText" text="09.00 -13.00">
      <formula>NOT(ISERROR(SEARCH("09.00 -13.00",BH81)))</formula>
    </cfRule>
    <cfRule type="containsText" dxfId="3434" priority="3567" operator="containsText" text="09.00 -15:00">
      <formula>NOT(ISERROR(SEARCH("09.00 -15:00",BH81)))</formula>
    </cfRule>
    <cfRule type="containsText" dxfId="3433" priority="3568" operator="containsText" text="09.00 -16.00">
      <formula>NOT(ISERROR(SEARCH("09.00 -16.00",BH81)))</formula>
    </cfRule>
  </conditionalFormatting>
  <conditionalFormatting sqref="BH81">
    <cfRule type="containsText" dxfId="3432" priority="3563" operator="containsText" text="09.00 -13:00">
      <formula>NOT(ISERROR(SEARCH("09.00 -13:00",BH81)))</formula>
    </cfRule>
    <cfRule type="containsText" dxfId="3431" priority="3564" operator="containsText" text="08.30 -17.30">
      <formula>NOT(ISERROR(SEARCH("08.30 -17.30",BH81)))</formula>
    </cfRule>
    <cfRule type="containsText" dxfId="3430" priority="3565" operator="containsText" text="08.30 -15:30">
      <formula>NOT(ISERROR(SEARCH("08.30 -15:30",BH81)))</formula>
    </cfRule>
  </conditionalFormatting>
  <conditionalFormatting sqref="BH91:BH98">
    <cfRule type="containsText" dxfId="3429" priority="3472" operator="containsText" text="08.30 – 14.30">
      <formula>NOT(ISERROR(SEARCH("08.30 – 14.30",BH91)))</formula>
    </cfRule>
    <cfRule type="containsText" dxfId="3428" priority="3473" operator="containsText" text="09:30 – 18.30">
      <formula>NOT(ISERROR(SEARCH("09:30 – 18.30",BH91)))</formula>
    </cfRule>
    <cfRule type="containsText" dxfId="3427" priority="3474" operator="containsText" text="10.30 – 18.30">
      <formula>NOT(ISERROR(SEARCH("10.30 – 18.30",BH91)))</formula>
    </cfRule>
    <cfRule type="containsText" dxfId="3426" priority="3475" operator="containsText" text="09.30 – 18.30">
      <formula>NOT(ISERROR(SEARCH("09.30 – 18.30",BH91)))</formula>
    </cfRule>
    <cfRule type="containsText" dxfId="3425" priority="3477" operator="containsText" text="09.00 – 13:00">
      <formula>NOT(ISERROR(SEARCH("09.00 – 13:00",BH91)))</formula>
    </cfRule>
    <cfRule type="containsText" dxfId="3424" priority="3478" operator="containsText" text="08.30 – 16.30">
      <formula>NOT(ISERROR(SEARCH("08.30 – 16.30",BH91)))</formula>
    </cfRule>
    <cfRule type="containsText" dxfId="3423" priority="3479" operator="containsText" text="08:30 – 17.30">
      <formula>NOT(ISERROR(SEARCH("08:30 – 17.30",BH91)))</formula>
    </cfRule>
    <cfRule type="containsText" dxfId="3422" priority="3480" operator="containsText" text="08.30 – 17.30">
      <formula>NOT(ISERROR(SEARCH("08.30 – 17.30",BH91)))</formula>
    </cfRule>
    <cfRule type="containsText" dxfId="3421" priority="3481" operator="containsText" text="09.00 – 18.00">
      <formula>NOT(ISERROR(SEARCH("09.00 – 18.00",BH91)))</formula>
    </cfRule>
    <cfRule type="containsText" dxfId="3420" priority="3482" operator="containsText" text="09.00 – 13.00">
      <formula>NOT(ISERROR(SEARCH("09.00 – 13.00",BH91)))</formula>
    </cfRule>
    <cfRule type="containsText" dxfId="3419" priority="3483" operator="containsText" text="11.30 – 19.30">
      <formula>NOT(ISERROR(SEARCH("11.30 – 19.30",BH91)))</formula>
    </cfRule>
    <cfRule type="containsText" dxfId="3418" priority="3484" operator="containsText" text="10.30 – 19.30">
      <formula>NOT(ISERROR(SEARCH("10.30 – 19.30",BH91)))</formula>
    </cfRule>
    <cfRule type="containsText" dxfId="3417" priority="3485" operator="containsText" text="09.00 – 15.00">
      <formula>NOT(ISERROR(SEARCH("09.00 – 15.00",BH91)))</formula>
    </cfRule>
    <cfRule type="containsText" dxfId="3416" priority="3486" operator="containsText" text="1 2 : 3 0">
      <formula>NOT(ISERROR(SEARCH("1 2 : 3 0",BH91)))</formula>
    </cfRule>
    <cfRule type="containsText" dxfId="3415" priority="3487" operator="containsText" text="1 3 : 3 0">
      <formula>NOT(ISERROR(SEARCH("1 3 : 3 0",BH91)))</formula>
    </cfRule>
    <cfRule type="containsText" dxfId="3414" priority="3488" operator="containsText" text="FESTIVITÁ">
      <formula>NOT(ISERROR(SEARCH("FESTIVITÁ",BH91)))</formula>
    </cfRule>
    <cfRule type="cellIs" dxfId="3413" priority="3489" operator="equal">
      <formula>"DOMENICA"</formula>
    </cfRule>
  </conditionalFormatting>
  <conditionalFormatting sqref="BH91:BH98">
    <cfRule type="containsText" dxfId="3412" priority="3464" operator="containsText" text="09.00 - 13.00">
      <formula>NOT(ISERROR(SEARCH("09.00 - 13.00",BH91)))</formula>
    </cfRule>
    <cfRule type="containsText" dxfId="3411" priority="3467" operator="containsText" text="09.00 – 15:00">
      <formula>NOT(ISERROR(SEARCH("09.00 – 15:00",BH91)))</formula>
    </cfRule>
    <cfRule type="containsText" dxfId="3410" priority="3468" operator="containsText" text="09.00 – 16.00">
      <formula>NOT(ISERROR(SEARCH("09.00 – 16.00",BH91)))</formula>
    </cfRule>
    <cfRule type="containsText" dxfId="3409" priority="3469" operator="containsText" text="09.00 - 13:00">
      <formula>NOT(ISERROR(SEARCH("09.00 - 13:00",BH91)))</formula>
    </cfRule>
    <cfRule type="containsText" dxfId="3408" priority="3470" operator="containsText" text="08.30 – 16:30 ">
      <formula>NOT(ISERROR(SEARCH("08.30 – 16:30 ",BH91)))</formula>
    </cfRule>
    <cfRule type="containsText" dxfId="3407" priority="3471" operator="containsText" text="08.30 – 17:30 ">
      <formula>NOT(ISERROR(SEARCH("08.30 – 17:30 ",BH91)))</formula>
    </cfRule>
  </conditionalFormatting>
  <conditionalFormatting sqref="BH91:BH98">
    <cfRule type="containsText" dxfId="3406" priority="3466" operator="containsText" text="1 3 : 0 0">
      <formula>NOT(ISERROR(SEARCH("1 3 : 0 0",BH91)))</formula>
    </cfRule>
  </conditionalFormatting>
  <conditionalFormatting sqref="BH91">
    <cfRule type="containsText" dxfId="3405" priority="3465" operator="containsText" text="13:00">
      <formula>NOT(ISERROR(SEARCH("13:00",BH91)))</formula>
    </cfRule>
  </conditionalFormatting>
  <conditionalFormatting sqref="BH91:BH98">
    <cfRule type="containsText" dxfId="3404" priority="3476" operator="containsText" text="09:00 – 13.00 ">
      <formula>NOT(ISERROR(SEARCH("09:00 – 13.00 ",BH91)))</formula>
    </cfRule>
  </conditionalFormatting>
  <conditionalFormatting sqref="BH97">
    <cfRule type="containsText" dxfId="3403" priority="3463" operator="containsText" text="09:00 – 13.00 ">
      <formula>NOT(ISERROR(SEARCH("09:00 – 13.00 ",BH97)))</formula>
    </cfRule>
  </conditionalFormatting>
  <conditionalFormatting sqref="BH91:BH98">
    <cfRule type="containsText" dxfId="3402" priority="3462" operator="containsText" text="09:00 – 13.00 ">
      <formula>NOT(ISERROR(SEARCH("09:00 – 13.00 ",BH91)))</formula>
    </cfRule>
  </conditionalFormatting>
  <conditionalFormatting sqref="BH97:BH98">
    <cfRule type="containsText" dxfId="3401" priority="3461" operator="containsText" text="09:00 – 13.00 ">
      <formula>NOT(ISERROR(SEARCH("09:00 – 13.00 ",BH97)))</formula>
    </cfRule>
  </conditionalFormatting>
  <conditionalFormatting sqref="BH92">
    <cfRule type="containsText" dxfId="3400" priority="3458" operator="containsText" text="09.00 -13.00">
      <formula>NOT(ISERROR(SEARCH("09.00 -13.00",BH92)))</formula>
    </cfRule>
    <cfRule type="containsText" dxfId="3399" priority="3459" operator="containsText" text="09.00 -15:00">
      <formula>NOT(ISERROR(SEARCH("09.00 -15:00",BH92)))</formula>
    </cfRule>
    <cfRule type="containsText" dxfId="3398" priority="3460" operator="containsText" text="09.00 -16.00">
      <formula>NOT(ISERROR(SEARCH("09.00 -16.00",BH92)))</formula>
    </cfRule>
  </conditionalFormatting>
  <conditionalFormatting sqref="BH93:BH98">
    <cfRule type="containsText" dxfId="3397" priority="3455" operator="containsText" text="09.00 -13.00">
      <formula>NOT(ISERROR(SEARCH("09.00 -13.00",BH93)))</formula>
    </cfRule>
    <cfRule type="containsText" dxfId="3396" priority="3456" operator="containsText" text="09.00 -15:00">
      <formula>NOT(ISERROR(SEARCH("09.00 -15:00",BH93)))</formula>
    </cfRule>
    <cfRule type="containsText" dxfId="3395" priority="3457" operator="containsText" text="09.00 -16.00">
      <formula>NOT(ISERROR(SEARCH("09.00 -16.00",BH93)))</formula>
    </cfRule>
  </conditionalFormatting>
  <conditionalFormatting sqref="BH91">
    <cfRule type="containsText" dxfId="3394" priority="3452" operator="containsText" text="09.00 -13.00">
      <formula>NOT(ISERROR(SEARCH("09.00 -13.00",BH91)))</formula>
    </cfRule>
    <cfRule type="containsText" dxfId="3393" priority="3453" operator="containsText" text="09.00 -15:00">
      <formula>NOT(ISERROR(SEARCH("09.00 -15:00",BH91)))</formula>
    </cfRule>
    <cfRule type="containsText" dxfId="3392" priority="3454" operator="containsText" text="09.00 -16.00">
      <formula>NOT(ISERROR(SEARCH("09.00 -16.00",BH91)))</formula>
    </cfRule>
  </conditionalFormatting>
  <conditionalFormatting sqref="BH97">
    <cfRule type="containsText" dxfId="3391" priority="3451" operator="containsText" text="09:00 – 13.00 ">
      <formula>NOT(ISERROR(SEARCH("09:00 – 13.00 ",BH97)))</formula>
    </cfRule>
  </conditionalFormatting>
  <conditionalFormatting sqref="BH91:BH98">
    <cfRule type="containsText" dxfId="3390" priority="3450" operator="containsText" text="09:00 – 13.00 ">
      <formula>NOT(ISERROR(SEARCH("09:00 – 13.00 ",BH91)))</formula>
    </cfRule>
  </conditionalFormatting>
  <conditionalFormatting sqref="BH97:BH98">
    <cfRule type="containsText" dxfId="3389" priority="3449" operator="containsText" text="09:00 – 13.00 ">
      <formula>NOT(ISERROR(SEARCH("09:00 – 13.00 ",BH97)))</formula>
    </cfRule>
  </conditionalFormatting>
  <conditionalFormatting sqref="BH92">
    <cfRule type="containsText" dxfId="3388" priority="3446" operator="containsText" text="09.00 -13.00">
      <formula>NOT(ISERROR(SEARCH("09.00 -13.00",BH92)))</formula>
    </cfRule>
    <cfRule type="containsText" dxfId="3387" priority="3447" operator="containsText" text="09.00 -15:00">
      <formula>NOT(ISERROR(SEARCH("09.00 -15:00",BH92)))</formula>
    </cfRule>
    <cfRule type="containsText" dxfId="3386" priority="3448" operator="containsText" text="09.00 -16.00">
      <formula>NOT(ISERROR(SEARCH("09.00 -16.00",BH92)))</formula>
    </cfRule>
  </conditionalFormatting>
  <conditionalFormatting sqref="BH93:BH98">
    <cfRule type="containsText" dxfId="3385" priority="3443" operator="containsText" text="09.00 -13.00">
      <formula>NOT(ISERROR(SEARCH("09.00 -13.00",BH93)))</formula>
    </cfRule>
    <cfRule type="containsText" dxfId="3384" priority="3444" operator="containsText" text="09.00 -15:00">
      <formula>NOT(ISERROR(SEARCH("09.00 -15:00",BH93)))</formula>
    </cfRule>
    <cfRule type="containsText" dxfId="3383" priority="3445" operator="containsText" text="09.00 -16.00">
      <formula>NOT(ISERROR(SEARCH("09.00 -16.00",BH93)))</formula>
    </cfRule>
  </conditionalFormatting>
  <conditionalFormatting sqref="BH91">
    <cfRule type="containsText" dxfId="3382" priority="3440" operator="containsText" text="09.00 -13.00">
      <formula>NOT(ISERROR(SEARCH("09.00 -13.00",BH91)))</formula>
    </cfRule>
    <cfRule type="containsText" dxfId="3381" priority="3441" operator="containsText" text="09.00 -15:00">
      <formula>NOT(ISERROR(SEARCH("09.00 -15:00",BH91)))</formula>
    </cfRule>
    <cfRule type="containsText" dxfId="3380" priority="3442" operator="containsText" text="09.00 -16.00">
      <formula>NOT(ISERROR(SEARCH("09.00 -16.00",BH91)))</formula>
    </cfRule>
  </conditionalFormatting>
  <conditionalFormatting sqref="BH92">
    <cfRule type="containsText" dxfId="3379" priority="3437" operator="containsText" text="09.00 -13:00">
      <formula>NOT(ISERROR(SEARCH("09.00 -13:00",BH92)))</formula>
    </cfRule>
    <cfRule type="containsText" dxfId="3378" priority="3438" operator="containsText" text="08.30 -17.30">
      <formula>NOT(ISERROR(SEARCH("08.30 -17.30",BH92)))</formula>
    </cfRule>
    <cfRule type="containsText" dxfId="3377" priority="3439" operator="containsText" text="08.30 -15:30">
      <formula>NOT(ISERROR(SEARCH("08.30 -15:30",BH92)))</formula>
    </cfRule>
  </conditionalFormatting>
  <conditionalFormatting sqref="BH93:BH98">
    <cfRule type="containsText" dxfId="3376" priority="3434" operator="containsText" text="09.00 -13.00">
      <formula>NOT(ISERROR(SEARCH("09.00 -13.00",BH93)))</formula>
    </cfRule>
    <cfRule type="containsText" dxfId="3375" priority="3435" operator="containsText" text="09.00 -15:00">
      <formula>NOT(ISERROR(SEARCH("09.00 -15:00",BH93)))</formula>
    </cfRule>
    <cfRule type="containsText" dxfId="3374" priority="3436" operator="containsText" text="09.00 -16.00">
      <formula>NOT(ISERROR(SEARCH("09.00 -16.00",BH93)))</formula>
    </cfRule>
  </conditionalFormatting>
  <conditionalFormatting sqref="BH93:BH98">
    <cfRule type="containsText" dxfId="3373" priority="3431" operator="containsText" text="09.00 -13:00">
      <formula>NOT(ISERROR(SEARCH("09.00 -13:00",BH93)))</formula>
    </cfRule>
    <cfRule type="containsText" dxfId="3372" priority="3432" operator="containsText" text="08.30 -17.30">
      <formula>NOT(ISERROR(SEARCH("08.30 -17.30",BH93)))</formula>
    </cfRule>
    <cfRule type="containsText" dxfId="3371" priority="3433" operator="containsText" text="08.30 -15:30">
      <formula>NOT(ISERROR(SEARCH("08.30 -15:30",BH93)))</formula>
    </cfRule>
  </conditionalFormatting>
  <conditionalFormatting sqref="BH91">
    <cfRule type="containsText" dxfId="3370" priority="3428" operator="containsText" text="09.00 -13.00">
      <formula>NOT(ISERROR(SEARCH("09.00 -13.00",BH91)))</formula>
    </cfRule>
    <cfRule type="containsText" dxfId="3369" priority="3429" operator="containsText" text="09.00 -15:00">
      <formula>NOT(ISERROR(SEARCH("09.00 -15:00",BH91)))</formula>
    </cfRule>
    <cfRule type="containsText" dxfId="3368" priority="3430" operator="containsText" text="09.00 -16.00">
      <formula>NOT(ISERROR(SEARCH("09.00 -16.00",BH91)))</formula>
    </cfRule>
  </conditionalFormatting>
  <conditionalFormatting sqref="BH91">
    <cfRule type="containsText" dxfId="3367" priority="3425" operator="containsText" text="09.00 -13:00">
      <formula>NOT(ISERROR(SEARCH("09.00 -13:00",BH91)))</formula>
    </cfRule>
    <cfRule type="containsText" dxfId="3366" priority="3426" operator="containsText" text="08.30 -17.30">
      <formula>NOT(ISERROR(SEARCH("08.30 -17.30",BH91)))</formula>
    </cfRule>
    <cfRule type="containsText" dxfId="3365" priority="3427" operator="containsText" text="08.30 -15:30">
      <formula>NOT(ISERROR(SEARCH("08.30 -15:30",BH91)))</formula>
    </cfRule>
  </conditionalFormatting>
  <conditionalFormatting sqref="BH100">
    <cfRule type="cellIs" dxfId="3364" priority="3416" operator="equal">
      <formula>"09.00 – 13.00"</formula>
    </cfRule>
  </conditionalFormatting>
  <conditionalFormatting sqref="BH100">
    <cfRule type="cellIs" dxfId="3363" priority="3417" operator="equal">
      <formula>"09.00 – 15.00"</formula>
    </cfRule>
  </conditionalFormatting>
  <conditionalFormatting sqref="BH100">
    <cfRule type="cellIs" dxfId="3362" priority="3418" operator="equal">
      <formula>"09.00 – 18.00"</formula>
    </cfRule>
  </conditionalFormatting>
  <conditionalFormatting sqref="BH100">
    <cfRule type="cellIs" dxfId="3361" priority="3419" operator="equal">
      <formula>"09.30 – 13.00"</formula>
    </cfRule>
  </conditionalFormatting>
  <conditionalFormatting sqref="BH100">
    <cfRule type="cellIs" dxfId="3360" priority="3420" operator="equal">
      <formula>"10.30 – 19.30"</formula>
    </cfRule>
  </conditionalFormatting>
  <conditionalFormatting sqref="BH100">
    <cfRule type="cellIs" dxfId="3359" priority="3421" operator="equal">
      <formula>"11.30 – 19.30"</formula>
    </cfRule>
  </conditionalFormatting>
  <conditionalFormatting sqref="BH100">
    <cfRule type="cellIs" dxfId="3358" priority="3422" operator="equal">
      <formula>_FV(13,"3")</formula>
    </cfRule>
  </conditionalFormatting>
  <conditionalFormatting sqref="BH100">
    <cfRule type="cellIs" dxfId="3357" priority="3423" operator="equal">
      <formula>_FV(13,"3")</formula>
    </cfRule>
  </conditionalFormatting>
  <conditionalFormatting sqref="BH100">
    <cfRule type="cellIs" dxfId="3356" priority="3424" operator="equal">
      <formula>_FV(13,"3")</formula>
    </cfRule>
  </conditionalFormatting>
  <conditionalFormatting sqref="BH100">
    <cfRule type="containsText" dxfId="3355" priority="3406" operator="containsText" text="DOMENICA">
      <formula>NOT(ISERROR(SEARCH("DOMENICA",BH100)))</formula>
    </cfRule>
    <cfRule type="containsText" dxfId="3354" priority="3407" operator="containsText" text="08.30 – 14.30">
      <formula>NOT(ISERROR(SEARCH("08.30 – 14.30",BH100)))</formula>
    </cfRule>
    <cfRule type="containsText" dxfId="3353" priority="3408" operator="containsText" text="09.30 – 18.30">
      <formula>NOT(ISERROR(SEARCH("09.30 – 18.30",BH100)))</formula>
    </cfRule>
    <cfRule type="containsText" dxfId="3352" priority="3409" operator="containsText" text="08.30 – 16.30">
      <formula>NOT(ISERROR(SEARCH("08.30 – 16.30",BH100)))</formula>
    </cfRule>
    <cfRule type="containsText" dxfId="3351" priority="3410" operator="containsText" text="08.30 – 17.30">
      <formula>NOT(ISERROR(SEARCH("08.30 – 17.30",BH100)))</formula>
    </cfRule>
    <cfRule type="containsText" dxfId="3350" priority="3411" operator="containsText" text="09.00 – 18.00">
      <formula>NOT(ISERROR(SEARCH("09.00 – 18.00",BH100)))</formula>
    </cfRule>
    <cfRule type="containsText" dxfId="3349" priority="3412" operator="containsText" text="09.00 – 15.00">
      <formula>NOT(ISERROR(SEARCH("09.00 – 15.00",BH100)))</formula>
    </cfRule>
    <cfRule type="containsText" dxfId="3348" priority="3413" operator="containsText" text="10.30 – 19.30">
      <formula>NOT(ISERROR(SEARCH("10.30 – 19.30",BH100)))</formula>
    </cfRule>
    <cfRule type="containsText" dxfId="3347" priority="3414" operator="containsText" text="09.00 – 13.00">
      <formula>NOT(ISERROR(SEARCH("09.00 – 13.00",BH100)))</formula>
    </cfRule>
    <cfRule type="containsText" dxfId="3346" priority="3415" operator="containsText" text="11.30 – 19.30">
      <formula>NOT(ISERROR(SEARCH("11.30 – 19.30",BH100)))</formula>
    </cfRule>
  </conditionalFormatting>
  <conditionalFormatting sqref="BH100">
    <cfRule type="cellIs" dxfId="3345" priority="3398" operator="equal">
      <formula>"09.00 – 15.00"</formula>
    </cfRule>
  </conditionalFormatting>
  <conditionalFormatting sqref="BH100">
    <cfRule type="cellIs" dxfId="3344" priority="3399" operator="equal">
      <formula>"09.00 – 18.00"</formula>
    </cfRule>
  </conditionalFormatting>
  <conditionalFormatting sqref="BH100">
    <cfRule type="cellIs" dxfId="3343" priority="3400" operator="equal">
      <formula>"09.30 – 13.00"</formula>
    </cfRule>
  </conditionalFormatting>
  <conditionalFormatting sqref="BH100">
    <cfRule type="cellIs" dxfId="3342" priority="3401" operator="equal">
      <formula>"10.30 – 19.30"</formula>
    </cfRule>
  </conditionalFormatting>
  <conditionalFormatting sqref="BH100">
    <cfRule type="cellIs" dxfId="3341" priority="3402" operator="equal">
      <formula>"11.30 – 19.30"</formula>
    </cfRule>
  </conditionalFormatting>
  <conditionalFormatting sqref="BH100">
    <cfRule type="cellIs" dxfId="3340" priority="3403" operator="equal">
      <formula>_FV(13,"3")</formula>
    </cfRule>
  </conditionalFormatting>
  <conditionalFormatting sqref="BH100">
    <cfRule type="cellIs" dxfId="3339" priority="3404" operator="equal">
      <formula>_FV(13,"3")</formula>
    </cfRule>
  </conditionalFormatting>
  <conditionalFormatting sqref="BH100">
    <cfRule type="cellIs" dxfId="3338" priority="3405" operator="equal">
      <formula>_FV(13,"3")</formula>
    </cfRule>
  </conditionalFormatting>
  <conditionalFormatting sqref="BH100">
    <cfRule type="cellIs" dxfId="3337" priority="3390" operator="equal">
      <formula>"09.00 – 15.00"</formula>
    </cfRule>
  </conditionalFormatting>
  <conditionalFormatting sqref="BH100">
    <cfRule type="cellIs" dxfId="3336" priority="3391" operator="equal">
      <formula>"09.00 – 18.00"</formula>
    </cfRule>
  </conditionalFormatting>
  <conditionalFormatting sqref="BH100">
    <cfRule type="cellIs" dxfId="3335" priority="3392" operator="equal">
      <formula>"09.30 – 13.00"</formula>
    </cfRule>
  </conditionalFormatting>
  <conditionalFormatting sqref="BH100">
    <cfRule type="cellIs" dxfId="3334" priority="3393" operator="equal">
      <formula>"10.30 – 19.30"</formula>
    </cfRule>
  </conditionalFormatting>
  <conditionalFormatting sqref="BH100">
    <cfRule type="cellIs" dxfId="3333" priority="3394" operator="equal">
      <formula>"11.30 – 19.30"</formula>
    </cfRule>
  </conditionalFormatting>
  <conditionalFormatting sqref="BH100">
    <cfRule type="cellIs" dxfId="3332" priority="3395" operator="equal">
      <formula>_FV(13,"3")</formula>
    </cfRule>
  </conditionalFormatting>
  <conditionalFormatting sqref="BH100">
    <cfRule type="cellIs" dxfId="3331" priority="3396" operator="equal">
      <formula>_FV(13,"3")</formula>
    </cfRule>
  </conditionalFormatting>
  <conditionalFormatting sqref="BH100">
    <cfRule type="cellIs" dxfId="3330" priority="3397" operator="equal">
      <formula>_FV(13,"3")</formula>
    </cfRule>
  </conditionalFormatting>
  <conditionalFormatting sqref="BH100">
    <cfRule type="containsText" dxfId="3329" priority="3384" operator="containsText" text="09.00 - 13.00">
      <formula>NOT(ISERROR(SEARCH("09.00 - 13.00",BH100)))</formula>
    </cfRule>
    <cfRule type="containsText" dxfId="3328" priority="3385" operator="containsText" text="09.00 – 15:00">
      <formula>NOT(ISERROR(SEARCH("09.00 – 15:00",BH100)))</formula>
    </cfRule>
    <cfRule type="containsText" dxfId="3327" priority="3386" operator="containsText" text="09.00 – 16.00">
      <formula>NOT(ISERROR(SEARCH("09.00 – 16.00",BH100)))</formula>
    </cfRule>
    <cfRule type="containsText" dxfId="3326" priority="3387" operator="containsText" text="09.00 - 13:00">
      <formula>NOT(ISERROR(SEARCH("09.00 - 13:00",BH100)))</formula>
    </cfRule>
    <cfRule type="containsText" dxfId="3325" priority="3388" operator="containsText" text="08.30 – 16:30 ">
      <formula>NOT(ISERROR(SEARCH("08.30 – 16:30 ",BH100)))</formula>
    </cfRule>
    <cfRule type="containsText" dxfId="3324" priority="3389" operator="containsText" text="08.30 – 17:30 ">
      <formula>NOT(ISERROR(SEARCH("08.30 – 17:30 ",BH100)))</formula>
    </cfRule>
  </conditionalFormatting>
  <conditionalFormatting sqref="BH100">
    <cfRule type="cellIs" dxfId="3323" priority="3376" operator="equal">
      <formula>"09.00 – 15.00"</formula>
    </cfRule>
  </conditionalFormatting>
  <conditionalFormatting sqref="BH100">
    <cfRule type="cellIs" dxfId="3322" priority="3377" operator="equal">
      <formula>"09.00 – 18.00"</formula>
    </cfRule>
  </conditionalFormatting>
  <conditionalFormatting sqref="BH100">
    <cfRule type="cellIs" dxfId="3321" priority="3378" operator="equal">
      <formula>"09.30 – 13.00"</formula>
    </cfRule>
  </conditionalFormatting>
  <conditionalFormatting sqref="BH100">
    <cfRule type="cellIs" dxfId="3320" priority="3379" operator="equal">
      <formula>"10.30 – 19.30"</formula>
    </cfRule>
  </conditionalFormatting>
  <conditionalFormatting sqref="BH100">
    <cfRule type="cellIs" dxfId="3319" priority="3380" operator="equal">
      <formula>"11.30 – 19.30"</formula>
    </cfRule>
  </conditionalFormatting>
  <conditionalFormatting sqref="BH100">
    <cfRule type="cellIs" dxfId="3318" priority="3381" operator="equal">
      <formula>_FV(13,"3")</formula>
    </cfRule>
  </conditionalFormatting>
  <conditionalFormatting sqref="BH100">
    <cfRule type="cellIs" dxfId="3317" priority="3382" operator="equal">
      <formula>_FV(13,"3")</formula>
    </cfRule>
  </conditionalFormatting>
  <conditionalFormatting sqref="BH100">
    <cfRule type="cellIs" dxfId="3316" priority="3383" operator="equal">
      <formula>_FV(13,"3")</formula>
    </cfRule>
  </conditionalFormatting>
  <conditionalFormatting sqref="BH100">
    <cfRule type="containsText" dxfId="3315" priority="3366" operator="containsText" text="DOMENICA">
      <formula>NOT(ISERROR(SEARCH("DOMENICA",BH100)))</formula>
    </cfRule>
    <cfRule type="containsText" dxfId="3314" priority="3367" operator="containsText" text="08.30 – 14.30">
      <formula>NOT(ISERROR(SEARCH("08.30 – 14.30",BH100)))</formula>
    </cfRule>
    <cfRule type="containsText" dxfId="3313" priority="3368" operator="containsText" text="09.30 – 18.30">
      <formula>NOT(ISERROR(SEARCH("09.30 – 18.30",BH100)))</formula>
    </cfRule>
    <cfRule type="containsText" dxfId="3312" priority="3369" operator="containsText" text="08.30 – 16.30">
      <formula>NOT(ISERROR(SEARCH("08.30 – 16.30",BH100)))</formula>
    </cfRule>
    <cfRule type="containsText" dxfId="3311" priority="3370" operator="containsText" text="08.30 – 17.30">
      <formula>NOT(ISERROR(SEARCH("08.30 – 17.30",BH100)))</formula>
    </cfRule>
    <cfRule type="containsText" dxfId="3310" priority="3371" operator="containsText" text="09.00 – 18.00">
      <formula>NOT(ISERROR(SEARCH("09.00 – 18.00",BH100)))</formula>
    </cfRule>
    <cfRule type="containsText" dxfId="3309" priority="3372" operator="containsText" text="09.00 – 15.00">
      <formula>NOT(ISERROR(SEARCH("09.00 – 15.00",BH100)))</formula>
    </cfRule>
    <cfRule type="containsText" dxfId="3308" priority="3373" operator="containsText" text="10.30 – 19.30">
      <formula>NOT(ISERROR(SEARCH("10.30 – 19.30",BH100)))</formula>
    </cfRule>
    <cfRule type="containsText" dxfId="3307" priority="3374" operator="containsText" text="09.00 – 13.00">
      <formula>NOT(ISERROR(SEARCH("09.00 – 13.00",BH100)))</formula>
    </cfRule>
    <cfRule type="containsText" dxfId="3306" priority="3375" operator="containsText" text="11.30 – 19.30">
      <formula>NOT(ISERROR(SEARCH("11.30 – 19.30",BH100)))</formula>
    </cfRule>
  </conditionalFormatting>
  <conditionalFormatting sqref="BH100">
    <cfRule type="cellIs" dxfId="3305" priority="3359" operator="equal">
      <formula>"09.00 – 18.00"</formula>
    </cfRule>
  </conditionalFormatting>
  <conditionalFormatting sqref="BH100">
    <cfRule type="cellIs" dxfId="3304" priority="3360" operator="equal">
      <formula>"09.30 – 13.00"</formula>
    </cfRule>
  </conditionalFormatting>
  <conditionalFormatting sqref="BH100">
    <cfRule type="cellIs" dxfId="3303" priority="3361" operator="equal">
      <formula>"10.30 – 19.30"</formula>
    </cfRule>
  </conditionalFormatting>
  <conditionalFormatting sqref="BH100">
    <cfRule type="cellIs" dxfId="3302" priority="3362" operator="equal">
      <formula>"11.30 – 19.30"</formula>
    </cfRule>
  </conditionalFormatting>
  <conditionalFormatting sqref="BH100">
    <cfRule type="cellIs" dxfId="3301" priority="3363" operator="equal">
      <formula>_FV(13,"3")</formula>
    </cfRule>
  </conditionalFormatting>
  <conditionalFormatting sqref="BH100">
    <cfRule type="cellIs" dxfId="3300" priority="3364" operator="equal">
      <formula>_FV(13,"3")</formula>
    </cfRule>
  </conditionalFormatting>
  <conditionalFormatting sqref="BH100">
    <cfRule type="cellIs" dxfId="3299" priority="3365" operator="equal">
      <formula>_FV(13,"3")</formula>
    </cfRule>
  </conditionalFormatting>
  <conditionalFormatting sqref="BH100">
    <cfRule type="cellIs" dxfId="3298" priority="3352" operator="equal">
      <formula>"09.00 – 18.00"</formula>
    </cfRule>
  </conditionalFormatting>
  <conditionalFormatting sqref="BH100">
    <cfRule type="cellIs" dxfId="3297" priority="3353" operator="equal">
      <formula>"09.30 – 13.00"</formula>
    </cfRule>
  </conditionalFormatting>
  <conditionalFormatting sqref="BH100">
    <cfRule type="cellIs" dxfId="3296" priority="3354" operator="equal">
      <formula>"10.30 – 19.30"</formula>
    </cfRule>
  </conditionalFormatting>
  <conditionalFormatting sqref="BH100">
    <cfRule type="cellIs" dxfId="3295" priority="3355" operator="equal">
      <formula>"11.30 – 19.30"</formula>
    </cfRule>
  </conditionalFormatting>
  <conditionalFormatting sqref="BH100">
    <cfRule type="cellIs" dxfId="3294" priority="3356" operator="equal">
      <formula>_FV(13,"3")</formula>
    </cfRule>
  </conditionalFormatting>
  <conditionalFormatting sqref="BH100">
    <cfRule type="cellIs" dxfId="3293" priority="3357" operator="equal">
      <formula>_FV(13,"3")</formula>
    </cfRule>
  </conditionalFormatting>
  <conditionalFormatting sqref="BH100">
    <cfRule type="cellIs" dxfId="3292" priority="3358" operator="equal">
      <formula>_FV(13,"3")</formula>
    </cfRule>
  </conditionalFormatting>
  <conditionalFormatting sqref="BH101:BH108">
    <cfRule type="containsText" dxfId="3291" priority="3334" operator="containsText" text="08.30 – 14.30">
      <formula>NOT(ISERROR(SEARCH("08.30 – 14.30",BH101)))</formula>
    </cfRule>
    <cfRule type="containsText" dxfId="3290" priority="3335" operator="containsText" text="09:30 – 18.30">
      <formula>NOT(ISERROR(SEARCH("09:30 – 18.30",BH101)))</formula>
    </cfRule>
    <cfRule type="containsText" dxfId="3289" priority="3336" operator="containsText" text="10.30 – 18.30">
      <formula>NOT(ISERROR(SEARCH("10.30 – 18.30",BH101)))</formula>
    </cfRule>
    <cfRule type="containsText" dxfId="3288" priority="3337" operator="containsText" text="09.30 – 18.30">
      <formula>NOT(ISERROR(SEARCH("09.30 – 18.30",BH101)))</formula>
    </cfRule>
    <cfRule type="containsText" dxfId="3287" priority="3339" operator="containsText" text="09.00 – 13:00">
      <formula>NOT(ISERROR(SEARCH("09.00 – 13:00",BH101)))</formula>
    </cfRule>
    <cfRule type="containsText" dxfId="3286" priority="3340" operator="containsText" text="08.30 – 16.30">
      <formula>NOT(ISERROR(SEARCH("08.30 – 16.30",BH101)))</formula>
    </cfRule>
    <cfRule type="containsText" dxfId="3285" priority="3341" operator="containsText" text="08:30 – 17.30">
      <formula>NOT(ISERROR(SEARCH("08:30 – 17.30",BH101)))</formula>
    </cfRule>
    <cfRule type="containsText" dxfId="3284" priority="3342" operator="containsText" text="08.30 – 17.30">
      <formula>NOT(ISERROR(SEARCH("08.30 – 17.30",BH101)))</formula>
    </cfRule>
    <cfRule type="containsText" dxfId="3283" priority="3343" operator="containsText" text="09.00 – 18.00">
      <formula>NOT(ISERROR(SEARCH("09.00 – 18.00",BH101)))</formula>
    </cfRule>
    <cfRule type="containsText" dxfId="3282" priority="3344" operator="containsText" text="09.00 – 13.00">
      <formula>NOT(ISERROR(SEARCH("09.00 – 13.00",BH101)))</formula>
    </cfRule>
    <cfRule type="containsText" dxfId="3281" priority="3345" operator="containsText" text="11.30 – 19.30">
      <formula>NOT(ISERROR(SEARCH("11.30 – 19.30",BH101)))</formula>
    </cfRule>
    <cfRule type="containsText" dxfId="3280" priority="3346" operator="containsText" text="10.30 – 19.30">
      <formula>NOT(ISERROR(SEARCH("10.30 – 19.30",BH101)))</formula>
    </cfRule>
    <cfRule type="containsText" dxfId="3279" priority="3347" operator="containsText" text="09.00 – 15.00">
      <formula>NOT(ISERROR(SEARCH("09.00 – 15.00",BH101)))</formula>
    </cfRule>
    <cfRule type="containsText" dxfId="3278" priority="3348" operator="containsText" text="1 2 : 3 0">
      <formula>NOT(ISERROR(SEARCH("1 2 : 3 0",BH101)))</formula>
    </cfRule>
    <cfRule type="containsText" dxfId="3277" priority="3349" operator="containsText" text="1 3 : 3 0">
      <formula>NOT(ISERROR(SEARCH("1 3 : 3 0",BH101)))</formula>
    </cfRule>
    <cfRule type="containsText" dxfId="3276" priority="3350" operator="containsText" text="FESTIVITÁ">
      <formula>NOT(ISERROR(SEARCH("FESTIVITÁ",BH101)))</formula>
    </cfRule>
    <cfRule type="cellIs" dxfId="3275" priority="3351" operator="equal">
      <formula>"DOMENICA"</formula>
    </cfRule>
  </conditionalFormatting>
  <conditionalFormatting sqref="BH101:BH108">
    <cfRule type="containsText" dxfId="3274" priority="3326" operator="containsText" text="09.00 - 13.00">
      <formula>NOT(ISERROR(SEARCH("09.00 - 13.00",BH101)))</formula>
    </cfRule>
    <cfRule type="containsText" dxfId="3273" priority="3329" operator="containsText" text="09.00 – 15:00">
      <formula>NOT(ISERROR(SEARCH("09.00 – 15:00",BH101)))</formula>
    </cfRule>
    <cfRule type="containsText" dxfId="3272" priority="3330" operator="containsText" text="09.00 – 16.00">
      <formula>NOT(ISERROR(SEARCH("09.00 – 16.00",BH101)))</formula>
    </cfRule>
    <cfRule type="containsText" dxfId="3271" priority="3331" operator="containsText" text="09.00 - 13:00">
      <formula>NOT(ISERROR(SEARCH("09.00 - 13:00",BH101)))</formula>
    </cfRule>
    <cfRule type="containsText" dxfId="3270" priority="3332" operator="containsText" text="08.30 – 16:30 ">
      <formula>NOT(ISERROR(SEARCH("08.30 – 16:30 ",BH101)))</formula>
    </cfRule>
    <cfRule type="containsText" dxfId="3269" priority="3333" operator="containsText" text="08.30 – 17:30 ">
      <formula>NOT(ISERROR(SEARCH("08.30 – 17:30 ",BH101)))</formula>
    </cfRule>
  </conditionalFormatting>
  <conditionalFormatting sqref="BH101:BH108">
    <cfRule type="containsText" dxfId="3268" priority="3328" operator="containsText" text="1 3 : 0 0">
      <formula>NOT(ISERROR(SEARCH("1 3 : 0 0",BH101)))</formula>
    </cfRule>
  </conditionalFormatting>
  <conditionalFormatting sqref="BH101">
    <cfRule type="containsText" dxfId="3267" priority="3327" operator="containsText" text="13:00">
      <formula>NOT(ISERROR(SEARCH("13:00",BH101)))</formula>
    </cfRule>
  </conditionalFormatting>
  <conditionalFormatting sqref="BH101:BH108">
    <cfRule type="containsText" dxfId="3266" priority="3338" operator="containsText" text="09:00 – 13.00 ">
      <formula>NOT(ISERROR(SEARCH("09:00 – 13.00 ",BH101)))</formula>
    </cfRule>
  </conditionalFormatting>
  <conditionalFormatting sqref="BH107">
    <cfRule type="containsText" dxfId="3265" priority="3325" operator="containsText" text="09:00 – 13.00 ">
      <formula>NOT(ISERROR(SEARCH("09:00 – 13.00 ",BH107)))</formula>
    </cfRule>
  </conditionalFormatting>
  <conditionalFormatting sqref="BH101:BH108">
    <cfRule type="containsText" dxfId="3264" priority="3324" operator="containsText" text="09:00 – 13.00 ">
      <formula>NOT(ISERROR(SEARCH("09:00 – 13.00 ",BH101)))</formula>
    </cfRule>
  </conditionalFormatting>
  <conditionalFormatting sqref="BH107:BH108">
    <cfRule type="containsText" dxfId="3263" priority="3323" operator="containsText" text="09:00 – 13.00 ">
      <formula>NOT(ISERROR(SEARCH("09:00 – 13.00 ",BH107)))</formula>
    </cfRule>
  </conditionalFormatting>
  <conditionalFormatting sqref="BH102">
    <cfRule type="containsText" dxfId="3262" priority="3320" operator="containsText" text="09.00 -13.00">
      <formula>NOT(ISERROR(SEARCH("09.00 -13.00",BH102)))</formula>
    </cfRule>
    <cfRule type="containsText" dxfId="3261" priority="3321" operator="containsText" text="09.00 -15:00">
      <formula>NOT(ISERROR(SEARCH("09.00 -15:00",BH102)))</formula>
    </cfRule>
    <cfRule type="containsText" dxfId="3260" priority="3322" operator="containsText" text="09.00 -16.00">
      <formula>NOT(ISERROR(SEARCH("09.00 -16.00",BH102)))</formula>
    </cfRule>
  </conditionalFormatting>
  <conditionalFormatting sqref="BH103:BH108">
    <cfRule type="containsText" dxfId="3259" priority="3317" operator="containsText" text="09.00 -13.00">
      <formula>NOT(ISERROR(SEARCH("09.00 -13.00",BH103)))</formula>
    </cfRule>
    <cfRule type="containsText" dxfId="3258" priority="3318" operator="containsText" text="09.00 -15:00">
      <formula>NOT(ISERROR(SEARCH("09.00 -15:00",BH103)))</formula>
    </cfRule>
    <cfRule type="containsText" dxfId="3257" priority="3319" operator="containsText" text="09.00 -16.00">
      <formula>NOT(ISERROR(SEARCH("09.00 -16.00",BH103)))</formula>
    </cfRule>
  </conditionalFormatting>
  <conditionalFormatting sqref="BH101">
    <cfRule type="containsText" dxfId="3256" priority="3314" operator="containsText" text="09.00 -13.00">
      <formula>NOT(ISERROR(SEARCH("09.00 -13.00",BH101)))</formula>
    </cfRule>
    <cfRule type="containsText" dxfId="3255" priority="3315" operator="containsText" text="09.00 -15:00">
      <formula>NOT(ISERROR(SEARCH("09.00 -15:00",BH101)))</formula>
    </cfRule>
    <cfRule type="containsText" dxfId="3254" priority="3316" operator="containsText" text="09.00 -16.00">
      <formula>NOT(ISERROR(SEARCH("09.00 -16.00",BH101)))</formula>
    </cfRule>
  </conditionalFormatting>
  <conditionalFormatting sqref="BH107">
    <cfRule type="containsText" dxfId="3253" priority="3313" operator="containsText" text="09:00 – 13.00 ">
      <formula>NOT(ISERROR(SEARCH("09:00 – 13.00 ",BH107)))</formula>
    </cfRule>
  </conditionalFormatting>
  <conditionalFormatting sqref="BH101:BH108">
    <cfRule type="containsText" dxfId="3252" priority="3312" operator="containsText" text="09:00 – 13.00 ">
      <formula>NOT(ISERROR(SEARCH("09:00 – 13.00 ",BH101)))</formula>
    </cfRule>
  </conditionalFormatting>
  <conditionalFormatting sqref="BH107:BH108">
    <cfRule type="containsText" dxfId="3251" priority="3311" operator="containsText" text="09:00 – 13.00 ">
      <formula>NOT(ISERROR(SEARCH("09:00 – 13.00 ",BH107)))</formula>
    </cfRule>
  </conditionalFormatting>
  <conditionalFormatting sqref="BH102">
    <cfRule type="containsText" dxfId="3250" priority="3308" operator="containsText" text="09.00 -13.00">
      <formula>NOT(ISERROR(SEARCH("09.00 -13.00",BH102)))</formula>
    </cfRule>
    <cfRule type="containsText" dxfId="3249" priority="3309" operator="containsText" text="09.00 -15:00">
      <formula>NOT(ISERROR(SEARCH("09.00 -15:00",BH102)))</formula>
    </cfRule>
    <cfRule type="containsText" dxfId="3248" priority="3310" operator="containsText" text="09.00 -16.00">
      <formula>NOT(ISERROR(SEARCH("09.00 -16.00",BH102)))</formula>
    </cfRule>
  </conditionalFormatting>
  <conditionalFormatting sqref="BH103:BH108">
    <cfRule type="containsText" dxfId="3247" priority="3305" operator="containsText" text="09.00 -13.00">
      <formula>NOT(ISERROR(SEARCH("09.00 -13.00",BH103)))</formula>
    </cfRule>
    <cfRule type="containsText" dxfId="3246" priority="3306" operator="containsText" text="09.00 -15:00">
      <formula>NOT(ISERROR(SEARCH("09.00 -15:00",BH103)))</formula>
    </cfRule>
    <cfRule type="containsText" dxfId="3245" priority="3307" operator="containsText" text="09.00 -16.00">
      <formula>NOT(ISERROR(SEARCH("09.00 -16.00",BH103)))</formula>
    </cfRule>
  </conditionalFormatting>
  <conditionalFormatting sqref="BH101">
    <cfRule type="containsText" dxfId="3244" priority="3302" operator="containsText" text="09.00 -13.00">
      <formula>NOT(ISERROR(SEARCH("09.00 -13.00",BH101)))</formula>
    </cfRule>
    <cfRule type="containsText" dxfId="3243" priority="3303" operator="containsText" text="09.00 -15:00">
      <formula>NOT(ISERROR(SEARCH("09.00 -15:00",BH101)))</formula>
    </cfRule>
    <cfRule type="containsText" dxfId="3242" priority="3304" operator="containsText" text="09.00 -16.00">
      <formula>NOT(ISERROR(SEARCH("09.00 -16.00",BH101)))</formula>
    </cfRule>
  </conditionalFormatting>
  <conditionalFormatting sqref="BH102">
    <cfRule type="containsText" dxfId="3241" priority="3299" operator="containsText" text="09.00 -13:00">
      <formula>NOT(ISERROR(SEARCH("09.00 -13:00",BH102)))</formula>
    </cfRule>
    <cfRule type="containsText" dxfId="3240" priority="3300" operator="containsText" text="08.30 -17.30">
      <formula>NOT(ISERROR(SEARCH("08.30 -17.30",BH102)))</formula>
    </cfRule>
    <cfRule type="containsText" dxfId="3239" priority="3301" operator="containsText" text="08.30 -15:30">
      <formula>NOT(ISERROR(SEARCH("08.30 -15:30",BH102)))</formula>
    </cfRule>
  </conditionalFormatting>
  <conditionalFormatting sqref="BH103:BH108">
    <cfRule type="containsText" dxfId="3238" priority="3296" operator="containsText" text="09.00 -13.00">
      <formula>NOT(ISERROR(SEARCH("09.00 -13.00",BH103)))</formula>
    </cfRule>
    <cfRule type="containsText" dxfId="3237" priority="3297" operator="containsText" text="09.00 -15:00">
      <formula>NOT(ISERROR(SEARCH("09.00 -15:00",BH103)))</formula>
    </cfRule>
    <cfRule type="containsText" dxfId="3236" priority="3298" operator="containsText" text="09.00 -16.00">
      <formula>NOT(ISERROR(SEARCH("09.00 -16.00",BH103)))</formula>
    </cfRule>
  </conditionalFormatting>
  <conditionalFormatting sqref="BH103:BH108">
    <cfRule type="containsText" dxfId="3235" priority="3293" operator="containsText" text="09.00 -13:00">
      <formula>NOT(ISERROR(SEARCH("09.00 -13:00",BH103)))</formula>
    </cfRule>
    <cfRule type="containsText" dxfId="3234" priority="3294" operator="containsText" text="08.30 -17.30">
      <formula>NOT(ISERROR(SEARCH("08.30 -17.30",BH103)))</formula>
    </cfRule>
    <cfRule type="containsText" dxfId="3233" priority="3295" operator="containsText" text="08.30 -15:30">
      <formula>NOT(ISERROR(SEARCH("08.30 -15:30",BH103)))</formula>
    </cfRule>
  </conditionalFormatting>
  <conditionalFormatting sqref="BH101">
    <cfRule type="containsText" dxfId="3232" priority="3290" operator="containsText" text="09.00 -13.00">
      <formula>NOT(ISERROR(SEARCH("09.00 -13.00",BH101)))</formula>
    </cfRule>
    <cfRule type="containsText" dxfId="3231" priority="3291" operator="containsText" text="09.00 -15:00">
      <formula>NOT(ISERROR(SEARCH("09.00 -15:00",BH101)))</formula>
    </cfRule>
    <cfRule type="containsText" dxfId="3230" priority="3292" operator="containsText" text="09.00 -16.00">
      <formula>NOT(ISERROR(SEARCH("09.00 -16.00",BH101)))</formula>
    </cfRule>
  </conditionalFormatting>
  <conditionalFormatting sqref="BH101">
    <cfRule type="containsText" dxfId="3229" priority="3287" operator="containsText" text="09.00 -13:00">
      <formula>NOT(ISERROR(SEARCH("09.00 -13:00",BH101)))</formula>
    </cfRule>
    <cfRule type="containsText" dxfId="3228" priority="3288" operator="containsText" text="08.30 -17.30">
      <formula>NOT(ISERROR(SEARCH("08.30 -17.30",BH101)))</formula>
    </cfRule>
    <cfRule type="containsText" dxfId="3227" priority="3289" operator="containsText" text="08.30 -15:30">
      <formula>NOT(ISERROR(SEARCH("08.30 -15:30",BH101)))</formula>
    </cfRule>
  </conditionalFormatting>
  <conditionalFormatting sqref="AZ100">
    <cfRule type="cellIs" dxfId="3226" priority="3278" operator="equal">
      <formula>"09.00 – 13.00"</formula>
    </cfRule>
  </conditionalFormatting>
  <conditionalFormatting sqref="AZ100">
    <cfRule type="cellIs" dxfId="3225" priority="3279" operator="equal">
      <formula>"09.00 – 15.00"</formula>
    </cfRule>
  </conditionalFormatting>
  <conditionalFormatting sqref="AZ100">
    <cfRule type="cellIs" dxfId="3224" priority="3280" operator="equal">
      <formula>"09.00 – 18.00"</formula>
    </cfRule>
  </conditionalFormatting>
  <conditionalFormatting sqref="AZ100">
    <cfRule type="cellIs" dxfId="3223" priority="3281" operator="equal">
      <formula>"09.30 – 13.00"</formula>
    </cfRule>
  </conditionalFormatting>
  <conditionalFormatting sqref="AZ100">
    <cfRule type="cellIs" dxfId="3222" priority="3282" operator="equal">
      <formula>"10.30 – 19.30"</formula>
    </cfRule>
  </conditionalFormatting>
  <conditionalFormatting sqref="AZ100">
    <cfRule type="cellIs" dxfId="3221" priority="3283" operator="equal">
      <formula>"11.30 – 19.30"</formula>
    </cfRule>
  </conditionalFormatting>
  <conditionalFormatting sqref="AZ100">
    <cfRule type="cellIs" dxfId="3220" priority="3284" operator="equal">
      <formula>_FV(13,"3")</formula>
    </cfRule>
  </conditionalFormatting>
  <conditionalFormatting sqref="AZ100">
    <cfRule type="cellIs" dxfId="3219" priority="3285" operator="equal">
      <formula>_FV(13,"3")</formula>
    </cfRule>
  </conditionalFormatting>
  <conditionalFormatting sqref="AZ100">
    <cfRule type="cellIs" dxfId="3218" priority="3286" operator="equal">
      <formula>_FV(13,"3")</formula>
    </cfRule>
  </conditionalFormatting>
  <conditionalFormatting sqref="AZ100">
    <cfRule type="containsText" dxfId="3217" priority="3268" operator="containsText" text="DOMENICA">
      <formula>NOT(ISERROR(SEARCH("DOMENICA",AZ100)))</formula>
    </cfRule>
    <cfRule type="containsText" dxfId="3216" priority="3269" operator="containsText" text="08.30 – 14.30">
      <formula>NOT(ISERROR(SEARCH("08.30 – 14.30",AZ100)))</formula>
    </cfRule>
    <cfRule type="containsText" dxfId="3215" priority="3270" operator="containsText" text="09.30 – 18.30">
      <formula>NOT(ISERROR(SEARCH("09.30 – 18.30",AZ100)))</formula>
    </cfRule>
    <cfRule type="containsText" dxfId="3214" priority="3271" operator="containsText" text="08.30 – 16.30">
      <formula>NOT(ISERROR(SEARCH("08.30 – 16.30",AZ100)))</formula>
    </cfRule>
    <cfRule type="containsText" dxfId="3213" priority="3272" operator="containsText" text="08.30 – 17.30">
      <formula>NOT(ISERROR(SEARCH("08.30 – 17.30",AZ100)))</formula>
    </cfRule>
    <cfRule type="containsText" dxfId="3212" priority="3273" operator="containsText" text="09.00 – 18.00">
      <formula>NOT(ISERROR(SEARCH("09.00 – 18.00",AZ100)))</formula>
    </cfRule>
    <cfRule type="containsText" dxfId="3211" priority="3274" operator="containsText" text="09.00 – 15.00">
      <formula>NOT(ISERROR(SEARCH("09.00 – 15.00",AZ100)))</formula>
    </cfRule>
    <cfRule type="containsText" dxfId="3210" priority="3275" operator="containsText" text="10.30 – 19.30">
      <formula>NOT(ISERROR(SEARCH("10.30 – 19.30",AZ100)))</formula>
    </cfRule>
    <cfRule type="containsText" dxfId="3209" priority="3276" operator="containsText" text="09.00 – 13.00">
      <formula>NOT(ISERROR(SEARCH("09.00 – 13.00",AZ100)))</formula>
    </cfRule>
    <cfRule type="containsText" dxfId="3208" priority="3277" operator="containsText" text="11.30 – 19.30">
      <formula>NOT(ISERROR(SEARCH("11.30 – 19.30",AZ100)))</formula>
    </cfRule>
  </conditionalFormatting>
  <conditionalFormatting sqref="AZ100">
    <cfRule type="cellIs" dxfId="3207" priority="3260" operator="equal">
      <formula>"09.00 – 15.00"</formula>
    </cfRule>
  </conditionalFormatting>
  <conditionalFormatting sqref="AZ100">
    <cfRule type="cellIs" dxfId="3206" priority="3261" operator="equal">
      <formula>"09.00 – 18.00"</formula>
    </cfRule>
  </conditionalFormatting>
  <conditionalFormatting sqref="AZ100">
    <cfRule type="cellIs" dxfId="3205" priority="3262" operator="equal">
      <formula>"09.30 – 13.00"</formula>
    </cfRule>
  </conditionalFormatting>
  <conditionalFormatting sqref="AZ100">
    <cfRule type="cellIs" dxfId="3204" priority="3263" operator="equal">
      <formula>"10.30 – 19.30"</formula>
    </cfRule>
  </conditionalFormatting>
  <conditionalFormatting sqref="AZ100">
    <cfRule type="cellIs" dxfId="3203" priority="3264" operator="equal">
      <formula>"11.30 – 19.30"</formula>
    </cfRule>
  </conditionalFormatting>
  <conditionalFormatting sqref="AZ100">
    <cfRule type="cellIs" dxfId="3202" priority="3265" operator="equal">
      <formula>_FV(13,"3")</formula>
    </cfRule>
  </conditionalFormatting>
  <conditionalFormatting sqref="AZ100">
    <cfRule type="cellIs" dxfId="3201" priority="3266" operator="equal">
      <formula>_FV(13,"3")</formula>
    </cfRule>
  </conditionalFormatting>
  <conditionalFormatting sqref="AZ100">
    <cfRule type="cellIs" dxfId="3200" priority="3267" operator="equal">
      <formula>_FV(13,"3")</formula>
    </cfRule>
  </conditionalFormatting>
  <conditionalFormatting sqref="AZ100">
    <cfRule type="cellIs" dxfId="3199" priority="3252" operator="equal">
      <formula>"09.00 – 15.00"</formula>
    </cfRule>
  </conditionalFormatting>
  <conditionalFormatting sqref="AZ100">
    <cfRule type="cellIs" dxfId="3198" priority="3253" operator="equal">
      <formula>"09.00 – 18.00"</formula>
    </cfRule>
  </conditionalFormatting>
  <conditionalFormatting sqref="AZ100">
    <cfRule type="cellIs" dxfId="3197" priority="3254" operator="equal">
      <formula>"09.30 – 13.00"</formula>
    </cfRule>
  </conditionalFormatting>
  <conditionalFormatting sqref="AZ100">
    <cfRule type="cellIs" dxfId="3196" priority="3255" operator="equal">
      <formula>"10.30 – 19.30"</formula>
    </cfRule>
  </conditionalFormatting>
  <conditionalFormatting sqref="AZ100">
    <cfRule type="cellIs" dxfId="3195" priority="3256" operator="equal">
      <formula>"11.30 – 19.30"</formula>
    </cfRule>
  </conditionalFormatting>
  <conditionalFormatting sqref="AZ100">
    <cfRule type="cellIs" dxfId="3194" priority="3257" operator="equal">
      <formula>_FV(13,"3")</formula>
    </cfRule>
  </conditionalFormatting>
  <conditionalFormatting sqref="AZ100">
    <cfRule type="cellIs" dxfId="3193" priority="3258" operator="equal">
      <formula>_FV(13,"3")</formula>
    </cfRule>
  </conditionalFormatting>
  <conditionalFormatting sqref="AZ100">
    <cfRule type="cellIs" dxfId="3192" priority="3259" operator="equal">
      <formula>_FV(13,"3")</formula>
    </cfRule>
  </conditionalFormatting>
  <conditionalFormatting sqref="AZ100">
    <cfRule type="containsText" dxfId="3191" priority="3246" operator="containsText" text="09.00 - 13.00">
      <formula>NOT(ISERROR(SEARCH("09.00 - 13.00",AZ100)))</formula>
    </cfRule>
    <cfRule type="containsText" dxfId="3190" priority="3247" operator="containsText" text="09.00 – 15:00">
      <formula>NOT(ISERROR(SEARCH("09.00 – 15:00",AZ100)))</formula>
    </cfRule>
    <cfRule type="containsText" dxfId="3189" priority="3248" operator="containsText" text="09.00 – 16.00">
      <formula>NOT(ISERROR(SEARCH("09.00 – 16.00",AZ100)))</formula>
    </cfRule>
    <cfRule type="containsText" dxfId="3188" priority="3249" operator="containsText" text="09.00 - 13:00">
      <formula>NOT(ISERROR(SEARCH("09.00 - 13:00",AZ100)))</formula>
    </cfRule>
    <cfRule type="containsText" dxfId="3187" priority="3250" operator="containsText" text="08.30 – 16:30 ">
      <formula>NOT(ISERROR(SEARCH("08.30 – 16:30 ",AZ100)))</formula>
    </cfRule>
    <cfRule type="containsText" dxfId="3186" priority="3251" operator="containsText" text="08.30 – 17:30 ">
      <formula>NOT(ISERROR(SEARCH("08.30 – 17:30 ",AZ100)))</formula>
    </cfRule>
  </conditionalFormatting>
  <conditionalFormatting sqref="AZ100">
    <cfRule type="cellIs" dxfId="3185" priority="3238" operator="equal">
      <formula>"09.00 – 15.00"</formula>
    </cfRule>
  </conditionalFormatting>
  <conditionalFormatting sqref="AZ100">
    <cfRule type="cellIs" dxfId="3184" priority="3239" operator="equal">
      <formula>"09.00 – 18.00"</formula>
    </cfRule>
  </conditionalFormatting>
  <conditionalFormatting sqref="AZ100">
    <cfRule type="cellIs" dxfId="3183" priority="3240" operator="equal">
      <formula>"09.30 – 13.00"</formula>
    </cfRule>
  </conditionalFormatting>
  <conditionalFormatting sqref="AZ100">
    <cfRule type="cellIs" dxfId="3182" priority="3241" operator="equal">
      <formula>"10.30 – 19.30"</formula>
    </cfRule>
  </conditionalFormatting>
  <conditionalFormatting sqref="AZ100">
    <cfRule type="cellIs" dxfId="3181" priority="3242" operator="equal">
      <formula>"11.30 – 19.30"</formula>
    </cfRule>
  </conditionalFormatting>
  <conditionalFormatting sqref="AZ100">
    <cfRule type="cellIs" dxfId="3180" priority="3243" operator="equal">
      <formula>_FV(13,"3")</formula>
    </cfRule>
  </conditionalFormatting>
  <conditionalFormatting sqref="AZ100">
    <cfRule type="cellIs" dxfId="3179" priority="3244" operator="equal">
      <formula>_FV(13,"3")</formula>
    </cfRule>
  </conditionalFormatting>
  <conditionalFormatting sqref="AZ100">
    <cfRule type="cellIs" dxfId="3178" priority="3245" operator="equal">
      <formula>_FV(13,"3")</formula>
    </cfRule>
  </conditionalFormatting>
  <conditionalFormatting sqref="AZ100">
    <cfRule type="containsText" dxfId="3177" priority="3228" operator="containsText" text="DOMENICA">
      <formula>NOT(ISERROR(SEARCH("DOMENICA",AZ100)))</formula>
    </cfRule>
    <cfRule type="containsText" dxfId="3176" priority="3229" operator="containsText" text="08.30 – 14.30">
      <formula>NOT(ISERROR(SEARCH("08.30 – 14.30",AZ100)))</formula>
    </cfRule>
    <cfRule type="containsText" dxfId="3175" priority="3230" operator="containsText" text="09.30 – 18.30">
      <formula>NOT(ISERROR(SEARCH("09.30 – 18.30",AZ100)))</formula>
    </cfRule>
    <cfRule type="containsText" dxfId="3174" priority="3231" operator="containsText" text="08.30 – 16.30">
      <formula>NOT(ISERROR(SEARCH("08.30 – 16.30",AZ100)))</formula>
    </cfRule>
    <cfRule type="containsText" dxfId="3173" priority="3232" operator="containsText" text="08.30 – 17.30">
      <formula>NOT(ISERROR(SEARCH("08.30 – 17.30",AZ100)))</formula>
    </cfRule>
    <cfRule type="containsText" dxfId="3172" priority="3233" operator="containsText" text="09.00 – 18.00">
      <formula>NOT(ISERROR(SEARCH("09.00 – 18.00",AZ100)))</formula>
    </cfRule>
    <cfRule type="containsText" dxfId="3171" priority="3234" operator="containsText" text="09.00 – 15.00">
      <formula>NOT(ISERROR(SEARCH("09.00 – 15.00",AZ100)))</formula>
    </cfRule>
    <cfRule type="containsText" dxfId="3170" priority="3235" operator="containsText" text="10.30 – 19.30">
      <formula>NOT(ISERROR(SEARCH("10.30 – 19.30",AZ100)))</formula>
    </cfRule>
    <cfRule type="containsText" dxfId="3169" priority="3236" operator="containsText" text="09.00 – 13.00">
      <formula>NOT(ISERROR(SEARCH("09.00 – 13.00",AZ100)))</formula>
    </cfRule>
    <cfRule type="containsText" dxfId="3168" priority="3237" operator="containsText" text="11.30 – 19.30">
      <formula>NOT(ISERROR(SEARCH("11.30 – 19.30",AZ100)))</formula>
    </cfRule>
  </conditionalFormatting>
  <conditionalFormatting sqref="AZ100">
    <cfRule type="cellIs" dxfId="3167" priority="3221" operator="equal">
      <formula>"09.00 – 18.00"</formula>
    </cfRule>
  </conditionalFormatting>
  <conditionalFormatting sqref="AZ100">
    <cfRule type="cellIs" dxfId="3166" priority="3222" operator="equal">
      <formula>"09.30 – 13.00"</formula>
    </cfRule>
  </conditionalFormatting>
  <conditionalFormatting sqref="AZ100">
    <cfRule type="cellIs" dxfId="3165" priority="3223" operator="equal">
      <formula>"10.30 – 19.30"</formula>
    </cfRule>
  </conditionalFormatting>
  <conditionalFormatting sqref="AZ100">
    <cfRule type="cellIs" dxfId="3164" priority="3224" operator="equal">
      <formula>"11.30 – 19.30"</formula>
    </cfRule>
  </conditionalFormatting>
  <conditionalFormatting sqref="AZ100">
    <cfRule type="cellIs" dxfId="3163" priority="3225" operator="equal">
      <formula>_FV(13,"3")</formula>
    </cfRule>
  </conditionalFormatting>
  <conditionalFormatting sqref="AZ100">
    <cfRule type="cellIs" dxfId="3162" priority="3226" operator="equal">
      <formula>_FV(13,"3")</formula>
    </cfRule>
  </conditionalFormatting>
  <conditionalFormatting sqref="AZ100">
    <cfRule type="cellIs" dxfId="3161" priority="3227" operator="equal">
      <formula>_FV(13,"3")</formula>
    </cfRule>
  </conditionalFormatting>
  <conditionalFormatting sqref="AZ100">
    <cfRule type="cellIs" dxfId="3160" priority="3214" operator="equal">
      <formula>"09.00 – 18.00"</formula>
    </cfRule>
  </conditionalFormatting>
  <conditionalFormatting sqref="AZ100">
    <cfRule type="cellIs" dxfId="3159" priority="3215" operator="equal">
      <formula>"09.30 – 13.00"</formula>
    </cfRule>
  </conditionalFormatting>
  <conditionalFormatting sqref="AZ100">
    <cfRule type="cellIs" dxfId="3158" priority="3216" operator="equal">
      <formula>"10.30 – 19.30"</formula>
    </cfRule>
  </conditionalFormatting>
  <conditionalFormatting sqref="AZ100">
    <cfRule type="cellIs" dxfId="3157" priority="3217" operator="equal">
      <formula>"11.30 – 19.30"</formula>
    </cfRule>
  </conditionalFormatting>
  <conditionalFormatting sqref="AZ100">
    <cfRule type="cellIs" dxfId="3156" priority="3218" operator="equal">
      <formula>_FV(13,"3")</formula>
    </cfRule>
  </conditionalFormatting>
  <conditionalFormatting sqref="AZ100">
    <cfRule type="cellIs" dxfId="3155" priority="3219" operator="equal">
      <formula>_FV(13,"3")</formula>
    </cfRule>
  </conditionalFormatting>
  <conditionalFormatting sqref="AZ100">
    <cfRule type="cellIs" dxfId="3154" priority="3220" operator="equal">
      <formula>_FV(13,"3")</formula>
    </cfRule>
  </conditionalFormatting>
  <conditionalFormatting sqref="AZ101:AZ108">
    <cfRule type="containsText" dxfId="3153" priority="3196" operator="containsText" text="08.30 – 14.30">
      <formula>NOT(ISERROR(SEARCH("08.30 – 14.30",AZ101)))</formula>
    </cfRule>
    <cfRule type="containsText" dxfId="3152" priority="3197" operator="containsText" text="09:30 – 18.30">
      <formula>NOT(ISERROR(SEARCH("09:30 – 18.30",AZ101)))</formula>
    </cfRule>
    <cfRule type="containsText" dxfId="3151" priority="3198" operator="containsText" text="10.30 – 18.30">
      <formula>NOT(ISERROR(SEARCH("10.30 – 18.30",AZ101)))</formula>
    </cfRule>
    <cfRule type="containsText" dxfId="3150" priority="3199" operator="containsText" text="09.30 – 18.30">
      <formula>NOT(ISERROR(SEARCH("09.30 – 18.30",AZ101)))</formula>
    </cfRule>
    <cfRule type="containsText" dxfId="3149" priority="3201" operator="containsText" text="09.00 – 13:00">
      <formula>NOT(ISERROR(SEARCH("09.00 – 13:00",AZ101)))</formula>
    </cfRule>
    <cfRule type="containsText" dxfId="3148" priority="3202" operator="containsText" text="08.30 – 16.30">
      <formula>NOT(ISERROR(SEARCH("08.30 – 16.30",AZ101)))</formula>
    </cfRule>
    <cfRule type="containsText" dxfId="3147" priority="3203" operator="containsText" text="08:30 – 17.30">
      <formula>NOT(ISERROR(SEARCH("08:30 – 17.30",AZ101)))</formula>
    </cfRule>
    <cfRule type="containsText" dxfId="3146" priority="3204" operator="containsText" text="08.30 – 17.30">
      <formula>NOT(ISERROR(SEARCH("08.30 – 17.30",AZ101)))</formula>
    </cfRule>
    <cfRule type="containsText" dxfId="3145" priority="3205" operator="containsText" text="09.00 – 18.00">
      <formula>NOT(ISERROR(SEARCH("09.00 – 18.00",AZ101)))</formula>
    </cfRule>
    <cfRule type="containsText" dxfId="3144" priority="3206" operator="containsText" text="09.00 – 13.00">
      <formula>NOT(ISERROR(SEARCH("09.00 – 13.00",AZ101)))</formula>
    </cfRule>
    <cfRule type="containsText" dxfId="3143" priority="3207" operator="containsText" text="11.30 – 19.30">
      <formula>NOT(ISERROR(SEARCH("11.30 – 19.30",AZ101)))</formula>
    </cfRule>
    <cfRule type="containsText" dxfId="3142" priority="3208" operator="containsText" text="10.30 – 19.30">
      <formula>NOT(ISERROR(SEARCH("10.30 – 19.30",AZ101)))</formula>
    </cfRule>
    <cfRule type="containsText" dxfId="3141" priority="3209" operator="containsText" text="09.00 – 15.00">
      <formula>NOT(ISERROR(SEARCH("09.00 – 15.00",AZ101)))</formula>
    </cfRule>
    <cfRule type="containsText" dxfId="3140" priority="3210" operator="containsText" text="1 2 : 3 0">
      <formula>NOT(ISERROR(SEARCH("1 2 : 3 0",AZ101)))</formula>
    </cfRule>
    <cfRule type="containsText" dxfId="3139" priority="3211" operator="containsText" text="1 3 : 3 0">
      <formula>NOT(ISERROR(SEARCH("1 3 : 3 0",AZ101)))</formula>
    </cfRule>
    <cfRule type="containsText" dxfId="3138" priority="3212" operator="containsText" text="FESTIVITÁ">
      <formula>NOT(ISERROR(SEARCH("FESTIVITÁ",AZ101)))</formula>
    </cfRule>
    <cfRule type="cellIs" dxfId="3137" priority="3213" operator="equal">
      <formula>"DOMENICA"</formula>
    </cfRule>
  </conditionalFormatting>
  <conditionalFormatting sqref="AZ101:AZ108">
    <cfRule type="containsText" dxfId="3136" priority="3188" operator="containsText" text="09.00 - 13.00">
      <formula>NOT(ISERROR(SEARCH("09.00 - 13.00",AZ101)))</formula>
    </cfRule>
    <cfRule type="containsText" dxfId="3135" priority="3191" operator="containsText" text="09.00 – 15:00">
      <formula>NOT(ISERROR(SEARCH("09.00 – 15:00",AZ101)))</formula>
    </cfRule>
    <cfRule type="containsText" dxfId="3134" priority="3192" operator="containsText" text="09.00 – 16.00">
      <formula>NOT(ISERROR(SEARCH("09.00 – 16.00",AZ101)))</formula>
    </cfRule>
    <cfRule type="containsText" dxfId="3133" priority="3193" operator="containsText" text="09.00 - 13:00">
      <formula>NOT(ISERROR(SEARCH("09.00 - 13:00",AZ101)))</formula>
    </cfRule>
    <cfRule type="containsText" dxfId="3132" priority="3194" operator="containsText" text="08.30 – 16:30 ">
      <formula>NOT(ISERROR(SEARCH("08.30 – 16:30 ",AZ101)))</formula>
    </cfRule>
    <cfRule type="containsText" dxfId="3131" priority="3195" operator="containsText" text="08.30 – 17:30 ">
      <formula>NOT(ISERROR(SEARCH("08.30 – 17:30 ",AZ101)))</formula>
    </cfRule>
  </conditionalFormatting>
  <conditionalFormatting sqref="AZ101:AZ108">
    <cfRule type="containsText" dxfId="3130" priority="3190" operator="containsText" text="1 3 : 0 0">
      <formula>NOT(ISERROR(SEARCH("1 3 : 0 0",AZ101)))</formula>
    </cfRule>
  </conditionalFormatting>
  <conditionalFormatting sqref="AZ101">
    <cfRule type="containsText" dxfId="3129" priority="3189" operator="containsText" text="13:00">
      <formula>NOT(ISERROR(SEARCH("13:00",AZ101)))</formula>
    </cfRule>
  </conditionalFormatting>
  <conditionalFormatting sqref="AZ101:AZ108">
    <cfRule type="containsText" dxfId="3128" priority="3200" operator="containsText" text="09:00 – 13.00 ">
      <formula>NOT(ISERROR(SEARCH("09:00 – 13.00 ",AZ101)))</formula>
    </cfRule>
  </conditionalFormatting>
  <conditionalFormatting sqref="AZ107">
    <cfRule type="containsText" dxfId="3127" priority="3187" operator="containsText" text="09:00 – 13.00 ">
      <formula>NOT(ISERROR(SEARCH("09:00 – 13.00 ",AZ107)))</formula>
    </cfRule>
  </conditionalFormatting>
  <conditionalFormatting sqref="AZ101:AZ108">
    <cfRule type="containsText" dxfId="3126" priority="3186" operator="containsText" text="09:00 – 13.00 ">
      <formula>NOT(ISERROR(SEARCH("09:00 – 13.00 ",AZ101)))</formula>
    </cfRule>
  </conditionalFormatting>
  <conditionalFormatting sqref="AZ107:AZ108">
    <cfRule type="containsText" dxfId="3125" priority="3185" operator="containsText" text="09:00 – 13.00 ">
      <formula>NOT(ISERROR(SEARCH("09:00 – 13.00 ",AZ107)))</formula>
    </cfRule>
  </conditionalFormatting>
  <conditionalFormatting sqref="AZ102">
    <cfRule type="containsText" dxfId="3124" priority="3182" operator="containsText" text="09.00 -13.00">
      <formula>NOT(ISERROR(SEARCH("09.00 -13.00",AZ102)))</formula>
    </cfRule>
    <cfRule type="containsText" dxfId="3123" priority="3183" operator="containsText" text="09.00 -15:00">
      <formula>NOT(ISERROR(SEARCH("09.00 -15:00",AZ102)))</formula>
    </cfRule>
    <cfRule type="containsText" dxfId="3122" priority="3184" operator="containsText" text="09.00 -16.00">
      <formula>NOT(ISERROR(SEARCH("09.00 -16.00",AZ102)))</formula>
    </cfRule>
  </conditionalFormatting>
  <conditionalFormatting sqref="AZ103:AZ108">
    <cfRule type="containsText" dxfId="3121" priority="3179" operator="containsText" text="09.00 -13.00">
      <formula>NOT(ISERROR(SEARCH("09.00 -13.00",AZ103)))</formula>
    </cfRule>
    <cfRule type="containsText" dxfId="3120" priority="3180" operator="containsText" text="09.00 -15:00">
      <formula>NOT(ISERROR(SEARCH("09.00 -15:00",AZ103)))</formula>
    </cfRule>
    <cfRule type="containsText" dxfId="3119" priority="3181" operator="containsText" text="09.00 -16.00">
      <formula>NOT(ISERROR(SEARCH("09.00 -16.00",AZ103)))</formula>
    </cfRule>
  </conditionalFormatting>
  <conditionalFormatting sqref="AZ101">
    <cfRule type="containsText" dxfId="3118" priority="3176" operator="containsText" text="09.00 -13.00">
      <formula>NOT(ISERROR(SEARCH("09.00 -13.00",AZ101)))</formula>
    </cfRule>
    <cfRule type="containsText" dxfId="3117" priority="3177" operator="containsText" text="09.00 -15:00">
      <formula>NOT(ISERROR(SEARCH("09.00 -15:00",AZ101)))</formula>
    </cfRule>
    <cfRule type="containsText" dxfId="3116" priority="3178" operator="containsText" text="09.00 -16.00">
      <formula>NOT(ISERROR(SEARCH("09.00 -16.00",AZ101)))</formula>
    </cfRule>
  </conditionalFormatting>
  <conditionalFormatting sqref="AZ107">
    <cfRule type="containsText" dxfId="3115" priority="3175" operator="containsText" text="09:00 – 13.00 ">
      <formula>NOT(ISERROR(SEARCH("09:00 – 13.00 ",AZ107)))</formula>
    </cfRule>
  </conditionalFormatting>
  <conditionalFormatting sqref="AZ101:AZ108">
    <cfRule type="containsText" dxfId="3114" priority="3174" operator="containsText" text="09:00 – 13.00 ">
      <formula>NOT(ISERROR(SEARCH("09:00 – 13.00 ",AZ101)))</formula>
    </cfRule>
  </conditionalFormatting>
  <conditionalFormatting sqref="AZ107:AZ108">
    <cfRule type="containsText" dxfId="3113" priority="3173" operator="containsText" text="09:00 – 13.00 ">
      <formula>NOT(ISERROR(SEARCH("09:00 – 13.00 ",AZ107)))</formula>
    </cfRule>
  </conditionalFormatting>
  <conditionalFormatting sqref="AZ102">
    <cfRule type="containsText" dxfId="3112" priority="3170" operator="containsText" text="09.00 -13.00">
      <formula>NOT(ISERROR(SEARCH("09.00 -13.00",AZ102)))</formula>
    </cfRule>
    <cfRule type="containsText" dxfId="3111" priority="3171" operator="containsText" text="09.00 -15:00">
      <formula>NOT(ISERROR(SEARCH("09.00 -15:00",AZ102)))</formula>
    </cfRule>
    <cfRule type="containsText" dxfId="3110" priority="3172" operator="containsText" text="09.00 -16.00">
      <formula>NOT(ISERROR(SEARCH("09.00 -16.00",AZ102)))</formula>
    </cfRule>
  </conditionalFormatting>
  <conditionalFormatting sqref="AZ103:AZ108">
    <cfRule type="containsText" dxfId="3109" priority="3167" operator="containsText" text="09.00 -13.00">
      <formula>NOT(ISERROR(SEARCH("09.00 -13.00",AZ103)))</formula>
    </cfRule>
    <cfRule type="containsText" dxfId="3108" priority="3168" operator="containsText" text="09.00 -15:00">
      <formula>NOT(ISERROR(SEARCH("09.00 -15:00",AZ103)))</formula>
    </cfRule>
    <cfRule type="containsText" dxfId="3107" priority="3169" operator="containsText" text="09.00 -16.00">
      <formula>NOT(ISERROR(SEARCH("09.00 -16.00",AZ103)))</formula>
    </cfRule>
  </conditionalFormatting>
  <conditionalFormatting sqref="AZ101">
    <cfRule type="containsText" dxfId="3106" priority="3164" operator="containsText" text="09.00 -13.00">
      <formula>NOT(ISERROR(SEARCH("09.00 -13.00",AZ101)))</formula>
    </cfRule>
    <cfRule type="containsText" dxfId="3105" priority="3165" operator="containsText" text="09.00 -15:00">
      <formula>NOT(ISERROR(SEARCH("09.00 -15:00",AZ101)))</formula>
    </cfRule>
    <cfRule type="containsText" dxfId="3104" priority="3166" operator="containsText" text="09.00 -16.00">
      <formula>NOT(ISERROR(SEARCH("09.00 -16.00",AZ101)))</formula>
    </cfRule>
  </conditionalFormatting>
  <conditionalFormatting sqref="AZ102">
    <cfRule type="containsText" dxfId="3103" priority="3161" operator="containsText" text="09.00 -13:00">
      <formula>NOT(ISERROR(SEARCH("09.00 -13:00",AZ102)))</formula>
    </cfRule>
    <cfRule type="containsText" dxfId="3102" priority="3162" operator="containsText" text="08.30 -17.30">
      <formula>NOT(ISERROR(SEARCH("08.30 -17.30",AZ102)))</formula>
    </cfRule>
    <cfRule type="containsText" dxfId="3101" priority="3163" operator="containsText" text="08.30 -15:30">
      <formula>NOT(ISERROR(SEARCH("08.30 -15:30",AZ102)))</formula>
    </cfRule>
  </conditionalFormatting>
  <conditionalFormatting sqref="AZ103:AZ108">
    <cfRule type="containsText" dxfId="3100" priority="3158" operator="containsText" text="09.00 -13.00">
      <formula>NOT(ISERROR(SEARCH("09.00 -13.00",AZ103)))</formula>
    </cfRule>
    <cfRule type="containsText" dxfId="3099" priority="3159" operator="containsText" text="09.00 -15:00">
      <formula>NOT(ISERROR(SEARCH("09.00 -15:00",AZ103)))</formula>
    </cfRule>
    <cfRule type="containsText" dxfId="3098" priority="3160" operator="containsText" text="09.00 -16.00">
      <formula>NOT(ISERROR(SEARCH("09.00 -16.00",AZ103)))</formula>
    </cfRule>
  </conditionalFormatting>
  <conditionalFormatting sqref="AZ103:AZ108">
    <cfRule type="containsText" dxfId="3097" priority="3155" operator="containsText" text="09.00 -13:00">
      <formula>NOT(ISERROR(SEARCH("09.00 -13:00",AZ103)))</formula>
    </cfRule>
    <cfRule type="containsText" dxfId="3096" priority="3156" operator="containsText" text="08.30 -17.30">
      <formula>NOT(ISERROR(SEARCH("08.30 -17.30",AZ103)))</formula>
    </cfRule>
    <cfRule type="containsText" dxfId="3095" priority="3157" operator="containsText" text="08.30 -15:30">
      <formula>NOT(ISERROR(SEARCH("08.30 -15:30",AZ103)))</formula>
    </cfRule>
  </conditionalFormatting>
  <conditionalFormatting sqref="AZ101">
    <cfRule type="containsText" dxfId="3094" priority="3152" operator="containsText" text="09.00 -13.00">
      <formula>NOT(ISERROR(SEARCH("09.00 -13.00",AZ101)))</formula>
    </cfRule>
    <cfRule type="containsText" dxfId="3093" priority="3153" operator="containsText" text="09.00 -15:00">
      <formula>NOT(ISERROR(SEARCH("09.00 -15:00",AZ101)))</formula>
    </cfRule>
    <cfRule type="containsText" dxfId="3092" priority="3154" operator="containsText" text="09.00 -16.00">
      <formula>NOT(ISERROR(SEARCH("09.00 -16.00",AZ101)))</formula>
    </cfRule>
  </conditionalFormatting>
  <conditionalFormatting sqref="AZ101">
    <cfRule type="containsText" dxfId="3091" priority="3149" operator="containsText" text="09.00 -13:00">
      <formula>NOT(ISERROR(SEARCH("09.00 -13:00",AZ101)))</formula>
    </cfRule>
    <cfRule type="containsText" dxfId="3090" priority="3150" operator="containsText" text="08.30 -17.30">
      <formula>NOT(ISERROR(SEARCH("08.30 -17.30",AZ101)))</formula>
    </cfRule>
    <cfRule type="containsText" dxfId="3089" priority="3151" operator="containsText" text="08.30 -15:30">
      <formula>NOT(ISERROR(SEARCH("08.30 -15:30",AZ101)))</formula>
    </cfRule>
  </conditionalFormatting>
  <conditionalFormatting sqref="BH69">
    <cfRule type="containsText" dxfId="3088" priority="3132" operator="containsText" text="08.30 – 14.30">
      <formula>NOT(ISERROR(SEARCH("08.30 – 14.30",BH69)))</formula>
    </cfRule>
    <cfRule type="containsText" dxfId="3087" priority="3133" operator="containsText" text="09:30 – 18.30">
      <formula>NOT(ISERROR(SEARCH("09:30 – 18.30",BH69)))</formula>
    </cfRule>
    <cfRule type="containsText" dxfId="3086" priority="3134" operator="containsText" text="10.30 – 18.30">
      <formula>NOT(ISERROR(SEARCH("10.30 – 18.30",BH69)))</formula>
    </cfRule>
    <cfRule type="containsText" dxfId="3085" priority="3135" operator="containsText" text="09.30 – 18.30">
      <formula>NOT(ISERROR(SEARCH("09.30 – 18.30",BH69)))</formula>
    </cfRule>
    <cfRule type="containsText" dxfId="3084" priority="3136" operator="containsText" text="09.00 – 13:00">
      <formula>NOT(ISERROR(SEARCH("09.00 – 13:00",BH69)))</formula>
    </cfRule>
    <cfRule type="containsText" dxfId="3083" priority="3137" operator="containsText" text="08.30 – 16.30">
      <formula>NOT(ISERROR(SEARCH("08.30 – 16.30",BH69)))</formula>
    </cfRule>
    <cfRule type="containsText" dxfId="3082" priority="3138" operator="containsText" text="08:30 – 17.30">
      <formula>NOT(ISERROR(SEARCH("08:30 – 17.30",BH69)))</formula>
    </cfRule>
    <cfRule type="containsText" dxfId="3081" priority="3139" operator="containsText" text="08.30 – 17.30">
      <formula>NOT(ISERROR(SEARCH("08.30 – 17.30",BH69)))</formula>
    </cfRule>
    <cfRule type="containsText" dxfId="3080" priority="3140" operator="containsText" text="09.00 – 18.00">
      <formula>NOT(ISERROR(SEARCH("09.00 – 18.00",BH69)))</formula>
    </cfRule>
    <cfRule type="containsText" dxfId="3079" priority="3141" operator="containsText" text="09.00 – 13.00">
      <formula>NOT(ISERROR(SEARCH("09.00 – 13.00",BH69)))</formula>
    </cfRule>
    <cfRule type="containsText" dxfId="3078" priority="3142" operator="containsText" text="11.30 – 19.30">
      <formula>NOT(ISERROR(SEARCH("11.30 – 19.30",BH69)))</formula>
    </cfRule>
    <cfRule type="containsText" dxfId="3077" priority="3143" operator="containsText" text="10.30 – 19.30">
      <formula>NOT(ISERROR(SEARCH("10.30 – 19.30",BH69)))</formula>
    </cfRule>
    <cfRule type="containsText" dxfId="3076" priority="3144" operator="containsText" text="09.00 – 15.00">
      <formula>NOT(ISERROR(SEARCH("09.00 – 15.00",BH69)))</formula>
    </cfRule>
    <cfRule type="containsText" dxfId="3075" priority="3145" operator="containsText" text="12:30">
      <formula>NOT(ISERROR(SEARCH("12:30",BH69)))</formula>
    </cfRule>
    <cfRule type="containsText" dxfId="3074" priority="3146" operator="containsText" text="13:30">
      <formula>NOT(ISERROR(SEARCH("13:30",BH69)))</formula>
    </cfRule>
    <cfRule type="containsText" dxfId="3073" priority="3147" operator="containsText" text="FESTIVITÁ">
      <formula>NOT(ISERROR(SEARCH("FESTIVITÁ",BH69)))</formula>
    </cfRule>
    <cfRule type="cellIs" dxfId="3072" priority="3148" operator="equal">
      <formula>"DOMENICA"</formula>
    </cfRule>
  </conditionalFormatting>
  <conditionalFormatting sqref="BH69">
    <cfRule type="containsText" dxfId="3071" priority="3126" operator="containsText" text="09.00 - 13.00">
      <formula>NOT(ISERROR(SEARCH("09.00 - 13.00",BH69)))</formula>
    </cfRule>
    <cfRule type="containsText" dxfId="3070" priority="3127" operator="containsText" text="09.00 – 15:00">
      <formula>NOT(ISERROR(SEARCH("09.00 – 15:00",BH69)))</formula>
    </cfRule>
    <cfRule type="containsText" dxfId="3069" priority="3128" operator="containsText" text="09.00 – 16.00">
      <formula>NOT(ISERROR(SEARCH("09.00 – 16.00",BH69)))</formula>
    </cfRule>
    <cfRule type="containsText" dxfId="3068" priority="3129" operator="containsText" text="09.00 - 13:00">
      <formula>NOT(ISERROR(SEARCH("09.00 - 13:00",BH69)))</formula>
    </cfRule>
    <cfRule type="containsText" dxfId="3067" priority="3130" operator="containsText" text="08.30 – 16:30 ">
      <formula>NOT(ISERROR(SEARCH("08.30 – 16:30 ",BH69)))</formula>
    </cfRule>
    <cfRule type="containsText" dxfId="3066" priority="3131" operator="containsText" text="08.30 – 17:30 ">
      <formula>NOT(ISERROR(SEARCH("08.30 – 17:30 ",BH69)))</formula>
    </cfRule>
  </conditionalFormatting>
  <conditionalFormatting sqref="BH60">
    <cfRule type="cellIs" dxfId="3065" priority="3091" operator="equal">
      <formula>"09.00 – 15.00"</formula>
    </cfRule>
  </conditionalFormatting>
  <conditionalFormatting sqref="BH60">
    <cfRule type="cellIs" dxfId="3064" priority="3092" operator="equal">
      <formula>"09.00 – 18.00"</formula>
    </cfRule>
  </conditionalFormatting>
  <conditionalFormatting sqref="BH60">
    <cfRule type="cellIs" dxfId="3063" priority="3093" operator="equal">
      <formula>"09.30 – 13.00"</formula>
    </cfRule>
  </conditionalFormatting>
  <conditionalFormatting sqref="BH60">
    <cfRule type="cellIs" dxfId="3062" priority="3094" operator="equal">
      <formula>"10.30 – 19.30"</formula>
    </cfRule>
  </conditionalFormatting>
  <conditionalFormatting sqref="BH60">
    <cfRule type="cellIs" dxfId="3061" priority="3095" operator="equal">
      <formula>"11.30 – 19.30"</formula>
    </cfRule>
  </conditionalFormatting>
  <conditionalFormatting sqref="BH60">
    <cfRule type="cellIs" dxfId="3060" priority="3096" operator="equal">
      <formula>_FV(13,"3")</formula>
    </cfRule>
  </conditionalFormatting>
  <conditionalFormatting sqref="BH60">
    <cfRule type="cellIs" dxfId="3059" priority="3097" operator="equal">
      <formula>_FV(13,"3")</formula>
    </cfRule>
  </conditionalFormatting>
  <conditionalFormatting sqref="BH60">
    <cfRule type="cellIs" dxfId="3058" priority="3098" operator="equal">
      <formula>_FV(13,"3")</formula>
    </cfRule>
  </conditionalFormatting>
  <conditionalFormatting sqref="BH60">
    <cfRule type="cellIs" dxfId="3057" priority="3064" operator="equal">
      <formula>_FV(13,"3")</formula>
    </cfRule>
  </conditionalFormatting>
  <conditionalFormatting sqref="BH60">
    <cfRule type="cellIs" dxfId="3056" priority="3057" operator="equal">
      <formula>_FV(13,"3")</formula>
    </cfRule>
  </conditionalFormatting>
  <conditionalFormatting sqref="BH60">
    <cfRule type="cellIs" dxfId="3055" priority="3117" operator="equal">
      <formula>"09.00 – 13.00"</formula>
    </cfRule>
  </conditionalFormatting>
  <conditionalFormatting sqref="BH60">
    <cfRule type="cellIs" dxfId="3054" priority="3118" operator="equal">
      <formula>"09.00 – 15.00"</formula>
    </cfRule>
  </conditionalFormatting>
  <conditionalFormatting sqref="BH60">
    <cfRule type="cellIs" dxfId="3053" priority="3119" operator="equal">
      <formula>"09.00 – 18.00"</formula>
    </cfRule>
  </conditionalFormatting>
  <conditionalFormatting sqref="BH60">
    <cfRule type="cellIs" dxfId="3052" priority="3120" operator="equal">
      <formula>"09.30 – 13.00"</formula>
    </cfRule>
  </conditionalFormatting>
  <conditionalFormatting sqref="BH60">
    <cfRule type="cellIs" dxfId="3051" priority="3121" operator="equal">
      <formula>"10.30 – 19.30"</formula>
    </cfRule>
  </conditionalFormatting>
  <conditionalFormatting sqref="BH60">
    <cfRule type="cellIs" dxfId="3050" priority="3122" operator="equal">
      <formula>"11.30 – 19.30"</formula>
    </cfRule>
  </conditionalFormatting>
  <conditionalFormatting sqref="BH60">
    <cfRule type="cellIs" dxfId="3049" priority="3123" operator="equal">
      <formula>_FV(13,"3")</formula>
    </cfRule>
  </conditionalFormatting>
  <conditionalFormatting sqref="BH60">
    <cfRule type="cellIs" dxfId="3048" priority="3124" operator="equal">
      <formula>_FV(13,"3")</formula>
    </cfRule>
  </conditionalFormatting>
  <conditionalFormatting sqref="BH60">
    <cfRule type="cellIs" dxfId="3047" priority="3125" operator="equal">
      <formula>_FV(13,"3")</formula>
    </cfRule>
  </conditionalFormatting>
  <conditionalFormatting sqref="BH60">
    <cfRule type="containsText" dxfId="3046" priority="3107" operator="containsText" text="DOMENICA">
      <formula>NOT(ISERROR(SEARCH("DOMENICA",BH60)))</formula>
    </cfRule>
    <cfRule type="containsText" dxfId="3045" priority="3108" operator="containsText" text="08.30 – 14.30">
      <formula>NOT(ISERROR(SEARCH("08.30 – 14.30",BH60)))</formula>
    </cfRule>
    <cfRule type="containsText" dxfId="3044" priority="3109" operator="containsText" text="09.30 – 18.30">
      <formula>NOT(ISERROR(SEARCH("09.30 – 18.30",BH60)))</formula>
    </cfRule>
    <cfRule type="containsText" dxfId="3043" priority="3110" operator="containsText" text="08.30 – 16.30">
      <formula>NOT(ISERROR(SEARCH("08.30 – 16.30",BH60)))</formula>
    </cfRule>
    <cfRule type="containsText" dxfId="3042" priority="3111" operator="containsText" text="08.30 – 17.30">
      <formula>NOT(ISERROR(SEARCH("08.30 – 17.30",BH60)))</formula>
    </cfRule>
    <cfRule type="containsText" dxfId="3041" priority="3112" operator="containsText" text="09.00 – 18.00">
      <formula>NOT(ISERROR(SEARCH("09.00 – 18.00",BH60)))</formula>
    </cfRule>
    <cfRule type="containsText" dxfId="3040" priority="3113" operator="containsText" text="09.00 – 15.00">
      <formula>NOT(ISERROR(SEARCH("09.00 – 15.00",BH60)))</formula>
    </cfRule>
    <cfRule type="containsText" dxfId="3039" priority="3114" operator="containsText" text="10.30 – 19.30">
      <formula>NOT(ISERROR(SEARCH("10.30 – 19.30",BH60)))</formula>
    </cfRule>
    <cfRule type="containsText" dxfId="3038" priority="3115" operator="containsText" text="09.00 – 13.00">
      <formula>NOT(ISERROR(SEARCH("09.00 – 13.00",BH60)))</formula>
    </cfRule>
    <cfRule type="containsText" dxfId="3037" priority="3116" operator="containsText" text="11.30 – 19.30">
      <formula>NOT(ISERROR(SEARCH("11.30 – 19.30",BH60)))</formula>
    </cfRule>
  </conditionalFormatting>
  <conditionalFormatting sqref="BH60">
    <cfRule type="cellIs" dxfId="3036" priority="3099" operator="equal">
      <formula>"09.00 – 15.00"</formula>
    </cfRule>
  </conditionalFormatting>
  <conditionalFormatting sqref="BH60">
    <cfRule type="cellIs" dxfId="3035" priority="3100" operator="equal">
      <formula>"09.00 – 18.00"</formula>
    </cfRule>
  </conditionalFormatting>
  <conditionalFormatting sqref="BH60">
    <cfRule type="cellIs" dxfId="3034" priority="3101" operator="equal">
      <formula>"09.30 – 13.00"</formula>
    </cfRule>
  </conditionalFormatting>
  <conditionalFormatting sqref="BH60">
    <cfRule type="cellIs" dxfId="3033" priority="3102" operator="equal">
      <formula>"10.30 – 19.30"</formula>
    </cfRule>
  </conditionalFormatting>
  <conditionalFormatting sqref="BH60">
    <cfRule type="cellIs" dxfId="3032" priority="3103" operator="equal">
      <formula>"11.30 – 19.30"</formula>
    </cfRule>
  </conditionalFormatting>
  <conditionalFormatting sqref="BH60">
    <cfRule type="cellIs" dxfId="3031" priority="3104" operator="equal">
      <formula>_FV(13,"3")</formula>
    </cfRule>
  </conditionalFormatting>
  <conditionalFormatting sqref="BH60">
    <cfRule type="cellIs" dxfId="3030" priority="3105" operator="equal">
      <formula>_FV(13,"3")</formula>
    </cfRule>
  </conditionalFormatting>
  <conditionalFormatting sqref="BH60">
    <cfRule type="cellIs" dxfId="3029" priority="3106" operator="equal">
      <formula>_FV(13,"3")</formula>
    </cfRule>
  </conditionalFormatting>
  <conditionalFormatting sqref="BH60">
    <cfRule type="containsText" dxfId="3028" priority="3085" operator="containsText" text="09.00 - 13.00">
      <formula>NOT(ISERROR(SEARCH("09.00 - 13.00",BH60)))</formula>
    </cfRule>
    <cfRule type="containsText" dxfId="3027" priority="3086" operator="containsText" text="09.00 – 15:00">
      <formula>NOT(ISERROR(SEARCH("09.00 – 15:00",BH60)))</formula>
    </cfRule>
    <cfRule type="containsText" dxfId="3026" priority="3087" operator="containsText" text="09.00 – 16.00">
      <formula>NOT(ISERROR(SEARCH("09.00 – 16.00",BH60)))</formula>
    </cfRule>
    <cfRule type="containsText" dxfId="3025" priority="3088" operator="containsText" text="09.00 - 13:00">
      <formula>NOT(ISERROR(SEARCH("09.00 - 13:00",BH60)))</formula>
    </cfRule>
    <cfRule type="containsText" dxfId="3024" priority="3089" operator="containsText" text="08.30 – 16:30 ">
      <formula>NOT(ISERROR(SEARCH("08.30 – 16:30 ",BH60)))</formula>
    </cfRule>
    <cfRule type="containsText" dxfId="3023" priority="3090" operator="containsText" text="08.30 – 17:30 ">
      <formula>NOT(ISERROR(SEARCH("08.30 – 17:30 ",BH60)))</formula>
    </cfRule>
  </conditionalFormatting>
  <conditionalFormatting sqref="BH60">
    <cfRule type="cellIs" dxfId="3022" priority="3077" operator="equal">
      <formula>"09.00 – 15.00"</formula>
    </cfRule>
  </conditionalFormatting>
  <conditionalFormatting sqref="BH60">
    <cfRule type="cellIs" dxfId="3021" priority="3078" operator="equal">
      <formula>"09.00 – 18.00"</formula>
    </cfRule>
  </conditionalFormatting>
  <conditionalFormatting sqref="BH60">
    <cfRule type="cellIs" dxfId="3020" priority="3079" operator="equal">
      <formula>"09.30 – 13.00"</formula>
    </cfRule>
  </conditionalFormatting>
  <conditionalFormatting sqref="BH60">
    <cfRule type="cellIs" dxfId="3019" priority="3080" operator="equal">
      <formula>"10.30 – 19.30"</formula>
    </cfRule>
  </conditionalFormatting>
  <conditionalFormatting sqref="BH60">
    <cfRule type="cellIs" dxfId="3018" priority="3081" operator="equal">
      <formula>"11.30 – 19.30"</formula>
    </cfRule>
  </conditionalFormatting>
  <conditionalFormatting sqref="BH60">
    <cfRule type="cellIs" dxfId="3017" priority="3082" operator="equal">
      <formula>_FV(13,"3")</formula>
    </cfRule>
  </conditionalFormatting>
  <conditionalFormatting sqref="BH60">
    <cfRule type="cellIs" dxfId="3016" priority="3083" operator="equal">
      <formula>_FV(13,"3")</formula>
    </cfRule>
  </conditionalFormatting>
  <conditionalFormatting sqref="BH60">
    <cfRule type="cellIs" dxfId="3015" priority="3084" operator="equal">
      <formula>_FV(13,"3")</formula>
    </cfRule>
  </conditionalFormatting>
  <conditionalFormatting sqref="BH60">
    <cfRule type="containsText" dxfId="3014" priority="3067" operator="containsText" text="DOMENICA">
      <formula>NOT(ISERROR(SEARCH("DOMENICA",BH60)))</formula>
    </cfRule>
    <cfRule type="containsText" dxfId="3013" priority="3068" operator="containsText" text="08.30 – 14.30">
      <formula>NOT(ISERROR(SEARCH("08.30 – 14.30",BH60)))</formula>
    </cfRule>
    <cfRule type="containsText" dxfId="3012" priority="3069" operator="containsText" text="09.30 – 18.30">
      <formula>NOT(ISERROR(SEARCH("09.30 – 18.30",BH60)))</formula>
    </cfRule>
    <cfRule type="containsText" dxfId="3011" priority="3070" operator="containsText" text="08.30 – 16.30">
      <formula>NOT(ISERROR(SEARCH("08.30 – 16.30",BH60)))</formula>
    </cfRule>
    <cfRule type="containsText" dxfId="3010" priority="3071" operator="containsText" text="08.30 – 17.30">
      <formula>NOT(ISERROR(SEARCH("08.30 – 17.30",BH60)))</formula>
    </cfRule>
    <cfRule type="containsText" dxfId="3009" priority="3072" operator="containsText" text="09.00 – 18.00">
      <formula>NOT(ISERROR(SEARCH("09.00 – 18.00",BH60)))</formula>
    </cfRule>
    <cfRule type="containsText" dxfId="3008" priority="3073" operator="containsText" text="09.00 – 15.00">
      <formula>NOT(ISERROR(SEARCH("09.00 – 15.00",BH60)))</formula>
    </cfRule>
    <cfRule type="containsText" dxfId="3007" priority="3074" operator="containsText" text="10.30 – 19.30">
      <formula>NOT(ISERROR(SEARCH("10.30 – 19.30",BH60)))</formula>
    </cfRule>
    <cfRule type="containsText" dxfId="3006" priority="3075" operator="containsText" text="09.00 – 13.00">
      <formula>NOT(ISERROR(SEARCH("09.00 – 13.00",BH60)))</formula>
    </cfRule>
    <cfRule type="containsText" dxfId="3005" priority="3076" operator="containsText" text="11.30 – 19.30">
      <formula>NOT(ISERROR(SEARCH("11.30 – 19.30",BH60)))</formula>
    </cfRule>
  </conditionalFormatting>
  <conditionalFormatting sqref="BH60">
    <cfRule type="cellIs" dxfId="3004" priority="3060" operator="equal">
      <formula>"09.00 – 18.00"</formula>
    </cfRule>
  </conditionalFormatting>
  <conditionalFormatting sqref="BH60">
    <cfRule type="cellIs" dxfId="3003" priority="3061" operator="equal">
      <formula>"09.30 – 13.00"</formula>
    </cfRule>
  </conditionalFormatting>
  <conditionalFormatting sqref="BH60">
    <cfRule type="cellIs" dxfId="3002" priority="3062" operator="equal">
      <formula>"10.30 – 19.30"</formula>
    </cfRule>
  </conditionalFormatting>
  <conditionalFormatting sqref="BH60">
    <cfRule type="cellIs" dxfId="3001" priority="3063" operator="equal">
      <formula>"11.30 – 19.30"</formula>
    </cfRule>
  </conditionalFormatting>
  <conditionalFormatting sqref="BH60">
    <cfRule type="cellIs" dxfId="3000" priority="3065" operator="equal">
      <formula>_FV(13,"3")</formula>
    </cfRule>
  </conditionalFormatting>
  <conditionalFormatting sqref="BH60">
    <cfRule type="cellIs" dxfId="2999" priority="3066" operator="equal">
      <formula>_FV(13,"3")</formula>
    </cfRule>
  </conditionalFormatting>
  <conditionalFormatting sqref="BH60">
    <cfRule type="cellIs" dxfId="2998" priority="3053" operator="equal">
      <formula>"09.00 – 18.00"</formula>
    </cfRule>
  </conditionalFormatting>
  <conditionalFormatting sqref="BH60">
    <cfRule type="cellIs" dxfId="2997" priority="3054" operator="equal">
      <formula>"09.30 – 13.00"</formula>
    </cfRule>
  </conditionalFormatting>
  <conditionalFormatting sqref="BH60">
    <cfRule type="cellIs" dxfId="2996" priority="3055" operator="equal">
      <formula>"10.30 – 19.30"</formula>
    </cfRule>
  </conditionalFormatting>
  <conditionalFormatting sqref="BH60">
    <cfRule type="cellIs" dxfId="2995" priority="3056" operator="equal">
      <formula>"11.30 – 19.30"</formula>
    </cfRule>
  </conditionalFormatting>
  <conditionalFormatting sqref="BH60">
    <cfRule type="cellIs" dxfId="2994" priority="3058" operator="equal">
      <formula>_FV(13,"3")</formula>
    </cfRule>
  </conditionalFormatting>
  <conditionalFormatting sqref="BH60">
    <cfRule type="cellIs" dxfId="2993" priority="3059" operator="equal">
      <formula>_FV(13,"3")</formula>
    </cfRule>
  </conditionalFormatting>
  <conditionalFormatting sqref="BH61:BH68">
    <cfRule type="containsText" dxfId="2992" priority="3035" operator="containsText" text="08.30 – 14.30">
      <formula>NOT(ISERROR(SEARCH("08.30 – 14.30",BH61)))</formula>
    </cfRule>
    <cfRule type="containsText" dxfId="2991" priority="3036" operator="containsText" text="09:30 – 18.30">
      <formula>NOT(ISERROR(SEARCH("09:30 – 18.30",BH61)))</formula>
    </cfRule>
    <cfRule type="containsText" dxfId="2990" priority="3037" operator="containsText" text="10.30 – 18.30">
      <formula>NOT(ISERROR(SEARCH("10.30 – 18.30",BH61)))</formula>
    </cfRule>
    <cfRule type="containsText" dxfId="2989" priority="3038" operator="containsText" text="09.30 – 18.30">
      <formula>NOT(ISERROR(SEARCH("09.30 – 18.30",BH61)))</formula>
    </cfRule>
    <cfRule type="containsText" dxfId="2988" priority="3040" operator="containsText" text="09.00 – 13:00">
      <formula>NOT(ISERROR(SEARCH("09.00 – 13:00",BH61)))</formula>
    </cfRule>
    <cfRule type="containsText" dxfId="2987" priority="3041" operator="containsText" text="08.30 – 16.30">
      <formula>NOT(ISERROR(SEARCH("08.30 – 16.30",BH61)))</formula>
    </cfRule>
    <cfRule type="containsText" dxfId="2986" priority="3042" operator="containsText" text="08:30 – 17.30">
      <formula>NOT(ISERROR(SEARCH("08:30 – 17.30",BH61)))</formula>
    </cfRule>
    <cfRule type="containsText" dxfId="2985" priority="3043" operator="containsText" text="08.30 – 17.30">
      <formula>NOT(ISERROR(SEARCH("08.30 – 17.30",BH61)))</formula>
    </cfRule>
    <cfRule type="containsText" dxfId="2984" priority="3044" operator="containsText" text="09.00 – 18.00">
      <formula>NOT(ISERROR(SEARCH("09.00 – 18.00",BH61)))</formula>
    </cfRule>
    <cfRule type="containsText" dxfId="2983" priority="3045" operator="containsText" text="09.00 – 13.00">
      <formula>NOT(ISERROR(SEARCH("09.00 – 13.00",BH61)))</formula>
    </cfRule>
    <cfRule type="containsText" dxfId="2982" priority="3046" operator="containsText" text="11.30 – 19.30">
      <formula>NOT(ISERROR(SEARCH("11.30 – 19.30",BH61)))</formula>
    </cfRule>
    <cfRule type="containsText" dxfId="2981" priority="3047" operator="containsText" text="10.30 – 19.30">
      <formula>NOT(ISERROR(SEARCH("10.30 – 19.30",BH61)))</formula>
    </cfRule>
    <cfRule type="containsText" dxfId="2980" priority="3048" operator="containsText" text="09.00 – 15.00">
      <formula>NOT(ISERROR(SEARCH("09.00 – 15.00",BH61)))</formula>
    </cfRule>
    <cfRule type="containsText" dxfId="2979" priority="3049" operator="containsText" text="1 2 : 3 0">
      <formula>NOT(ISERROR(SEARCH("1 2 : 3 0",BH61)))</formula>
    </cfRule>
    <cfRule type="containsText" dxfId="2978" priority="3050" operator="containsText" text="1 3 : 3 0">
      <formula>NOT(ISERROR(SEARCH("1 3 : 3 0",BH61)))</formula>
    </cfRule>
    <cfRule type="containsText" dxfId="2977" priority="3051" operator="containsText" text="FESTIVITÁ">
      <formula>NOT(ISERROR(SEARCH("FESTIVITÁ",BH61)))</formula>
    </cfRule>
    <cfRule type="cellIs" dxfId="2976" priority="3052" operator="equal">
      <formula>"DOMENICA"</formula>
    </cfRule>
  </conditionalFormatting>
  <conditionalFormatting sqref="BH61:BH68">
    <cfRule type="containsText" dxfId="2975" priority="3027" operator="containsText" text="09.00 - 13.00">
      <formula>NOT(ISERROR(SEARCH("09.00 - 13.00",BH61)))</formula>
    </cfRule>
    <cfRule type="containsText" dxfId="2974" priority="3030" operator="containsText" text="09.00 – 15:00">
      <formula>NOT(ISERROR(SEARCH("09.00 – 15:00",BH61)))</formula>
    </cfRule>
    <cfRule type="containsText" dxfId="2973" priority="3031" operator="containsText" text="09.00 – 16.00">
      <formula>NOT(ISERROR(SEARCH("09.00 – 16.00",BH61)))</formula>
    </cfRule>
    <cfRule type="containsText" dxfId="2972" priority="3032" operator="containsText" text="09.00 - 13:00">
      <formula>NOT(ISERROR(SEARCH("09.00 - 13:00",BH61)))</formula>
    </cfRule>
    <cfRule type="containsText" dxfId="2971" priority="3033" operator="containsText" text="08.30 – 16:30 ">
      <formula>NOT(ISERROR(SEARCH("08.30 – 16:30 ",BH61)))</formula>
    </cfRule>
    <cfRule type="containsText" dxfId="2970" priority="3034" operator="containsText" text="08.30 – 17:30 ">
      <formula>NOT(ISERROR(SEARCH("08.30 – 17:30 ",BH61)))</formula>
    </cfRule>
  </conditionalFormatting>
  <conditionalFormatting sqref="BH61:BH68">
    <cfRule type="containsText" dxfId="2969" priority="3029" operator="containsText" text="1 3 : 0 0">
      <formula>NOT(ISERROR(SEARCH("1 3 : 0 0",BH61)))</formula>
    </cfRule>
  </conditionalFormatting>
  <conditionalFormatting sqref="BH61">
    <cfRule type="containsText" dxfId="2968" priority="3028" operator="containsText" text="13:00">
      <formula>NOT(ISERROR(SEARCH("13:00",BH61)))</formula>
    </cfRule>
  </conditionalFormatting>
  <conditionalFormatting sqref="BH61:BH68">
    <cfRule type="containsText" dxfId="2967" priority="3039" operator="containsText" text="09:00 – 13.00 ">
      <formula>NOT(ISERROR(SEARCH("09:00 – 13.00 ",BH61)))</formula>
    </cfRule>
  </conditionalFormatting>
  <conditionalFormatting sqref="BH67">
    <cfRule type="containsText" dxfId="2966" priority="3026" operator="containsText" text="09:00 – 13.00 ">
      <formula>NOT(ISERROR(SEARCH("09:00 – 13.00 ",BH67)))</formula>
    </cfRule>
  </conditionalFormatting>
  <conditionalFormatting sqref="BH61:BH68">
    <cfRule type="containsText" dxfId="2965" priority="3025" operator="containsText" text="09:00 – 13.00 ">
      <formula>NOT(ISERROR(SEARCH("09:00 – 13.00 ",BH61)))</formula>
    </cfRule>
  </conditionalFormatting>
  <conditionalFormatting sqref="BH67:BH68">
    <cfRule type="containsText" dxfId="2964" priority="3024" operator="containsText" text="09:00 – 13.00 ">
      <formula>NOT(ISERROR(SEARCH("09:00 – 13.00 ",BH67)))</formula>
    </cfRule>
  </conditionalFormatting>
  <conditionalFormatting sqref="BH62">
    <cfRule type="containsText" dxfId="2963" priority="3021" operator="containsText" text="09.00 -13.00">
      <formula>NOT(ISERROR(SEARCH("09.00 -13.00",BH62)))</formula>
    </cfRule>
    <cfRule type="containsText" dxfId="2962" priority="3022" operator="containsText" text="09.00 -15:00">
      <formula>NOT(ISERROR(SEARCH("09.00 -15:00",BH62)))</formula>
    </cfRule>
    <cfRule type="containsText" dxfId="2961" priority="3023" operator="containsText" text="09.00 -16.00">
      <formula>NOT(ISERROR(SEARCH("09.00 -16.00",BH62)))</formula>
    </cfRule>
  </conditionalFormatting>
  <conditionalFormatting sqref="BH63:BH68">
    <cfRule type="containsText" dxfId="2960" priority="3018" operator="containsText" text="09.00 -13.00">
      <formula>NOT(ISERROR(SEARCH("09.00 -13.00",BH63)))</formula>
    </cfRule>
    <cfRule type="containsText" dxfId="2959" priority="3019" operator="containsText" text="09.00 -15:00">
      <formula>NOT(ISERROR(SEARCH("09.00 -15:00",BH63)))</formula>
    </cfRule>
    <cfRule type="containsText" dxfId="2958" priority="3020" operator="containsText" text="09.00 -16.00">
      <formula>NOT(ISERROR(SEARCH("09.00 -16.00",BH63)))</formula>
    </cfRule>
  </conditionalFormatting>
  <conditionalFormatting sqref="BH61">
    <cfRule type="containsText" dxfId="2957" priority="3015" operator="containsText" text="09.00 -13.00">
      <formula>NOT(ISERROR(SEARCH("09.00 -13.00",BH61)))</formula>
    </cfRule>
    <cfRule type="containsText" dxfId="2956" priority="3016" operator="containsText" text="09.00 -15:00">
      <formula>NOT(ISERROR(SEARCH("09.00 -15:00",BH61)))</formula>
    </cfRule>
    <cfRule type="containsText" dxfId="2955" priority="3017" operator="containsText" text="09.00 -16.00">
      <formula>NOT(ISERROR(SEARCH("09.00 -16.00",BH61)))</formula>
    </cfRule>
  </conditionalFormatting>
  <conditionalFormatting sqref="BH67">
    <cfRule type="containsText" dxfId="2954" priority="3014" operator="containsText" text="09:00 – 13.00 ">
      <formula>NOT(ISERROR(SEARCH("09:00 – 13.00 ",BH67)))</formula>
    </cfRule>
  </conditionalFormatting>
  <conditionalFormatting sqref="BH61:BH68">
    <cfRule type="containsText" dxfId="2953" priority="3013" operator="containsText" text="09:00 – 13.00 ">
      <formula>NOT(ISERROR(SEARCH("09:00 – 13.00 ",BH61)))</formula>
    </cfRule>
  </conditionalFormatting>
  <conditionalFormatting sqref="BH67:BH68">
    <cfRule type="containsText" dxfId="2952" priority="3012" operator="containsText" text="09:00 – 13.00 ">
      <formula>NOT(ISERROR(SEARCH("09:00 – 13.00 ",BH67)))</formula>
    </cfRule>
  </conditionalFormatting>
  <conditionalFormatting sqref="BH62">
    <cfRule type="containsText" dxfId="2951" priority="3009" operator="containsText" text="09.00 -13.00">
      <formula>NOT(ISERROR(SEARCH("09.00 -13.00",BH62)))</formula>
    </cfRule>
    <cfRule type="containsText" dxfId="2950" priority="3010" operator="containsText" text="09.00 -15:00">
      <formula>NOT(ISERROR(SEARCH("09.00 -15:00",BH62)))</formula>
    </cfRule>
    <cfRule type="containsText" dxfId="2949" priority="3011" operator="containsText" text="09.00 -16.00">
      <formula>NOT(ISERROR(SEARCH("09.00 -16.00",BH62)))</formula>
    </cfRule>
  </conditionalFormatting>
  <conditionalFormatting sqref="BH63:BH68">
    <cfRule type="containsText" dxfId="2948" priority="3006" operator="containsText" text="09.00 -13.00">
      <formula>NOT(ISERROR(SEARCH("09.00 -13.00",BH63)))</formula>
    </cfRule>
    <cfRule type="containsText" dxfId="2947" priority="3007" operator="containsText" text="09.00 -15:00">
      <formula>NOT(ISERROR(SEARCH("09.00 -15:00",BH63)))</formula>
    </cfRule>
    <cfRule type="containsText" dxfId="2946" priority="3008" operator="containsText" text="09.00 -16.00">
      <formula>NOT(ISERROR(SEARCH("09.00 -16.00",BH63)))</formula>
    </cfRule>
  </conditionalFormatting>
  <conditionalFormatting sqref="BH61">
    <cfRule type="containsText" dxfId="2945" priority="3003" operator="containsText" text="09.00 -13.00">
      <formula>NOT(ISERROR(SEARCH("09.00 -13.00",BH61)))</formula>
    </cfRule>
    <cfRule type="containsText" dxfId="2944" priority="3004" operator="containsText" text="09.00 -15:00">
      <formula>NOT(ISERROR(SEARCH("09.00 -15:00",BH61)))</formula>
    </cfRule>
    <cfRule type="containsText" dxfId="2943" priority="3005" operator="containsText" text="09.00 -16.00">
      <formula>NOT(ISERROR(SEARCH("09.00 -16.00",BH61)))</formula>
    </cfRule>
  </conditionalFormatting>
  <conditionalFormatting sqref="BH62">
    <cfRule type="containsText" dxfId="2942" priority="3000" operator="containsText" text="09.00 -13:00">
      <formula>NOT(ISERROR(SEARCH("09.00 -13:00",BH62)))</formula>
    </cfRule>
    <cfRule type="containsText" dxfId="2941" priority="3001" operator="containsText" text="08.30 -17.30">
      <formula>NOT(ISERROR(SEARCH("08.30 -17.30",BH62)))</formula>
    </cfRule>
    <cfRule type="containsText" dxfId="2940" priority="3002" operator="containsText" text="08.30 -15:30">
      <formula>NOT(ISERROR(SEARCH("08.30 -15:30",BH62)))</formula>
    </cfRule>
  </conditionalFormatting>
  <conditionalFormatting sqref="BH63:BH68">
    <cfRule type="containsText" dxfId="2939" priority="2997" operator="containsText" text="09.00 -13.00">
      <formula>NOT(ISERROR(SEARCH("09.00 -13.00",BH63)))</formula>
    </cfRule>
    <cfRule type="containsText" dxfId="2938" priority="2998" operator="containsText" text="09.00 -15:00">
      <formula>NOT(ISERROR(SEARCH("09.00 -15:00",BH63)))</formula>
    </cfRule>
    <cfRule type="containsText" dxfId="2937" priority="2999" operator="containsText" text="09.00 -16.00">
      <formula>NOT(ISERROR(SEARCH("09.00 -16.00",BH63)))</formula>
    </cfRule>
  </conditionalFormatting>
  <conditionalFormatting sqref="BH63:BH68">
    <cfRule type="containsText" dxfId="2936" priority="2994" operator="containsText" text="09.00 -13:00">
      <formula>NOT(ISERROR(SEARCH("09.00 -13:00",BH63)))</formula>
    </cfRule>
    <cfRule type="containsText" dxfId="2935" priority="2995" operator="containsText" text="08.30 -17.30">
      <formula>NOT(ISERROR(SEARCH("08.30 -17.30",BH63)))</formula>
    </cfRule>
    <cfRule type="containsText" dxfId="2934" priority="2996" operator="containsText" text="08.30 -15:30">
      <formula>NOT(ISERROR(SEARCH("08.30 -15:30",BH63)))</formula>
    </cfRule>
  </conditionalFormatting>
  <conditionalFormatting sqref="BH61">
    <cfRule type="containsText" dxfId="2933" priority="2991" operator="containsText" text="09.00 -13.00">
      <formula>NOT(ISERROR(SEARCH("09.00 -13.00",BH61)))</formula>
    </cfRule>
    <cfRule type="containsText" dxfId="2932" priority="2992" operator="containsText" text="09.00 -15:00">
      <formula>NOT(ISERROR(SEARCH("09.00 -15:00",BH61)))</formula>
    </cfRule>
    <cfRule type="containsText" dxfId="2931" priority="2993" operator="containsText" text="09.00 -16.00">
      <formula>NOT(ISERROR(SEARCH("09.00 -16.00",BH61)))</formula>
    </cfRule>
  </conditionalFormatting>
  <conditionalFormatting sqref="BH61">
    <cfRule type="containsText" dxfId="2930" priority="2988" operator="containsText" text="09.00 -13:00">
      <formula>NOT(ISERROR(SEARCH("09.00 -13:00",BH61)))</formula>
    </cfRule>
    <cfRule type="containsText" dxfId="2929" priority="2989" operator="containsText" text="08.30 -17.30">
      <formula>NOT(ISERROR(SEARCH("08.30 -17.30",BH61)))</formula>
    </cfRule>
    <cfRule type="containsText" dxfId="2928" priority="2990" operator="containsText" text="08.30 -15:30">
      <formula>NOT(ISERROR(SEARCH("08.30 -15:30",BH61)))</formula>
    </cfRule>
  </conditionalFormatting>
  <conditionalFormatting sqref="BH70">
    <cfRule type="cellIs" dxfId="2927" priority="2979" operator="equal">
      <formula>"09.00 – 13.00"</formula>
    </cfRule>
  </conditionalFormatting>
  <conditionalFormatting sqref="BH70">
    <cfRule type="cellIs" dxfId="2926" priority="2980" operator="equal">
      <formula>"09.00 – 15.00"</formula>
    </cfRule>
  </conditionalFormatting>
  <conditionalFormatting sqref="BH70">
    <cfRule type="cellIs" dxfId="2925" priority="2981" operator="equal">
      <formula>"09.00 – 18.00"</formula>
    </cfRule>
  </conditionalFormatting>
  <conditionalFormatting sqref="BH70">
    <cfRule type="cellIs" dxfId="2924" priority="2982" operator="equal">
      <formula>"09.30 – 13.00"</formula>
    </cfRule>
  </conditionalFormatting>
  <conditionalFormatting sqref="BH70">
    <cfRule type="cellIs" dxfId="2923" priority="2983" operator="equal">
      <formula>"10.30 – 19.30"</formula>
    </cfRule>
  </conditionalFormatting>
  <conditionalFormatting sqref="BH70">
    <cfRule type="cellIs" dxfId="2922" priority="2984" operator="equal">
      <formula>"11.30 – 19.30"</formula>
    </cfRule>
  </conditionalFormatting>
  <conditionalFormatting sqref="BH70">
    <cfRule type="cellIs" dxfId="2921" priority="2985" operator="equal">
      <formula>_FV(13,"3")</formula>
    </cfRule>
  </conditionalFormatting>
  <conditionalFormatting sqref="BH70">
    <cfRule type="cellIs" dxfId="2920" priority="2986" operator="equal">
      <formula>_FV(13,"3")</formula>
    </cfRule>
  </conditionalFormatting>
  <conditionalFormatting sqref="BH70">
    <cfRule type="cellIs" dxfId="2919" priority="2987" operator="equal">
      <formula>_FV(13,"3")</formula>
    </cfRule>
  </conditionalFormatting>
  <conditionalFormatting sqref="BH70">
    <cfRule type="containsText" dxfId="2918" priority="2969" operator="containsText" text="DOMENICA">
      <formula>NOT(ISERROR(SEARCH("DOMENICA",BH70)))</formula>
    </cfRule>
    <cfRule type="containsText" dxfId="2917" priority="2970" operator="containsText" text="08.30 – 14.30">
      <formula>NOT(ISERROR(SEARCH("08.30 – 14.30",BH70)))</formula>
    </cfRule>
    <cfRule type="containsText" dxfId="2916" priority="2971" operator="containsText" text="09.30 – 18.30">
      <formula>NOT(ISERROR(SEARCH("09.30 – 18.30",BH70)))</formula>
    </cfRule>
    <cfRule type="containsText" dxfId="2915" priority="2972" operator="containsText" text="08.30 – 16.30">
      <formula>NOT(ISERROR(SEARCH("08.30 – 16.30",BH70)))</formula>
    </cfRule>
    <cfRule type="containsText" dxfId="2914" priority="2973" operator="containsText" text="08.30 – 17.30">
      <formula>NOT(ISERROR(SEARCH("08.30 – 17.30",BH70)))</formula>
    </cfRule>
    <cfRule type="containsText" dxfId="2913" priority="2974" operator="containsText" text="09.00 – 18.00">
      <formula>NOT(ISERROR(SEARCH("09.00 – 18.00",BH70)))</formula>
    </cfRule>
    <cfRule type="containsText" dxfId="2912" priority="2975" operator="containsText" text="09.00 – 15.00">
      <formula>NOT(ISERROR(SEARCH("09.00 – 15.00",BH70)))</formula>
    </cfRule>
    <cfRule type="containsText" dxfId="2911" priority="2976" operator="containsText" text="10.30 – 19.30">
      <formula>NOT(ISERROR(SEARCH("10.30 – 19.30",BH70)))</formula>
    </cfRule>
    <cfRule type="containsText" dxfId="2910" priority="2977" operator="containsText" text="09.00 – 13.00">
      <formula>NOT(ISERROR(SEARCH("09.00 – 13.00",BH70)))</formula>
    </cfRule>
    <cfRule type="containsText" dxfId="2909" priority="2978" operator="containsText" text="11.30 – 19.30">
      <formula>NOT(ISERROR(SEARCH("11.30 – 19.30",BH70)))</formula>
    </cfRule>
  </conditionalFormatting>
  <conditionalFormatting sqref="BH70">
    <cfRule type="cellIs" dxfId="2908" priority="2961" operator="equal">
      <formula>"09.00 – 15.00"</formula>
    </cfRule>
  </conditionalFormatting>
  <conditionalFormatting sqref="BH70">
    <cfRule type="cellIs" dxfId="2907" priority="2962" operator="equal">
      <formula>"09.00 – 18.00"</formula>
    </cfRule>
  </conditionalFormatting>
  <conditionalFormatting sqref="BH70">
    <cfRule type="cellIs" dxfId="2906" priority="2963" operator="equal">
      <formula>"09.30 – 13.00"</formula>
    </cfRule>
  </conditionalFormatting>
  <conditionalFormatting sqref="BH70">
    <cfRule type="cellIs" dxfId="2905" priority="2964" operator="equal">
      <formula>"10.30 – 19.30"</formula>
    </cfRule>
  </conditionalFormatting>
  <conditionalFormatting sqref="BH70">
    <cfRule type="cellIs" dxfId="2904" priority="2965" operator="equal">
      <formula>"11.30 – 19.30"</formula>
    </cfRule>
  </conditionalFormatting>
  <conditionalFormatting sqref="BH70">
    <cfRule type="cellIs" dxfId="2903" priority="2966" operator="equal">
      <formula>_FV(13,"3")</formula>
    </cfRule>
  </conditionalFormatting>
  <conditionalFormatting sqref="BH70">
    <cfRule type="cellIs" dxfId="2902" priority="2967" operator="equal">
      <formula>_FV(13,"3")</formula>
    </cfRule>
  </conditionalFormatting>
  <conditionalFormatting sqref="BH70">
    <cfRule type="cellIs" dxfId="2901" priority="2968" operator="equal">
      <formula>_FV(13,"3")</formula>
    </cfRule>
  </conditionalFormatting>
  <conditionalFormatting sqref="BH70">
    <cfRule type="cellIs" dxfId="2900" priority="2953" operator="equal">
      <formula>"09.00 – 15.00"</formula>
    </cfRule>
  </conditionalFormatting>
  <conditionalFormatting sqref="BH70">
    <cfRule type="cellIs" dxfId="2899" priority="2954" operator="equal">
      <formula>"09.00 – 18.00"</formula>
    </cfRule>
  </conditionalFormatting>
  <conditionalFormatting sqref="BH70">
    <cfRule type="cellIs" dxfId="2898" priority="2955" operator="equal">
      <formula>"09.30 – 13.00"</formula>
    </cfRule>
  </conditionalFormatting>
  <conditionalFormatting sqref="BH70">
    <cfRule type="cellIs" dxfId="2897" priority="2956" operator="equal">
      <formula>"10.30 – 19.30"</formula>
    </cfRule>
  </conditionalFormatting>
  <conditionalFormatting sqref="BH70">
    <cfRule type="cellIs" dxfId="2896" priority="2957" operator="equal">
      <formula>"11.30 – 19.30"</formula>
    </cfRule>
  </conditionalFormatting>
  <conditionalFormatting sqref="BH70">
    <cfRule type="cellIs" dxfId="2895" priority="2958" operator="equal">
      <formula>_FV(13,"3")</formula>
    </cfRule>
  </conditionalFormatting>
  <conditionalFormatting sqref="BH70">
    <cfRule type="cellIs" dxfId="2894" priority="2959" operator="equal">
      <formula>_FV(13,"3")</formula>
    </cfRule>
  </conditionalFormatting>
  <conditionalFormatting sqref="BH70">
    <cfRule type="cellIs" dxfId="2893" priority="2960" operator="equal">
      <formula>_FV(13,"3")</formula>
    </cfRule>
  </conditionalFormatting>
  <conditionalFormatting sqref="BH70">
    <cfRule type="containsText" dxfId="2892" priority="2947" operator="containsText" text="09.00 - 13.00">
      <formula>NOT(ISERROR(SEARCH("09.00 - 13.00",BH70)))</formula>
    </cfRule>
    <cfRule type="containsText" dxfId="2891" priority="2948" operator="containsText" text="09.00 – 15:00">
      <formula>NOT(ISERROR(SEARCH("09.00 – 15:00",BH70)))</formula>
    </cfRule>
    <cfRule type="containsText" dxfId="2890" priority="2949" operator="containsText" text="09.00 – 16.00">
      <formula>NOT(ISERROR(SEARCH("09.00 – 16.00",BH70)))</formula>
    </cfRule>
    <cfRule type="containsText" dxfId="2889" priority="2950" operator="containsText" text="09.00 - 13:00">
      <formula>NOT(ISERROR(SEARCH("09.00 - 13:00",BH70)))</formula>
    </cfRule>
    <cfRule type="containsText" dxfId="2888" priority="2951" operator="containsText" text="08.30 – 16:30 ">
      <formula>NOT(ISERROR(SEARCH("08.30 – 16:30 ",BH70)))</formula>
    </cfRule>
    <cfRule type="containsText" dxfId="2887" priority="2952" operator="containsText" text="08.30 – 17:30 ">
      <formula>NOT(ISERROR(SEARCH("08.30 – 17:30 ",BH70)))</formula>
    </cfRule>
  </conditionalFormatting>
  <conditionalFormatting sqref="BH70">
    <cfRule type="cellIs" dxfId="2886" priority="2939" operator="equal">
      <formula>"09.00 – 15.00"</formula>
    </cfRule>
  </conditionalFormatting>
  <conditionalFormatting sqref="BH70">
    <cfRule type="cellIs" dxfId="2885" priority="2940" operator="equal">
      <formula>"09.00 – 18.00"</formula>
    </cfRule>
  </conditionalFormatting>
  <conditionalFormatting sqref="BH70">
    <cfRule type="cellIs" dxfId="2884" priority="2941" operator="equal">
      <formula>"09.30 – 13.00"</formula>
    </cfRule>
  </conditionalFormatting>
  <conditionalFormatting sqref="BH70">
    <cfRule type="cellIs" dxfId="2883" priority="2942" operator="equal">
      <formula>"10.30 – 19.30"</formula>
    </cfRule>
  </conditionalFormatting>
  <conditionalFormatting sqref="BH70">
    <cfRule type="cellIs" dxfId="2882" priority="2943" operator="equal">
      <formula>"11.30 – 19.30"</formula>
    </cfRule>
  </conditionalFormatting>
  <conditionalFormatting sqref="BH70">
    <cfRule type="cellIs" dxfId="2881" priority="2944" operator="equal">
      <formula>_FV(13,"3")</formula>
    </cfRule>
  </conditionalFormatting>
  <conditionalFormatting sqref="BH70">
    <cfRule type="cellIs" dxfId="2880" priority="2945" operator="equal">
      <formula>_FV(13,"3")</formula>
    </cfRule>
  </conditionalFormatting>
  <conditionalFormatting sqref="BH70">
    <cfRule type="cellIs" dxfId="2879" priority="2946" operator="equal">
      <formula>_FV(13,"3")</formula>
    </cfRule>
  </conditionalFormatting>
  <conditionalFormatting sqref="BH70">
    <cfRule type="containsText" dxfId="2878" priority="2929" operator="containsText" text="DOMENICA">
      <formula>NOT(ISERROR(SEARCH("DOMENICA",BH70)))</formula>
    </cfRule>
    <cfRule type="containsText" dxfId="2877" priority="2930" operator="containsText" text="08.30 – 14.30">
      <formula>NOT(ISERROR(SEARCH("08.30 – 14.30",BH70)))</formula>
    </cfRule>
    <cfRule type="containsText" dxfId="2876" priority="2931" operator="containsText" text="09.30 – 18.30">
      <formula>NOT(ISERROR(SEARCH("09.30 – 18.30",BH70)))</formula>
    </cfRule>
    <cfRule type="containsText" dxfId="2875" priority="2932" operator="containsText" text="08.30 – 16.30">
      <formula>NOT(ISERROR(SEARCH("08.30 – 16.30",BH70)))</formula>
    </cfRule>
    <cfRule type="containsText" dxfId="2874" priority="2933" operator="containsText" text="08.30 – 17.30">
      <formula>NOT(ISERROR(SEARCH("08.30 – 17.30",BH70)))</formula>
    </cfRule>
    <cfRule type="containsText" dxfId="2873" priority="2934" operator="containsText" text="09.00 – 18.00">
      <formula>NOT(ISERROR(SEARCH("09.00 – 18.00",BH70)))</formula>
    </cfRule>
    <cfRule type="containsText" dxfId="2872" priority="2935" operator="containsText" text="09.00 – 15.00">
      <formula>NOT(ISERROR(SEARCH("09.00 – 15.00",BH70)))</formula>
    </cfRule>
    <cfRule type="containsText" dxfId="2871" priority="2936" operator="containsText" text="10.30 – 19.30">
      <formula>NOT(ISERROR(SEARCH("10.30 – 19.30",BH70)))</formula>
    </cfRule>
    <cfRule type="containsText" dxfId="2870" priority="2937" operator="containsText" text="09.00 – 13.00">
      <formula>NOT(ISERROR(SEARCH("09.00 – 13.00",BH70)))</formula>
    </cfRule>
    <cfRule type="containsText" dxfId="2869" priority="2938" operator="containsText" text="11.30 – 19.30">
      <formula>NOT(ISERROR(SEARCH("11.30 – 19.30",BH70)))</formula>
    </cfRule>
  </conditionalFormatting>
  <conditionalFormatting sqref="BH70">
    <cfRule type="cellIs" dxfId="2868" priority="2922" operator="equal">
      <formula>"09.00 – 18.00"</formula>
    </cfRule>
  </conditionalFormatting>
  <conditionalFormatting sqref="BH70">
    <cfRule type="cellIs" dxfId="2867" priority="2923" operator="equal">
      <formula>"09.30 – 13.00"</formula>
    </cfRule>
  </conditionalFormatting>
  <conditionalFormatting sqref="BH70">
    <cfRule type="cellIs" dxfId="2866" priority="2924" operator="equal">
      <formula>"10.30 – 19.30"</formula>
    </cfRule>
  </conditionalFormatting>
  <conditionalFormatting sqref="BH70">
    <cfRule type="cellIs" dxfId="2865" priority="2925" operator="equal">
      <formula>"11.30 – 19.30"</formula>
    </cfRule>
  </conditionalFormatting>
  <conditionalFormatting sqref="BH70">
    <cfRule type="cellIs" dxfId="2864" priority="2926" operator="equal">
      <formula>_FV(13,"3")</formula>
    </cfRule>
  </conditionalFormatting>
  <conditionalFormatting sqref="BH70">
    <cfRule type="cellIs" dxfId="2863" priority="2927" operator="equal">
      <formula>_FV(13,"3")</formula>
    </cfRule>
  </conditionalFormatting>
  <conditionalFormatting sqref="BH70">
    <cfRule type="cellIs" dxfId="2862" priority="2928" operator="equal">
      <formula>_FV(13,"3")</formula>
    </cfRule>
  </conditionalFormatting>
  <conditionalFormatting sqref="BH70">
    <cfRule type="cellIs" dxfId="2861" priority="2915" operator="equal">
      <formula>"09.00 – 18.00"</formula>
    </cfRule>
  </conditionalFormatting>
  <conditionalFormatting sqref="BH70">
    <cfRule type="cellIs" dxfId="2860" priority="2916" operator="equal">
      <formula>"09.30 – 13.00"</formula>
    </cfRule>
  </conditionalFormatting>
  <conditionalFormatting sqref="BH70">
    <cfRule type="cellIs" dxfId="2859" priority="2917" operator="equal">
      <formula>"10.30 – 19.30"</formula>
    </cfRule>
  </conditionalFormatting>
  <conditionalFormatting sqref="BH70">
    <cfRule type="cellIs" dxfId="2858" priority="2918" operator="equal">
      <formula>"11.30 – 19.30"</formula>
    </cfRule>
  </conditionalFormatting>
  <conditionalFormatting sqref="BH70">
    <cfRule type="cellIs" dxfId="2857" priority="2919" operator="equal">
      <formula>_FV(13,"3")</formula>
    </cfRule>
  </conditionalFormatting>
  <conditionalFormatting sqref="BH70">
    <cfRule type="cellIs" dxfId="2856" priority="2920" operator="equal">
      <formula>_FV(13,"3")</formula>
    </cfRule>
  </conditionalFormatting>
  <conditionalFormatting sqref="BH70">
    <cfRule type="cellIs" dxfId="2855" priority="2921" operator="equal">
      <formula>_FV(13,"3")</formula>
    </cfRule>
  </conditionalFormatting>
  <conditionalFormatting sqref="BH71:BH78">
    <cfRule type="containsText" dxfId="2854" priority="2897" operator="containsText" text="08.30 – 14.30">
      <formula>NOT(ISERROR(SEARCH("08.30 – 14.30",BH71)))</formula>
    </cfRule>
    <cfRule type="containsText" dxfId="2853" priority="2898" operator="containsText" text="09:30 – 18.30">
      <formula>NOT(ISERROR(SEARCH("09:30 – 18.30",BH71)))</formula>
    </cfRule>
    <cfRule type="containsText" dxfId="2852" priority="2899" operator="containsText" text="10.30 – 18.30">
      <formula>NOT(ISERROR(SEARCH("10.30 – 18.30",BH71)))</formula>
    </cfRule>
    <cfRule type="containsText" dxfId="2851" priority="2900" operator="containsText" text="09.30 – 18.30">
      <formula>NOT(ISERROR(SEARCH("09.30 – 18.30",BH71)))</formula>
    </cfRule>
    <cfRule type="containsText" dxfId="2850" priority="2902" operator="containsText" text="09.00 – 13:00">
      <formula>NOT(ISERROR(SEARCH("09.00 – 13:00",BH71)))</formula>
    </cfRule>
    <cfRule type="containsText" dxfId="2849" priority="2903" operator="containsText" text="08.30 – 16.30">
      <formula>NOT(ISERROR(SEARCH("08.30 – 16.30",BH71)))</formula>
    </cfRule>
    <cfRule type="containsText" dxfId="2848" priority="2904" operator="containsText" text="08:30 – 17.30">
      <formula>NOT(ISERROR(SEARCH("08:30 – 17.30",BH71)))</formula>
    </cfRule>
    <cfRule type="containsText" dxfId="2847" priority="2905" operator="containsText" text="08.30 – 17.30">
      <formula>NOT(ISERROR(SEARCH("08.30 – 17.30",BH71)))</formula>
    </cfRule>
    <cfRule type="containsText" dxfId="2846" priority="2906" operator="containsText" text="09.00 – 18.00">
      <formula>NOT(ISERROR(SEARCH("09.00 – 18.00",BH71)))</formula>
    </cfRule>
    <cfRule type="containsText" dxfId="2845" priority="2907" operator="containsText" text="09.00 – 13.00">
      <formula>NOT(ISERROR(SEARCH("09.00 – 13.00",BH71)))</formula>
    </cfRule>
    <cfRule type="containsText" dxfId="2844" priority="2908" operator="containsText" text="11.30 – 19.30">
      <formula>NOT(ISERROR(SEARCH("11.30 – 19.30",BH71)))</formula>
    </cfRule>
    <cfRule type="containsText" dxfId="2843" priority="2909" operator="containsText" text="10.30 – 19.30">
      <formula>NOT(ISERROR(SEARCH("10.30 – 19.30",BH71)))</formula>
    </cfRule>
    <cfRule type="containsText" dxfId="2842" priority="2910" operator="containsText" text="09.00 – 15.00">
      <formula>NOT(ISERROR(SEARCH("09.00 – 15.00",BH71)))</formula>
    </cfRule>
    <cfRule type="containsText" dxfId="2841" priority="2911" operator="containsText" text="1 2 : 3 0">
      <formula>NOT(ISERROR(SEARCH("1 2 : 3 0",BH71)))</formula>
    </cfRule>
    <cfRule type="containsText" dxfId="2840" priority="2912" operator="containsText" text="1 3 : 3 0">
      <formula>NOT(ISERROR(SEARCH("1 3 : 3 0",BH71)))</formula>
    </cfRule>
    <cfRule type="containsText" dxfId="2839" priority="2913" operator="containsText" text="FESTIVITÁ">
      <formula>NOT(ISERROR(SEARCH("FESTIVITÁ",BH71)))</formula>
    </cfRule>
    <cfRule type="cellIs" dxfId="2838" priority="2914" operator="equal">
      <formula>"DOMENICA"</formula>
    </cfRule>
  </conditionalFormatting>
  <conditionalFormatting sqref="BH71:BH78">
    <cfRule type="containsText" dxfId="2837" priority="2889" operator="containsText" text="09.00 - 13.00">
      <formula>NOT(ISERROR(SEARCH("09.00 - 13.00",BH71)))</formula>
    </cfRule>
    <cfRule type="containsText" dxfId="2836" priority="2892" operator="containsText" text="09.00 – 15:00">
      <formula>NOT(ISERROR(SEARCH("09.00 – 15:00",BH71)))</formula>
    </cfRule>
    <cfRule type="containsText" dxfId="2835" priority="2893" operator="containsText" text="09.00 – 16.00">
      <formula>NOT(ISERROR(SEARCH("09.00 – 16.00",BH71)))</formula>
    </cfRule>
    <cfRule type="containsText" dxfId="2834" priority="2894" operator="containsText" text="09.00 - 13:00">
      <formula>NOT(ISERROR(SEARCH("09.00 - 13:00",BH71)))</formula>
    </cfRule>
    <cfRule type="containsText" dxfId="2833" priority="2895" operator="containsText" text="08.30 – 16:30 ">
      <formula>NOT(ISERROR(SEARCH("08.30 – 16:30 ",BH71)))</formula>
    </cfRule>
    <cfRule type="containsText" dxfId="2832" priority="2896" operator="containsText" text="08.30 – 17:30 ">
      <formula>NOT(ISERROR(SEARCH("08.30 – 17:30 ",BH71)))</formula>
    </cfRule>
  </conditionalFormatting>
  <conditionalFormatting sqref="BH71:BH78">
    <cfRule type="containsText" dxfId="2831" priority="2891" operator="containsText" text="1 3 : 0 0">
      <formula>NOT(ISERROR(SEARCH("1 3 : 0 0",BH71)))</formula>
    </cfRule>
  </conditionalFormatting>
  <conditionalFormatting sqref="BH71">
    <cfRule type="containsText" dxfId="2830" priority="2890" operator="containsText" text="13:00">
      <formula>NOT(ISERROR(SEARCH("13:00",BH71)))</formula>
    </cfRule>
  </conditionalFormatting>
  <conditionalFormatting sqref="BH71:BH78">
    <cfRule type="containsText" dxfId="2829" priority="2901" operator="containsText" text="09:00 – 13.00 ">
      <formula>NOT(ISERROR(SEARCH("09:00 – 13.00 ",BH71)))</formula>
    </cfRule>
  </conditionalFormatting>
  <conditionalFormatting sqref="BH77">
    <cfRule type="containsText" dxfId="2828" priority="2888" operator="containsText" text="09:00 – 13.00 ">
      <formula>NOT(ISERROR(SEARCH("09:00 – 13.00 ",BH77)))</formula>
    </cfRule>
  </conditionalFormatting>
  <conditionalFormatting sqref="BH71:BH78">
    <cfRule type="containsText" dxfId="2827" priority="2887" operator="containsText" text="09:00 – 13.00 ">
      <formula>NOT(ISERROR(SEARCH("09:00 – 13.00 ",BH71)))</formula>
    </cfRule>
  </conditionalFormatting>
  <conditionalFormatting sqref="BH77:BH78">
    <cfRule type="containsText" dxfId="2826" priority="2886" operator="containsText" text="09:00 – 13.00 ">
      <formula>NOT(ISERROR(SEARCH("09:00 – 13.00 ",BH77)))</formula>
    </cfRule>
  </conditionalFormatting>
  <conditionalFormatting sqref="BH72">
    <cfRule type="containsText" dxfId="2825" priority="2883" operator="containsText" text="09.00 -13.00">
      <formula>NOT(ISERROR(SEARCH("09.00 -13.00",BH72)))</formula>
    </cfRule>
    <cfRule type="containsText" dxfId="2824" priority="2884" operator="containsText" text="09.00 -15:00">
      <formula>NOT(ISERROR(SEARCH("09.00 -15:00",BH72)))</formula>
    </cfRule>
    <cfRule type="containsText" dxfId="2823" priority="2885" operator="containsText" text="09.00 -16.00">
      <formula>NOT(ISERROR(SEARCH("09.00 -16.00",BH72)))</formula>
    </cfRule>
  </conditionalFormatting>
  <conditionalFormatting sqref="BH73:BH78">
    <cfRule type="containsText" dxfId="2822" priority="2880" operator="containsText" text="09.00 -13.00">
      <formula>NOT(ISERROR(SEARCH("09.00 -13.00",BH73)))</formula>
    </cfRule>
    <cfRule type="containsText" dxfId="2821" priority="2881" operator="containsText" text="09.00 -15:00">
      <formula>NOT(ISERROR(SEARCH("09.00 -15:00",BH73)))</formula>
    </cfRule>
    <cfRule type="containsText" dxfId="2820" priority="2882" operator="containsText" text="09.00 -16.00">
      <formula>NOT(ISERROR(SEARCH("09.00 -16.00",BH73)))</formula>
    </cfRule>
  </conditionalFormatting>
  <conditionalFormatting sqref="BH71">
    <cfRule type="containsText" dxfId="2819" priority="2877" operator="containsText" text="09.00 -13.00">
      <formula>NOT(ISERROR(SEARCH("09.00 -13.00",BH71)))</formula>
    </cfRule>
    <cfRule type="containsText" dxfId="2818" priority="2878" operator="containsText" text="09.00 -15:00">
      <formula>NOT(ISERROR(SEARCH("09.00 -15:00",BH71)))</formula>
    </cfRule>
    <cfRule type="containsText" dxfId="2817" priority="2879" operator="containsText" text="09.00 -16.00">
      <formula>NOT(ISERROR(SEARCH("09.00 -16.00",BH71)))</formula>
    </cfRule>
  </conditionalFormatting>
  <conditionalFormatting sqref="BH77">
    <cfRule type="containsText" dxfId="2816" priority="2876" operator="containsText" text="09:00 – 13.00 ">
      <formula>NOT(ISERROR(SEARCH("09:00 – 13.00 ",BH77)))</formula>
    </cfRule>
  </conditionalFormatting>
  <conditionalFormatting sqref="BH71:BH78">
    <cfRule type="containsText" dxfId="2815" priority="2875" operator="containsText" text="09:00 – 13.00 ">
      <formula>NOT(ISERROR(SEARCH("09:00 – 13.00 ",BH71)))</formula>
    </cfRule>
  </conditionalFormatting>
  <conditionalFormatting sqref="BH77:BH78">
    <cfRule type="containsText" dxfId="2814" priority="2874" operator="containsText" text="09:00 – 13.00 ">
      <formula>NOT(ISERROR(SEARCH("09:00 – 13.00 ",BH77)))</formula>
    </cfRule>
  </conditionalFormatting>
  <conditionalFormatting sqref="BH72">
    <cfRule type="containsText" dxfId="2813" priority="2871" operator="containsText" text="09.00 -13.00">
      <formula>NOT(ISERROR(SEARCH("09.00 -13.00",BH72)))</formula>
    </cfRule>
    <cfRule type="containsText" dxfId="2812" priority="2872" operator="containsText" text="09.00 -15:00">
      <formula>NOT(ISERROR(SEARCH("09.00 -15:00",BH72)))</formula>
    </cfRule>
    <cfRule type="containsText" dxfId="2811" priority="2873" operator="containsText" text="09.00 -16.00">
      <formula>NOT(ISERROR(SEARCH("09.00 -16.00",BH72)))</formula>
    </cfRule>
  </conditionalFormatting>
  <conditionalFormatting sqref="BH73:BH78">
    <cfRule type="containsText" dxfId="2810" priority="2868" operator="containsText" text="09.00 -13.00">
      <formula>NOT(ISERROR(SEARCH("09.00 -13.00",BH73)))</formula>
    </cfRule>
    <cfRule type="containsText" dxfId="2809" priority="2869" operator="containsText" text="09.00 -15:00">
      <formula>NOT(ISERROR(SEARCH("09.00 -15:00",BH73)))</formula>
    </cfRule>
    <cfRule type="containsText" dxfId="2808" priority="2870" operator="containsText" text="09.00 -16.00">
      <formula>NOT(ISERROR(SEARCH("09.00 -16.00",BH73)))</formula>
    </cfRule>
  </conditionalFormatting>
  <conditionalFormatting sqref="BH71">
    <cfRule type="containsText" dxfId="2807" priority="2865" operator="containsText" text="09.00 -13.00">
      <formula>NOT(ISERROR(SEARCH("09.00 -13.00",BH71)))</formula>
    </cfRule>
    <cfRule type="containsText" dxfId="2806" priority="2866" operator="containsText" text="09.00 -15:00">
      <formula>NOT(ISERROR(SEARCH("09.00 -15:00",BH71)))</formula>
    </cfRule>
    <cfRule type="containsText" dxfId="2805" priority="2867" operator="containsText" text="09.00 -16.00">
      <formula>NOT(ISERROR(SEARCH("09.00 -16.00",BH71)))</formula>
    </cfRule>
  </conditionalFormatting>
  <conditionalFormatting sqref="BH72">
    <cfRule type="containsText" dxfId="2804" priority="2862" operator="containsText" text="09.00 -13:00">
      <formula>NOT(ISERROR(SEARCH("09.00 -13:00",BH72)))</formula>
    </cfRule>
    <cfRule type="containsText" dxfId="2803" priority="2863" operator="containsText" text="08.30 -17.30">
      <formula>NOT(ISERROR(SEARCH("08.30 -17.30",BH72)))</formula>
    </cfRule>
    <cfRule type="containsText" dxfId="2802" priority="2864" operator="containsText" text="08.30 -15:30">
      <formula>NOT(ISERROR(SEARCH("08.30 -15:30",BH72)))</formula>
    </cfRule>
  </conditionalFormatting>
  <conditionalFormatting sqref="BH73:BH78">
    <cfRule type="containsText" dxfId="2801" priority="2859" operator="containsText" text="09.00 -13.00">
      <formula>NOT(ISERROR(SEARCH("09.00 -13.00",BH73)))</formula>
    </cfRule>
    <cfRule type="containsText" dxfId="2800" priority="2860" operator="containsText" text="09.00 -15:00">
      <formula>NOT(ISERROR(SEARCH("09.00 -15:00",BH73)))</formula>
    </cfRule>
    <cfRule type="containsText" dxfId="2799" priority="2861" operator="containsText" text="09.00 -16.00">
      <formula>NOT(ISERROR(SEARCH("09.00 -16.00",BH73)))</formula>
    </cfRule>
  </conditionalFormatting>
  <conditionalFormatting sqref="BH73:BH78">
    <cfRule type="containsText" dxfId="2798" priority="2856" operator="containsText" text="09.00 -13:00">
      <formula>NOT(ISERROR(SEARCH("09.00 -13:00",BH73)))</formula>
    </cfRule>
    <cfRule type="containsText" dxfId="2797" priority="2857" operator="containsText" text="08.30 -17.30">
      <formula>NOT(ISERROR(SEARCH("08.30 -17.30",BH73)))</formula>
    </cfRule>
    <cfRule type="containsText" dxfId="2796" priority="2858" operator="containsText" text="08.30 -15:30">
      <formula>NOT(ISERROR(SEARCH("08.30 -15:30",BH73)))</formula>
    </cfRule>
  </conditionalFormatting>
  <conditionalFormatting sqref="BH71">
    <cfRule type="containsText" dxfId="2795" priority="2853" operator="containsText" text="09.00 -13.00">
      <formula>NOT(ISERROR(SEARCH("09.00 -13.00",BH71)))</formula>
    </cfRule>
    <cfRule type="containsText" dxfId="2794" priority="2854" operator="containsText" text="09.00 -15:00">
      <formula>NOT(ISERROR(SEARCH("09.00 -15:00",BH71)))</formula>
    </cfRule>
    <cfRule type="containsText" dxfId="2793" priority="2855" operator="containsText" text="09.00 -16.00">
      <formula>NOT(ISERROR(SEARCH("09.00 -16.00",BH71)))</formula>
    </cfRule>
  </conditionalFormatting>
  <conditionalFormatting sqref="BH71">
    <cfRule type="containsText" dxfId="2792" priority="2850" operator="containsText" text="09.00 -13:00">
      <formula>NOT(ISERROR(SEARCH("09.00 -13:00",BH71)))</formula>
    </cfRule>
    <cfRule type="containsText" dxfId="2791" priority="2851" operator="containsText" text="08.30 -17.30">
      <formula>NOT(ISERROR(SEARCH("08.30 -17.30",BH71)))</formula>
    </cfRule>
    <cfRule type="containsText" dxfId="2790" priority="2852" operator="containsText" text="08.30 -15:30">
      <formula>NOT(ISERROR(SEARCH("08.30 -15:30",BH71)))</formula>
    </cfRule>
  </conditionalFormatting>
  <conditionalFormatting sqref="AA8">
    <cfRule type="containsText" dxfId="2573" priority="2455" operator="containsText" text="08.30 – 14.30">
      <formula>NOT(ISERROR(SEARCH("08.30 – 14.30",AA8)))</formula>
    </cfRule>
    <cfRule type="containsText" dxfId="2572" priority="2456" operator="containsText" text="09:30 – 18.30">
      <formula>NOT(ISERROR(SEARCH("09:30 – 18.30",AA8)))</formula>
    </cfRule>
    <cfRule type="containsText" dxfId="2571" priority="2457" operator="containsText" text="10.30 – 18.30">
      <formula>NOT(ISERROR(SEARCH("10.30 – 18.30",AA8)))</formula>
    </cfRule>
    <cfRule type="containsText" dxfId="2570" priority="2458" operator="containsText" text="09.30 – 18.30">
      <formula>NOT(ISERROR(SEARCH("09.30 – 18.30",AA8)))</formula>
    </cfRule>
    <cfRule type="containsText" dxfId="2569" priority="2460" operator="containsText" text="09.00 – 13:00">
      <formula>NOT(ISERROR(SEARCH("09.00 – 13:00",AA8)))</formula>
    </cfRule>
    <cfRule type="containsText" dxfId="2568" priority="2461" operator="containsText" text="08.30 – 16.30">
      <formula>NOT(ISERROR(SEARCH("08.30 – 16.30",AA8)))</formula>
    </cfRule>
    <cfRule type="containsText" dxfId="2567" priority="2462" operator="containsText" text="08:30 – 17.30">
      <formula>NOT(ISERROR(SEARCH("08:30 – 17.30",AA8)))</formula>
    </cfRule>
    <cfRule type="containsText" dxfId="2566" priority="2463" operator="containsText" text="08.30 – 17.30">
      <formula>NOT(ISERROR(SEARCH("08.30 – 17.30",AA8)))</formula>
    </cfRule>
    <cfRule type="containsText" dxfId="2565" priority="2464" operator="containsText" text="09.00 – 18.00">
      <formula>NOT(ISERROR(SEARCH("09.00 – 18.00",AA8)))</formula>
    </cfRule>
    <cfRule type="containsText" dxfId="2564" priority="2465" operator="containsText" text="09.00 – 13.00">
      <formula>NOT(ISERROR(SEARCH("09.00 – 13.00",AA8)))</formula>
    </cfRule>
    <cfRule type="containsText" dxfId="2563" priority="2466" operator="containsText" text="11.30 – 19.30">
      <formula>NOT(ISERROR(SEARCH("11.30 – 19.30",AA8)))</formula>
    </cfRule>
    <cfRule type="containsText" dxfId="2562" priority="2467" operator="containsText" text="10.30 – 19.30">
      <formula>NOT(ISERROR(SEARCH("10.30 – 19.30",AA8)))</formula>
    </cfRule>
    <cfRule type="containsText" dxfId="2561" priority="2468" operator="containsText" text="09.00 – 15.00">
      <formula>NOT(ISERROR(SEARCH("09.00 – 15.00",AA8)))</formula>
    </cfRule>
    <cfRule type="containsText" dxfId="2560" priority="2469" operator="containsText" text="1 2 : 3 0">
      <formula>NOT(ISERROR(SEARCH("1 2 : 3 0",AA8)))</formula>
    </cfRule>
    <cfRule type="containsText" dxfId="2559" priority="2470" operator="containsText" text="1 3 : 3 0">
      <formula>NOT(ISERROR(SEARCH("1 3 : 3 0",AA8)))</formula>
    </cfRule>
    <cfRule type="containsText" dxfId="2558" priority="2471" operator="containsText" text="FESTIVITÁ">
      <formula>NOT(ISERROR(SEARCH("FESTIVITÁ",AA8)))</formula>
    </cfRule>
    <cfRule type="cellIs" dxfId="2557" priority="2472" operator="equal">
      <formula>"DOMENICA"</formula>
    </cfRule>
  </conditionalFormatting>
  <conditionalFormatting sqref="AA8">
    <cfRule type="containsText" dxfId="2556" priority="2448" operator="containsText" text="09.00 - 13.00">
      <formula>NOT(ISERROR(SEARCH("09.00 - 13.00",AA8)))</formula>
    </cfRule>
    <cfRule type="containsText" dxfId="2555" priority="2450" operator="containsText" text="09.00 – 15:00">
      <formula>NOT(ISERROR(SEARCH("09.00 – 15:00",AA8)))</formula>
    </cfRule>
    <cfRule type="containsText" dxfId="2554" priority="2451" operator="containsText" text="09.00 – 16.00">
      <formula>NOT(ISERROR(SEARCH("09.00 – 16.00",AA8)))</formula>
    </cfRule>
    <cfRule type="containsText" dxfId="2553" priority="2452" operator="containsText" text="09.00 - 13:00">
      <formula>NOT(ISERROR(SEARCH("09.00 - 13:00",AA8)))</formula>
    </cfRule>
    <cfRule type="containsText" dxfId="2552" priority="2453" operator="containsText" text="08.30 – 16:30 ">
      <formula>NOT(ISERROR(SEARCH("08.30 – 16:30 ",AA8)))</formula>
    </cfRule>
    <cfRule type="containsText" dxfId="2551" priority="2454" operator="containsText" text="08.30 – 17:30 ">
      <formula>NOT(ISERROR(SEARCH("08.30 – 17:30 ",AA8)))</formula>
    </cfRule>
  </conditionalFormatting>
  <conditionalFormatting sqref="AA8">
    <cfRule type="containsText" dxfId="2550" priority="2449" operator="containsText" text="1 3 : 0 0">
      <formula>NOT(ISERROR(SEARCH("1 3 : 0 0",AA8)))</formula>
    </cfRule>
  </conditionalFormatting>
  <conditionalFormatting sqref="AA8">
    <cfRule type="containsText" dxfId="2549" priority="2459" operator="containsText" text="09:00 – 13.00 ">
      <formula>NOT(ISERROR(SEARCH("09:00 – 13.00 ",AA8)))</formula>
    </cfRule>
  </conditionalFormatting>
  <conditionalFormatting sqref="AA8">
    <cfRule type="containsText" dxfId="2548" priority="2447" operator="containsText" text="09:00 – 13.00 ">
      <formula>NOT(ISERROR(SEARCH("09:00 – 13.00 ",AA8)))</formula>
    </cfRule>
  </conditionalFormatting>
  <conditionalFormatting sqref="AA8">
    <cfRule type="containsText" dxfId="2547" priority="2444" operator="containsText" text="09.00 -13.00">
      <formula>NOT(ISERROR(SEARCH("09.00 -13.00",AA8)))</formula>
    </cfRule>
    <cfRule type="containsText" dxfId="2546" priority="2445" operator="containsText" text="09.00 -15:00">
      <formula>NOT(ISERROR(SEARCH("09.00 -15:00",AA8)))</formula>
    </cfRule>
    <cfRule type="containsText" dxfId="2545" priority="2446" operator="containsText" text="09.00 -16.00">
      <formula>NOT(ISERROR(SEARCH("09.00 -16.00",AA8)))</formula>
    </cfRule>
  </conditionalFormatting>
  <conditionalFormatting sqref="AA8">
    <cfRule type="containsText" dxfId="2544" priority="2443" operator="containsText" text="09:00 – 13.00 ">
      <formula>NOT(ISERROR(SEARCH("09:00 – 13.00 ",AA8)))</formula>
    </cfRule>
  </conditionalFormatting>
  <conditionalFormatting sqref="AA8">
    <cfRule type="containsText" dxfId="2543" priority="2440" operator="containsText" text="09.00 -13.00">
      <formula>NOT(ISERROR(SEARCH("09.00 -13.00",AA8)))</formula>
    </cfRule>
    <cfRule type="containsText" dxfId="2542" priority="2441" operator="containsText" text="09.00 -15:00">
      <formula>NOT(ISERROR(SEARCH("09.00 -15:00",AA8)))</formula>
    </cfRule>
    <cfRule type="containsText" dxfId="2541" priority="2442" operator="containsText" text="09.00 -16.00">
      <formula>NOT(ISERROR(SEARCH("09.00 -16.00",AA8)))</formula>
    </cfRule>
  </conditionalFormatting>
  <conditionalFormatting sqref="AA8">
    <cfRule type="containsText" dxfId="2540" priority="2437" operator="containsText" text="09.00 -13:00">
      <formula>NOT(ISERROR(SEARCH("09.00 -13:00",AA8)))</formula>
    </cfRule>
    <cfRule type="containsText" dxfId="2539" priority="2438" operator="containsText" text="08.30 -17.30">
      <formula>NOT(ISERROR(SEARCH("08.30 -17.30",AA8)))</formula>
    </cfRule>
    <cfRule type="containsText" dxfId="2538" priority="2439" operator="containsText" text="08.30 -15:30">
      <formula>NOT(ISERROR(SEARCH("08.30 -15:30",AA8)))</formula>
    </cfRule>
  </conditionalFormatting>
  <conditionalFormatting sqref="AA9:AA10">
    <cfRule type="containsText" dxfId="2537" priority="2419" operator="containsText" text="08.30 – 14.30">
      <formula>NOT(ISERROR(SEARCH("08.30 – 14.30",AA9)))</formula>
    </cfRule>
    <cfRule type="containsText" dxfId="2536" priority="2420" operator="containsText" text="09:30 – 18.30">
      <formula>NOT(ISERROR(SEARCH("09:30 – 18.30",AA9)))</formula>
    </cfRule>
    <cfRule type="containsText" dxfId="2535" priority="2421" operator="containsText" text="10.30 – 18.30">
      <formula>NOT(ISERROR(SEARCH("10.30 – 18.30",AA9)))</formula>
    </cfRule>
    <cfRule type="containsText" dxfId="2534" priority="2422" operator="containsText" text="09.30 – 18.30">
      <formula>NOT(ISERROR(SEARCH("09.30 – 18.30",AA9)))</formula>
    </cfRule>
    <cfRule type="containsText" dxfId="2533" priority="2424" operator="containsText" text="09.00 – 13:00">
      <formula>NOT(ISERROR(SEARCH("09.00 – 13:00",AA9)))</formula>
    </cfRule>
    <cfRule type="containsText" dxfId="2532" priority="2425" operator="containsText" text="08.30 – 16.30">
      <formula>NOT(ISERROR(SEARCH("08.30 – 16.30",AA9)))</formula>
    </cfRule>
    <cfRule type="containsText" dxfId="2531" priority="2426" operator="containsText" text="08:30 – 17.30">
      <formula>NOT(ISERROR(SEARCH("08:30 – 17.30",AA9)))</formula>
    </cfRule>
    <cfRule type="containsText" dxfId="2530" priority="2427" operator="containsText" text="08.30 – 17.30">
      <formula>NOT(ISERROR(SEARCH("08.30 – 17.30",AA9)))</formula>
    </cfRule>
    <cfRule type="containsText" dxfId="2529" priority="2428" operator="containsText" text="09.00 – 18.00">
      <formula>NOT(ISERROR(SEARCH("09.00 – 18.00",AA9)))</formula>
    </cfRule>
    <cfRule type="containsText" dxfId="2528" priority="2429" operator="containsText" text="09.00 – 13.00">
      <formula>NOT(ISERROR(SEARCH("09.00 – 13.00",AA9)))</formula>
    </cfRule>
    <cfRule type="containsText" dxfId="2527" priority="2430" operator="containsText" text="11.30 – 19.30">
      <formula>NOT(ISERROR(SEARCH("11.30 – 19.30",AA9)))</formula>
    </cfRule>
    <cfRule type="containsText" dxfId="2526" priority="2431" operator="containsText" text="10.30 – 19.30">
      <formula>NOT(ISERROR(SEARCH("10.30 – 19.30",AA9)))</formula>
    </cfRule>
    <cfRule type="containsText" dxfId="2525" priority="2432" operator="containsText" text="09.00 – 15.00">
      <formula>NOT(ISERROR(SEARCH("09.00 – 15.00",AA9)))</formula>
    </cfRule>
    <cfRule type="containsText" dxfId="2524" priority="2433" operator="containsText" text="1 2 : 3 0">
      <formula>NOT(ISERROR(SEARCH("1 2 : 3 0",AA9)))</formula>
    </cfRule>
    <cfRule type="containsText" dxfId="2523" priority="2434" operator="containsText" text="1 3 : 3 0">
      <formula>NOT(ISERROR(SEARCH("1 3 : 3 0",AA9)))</formula>
    </cfRule>
    <cfRule type="containsText" dxfId="2522" priority="2435" operator="containsText" text="FESTIVITÁ">
      <formula>NOT(ISERROR(SEARCH("FESTIVITÁ",AA9)))</formula>
    </cfRule>
    <cfRule type="cellIs" dxfId="2521" priority="2436" operator="equal">
      <formula>"DOMENICA"</formula>
    </cfRule>
  </conditionalFormatting>
  <conditionalFormatting sqref="AA9:AA10">
    <cfRule type="containsText" dxfId="2520" priority="2412" operator="containsText" text="09.00 - 13.00">
      <formula>NOT(ISERROR(SEARCH("09.00 - 13.00",AA9)))</formula>
    </cfRule>
    <cfRule type="containsText" dxfId="2519" priority="2414" operator="containsText" text="09.00 – 15:00">
      <formula>NOT(ISERROR(SEARCH("09.00 – 15:00",AA9)))</formula>
    </cfRule>
    <cfRule type="containsText" dxfId="2518" priority="2415" operator="containsText" text="09.00 – 16.00">
      <formula>NOT(ISERROR(SEARCH("09.00 – 16.00",AA9)))</formula>
    </cfRule>
    <cfRule type="containsText" dxfId="2517" priority="2416" operator="containsText" text="09.00 - 13:00">
      <formula>NOT(ISERROR(SEARCH("09.00 - 13:00",AA9)))</formula>
    </cfRule>
    <cfRule type="containsText" dxfId="2516" priority="2417" operator="containsText" text="08.30 – 16:30 ">
      <formula>NOT(ISERROR(SEARCH("08.30 – 16:30 ",AA9)))</formula>
    </cfRule>
    <cfRule type="containsText" dxfId="2515" priority="2418" operator="containsText" text="08.30 – 17:30 ">
      <formula>NOT(ISERROR(SEARCH("08.30 – 17:30 ",AA9)))</formula>
    </cfRule>
  </conditionalFormatting>
  <conditionalFormatting sqref="AA9:AA10">
    <cfRule type="containsText" dxfId="2514" priority="2413" operator="containsText" text="1 3 : 0 0">
      <formula>NOT(ISERROR(SEARCH("1 3 : 0 0",AA9)))</formula>
    </cfRule>
  </conditionalFormatting>
  <conditionalFormatting sqref="AA9:AA10">
    <cfRule type="containsText" dxfId="2513" priority="2423" operator="containsText" text="09:00 – 13.00 ">
      <formula>NOT(ISERROR(SEARCH("09:00 – 13.00 ",AA9)))</formula>
    </cfRule>
  </conditionalFormatting>
  <conditionalFormatting sqref="AA9:AA10">
    <cfRule type="containsText" dxfId="2512" priority="2411" operator="containsText" text="09:00 – 13.00 ">
      <formula>NOT(ISERROR(SEARCH("09:00 – 13.00 ",AA9)))</formula>
    </cfRule>
  </conditionalFormatting>
  <conditionalFormatting sqref="AA9:AA10">
    <cfRule type="containsText" dxfId="2511" priority="2408" operator="containsText" text="09.00 -13.00">
      <formula>NOT(ISERROR(SEARCH("09.00 -13.00",AA9)))</formula>
    </cfRule>
    <cfRule type="containsText" dxfId="2510" priority="2409" operator="containsText" text="09.00 -15:00">
      <formula>NOT(ISERROR(SEARCH("09.00 -15:00",AA9)))</formula>
    </cfRule>
    <cfRule type="containsText" dxfId="2509" priority="2410" operator="containsText" text="09.00 -16.00">
      <formula>NOT(ISERROR(SEARCH("09.00 -16.00",AA9)))</formula>
    </cfRule>
  </conditionalFormatting>
  <conditionalFormatting sqref="AA9:AA10">
    <cfRule type="containsText" dxfId="2508" priority="2407" operator="containsText" text="09:00 – 13.00 ">
      <formula>NOT(ISERROR(SEARCH("09:00 – 13.00 ",AA9)))</formula>
    </cfRule>
  </conditionalFormatting>
  <conditionalFormatting sqref="AA9:AA10">
    <cfRule type="containsText" dxfId="2507" priority="2404" operator="containsText" text="09.00 -13.00">
      <formula>NOT(ISERROR(SEARCH("09.00 -13.00",AA9)))</formula>
    </cfRule>
    <cfRule type="containsText" dxfId="2506" priority="2405" operator="containsText" text="09.00 -15:00">
      <formula>NOT(ISERROR(SEARCH("09.00 -15:00",AA9)))</formula>
    </cfRule>
    <cfRule type="containsText" dxfId="2505" priority="2406" operator="containsText" text="09.00 -16.00">
      <formula>NOT(ISERROR(SEARCH("09.00 -16.00",AA9)))</formula>
    </cfRule>
  </conditionalFormatting>
  <conditionalFormatting sqref="AA9:AA10">
    <cfRule type="containsText" dxfId="2504" priority="2401" operator="containsText" text="09.00 -13.00">
      <formula>NOT(ISERROR(SEARCH("09.00 -13.00",AA9)))</formula>
    </cfRule>
    <cfRule type="containsText" dxfId="2503" priority="2402" operator="containsText" text="09.00 -15:00">
      <formula>NOT(ISERROR(SEARCH("09.00 -15:00",AA9)))</formula>
    </cfRule>
    <cfRule type="containsText" dxfId="2502" priority="2403" operator="containsText" text="09.00 -16.00">
      <formula>NOT(ISERROR(SEARCH("09.00 -16.00",AA9)))</formula>
    </cfRule>
  </conditionalFormatting>
  <conditionalFormatting sqref="AA9:AA10">
    <cfRule type="containsText" dxfId="2501" priority="2398" operator="containsText" text="09.00 -13:00">
      <formula>NOT(ISERROR(SEARCH("09.00 -13:00",AA9)))</formula>
    </cfRule>
    <cfRule type="containsText" dxfId="2500" priority="2399" operator="containsText" text="08.30 -17.30">
      <formula>NOT(ISERROR(SEARCH("08.30 -17.30",AA9)))</formula>
    </cfRule>
    <cfRule type="containsText" dxfId="2499" priority="2400" operator="containsText" text="08.30 -15:30">
      <formula>NOT(ISERROR(SEARCH("08.30 -15:30",AA9)))</formula>
    </cfRule>
  </conditionalFormatting>
  <conditionalFormatting sqref="D19">
    <cfRule type="containsText" dxfId="2498" priority="2347" operator="containsText" text="09.00 -13.00">
      <formula>NOT(ISERROR(SEARCH("09.00 -13.00",D19)))</formula>
    </cfRule>
    <cfRule type="containsText" dxfId="2497" priority="2348" operator="containsText" text="09.00 -15:00">
      <formula>NOT(ISERROR(SEARCH("09.00 -15:00",D19)))</formula>
    </cfRule>
    <cfRule type="containsText" dxfId="2496" priority="2349" operator="containsText" text="09.00 -16.00">
      <formula>NOT(ISERROR(SEARCH("09.00 -16.00",D19)))</formula>
    </cfRule>
  </conditionalFormatting>
  <conditionalFormatting sqref="D19">
    <cfRule type="containsText" dxfId="2495" priority="2344" operator="containsText" text="09.00 -13.00">
      <formula>NOT(ISERROR(SEARCH("09.00 -13.00",D19)))</formula>
    </cfRule>
    <cfRule type="containsText" dxfId="2494" priority="2345" operator="containsText" text="09.00 -15:00">
      <formula>NOT(ISERROR(SEARCH("09.00 -15:00",D19)))</formula>
    </cfRule>
    <cfRule type="containsText" dxfId="2493" priority="2346" operator="containsText" text="09.00 -16.00">
      <formula>NOT(ISERROR(SEARCH("09.00 -16.00",D19)))</formula>
    </cfRule>
  </conditionalFormatting>
  <conditionalFormatting sqref="D19">
    <cfRule type="containsText" dxfId="2492" priority="2341" operator="containsText" text="09.00 -13:00">
      <formula>NOT(ISERROR(SEARCH("09.00 -13:00",D19)))</formula>
    </cfRule>
    <cfRule type="containsText" dxfId="2491" priority="2342" operator="containsText" text="08.30 -17.30">
      <formula>NOT(ISERROR(SEARCH("08.30 -17.30",D19)))</formula>
    </cfRule>
    <cfRule type="containsText" dxfId="2490" priority="2343" operator="containsText" text="08.30 -15:30">
      <formula>NOT(ISERROR(SEARCH("08.30 -15:30",D19)))</formula>
    </cfRule>
  </conditionalFormatting>
  <conditionalFormatting sqref="D20">
    <cfRule type="containsText" dxfId="2489" priority="2338" operator="containsText" text="09.00 -13.00">
      <formula>NOT(ISERROR(SEARCH("09.00 -13.00",D20)))</formula>
    </cfRule>
    <cfRule type="containsText" dxfId="2488" priority="2339" operator="containsText" text="09.00 -15:00">
      <formula>NOT(ISERROR(SEARCH("09.00 -15:00",D20)))</formula>
    </cfRule>
    <cfRule type="containsText" dxfId="2487" priority="2340" operator="containsText" text="09.00 -16.00">
      <formula>NOT(ISERROR(SEARCH("09.00 -16.00",D20)))</formula>
    </cfRule>
  </conditionalFormatting>
  <conditionalFormatting sqref="D20">
    <cfRule type="containsText" dxfId="2486" priority="2335" operator="containsText" text="09.00 -13.00">
      <formula>NOT(ISERROR(SEARCH("09.00 -13.00",D20)))</formula>
    </cfRule>
    <cfRule type="containsText" dxfId="2485" priority="2336" operator="containsText" text="09.00 -15:00">
      <formula>NOT(ISERROR(SEARCH("09.00 -15:00",D20)))</formula>
    </cfRule>
    <cfRule type="containsText" dxfId="2484" priority="2337" operator="containsText" text="09.00 -16.00">
      <formula>NOT(ISERROR(SEARCH("09.00 -16.00",D20)))</formula>
    </cfRule>
  </conditionalFormatting>
  <conditionalFormatting sqref="D20">
    <cfRule type="containsText" dxfId="2483" priority="2332" operator="containsText" text="09.00 -13:00">
      <formula>NOT(ISERROR(SEARCH("09.00 -13:00",D20)))</formula>
    </cfRule>
    <cfRule type="containsText" dxfId="2482" priority="2333" operator="containsText" text="08.30 -17.30">
      <formula>NOT(ISERROR(SEARCH("08.30 -17.30",D20)))</formula>
    </cfRule>
    <cfRule type="containsText" dxfId="2481" priority="2334" operator="containsText" text="08.30 -15:30">
      <formula>NOT(ISERROR(SEARCH("08.30 -15:30",D20)))</formula>
    </cfRule>
  </conditionalFormatting>
  <conditionalFormatting sqref="J19">
    <cfRule type="containsText" dxfId="2480" priority="2281" operator="containsText" text="09.00 -13.00">
      <formula>NOT(ISERROR(SEARCH("09.00 -13.00",J19)))</formula>
    </cfRule>
    <cfRule type="containsText" dxfId="2479" priority="2282" operator="containsText" text="09.00 -15:00">
      <formula>NOT(ISERROR(SEARCH("09.00 -15:00",J19)))</formula>
    </cfRule>
    <cfRule type="containsText" dxfId="2478" priority="2283" operator="containsText" text="09.00 -16.00">
      <formula>NOT(ISERROR(SEARCH("09.00 -16.00",J19)))</formula>
    </cfRule>
  </conditionalFormatting>
  <conditionalFormatting sqref="J19">
    <cfRule type="containsText" dxfId="2477" priority="2278" operator="containsText" text="09.00 -13.00">
      <formula>NOT(ISERROR(SEARCH("09.00 -13.00",J19)))</formula>
    </cfRule>
    <cfRule type="containsText" dxfId="2476" priority="2279" operator="containsText" text="09.00 -15:00">
      <formula>NOT(ISERROR(SEARCH("09.00 -15:00",J19)))</formula>
    </cfRule>
    <cfRule type="containsText" dxfId="2475" priority="2280" operator="containsText" text="09.00 -16.00">
      <formula>NOT(ISERROR(SEARCH("09.00 -16.00",J19)))</formula>
    </cfRule>
  </conditionalFormatting>
  <conditionalFormatting sqref="J19">
    <cfRule type="containsText" dxfId="2474" priority="2275" operator="containsText" text="09.00 -13:00">
      <formula>NOT(ISERROR(SEARCH("09.00 -13:00",J19)))</formula>
    </cfRule>
    <cfRule type="containsText" dxfId="2473" priority="2276" operator="containsText" text="08.30 -17.30">
      <formula>NOT(ISERROR(SEARCH("08.30 -17.30",J19)))</formula>
    </cfRule>
    <cfRule type="containsText" dxfId="2472" priority="2277" operator="containsText" text="08.30 -15:30">
      <formula>NOT(ISERROR(SEARCH("08.30 -15:30",J19)))</formula>
    </cfRule>
  </conditionalFormatting>
  <conditionalFormatting sqref="J20">
    <cfRule type="containsText" dxfId="2471" priority="2272" operator="containsText" text="09.00 -13.00">
      <formula>NOT(ISERROR(SEARCH("09.00 -13.00",J20)))</formula>
    </cfRule>
    <cfRule type="containsText" dxfId="2470" priority="2273" operator="containsText" text="09.00 -15:00">
      <formula>NOT(ISERROR(SEARCH("09.00 -15:00",J20)))</formula>
    </cfRule>
    <cfRule type="containsText" dxfId="2469" priority="2274" operator="containsText" text="09.00 -16.00">
      <formula>NOT(ISERROR(SEARCH("09.00 -16.00",J20)))</formula>
    </cfRule>
  </conditionalFormatting>
  <conditionalFormatting sqref="J20">
    <cfRule type="containsText" dxfId="2468" priority="2269" operator="containsText" text="09.00 -13.00">
      <formula>NOT(ISERROR(SEARCH("09.00 -13.00",J20)))</formula>
    </cfRule>
    <cfRule type="containsText" dxfId="2467" priority="2270" operator="containsText" text="09.00 -15:00">
      <formula>NOT(ISERROR(SEARCH("09.00 -15:00",J20)))</formula>
    </cfRule>
    <cfRule type="containsText" dxfId="2466" priority="2271" operator="containsText" text="09.00 -16.00">
      <formula>NOT(ISERROR(SEARCH("09.00 -16.00",J20)))</formula>
    </cfRule>
  </conditionalFormatting>
  <conditionalFormatting sqref="J20">
    <cfRule type="containsText" dxfId="2465" priority="2266" operator="containsText" text="09.00 -13:00">
      <formula>NOT(ISERROR(SEARCH("09.00 -13:00",J20)))</formula>
    </cfRule>
    <cfRule type="containsText" dxfId="2464" priority="2267" operator="containsText" text="08.30 -17.30">
      <formula>NOT(ISERROR(SEARCH("08.30 -17.30",J20)))</formula>
    </cfRule>
    <cfRule type="containsText" dxfId="2463" priority="2268" operator="containsText" text="08.30 -15:30">
      <formula>NOT(ISERROR(SEARCH("08.30 -15:30",J20)))</formula>
    </cfRule>
  </conditionalFormatting>
  <conditionalFormatting sqref="J21">
    <cfRule type="containsText" dxfId="2462" priority="2263" operator="containsText" text="09.00 -13.00">
      <formula>NOT(ISERROR(SEARCH("09.00 -13.00",J21)))</formula>
    </cfRule>
    <cfRule type="containsText" dxfId="2461" priority="2264" operator="containsText" text="09.00 -15:00">
      <formula>NOT(ISERROR(SEARCH("09.00 -15:00",J21)))</formula>
    </cfRule>
    <cfRule type="containsText" dxfId="2460" priority="2265" operator="containsText" text="09.00 -16.00">
      <formula>NOT(ISERROR(SEARCH("09.00 -16.00",J21)))</formula>
    </cfRule>
  </conditionalFormatting>
  <conditionalFormatting sqref="J21">
    <cfRule type="containsText" dxfId="2459" priority="2260" operator="containsText" text="09.00 -13.00">
      <formula>NOT(ISERROR(SEARCH("09.00 -13.00",J21)))</formula>
    </cfRule>
    <cfRule type="containsText" dxfId="2458" priority="2261" operator="containsText" text="09.00 -15:00">
      <formula>NOT(ISERROR(SEARCH("09.00 -15:00",J21)))</formula>
    </cfRule>
    <cfRule type="containsText" dxfId="2457" priority="2262" operator="containsText" text="09.00 -16.00">
      <formula>NOT(ISERROR(SEARCH("09.00 -16.00",J21)))</formula>
    </cfRule>
  </conditionalFormatting>
  <conditionalFormatting sqref="J21">
    <cfRule type="containsText" dxfId="2456" priority="2257" operator="containsText" text="09.00 -13:00">
      <formula>NOT(ISERROR(SEARCH("09.00 -13:00",J21)))</formula>
    </cfRule>
    <cfRule type="containsText" dxfId="2455" priority="2258" operator="containsText" text="08.30 -17.30">
      <formula>NOT(ISERROR(SEARCH("08.30 -17.30",J21)))</formula>
    </cfRule>
    <cfRule type="containsText" dxfId="2454" priority="2259" operator="containsText" text="08.30 -15:30">
      <formula>NOT(ISERROR(SEARCH("08.30 -15:30",J21)))</formula>
    </cfRule>
  </conditionalFormatting>
  <conditionalFormatting sqref="J22">
    <cfRule type="containsText" dxfId="2453" priority="2254" operator="containsText" text="09.00 -13.00">
      <formula>NOT(ISERROR(SEARCH("09.00 -13.00",J22)))</formula>
    </cfRule>
    <cfRule type="containsText" dxfId="2452" priority="2255" operator="containsText" text="09.00 -15:00">
      <formula>NOT(ISERROR(SEARCH("09.00 -15:00",J22)))</formula>
    </cfRule>
    <cfRule type="containsText" dxfId="2451" priority="2256" operator="containsText" text="09.00 -16.00">
      <formula>NOT(ISERROR(SEARCH("09.00 -16.00",J22)))</formula>
    </cfRule>
  </conditionalFormatting>
  <conditionalFormatting sqref="J22">
    <cfRule type="containsText" dxfId="2450" priority="2251" operator="containsText" text="09.00 -13.00">
      <formula>NOT(ISERROR(SEARCH("09.00 -13.00",J22)))</formula>
    </cfRule>
    <cfRule type="containsText" dxfId="2449" priority="2252" operator="containsText" text="09.00 -15:00">
      <formula>NOT(ISERROR(SEARCH("09.00 -15:00",J22)))</formula>
    </cfRule>
    <cfRule type="containsText" dxfId="2448" priority="2253" operator="containsText" text="09.00 -16.00">
      <formula>NOT(ISERROR(SEARCH("09.00 -16.00",J22)))</formula>
    </cfRule>
  </conditionalFormatting>
  <conditionalFormatting sqref="J22">
    <cfRule type="containsText" dxfId="2447" priority="2248" operator="containsText" text="09.00 -13:00">
      <formula>NOT(ISERROR(SEARCH("09.00 -13:00",J22)))</formula>
    </cfRule>
    <cfRule type="containsText" dxfId="2446" priority="2249" operator="containsText" text="08.30 -17.30">
      <formula>NOT(ISERROR(SEARCH("08.30 -17.30",J22)))</formula>
    </cfRule>
    <cfRule type="containsText" dxfId="2445" priority="2250" operator="containsText" text="08.30 -15:30">
      <formula>NOT(ISERROR(SEARCH("08.30 -15:30",J22)))</formula>
    </cfRule>
  </conditionalFormatting>
  <conditionalFormatting sqref="J23">
    <cfRule type="containsText" dxfId="2444" priority="2245" operator="containsText" text="09.00 -13.00">
      <formula>NOT(ISERROR(SEARCH("09.00 -13.00",J23)))</formula>
    </cfRule>
    <cfRule type="containsText" dxfId="2443" priority="2246" operator="containsText" text="09.00 -15:00">
      <formula>NOT(ISERROR(SEARCH("09.00 -15:00",J23)))</formula>
    </cfRule>
    <cfRule type="containsText" dxfId="2442" priority="2247" operator="containsText" text="09.00 -16.00">
      <formula>NOT(ISERROR(SEARCH("09.00 -16.00",J23)))</formula>
    </cfRule>
  </conditionalFormatting>
  <conditionalFormatting sqref="J23">
    <cfRule type="containsText" dxfId="2441" priority="2242" operator="containsText" text="09.00 -13.00">
      <formula>NOT(ISERROR(SEARCH("09.00 -13.00",J23)))</formula>
    </cfRule>
    <cfRule type="containsText" dxfId="2440" priority="2243" operator="containsText" text="09.00 -15:00">
      <formula>NOT(ISERROR(SEARCH("09.00 -15:00",J23)))</formula>
    </cfRule>
    <cfRule type="containsText" dxfId="2439" priority="2244" operator="containsText" text="09.00 -16.00">
      <formula>NOT(ISERROR(SEARCH("09.00 -16.00",J23)))</formula>
    </cfRule>
  </conditionalFormatting>
  <conditionalFormatting sqref="J23">
    <cfRule type="containsText" dxfId="2438" priority="2239" operator="containsText" text="09.00 -13:00">
      <formula>NOT(ISERROR(SEARCH("09.00 -13:00",J23)))</formula>
    </cfRule>
    <cfRule type="containsText" dxfId="2437" priority="2240" operator="containsText" text="08.30 -17.30">
      <formula>NOT(ISERROR(SEARCH("08.30 -17.30",J23)))</formula>
    </cfRule>
    <cfRule type="containsText" dxfId="2436" priority="2241" operator="containsText" text="08.30 -15:30">
      <formula>NOT(ISERROR(SEARCH("08.30 -15:30",J23)))</formula>
    </cfRule>
  </conditionalFormatting>
  <conditionalFormatting sqref="D21:D23">
    <cfRule type="containsText" dxfId="2435" priority="2236" operator="containsText" text="09.00 -13.00">
      <formula>NOT(ISERROR(SEARCH("09.00 -13.00",D21)))</formula>
    </cfRule>
    <cfRule type="containsText" dxfId="2434" priority="2237" operator="containsText" text="09.00 -15:00">
      <formula>NOT(ISERROR(SEARCH("09.00 -15:00",D21)))</formula>
    </cfRule>
    <cfRule type="containsText" dxfId="2433" priority="2238" operator="containsText" text="09.00 -16.00">
      <formula>NOT(ISERROR(SEARCH("09.00 -16.00",D21)))</formula>
    </cfRule>
  </conditionalFormatting>
  <conditionalFormatting sqref="D21:D23">
    <cfRule type="containsText" dxfId="2432" priority="2233" operator="containsText" text="09.00 -13.00">
      <formula>NOT(ISERROR(SEARCH("09.00 -13.00",D21)))</formula>
    </cfRule>
    <cfRule type="containsText" dxfId="2431" priority="2234" operator="containsText" text="09.00 -15:00">
      <formula>NOT(ISERROR(SEARCH("09.00 -15:00",D21)))</formula>
    </cfRule>
    <cfRule type="containsText" dxfId="2430" priority="2235" operator="containsText" text="09.00 -16.00">
      <formula>NOT(ISERROR(SEARCH("09.00 -16.00",D21)))</formula>
    </cfRule>
  </conditionalFormatting>
  <conditionalFormatting sqref="D21:D23">
    <cfRule type="containsText" dxfId="2429" priority="2230" operator="containsText" text="09.00 -13:00">
      <formula>NOT(ISERROR(SEARCH("09.00 -13:00",D21)))</formula>
    </cfRule>
    <cfRule type="containsText" dxfId="2428" priority="2231" operator="containsText" text="08.30 -17.30">
      <formula>NOT(ISERROR(SEARCH("08.30 -17.30",D21)))</formula>
    </cfRule>
    <cfRule type="containsText" dxfId="2427" priority="2232" operator="containsText" text="08.30 -15:30">
      <formula>NOT(ISERROR(SEARCH("08.30 -15:30",D21)))</formula>
    </cfRule>
  </conditionalFormatting>
  <conditionalFormatting sqref="AV90:AX90">
    <cfRule type="containsText" dxfId="2378" priority="2172" operator="containsText" text="DOMENICA">
      <formula>NOT(ISERROR(SEARCH("DOMENICA",AV90)))</formula>
    </cfRule>
    <cfRule type="containsText" dxfId="2377" priority="2173" operator="containsText" text="08.30 – 14.30">
      <formula>NOT(ISERROR(SEARCH("08.30 – 14.30",AV90)))</formula>
    </cfRule>
    <cfRule type="containsText" dxfId="2376" priority="2174" operator="containsText" text="09.30 – 18.30">
      <formula>NOT(ISERROR(SEARCH("09.30 – 18.30",AV90)))</formula>
    </cfRule>
    <cfRule type="containsText" dxfId="2375" priority="2175" operator="containsText" text="08.30 – 16.30">
      <formula>NOT(ISERROR(SEARCH("08.30 – 16.30",AV90)))</formula>
    </cfRule>
    <cfRule type="containsText" dxfId="2374" priority="2176" operator="containsText" text="08.30 – 17.30">
      <formula>NOT(ISERROR(SEARCH("08.30 – 17.30",AV90)))</formula>
    </cfRule>
    <cfRule type="containsText" dxfId="2373" priority="2177" operator="containsText" text="09.00 – 18.00">
      <formula>NOT(ISERROR(SEARCH("09.00 – 18.00",AV90)))</formula>
    </cfRule>
    <cfRule type="containsText" dxfId="2372" priority="2178" operator="containsText" text="09.00 – 15.00">
      <formula>NOT(ISERROR(SEARCH("09.00 – 15.00",AV90)))</formula>
    </cfRule>
    <cfRule type="containsText" dxfId="2371" priority="2179" operator="containsText" text="10.30 – 19.30">
      <formula>NOT(ISERROR(SEARCH("10.30 – 19.30",AV90)))</formula>
    </cfRule>
    <cfRule type="containsText" dxfId="2370" priority="2180" operator="containsText" text="09.00 – 13.00">
      <formula>NOT(ISERROR(SEARCH("09.00 – 13.00",AV90)))</formula>
    </cfRule>
    <cfRule type="containsText" dxfId="2369" priority="2181" operator="containsText" text="11.30 – 19.30">
      <formula>NOT(ISERROR(SEARCH("11.30 – 19.30",AV90)))</formula>
    </cfRule>
  </conditionalFormatting>
  <conditionalFormatting sqref="AS90:AX90">
    <cfRule type="containsText" dxfId="2368" priority="2166" operator="containsText" text="09.00 - 13.00">
      <formula>NOT(ISERROR(SEARCH("09.00 - 13.00",AS90)))</formula>
    </cfRule>
    <cfRule type="containsText" dxfId="2367" priority="2167" operator="containsText" text="09.00 – 15:00">
      <formula>NOT(ISERROR(SEARCH("09.00 – 15:00",AS90)))</formula>
    </cfRule>
    <cfRule type="containsText" dxfId="2366" priority="2168" operator="containsText" text="09.00 – 16.00">
      <formula>NOT(ISERROR(SEARCH("09.00 – 16.00",AS90)))</formula>
    </cfRule>
    <cfRule type="containsText" dxfId="2365" priority="2169" operator="containsText" text="09.00 - 13:00">
      <formula>NOT(ISERROR(SEARCH("09.00 - 13:00",AS90)))</formula>
    </cfRule>
    <cfRule type="containsText" dxfId="2364" priority="2170" operator="containsText" text="08.30 – 16:30 ">
      <formula>NOT(ISERROR(SEARCH("08.30 – 16:30 ",AS90)))</formula>
    </cfRule>
    <cfRule type="containsText" dxfId="2363" priority="2171" operator="containsText" text="08.30 – 17:30 ">
      <formula>NOT(ISERROR(SEARCH("08.30 – 17:30 ",AS90)))</formula>
    </cfRule>
  </conditionalFormatting>
  <conditionalFormatting sqref="Q90:S90">
    <cfRule type="cellIs" dxfId="2362" priority="2157" operator="equal">
      <formula>"09.00 – 13.00"</formula>
    </cfRule>
  </conditionalFormatting>
  <conditionalFormatting sqref="U90:V90">
    <cfRule type="cellIs" dxfId="2361" priority="2106" operator="equal">
      <formula>"09.00 – 15.00"</formula>
    </cfRule>
  </conditionalFormatting>
  <conditionalFormatting sqref="Q90:S90">
    <cfRule type="cellIs" dxfId="2360" priority="2158" operator="equal">
      <formula>"09.00 – 15.00"</formula>
    </cfRule>
  </conditionalFormatting>
  <conditionalFormatting sqref="Q90:S90">
    <cfRule type="cellIs" dxfId="2359" priority="2159" operator="equal">
      <formula>"09.00 – 18.00"</formula>
    </cfRule>
  </conditionalFormatting>
  <conditionalFormatting sqref="Q90:S90">
    <cfRule type="cellIs" dxfId="2358" priority="2160" operator="equal">
      <formula>"09.30 – 13.00"</formula>
    </cfRule>
  </conditionalFormatting>
  <conditionalFormatting sqref="Q90:S90">
    <cfRule type="cellIs" dxfId="2357" priority="2161" operator="equal">
      <formula>"10.30 – 19.30"</formula>
    </cfRule>
  </conditionalFormatting>
  <conditionalFormatting sqref="Q90:S90">
    <cfRule type="cellIs" dxfId="2356" priority="2162" operator="equal">
      <formula>"11.30 – 19.30"</formula>
    </cfRule>
  </conditionalFormatting>
  <conditionalFormatting sqref="Q90:S90">
    <cfRule type="cellIs" dxfId="2355" priority="2163" operator="equal">
      <formula>_FV(13,"3")</formula>
    </cfRule>
  </conditionalFormatting>
  <conditionalFormatting sqref="Q90:S90">
    <cfRule type="cellIs" dxfId="2354" priority="2164" operator="equal">
      <formula>_FV(13,"3")</formula>
    </cfRule>
  </conditionalFormatting>
  <conditionalFormatting sqref="Q90:S90">
    <cfRule type="cellIs" dxfId="2353" priority="2165" operator="equal">
      <formula>_FV(13,"3")</formula>
    </cfRule>
  </conditionalFormatting>
  <conditionalFormatting sqref="BI90:XFD90 AS90 Q90:S90">
    <cfRule type="containsText" dxfId="2352" priority="2147" operator="containsText" text="DOMENICA">
      <formula>NOT(ISERROR(SEARCH("DOMENICA",Q90)))</formula>
    </cfRule>
    <cfRule type="containsText" dxfId="2351" priority="2148" operator="containsText" text="08.30 – 14.30">
      <formula>NOT(ISERROR(SEARCH("08.30 – 14.30",Q90)))</formula>
    </cfRule>
    <cfRule type="containsText" dxfId="2350" priority="2149" operator="containsText" text="09.30 – 18.30">
      <formula>NOT(ISERROR(SEARCH("09.30 – 18.30",Q90)))</formula>
    </cfRule>
    <cfRule type="containsText" dxfId="2349" priority="2150" operator="containsText" text="08.30 – 16.30">
      <formula>NOT(ISERROR(SEARCH("08.30 – 16.30",Q90)))</formula>
    </cfRule>
    <cfRule type="containsText" dxfId="2348" priority="2151" operator="containsText" text="08.30 – 17.30">
      <formula>NOT(ISERROR(SEARCH("08.30 – 17.30",Q90)))</formula>
    </cfRule>
    <cfRule type="containsText" dxfId="2347" priority="2152" operator="containsText" text="09.00 – 18.00">
      <formula>NOT(ISERROR(SEARCH("09.00 – 18.00",Q90)))</formula>
    </cfRule>
    <cfRule type="containsText" dxfId="2346" priority="2153" operator="containsText" text="09.00 – 15.00">
      <formula>NOT(ISERROR(SEARCH("09.00 – 15.00",Q90)))</formula>
    </cfRule>
    <cfRule type="containsText" dxfId="2345" priority="2154" operator="containsText" text="10.30 – 19.30">
      <formula>NOT(ISERROR(SEARCH("10.30 – 19.30",Q90)))</formula>
    </cfRule>
    <cfRule type="containsText" dxfId="2344" priority="2155" operator="containsText" text="09.00 – 13.00">
      <formula>NOT(ISERROR(SEARCH("09.00 – 13.00",Q90)))</formula>
    </cfRule>
    <cfRule type="containsText" dxfId="2343" priority="2156" operator="containsText" text="11.30 – 19.30">
      <formula>NOT(ISERROR(SEARCH("11.30 – 19.30",Q90)))</formula>
    </cfRule>
  </conditionalFormatting>
  <conditionalFormatting sqref="Q90:S90">
    <cfRule type="cellIs" dxfId="2342" priority="2139" operator="equal">
      <formula>"09.00 – 15.00"</formula>
    </cfRule>
  </conditionalFormatting>
  <conditionalFormatting sqref="Q90:S90">
    <cfRule type="cellIs" dxfId="2341" priority="2140" operator="equal">
      <formula>"09.00 – 18.00"</formula>
    </cfRule>
  </conditionalFormatting>
  <conditionalFormatting sqref="Q90:S90">
    <cfRule type="cellIs" dxfId="2340" priority="2141" operator="equal">
      <formula>"09.30 – 13.00"</formula>
    </cfRule>
  </conditionalFormatting>
  <conditionalFormatting sqref="Q90:S90">
    <cfRule type="cellIs" dxfId="2339" priority="2142" operator="equal">
      <formula>"10.30 – 19.30"</formula>
    </cfRule>
  </conditionalFormatting>
  <conditionalFormatting sqref="Q90:S90">
    <cfRule type="cellIs" dxfId="2338" priority="2143" operator="equal">
      <formula>"11.30 – 19.30"</formula>
    </cfRule>
  </conditionalFormatting>
  <conditionalFormatting sqref="Q90:S90">
    <cfRule type="cellIs" dxfId="2337" priority="2144" operator="equal">
      <formula>_FV(13,"3")</formula>
    </cfRule>
  </conditionalFormatting>
  <conditionalFormatting sqref="Q90:S90">
    <cfRule type="cellIs" dxfId="2336" priority="2145" operator="equal">
      <formula>_FV(13,"3")</formula>
    </cfRule>
  </conditionalFormatting>
  <conditionalFormatting sqref="Q90:S90">
    <cfRule type="cellIs" dxfId="2335" priority="2146" operator="equal">
      <formula>_FV(13,"3")</formula>
    </cfRule>
  </conditionalFormatting>
  <conditionalFormatting sqref="Q90:S90">
    <cfRule type="cellIs" dxfId="2334" priority="2131" operator="equal">
      <formula>"09.00 – 15.00"</formula>
    </cfRule>
  </conditionalFormatting>
  <conditionalFormatting sqref="Q90:S90">
    <cfRule type="cellIs" dxfId="2333" priority="2132" operator="equal">
      <formula>"09.00 – 18.00"</formula>
    </cfRule>
  </conditionalFormatting>
  <conditionalFormatting sqref="Q90:S90">
    <cfRule type="cellIs" dxfId="2332" priority="2133" operator="equal">
      <formula>"09.30 – 13.00"</formula>
    </cfRule>
  </conditionalFormatting>
  <conditionalFormatting sqref="Q90:S90">
    <cfRule type="cellIs" dxfId="2331" priority="2134" operator="equal">
      <formula>"10.30 – 19.30"</formula>
    </cfRule>
  </conditionalFormatting>
  <conditionalFormatting sqref="Q90:S90">
    <cfRule type="cellIs" dxfId="2330" priority="2135" operator="equal">
      <formula>"11.30 – 19.30"</formula>
    </cfRule>
  </conditionalFormatting>
  <conditionalFormatting sqref="Q90:S90">
    <cfRule type="cellIs" dxfId="2329" priority="2136" operator="equal">
      <formula>_FV(13,"3")</formula>
    </cfRule>
  </conditionalFormatting>
  <conditionalFormatting sqref="Q90:S90">
    <cfRule type="cellIs" dxfId="2328" priority="2137" operator="equal">
      <formula>_FV(13,"3")</formula>
    </cfRule>
  </conditionalFormatting>
  <conditionalFormatting sqref="Q90:S90">
    <cfRule type="cellIs" dxfId="2327" priority="2138" operator="equal">
      <formula>_FV(13,"3")</formula>
    </cfRule>
  </conditionalFormatting>
  <conditionalFormatting sqref="AT90:AU90">
    <cfRule type="containsText" dxfId="2326" priority="2114" operator="containsText" text="08.30 – 14.30">
      <formula>NOT(ISERROR(SEARCH("08.30 – 14.30",AT90)))</formula>
    </cfRule>
    <cfRule type="containsText" dxfId="2325" priority="2115" operator="containsText" text="09:30 – 18.30">
      <formula>NOT(ISERROR(SEARCH("09:30 – 18.30",AT90)))</formula>
    </cfRule>
    <cfRule type="containsText" dxfId="2324" priority="2116" operator="containsText" text="10.30 – 18.30">
      <formula>NOT(ISERROR(SEARCH("10.30 – 18.30",AT90)))</formula>
    </cfRule>
    <cfRule type="containsText" dxfId="2323" priority="2117" operator="containsText" text="09.30 – 18.30">
      <formula>NOT(ISERROR(SEARCH("09.30 – 18.30",AT90)))</formula>
    </cfRule>
    <cfRule type="containsText" dxfId="2322" priority="2118" operator="containsText" text="09.00 – 13:00">
      <formula>NOT(ISERROR(SEARCH("09.00 – 13:00",AT90)))</formula>
    </cfRule>
    <cfRule type="containsText" dxfId="2321" priority="2119" operator="containsText" text="08.30 – 16.30">
      <formula>NOT(ISERROR(SEARCH("08.30 – 16.30",AT90)))</formula>
    </cfRule>
    <cfRule type="containsText" dxfId="2320" priority="2120" operator="containsText" text="08:30 – 17.30">
      <formula>NOT(ISERROR(SEARCH("08:30 – 17.30",AT90)))</formula>
    </cfRule>
    <cfRule type="containsText" dxfId="2319" priority="2121" operator="containsText" text="08.30 – 17.30">
      <formula>NOT(ISERROR(SEARCH("08.30 – 17.30",AT90)))</formula>
    </cfRule>
    <cfRule type="containsText" dxfId="2318" priority="2122" operator="containsText" text="09.00 – 18.00">
      <formula>NOT(ISERROR(SEARCH("09.00 – 18.00",AT90)))</formula>
    </cfRule>
    <cfRule type="containsText" dxfId="2317" priority="2123" operator="containsText" text="09.00 – 13.00">
      <formula>NOT(ISERROR(SEARCH("09.00 – 13.00",AT90)))</formula>
    </cfRule>
    <cfRule type="containsText" dxfId="2316" priority="2124" operator="containsText" text="11.30 – 19.30">
      <formula>NOT(ISERROR(SEARCH("11.30 – 19.30",AT90)))</formula>
    </cfRule>
    <cfRule type="containsText" dxfId="2315" priority="2125" operator="containsText" text="10.30 – 19.30">
      <formula>NOT(ISERROR(SEARCH("10.30 – 19.30",AT90)))</formula>
    </cfRule>
    <cfRule type="containsText" dxfId="2314" priority="2126" operator="containsText" text="09.00 – 15.00">
      <formula>NOT(ISERROR(SEARCH("09.00 – 15.00",AT90)))</formula>
    </cfRule>
    <cfRule type="containsText" dxfId="2313" priority="2127" operator="containsText" text="12:30">
      <formula>NOT(ISERROR(SEARCH("12:30",AT90)))</formula>
    </cfRule>
    <cfRule type="containsText" dxfId="2312" priority="2128" operator="containsText" text="13:30">
      <formula>NOT(ISERROR(SEARCH("13:30",AT90)))</formula>
    </cfRule>
    <cfRule type="containsText" dxfId="2311" priority="2129" operator="containsText" text="FESTIVITÁ">
      <formula>NOT(ISERROR(SEARCH("FESTIVITÁ",AT90)))</formula>
    </cfRule>
    <cfRule type="cellIs" dxfId="2310" priority="2130" operator="equal">
      <formula>"DOMENICA"</formula>
    </cfRule>
  </conditionalFormatting>
  <conditionalFormatting sqref="U90:V90">
    <cfRule type="cellIs" dxfId="2309" priority="2105" stopIfTrue="1" operator="equal">
      <formula>"09.00 – 13.00"</formula>
    </cfRule>
  </conditionalFormatting>
  <conditionalFormatting sqref="U90:V90">
    <cfRule type="cellIs" dxfId="2308" priority="2107" operator="equal">
      <formula>"09.00 – 18.00"</formula>
    </cfRule>
  </conditionalFormatting>
  <conditionalFormatting sqref="U90:V90">
    <cfRule type="cellIs" dxfId="2307" priority="2108" operator="equal">
      <formula>"09.30 – 13.00"</formula>
    </cfRule>
  </conditionalFormatting>
  <conditionalFormatting sqref="U90:V90">
    <cfRule type="cellIs" dxfId="2306" priority="2109" operator="equal">
      <formula>"10.30 – 19.30"</formula>
    </cfRule>
  </conditionalFormatting>
  <conditionalFormatting sqref="U90:V90">
    <cfRule type="cellIs" dxfId="2305" priority="2110" operator="equal">
      <formula>"11.30 – 19.30"</formula>
    </cfRule>
  </conditionalFormatting>
  <conditionalFormatting sqref="U90:V90">
    <cfRule type="cellIs" dxfId="2304" priority="2111" operator="equal">
      <formula>_FV(13,"3")</formula>
    </cfRule>
  </conditionalFormatting>
  <conditionalFormatting sqref="U90:V90">
    <cfRule type="cellIs" dxfId="2303" priority="2112" operator="equal">
      <formula>_FV(13,"3")</formula>
    </cfRule>
  </conditionalFormatting>
  <conditionalFormatting sqref="U90:V90">
    <cfRule type="cellIs" dxfId="2302" priority="2113" operator="equal">
      <formula>_FV(13,"3")</formula>
    </cfRule>
  </conditionalFormatting>
  <conditionalFormatting sqref="U90:V90">
    <cfRule type="containsText" dxfId="2301" priority="2095" operator="containsText" text="DOMENICA">
      <formula>NOT(ISERROR(SEARCH("DOMENICA",U90)))</formula>
    </cfRule>
    <cfRule type="containsText" dxfId="2300" priority="2096" operator="containsText" text="08.30 – 14.30">
      <formula>NOT(ISERROR(SEARCH("08.30 – 14.30",U90)))</formula>
    </cfRule>
    <cfRule type="containsText" dxfId="2299" priority="2097" operator="containsText" text="09.30 – 18.30">
      <formula>NOT(ISERROR(SEARCH("09.30 – 18.30",U90)))</formula>
    </cfRule>
    <cfRule type="containsText" dxfId="2298" priority="2098" operator="containsText" text="08.30 – 16.30">
      <formula>NOT(ISERROR(SEARCH("08.30 – 16.30",U90)))</formula>
    </cfRule>
    <cfRule type="containsText" dxfId="2297" priority="2099" operator="containsText" text="08.30 – 17.30">
      <formula>NOT(ISERROR(SEARCH("08.30 – 17.30",U90)))</formula>
    </cfRule>
    <cfRule type="containsText" dxfId="2296" priority="2100" operator="containsText" text="09.00 – 18.00">
      <formula>NOT(ISERROR(SEARCH("09.00 – 18.00",U90)))</formula>
    </cfRule>
    <cfRule type="containsText" dxfId="2295" priority="2101" operator="containsText" text="09.00 – 15.00">
      <formula>NOT(ISERROR(SEARCH("09.00 – 15.00",U90)))</formula>
    </cfRule>
    <cfRule type="containsText" dxfId="2294" priority="2102" operator="containsText" text="10.30 – 19.30">
      <formula>NOT(ISERROR(SEARCH("10.30 – 19.30",U90)))</formula>
    </cfRule>
    <cfRule type="containsText" dxfId="2293" priority="2103" operator="containsText" text="09.00 – 13.00">
      <formula>NOT(ISERROR(SEARCH("09.00 – 13.00",U90)))</formula>
    </cfRule>
    <cfRule type="containsText" dxfId="2292" priority="2104" operator="containsText" text="11.30 – 19.30">
      <formula>NOT(ISERROR(SEARCH("11.30 – 19.30",U90)))</formula>
    </cfRule>
  </conditionalFormatting>
  <conditionalFormatting sqref="U90:V90">
    <cfRule type="cellIs" dxfId="2291" priority="2087" operator="equal">
      <formula>"09.00 – 15.00"</formula>
    </cfRule>
  </conditionalFormatting>
  <conditionalFormatting sqref="U90:V90">
    <cfRule type="cellIs" dxfId="2290" priority="2088" operator="equal">
      <formula>"09.00 – 18.00"</formula>
    </cfRule>
  </conditionalFormatting>
  <conditionalFormatting sqref="U90:V90">
    <cfRule type="cellIs" dxfId="2289" priority="2089" operator="equal">
      <formula>"09.30 – 13.00"</formula>
    </cfRule>
  </conditionalFormatting>
  <conditionalFormatting sqref="U90:V90">
    <cfRule type="cellIs" dxfId="2288" priority="2090" operator="equal">
      <formula>"10.30 – 19.30"</formula>
    </cfRule>
  </conditionalFormatting>
  <conditionalFormatting sqref="U90:V90">
    <cfRule type="cellIs" dxfId="2287" priority="2091" operator="equal">
      <formula>"11.30 – 19.30"</formula>
    </cfRule>
  </conditionalFormatting>
  <conditionalFormatting sqref="U90:V90">
    <cfRule type="cellIs" dxfId="2286" priority="2092" operator="equal">
      <formula>_FV(13,"3")</formula>
    </cfRule>
  </conditionalFormatting>
  <conditionalFormatting sqref="U90:V90">
    <cfRule type="cellIs" dxfId="2285" priority="2093" operator="equal">
      <formula>_FV(13,"3")</formula>
    </cfRule>
  </conditionalFormatting>
  <conditionalFormatting sqref="U90:V90">
    <cfRule type="cellIs" dxfId="2284" priority="2094" operator="equal">
      <formula>_FV(13,"3")</formula>
    </cfRule>
  </conditionalFormatting>
  <conditionalFormatting sqref="U90:V90">
    <cfRule type="cellIs" dxfId="2283" priority="2079" operator="equal">
      <formula>"09.00 – 15.00"</formula>
    </cfRule>
  </conditionalFormatting>
  <conditionalFormatting sqref="U90:V90">
    <cfRule type="cellIs" dxfId="2282" priority="2080" operator="equal">
      <formula>"09.00 – 18.00"</formula>
    </cfRule>
  </conditionalFormatting>
  <conditionalFormatting sqref="U90:V90">
    <cfRule type="cellIs" dxfId="2281" priority="2081" operator="equal">
      <formula>"09.30 – 13.00"</formula>
    </cfRule>
  </conditionalFormatting>
  <conditionalFormatting sqref="U90:V90">
    <cfRule type="cellIs" dxfId="2280" priority="2082" operator="equal">
      <formula>"10.30 – 19.30"</formula>
    </cfRule>
  </conditionalFormatting>
  <conditionalFormatting sqref="U90:V90">
    <cfRule type="cellIs" dxfId="2279" priority="2083" operator="equal">
      <formula>"11.30 – 19.30"</formula>
    </cfRule>
  </conditionalFormatting>
  <conditionalFormatting sqref="U90:V90">
    <cfRule type="cellIs" dxfId="2278" priority="2084" operator="equal">
      <formula>_FV(13,"3")</formula>
    </cfRule>
  </conditionalFormatting>
  <conditionalFormatting sqref="U90:V90">
    <cfRule type="cellIs" dxfId="2277" priority="2085" operator="equal">
      <formula>_FV(13,"3")</formula>
    </cfRule>
  </conditionalFormatting>
  <conditionalFormatting sqref="U90:V90">
    <cfRule type="cellIs" dxfId="2276" priority="2086" operator="equal">
      <formula>_FV(13,"3")</formula>
    </cfRule>
  </conditionalFormatting>
  <conditionalFormatting sqref="Q90:S90 BI90:XFD90 U90:V90">
    <cfRule type="containsText" dxfId="2275" priority="2073" operator="containsText" text="09.00 - 13.00">
      <formula>NOT(ISERROR(SEARCH("09.00 - 13.00",Q90)))</formula>
    </cfRule>
    <cfRule type="containsText" dxfId="2274" priority="2074" operator="containsText" text="09.00 – 15:00">
      <formula>NOT(ISERROR(SEARCH("09.00 – 15:00",Q90)))</formula>
    </cfRule>
    <cfRule type="containsText" dxfId="2273" priority="2075" operator="containsText" text="09.00 – 16.00">
      <formula>NOT(ISERROR(SEARCH("09.00 – 16.00",Q90)))</formula>
    </cfRule>
    <cfRule type="containsText" dxfId="2272" priority="2076" operator="containsText" text="09.00 - 13:00">
      <formula>NOT(ISERROR(SEARCH("09.00 - 13:00",Q90)))</formula>
    </cfRule>
    <cfRule type="containsText" dxfId="2271" priority="2077" operator="containsText" text="08.30 – 16:30 ">
      <formula>NOT(ISERROR(SEARCH("08.30 – 16:30 ",Q90)))</formula>
    </cfRule>
    <cfRule type="containsText" dxfId="2270" priority="2078" operator="containsText" text="08.30 – 17:30 ">
      <formula>NOT(ISERROR(SEARCH("08.30 – 17:30 ",Q90)))</formula>
    </cfRule>
  </conditionalFormatting>
  <conditionalFormatting sqref="Q90:S90">
    <cfRule type="cellIs" dxfId="2269" priority="2065" operator="equal">
      <formula>"09.00 – 15.00"</formula>
    </cfRule>
  </conditionalFormatting>
  <conditionalFormatting sqref="Q90:S90">
    <cfRule type="cellIs" dxfId="2268" priority="2066" operator="equal">
      <formula>"09.00 – 18.00"</formula>
    </cfRule>
  </conditionalFormatting>
  <conditionalFormatting sqref="Q90:S90">
    <cfRule type="cellIs" dxfId="2267" priority="2067" operator="equal">
      <formula>"09.30 – 13.00"</formula>
    </cfRule>
  </conditionalFormatting>
  <conditionalFormatting sqref="Q90:S90">
    <cfRule type="cellIs" dxfId="2266" priority="2068" operator="equal">
      <formula>"10.30 – 19.30"</formula>
    </cfRule>
  </conditionalFormatting>
  <conditionalFormatting sqref="Q90:S90">
    <cfRule type="cellIs" dxfId="2265" priority="2069" operator="equal">
      <formula>"11.30 – 19.30"</formula>
    </cfRule>
  </conditionalFormatting>
  <conditionalFormatting sqref="Q90:S90">
    <cfRule type="cellIs" dxfId="2264" priority="2070" operator="equal">
      <formula>_FV(13,"3")</formula>
    </cfRule>
  </conditionalFormatting>
  <conditionalFormatting sqref="Q90:S90">
    <cfRule type="cellIs" dxfId="2263" priority="2071" operator="equal">
      <formula>_FV(13,"3")</formula>
    </cfRule>
  </conditionalFormatting>
  <conditionalFormatting sqref="Q90:S90">
    <cfRule type="cellIs" dxfId="2262" priority="2072" operator="equal">
      <formula>_FV(13,"3")</formula>
    </cfRule>
  </conditionalFormatting>
  <conditionalFormatting sqref="Q90:S90">
    <cfRule type="containsText" dxfId="2261" priority="2055" operator="containsText" text="DOMENICA">
      <formula>NOT(ISERROR(SEARCH("DOMENICA",Q90)))</formula>
    </cfRule>
    <cfRule type="containsText" dxfId="2260" priority="2056" operator="containsText" text="08.30 – 14.30">
      <formula>NOT(ISERROR(SEARCH("08.30 – 14.30",Q90)))</formula>
    </cfRule>
    <cfRule type="containsText" dxfId="2259" priority="2057" operator="containsText" text="09.30 – 18.30">
      <formula>NOT(ISERROR(SEARCH("09.30 – 18.30",Q90)))</formula>
    </cfRule>
    <cfRule type="containsText" dxfId="2258" priority="2058" operator="containsText" text="08.30 – 16.30">
      <formula>NOT(ISERROR(SEARCH("08.30 – 16.30",Q90)))</formula>
    </cfRule>
    <cfRule type="containsText" dxfId="2257" priority="2059" operator="containsText" text="08.30 – 17.30">
      <formula>NOT(ISERROR(SEARCH("08.30 – 17.30",Q90)))</formula>
    </cfRule>
    <cfRule type="containsText" dxfId="2256" priority="2060" operator="containsText" text="09.00 – 18.00">
      <formula>NOT(ISERROR(SEARCH("09.00 – 18.00",Q90)))</formula>
    </cfRule>
    <cfRule type="containsText" dxfId="2255" priority="2061" operator="containsText" text="09.00 – 15.00">
      <formula>NOT(ISERROR(SEARCH("09.00 – 15.00",Q90)))</formula>
    </cfRule>
    <cfRule type="containsText" dxfId="2254" priority="2062" operator="containsText" text="10.30 – 19.30">
      <formula>NOT(ISERROR(SEARCH("10.30 – 19.30",Q90)))</formula>
    </cfRule>
    <cfRule type="containsText" dxfId="2253" priority="2063" operator="containsText" text="09.00 – 13.00">
      <formula>NOT(ISERROR(SEARCH("09.00 – 13.00",Q90)))</formula>
    </cfRule>
    <cfRule type="containsText" dxfId="2252" priority="2064" operator="containsText" text="11.30 – 19.30">
      <formula>NOT(ISERROR(SEARCH("11.30 – 19.30",Q90)))</formula>
    </cfRule>
  </conditionalFormatting>
  <conditionalFormatting sqref="Q90:S90">
    <cfRule type="cellIs" dxfId="2251" priority="2048" operator="equal">
      <formula>"09.00 – 18.00"</formula>
    </cfRule>
  </conditionalFormatting>
  <conditionalFormatting sqref="Q90:S90">
    <cfRule type="cellIs" dxfId="2250" priority="2049" operator="equal">
      <formula>"09.30 – 13.00"</formula>
    </cfRule>
  </conditionalFormatting>
  <conditionalFormatting sqref="Q90:S90">
    <cfRule type="cellIs" dxfId="2249" priority="2050" operator="equal">
      <formula>"10.30 – 19.30"</formula>
    </cfRule>
  </conditionalFormatting>
  <conditionalFormatting sqref="Q90:S90">
    <cfRule type="cellIs" dxfId="2248" priority="2051" operator="equal">
      <formula>"11.30 – 19.30"</formula>
    </cfRule>
  </conditionalFormatting>
  <conditionalFormatting sqref="Q90:S90">
    <cfRule type="cellIs" dxfId="2247" priority="2052" operator="equal">
      <formula>_FV(13,"3")</formula>
    </cfRule>
  </conditionalFormatting>
  <conditionalFormatting sqref="Q90:S90">
    <cfRule type="cellIs" dxfId="2246" priority="2053" operator="equal">
      <formula>_FV(13,"3")</formula>
    </cfRule>
  </conditionalFormatting>
  <conditionalFormatting sqref="Q90:S90">
    <cfRule type="cellIs" dxfId="2245" priority="2054" operator="equal">
      <formula>_FV(13,"3")</formula>
    </cfRule>
  </conditionalFormatting>
  <conditionalFormatting sqref="Q90:S90">
    <cfRule type="cellIs" dxfId="2244" priority="2041" operator="equal">
      <formula>"09.00 – 18.00"</formula>
    </cfRule>
  </conditionalFormatting>
  <conditionalFormatting sqref="Q90:S90">
    <cfRule type="cellIs" dxfId="2243" priority="2042" operator="equal">
      <formula>"09.30 – 13.00"</formula>
    </cfRule>
  </conditionalFormatting>
  <conditionalFormatting sqref="Q90:S90">
    <cfRule type="cellIs" dxfId="2242" priority="2043" operator="equal">
      <formula>"10.30 – 19.30"</formula>
    </cfRule>
  </conditionalFormatting>
  <conditionalFormatting sqref="Q90:S90">
    <cfRule type="cellIs" dxfId="2241" priority="2044" operator="equal">
      <formula>"11.30 – 19.30"</formula>
    </cfRule>
  </conditionalFormatting>
  <conditionalFormatting sqref="Q90:S90">
    <cfRule type="cellIs" dxfId="2240" priority="2045" operator="equal">
      <formula>_FV(13,"3")</formula>
    </cfRule>
  </conditionalFormatting>
  <conditionalFormatting sqref="Q90:S90">
    <cfRule type="cellIs" dxfId="2239" priority="2046" operator="equal">
      <formula>_FV(13,"3")</formula>
    </cfRule>
  </conditionalFormatting>
  <conditionalFormatting sqref="Q90:S90">
    <cfRule type="cellIs" dxfId="2238" priority="2047" operator="equal">
      <formula>_FV(13,"3")</formula>
    </cfRule>
  </conditionalFormatting>
  <conditionalFormatting sqref="C90:G90 I90:P90">
    <cfRule type="cellIs" dxfId="2237" priority="2032" operator="equal">
      <formula>"09.00 – 13.00"</formula>
    </cfRule>
  </conditionalFormatting>
  <conditionalFormatting sqref="C90:G90 I90:P90">
    <cfRule type="cellIs" dxfId="2236" priority="2033" operator="equal">
      <formula>"09.00 – 15.00"</formula>
    </cfRule>
  </conditionalFormatting>
  <conditionalFormatting sqref="C90:G90 I90:P90">
    <cfRule type="cellIs" dxfId="2235" priority="2034" operator="equal">
      <formula>"09.00 – 18.00"</formula>
    </cfRule>
  </conditionalFormatting>
  <conditionalFormatting sqref="C90:G90 I90:P90">
    <cfRule type="cellIs" dxfId="2234" priority="2035" operator="equal">
      <formula>"09.30 – 13.00"</formula>
    </cfRule>
  </conditionalFormatting>
  <conditionalFormatting sqref="C90:G90 I90:P90">
    <cfRule type="cellIs" dxfId="2233" priority="2036" operator="equal">
      <formula>"10.30 – 19.30"</formula>
    </cfRule>
  </conditionalFormatting>
  <conditionalFormatting sqref="C90:G90 I90:P90">
    <cfRule type="cellIs" dxfId="2232" priority="2037" operator="equal">
      <formula>"11.30 – 19.30"</formula>
    </cfRule>
  </conditionalFormatting>
  <conditionalFormatting sqref="C90:G90 I90:P90">
    <cfRule type="cellIs" dxfId="2231" priority="2038" operator="equal">
      <formula>_FV(13,"3")</formula>
    </cfRule>
  </conditionalFormatting>
  <conditionalFormatting sqref="C90:G90 I90:P90">
    <cfRule type="cellIs" dxfId="2230" priority="2039" operator="equal">
      <formula>_FV(13,"3")</formula>
    </cfRule>
  </conditionalFormatting>
  <conditionalFormatting sqref="C90:G90 I90:P90">
    <cfRule type="cellIs" dxfId="2229" priority="2040" operator="equal">
      <formula>_FV(13,"3")</formula>
    </cfRule>
  </conditionalFormatting>
  <conditionalFormatting sqref="C90:G90 I90:P90">
    <cfRule type="containsText" dxfId="2228" priority="2022" operator="containsText" text="DOMENICA">
      <formula>NOT(ISERROR(SEARCH("DOMENICA",C90)))</formula>
    </cfRule>
    <cfRule type="containsText" dxfId="2227" priority="2023" operator="containsText" text="08.30 – 14.30">
      <formula>NOT(ISERROR(SEARCH("08.30 – 14.30",C90)))</formula>
    </cfRule>
    <cfRule type="containsText" dxfId="2226" priority="2024" operator="containsText" text="09.30 – 18.30">
      <formula>NOT(ISERROR(SEARCH("09.30 – 18.30",C90)))</formula>
    </cfRule>
    <cfRule type="containsText" dxfId="2225" priority="2025" operator="containsText" text="08.30 – 16.30">
      <formula>NOT(ISERROR(SEARCH("08.30 – 16.30",C90)))</formula>
    </cfRule>
    <cfRule type="containsText" dxfId="2224" priority="2026" operator="containsText" text="08.30 – 17.30">
      <formula>NOT(ISERROR(SEARCH("08.30 – 17.30",C90)))</formula>
    </cfRule>
    <cfRule type="containsText" dxfId="2223" priority="2027" operator="containsText" text="09.00 – 18.00">
      <formula>NOT(ISERROR(SEARCH("09.00 – 18.00",C90)))</formula>
    </cfRule>
    <cfRule type="containsText" dxfId="2222" priority="2028" operator="containsText" text="09.00 – 15.00">
      <formula>NOT(ISERROR(SEARCH("09.00 – 15.00",C90)))</formula>
    </cfRule>
    <cfRule type="containsText" dxfId="2221" priority="2029" operator="containsText" text="10.30 – 19.30">
      <formula>NOT(ISERROR(SEARCH("10.30 – 19.30",C90)))</formula>
    </cfRule>
    <cfRule type="containsText" dxfId="2220" priority="2030" operator="containsText" text="09.00 – 13.00">
      <formula>NOT(ISERROR(SEARCH("09.00 – 13.00",C90)))</formula>
    </cfRule>
    <cfRule type="containsText" dxfId="2219" priority="2031" operator="containsText" text="11.30 – 19.30">
      <formula>NOT(ISERROR(SEARCH("11.30 – 19.30",C90)))</formula>
    </cfRule>
  </conditionalFormatting>
  <conditionalFormatting sqref="C90:G90 I90:P90">
    <cfRule type="cellIs" dxfId="2218" priority="2014" operator="equal">
      <formula>"09.00 – 15.00"</formula>
    </cfRule>
  </conditionalFormatting>
  <conditionalFormatting sqref="C90:G90 I90:P90">
    <cfRule type="cellIs" dxfId="2217" priority="2015" operator="equal">
      <formula>"09.00 – 18.00"</formula>
    </cfRule>
  </conditionalFormatting>
  <conditionalFormatting sqref="C90:G90 I90:P90">
    <cfRule type="cellIs" dxfId="2216" priority="2016" operator="equal">
      <formula>"09.30 – 13.00"</formula>
    </cfRule>
  </conditionalFormatting>
  <conditionalFormatting sqref="C90:G90 I90:P90">
    <cfRule type="cellIs" dxfId="2215" priority="2017" operator="equal">
      <formula>"10.30 – 19.30"</formula>
    </cfRule>
  </conditionalFormatting>
  <conditionalFormatting sqref="C90:G90 I90:P90">
    <cfRule type="cellIs" dxfId="2214" priority="2018" operator="equal">
      <formula>"11.30 – 19.30"</formula>
    </cfRule>
  </conditionalFormatting>
  <conditionalFormatting sqref="C90:G90 I90:P90">
    <cfRule type="cellIs" dxfId="2213" priority="2019" operator="equal">
      <formula>_FV(13,"3")</formula>
    </cfRule>
  </conditionalFormatting>
  <conditionalFormatting sqref="C90:G90 I90:P90">
    <cfRule type="cellIs" dxfId="2212" priority="2020" operator="equal">
      <formula>_FV(13,"3")</formula>
    </cfRule>
  </conditionalFormatting>
  <conditionalFormatting sqref="C90:G90 I90:P90">
    <cfRule type="cellIs" dxfId="2211" priority="2021" operator="equal">
      <formula>_FV(13,"3")</formula>
    </cfRule>
  </conditionalFormatting>
  <conditionalFormatting sqref="C90:G90 I90:P90">
    <cfRule type="cellIs" dxfId="2210" priority="2006" operator="equal">
      <formula>"09.00 – 15.00"</formula>
    </cfRule>
  </conditionalFormatting>
  <conditionalFormatting sqref="C90:G90 I90:P90">
    <cfRule type="cellIs" dxfId="2209" priority="2007" operator="equal">
      <formula>"09.00 – 18.00"</formula>
    </cfRule>
  </conditionalFormatting>
  <conditionalFormatting sqref="C90:G90 I90:P90">
    <cfRule type="cellIs" dxfId="2208" priority="2008" operator="equal">
      <formula>"09.30 – 13.00"</formula>
    </cfRule>
  </conditionalFormatting>
  <conditionalFormatting sqref="C90:G90 I90:P90">
    <cfRule type="cellIs" dxfId="2207" priority="2009" operator="equal">
      <formula>"10.30 – 19.30"</formula>
    </cfRule>
  </conditionalFormatting>
  <conditionalFormatting sqref="C90:G90 I90:P90">
    <cfRule type="cellIs" dxfId="2206" priority="2010" operator="equal">
      <formula>"11.30 – 19.30"</formula>
    </cfRule>
  </conditionalFormatting>
  <conditionalFormatting sqref="C90:G90 I90:P90">
    <cfRule type="cellIs" dxfId="2205" priority="2011" operator="equal">
      <formula>_FV(13,"3")</formula>
    </cfRule>
  </conditionalFormatting>
  <conditionalFormatting sqref="C90:G90 I90:P90">
    <cfRule type="cellIs" dxfId="2204" priority="2012" operator="equal">
      <formula>_FV(13,"3")</formula>
    </cfRule>
  </conditionalFormatting>
  <conditionalFormatting sqref="C90:G90 I90:P90">
    <cfRule type="cellIs" dxfId="2203" priority="2013" operator="equal">
      <formula>_FV(13,"3")</formula>
    </cfRule>
  </conditionalFormatting>
  <conditionalFormatting sqref="H90">
    <cfRule type="cellIs" dxfId="2202" priority="1998" operator="equal">
      <formula>"09.00 – 15.00"</formula>
    </cfRule>
  </conditionalFormatting>
  <conditionalFormatting sqref="H90">
    <cfRule type="cellIs" dxfId="2201" priority="1999" operator="equal">
      <formula>"09.00 – 18.00"</formula>
    </cfRule>
  </conditionalFormatting>
  <conditionalFormatting sqref="H90">
    <cfRule type="cellIs" dxfId="2200" priority="2000" operator="equal">
      <formula>"09.30 – 13.00"</formula>
    </cfRule>
  </conditionalFormatting>
  <conditionalFormatting sqref="H90">
    <cfRule type="cellIs" dxfId="2199" priority="2001" operator="equal">
      <formula>"10.30 – 19.30"</formula>
    </cfRule>
  </conditionalFormatting>
  <conditionalFormatting sqref="H90">
    <cfRule type="cellIs" dxfId="2198" priority="2002" operator="equal">
      <formula>"11.30 – 19.30"</formula>
    </cfRule>
  </conditionalFormatting>
  <conditionalFormatting sqref="H90">
    <cfRule type="cellIs" dxfId="2197" priority="2003" operator="equal">
      <formula>_FV(13,"3")</formula>
    </cfRule>
  </conditionalFormatting>
  <conditionalFormatting sqref="H90">
    <cfRule type="cellIs" dxfId="2196" priority="2004" operator="equal">
      <formula>_FV(13,"3")</formula>
    </cfRule>
  </conditionalFormatting>
  <conditionalFormatting sqref="H90">
    <cfRule type="cellIs" dxfId="2195" priority="2005" operator="equal">
      <formula>_FV(13,"3")</formula>
    </cfRule>
  </conditionalFormatting>
  <conditionalFormatting sqref="H90">
    <cfRule type="containsText" dxfId="2194" priority="1988" operator="containsText" text="DOMENICA">
      <formula>NOT(ISERROR(SEARCH("DOMENICA",H90)))</formula>
    </cfRule>
    <cfRule type="containsText" dxfId="2193" priority="1989" operator="containsText" text="08.30 – 14.30">
      <formula>NOT(ISERROR(SEARCH("08.30 – 14.30",H90)))</formula>
    </cfRule>
    <cfRule type="containsText" dxfId="2192" priority="1990" operator="containsText" text="09.30 – 18.30">
      <formula>NOT(ISERROR(SEARCH("09.30 – 18.30",H90)))</formula>
    </cfRule>
    <cfRule type="containsText" dxfId="2191" priority="1991" operator="containsText" text="08.30 – 16.30">
      <formula>NOT(ISERROR(SEARCH("08.30 – 16.30",H90)))</formula>
    </cfRule>
    <cfRule type="containsText" dxfId="2190" priority="1992" operator="containsText" text="08.30 – 17.30">
      <formula>NOT(ISERROR(SEARCH("08.30 – 17.30",H90)))</formula>
    </cfRule>
    <cfRule type="containsText" dxfId="2189" priority="1993" operator="containsText" text="09.00 – 18.00">
      <formula>NOT(ISERROR(SEARCH("09.00 – 18.00",H90)))</formula>
    </cfRule>
    <cfRule type="containsText" dxfId="2188" priority="1994" operator="containsText" text="09.00 – 15.00">
      <formula>NOT(ISERROR(SEARCH("09.00 – 15.00",H90)))</formula>
    </cfRule>
    <cfRule type="containsText" dxfId="2187" priority="1995" operator="containsText" text="10.30 – 19.30">
      <formula>NOT(ISERROR(SEARCH("10.30 – 19.30",H90)))</formula>
    </cfRule>
    <cfRule type="containsText" dxfId="2186" priority="1996" operator="containsText" text="09.00 – 13.00">
      <formula>NOT(ISERROR(SEARCH("09.00 – 13.00",H90)))</formula>
    </cfRule>
    <cfRule type="containsText" dxfId="2185" priority="1997" operator="containsText" text="11.30 – 19.30">
      <formula>NOT(ISERROR(SEARCH("11.30 – 19.30",H90)))</formula>
    </cfRule>
  </conditionalFormatting>
  <conditionalFormatting sqref="H90">
    <cfRule type="cellIs" dxfId="2184" priority="1981" operator="equal">
      <formula>"09.00 – 18.00"</formula>
    </cfRule>
  </conditionalFormatting>
  <conditionalFormatting sqref="H90">
    <cfRule type="cellIs" dxfId="2183" priority="1982" operator="equal">
      <formula>"09.30 – 13.00"</formula>
    </cfRule>
  </conditionalFormatting>
  <conditionalFormatting sqref="H90">
    <cfRule type="cellIs" dxfId="2182" priority="1983" operator="equal">
      <formula>"10.30 – 19.30"</formula>
    </cfRule>
  </conditionalFormatting>
  <conditionalFormatting sqref="H90">
    <cfRule type="cellIs" dxfId="2181" priority="1984" operator="equal">
      <formula>"11.30 – 19.30"</formula>
    </cfRule>
  </conditionalFormatting>
  <conditionalFormatting sqref="H90">
    <cfRule type="cellIs" dxfId="2180" priority="1985" operator="equal">
      <formula>_FV(13,"3")</formula>
    </cfRule>
  </conditionalFormatting>
  <conditionalFormatting sqref="H90">
    <cfRule type="cellIs" dxfId="2179" priority="1986" operator="equal">
      <formula>_FV(13,"3")</formula>
    </cfRule>
  </conditionalFormatting>
  <conditionalFormatting sqref="H90">
    <cfRule type="cellIs" dxfId="2178" priority="1987" operator="equal">
      <formula>_FV(13,"3")</formula>
    </cfRule>
  </conditionalFormatting>
  <conditionalFormatting sqref="H90">
    <cfRule type="cellIs" dxfId="2177" priority="1974" operator="equal">
      <formula>"09.00 – 18.00"</formula>
    </cfRule>
  </conditionalFormatting>
  <conditionalFormatting sqref="H90">
    <cfRule type="cellIs" dxfId="2176" priority="1975" operator="equal">
      <formula>"09.30 – 13.00"</formula>
    </cfRule>
  </conditionalFormatting>
  <conditionalFormatting sqref="H90">
    <cfRule type="cellIs" dxfId="2175" priority="1976" operator="equal">
      <formula>"10.30 – 19.30"</formula>
    </cfRule>
  </conditionalFormatting>
  <conditionalFormatting sqref="H90">
    <cfRule type="cellIs" dxfId="2174" priority="1977" operator="equal">
      <formula>"11.30 – 19.30"</formula>
    </cfRule>
  </conditionalFormatting>
  <conditionalFormatting sqref="H90">
    <cfRule type="cellIs" dxfId="2173" priority="1978" operator="equal">
      <formula>_FV(13,"3")</formula>
    </cfRule>
  </conditionalFormatting>
  <conditionalFormatting sqref="H90">
    <cfRule type="cellIs" dxfId="2172" priority="1979" operator="equal">
      <formula>_FV(13,"3")</formula>
    </cfRule>
  </conditionalFormatting>
  <conditionalFormatting sqref="H90">
    <cfRule type="cellIs" dxfId="2171" priority="1980" operator="equal">
      <formula>_FV(13,"3")</formula>
    </cfRule>
  </conditionalFormatting>
  <conditionalFormatting sqref="A90:B90">
    <cfRule type="cellIs" dxfId="2170" priority="1966" operator="equal">
      <formula>"09.00 – 15.00"</formula>
    </cfRule>
  </conditionalFormatting>
  <conditionalFormatting sqref="A90:B90">
    <cfRule type="cellIs" dxfId="2169" priority="1967" operator="equal">
      <formula>"09.00 – 18.00"</formula>
    </cfRule>
  </conditionalFormatting>
  <conditionalFormatting sqref="A90:B90">
    <cfRule type="cellIs" dxfId="2168" priority="1968" operator="equal">
      <formula>"09.30 – 13.00"</formula>
    </cfRule>
  </conditionalFormatting>
  <conditionalFormatting sqref="A90:B90">
    <cfRule type="cellIs" dxfId="2167" priority="1969" operator="equal">
      <formula>"10.30 – 19.30"</formula>
    </cfRule>
  </conditionalFormatting>
  <conditionalFormatting sqref="A90:B90">
    <cfRule type="cellIs" dxfId="2166" priority="1970" operator="equal">
      <formula>"11.30 – 19.30"</formula>
    </cfRule>
  </conditionalFormatting>
  <conditionalFormatting sqref="A90:B90">
    <cfRule type="cellIs" dxfId="2165" priority="1971" operator="equal">
      <formula>_FV(13,"3")</formula>
    </cfRule>
  </conditionalFormatting>
  <conditionalFormatting sqref="A90:B90">
    <cfRule type="cellIs" dxfId="2164" priority="1972" operator="equal">
      <formula>_FV(13,"3")</formula>
    </cfRule>
  </conditionalFormatting>
  <conditionalFormatting sqref="A90:B90">
    <cfRule type="cellIs" dxfId="2163" priority="1973" operator="equal">
      <formula>_FV(13,"3")</formula>
    </cfRule>
  </conditionalFormatting>
  <conditionalFormatting sqref="A90:B90">
    <cfRule type="containsText" dxfId="2162" priority="1956" operator="containsText" text="DOMENICA">
      <formula>NOT(ISERROR(SEARCH("DOMENICA",A90)))</formula>
    </cfRule>
    <cfRule type="containsText" dxfId="2161" priority="1957" operator="containsText" text="08.30 – 14.30">
      <formula>NOT(ISERROR(SEARCH("08.30 – 14.30",A90)))</formula>
    </cfRule>
    <cfRule type="containsText" dxfId="2160" priority="1958" operator="containsText" text="09.30 – 18.30">
      <formula>NOT(ISERROR(SEARCH("09.30 – 18.30",A90)))</formula>
    </cfRule>
    <cfRule type="containsText" dxfId="2159" priority="1959" operator="containsText" text="08.30 – 16.30">
      <formula>NOT(ISERROR(SEARCH("08.30 – 16.30",A90)))</formula>
    </cfRule>
    <cfRule type="containsText" dxfId="2158" priority="1960" operator="containsText" text="08.30 – 17.30">
      <formula>NOT(ISERROR(SEARCH("08.30 – 17.30",A90)))</formula>
    </cfRule>
    <cfRule type="containsText" dxfId="2157" priority="1961" operator="containsText" text="09.00 – 18.00">
      <formula>NOT(ISERROR(SEARCH("09.00 – 18.00",A90)))</formula>
    </cfRule>
    <cfRule type="containsText" dxfId="2156" priority="1962" operator="containsText" text="09.00 – 15.00">
      <formula>NOT(ISERROR(SEARCH("09.00 – 15.00",A90)))</formula>
    </cfRule>
    <cfRule type="containsText" dxfId="2155" priority="1963" operator="containsText" text="10.30 – 19.30">
      <formula>NOT(ISERROR(SEARCH("10.30 – 19.30",A90)))</formula>
    </cfRule>
    <cfRule type="containsText" dxfId="2154" priority="1964" operator="containsText" text="09.00 – 13.00">
      <formula>NOT(ISERROR(SEARCH("09.00 – 13.00",A90)))</formula>
    </cfRule>
    <cfRule type="containsText" dxfId="2153" priority="1965" operator="containsText" text="11.30 – 19.30">
      <formula>NOT(ISERROR(SEARCH("11.30 – 19.30",A90)))</formula>
    </cfRule>
  </conditionalFormatting>
  <conditionalFormatting sqref="A90:B90">
    <cfRule type="cellIs" dxfId="2152" priority="1948" operator="equal">
      <formula>"09.00 – 15.00"</formula>
    </cfRule>
  </conditionalFormatting>
  <conditionalFormatting sqref="A90:B90">
    <cfRule type="cellIs" dxfId="2151" priority="1949" operator="equal">
      <formula>"09.00 – 18.00"</formula>
    </cfRule>
  </conditionalFormatting>
  <conditionalFormatting sqref="A90:B90">
    <cfRule type="cellIs" dxfId="2150" priority="1950" operator="equal">
      <formula>"09.30 – 13.00"</formula>
    </cfRule>
  </conditionalFormatting>
  <conditionalFormatting sqref="A90:B90">
    <cfRule type="cellIs" dxfId="2149" priority="1951" operator="equal">
      <formula>"10.30 – 19.30"</formula>
    </cfRule>
  </conditionalFormatting>
  <conditionalFormatting sqref="A90:B90">
    <cfRule type="cellIs" dxfId="2148" priority="1952" operator="equal">
      <formula>"11.30 – 19.30"</formula>
    </cfRule>
  </conditionalFormatting>
  <conditionalFormatting sqref="A90:B90">
    <cfRule type="cellIs" dxfId="2147" priority="1953" operator="equal">
      <formula>_FV(13,"3")</formula>
    </cfRule>
  </conditionalFormatting>
  <conditionalFormatting sqref="A90:B90">
    <cfRule type="cellIs" dxfId="2146" priority="1954" operator="equal">
      <formula>_FV(13,"3")</formula>
    </cfRule>
  </conditionalFormatting>
  <conditionalFormatting sqref="A90:B90">
    <cfRule type="cellIs" dxfId="2145" priority="1955" operator="equal">
      <formula>_FV(13,"3")</formula>
    </cfRule>
  </conditionalFormatting>
  <conditionalFormatting sqref="A90:B90">
    <cfRule type="cellIs" dxfId="2144" priority="1940" operator="equal">
      <formula>"09.00 – 15.00"</formula>
    </cfRule>
  </conditionalFormatting>
  <conditionalFormatting sqref="A90:B90">
    <cfRule type="cellIs" dxfId="2143" priority="1941" operator="equal">
      <formula>"09.00 – 18.00"</formula>
    </cfRule>
  </conditionalFormatting>
  <conditionalFormatting sqref="A90:B90">
    <cfRule type="cellIs" dxfId="2142" priority="1942" operator="equal">
      <formula>"09.30 – 13.00"</formula>
    </cfRule>
  </conditionalFormatting>
  <conditionalFormatting sqref="A90:B90">
    <cfRule type="cellIs" dxfId="2141" priority="1943" operator="equal">
      <formula>"10.30 – 19.30"</formula>
    </cfRule>
  </conditionalFormatting>
  <conditionalFormatting sqref="A90:B90">
    <cfRule type="cellIs" dxfId="2140" priority="1944" operator="equal">
      <formula>"11.30 – 19.30"</formula>
    </cfRule>
  </conditionalFormatting>
  <conditionalFormatting sqref="A90:B90">
    <cfRule type="cellIs" dxfId="2139" priority="1945" operator="equal">
      <formula>_FV(13,"3")</formula>
    </cfRule>
  </conditionalFormatting>
  <conditionalFormatting sqref="A90:B90">
    <cfRule type="cellIs" dxfId="2138" priority="1946" operator="equal">
      <formula>_FV(13,"3")</formula>
    </cfRule>
  </conditionalFormatting>
  <conditionalFormatting sqref="A90:B90">
    <cfRule type="cellIs" dxfId="2137" priority="1947" operator="equal">
      <formula>_FV(13,"3")</formula>
    </cfRule>
  </conditionalFormatting>
  <conditionalFormatting sqref="A90:P90">
    <cfRule type="containsText" dxfId="2136" priority="1934" operator="containsText" text="09.00 - 13.00">
      <formula>NOT(ISERROR(SEARCH("09.00 - 13.00",A90)))</formula>
    </cfRule>
    <cfRule type="containsText" dxfId="2135" priority="1935" operator="containsText" text="09.00 – 15:00">
      <formula>NOT(ISERROR(SEARCH("09.00 – 15:00",A90)))</formula>
    </cfRule>
    <cfRule type="containsText" dxfId="2134" priority="1936" operator="containsText" text="09.00 – 16.00">
      <formula>NOT(ISERROR(SEARCH("09.00 – 16.00",A90)))</formula>
    </cfRule>
    <cfRule type="containsText" dxfId="2133" priority="1937" operator="containsText" text="09.00 - 13:00">
      <formula>NOT(ISERROR(SEARCH("09.00 - 13:00",A90)))</formula>
    </cfRule>
    <cfRule type="containsText" dxfId="2132" priority="1938" operator="containsText" text="08.30 – 16:30 ">
      <formula>NOT(ISERROR(SEARCH("08.30 – 16:30 ",A90)))</formula>
    </cfRule>
    <cfRule type="containsText" dxfId="2131" priority="1939" operator="containsText" text="08.30 – 17:30 ">
      <formula>NOT(ISERROR(SEARCH("08.30 – 17:30 ",A90)))</formula>
    </cfRule>
  </conditionalFormatting>
  <conditionalFormatting sqref="C90:P90">
    <cfRule type="cellIs" dxfId="2130" priority="1926" operator="equal">
      <formula>"09.00 – 15.00"</formula>
    </cfRule>
  </conditionalFormatting>
  <conditionalFormatting sqref="C90:P90">
    <cfRule type="cellIs" dxfId="2129" priority="1927" operator="equal">
      <formula>"09.00 – 18.00"</formula>
    </cfRule>
  </conditionalFormatting>
  <conditionalFormatting sqref="C90:P90">
    <cfRule type="cellIs" dxfId="2128" priority="1928" operator="equal">
      <formula>"09.30 – 13.00"</formula>
    </cfRule>
  </conditionalFormatting>
  <conditionalFormatting sqref="C90:P90">
    <cfRule type="cellIs" dxfId="2127" priority="1929" operator="equal">
      <formula>"10.30 – 19.30"</formula>
    </cfRule>
  </conditionalFormatting>
  <conditionalFormatting sqref="C90:P90">
    <cfRule type="cellIs" dxfId="2126" priority="1930" operator="equal">
      <formula>"11.30 – 19.30"</formula>
    </cfRule>
  </conditionalFormatting>
  <conditionalFormatting sqref="C90:P90">
    <cfRule type="cellIs" dxfId="2125" priority="1931" operator="equal">
      <formula>_FV(13,"3")</formula>
    </cfRule>
  </conditionalFormatting>
  <conditionalFormatting sqref="C90:P90">
    <cfRule type="cellIs" dxfId="2124" priority="1932" operator="equal">
      <formula>_FV(13,"3")</formula>
    </cfRule>
  </conditionalFormatting>
  <conditionalFormatting sqref="C90:P90">
    <cfRule type="cellIs" dxfId="2123" priority="1933" operator="equal">
      <formula>_FV(13,"3")</formula>
    </cfRule>
  </conditionalFormatting>
  <conditionalFormatting sqref="C90:P90">
    <cfRule type="containsText" dxfId="2122" priority="1916" operator="containsText" text="DOMENICA">
      <formula>NOT(ISERROR(SEARCH("DOMENICA",C90)))</formula>
    </cfRule>
    <cfRule type="containsText" dxfId="2121" priority="1917" operator="containsText" text="08.30 – 14.30">
      <formula>NOT(ISERROR(SEARCH("08.30 – 14.30",C90)))</formula>
    </cfRule>
    <cfRule type="containsText" dxfId="2120" priority="1918" operator="containsText" text="09.30 – 18.30">
      <formula>NOT(ISERROR(SEARCH("09.30 – 18.30",C90)))</formula>
    </cfRule>
    <cfRule type="containsText" dxfId="2119" priority="1919" operator="containsText" text="08.30 – 16.30">
      <formula>NOT(ISERROR(SEARCH("08.30 – 16.30",C90)))</formula>
    </cfRule>
    <cfRule type="containsText" dxfId="2118" priority="1920" operator="containsText" text="08.30 – 17.30">
      <formula>NOT(ISERROR(SEARCH("08.30 – 17.30",C90)))</formula>
    </cfRule>
    <cfRule type="containsText" dxfId="2117" priority="1921" operator="containsText" text="09.00 – 18.00">
      <formula>NOT(ISERROR(SEARCH("09.00 – 18.00",C90)))</formula>
    </cfRule>
    <cfRule type="containsText" dxfId="2116" priority="1922" operator="containsText" text="09.00 – 15.00">
      <formula>NOT(ISERROR(SEARCH("09.00 – 15.00",C90)))</formula>
    </cfRule>
    <cfRule type="containsText" dxfId="2115" priority="1923" operator="containsText" text="10.30 – 19.30">
      <formula>NOT(ISERROR(SEARCH("10.30 – 19.30",C90)))</formula>
    </cfRule>
    <cfRule type="containsText" dxfId="2114" priority="1924" operator="containsText" text="09.00 – 13.00">
      <formula>NOT(ISERROR(SEARCH("09.00 – 13.00",C90)))</formula>
    </cfRule>
    <cfRule type="containsText" dxfId="2113" priority="1925" operator="containsText" text="11.30 – 19.30">
      <formula>NOT(ISERROR(SEARCH("11.30 – 19.30",C90)))</formula>
    </cfRule>
  </conditionalFormatting>
  <conditionalFormatting sqref="C90:P90">
    <cfRule type="cellIs" dxfId="2112" priority="1909" operator="equal">
      <formula>"09.00 – 18.00"</formula>
    </cfRule>
  </conditionalFormatting>
  <conditionalFormatting sqref="C90:P90">
    <cfRule type="cellIs" dxfId="2111" priority="1910" operator="equal">
      <formula>"09.30 – 13.00"</formula>
    </cfRule>
  </conditionalFormatting>
  <conditionalFormatting sqref="C90:P90">
    <cfRule type="cellIs" dxfId="2110" priority="1911" operator="equal">
      <formula>"10.30 – 19.30"</formula>
    </cfRule>
  </conditionalFormatting>
  <conditionalFormatting sqref="C90:P90">
    <cfRule type="cellIs" dxfId="2109" priority="1912" operator="equal">
      <formula>"11.30 – 19.30"</formula>
    </cfRule>
  </conditionalFormatting>
  <conditionalFormatting sqref="C90:P90">
    <cfRule type="cellIs" dxfId="2108" priority="1913" operator="equal">
      <formula>_FV(13,"3")</formula>
    </cfRule>
  </conditionalFormatting>
  <conditionalFormatting sqref="C90:P90">
    <cfRule type="cellIs" dxfId="2107" priority="1914" operator="equal">
      <formula>_FV(13,"3")</formula>
    </cfRule>
  </conditionalFormatting>
  <conditionalFormatting sqref="C90:P90">
    <cfRule type="cellIs" dxfId="2106" priority="1915" operator="equal">
      <formula>_FV(13,"3")</formula>
    </cfRule>
  </conditionalFormatting>
  <conditionalFormatting sqref="C90:P90">
    <cfRule type="cellIs" dxfId="2105" priority="1902" operator="equal">
      <formula>"09.00 – 18.00"</formula>
    </cfRule>
  </conditionalFormatting>
  <conditionalFormatting sqref="C90:P90">
    <cfRule type="cellIs" dxfId="2104" priority="1903" operator="equal">
      <formula>"09.30 – 13.00"</formula>
    </cfRule>
  </conditionalFormatting>
  <conditionalFormatting sqref="C90:P90">
    <cfRule type="cellIs" dxfId="2103" priority="1904" operator="equal">
      <formula>"10.30 – 19.30"</formula>
    </cfRule>
  </conditionalFormatting>
  <conditionalFormatting sqref="C90:P90">
    <cfRule type="cellIs" dxfId="2102" priority="1905" operator="equal">
      <formula>"11.30 – 19.30"</formula>
    </cfRule>
  </conditionalFormatting>
  <conditionalFormatting sqref="C90:P90">
    <cfRule type="cellIs" dxfId="2101" priority="1906" operator="equal">
      <formula>_FV(13,"3")</formula>
    </cfRule>
  </conditionalFormatting>
  <conditionalFormatting sqref="C90:P90">
    <cfRule type="cellIs" dxfId="2100" priority="1907" operator="equal">
      <formula>_FV(13,"3")</formula>
    </cfRule>
  </conditionalFormatting>
  <conditionalFormatting sqref="C90:P90">
    <cfRule type="cellIs" dxfId="2099" priority="1908" operator="equal">
      <formula>_FV(13,"3")</formula>
    </cfRule>
  </conditionalFormatting>
  <conditionalFormatting sqref="H90">
    <cfRule type="cellIs" dxfId="2098" priority="1894" operator="equal">
      <formula>"09.00 – 15.00"</formula>
    </cfRule>
  </conditionalFormatting>
  <conditionalFormatting sqref="H90">
    <cfRule type="cellIs" dxfId="2097" priority="1895" operator="equal">
      <formula>"09.00 – 18.00"</formula>
    </cfRule>
  </conditionalFormatting>
  <conditionalFormatting sqref="H90">
    <cfRule type="cellIs" dxfId="2096" priority="1896" operator="equal">
      <formula>"09.30 – 13.00"</formula>
    </cfRule>
  </conditionalFormatting>
  <conditionalFormatting sqref="H90">
    <cfRule type="cellIs" dxfId="2095" priority="1897" operator="equal">
      <formula>"10.30 – 19.30"</formula>
    </cfRule>
  </conditionalFormatting>
  <conditionalFormatting sqref="H90">
    <cfRule type="cellIs" dxfId="2094" priority="1898" operator="equal">
      <formula>"11.30 – 19.30"</formula>
    </cfRule>
  </conditionalFormatting>
  <conditionalFormatting sqref="H90">
    <cfRule type="cellIs" dxfId="2093" priority="1899" operator="equal">
      <formula>_FV(13,"3")</formula>
    </cfRule>
  </conditionalFormatting>
  <conditionalFormatting sqref="H90">
    <cfRule type="cellIs" dxfId="2092" priority="1900" operator="equal">
      <formula>_FV(13,"3")</formula>
    </cfRule>
  </conditionalFormatting>
  <conditionalFormatting sqref="H90">
    <cfRule type="cellIs" dxfId="2091" priority="1901" operator="equal">
      <formula>_FV(13,"3")</formula>
    </cfRule>
  </conditionalFormatting>
  <conditionalFormatting sqref="H90">
    <cfRule type="containsText" dxfId="2090" priority="1884" operator="containsText" text="DOMENICA">
      <formula>NOT(ISERROR(SEARCH("DOMENICA",H90)))</formula>
    </cfRule>
    <cfRule type="containsText" dxfId="2089" priority="1885" operator="containsText" text="08.30 – 14.30">
      <formula>NOT(ISERROR(SEARCH("08.30 – 14.30",H90)))</formula>
    </cfRule>
    <cfRule type="containsText" dxfId="2088" priority="1886" operator="containsText" text="09.30 – 18.30">
      <formula>NOT(ISERROR(SEARCH("09.30 – 18.30",H90)))</formula>
    </cfRule>
    <cfRule type="containsText" dxfId="2087" priority="1887" operator="containsText" text="08.30 – 16.30">
      <formula>NOT(ISERROR(SEARCH("08.30 – 16.30",H90)))</formula>
    </cfRule>
    <cfRule type="containsText" dxfId="2086" priority="1888" operator="containsText" text="08.30 – 17.30">
      <formula>NOT(ISERROR(SEARCH("08.30 – 17.30",H90)))</formula>
    </cfRule>
    <cfRule type="containsText" dxfId="2085" priority="1889" operator="containsText" text="09.00 – 18.00">
      <formula>NOT(ISERROR(SEARCH("09.00 – 18.00",H90)))</formula>
    </cfRule>
    <cfRule type="containsText" dxfId="2084" priority="1890" operator="containsText" text="09.00 – 15.00">
      <formula>NOT(ISERROR(SEARCH("09.00 – 15.00",H90)))</formula>
    </cfRule>
    <cfRule type="containsText" dxfId="2083" priority="1891" operator="containsText" text="10.30 – 19.30">
      <formula>NOT(ISERROR(SEARCH("10.30 – 19.30",H90)))</formula>
    </cfRule>
    <cfRule type="containsText" dxfId="2082" priority="1892" operator="containsText" text="09.00 – 13.00">
      <formula>NOT(ISERROR(SEARCH("09.00 – 13.00",H90)))</formula>
    </cfRule>
    <cfRule type="containsText" dxfId="2081" priority="1893" operator="containsText" text="11.30 – 19.30">
      <formula>NOT(ISERROR(SEARCH("11.30 – 19.30",H90)))</formula>
    </cfRule>
  </conditionalFormatting>
  <conditionalFormatting sqref="H90">
    <cfRule type="cellIs" dxfId="2080" priority="1877" operator="equal">
      <formula>"09.00 – 18.00"</formula>
    </cfRule>
  </conditionalFormatting>
  <conditionalFormatting sqref="H90">
    <cfRule type="cellIs" dxfId="2079" priority="1878" operator="equal">
      <formula>"09.30 – 13.00"</formula>
    </cfRule>
  </conditionalFormatting>
  <conditionalFormatting sqref="H90">
    <cfRule type="cellIs" dxfId="2078" priority="1879" operator="equal">
      <formula>"10.30 – 19.30"</formula>
    </cfRule>
  </conditionalFormatting>
  <conditionalFormatting sqref="H90">
    <cfRule type="cellIs" dxfId="2077" priority="1880" operator="equal">
      <formula>"11.30 – 19.30"</formula>
    </cfRule>
  </conditionalFormatting>
  <conditionalFormatting sqref="H90">
    <cfRule type="cellIs" dxfId="2076" priority="1881" operator="equal">
      <formula>_FV(13,"3")</formula>
    </cfRule>
  </conditionalFormatting>
  <conditionalFormatting sqref="H90">
    <cfRule type="cellIs" dxfId="2075" priority="1882" operator="equal">
      <formula>_FV(13,"3")</formula>
    </cfRule>
  </conditionalFormatting>
  <conditionalFormatting sqref="H90">
    <cfRule type="cellIs" dxfId="2074" priority="1883" operator="equal">
      <formula>_FV(13,"3")</formula>
    </cfRule>
  </conditionalFormatting>
  <conditionalFormatting sqref="H90">
    <cfRule type="cellIs" dxfId="2073" priority="1870" operator="equal">
      <formula>"09.00 – 18.00"</formula>
    </cfRule>
  </conditionalFormatting>
  <conditionalFormatting sqref="H90">
    <cfRule type="cellIs" dxfId="2072" priority="1871" operator="equal">
      <formula>"09.30 – 13.00"</formula>
    </cfRule>
  </conditionalFormatting>
  <conditionalFormatting sqref="H90">
    <cfRule type="cellIs" dxfId="2071" priority="1872" operator="equal">
      <formula>"10.30 – 19.30"</formula>
    </cfRule>
  </conditionalFormatting>
  <conditionalFormatting sqref="H90">
    <cfRule type="cellIs" dxfId="2070" priority="1873" operator="equal">
      <formula>"11.30 – 19.30"</formula>
    </cfRule>
  </conditionalFormatting>
  <conditionalFormatting sqref="H90">
    <cfRule type="cellIs" dxfId="2069" priority="1874" operator="equal">
      <formula>_FV(13,"3")</formula>
    </cfRule>
  </conditionalFormatting>
  <conditionalFormatting sqref="H90">
    <cfRule type="cellIs" dxfId="2068" priority="1875" operator="equal">
      <formula>_FV(13,"3")</formula>
    </cfRule>
  </conditionalFormatting>
  <conditionalFormatting sqref="H90">
    <cfRule type="cellIs" dxfId="2067" priority="1876" operator="equal">
      <formula>_FV(13,"3")</formula>
    </cfRule>
  </conditionalFormatting>
  <conditionalFormatting sqref="W90:X90 AC90:AR90">
    <cfRule type="cellIs" dxfId="2066" priority="1861" operator="equal">
      <formula>"09.00 – 13.00"</formula>
    </cfRule>
  </conditionalFormatting>
  <conditionalFormatting sqref="W90:X90 AC90:AR90">
    <cfRule type="cellIs" dxfId="2065" priority="1862" operator="equal">
      <formula>"09.00 – 15.00"</formula>
    </cfRule>
  </conditionalFormatting>
  <conditionalFormatting sqref="W90:X90 AC90:AR90">
    <cfRule type="cellIs" dxfId="2064" priority="1863" operator="equal">
      <formula>"09.00 – 18.00"</formula>
    </cfRule>
  </conditionalFormatting>
  <conditionalFormatting sqref="W90:X90 AC90:AR90">
    <cfRule type="cellIs" dxfId="2063" priority="1864" operator="equal">
      <formula>"09.30 – 13.00"</formula>
    </cfRule>
  </conditionalFormatting>
  <conditionalFormatting sqref="W90:X90 AC90:AR90">
    <cfRule type="cellIs" dxfId="2062" priority="1865" operator="equal">
      <formula>"10.30 – 19.30"</formula>
    </cfRule>
  </conditionalFormatting>
  <conditionalFormatting sqref="W90:X90 AC90:AR90">
    <cfRule type="cellIs" dxfId="2061" priority="1866" operator="equal">
      <formula>"11.30 – 19.30"</formula>
    </cfRule>
  </conditionalFormatting>
  <conditionalFormatting sqref="W90:X90 AC90:AR90">
    <cfRule type="cellIs" dxfId="2060" priority="1867" operator="equal">
      <formula>_FV(13,"3")</formula>
    </cfRule>
  </conditionalFormatting>
  <conditionalFormatting sqref="W90:X90 AC90:AR90">
    <cfRule type="cellIs" dxfId="2059" priority="1868" operator="equal">
      <formula>_FV(13,"3")</formula>
    </cfRule>
  </conditionalFormatting>
  <conditionalFormatting sqref="W90:X90 AC90:AR90">
    <cfRule type="cellIs" dxfId="2058" priority="1869" operator="equal">
      <formula>_FV(13,"3")</formula>
    </cfRule>
  </conditionalFormatting>
  <conditionalFormatting sqref="W90:X90 AC90:AR90">
    <cfRule type="containsText" dxfId="2057" priority="1851" operator="containsText" text="DOMENICA">
      <formula>NOT(ISERROR(SEARCH("DOMENICA",W90)))</formula>
    </cfRule>
    <cfRule type="containsText" dxfId="2056" priority="1852" operator="containsText" text="08.30 – 14.30">
      <formula>NOT(ISERROR(SEARCH("08.30 – 14.30",W90)))</formula>
    </cfRule>
    <cfRule type="containsText" dxfId="2055" priority="1853" operator="containsText" text="09.30 – 18.30">
      <formula>NOT(ISERROR(SEARCH("09.30 – 18.30",W90)))</formula>
    </cfRule>
    <cfRule type="containsText" dxfId="2054" priority="1854" operator="containsText" text="08.30 – 16.30">
      <formula>NOT(ISERROR(SEARCH("08.30 – 16.30",W90)))</formula>
    </cfRule>
    <cfRule type="containsText" dxfId="2053" priority="1855" operator="containsText" text="08.30 – 17.30">
      <formula>NOT(ISERROR(SEARCH("08.30 – 17.30",W90)))</formula>
    </cfRule>
    <cfRule type="containsText" dxfId="2052" priority="1856" operator="containsText" text="09.00 – 18.00">
      <formula>NOT(ISERROR(SEARCH("09.00 – 18.00",W90)))</formula>
    </cfRule>
    <cfRule type="containsText" dxfId="2051" priority="1857" operator="containsText" text="09.00 – 15.00">
      <formula>NOT(ISERROR(SEARCH("09.00 – 15.00",W90)))</formula>
    </cfRule>
    <cfRule type="containsText" dxfId="2050" priority="1858" operator="containsText" text="10.30 – 19.30">
      <formula>NOT(ISERROR(SEARCH("10.30 – 19.30",W90)))</formula>
    </cfRule>
    <cfRule type="containsText" dxfId="2049" priority="1859" operator="containsText" text="09.00 – 13.00">
      <formula>NOT(ISERROR(SEARCH("09.00 – 13.00",W90)))</formula>
    </cfRule>
    <cfRule type="containsText" dxfId="2048" priority="1860" operator="containsText" text="11.30 – 19.30">
      <formula>NOT(ISERROR(SEARCH("11.30 – 19.30",W90)))</formula>
    </cfRule>
  </conditionalFormatting>
  <conditionalFormatting sqref="W90:X90 AC90:AR90">
    <cfRule type="cellIs" dxfId="2047" priority="1843" operator="equal">
      <formula>"09.00 – 15.00"</formula>
    </cfRule>
  </conditionalFormatting>
  <conditionalFormatting sqref="W90:X90 AC90:AR90">
    <cfRule type="cellIs" dxfId="2046" priority="1844" operator="equal">
      <formula>"09.00 – 18.00"</formula>
    </cfRule>
  </conditionalFormatting>
  <conditionalFormatting sqref="W90:X90 AC90:AR90">
    <cfRule type="cellIs" dxfId="2045" priority="1845" operator="equal">
      <formula>"09.30 – 13.00"</formula>
    </cfRule>
  </conditionalFormatting>
  <conditionalFormatting sqref="W90:X90 AC90:AR90">
    <cfRule type="cellIs" dxfId="2044" priority="1846" operator="equal">
      <formula>"10.30 – 19.30"</formula>
    </cfRule>
  </conditionalFormatting>
  <conditionalFormatting sqref="W90:X90 AC90:AR90">
    <cfRule type="cellIs" dxfId="2043" priority="1847" operator="equal">
      <formula>"11.30 – 19.30"</formula>
    </cfRule>
  </conditionalFormatting>
  <conditionalFormatting sqref="W90:X90 AC90:AR90">
    <cfRule type="cellIs" dxfId="2042" priority="1848" operator="equal">
      <formula>_FV(13,"3")</formula>
    </cfRule>
  </conditionalFormatting>
  <conditionalFormatting sqref="W90:X90 AC90:AR90">
    <cfRule type="cellIs" dxfId="2041" priority="1849" operator="equal">
      <formula>_FV(13,"3")</formula>
    </cfRule>
  </conditionalFormatting>
  <conditionalFormatting sqref="W90:X90 AC90:AR90">
    <cfRule type="cellIs" dxfId="2040" priority="1850" operator="equal">
      <formula>_FV(13,"3")</formula>
    </cfRule>
  </conditionalFormatting>
  <conditionalFormatting sqref="W90:X90 AC90:AR90">
    <cfRule type="cellIs" dxfId="2039" priority="1835" operator="equal">
      <formula>"09.00 – 15.00"</formula>
    </cfRule>
  </conditionalFormatting>
  <conditionalFormatting sqref="W90:X90 AC90:AR90">
    <cfRule type="cellIs" dxfId="2038" priority="1836" operator="equal">
      <formula>"09.00 – 18.00"</formula>
    </cfRule>
  </conditionalFormatting>
  <conditionalFormatting sqref="W90:X90 AC90:AR90">
    <cfRule type="cellIs" dxfId="2037" priority="1837" operator="equal">
      <formula>"09.30 – 13.00"</formula>
    </cfRule>
  </conditionalFormatting>
  <conditionalFormatting sqref="W90:X90 AC90:AR90">
    <cfRule type="cellIs" dxfId="2036" priority="1838" operator="equal">
      <formula>"10.30 – 19.30"</formula>
    </cfRule>
  </conditionalFormatting>
  <conditionalFormatting sqref="W90:X90 AC90:AR90">
    <cfRule type="cellIs" dxfId="2035" priority="1839" operator="equal">
      <formula>"11.30 – 19.30"</formula>
    </cfRule>
  </conditionalFormatting>
  <conditionalFormatting sqref="W90:X90 AC90:AR90">
    <cfRule type="cellIs" dxfId="2034" priority="1840" operator="equal">
      <formula>_FV(13,"3")</formula>
    </cfRule>
  </conditionalFormatting>
  <conditionalFormatting sqref="W90:X90 AC90:AR90">
    <cfRule type="cellIs" dxfId="2033" priority="1841" operator="equal">
      <formula>_FV(13,"3")</formula>
    </cfRule>
  </conditionalFormatting>
  <conditionalFormatting sqref="W90:X90 AC90:AR90">
    <cfRule type="cellIs" dxfId="2032" priority="1842" operator="equal">
      <formula>_FV(13,"3")</formula>
    </cfRule>
  </conditionalFormatting>
  <conditionalFormatting sqref="W90:X90 AC90:AR90">
    <cfRule type="containsText" dxfId="2031" priority="1829" operator="containsText" text="09.00 - 13.00">
      <formula>NOT(ISERROR(SEARCH("09.00 - 13.00",W90)))</formula>
    </cfRule>
    <cfRule type="containsText" dxfId="2030" priority="1830" operator="containsText" text="09.00 – 15:00">
      <formula>NOT(ISERROR(SEARCH("09.00 – 15:00",W90)))</formula>
    </cfRule>
    <cfRule type="containsText" dxfId="2029" priority="1831" operator="containsText" text="09.00 – 16.00">
      <formula>NOT(ISERROR(SEARCH("09.00 – 16.00",W90)))</formula>
    </cfRule>
    <cfRule type="containsText" dxfId="2028" priority="1832" operator="containsText" text="09.00 - 13:00">
      <formula>NOT(ISERROR(SEARCH("09.00 - 13:00",W90)))</formula>
    </cfRule>
    <cfRule type="containsText" dxfId="2027" priority="1833" operator="containsText" text="08.30 – 16:30 ">
      <formula>NOT(ISERROR(SEARCH("08.30 – 16:30 ",W90)))</formula>
    </cfRule>
    <cfRule type="containsText" dxfId="2026" priority="1834" operator="containsText" text="08.30 – 17:30 ">
      <formula>NOT(ISERROR(SEARCH("08.30 – 17:30 ",W90)))</formula>
    </cfRule>
  </conditionalFormatting>
  <conditionalFormatting sqref="W90:X90 AC90:AR90">
    <cfRule type="cellIs" dxfId="2025" priority="1821" operator="equal">
      <formula>"09.00 – 15.00"</formula>
    </cfRule>
  </conditionalFormatting>
  <conditionalFormatting sqref="W90:X90 AC90:AR90">
    <cfRule type="cellIs" dxfId="2024" priority="1822" operator="equal">
      <formula>"09.00 – 18.00"</formula>
    </cfRule>
  </conditionalFormatting>
  <conditionalFormatting sqref="W90:X90 AC90:AR90">
    <cfRule type="cellIs" dxfId="2023" priority="1823" operator="equal">
      <formula>"09.30 – 13.00"</formula>
    </cfRule>
  </conditionalFormatting>
  <conditionalFormatting sqref="W90:X90 AC90:AR90">
    <cfRule type="cellIs" dxfId="2022" priority="1824" operator="equal">
      <formula>"10.30 – 19.30"</formula>
    </cfRule>
  </conditionalFormatting>
  <conditionalFormatting sqref="W90:X90 AC90:AR90">
    <cfRule type="cellIs" dxfId="2021" priority="1825" operator="equal">
      <formula>"11.30 – 19.30"</formula>
    </cfRule>
  </conditionalFormatting>
  <conditionalFormatting sqref="W90:X90 AC90:AR90">
    <cfRule type="cellIs" dxfId="2020" priority="1826" operator="equal">
      <formula>_FV(13,"3")</formula>
    </cfRule>
  </conditionalFormatting>
  <conditionalFormatting sqref="W90:X90 AC90:AR90">
    <cfRule type="cellIs" dxfId="2019" priority="1827" operator="equal">
      <formula>_FV(13,"3")</formula>
    </cfRule>
  </conditionalFormatting>
  <conditionalFormatting sqref="W90:X90 AC90:AR90">
    <cfRule type="cellIs" dxfId="2018" priority="1828" operator="equal">
      <formula>_FV(13,"3")</formula>
    </cfRule>
  </conditionalFormatting>
  <conditionalFormatting sqref="W90:X90 AC90:AR90">
    <cfRule type="containsText" dxfId="2017" priority="1811" operator="containsText" text="DOMENICA">
      <formula>NOT(ISERROR(SEARCH("DOMENICA",W90)))</formula>
    </cfRule>
    <cfRule type="containsText" dxfId="2016" priority="1812" operator="containsText" text="08.30 – 14.30">
      <formula>NOT(ISERROR(SEARCH("08.30 – 14.30",W90)))</formula>
    </cfRule>
    <cfRule type="containsText" dxfId="2015" priority="1813" operator="containsText" text="09.30 – 18.30">
      <formula>NOT(ISERROR(SEARCH("09.30 – 18.30",W90)))</formula>
    </cfRule>
    <cfRule type="containsText" dxfId="2014" priority="1814" operator="containsText" text="08.30 – 16.30">
      <formula>NOT(ISERROR(SEARCH("08.30 – 16.30",W90)))</formula>
    </cfRule>
    <cfRule type="containsText" dxfId="2013" priority="1815" operator="containsText" text="08.30 – 17.30">
      <formula>NOT(ISERROR(SEARCH("08.30 – 17.30",W90)))</formula>
    </cfRule>
    <cfRule type="containsText" dxfId="2012" priority="1816" operator="containsText" text="09.00 – 18.00">
      <formula>NOT(ISERROR(SEARCH("09.00 – 18.00",W90)))</formula>
    </cfRule>
    <cfRule type="containsText" dxfId="2011" priority="1817" operator="containsText" text="09.00 – 15.00">
      <formula>NOT(ISERROR(SEARCH("09.00 – 15.00",W90)))</formula>
    </cfRule>
    <cfRule type="containsText" dxfId="2010" priority="1818" operator="containsText" text="10.30 – 19.30">
      <formula>NOT(ISERROR(SEARCH("10.30 – 19.30",W90)))</formula>
    </cfRule>
    <cfRule type="containsText" dxfId="2009" priority="1819" operator="containsText" text="09.00 – 13.00">
      <formula>NOT(ISERROR(SEARCH("09.00 – 13.00",W90)))</formula>
    </cfRule>
    <cfRule type="containsText" dxfId="2008" priority="1820" operator="containsText" text="11.30 – 19.30">
      <formula>NOT(ISERROR(SEARCH("11.30 – 19.30",W90)))</formula>
    </cfRule>
  </conditionalFormatting>
  <conditionalFormatting sqref="W90:X90 AC90:AR90">
    <cfRule type="cellIs" dxfId="2007" priority="1804" operator="equal">
      <formula>"09.00 – 18.00"</formula>
    </cfRule>
  </conditionalFormatting>
  <conditionalFormatting sqref="W90:X90 AC90:AR90">
    <cfRule type="cellIs" dxfId="2006" priority="1805" operator="equal">
      <formula>"09.30 – 13.00"</formula>
    </cfRule>
  </conditionalFormatting>
  <conditionalFormatting sqref="W90:X90 AC90:AR90">
    <cfRule type="cellIs" dxfId="2005" priority="1806" operator="equal">
      <formula>"10.30 – 19.30"</formula>
    </cfRule>
  </conditionalFormatting>
  <conditionalFormatting sqref="W90:X90 AC90:AR90">
    <cfRule type="cellIs" dxfId="2004" priority="1807" operator="equal">
      <formula>"11.30 – 19.30"</formula>
    </cfRule>
  </conditionalFormatting>
  <conditionalFormatting sqref="W90:X90 AC90:AR90">
    <cfRule type="cellIs" dxfId="2003" priority="1808" operator="equal">
      <formula>_FV(13,"3")</formula>
    </cfRule>
  </conditionalFormatting>
  <conditionalFormatting sqref="W90:X90 AC90:AR90">
    <cfRule type="cellIs" dxfId="2002" priority="1809" operator="equal">
      <formula>_FV(13,"3")</formula>
    </cfRule>
  </conditionalFormatting>
  <conditionalFormatting sqref="W90:X90 AC90:AR90">
    <cfRule type="cellIs" dxfId="2001" priority="1810" operator="equal">
      <formula>_FV(13,"3")</formula>
    </cfRule>
  </conditionalFormatting>
  <conditionalFormatting sqref="W90:X90 AC90:AR90">
    <cfRule type="cellIs" dxfId="2000" priority="1797" operator="equal">
      <formula>"09.00 – 18.00"</formula>
    </cfRule>
  </conditionalFormatting>
  <conditionalFormatting sqref="W90:X90 AC90:AR90">
    <cfRule type="cellIs" dxfId="1999" priority="1798" operator="equal">
      <formula>"09.30 – 13.00"</formula>
    </cfRule>
  </conditionalFormatting>
  <conditionalFormatting sqref="W90:X90 AC90:AR90">
    <cfRule type="cellIs" dxfId="1998" priority="1799" operator="equal">
      <formula>"10.30 – 19.30"</formula>
    </cfRule>
  </conditionalFormatting>
  <conditionalFormatting sqref="W90:X90 AC90:AR90">
    <cfRule type="cellIs" dxfId="1997" priority="1800" operator="equal">
      <formula>"11.30 – 19.30"</formula>
    </cfRule>
  </conditionalFormatting>
  <conditionalFormatting sqref="W90:X90 AC90:AR90">
    <cfRule type="cellIs" dxfId="1996" priority="1801" operator="equal">
      <formula>_FV(13,"3")</formula>
    </cfRule>
  </conditionalFormatting>
  <conditionalFormatting sqref="W90:X90 AC90:AR90">
    <cfRule type="cellIs" dxfId="1995" priority="1802" operator="equal">
      <formula>_FV(13,"3")</formula>
    </cfRule>
  </conditionalFormatting>
  <conditionalFormatting sqref="W90:X90 AC90:AR90">
    <cfRule type="cellIs" dxfId="1994" priority="1803" operator="equal">
      <formula>_FV(13,"3")</formula>
    </cfRule>
  </conditionalFormatting>
  <conditionalFormatting sqref="AY90 BA90:BG90">
    <cfRule type="cellIs" dxfId="1993" priority="1788" operator="equal">
      <formula>"09.00 – 13.00"</formula>
    </cfRule>
  </conditionalFormatting>
  <conditionalFormatting sqref="AY90 BA90:BG90">
    <cfRule type="cellIs" dxfId="1992" priority="1789" operator="equal">
      <formula>"09.00 – 15.00"</formula>
    </cfRule>
  </conditionalFormatting>
  <conditionalFormatting sqref="AY90 BA90:BG90">
    <cfRule type="cellIs" dxfId="1991" priority="1790" operator="equal">
      <formula>"09.00 – 18.00"</formula>
    </cfRule>
  </conditionalFormatting>
  <conditionalFormatting sqref="AY90 BA90:BG90">
    <cfRule type="cellIs" dxfId="1990" priority="1791" operator="equal">
      <formula>"09.30 – 13.00"</formula>
    </cfRule>
  </conditionalFormatting>
  <conditionalFormatting sqref="AY90 BA90:BG90">
    <cfRule type="cellIs" dxfId="1989" priority="1792" operator="equal">
      <formula>"10.30 – 19.30"</formula>
    </cfRule>
  </conditionalFormatting>
  <conditionalFormatting sqref="AY90 BA90:BG90">
    <cfRule type="cellIs" dxfId="1988" priority="1793" operator="equal">
      <formula>"11.30 – 19.30"</formula>
    </cfRule>
  </conditionalFormatting>
  <conditionalFormatting sqref="AY90 BA90:BG90">
    <cfRule type="cellIs" dxfId="1987" priority="1794" operator="equal">
      <formula>_FV(13,"3")</formula>
    </cfRule>
  </conditionalFormatting>
  <conditionalFormatting sqref="AY90 BA90:BG90">
    <cfRule type="cellIs" dxfId="1986" priority="1795" operator="equal">
      <formula>_FV(13,"3")</formula>
    </cfRule>
  </conditionalFormatting>
  <conditionalFormatting sqref="AY90 BA90:BG90">
    <cfRule type="cellIs" dxfId="1985" priority="1796" operator="equal">
      <formula>_FV(13,"3")</formula>
    </cfRule>
  </conditionalFormatting>
  <conditionalFormatting sqref="AY90 BA90:BG90">
    <cfRule type="containsText" dxfId="1984" priority="1778" operator="containsText" text="DOMENICA">
      <formula>NOT(ISERROR(SEARCH("DOMENICA",AY90)))</formula>
    </cfRule>
    <cfRule type="containsText" dxfId="1983" priority="1779" operator="containsText" text="08.30 – 14.30">
      <formula>NOT(ISERROR(SEARCH("08.30 – 14.30",AY90)))</formula>
    </cfRule>
    <cfRule type="containsText" dxfId="1982" priority="1780" operator="containsText" text="09.30 – 18.30">
      <formula>NOT(ISERROR(SEARCH("09.30 – 18.30",AY90)))</formula>
    </cfRule>
    <cfRule type="containsText" dxfId="1981" priority="1781" operator="containsText" text="08.30 – 16.30">
      <formula>NOT(ISERROR(SEARCH("08.30 – 16.30",AY90)))</formula>
    </cfRule>
    <cfRule type="containsText" dxfId="1980" priority="1782" operator="containsText" text="08.30 – 17.30">
      <formula>NOT(ISERROR(SEARCH("08.30 – 17.30",AY90)))</formula>
    </cfRule>
    <cfRule type="containsText" dxfId="1979" priority="1783" operator="containsText" text="09.00 – 18.00">
      <formula>NOT(ISERROR(SEARCH("09.00 – 18.00",AY90)))</formula>
    </cfRule>
    <cfRule type="containsText" dxfId="1978" priority="1784" operator="containsText" text="09.00 – 15.00">
      <formula>NOT(ISERROR(SEARCH("09.00 – 15.00",AY90)))</formula>
    </cfRule>
    <cfRule type="containsText" dxfId="1977" priority="1785" operator="containsText" text="10.30 – 19.30">
      <formula>NOT(ISERROR(SEARCH("10.30 – 19.30",AY90)))</formula>
    </cfRule>
    <cfRule type="containsText" dxfId="1976" priority="1786" operator="containsText" text="09.00 – 13.00">
      <formula>NOT(ISERROR(SEARCH("09.00 – 13.00",AY90)))</formula>
    </cfRule>
    <cfRule type="containsText" dxfId="1975" priority="1787" operator="containsText" text="11.30 – 19.30">
      <formula>NOT(ISERROR(SEARCH("11.30 – 19.30",AY90)))</formula>
    </cfRule>
  </conditionalFormatting>
  <conditionalFormatting sqref="AY90 BA90:BG90">
    <cfRule type="cellIs" dxfId="1974" priority="1770" operator="equal">
      <formula>"09.00 – 15.00"</formula>
    </cfRule>
  </conditionalFormatting>
  <conditionalFormatting sqref="AY90 BA90:BG90">
    <cfRule type="cellIs" dxfId="1973" priority="1771" operator="equal">
      <formula>"09.00 – 18.00"</formula>
    </cfRule>
  </conditionalFormatting>
  <conditionalFormatting sqref="AY90 BA90:BG90">
    <cfRule type="cellIs" dxfId="1972" priority="1772" operator="equal">
      <formula>"09.30 – 13.00"</formula>
    </cfRule>
  </conditionalFormatting>
  <conditionalFormatting sqref="AY90 BA90:BG90">
    <cfRule type="cellIs" dxfId="1971" priority="1773" operator="equal">
      <formula>"10.30 – 19.30"</formula>
    </cfRule>
  </conditionalFormatting>
  <conditionalFormatting sqref="AY90 BA90:BG90">
    <cfRule type="cellIs" dxfId="1970" priority="1774" operator="equal">
      <formula>"11.30 – 19.30"</formula>
    </cfRule>
  </conditionalFormatting>
  <conditionalFormatting sqref="AY90 BA90:BG90">
    <cfRule type="cellIs" dxfId="1969" priority="1775" operator="equal">
      <formula>_FV(13,"3")</formula>
    </cfRule>
  </conditionalFormatting>
  <conditionalFormatting sqref="AY90 BA90:BG90">
    <cfRule type="cellIs" dxfId="1968" priority="1776" operator="equal">
      <formula>_FV(13,"3")</formula>
    </cfRule>
  </conditionalFormatting>
  <conditionalFormatting sqref="AY90 BA90:BG90">
    <cfRule type="cellIs" dxfId="1967" priority="1777" operator="equal">
      <formula>_FV(13,"3")</formula>
    </cfRule>
  </conditionalFormatting>
  <conditionalFormatting sqref="AY90 BA90:BG90">
    <cfRule type="cellIs" dxfId="1966" priority="1762" operator="equal">
      <formula>"09.00 – 15.00"</formula>
    </cfRule>
  </conditionalFormatting>
  <conditionalFormatting sqref="AY90 BA90:BG90">
    <cfRule type="cellIs" dxfId="1965" priority="1763" operator="equal">
      <formula>"09.00 – 18.00"</formula>
    </cfRule>
  </conditionalFormatting>
  <conditionalFormatting sqref="AY90 BA90:BG90">
    <cfRule type="cellIs" dxfId="1964" priority="1764" operator="equal">
      <formula>"09.30 – 13.00"</formula>
    </cfRule>
  </conditionalFormatting>
  <conditionalFormatting sqref="AY90 BA90:BG90">
    <cfRule type="cellIs" dxfId="1963" priority="1765" operator="equal">
      <formula>"10.30 – 19.30"</formula>
    </cfRule>
  </conditionalFormatting>
  <conditionalFormatting sqref="AY90 BA90:BG90">
    <cfRule type="cellIs" dxfId="1962" priority="1766" operator="equal">
      <formula>"11.30 – 19.30"</formula>
    </cfRule>
  </conditionalFormatting>
  <conditionalFormatting sqref="AY90 BA90:BG90">
    <cfRule type="cellIs" dxfId="1961" priority="1767" operator="equal">
      <formula>_FV(13,"3")</formula>
    </cfRule>
  </conditionalFormatting>
  <conditionalFormatting sqref="AY90 BA90:BG90">
    <cfRule type="cellIs" dxfId="1960" priority="1768" operator="equal">
      <formula>_FV(13,"3")</formula>
    </cfRule>
  </conditionalFormatting>
  <conditionalFormatting sqref="AY90 BA90:BG90">
    <cfRule type="cellIs" dxfId="1959" priority="1769" operator="equal">
      <formula>_FV(13,"3")</formula>
    </cfRule>
  </conditionalFormatting>
  <conditionalFormatting sqref="AY90 BA90:BG90">
    <cfRule type="containsText" dxfId="1958" priority="1756" operator="containsText" text="09.00 - 13.00">
      <formula>NOT(ISERROR(SEARCH("09.00 - 13.00",AY90)))</formula>
    </cfRule>
    <cfRule type="containsText" dxfId="1957" priority="1757" operator="containsText" text="09.00 – 15:00">
      <formula>NOT(ISERROR(SEARCH("09.00 – 15:00",AY90)))</formula>
    </cfRule>
    <cfRule type="containsText" dxfId="1956" priority="1758" operator="containsText" text="09.00 – 16.00">
      <formula>NOT(ISERROR(SEARCH("09.00 – 16.00",AY90)))</formula>
    </cfRule>
    <cfRule type="containsText" dxfId="1955" priority="1759" operator="containsText" text="09.00 - 13:00">
      <formula>NOT(ISERROR(SEARCH("09.00 - 13:00",AY90)))</formula>
    </cfRule>
    <cfRule type="containsText" dxfId="1954" priority="1760" operator="containsText" text="08.30 – 16:30 ">
      <formula>NOT(ISERROR(SEARCH("08.30 – 16:30 ",AY90)))</formula>
    </cfRule>
    <cfRule type="containsText" dxfId="1953" priority="1761" operator="containsText" text="08.30 – 17:30 ">
      <formula>NOT(ISERROR(SEARCH("08.30 – 17:30 ",AY90)))</formula>
    </cfRule>
  </conditionalFormatting>
  <conditionalFormatting sqref="AY90 BA90:BG90">
    <cfRule type="cellIs" dxfId="1952" priority="1748" operator="equal">
      <formula>"09.00 – 15.00"</formula>
    </cfRule>
  </conditionalFormatting>
  <conditionalFormatting sqref="AY90 BA90:BG90">
    <cfRule type="cellIs" dxfId="1951" priority="1749" operator="equal">
      <formula>"09.00 – 18.00"</formula>
    </cfRule>
  </conditionalFormatting>
  <conditionalFormatting sqref="AY90 BA90:BG90">
    <cfRule type="cellIs" dxfId="1950" priority="1750" operator="equal">
      <formula>"09.30 – 13.00"</formula>
    </cfRule>
  </conditionalFormatting>
  <conditionalFormatting sqref="AY90 BA90:BG90">
    <cfRule type="cellIs" dxfId="1949" priority="1751" operator="equal">
      <formula>"10.30 – 19.30"</formula>
    </cfRule>
  </conditionalFormatting>
  <conditionalFormatting sqref="AY90 BA90:BG90">
    <cfRule type="cellIs" dxfId="1948" priority="1752" operator="equal">
      <formula>"11.30 – 19.30"</formula>
    </cfRule>
  </conditionalFormatting>
  <conditionalFormatting sqref="AY90 BA90:BG90">
    <cfRule type="cellIs" dxfId="1947" priority="1753" operator="equal">
      <formula>_FV(13,"3")</formula>
    </cfRule>
  </conditionalFormatting>
  <conditionalFormatting sqref="AY90 BA90:BG90">
    <cfRule type="cellIs" dxfId="1946" priority="1754" operator="equal">
      <formula>_FV(13,"3")</formula>
    </cfRule>
  </conditionalFormatting>
  <conditionalFormatting sqref="AY90 BA90:BG90">
    <cfRule type="cellIs" dxfId="1945" priority="1755" operator="equal">
      <formula>_FV(13,"3")</formula>
    </cfRule>
  </conditionalFormatting>
  <conditionalFormatting sqref="AY90 BA90:BG90">
    <cfRule type="containsText" dxfId="1944" priority="1738" operator="containsText" text="DOMENICA">
      <formula>NOT(ISERROR(SEARCH("DOMENICA",AY90)))</formula>
    </cfRule>
    <cfRule type="containsText" dxfId="1943" priority="1739" operator="containsText" text="08.30 – 14.30">
      <formula>NOT(ISERROR(SEARCH("08.30 – 14.30",AY90)))</formula>
    </cfRule>
    <cfRule type="containsText" dxfId="1942" priority="1740" operator="containsText" text="09.30 – 18.30">
      <formula>NOT(ISERROR(SEARCH("09.30 – 18.30",AY90)))</formula>
    </cfRule>
    <cfRule type="containsText" dxfId="1941" priority="1741" operator="containsText" text="08.30 – 16.30">
      <formula>NOT(ISERROR(SEARCH("08.30 – 16.30",AY90)))</formula>
    </cfRule>
    <cfRule type="containsText" dxfId="1940" priority="1742" operator="containsText" text="08.30 – 17.30">
      <formula>NOT(ISERROR(SEARCH("08.30 – 17.30",AY90)))</formula>
    </cfRule>
    <cfRule type="containsText" dxfId="1939" priority="1743" operator="containsText" text="09.00 – 18.00">
      <formula>NOT(ISERROR(SEARCH("09.00 – 18.00",AY90)))</formula>
    </cfRule>
    <cfRule type="containsText" dxfId="1938" priority="1744" operator="containsText" text="09.00 – 15.00">
      <formula>NOT(ISERROR(SEARCH("09.00 – 15.00",AY90)))</formula>
    </cfRule>
    <cfRule type="containsText" dxfId="1937" priority="1745" operator="containsText" text="10.30 – 19.30">
      <formula>NOT(ISERROR(SEARCH("10.30 – 19.30",AY90)))</formula>
    </cfRule>
    <cfRule type="containsText" dxfId="1936" priority="1746" operator="containsText" text="09.00 – 13.00">
      <formula>NOT(ISERROR(SEARCH("09.00 – 13.00",AY90)))</formula>
    </cfRule>
    <cfRule type="containsText" dxfId="1935" priority="1747" operator="containsText" text="11.30 – 19.30">
      <formula>NOT(ISERROR(SEARCH("11.30 – 19.30",AY90)))</formula>
    </cfRule>
  </conditionalFormatting>
  <conditionalFormatting sqref="AY90 BA90:BG90">
    <cfRule type="cellIs" dxfId="1934" priority="1731" operator="equal">
      <formula>"09.00 – 18.00"</formula>
    </cfRule>
  </conditionalFormatting>
  <conditionalFormatting sqref="AY90 BA90:BG90">
    <cfRule type="cellIs" dxfId="1933" priority="1732" operator="equal">
      <formula>"09.30 – 13.00"</formula>
    </cfRule>
  </conditionalFormatting>
  <conditionalFormatting sqref="AY90 BA90:BG90">
    <cfRule type="cellIs" dxfId="1932" priority="1733" operator="equal">
      <formula>"10.30 – 19.30"</formula>
    </cfRule>
  </conditionalFormatting>
  <conditionalFormatting sqref="AY90 BA90:BG90">
    <cfRule type="cellIs" dxfId="1931" priority="1734" operator="equal">
      <formula>"11.30 – 19.30"</formula>
    </cfRule>
  </conditionalFormatting>
  <conditionalFormatting sqref="AY90 BA90:BG90">
    <cfRule type="cellIs" dxfId="1930" priority="1735" operator="equal">
      <formula>_FV(13,"3")</formula>
    </cfRule>
  </conditionalFormatting>
  <conditionalFormatting sqref="AY90 BA90:BG90">
    <cfRule type="cellIs" dxfId="1929" priority="1736" operator="equal">
      <formula>_FV(13,"3")</formula>
    </cfRule>
  </conditionalFormatting>
  <conditionalFormatting sqref="AY90 BA90:BG90">
    <cfRule type="cellIs" dxfId="1928" priority="1737" operator="equal">
      <formula>_FV(13,"3")</formula>
    </cfRule>
  </conditionalFormatting>
  <conditionalFormatting sqref="AY90 BA90:BG90">
    <cfRule type="cellIs" dxfId="1927" priority="1724" operator="equal">
      <formula>"09.00 – 18.00"</formula>
    </cfRule>
  </conditionalFormatting>
  <conditionalFormatting sqref="AY90 BA90:BG90">
    <cfRule type="cellIs" dxfId="1926" priority="1725" operator="equal">
      <formula>"09.30 – 13.00"</formula>
    </cfRule>
  </conditionalFormatting>
  <conditionalFormatting sqref="AY90 BA90:BG90">
    <cfRule type="cellIs" dxfId="1925" priority="1726" operator="equal">
      <formula>"10.30 – 19.30"</formula>
    </cfRule>
  </conditionalFormatting>
  <conditionalFormatting sqref="AY90 BA90:BG90">
    <cfRule type="cellIs" dxfId="1924" priority="1727" operator="equal">
      <formula>"11.30 – 19.30"</formula>
    </cfRule>
  </conditionalFormatting>
  <conditionalFormatting sqref="AY90 BA90:BG90">
    <cfRule type="cellIs" dxfId="1923" priority="1728" operator="equal">
      <formula>_FV(13,"3")</formula>
    </cfRule>
  </conditionalFormatting>
  <conditionalFormatting sqref="AY90 BA90:BG90">
    <cfRule type="cellIs" dxfId="1922" priority="1729" operator="equal">
      <formula>_FV(13,"3")</formula>
    </cfRule>
  </conditionalFormatting>
  <conditionalFormatting sqref="AY90 BA90:BG90">
    <cfRule type="cellIs" dxfId="1921" priority="1730" operator="equal">
      <formula>_FV(13,"3")</formula>
    </cfRule>
  </conditionalFormatting>
  <conditionalFormatting sqref="AZ90">
    <cfRule type="cellIs" dxfId="1920" priority="1715" operator="equal">
      <formula>"09.00 – 13.00"</formula>
    </cfRule>
  </conditionalFormatting>
  <conditionalFormatting sqref="AZ90">
    <cfRule type="cellIs" dxfId="1919" priority="1716" operator="equal">
      <formula>"09.00 – 15.00"</formula>
    </cfRule>
  </conditionalFormatting>
  <conditionalFormatting sqref="AZ90">
    <cfRule type="cellIs" dxfId="1918" priority="1717" operator="equal">
      <formula>"09.00 – 18.00"</formula>
    </cfRule>
  </conditionalFormatting>
  <conditionalFormatting sqref="AZ90">
    <cfRule type="cellIs" dxfId="1917" priority="1718" operator="equal">
      <formula>"09.30 – 13.00"</formula>
    </cfRule>
  </conditionalFormatting>
  <conditionalFormatting sqref="AZ90">
    <cfRule type="cellIs" dxfId="1916" priority="1719" operator="equal">
      <formula>"10.30 – 19.30"</formula>
    </cfRule>
  </conditionalFormatting>
  <conditionalFormatting sqref="AZ90">
    <cfRule type="cellIs" dxfId="1915" priority="1720" operator="equal">
      <formula>"11.30 – 19.30"</formula>
    </cfRule>
  </conditionalFormatting>
  <conditionalFormatting sqref="AZ90">
    <cfRule type="cellIs" dxfId="1914" priority="1721" operator="equal">
      <formula>_FV(13,"3")</formula>
    </cfRule>
  </conditionalFormatting>
  <conditionalFormatting sqref="AZ90">
    <cfRule type="cellIs" dxfId="1913" priority="1722" operator="equal">
      <formula>_FV(13,"3")</formula>
    </cfRule>
  </conditionalFormatting>
  <conditionalFormatting sqref="AZ90">
    <cfRule type="cellIs" dxfId="1912" priority="1723" operator="equal">
      <formula>_FV(13,"3")</formula>
    </cfRule>
  </conditionalFormatting>
  <conditionalFormatting sqref="AZ90">
    <cfRule type="containsText" dxfId="1911" priority="1705" operator="containsText" text="DOMENICA">
      <formula>NOT(ISERROR(SEARCH("DOMENICA",AZ90)))</formula>
    </cfRule>
    <cfRule type="containsText" dxfId="1910" priority="1706" operator="containsText" text="08.30 – 14.30">
      <formula>NOT(ISERROR(SEARCH("08.30 – 14.30",AZ90)))</formula>
    </cfRule>
    <cfRule type="containsText" dxfId="1909" priority="1707" operator="containsText" text="09.30 – 18.30">
      <formula>NOT(ISERROR(SEARCH("09.30 – 18.30",AZ90)))</formula>
    </cfRule>
    <cfRule type="containsText" dxfId="1908" priority="1708" operator="containsText" text="08.30 – 16.30">
      <formula>NOT(ISERROR(SEARCH("08.30 – 16.30",AZ90)))</formula>
    </cfRule>
    <cfRule type="containsText" dxfId="1907" priority="1709" operator="containsText" text="08.30 – 17.30">
      <formula>NOT(ISERROR(SEARCH("08.30 – 17.30",AZ90)))</formula>
    </cfRule>
    <cfRule type="containsText" dxfId="1906" priority="1710" operator="containsText" text="09.00 – 18.00">
      <formula>NOT(ISERROR(SEARCH("09.00 – 18.00",AZ90)))</formula>
    </cfRule>
    <cfRule type="containsText" dxfId="1905" priority="1711" operator="containsText" text="09.00 – 15.00">
      <formula>NOT(ISERROR(SEARCH("09.00 – 15.00",AZ90)))</formula>
    </cfRule>
    <cfRule type="containsText" dxfId="1904" priority="1712" operator="containsText" text="10.30 – 19.30">
      <formula>NOT(ISERROR(SEARCH("10.30 – 19.30",AZ90)))</formula>
    </cfRule>
    <cfRule type="containsText" dxfId="1903" priority="1713" operator="containsText" text="09.00 – 13.00">
      <formula>NOT(ISERROR(SEARCH("09.00 – 13.00",AZ90)))</formula>
    </cfRule>
    <cfRule type="containsText" dxfId="1902" priority="1714" operator="containsText" text="11.30 – 19.30">
      <formula>NOT(ISERROR(SEARCH("11.30 – 19.30",AZ90)))</formula>
    </cfRule>
  </conditionalFormatting>
  <conditionalFormatting sqref="AZ90">
    <cfRule type="cellIs" dxfId="1901" priority="1697" operator="equal">
      <formula>"09.00 – 15.00"</formula>
    </cfRule>
  </conditionalFormatting>
  <conditionalFormatting sqref="AZ90">
    <cfRule type="cellIs" dxfId="1900" priority="1698" operator="equal">
      <formula>"09.00 – 18.00"</formula>
    </cfRule>
  </conditionalFormatting>
  <conditionalFormatting sqref="AZ90">
    <cfRule type="cellIs" dxfId="1899" priority="1699" operator="equal">
      <formula>"09.30 – 13.00"</formula>
    </cfRule>
  </conditionalFormatting>
  <conditionalFormatting sqref="AZ90">
    <cfRule type="cellIs" dxfId="1898" priority="1700" operator="equal">
      <formula>"10.30 – 19.30"</formula>
    </cfRule>
  </conditionalFormatting>
  <conditionalFormatting sqref="AZ90">
    <cfRule type="cellIs" dxfId="1897" priority="1701" operator="equal">
      <formula>"11.30 – 19.30"</formula>
    </cfRule>
  </conditionalFormatting>
  <conditionalFormatting sqref="AZ90">
    <cfRule type="cellIs" dxfId="1896" priority="1702" operator="equal">
      <formula>_FV(13,"3")</formula>
    </cfRule>
  </conditionalFormatting>
  <conditionalFormatting sqref="AZ90">
    <cfRule type="cellIs" dxfId="1895" priority="1703" operator="equal">
      <formula>_FV(13,"3")</formula>
    </cfRule>
  </conditionalFormatting>
  <conditionalFormatting sqref="AZ90">
    <cfRule type="cellIs" dxfId="1894" priority="1704" operator="equal">
      <formula>_FV(13,"3")</formula>
    </cfRule>
  </conditionalFormatting>
  <conditionalFormatting sqref="AZ90">
    <cfRule type="cellIs" dxfId="1893" priority="1689" operator="equal">
      <formula>"09.00 – 15.00"</formula>
    </cfRule>
  </conditionalFormatting>
  <conditionalFormatting sqref="AZ90">
    <cfRule type="cellIs" dxfId="1892" priority="1690" operator="equal">
      <formula>"09.00 – 18.00"</formula>
    </cfRule>
  </conditionalFormatting>
  <conditionalFormatting sqref="AZ90">
    <cfRule type="cellIs" dxfId="1891" priority="1691" operator="equal">
      <formula>"09.30 – 13.00"</formula>
    </cfRule>
  </conditionalFormatting>
  <conditionalFormatting sqref="AZ90">
    <cfRule type="cellIs" dxfId="1890" priority="1692" operator="equal">
      <formula>"10.30 – 19.30"</formula>
    </cfRule>
  </conditionalFormatting>
  <conditionalFormatting sqref="AZ90">
    <cfRule type="cellIs" dxfId="1889" priority="1693" operator="equal">
      <formula>"11.30 – 19.30"</formula>
    </cfRule>
  </conditionalFormatting>
  <conditionalFormatting sqref="AZ90">
    <cfRule type="cellIs" dxfId="1888" priority="1694" operator="equal">
      <formula>_FV(13,"3")</formula>
    </cfRule>
  </conditionalFormatting>
  <conditionalFormatting sqref="AZ90">
    <cfRule type="cellIs" dxfId="1887" priority="1695" operator="equal">
      <formula>_FV(13,"3")</formula>
    </cfRule>
  </conditionalFormatting>
  <conditionalFormatting sqref="AZ90">
    <cfRule type="cellIs" dxfId="1886" priority="1696" operator="equal">
      <formula>_FV(13,"3")</formula>
    </cfRule>
  </conditionalFormatting>
  <conditionalFormatting sqref="AZ90">
    <cfRule type="containsText" dxfId="1885" priority="1683" operator="containsText" text="09.00 - 13.00">
      <formula>NOT(ISERROR(SEARCH("09.00 - 13.00",AZ90)))</formula>
    </cfRule>
    <cfRule type="containsText" dxfId="1884" priority="1684" operator="containsText" text="09.00 – 15:00">
      <formula>NOT(ISERROR(SEARCH("09.00 – 15:00",AZ90)))</formula>
    </cfRule>
    <cfRule type="containsText" dxfId="1883" priority="1685" operator="containsText" text="09.00 – 16.00">
      <formula>NOT(ISERROR(SEARCH("09.00 – 16.00",AZ90)))</formula>
    </cfRule>
    <cfRule type="containsText" dxfId="1882" priority="1686" operator="containsText" text="09.00 - 13:00">
      <formula>NOT(ISERROR(SEARCH("09.00 - 13:00",AZ90)))</formula>
    </cfRule>
    <cfRule type="containsText" dxfId="1881" priority="1687" operator="containsText" text="08.30 – 16:30 ">
      <formula>NOT(ISERROR(SEARCH("08.30 – 16:30 ",AZ90)))</formula>
    </cfRule>
    <cfRule type="containsText" dxfId="1880" priority="1688" operator="containsText" text="08.30 – 17:30 ">
      <formula>NOT(ISERROR(SEARCH("08.30 – 17:30 ",AZ90)))</formula>
    </cfRule>
  </conditionalFormatting>
  <conditionalFormatting sqref="AZ90">
    <cfRule type="cellIs" dxfId="1879" priority="1675" operator="equal">
      <formula>"09.00 – 15.00"</formula>
    </cfRule>
  </conditionalFormatting>
  <conditionalFormatting sqref="AZ90">
    <cfRule type="cellIs" dxfId="1878" priority="1676" operator="equal">
      <formula>"09.00 – 18.00"</formula>
    </cfRule>
  </conditionalFormatting>
  <conditionalFormatting sqref="AZ90">
    <cfRule type="cellIs" dxfId="1877" priority="1677" operator="equal">
      <formula>"09.30 – 13.00"</formula>
    </cfRule>
  </conditionalFormatting>
  <conditionalFormatting sqref="AZ90">
    <cfRule type="cellIs" dxfId="1876" priority="1678" operator="equal">
      <formula>"10.30 – 19.30"</formula>
    </cfRule>
  </conditionalFormatting>
  <conditionalFormatting sqref="AZ90">
    <cfRule type="cellIs" dxfId="1875" priority="1679" operator="equal">
      <formula>"11.30 – 19.30"</formula>
    </cfRule>
  </conditionalFormatting>
  <conditionalFormatting sqref="AZ90">
    <cfRule type="cellIs" dxfId="1874" priority="1680" operator="equal">
      <formula>_FV(13,"3")</formula>
    </cfRule>
  </conditionalFormatting>
  <conditionalFormatting sqref="AZ90">
    <cfRule type="cellIs" dxfId="1873" priority="1681" operator="equal">
      <formula>_FV(13,"3")</formula>
    </cfRule>
  </conditionalFormatting>
  <conditionalFormatting sqref="AZ90">
    <cfRule type="cellIs" dxfId="1872" priority="1682" operator="equal">
      <formula>_FV(13,"3")</formula>
    </cfRule>
  </conditionalFormatting>
  <conditionalFormatting sqref="AZ90">
    <cfRule type="containsText" dxfId="1871" priority="1665" operator="containsText" text="DOMENICA">
      <formula>NOT(ISERROR(SEARCH("DOMENICA",AZ90)))</formula>
    </cfRule>
    <cfRule type="containsText" dxfId="1870" priority="1666" operator="containsText" text="08.30 – 14.30">
      <formula>NOT(ISERROR(SEARCH("08.30 – 14.30",AZ90)))</formula>
    </cfRule>
    <cfRule type="containsText" dxfId="1869" priority="1667" operator="containsText" text="09.30 – 18.30">
      <formula>NOT(ISERROR(SEARCH("09.30 – 18.30",AZ90)))</formula>
    </cfRule>
    <cfRule type="containsText" dxfId="1868" priority="1668" operator="containsText" text="08.30 – 16.30">
      <formula>NOT(ISERROR(SEARCH("08.30 – 16.30",AZ90)))</formula>
    </cfRule>
    <cfRule type="containsText" dxfId="1867" priority="1669" operator="containsText" text="08.30 – 17.30">
      <formula>NOT(ISERROR(SEARCH("08.30 – 17.30",AZ90)))</formula>
    </cfRule>
    <cfRule type="containsText" dxfId="1866" priority="1670" operator="containsText" text="09.00 – 18.00">
      <formula>NOT(ISERROR(SEARCH("09.00 – 18.00",AZ90)))</formula>
    </cfRule>
    <cfRule type="containsText" dxfId="1865" priority="1671" operator="containsText" text="09.00 – 15.00">
      <formula>NOT(ISERROR(SEARCH("09.00 – 15.00",AZ90)))</formula>
    </cfRule>
    <cfRule type="containsText" dxfId="1864" priority="1672" operator="containsText" text="10.30 – 19.30">
      <formula>NOT(ISERROR(SEARCH("10.30 – 19.30",AZ90)))</formula>
    </cfRule>
    <cfRule type="containsText" dxfId="1863" priority="1673" operator="containsText" text="09.00 – 13.00">
      <formula>NOT(ISERROR(SEARCH("09.00 – 13.00",AZ90)))</formula>
    </cfRule>
    <cfRule type="containsText" dxfId="1862" priority="1674" operator="containsText" text="11.30 – 19.30">
      <formula>NOT(ISERROR(SEARCH("11.30 – 19.30",AZ90)))</formula>
    </cfRule>
  </conditionalFormatting>
  <conditionalFormatting sqref="AZ90">
    <cfRule type="cellIs" dxfId="1861" priority="1658" operator="equal">
      <formula>"09.00 – 18.00"</formula>
    </cfRule>
  </conditionalFormatting>
  <conditionalFormatting sqref="AZ90">
    <cfRule type="cellIs" dxfId="1860" priority="1659" operator="equal">
      <formula>"09.30 – 13.00"</formula>
    </cfRule>
  </conditionalFormatting>
  <conditionalFormatting sqref="AZ90">
    <cfRule type="cellIs" dxfId="1859" priority="1660" operator="equal">
      <formula>"10.30 – 19.30"</formula>
    </cfRule>
  </conditionalFormatting>
  <conditionalFormatting sqref="AZ90">
    <cfRule type="cellIs" dxfId="1858" priority="1661" operator="equal">
      <formula>"11.30 – 19.30"</formula>
    </cfRule>
  </conditionalFormatting>
  <conditionalFormatting sqref="AZ90">
    <cfRule type="cellIs" dxfId="1857" priority="1662" operator="equal">
      <formula>_FV(13,"3")</formula>
    </cfRule>
  </conditionalFormatting>
  <conditionalFormatting sqref="AZ90">
    <cfRule type="cellIs" dxfId="1856" priority="1663" operator="equal">
      <formula>_FV(13,"3")</formula>
    </cfRule>
  </conditionalFormatting>
  <conditionalFormatting sqref="AZ90">
    <cfRule type="cellIs" dxfId="1855" priority="1664" operator="equal">
      <formula>_FV(13,"3")</formula>
    </cfRule>
  </conditionalFormatting>
  <conditionalFormatting sqref="AZ90">
    <cfRule type="cellIs" dxfId="1854" priority="1651" operator="equal">
      <formula>"09.00 – 18.00"</formula>
    </cfRule>
  </conditionalFormatting>
  <conditionalFormatting sqref="AZ90">
    <cfRule type="cellIs" dxfId="1853" priority="1652" operator="equal">
      <formula>"09.30 – 13.00"</formula>
    </cfRule>
  </conditionalFormatting>
  <conditionalFormatting sqref="AZ90">
    <cfRule type="cellIs" dxfId="1852" priority="1653" operator="equal">
      <formula>"10.30 – 19.30"</formula>
    </cfRule>
  </conditionalFormatting>
  <conditionalFormatting sqref="AZ90">
    <cfRule type="cellIs" dxfId="1851" priority="1654" operator="equal">
      <formula>"11.30 – 19.30"</formula>
    </cfRule>
  </conditionalFormatting>
  <conditionalFormatting sqref="AZ90">
    <cfRule type="cellIs" dxfId="1850" priority="1655" operator="equal">
      <formula>_FV(13,"3")</formula>
    </cfRule>
  </conditionalFormatting>
  <conditionalFormatting sqref="AZ90">
    <cfRule type="cellIs" dxfId="1849" priority="1656" operator="equal">
      <formula>_FV(13,"3")</formula>
    </cfRule>
  </conditionalFormatting>
  <conditionalFormatting sqref="AZ90">
    <cfRule type="cellIs" dxfId="1848" priority="1657" operator="equal">
      <formula>_FV(13,"3")</formula>
    </cfRule>
  </conditionalFormatting>
  <conditionalFormatting sqref="Y90">
    <cfRule type="cellIs" dxfId="1847" priority="1642" operator="equal">
      <formula>"09.00 – 13.00"</formula>
    </cfRule>
  </conditionalFormatting>
  <conditionalFormatting sqref="Y90">
    <cfRule type="cellIs" dxfId="1846" priority="1643" operator="equal">
      <formula>"09.00 – 15.00"</formula>
    </cfRule>
  </conditionalFormatting>
  <conditionalFormatting sqref="Y90">
    <cfRule type="cellIs" dxfId="1845" priority="1644" operator="equal">
      <formula>"09.00 – 18.00"</formula>
    </cfRule>
  </conditionalFormatting>
  <conditionalFormatting sqref="Y90">
    <cfRule type="cellIs" dxfId="1844" priority="1645" operator="equal">
      <formula>"09.30 – 13.00"</formula>
    </cfRule>
  </conditionalFormatting>
  <conditionalFormatting sqref="Y90">
    <cfRule type="cellIs" dxfId="1843" priority="1646" operator="equal">
      <formula>"10.30 – 19.30"</formula>
    </cfRule>
  </conditionalFormatting>
  <conditionalFormatting sqref="Y90">
    <cfRule type="cellIs" dxfId="1842" priority="1647" operator="equal">
      <formula>"11.30 – 19.30"</formula>
    </cfRule>
  </conditionalFormatting>
  <conditionalFormatting sqref="Y90">
    <cfRule type="cellIs" dxfId="1841" priority="1648" operator="equal">
      <formula>_FV(13,"3")</formula>
    </cfRule>
  </conditionalFormatting>
  <conditionalFormatting sqref="Y90">
    <cfRule type="cellIs" dxfId="1840" priority="1649" operator="equal">
      <formula>_FV(13,"3")</formula>
    </cfRule>
  </conditionalFormatting>
  <conditionalFormatting sqref="Y90">
    <cfRule type="cellIs" dxfId="1839" priority="1650" operator="equal">
      <formula>_FV(13,"3")</formula>
    </cfRule>
  </conditionalFormatting>
  <conditionalFormatting sqref="Y90">
    <cfRule type="containsText" dxfId="1838" priority="1632" operator="containsText" text="DOMENICA">
      <formula>NOT(ISERROR(SEARCH("DOMENICA",Y90)))</formula>
    </cfRule>
    <cfRule type="containsText" dxfId="1837" priority="1633" operator="containsText" text="08.30 – 14.30">
      <formula>NOT(ISERROR(SEARCH("08.30 – 14.30",Y90)))</formula>
    </cfRule>
    <cfRule type="containsText" dxfId="1836" priority="1634" operator="containsText" text="09.30 – 18.30">
      <formula>NOT(ISERROR(SEARCH("09.30 – 18.30",Y90)))</formula>
    </cfRule>
    <cfRule type="containsText" dxfId="1835" priority="1635" operator="containsText" text="08.30 – 16.30">
      <formula>NOT(ISERROR(SEARCH("08.30 – 16.30",Y90)))</formula>
    </cfRule>
    <cfRule type="containsText" dxfId="1834" priority="1636" operator="containsText" text="08.30 – 17.30">
      <formula>NOT(ISERROR(SEARCH("08.30 – 17.30",Y90)))</formula>
    </cfRule>
    <cfRule type="containsText" dxfId="1833" priority="1637" operator="containsText" text="09.00 – 18.00">
      <formula>NOT(ISERROR(SEARCH("09.00 – 18.00",Y90)))</formula>
    </cfRule>
    <cfRule type="containsText" dxfId="1832" priority="1638" operator="containsText" text="09.00 – 15.00">
      <formula>NOT(ISERROR(SEARCH("09.00 – 15.00",Y90)))</formula>
    </cfRule>
    <cfRule type="containsText" dxfId="1831" priority="1639" operator="containsText" text="10.30 – 19.30">
      <formula>NOT(ISERROR(SEARCH("10.30 – 19.30",Y90)))</formula>
    </cfRule>
    <cfRule type="containsText" dxfId="1830" priority="1640" operator="containsText" text="09.00 – 13.00">
      <formula>NOT(ISERROR(SEARCH("09.00 – 13.00",Y90)))</formula>
    </cfRule>
    <cfRule type="containsText" dxfId="1829" priority="1641" operator="containsText" text="11.30 – 19.30">
      <formula>NOT(ISERROR(SEARCH("11.30 – 19.30",Y90)))</formula>
    </cfRule>
  </conditionalFormatting>
  <conditionalFormatting sqref="Y90">
    <cfRule type="cellIs" dxfId="1828" priority="1624" operator="equal">
      <formula>"09.00 – 15.00"</formula>
    </cfRule>
  </conditionalFormatting>
  <conditionalFormatting sqref="Y90">
    <cfRule type="cellIs" dxfId="1827" priority="1625" operator="equal">
      <formula>"09.00 – 18.00"</formula>
    </cfRule>
  </conditionalFormatting>
  <conditionalFormatting sqref="Y90">
    <cfRule type="cellIs" dxfId="1826" priority="1626" operator="equal">
      <formula>"09.30 – 13.00"</formula>
    </cfRule>
  </conditionalFormatting>
  <conditionalFormatting sqref="Y90">
    <cfRule type="cellIs" dxfId="1825" priority="1627" operator="equal">
      <formula>"10.30 – 19.30"</formula>
    </cfRule>
  </conditionalFormatting>
  <conditionalFormatting sqref="Y90">
    <cfRule type="cellIs" dxfId="1824" priority="1628" operator="equal">
      <formula>"11.30 – 19.30"</formula>
    </cfRule>
  </conditionalFormatting>
  <conditionalFormatting sqref="Y90">
    <cfRule type="cellIs" dxfId="1823" priority="1629" operator="equal">
      <formula>_FV(13,"3")</formula>
    </cfRule>
  </conditionalFormatting>
  <conditionalFormatting sqref="Y90">
    <cfRule type="cellIs" dxfId="1822" priority="1630" operator="equal">
      <formula>_FV(13,"3")</formula>
    </cfRule>
  </conditionalFormatting>
  <conditionalFormatting sqref="Y90">
    <cfRule type="cellIs" dxfId="1821" priority="1631" operator="equal">
      <formula>_FV(13,"3")</formula>
    </cfRule>
  </conditionalFormatting>
  <conditionalFormatting sqref="Y90">
    <cfRule type="cellIs" dxfId="1820" priority="1616" operator="equal">
      <formula>"09.00 – 15.00"</formula>
    </cfRule>
  </conditionalFormatting>
  <conditionalFormatting sqref="Y90">
    <cfRule type="cellIs" dxfId="1819" priority="1617" operator="equal">
      <formula>"09.00 – 18.00"</formula>
    </cfRule>
  </conditionalFormatting>
  <conditionalFormatting sqref="Y90">
    <cfRule type="cellIs" dxfId="1818" priority="1618" operator="equal">
      <formula>"09.30 – 13.00"</formula>
    </cfRule>
  </conditionalFormatting>
  <conditionalFormatting sqref="Y90">
    <cfRule type="cellIs" dxfId="1817" priority="1619" operator="equal">
      <formula>"10.30 – 19.30"</formula>
    </cfRule>
  </conditionalFormatting>
  <conditionalFormatting sqref="Y90">
    <cfRule type="cellIs" dxfId="1816" priority="1620" operator="equal">
      <formula>"11.30 – 19.30"</formula>
    </cfRule>
  </conditionalFormatting>
  <conditionalFormatting sqref="Y90">
    <cfRule type="cellIs" dxfId="1815" priority="1621" operator="equal">
      <formula>_FV(13,"3")</formula>
    </cfRule>
  </conditionalFormatting>
  <conditionalFormatting sqref="Y90">
    <cfRule type="cellIs" dxfId="1814" priority="1622" operator="equal">
      <formula>_FV(13,"3")</formula>
    </cfRule>
  </conditionalFormatting>
  <conditionalFormatting sqref="Y90">
    <cfRule type="cellIs" dxfId="1813" priority="1623" operator="equal">
      <formula>_FV(13,"3")</formula>
    </cfRule>
  </conditionalFormatting>
  <conditionalFormatting sqref="Y90">
    <cfRule type="containsText" dxfId="1812" priority="1610" operator="containsText" text="09.00 - 13.00">
      <formula>NOT(ISERROR(SEARCH("09.00 - 13.00",Y90)))</formula>
    </cfRule>
    <cfRule type="containsText" dxfId="1811" priority="1611" operator="containsText" text="09.00 – 15:00">
      <formula>NOT(ISERROR(SEARCH("09.00 – 15:00",Y90)))</formula>
    </cfRule>
    <cfRule type="containsText" dxfId="1810" priority="1612" operator="containsText" text="09.00 – 16.00">
      <formula>NOT(ISERROR(SEARCH("09.00 – 16.00",Y90)))</formula>
    </cfRule>
    <cfRule type="containsText" dxfId="1809" priority="1613" operator="containsText" text="09.00 - 13:00">
      <formula>NOT(ISERROR(SEARCH("09.00 - 13:00",Y90)))</formula>
    </cfRule>
    <cfRule type="containsText" dxfId="1808" priority="1614" operator="containsText" text="08.30 – 16:30 ">
      <formula>NOT(ISERROR(SEARCH("08.30 – 16:30 ",Y90)))</formula>
    </cfRule>
    <cfRule type="containsText" dxfId="1807" priority="1615" operator="containsText" text="08.30 – 17:30 ">
      <formula>NOT(ISERROR(SEARCH("08.30 – 17:30 ",Y90)))</formula>
    </cfRule>
  </conditionalFormatting>
  <conditionalFormatting sqref="Y90">
    <cfRule type="cellIs" dxfId="1806" priority="1602" operator="equal">
      <formula>"09.00 – 15.00"</formula>
    </cfRule>
  </conditionalFormatting>
  <conditionalFormatting sqref="Y90">
    <cfRule type="cellIs" dxfId="1805" priority="1603" operator="equal">
      <formula>"09.00 – 18.00"</formula>
    </cfRule>
  </conditionalFormatting>
  <conditionalFormatting sqref="Y90">
    <cfRule type="cellIs" dxfId="1804" priority="1604" operator="equal">
      <formula>"09.30 – 13.00"</formula>
    </cfRule>
  </conditionalFormatting>
  <conditionalFormatting sqref="Y90">
    <cfRule type="cellIs" dxfId="1803" priority="1605" operator="equal">
      <formula>"10.30 – 19.30"</formula>
    </cfRule>
  </conditionalFormatting>
  <conditionalFormatting sqref="Y90">
    <cfRule type="cellIs" dxfId="1802" priority="1606" operator="equal">
      <formula>"11.30 – 19.30"</formula>
    </cfRule>
  </conditionalFormatting>
  <conditionalFormatting sqref="Y90">
    <cfRule type="cellIs" dxfId="1801" priority="1607" operator="equal">
      <formula>_FV(13,"3")</formula>
    </cfRule>
  </conditionalFormatting>
  <conditionalFormatting sqref="Y90">
    <cfRule type="cellIs" dxfId="1800" priority="1608" operator="equal">
      <formula>_FV(13,"3")</formula>
    </cfRule>
  </conditionalFormatting>
  <conditionalFormatting sqref="Y90">
    <cfRule type="cellIs" dxfId="1799" priority="1609" operator="equal">
      <formula>_FV(13,"3")</formula>
    </cfRule>
  </conditionalFormatting>
  <conditionalFormatting sqref="Y90">
    <cfRule type="containsText" dxfId="1798" priority="1592" operator="containsText" text="DOMENICA">
      <formula>NOT(ISERROR(SEARCH("DOMENICA",Y90)))</formula>
    </cfRule>
    <cfRule type="containsText" dxfId="1797" priority="1593" operator="containsText" text="08.30 – 14.30">
      <formula>NOT(ISERROR(SEARCH("08.30 – 14.30",Y90)))</formula>
    </cfRule>
    <cfRule type="containsText" dxfId="1796" priority="1594" operator="containsText" text="09.30 – 18.30">
      <formula>NOT(ISERROR(SEARCH("09.30 – 18.30",Y90)))</formula>
    </cfRule>
    <cfRule type="containsText" dxfId="1795" priority="1595" operator="containsText" text="08.30 – 16.30">
      <formula>NOT(ISERROR(SEARCH("08.30 – 16.30",Y90)))</formula>
    </cfRule>
    <cfRule type="containsText" dxfId="1794" priority="1596" operator="containsText" text="08.30 – 17.30">
      <formula>NOT(ISERROR(SEARCH("08.30 – 17.30",Y90)))</formula>
    </cfRule>
    <cfRule type="containsText" dxfId="1793" priority="1597" operator="containsText" text="09.00 – 18.00">
      <formula>NOT(ISERROR(SEARCH("09.00 – 18.00",Y90)))</formula>
    </cfRule>
    <cfRule type="containsText" dxfId="1792" priority="1598" operator="containsText" text="09.00 – 15.00">
      <formula>NOT(ISERROR(SEARCH("09.00 – 15.00",Y90)))</formula>
    </cfRule>
    <cfRule type="containsText" dxfId="1791" priority="1599" operator="containsText" text="10.30 – 19.30">
      <formula>NOT(ISERROR(SEARCH("10.30 – 19.30",Y90)))</formula>
    </cfRule>
    <cfRule type="containsText" dxfId="1790" priority="1600" operator="containsText" text="09.00 – 13.00">
      <formula>NOT(ISERROR(SEARCH("09.00 – 13.00",Y90)))</formula>
    </cfRule>
    <cfRule type="containsText" dxfId="1789" priority="1601" operator="containsText" text="11.30 – 19.30">
      <formula>NOT(ISERROR(SEARCH("11.30 – 19.30",Y90)))</formula>
    </cfRule>
  </conditionalFormatting>
  <conditionalFormatting sqref="Y90">
    <cfRule type="cellIs" dxfId="1788" priority="1585" operator="equal">
      <formula>"09.00 – 18.00"</formula>
    </cfRule>
  </conditionalFormatting>
  <conditionalFormatting sqref="Y90">
    <cfRule type="cellIs" dxfId="1787" priority="1586" operator="equal">
      <formula>"09.30 – 13.00"</formula>
    </cfRule>
  </conditionalFormatting>
  <conditionalFormatting sqref="Y90">
    <cfRule type="cellIs" dxfId="1786" priority="1587" operator="equal">
      <formula>"10.30 – 19.30"</formula>
    </cfRule>
  </conditionalFormatting>
  <conditionalFormatting sqref="Y90">
    <cfRule type="cellIs" dxfId="1785" priority="1588" operator="equal">
      <formula>"11.30 – 19.30"</formula>
    </cfRule>
  </conditionalFormatting>
  <conditionalFormatting sqref="Y90">
    <cfRule type="cellIs" dxfId="1784" priority="1589" operator="equal">
      <formula>_FV(13,"3")</formula>
    </cfRule>
  </conditionalFormatting>
  <conditionalFormatting sqref="Y90">
    <cfRule type="cellIs" dxfId="1783" priority="1590" operator="equal">
      <formula>_FV(13,"3")</formula>
    </cfRule>
  </conditionalFormatting>
  <conditionalFormatting sqref="Y90">
    <cfRule type="cellIs" dxfId="1782" priority="1591" operator="equal">
      <formula>_FV(13,"3")</formula>
    </cfRule>
  </conditionalFormatting>
  <conditionalFormatting sqref="Y90">
    <cfRule type="cellIs" dxfId="1781" priority="1578" operator="equal">
      <formula>"09.00 – 18.00"</formula>
    </cfRule>
  </conditionalFormatting>
  <conditionalFormatting sqref="Y90">
    <cfRule type="cellIs" dxfId="1780" priority="1579" operator="equal">
      <formula>"09.30 – 13.00"</formula>
    </cfRule>
  </conditionalFormatting>
  <conditionalFormatting sqref="Y90">
    <cfRule type="cellIs" dxfId="1779" priority="1580" operator="equal">
      <formula>"10.30 – 19.30"</formula>
    </cfRule>
  </conditionalFormatting>
  <conditionalFormatting sqref="Y90">
    <cfRule type="cellIs" dxfId="1778" priority="1581" operator="equal">
      <formula>"11.30 – 19.30"</formula>
    </cfRule>
  </conditionalFormatting>
  <conditionalFormatting sqref="Y90">
    <cfRule type="cellIs" dxfId="1777" priority="1582" operator="equal">
      <formula>_FV(13,"3")</formula>
    </cfRule>
  </conditionalFormatting>
  <conditionalFormatting sqref="Y90">
    <cfRule type="cellIs" dxfId="1776" priority="1583" operator="equal">
      <formula>_FV(13,"3")</formula>
    </cfRule>
  </conditionalFormatting>
  <conditionalFormatting sqref="Y90">
    <cfRule type="cellIs" dxfId="1775" priority="1584" operator="equal">
      <formula>_FV(13,"3")</formula>
    </cfRule>
  </conditionalFormatting>
  <conditionalFormatting sqref="Z90">
    <cfRule type="cellIs" dxfId="1774" priority="1569" operator="equal">
      <formula>"09.00 – 13.00"</formula>
    </cfRule>
  </conditionalFormatting>
  <conditionalFormatting sqref="Z90">
    <cfRule type="cellIs" dxfId="1773" priority="1570" operator="equal">
      <formula>"09.00 – 15.00"</formula>
    </cfRule>
  </conditionalFormatting>
  <conditionalFormatting sqref="Z90">
    <cfRule type="cellIs" dxfId="1772" priority="1571" operator="equal">
      <formula>"09.00 – 18.00"</formula>
    </cfRule>
  </conditionalFormatting>
  <conditionalFormatting sqref="Z90">
    <cfRule type="cellIs" dxfId="1771" priority="1572" operator="equal">
      <formula>"09.30 – 13.00"</formula>
    </cfRule>
  </conditionalFormatting>
  <conditionalFormatting sqref="Z90">
    <cfRule type="cellIs" dxfId="1770" priority="1573" operator="equal">
      <formula>"10.30 – 19.30"</formula>
    </cfRule>
  </conditionalFormatting>
  <conditionalFormatting sqref="Z90">
    <cfRule type="cellIs" dxfId="1769" priority="1574" operator="equal">
      <formula>"11.30 – 19.30"</formula>
    </cfRule>
  </conditionalFormatting>
  <conditionalFormatting sqref="Z90">
    <cfRule type="cellIs" dxfId="1768" priority="1575" operator="equal">
      <formula>_FV(13,"3")</formula>
    </cfRule>
  </conditionalFormatting>
  <conditionalFormatting sqref="Z90">
    <cfRule type="cellIs" dxfId="1767" priority="1576" operator="equal">
      <formula>_FV(13,"3")</formula>
    </cfRule>
  </conditionalFormatting>
  <conditionalFormatting sqref="Z90">
    <cfRule type="cellIs" dxfId="1766" priority="1577" operator="equal">
      <formula>_FV(13,"3")</formula>
    </cfRule>
  </conditionalFormatting>
  <conditionalFormatting sqref="Z90">
    <cfRule type="containsText" dxfId="1765" priority="1559" operator="containsText" text="DOMENICA">
      <formula>NOT(ISERROR(SEARCH("DOMENICA",Z90)))</formula>
    </cfRule>
    <cfRule type="containsText" dxfId="1764" priority="1560" operator="containsText" text="08.30 – 14.30">
      <formula>NOT(ISERROR(SEARCH("08.30 – 14.30",Z90)))</formula>
    </cfRule>
    <cfRule type="containsText" dxfId="1763" priority="1561" operator="containsText" text="09.30 – 18.30">
      <formula>NOT(ISERROR(SEARCH("09.30 – 18.30",Z90)))</formula>
    </cfRule>
    <cfRule type="containsText" dxfId="1762" priority="1562" operator="containsText" text="08.30 – 16.30">
      <formula>NOT(ISERROR(SEARCH("08.30 – 16.30",Z90)))</formula>
    </cfRule>
    <cfRule type="containsText" dxfId="1761" priority="1563" operator="containsText" text="08.30 – 17.30">
      <formula>NOT(ISERROR(SEARCH("08.30 – 17.30",Z90)))</formula>
    </cfRule>
    <cfRule type="containsText" dxfId="1760" priority="1564" operator="containsText" text="09.00 – 18.00">
      <formula>NOT(ISERROR(SEARCH("09.00 – 18.00",Z90)))</formula>
    </cfRule>
    <cfRule type="containsText" dxfId="1759" priority="1565" operator="containsText" text="09.00 – 15.00">
      <formula>NOT(ISERROR(SEARCH("09.00 – 15.00",Z90)))</formula>
    </cfRule>
    <cfRule type="containsText" dxfId="1758" priority="1566" operator="containsText" text="10.30 – 19.30">
      <formula>NOT(ISERROR(SEARCH("10.30 – 19.30",Z90)))</formula>
    </cfRule>
    <cfRule type="containsText" dxfId="1757" priority="1567" operator="containsText" text="09.00 – 13.00">
      <formula>NOT(ISERROR(SEARCH("09.00 – 13.00",Z90)))</formula>
    </cfRule>
    <cfRule type="containsText" dxfId="1756" priority="1568" operator="containsText" text="11.30 – 19.30">
      <formula>NOT(ISERROR(SEARCH("11.30 – 19.30",Z90)))</formula>
    </cfRule>
  </conditionalFormatting>
  <conditionalFormatting sqref="Z90">
    <cfRule type="cellIs" dxfId="1755" priority="1551" operator="equal">
      <formula>"09.00 – 15.00"</formula>
    </cfRule>
  </conditionalFormatting>
  <conditionalFormatting sqref="Z90">
    <cfRule type="cellIs" dxfId="1754" priority="1552" operator="equal">
      <formula>"09.00 – 18.00"</formula>
    </cfRule>
  </conditionalFormatting>
  <conditionalFormatting sqref="Z90">
    <cfRule type="cellIs" dxfId="1753" priority="1553" operator="equal">
      <formula>"09.30 – 13.00"</formula>
    </cfRule>
  </conditionalFormatting>
  <conditionalFormatting sqref="Z90">
    <cfRule type="cellIs" dxfId="1752" priority="1554" operator="equal">
      <formula>"10.30 – 19.30"</formula>
    </cfRule>
  </conditionalFormatting>
  <conditionalFormatting sqref="Z90">
    <cfRule type="cellIs" dxfId="1751" priority="1555" operator="equal">
      <formula>"11.30 – 19.30"</formula>
    </cfRule>
  </conditionalFormatting>
  <conditionalFormatting sqref="Z90">
    <cfRule type="cellIs" dxfId="1750" priority="1556" operator="equal">
      <formula>_FV(13,"3")</formula>
    </cfRule>
  </conditionalFormatting>
  <conditionalFormatting sqref="Z90">
    <cfRule type="cellIs" dxfId="1749" priority="1557" operator="equal">
      <formula>_FV(13,"3")</formula>
    </cfRule>
  </conditionalFormatting>
  <conditionalFormatting sqref="Z90">
    <cfRule type="cellIs" dxfId="1748" priority="1558" operator="equal">
      <formula>_FV(13,"3")</formula>
    </cfRule>
  </conditionalFormatting>
  <conditionalFormatting sqref="Z90">
    <cfRule type="cellIs" dxfId="1747" priority="1543" operator="equal">
      <formula>"09.00 – 15.00"</formula>
    </cfRule>
  </conditionalFormatting>
  <conditionalFormatting sqref="Z90">
    <cfRule type="cellIs" dxfId="1746" priority="1544" operator="equal">
      <formula>"09.00 – 18.00"</formula>
    </cfRule>
  </conditionalFormatting>
  <conditionalFormatting sqref="Z90">
    <cfRule type="cellIs" dxfId="1745" priority="1545" operator="equal">
      <formula>"09.30 – 13.00"</formula>
    </cfRule>
  </conditionalFormatting>
  <conditionalFormatting sqref="Z90">
    <cfRule type="cellIs" dxfId="1744" priority="1546" operator="equal">
      <formula>"10.30 – 19.30"</formula>
    </cfRule>
  </conditionalFormatting>
  <conditionalFormatting sqref="Z90">
    <cfRule type="cellIs" dxfId="1743" priority="1547" operator="equal">
      <formula>"11.30 – 19.30"</formula>
    </cfRule>
  </conditionalFormatting>
  <conditionalFormatting sqref="Z90">
    <cfRule type="cellIs" dxfId="1742" priority="1548" operator="equal">
      <formula>_FV(13,"3")</formula>
    </cfRule>
  </conditionalFormatting>
  <conditionalFormatting sqref="Z90">
    <cfRule type="cellIs" dxfId="1741" priority="1549" operator="equal">
      <formula>_FV(13,"3")</formula>
    </cfRule>
  </conditionalFormatting>
  <conditionalFormatting sqref="Z90">
    <cfRule type="cellIs" dxfId="1740" priority="1550" operator="equal">
      <formula>_FV(13,"3")</formula>
    </cfRule>
  </conditionalFormatting>
  <conditionalFormatting sqref="Z90">
    <cfRule type="containsText" dxfId="1739" priority="1537" operator="containsText" text="09.00 - 13.00">
      <formula>NOT(ISERROR(SEARCH("09.00 - 13.00",Z90)))</formula>
    </cfRule>
    <cfRule type="containsText" dxfId="1738" priority="1538" operator="containsText" text="09.00 – 15:00">
      <formula>NOT(ISERROR(SEARCH("09.00 – 15:00",Z90)))</formula>
    </cfRule>
    <cfRule type="containsText" dxfId="1737" priority="1539" operator="containsText" text="09.00 – 16.00">
      <formula>NOT(ISERROR(SEARCH("09.00 – 16.00",Z90)))</formula>
    </cfRule>
    <cfRule type="containsText" dxfId="1736" priority="1540" operator="containsText" text="09.00 - 13:00">
      <formula>NOT(ISERROR(SEARCH("09.00 - 13:00",Z90)))</formula>
    </cfRule>
    <cfRule type="containsText" dxfId="1735" priority="1541" operator="containsText" text="08.30 – 16:30 ">
      <formula>NOT(ISERROR(SEARCH("08.30 – 16:30 ",Z90)))</formula>
    </cfRule>
    <cfRule type="containsText" dxfId="1734" priority="1542" operator="containsText" text="08.30 – 17:30 ">
      <formula>NOT(ISERROR(SEARCH("08.30 – 17:30 ",Z90)))</formula>
    </cfRule>
  </conditionalFormatting>
  <conditionalFormatting sqref="Z90">
    <cfRule type="cellIs" dxfId="1733" priority="1529" operator="equal">
      <formula>"09.00 – 15.00"</formula>
    </cfRule>
  </conditionalFormatting>
  <conditionalFormatting sqref="Z90">
    <cfRule type="cellIs" dxfId="1732" priority="1530" operator="equal">
      <formula>"09.00 – 18.00"</formula>
    </cfRule>
  </conditionalFormatting>
  <conditionalFormatting sqref="Z90">
    <cfRule type="cellIs" dxfId="1731" priority="1531" operator="equal">
      <formula>"09.30 – 13.00"</formula>
    </cfRule>
  </conditionalFormatting>
  <conditionalFormatting sqref="Z90">
    <cfRule type="cellIs" dxfId="1730" priority="1532" operator="equal">
      <formula>"10.30 – 19.30"</formula>
    </cfRule>
  </conditionalFormatting>
  <conditionalFormatting sqref="Z90">
    <cfRule type="cellIs" dxfId="1729" priority="1533" operator="equal">
      <formula>"11.30 – 19.30"</formula>
    </cfRule>
  </conditionalFormatting>
  <conditionalFormatting sqref="Z90">
    <cfRule type="cellIs" dxfId="1728" priority="1534" operator="equal">
      <formula>_FV(13,"3")</formula>
    </cfRule>
  </conditionalFormatting>
  <conditionalFormatting sqref="Z90">
    <cfRule type="cellIs" dxfId="1727" priority="1535" operator="equal">
      <formula>_FV(13,"3")</formula>
    </cfRule>
  </conditionalFormatting>
  <conditionalFormatting sqref="Z90">
    <cfRule type="cellIs" dxfId="1726" priority="1536" operator="equal">
      <formula>_FV(13,"3")</formula>
    </cfRule>
  </conditionalFormatting>
  <conditionalFormatting sqref="Z90">
    <cfRule type="containsText" dxfId="1725" priority="1519" operator="containsText" text="DOMENICA">
      <formula>NOT(ISERROR(SEARCH("DOMENICA",Z90)))</formula>
    </cfRule>
    <cfRule type="containsText" dxfId="1724" priority="1520" operator="containsText" text="08.30 – 14.30">
      <formula>NOT(ISERROR(SEARCH("08.30 – 14.30",Z90)))</formula>
    </cfRule>
    <cfRule type="containsText" dxfId="1723" priority="1521" operator="containsText" text="09.30 – 18.30">
      <formula>NOT(ISERROR(SEARCH("09.30 – 18.30",Z90)))</formula>
    </cfRule>
    <cfRule type="containsText" dxfId="1722" priority="1522" operator="containsText" text="08.30 – 16.30">
      <formula>NOT(ISERROR(SEARCH("08.30 – 16.30",Z90)))</formula>
    </cfRule>
    <cfRule type="containsText" dxfId="1721" priority="1523" operator="containsText" text="08.30 – 17.30">
      <formula>NOT(ISERROR(SEARCH("08.30 – 17.30",Z90)))</formula>
    </cfRule>
    <cfRule type="containsText" dxfId="1720" priority="1524" operator="containsText" text="09.00 – 18.00">
      <formula>NOT(ISERROR(SEARCH("09.00 – 18.00",Z90)))</formula>
    </cfRule>
    <cfRule type="containsText" dxfId="1719" priority="1525" operator="containsText" text="09.00 – 15.00">
      <formula>NOT(ISERROR(SEARCH("09.00 – 15.00",Z90)))</formula>
    </cfRule>
    <cfRule type="containsText" dxfId="1718" priority="1526" operator="containsText" text="10.30 – 19.30">
      <formula>NOT(ISERROR(SEARCH("10.30 – 19.30",Z90)))</formula>
    </cfRule>
    <cfRule type="containsText" dxfId="1717" priority="1527" operator="containsText" text="09.00 – 13.00">
      <formula>NOT(ISERROR(SEARCH("09.00 – 13.00",Z90)))</formula>
    </cfRule>
    <cfRule type="containsText" dxfId="1716" priority="1528" operator="containsText" text="11.30 – 19.30">
      <formula>NOT(ISERROR(SEARCH("11.30 – 19.30",Z90)))</formula>
    </cfRule>
  </conditionalFormatting>
  <conditionalFormatting sqref="Z90">
    <cfRule type="cellIs" dxfId="1715" priority="1512" operator="equal">
      <formula>"09.00 – 18.00"</formula>
    </cfRule>
  </conditionalFormatting>
  <conditionalFormatting sqref="Z90">
    <cfRule type="cellIs" dxfId="1714" priority="1513" operator="equal">
      <formula>"09.30 – 13.00"</formula>
    </cfRule>
  </conditionalFormatting>
  <conditionalFormatting sqref="Z90">
    <cfRule type="cellIs" dxfId="1713" priority="1514" operator="equal">
      <formula>"10.30 – 19.30"</formula>
    </cfRule>
  </conditionalFormatting>
  <conditionalFormatting sqref="Z90">
    <cfRule type="cellIs" dxfId="1712" priority="1515" operator="equal">
      <formula>"11.30 – 19.30"</formula>
    </cfRule>
  </conditionalFormatting>
  <conditionalFormatting sqref="Z90">
    <cfRule type="cellIs" dxfId="1711" priority="1516" operator="equal">
      <formula>_FV(13,"3")</formula>
    </cfRule>
  </conditionalFormatting>
  <conditionalFormatting sqref="Z90">
    <cfRule type="cellIs" dxfId="1710" priority="1517" operator="equal">
      <formula>_FV(13,"3")</formula>
    </cfRule>
  </conditionalFormatting>
  <conditionalFormatting sqref="Z90">
    <cfRule type="cellIs" dxfId="1709" priority="1518" operator="equal">
      <formula>_FV(13,"3")</formula>
    </cfRule>
  </conditionalFormatting>
  <conditionalFormatting sqref="Z90">
    <cfRule type="cellIs" dxfId="1708" priority="1505" operator="equal">
      <formula>"09.00 – 18.00"</formula>
    </cfRule>
  </conditionalFormatting>
  <conditionalFormatting sqref="Z90">
    <cfRule type="cellIs" dxfId="1707" priority="1506" operator="equal">
      <formula>"09.30 – 13.00"</formula>
    </cfRule>
  </conditionalFormatting>
  <conditionalFormatting sqref="Z90">
    <cfRule type="cellIs" dxfId="1706" priority="1507" operator="equal">
      <formula>"10.30 – 19.30"</formula>
    </cfRule>
  </conditionalFormatting>
  <conditionalFormatting sqref="Z90">
    <cfRule type="cellIs" dxfId="1705" priority="1508" operator="equal">
      <formula>"11.30 – 19.30"</formula>
    </cfRule>
  </conditionalFormatting>
  <conditionalFormatting sqref="Z90">
    <cfRule type="cellIs" dxfId="1704" priority="1509" operator="equal">
      <formula>_FV(13,"3")</formula>
    </cfRule>
  </conditionalFormatting>
  <conditionalFormatting sqref="Z90">
    <cfRule type="cellIs" dxfId="1703" priority="1510" operator="equal">
      <formula>_FV(13,"3")</formula>
    </cfRule>
  </conditionalFormatting>
  <conditionalFormatting sqref="Z90">
    <cfRule type="cellIs" dxfId="1702" priority="1511" operator="equal">
      <formula>_FV(13,"3")</formula>
    </cfRule>
  </conditionalFormatting>
  <conditionalFormatting sqref="AA90">
    <cfRule type="cellIs" dxfId="1701" priority="1496" operator="equal">
      <formula>"09.00 – 13.00"</formula>
    </cfRule>
  </conditionalFormatting>
  <conditionalFormatting sqref="AA90">
    <cfRule type="cellIs" dxfId="1700" priority="1497" operator="equal">
      <formula>"09.00 – 15.00"</formula>
    </cfRule>
  </conditionalFormatting>
  <conditionalFormatting sqref="AA90">
    <cfRule type="cellIs" dxfId="1699" priority="1498" operator="equal">
      <formula>"09.00 – 18.00"</formula>
    </cfRule>
  </conditionalFormatting>
  <conditionalFormatting sqref="AA90">
    <cfRule type="cellIs" dxfId="1698" priority="1499" operator="equal">
      <formula>"09.30 – 13.00"</formula>
    </cfRule>
  </conditionalFormatting>
  <conditionalFormatting sqref="AA90">
    <cfRule type="cellIs" dxfId="1697" priority="1500" operator="equal">
      <formula>"10.30 – 19.30"</formula>
    </cfRule>
  </conditionalFormatting>
  <conditionalFormatting sqref="AA90">
    <cfRule type="cellIs" dxfId="1696" priority="1501" operator="equal">
      <formula>"11.30 – 19.30"</formula>
    </cfRule>
  </conditionalFormatting>
  <conditionalFormatting sqref="AA90">
    <cfRule type="cellIs" dxfId="1695" priority="1502" operator="equal">
      <formula>_FV(13,"3")</formula>
    </cfRule>
  </conditionalFormatting>
  <conditionalFormatting sqref="AA90">
    <cfRule type="cellIs" dxfId="1694" priority="1503" operator="equal">
      <formula>_FV(13,"3")</formula>
    </cfRule>
  </conditionalFormatting>
  <conditionalFormatting sqref="AA90">
    <cfRule type="cellIs" dxfId="1693" priority="1504" operator="equal">
      <formula>_FV(13,"3")</formula>
    </cfRule>
  </conditionalFormatting>
  <conditionalFormatting sqref="AA90">
    <cfRule type="containsText" dxfId="1692" priority="1486" operator="containsText" text="DOMENICA">
      <formula>NOT(ISERROR(SEARCH("DOMENICA",AA90)))</formula>
    </cfRule>
    <cfRule type="containsText" dxfId="1691" priority="1487" operator="containsText" text="08.30 – 14.30">
      <formula>NOT(ISERROR(SEARCH("08.30 – 14.30",AA90)))</formula>
    </cfRule>
    <cfRule type="containsText" dxfId="1690" priority="1488" operator="containsText" text="09.30 – 18.30">
      <formula>NOT(ISERROR(SEARCH("09.30 – 18.30",AA90)))</formula>
    </cfRule>
    <cfRule type="containsText" dxfId="1689" priority="1489" operator="containsText" text="08.30 – 16.30">
      <formula>NOT(ISERROR(SEARCH("08.30 – 16.30",AA90)))</formula>
    </cfRule>
    <cfRule type="containsText" dxfId="1688" priority="1490" operator="containsText" text="08.30 – 17.30">
      <formula>NOT(ISERROR(SEARCH("08.30 – 17.30",AA90)))</formula>
    </cfRule>
    <cfRule type="containsText" dxfId="1687" priority="1491" operator="containsText" text="09.00 – 18.00">
      <formula>NOT(ISERROR(SEARCH("09.00 – 18.00",AA90)))</formula>
    </cfRule>
    <cfRule type="containsText" dxfId="1686" priority="1492" operator="containsText" text="09.00 – 15.00">
      <formula>NOT(ISERROR(SEARCH("09.00 – 15.00",AA90)))</formula>
    </cfRule>
    <cfRule type="containsText" dxfId="1685" priority="1493" operator="containsText" text="10.30 – 19.30">
      <formula>NOT(ISERROR(SEARCH("10.30 – 19.30",AA90)))</formula>
    </cfRule>
    <cfRule type="containsText" dxfId="1684" priority="1494" operator="containsText" text="09.00 – 13.00">
      <formula>NOT(ISERROR(SEARCH("09.00 – 13.00",AA90)))</formula>
    </cfRule>
    <cfRule type="containsText" dxfId="1683" priority="1495" operator="containsText" text="11.30 – 19.30">
      <formula>NOT(ISERROR(SEARCH("11.30 – 19.30",AA90)))</formula>
    </cfRule>
  </conditionalFormatting>
  <conditionalFormatting sqref="AA90">
    <cfRule type="cellIs" dxfId="1682" priority="1478" operator="equal">
      <formula>"09.00 – 15.00"</formula>
    </cfRule>
  </conditionalFormatting>
  <conditionalFormatting sqref="AA90">
    <cfRule type="cellIs" dxfId="1681" priority="1479" operator="equal">
      <formula>"09.00 – 18.00"</formula>
    </cfRule>
  </conditionalFormatting>
  <conditionalFormatting sqref="AA90">
    <cfRule type="cellIs" dxfId="1680" priority="1480" operator="equal">
      <formula>"09.30 – 13.00"</formula>
    </cfRule>
  </conditionalFormatting>
  <conditionalFormatting sqref="AA90">
    <cfRule type="cellIs" dxfId="1679" priority="1481" operator="equal">
      <formula>"10.30 – 19.30"</formula>
    </cfRule>
  </conditionalFormatting>
  <conditionalFormatting sqref="AA90">
    <cfRule type="cellIs" dxfId="1678" priority="1482" operator="equal">
      <formula>"11.30 – 19.30"</formula>
    </cfRule>
  </conditionalFormatting>
  <conditionalFormatting sqref="AA90">
    <cfRule type="cellIs" dxfId="1677" priority="1483" operator="equal">
      <formula>_FV(13,"3")</formula>
    </cfRule>
  </conditionalFormatting>
  <conditionalFormatting sqref="AA90">
    <cfRule type="cellIs" dxfId="1676" priority="1484" operator="equal">
      <formula>_FV(13,"3")</formula>
    </cfRule>
  </conditionalFormatting>
  <conditionalFormatting sqref="AA90">
    <cfRule type="cellIs" dxfId="1675" priority="1485" operator="equal">
      <formula>_FV(13,"3")</formula>
    </cfRule>
  </conditionalFormatting>
  <conditionalFormatting sqref="AA90">
    <cfRule type="cellIs" dxfId="1674" priority="1470" operator="equal">
      <formula>"09.00 – 15.00"</formula>
    </cfRule>
  </conditionalFormatting>
  <conditionalFormatting sqref="AA90">
    <cfRule type="cellIs" dxfId="1673" priority="1471" operator="equal">
      <formula>"09.00 – 18.00"</formula>
    </cfRule>
  </conditionalFormatting>
  <conditionalFormatting sqref="AA90">
    <cfRule type="cellIs" dxfId="1672" priority="1472" operator="equal">
      <formula>"09.30 – 13.00"</formula>
    </cfRule>
  </conditionalFormatting>
  <conditionalFormatting sqref="AA90">
    <cfRule type="cellIs" dxfId="1671" priority="1473" operator="equal">
      <formula>"10.30 – 19.30"</formula>
    </cfRule>
  </conditionalFormatting>
  <conditionalFormatting sqref="AA90">
    <cfRule type="cellIs" dxfId="1670" priority="1474" operator="equal">
      <formula>"11.30 – 19.30"</formula>
    </cfRule>
  </conditionalFormatting>
  <conditionalFormatting sqref="AA90">
    <cfRule type="cellIs" dxfId="1669" priority="1475" operator="equal">
      <formula>_FV(13,"3")</formula>
    </cfRule>
  </conditionalFormatting>
  <conditionalFormatting sqref="AA90">
    <cfRule type="cellIs" dxfId="1668" priority="1476" operator="equal">
      <formula>_FV(13,"3")</formula>
    </cfRule>
  </conditionalFormatting>
  <conditionalFormatting sqref="AA90">
    <cfRule type="cellIs" dxfId="1667" priority="1477" operator="equal">
      <formula>_FV(13,"3")</formula>
    </cfRule>
  </conditionalFormatting>
  <conditionalFormatting sqref="AA90">
    <cfRule type="containsText" dxfId="1666" priority="1464" operator="containsText" text="09.00 - 13.00">
      <formula>NOT(ISERROR(SEARCH("09.00 - 13.00",AA90)))</formula>
    </cfRule>
    <cfRule type="containsText" dxfId="1665" priority="1465" operator="containsText" text="09.00 – 15:00">
      <formula>NOT(ISERROR(SEARCH("09.00 – 15:00",AA90)))</formula>
    </cfRule>
    <cfRule type="containsText" dxfId="1664" priority="1466" operator="containsText" text="09.00 – 16.00">
      <formula>NOT(ISERROR(SEARCH("09.00 – 16.00",AA90)))</formula>
    </cfRule>
    <cfRule type="containsText" dxfId="1663" priority="1467" operator="containsText" text="09.00 - 13:00">
      <formula>NOT(ISERROR(SEARCH("09.00 - 13:00",AA90)))</formula>
    </cfRule>
    <cfRule type="containsText" dxfId="1662" priority="1468" operator="containsText" text="08.30 – 16:30 ">
      <formula>NOT(ISERROR(SEARCH("08.30 – 16:30 ",AA90)))</formula>
    </cfRule>
    <cfRule type="containsText" dxfId="1661" priority="1469" operator="containsText" text="08.30 – 17:30 ">
      <formula>NOT(ISERROR(SEARCH("08.30 – 17:30 ",AA90)))</formula>
    </cfRule>
  </conditionalFormatting>
  <conditionalFormatting sqref="AA90">
    <cfRule type="cellIs" dxfId="1660" priority="1456" operator="equal">
      <formula>"09.00 – 15.00"</formula>
    </cfRule>
  </conditionalFormatting>
  <conditionalFormatting sqref="AA90">
    <cfRule type="cellIs" dxfId="1659" priority="1457" operator="equal">
      <formula>"09.00 – 18.00"</formula>
    </cfRule>
  </conditionalFormatting>
  <conditionalFormatting sqref="AA90">
    <cfRule type="cellIs" dxfId="1658" priority="1458" operator="equal">
      <formula>"09.30 – 13.00"</formula>
    </cfRule>
  </conditionalFormatting>
  <conditionalFormatting sqref="AA90">
    <cfRule type="cellIs" dxfId="1657" priority="1459" operator="equal">
      <formula>"10.30 – 19.30"</formula>
    </cfRule>
  </conditionalFormatting>
  <conditionalFormatting sqref="AA90">
    <cfRule type="cellIs" dxfId="1656" priority="1460" operator="equal">
      <formula>"11.30 – 19.30"</formula>
    </cfRule>
  </conditionalFormatting>
  <conditionalFormatting sqref="AA90">
    <cfRule type="cellIs" dxfId="1655" priority="1461" operator="equal">
      <formula>_FV(13,"3")</formula>
    </cfRule>
  </conditionalFormatting>
  <conditionalFormatting sqref="AA90">
    <cfRule type="cellIs" dxfId="1654" priority="1462" operator="equal">
      <formula>_FV(13,"3")</formula>
    </cfRule>
  </conditionalFormatting>
  <conditionalFormatting sqref="AA90">
    <cfRule type="cellIs" dxfId="1653" priority="1463" operator="equal">
      <formula>_FV(13,"3")</formula>
    </cfRule>
  </conditionalFormatting>
  <conditionalFormatting sqref="AA90">
    <cfRule type="containsText" dxfId="1652" priority="1446" operator="containsText" text="DOMENICA">
      <formula>NOT(ISERROR(SEARCH("DOMENICA",AA90)))</formula>
    </cfRule>
    <cfRule type="containsText" dxfId="1651" priority="1447" operator="containsText" text="08.30 – 14.30">
      <formula>NOT(ISERROR(SEARCH("08.30 – 14.30",AA90)))</formula>
    </cfRule>
    <cfRule type="containsText" dxfId="1650" priority="1448" operator="containsText" text="09.30 – 18.30">
      <formula>NOT(ISERROR(SEARCH("09.30 – 18.30",AA90)))</formula>
    </cfRule>
    <cfRule type="containsText" dxfId="1649" priority="1449" operator="containsText" text="08.30 – 16.30">
      <formula>NOT(ISERROR(SEARCH("08.30 – 16.30",AA90)))</formula>
    </cfRule>
    <cfRule type="containsText" dxfId="1648" priority="1450" operator="containsText" text="08.30 – 17.30">
      <formula>NOT(ISERROR(SEARCH("08.30 – 17.30",AA90)))</formula>
    </cfRule>
    <cfRule type="containsText" dxfId="1647" priority="1451" operator="containsText" text="09.00 – 18.00">
      <formula>NOT(ISERROR(SEARCH("09.00 – 18.00",AA90)))</formula>
    </cfRule>
    <cfRule type="containsText" dxfId="1646" priority="1452" operator="containsText" text="09.00 – 15.00">
      <formula>NOT(ISERROR(SEARCH("09.00 – 15.00",AA90)))</formula>
    </cfRule>
    <cfRule type="containsText" dxfId="1645" priority="1453" operator="containsText" text="10.30 – 19.30">
      <formula>NOT(ISERROR(SEARCH("10.30 – 19.30",AA90)))</formula>
    </cfRule>
    <cfRule type="containsText" dxfId="1644" priority="1454" operator="containsText" text="09.00 – 13.00">
      <formula>NOT(ISERROR(SEARCH("09.00 – 13.00",AA90)))</formula>
    </cfRule>
    <cfRule type="containsText" dxfId="1643" priority="1455" operator="containsText" text="11.30 – 19.30">
      <formula>NOT(ISERROR(SEARCH("11.30 – 19.30",AA90)))</formula>
    </cfRule>
  </conditionalFormatting>
  <conditionalFormatting sqref="AA90">
    <cfRule type="cellIs" dxfId="1642" priority="1439" operator="equal">
      <formula>"09.00 – 18.00"</formula>
    </cfRule>
  </conditionalFormatting>
  <conditionalFormatting sqref="AA90">
    <cfRule type="cellIs" dxfId="1641" priority="1440" operator="equal">
      <formula>"09.30 – 13.00"</formula>
    </cfRule>
  </conditionalFormatting>
  <conditionalFormatting sqref="AA90">
    <cfRule type="cellIs" dxfId="1640" priority="1441" operator="equal">
      <formula>"10.30 – 19.30"</formula>
    </cfRule>
  </conditionalFormatting>
  <conditionalFormatting sqref="AA90">
    <cfRule type="cellIs" dxfId="1639" priority="1442" operator="equal">
      <formula>"11.30 – 19.30"</formula>
    </cfRule>
  </conditionalFormatting>
  <conditionalFormatting sqref="AA90">
    <cfRule type="cellIs" dxfId="1638" priority="1443" operator="equal">
      <formula>_FV(13,"3")</formula>
    </cfRule>
  </conditionalFormatting>
  <conditionalFormatting sqref="AA90">
    <cfRule type="cellIs" dxfId="1637" priority="1444" operator="equal">
      <formula>_FV(13,"3")</formula>
    </cfRule>
  </conditionalFormatting>
  <conditionalFormatting sqref="AA90">
    <cfRule type="cellIs" dxfId="1636" priority="1445" operator="equal">
      <formula>_FV(13,"3")</formula>
    </cfRule>
  </conditionalFormatting>
  <conditionalFormatting sqref="AA90">
    <cfRule type="cellIs" dxfId="1635" priority="1432" operator="equal">
      <formula>"09.00 – 18.00"</formula>
    </cfRule>
  </conditionalFormatting>
  <conditionalFormatting sqref="AA90">
    <cfRule type="cellIs" dxfId="1634" priority="1433" operator="equal">
      <formula>"09.30 – 13.00"</formula>
    </cfRule>
  </conditionalFormatting>
  <conditionalFormatting sqref="AA90">
    <cfRule type="cellIs" dxfId="1633" priority="1434" operator="equal">
      <formula>"10.30 – 19.30"</formula>
    </cfRule>
  </conditionalFormatting>
  <conditionalFormatting sqref="AA90">
    <cfRule type="cellIs" dxfId="1632" priority="1435" operator="equal">
      <formula>"11.30 – 19.30"</formula>
    </cfRule>
  </conditionalFormatting>
  <conditionalFormatting sqref="AA90">
    <cfRule type="cellIs" dxfId="1631" priority="1436" operator="equal">
      <formula>_FV(13,"3")</formula>
    </cfRule>
  </conditionalFormatting>
  <conditionalFormatting sqref="AA90">
    <cfRule type="cellIs" dxfId="1630" priority="1437" operator="equal">
      <formula>_FV(13,"3")</formula>
    </cfRule>
  </conditionalFormatting>
  <conditionalFormatting sqref="AA90">
    <cfRule type="cellIs" dxfId="1629" priority="1438" operator="equal">
      <formula>_FV(13,"3")</formula>
    </cfRule>
  </conditionalFormatting>
  <conditionalFormatting sqref="AB90">
    <cfRule type="cellIs" dxfId="1628" priority="1423" operator="equal">
      <formula>"09.00 – 13.00"</formula>
    </cfRule>
  </conditionalFormatting>
  <conditionalFormatting sqref="AB90">
    <cfRule type="cellIs" dxfId="1627" priority="1424" operator="equal">
      <formula>"09.00 – 15.00"</formula>
    </cfRule>
  </conditionalFormatting>
  <conditionalFormatting sqref="AB90">
    <cfRule type="cellIs" dxfId="1626" priority="1425" operator="equal">
      <formula>"09.00 – 18.00"</formula>
    </cfRule>
  </conditionalFormatting>
  <conditionalFormatting sqref="AB90">
    <cfRule type="cellIs" dxfId="1625" priority="1426" operator="equal">
      <formula>"09.30 – 13.00"</formula>
    </cfRule>
  </conditionalFormatting>
  <conditionalFormatting sqref="AB90">
    <cfRule type="cellIs" dxfId="1624" priority="1427" operator="equal">
      <formula>"10.30 – 19.30"</formula>
    </cfRule>
  </conditionalFormatting>
  <conditionalFormatting sqref="AB90">
    <cfRule type="cellIs" dxfId="1623" priority="1428" operator="equal">
      <formula>"11.30 – 19.30"</formula>
    </cfRule>
  </conditionalFormatting>
  <conditionalFormatting sqref="AB90">
    <cfRule type="cellIs" dxfId="1622" priority="1429" operator="equal">
      <formula>_FV(13,"3")</formula>
    </cfRule>
  </conditionalFormatting>
  <conditionalFormatting sqref="AB90">
    <cfRule type="cellIs" dxfId="1621" priority="1430" operator="equal">
      <formula>_FV(13,"3")</formula>
    </cfRule>
  </conditionalFormatting>
  <conditionalFormatting sqref="AB90">
    <cfRule type="cellIs" dxfId="1620" priority="1431" operator="equal">
      <formula>_FV(13,"3")</formula>
    </cfRule>
  </conditionalFormatting>
  <conditionalFormatting sqref="AB90">
    <cfRule type="containsText" dxfId="1619" priority="1413" operator="containsText" text="DOMENICA">
      <formula>NOT(ISERROR(SEARCH("DOMENICA",AB90)))</formula>
    </cfRule>
    <cfRule type="containsText" dxfId="1618" priority="1414" operator="containsText" text="08.30 – 14.30">
      <formula>NOT(ISERROR(SEARCH("08.30 – 14.30",AB90)))</formula>
    </cfRule>
    <cfRule type="containsText" dxfId="1617" priority="1415" operator="containsText" text="09.30 – 18.30">
      <formula>NOT(ISERROR(SEARCH("09.30 – 18.30",AB90)))</formula>
    </cfRule>
    <cfRule type="containsText" dxfId="1616" priority="1416" operator="containsText" text="08.30 – 16.30">
      <formula>NOT(ISERROR(SEARCH("08.30 – 16.30",AB90)))</formula>
    </cfRule>
    <cfRule type="containsText" dxfId="1615" priority="1417" operator="containsText" text="08.30 – 17.30">
      <formula>NOT(ISERROR(SEARCH("08.30 – 17.30",AB90)))</formula>
    </cfRule>
    <cfRule type="containsText" dxfId="1614" priority="1418" operator="containsText" text="09.00 – 18.00">
      <formula>NOT(ISERROR(SEARCH("09.00 – 18.00",AB90)))</formula>
    </cfRule>
    <cfRule type="containsText" dxfId="1613" priority="1419" operator="containsText" text="09.00 – 15.00">
      <formula>NOT(ISERROR(SEARCH("09.00 – 15.00",AB90)))</formula>
    </cfRule>
    <cfRule type="containsText" dxfId="1612" priority="1420" operator="containsText" text="10.30 – 19.30">
      <formula>NOT(ISERROR(SEARCH("10.30 – 19.30",AB90)))</formula>
    </cfRule>
    <cfRule type="containsText" dxfId="1611" priority="1421" operator="containsText" text="09.00 – 13.00">
      <formula>NOT(ISERROR(SEARCH("09.00 – 13.00",AB90)))</formula>
    </cfRule>
    <cfRule type="containsText" dxfId="1610" priority="1422" operator="containsText" text="11.30 – 19.30">
      <formula>NOT(ISERROR(SEARCH("11.30 – 19.30",AB90)))</formula>
    </cfRule>
  </conditionalFormatting>
  <conditionalFormatting sqref="AB90">
    <cfRule type="cellIs" dxfId="1609" priority="1405" operator="equal">
      <formula>"09.00 – 15.00"</formula>
    </cfRule>
  </conditionalFormatting>
  <conditionalFormatting sqref="AB90">
    <cfRule type="cellIs" dxfId="1608" priority="1406" operator="equal">
      <formula>"09.00 – 18.00"</formula>
    </cfRule>
  </conditionalFormatting>
  <conditionalFormatting sqref="AB90">
    <cfRule type="cellIs" dxfId="1607" priority="1407" operator="equal">
      <formula>"09.30 – 13.00"</formula>
    </cfRule>
  </conditionalFormatting>
  <conditionalFormatting sqref="AB90">
    <cfRule type="cellIs" dxfId="1606" priority="1408" operator="equal">
      <formula>"10.30 – 19.30"</formula>
    </cfRule>
  </conditionalFormatting>
  <conditionalFormatting sqref="AB90">
    <cfRule type="cellIs" dxfId="1605" priority="1409" operator="equal">
      <formula>"11.30 – 19.30"</formula>
    </cfRule>
  </conditionalFormatting>
  <conditionalFormatting sqref="AB90">
    <cfRule type="cellIs" dxfId="1604" priority="1410" operator="equal">
      <formula>_FV(13,"3")</formula>
    </cfRule>
  </conditionalFormatting>
  <conditionalFormatting sqref="AB90">
    <cfRule type="cellIs" dxfId="1603" priority="1411" operator="equal">
      <formula>_FV(13,"3")</formula>
    </cfRule>
  </conditionalFormatting>
  <conditionalFormatting sqref="AB90">
    <cfRule type="cellIs" dxfId="1602" priority="1412" operator="equal">
      <formula>_FV(13,"3")</formula>
    </cfRule>
  </conditionalFormatting>
  <conditionalFormatting sqref="AB90">
    <cfRule type="cellIs" dxfId="1601" priority="1397" operator="equal">
      <formula>"09.00 – 15.00"</formula>
    </cfRule>
  </conditionalFormatting>
  <conditionalFormatting sqref="AB90">
    <cfRule type="cellIs" dxfId="1600" priority="1398" operator="equal">
      <formula>"09.00 – 18.00"</formula>
    </cfRule>
  </conditionalFormatting>
  <conditionalFormatting sqref="AB90">
    <cfRule type="cellIs" dxfId="1599" priority="1399" operator="equal">
      <formula>"09.30 – 13.00"</formula>
    </cfRule>
  </conditionalFormatting>
  <conditionalFormatting sqref="AB90">
    <cfRule type="cellIs" dxfId="1598" priority="1400" operator="equal">
      <formula>"10.30 – 19.30"</formula>
    </cfRule>
  </conditionalFormatting>
  <conditionalFormatting sqref="AB90">
    <cfRule type="cellIs" dxfId="1597" priority="1401" operator="equal">
      <formula>"11.30 – 19.30"</formula>
    </cfRule>
  </conditionalFormatting>
  <conditionalFormatting sqref="AB90">
    <cfRule type="cellIs" dxfId="1596" priority="1402" operator="equal">
      <formula>_FV(13,"3")</formula>
    </cfRule>
  </conditionalFormatting>
  <conditionalFormatting sqref="AB90">
    <cfRule type="cellIs" dxfId="1595" priority="1403" operator="equal">
      <formula>_FV(13,"3")</formula>
    </cfRule>
  </conditionalFormatting>
  <conditionalFormatting sqref="AB90">
    <cfRule type="cellIs" dxfId="1594" priority="1404" operator="equal">
      <formula>_FV(13,"3")</formula>
    </cfRule>
  </conditionalFormatting>
  <conditionalFormatting sqref="AB90">
    <cfRule type="containsText" dxfId="1593" priority="1391" operator="containsText" text="09.00 - 13.00">
      <formula>NOT(ISERROR(SEARCH("09.00 - 13.00",AB90)))</formula>
    </cfRule>
    <cfRule type="containsText" dxfId="1592" priority="1392" operator="containsText" text="09.00 – 15:00">
      <formula>NOT(ISERROR(SEARCH("09.00 – 15:00",AB90)))</formula>
    </cfRule>
    <cfRule type="containsText" dxfId="1591" priority="1393" operator="containsText" text="09.00 – 16.00">
      <formula>NOT(ISERROR(SEARCH("09.00 – 16.00",AB90)))</formula>
    </cfRule>
    <cfRule type="containsText" dxfId="1590" priority="1394" operator="containsText" text="09.00 - 13:00">
      <formula>NOT(ISERROR(SEARCH("09.00 - 13:00",AB90)))</formula>
    </cfRule>
    <cfRule type="containsText" dxfId="1589" priority="1395" operator="containsText" text="08.30 – 16:30 ">
      <formula>NOT(ISERROR(SEARCH("08.30 – 16:30 ",AB90)))</formula>
    </cfRule>
    <cfRule type="containsText" dxfId="1588" priority="1396" operator="containsText" text="08.30 – 17:30 ">
      <formula>NOT(ISERROR(SEARCH("08.30 – 17:30 ",AB90)))</formula>
    </cfRule>
  </conditionalFormatting>
  <conditionalFormatting sqref="AB90">
    <cfRule type="cellIs" dxfId="1587" priority="1383" operator="equal">
      <formula>"09.00 – 15.00"</formula>
    </cfRule>
  </conditionalFormatting>
  <conditionalFormatting sqref="AB90">
    <cfRule type="cellIs" dxfId="1586" priority="1384" operator="equal">
      <formula>"09.00 – 18.00"</formula>
    </cfRule>
  </conditionalFormatting>
  <conditionalFormatting sqref="AB90">
    <cfRule type="cellIs" dxfId="1585" priority="1385" operator="equal">
      <formula>"09.30 – 13.00"</formula>
    </cfRule>
  </conditionalFormatting>
  <conditionalFormatting sqref="AB90">
    <cfRule type="cellIs" dxfId="1584" priority="1386" operator="equal">
      <formula>"10.30 – 19.30"</formula>
    </cfRule>
  </conditionalFormatting>
  <conditionalFormatting sqref="AB90">
    <cfRule type="cellIs" dxfId="1583" priority="1387" operator="equal">
      <formula>"11.30 – 19.30"</formula>
    </cfRule>
  </conditionalFormatting>
  <conditionalFormatting sqref="AB90">
    <cfRule type="cellIs" dxfId="1582" priority="1388" operator="equal">
      <formula>_FV(13,"3")</formula>
    </cfRule>
  </conditionalFormatting>
  <conditionalFormatting sqref="AB90">
    <cfRule type="cellIs" dxfId="1581" priority="1389" operator="equal">
      <formula>_FV(13,"3")</formula>
    </cfRule>
  </conditionalFormatting>
  <conditionalFormatting sqref="AB90">
    <cfRule type="cellIs" dxfId="1580" priority="1390" operator="equal">
      <formula>_FV(13,"3")</formula>
    </cfRule>
  </conditionalFormatting>
  <conditionalFormatting sqref="AB90">
    <cfRule type="containsText" dxfId="1579" priority="1373" operator="containsText" text="DOMENICA">
      <formula>NOT(ISERROR(SEARCH("DOMENICA",AB90)))</formula>
    </cfRule>
    <cfRule type="containsText" dxfId="1578" priority="1374" operator="containsText" text="08.30 – 14.30">
      <formula>NOT(ISERROR(SEARCH("08.30 – 14.30",AB90)))</formula>
    </cfRule>
    <cfRule type="containsText" dxfId="1577" priority="1375" operator="containsText" text="09.30 – 18.30">
      <formula>NOT(ISERROR(SEARCH("09.30 – 18.30",AB90)))</formula>
    </cfRule>
    <cfRule type="containsText" dxfId="1576" priority="1376" operator="containsText" text="08.30 – 16.30">
      <formula>NOT(ISERROR(SEARCH("08.30 – 16.30",AB90)))</formula>
    </cfRule>
    <cfRule type="containsText" dxfId="1575" priority="1377" operator="containsText" text="08.30 – 17.30">
      <formula>NOT(ISERROR(SEARCH("08.30 – 17.30",AB90)))</formula>
    </cfRule>
    <cfRule type="containsText" dxfId="1574" priority="1378" operator="containsText" text="09.00 – 18.00">
      <formula>NOT(ISERROR(SEARCH("09.00 – 18.00",AB90)))</formula>
    </cfRule>
    <cfRule type="containsText" dxfId="1573" priority="1379" operator="containsText" text="09.00 – 15.00">
      <formula>NOT(ISERROR(SEARCH("09.00 – 15.00",AB90)))</formula>
    </cfRule>
    <cfRule type="containsText" dxfId="1572" priority="1380" operator="containsText" text="10.30 – 19.30">
      <formula>NOT(ISERROR(SEARCH("10.30 – 19.30",AB90)))</formula>
    </cfRule>
    <cfRule type="containsText" dxfId="1571" priority="1381" operator="containsText" text="09.00 – 13.00">
      <formula>NOT(ISERROR(SEARCH("09.00 – 13.00",AB90)))</formula>
    </cfRule>
    <cfRule type="containsText" dxfId="1570" priority="1382" operator="containsText" text="11.30 – 19.30">
      <formula>NOT(ISERROR(SEARCH("11.30 – 19.30",AB90)))</formula>
    </cfRule>
  </conditionalFormatting>
  <conditionalFormatting sqref="AB90">
    <cfRule type="cellIs" dxfId="1569" priority="1366" operator="equal">
      <formula>"09.00 – 18.00"</formula>
    </cfRule>
  </conditionalFormatting>
  <conditionalFormatting sqref="AB90">
    <cfRule type="cellIs" dxfId="1568" priority="1367" operator="equal">
      <formula>"09.30 – 13.00"</formula>
    </cfRule>
  </conditionalFormatting>
  <conditionalFormatting sqref="AB90">
    <cfRule type="cellIs" dxfId="1567" priority="1368" operator="equal">
      <formula>"10.30 – 19.30"</formula>
    </cfRule>
  </conditionalFormatting>
  <conditionalFormatting sqref="AB90">
    <cfRule type="cellIs" dxfId="1566" priority="1369" operator="equal">
      <formula>"11.30 – 19.30"</formula>
    </cfRule>
  </conditionalFormatting>
  <conditionalFormatting sqref="AB90">
    <cfRule type="cellIs" dxfId="1565" priority="1370" operator="equal">
      <formula>_FV(13,"3")</formula>
    </cfRule>
  </conditionalFormatting>
  <conditionalFormatting sqref="AB90">
    <cfRule type="cellIs" dxfId="1564" priority="1371" operator="equal">
      <formula>_FV(13,"3")</formula>
    </cfRule>
  </conditionalFormatting>
  <conditionalFormatting sqref="AB90">
    <cfRule type="cellIs" dxfId="1563" priority="1372" operator="equal">
      <formula>_FV(13,"3")</formula>
    </cfRule>
  </conditionalFormatting>
  <conditionalFormatting sqref="AB90">
    <cfRule type="cellIs" dxfId="1562" priority="1359" operator="equal">
      <formula>"09.00 – 18.00"</formula>
    </cfRule>
  </conditionalFormatting>
  <conditionalFormatting sqref="AB90">
    <cfRule type="cellIs" dxfId="1561" priority="1360" operator="equal">
      <formula>"09.30 – 13.00"</formula>
    </cfRule>
  </conditionalFormatting>
  <conditionalFormatting sqref="AB90">
    <cfRule type="cellIs" dxfId="1560" priority="1361" operator="equal">
      <formula>"10.30 – 19.30"</formula>
    </cfRule>
  </conditionalFormatting>
  <conditionalFormatting sqref="AB90">
    <cfRule type="cellIs" dxfId="1559" priority="1362" operator="equal">
      <formula>"11.30 – 19.30"</formula>
    </cfRule>
  </conditionalFormatting>
  <conditionalFormatting sqref="AB90">
    <cfRule type="cellIs" dxfId="1558" priority="1363" operator="equal">
      <formula>_FV(13,"3")</formula>
    </cfRule>
  </conditionalFormatting>
  <conditionalFormatting sqref="AB90">
    <cfRule type="cellIs" dxfId="1557" priority="1364" operator="equal">
      <formula>_FV(13,"3")</formula>
    </cfRule>
  </conditionalFormatting>
  <conditionalFormatting sqref="AB90">
    <cfRule type="cellIs" dxfId="1556" priority="1365" operator="equal">
      <formula>_FV(13,"3")</formula>
    </cfRule>
  </conditionalFormatting>
  <conditionalFormatting sqref="BH90">
    <cfRule type="cellIs" dxfId="1555" priority="1350" operator="equal">
      <formula>"09.00 – 13.00"</formula>
    </cfRule>
  </conditionalFormatting>
  <conditionalFormatting sqref="BH90">
    <cfRule type="cellIs" dxfId="1554" priority="1351" operator="equal">
      <formula>"09.00 – 15.00"</formula>
    </cfRule>
  </conditionalFormatting>
  <conditionalFormatting sqref="BH90">
    <cfRule type="cellIs" dxfId="1553" priority="1352" operator="equal">
      <formula>"09.00 – 18.00"</formula>
    </cfRule>
  </conditionalFormatting>
  <conditionalFormatting sqref="BH90">
    <cfRule type="cellIs" dxfId="1552" priority="1353" operator="equal">
      <formula>"09.30 – 13.00"</formula>
    </cfRule>
  </conditionalFormatting>
  <conditionalFormatting sqref="BH90">
    <cfRule type="cellIs" dxfId="1551" priority="1354" operator="equal">
      <formula>"10.30 – 19.30"</formula>
    </cfRule>
  </conditionalFormatting>
  <conditionalFormatting sqref="BH90">
    <cfRule type="cellIs" dxfId="1550" priority="1355" operator="equal">
      <formula>"11.30 – 19.30"</formula>
    </cfRule>
  </conditionalFormatting>
  <conditionalFormatting sqref="BH90">
    <cfRule type="cellIs" dxfId="1549" priority="1356" operator="equal">
      <formula>_FV(13,"3")</formula>
    </cfRule>
  </conditionalFormatting>
  <conditionalFormatting sqref="BH90">
    <cfRule type="cellIs" dxfId="1548" priority="1357" operator="equal">
      <formula>_FV(13,"3")</formula>
    </cfRule>
  </conditionalFormatting>
  <conditionalFormatting sqref="BH90">
    <cfRule type="cellIs" dxfId="1547" priority="1358" operator="equal">
      <formula>_FV(13,"3")</formula>
    </cfRule>
  </conditionalFormatting>
  <conditionalFormatting sqref="BH90">
    <cfRule type="containsText" dxfId="1546" priority="1340" operator="containsText" text="DOMENICA">
      <formula>NOT(ISERROR(SEARCH("DOMENICA",BH90)))</formula>
    </cfRule>
    <cfRule type="containsText" dxfId="1545" priority="1341" operator="containsText" text="08.30 – 14.30">
      <formula>NOT(ISERROR(SEARCH("08.30 – 14.30",BH90)))</formula>
    </cfRule>
    <cfRule type="containsText" dxfId="1544" priority="1342" operator="containsText" text="09.30 – 18.30">
      <formula>NOT(ISERROR(SEARCH("09.30 – 18.30",BH90)))</formula>
    </cfRule>
    <cfRule type="containsText" dxfId="1543" priority="1343" operator="containsText" text="08.30 – 16.30">
      <formula>NOT(ISERROR(SEARCH("08.30 – 16.30",BH90)))</formula>
    </cfRule>
    <cfRule type="containsText" dxfId="1542" priority="1344" operator="containsText" text="08.30 – 17.30">
      <formula>NOT(ISERROR(SEARCH("08.30 – 17.30",BH90)))</formula>
    </cfRule>
    <cfRule type="containsText" dxfId="1541" priority="1345" operator="containsText" text="09.00 – 18.00">
      <formula>NOT(ISERROR(SEARCH("09.00 – 18.00",BH90)))</formula>
    </cfRule>
    <cfRule type="containsText" dxfId="1540" priority="1346" operator="containsText" text="09.00 – 15.00">
      <formula>NOT(ISERROR(SEARCH("09.00 – 15.00",BH90)))</formula>
    </cfRule>
    <cfRule type="containsText" dxfId="1539" priority="1347" operator="containsText" text="10.30 – 19.30">
      <formula>NOT(ISERROR(SEARCH("10.30 – 19.30",BH90)))</formula>
    </cfRule>
    <cfRule type="containsText" dxfId="1538" priority="1348" operator="containsText" text="09.00 – 13.00">
      <formula>NOT(ISERROR(SEARCH("09.00 – 13.00",BH90)))</formula>
    </cfRule>
    <cfRule type="containsText" dxfId="1537" priority="1349" operator="containsText" text="11.30 – 19.30">
      <formula>NOT(ISERROR(SEARCH("11.30 – 19.30",BH90)))</formula>
    </cfRule>
  </conditionalFormatting>
  <conditionalFormatting sqref="BH90">
    <cfRule type="cellIs" dxfId="1536" priority="1332" operator="equal">
      <formula>"09.00 – 15.00"</formula>
    </cfRule>
  </conditionalFormatting>
  <conditionalFormatting sqref="BH90">
    <cfRule type="cellIs" dxfId="1535" priority="1333" operator="equal">
      <formula>"09.00 – 18.00"</formula>
    </cfRule>
  </conditionalFormatting>
  <conditionalFormatting sqref="BH90">
    <cfRule type="cellIs" dxfId="1534" priority="1334" operator="equal">
      <formula>"09.30 – 13.00"</formula>
    </cfRule>
  </conditionalFormatting>
  <conditionalFormatting sqref="BH90">
    <cfRule type="cellIs" dxfId="1533" priority="1335" operator="equal">
      <formula>"10.30 – 19.30"</formula>
    </cfRule>
  </conditionalFormatting>
  <conditionalFormatting sqref="BH90">
    <cfRule type="cellIs" dxfId="1532" priority="1336" operator="equal">
      <formula>"11.30 – 19.30"</formula>
    </cfRule>
  </conditionalFormatting>
  <conditionalFormatting sqref="BH90">
    <cfRule type="cellIs" dxfId="1531" priority="1337" operator="equal">
      <formula>_FV(13,"3")</formula>
    </cfRule>
  </conditionalFormatting>
  <conditionalFormatting sqref="BH90">
    <cfRule type="cellIs" dxfId="1530" priority="1338" operator="equal">
      <formula>_FV(13,"3")</formula>
    </cfRule>
  </conditionalFormatting>
  <conditionalFormatting sqref="BH90">
    <cfRule type="cellIs" dxfId="1529" priority="1339" operator="equal">
      <formula>_FV(13,"3")</formula>
    </cfRule>
  </conditionalFormatting>
  <conditionalFormatting sqref="BH90">
    <cfRule type="cellIs" dxfId="1528" priority="1324" operator="equal">
      <formula>"09.00 – 15.00"</formula>
    </cfRule>
  </conditionalFormatting>
  <conditionalFormatting sqref="BH90">
    <cfRule type="cellIs" dxfId="1527" priority="1325" operator="equal">
      <formula>"09.00 – 18.00"</formula>
    </cfRule>
  </conditionalFormatting>
  <conditionalFormatting sqref="BH90">
    <cfRule type="cellIs" dxfId="1526" priority="1326" operator="equal">
      <formula>"09.30 – 13.00"</formula>
    </cfRule>
  </conditionalFormatting>
  <conditionalFormatting sqref="BH90">
    <cfRule type="cellIs" dxfId="1525" priority="1327" operator="equal">
      <formula>"10.30 – 19.30"</formula>
    </cfRule>
  </conditionalFormatting>
  <conditionalFormatting sqref="BH90">
    <cfRule type="cellIs" dxfId="1524" priority="1328" operator="equal">
      <formula>"11.30 – 19.30"</formula>
    </cfRule>
  </conditionalFormatting>
  <conditionalFormatting sqref="BH90">
    <cfRule type="cellIs" dxfId="1523" priority="1329" operator="equal">
      <formula>_FV(13,"3")</formula>
    </cfRule>
  </conditionalFormatting>
  <conditionalFormatting sqref="BH90">
    <cfRule type="cellIs" dxfId="1522" priority="1330" operator="equal">
      <formula>_FV(13,"3")</formula>
    </cfRule>
  </conditionalFormatting>
  <conditionalFormatting sqref="BH90">
    <cfRule type="cellIs" dxfId="1521" priority="1331" operator="equal">
      <formula>_FV(13,"3")</formula>
    </cfRule>
  </conditionalFormatting>
  <conditionalFormatting sqref="BH90">
    <cfRule type="containsText" dxfId="1520" priority="1318" operator="containsText" text="09.00 - 13.00">
      <formula>NOT(ISERROR(SEARCH("09.00 - 13.00",BH90)))</formula>
    </cfRule>
    <cfRule type="containsText" dxfId="1519" priority="1319" operator="containsText" text="09.00 – 15:00">
      <formula>NOT(ISERROR(SEARCH("09.00 – 15:00",BH90)))</formula>
    </cfRule>
    <cfRule type="containsText" dxfId="1518" priority="1320" operator="containsText" text="09.00 – 16.00">
      <formula>NOT(ISERROR(SEARCH("09.00 – 16.00",BH90)))</formula>
    </cfRule>
    <cfRule type="containsText" dxfId="1517" priority="1321" operator="containsText" text="09.00 - 13:00">
      <formula>NOT(ISERROR(SEARCH("09.00 - 13:00",BH90)))</formula>
    </cfRule>
    <cfRule type="containsText" dxfId="1516" priority="1322" operator="containsText" text="08.30 – 16:30 ">
      <formula>NOT(ISERROR(SEARCH("08.30 – 16:30 ",BH90)))</formula>
    </cfRule>
    <cfRule type="containsText" dxfId="1515" priority="1323" operator="containsText" text="08.30 – 17:30 ">
      <formula>NOT(ISERROR(SEARCH("08.30 – 17:30 ",BH90)))</formula>
    </cfRule>
  </conditionalFormatting>
  <conditionalFormatting sqref="BH90">
    <cfRule type="cellIs" dxfId="1514" priority="1310" operator="equal">
      <formula>"09.00 – 15.00"</formula>
    </cfRule>
  </conditionalFormatting>
  <conditionalFormatting sqref="BH90">
    <cfRule type="cellIs" dxfId="1513" priority="1311" operator="equal">
      <formula>"09.00 – 18.00"</formula>
    </cfRule>
  </conditionalFormatting>
  <conditionalFormatting sqref="BH90">
    <cfRule type="cellIs" dxfId="1512" priority="1312" operator="equal">
      <formula>"09.30 – 13.00"</formula>
    </cfRule>
  </conditionalFormatting>
  <conditionalFormatting sqref="BH90">
    <cfRule type="cellIs" dxfId="1511" priority="1313" operator="equal">
      <formula>"10.30 – 19.30"</formula>
    </cfRule>
  </conditionalFormatting>
  <conditionalFormatting sqref="BH90">
    <cfRule type="cellIs" dxfId="1510" priority="1314" operator="equal">
      <formula>"11.30 – 19.30"</formula>
    </cfRule>
  </conditionalFormatting>
  <conditionalFormatting sqref="BH90">
    <cfRule type="cellIs" dxfId="1509" priority="1315" operator="equal">
      <formula>_FV(13,"3")</formula>
    </cfRule>
  </conditionalFormatting>
  <conditionalFormatting sqref="BH90">
    <cfRule type="cellIs" dxfId="1508" priority="1316" operator="equal">
      <formula>_FV(13,"3")</formula>
    </cfRule>
  </conditionalFormatting>
  <conditionalFormatting sqref="BH90">
    <cfRule type="cellIs" dxfId="1507" priority="1317" operator="equal">
      <formula>_FV(13,"3")</formula>
    </cfRule>
  </conditionalFormatting>
  <conditionalFormatting sqref="BH90">
    <cfRule type="containsText" dxfId="1506" priority="1300" operator="containsText" text="DOMENICA">
      <formula>NOT(ISERROR(SEARCH("DOMENICA",BH90)))</formula>
    </cfRule>
    <cfRule type="containsText" dxfId="1505" priority="1301" operator="containsText" text="08.30 – 14.30">
      <formula>NOT(ISERROR(SEARCH("08.30 – 14.30",BH90)))</formula>
    </cfRule>
    <cfRule type="containsText" dxfId="1504" priority="1302" operator="containsText" text="09.30 – 18.30">
      <formula>NOT(ISERROR(SEARCH("09.30 – 18.30",BH90)))</formula>
    </cfRule>
    <cfRule type="containsText" dxfId="1503" priority="1303" operator="containsText" text="08.30 – 16.30">
      <formula>NOT(ISERROR(SEARCH("08.30 – 16.30",BH90)))</formula>
    </cfRule>
    <cfRule type="containsText" dxfId="1502" priority="1304" operator="containsText" text="08.30 – 17.30">
      <formula>NOT(ISERROR(SEARCH("08.30 – 17.30",BH90)))</formula>
    </cfRule>
    <cfRule type="containsText" dxfId="1501" priority="1305" operator="containsText" text="09.00 – 18.00">
      <formula>NOT(ISERROR(SEARCH("09.00 – 18.00",BH90)))</formula>
    </cfRule>
    <cfRule type="containsText" dxfId="1500" priority="1306" operator="containsText" text="09.00 – 15.00">
      <formula>NOT(ISERROR(SEARCH("09.00 – 15.00",BH90)))</formula>
    </cfRule>
    <cfRule type="containsText" dxfId="1499" priority="1307" operator="containsText" text="10.30 – 19.30">
      <formula>NOT(ISERROR(SEARCH("10.30 – 19.30",BH90)))</formula>
    </cfRule>
    <cfRule type="containsText" dxfId="1498" priority="1308" operator="containsText" text="09.00 – 13.00">
      <formula>NOT(ISERROR(SEARCH("09.00 – 13.00",BH90)))</formula>
    </cfRule>
    <cfRule type="containsText" dxfId="1497" priority="1309" operator="containsText" text="11.30 – 19.30">
      <formula>NOT(ISERROR(SEARCH("11.30 – 19.30",BH90)))</formula>
    </cfRule>
  </conditionalFormatting>
  <conditionalFormatting sqref="BH90">
    <cfRule type="cellIs" dxfId="1496" priority="1293" operator="equal">
      <formula>"09.00 – 18.00"</formula>
    </cfRule>
  </conditionalFormatting>
  <conditionalFormatting sqref="BH90">
    <cfRule type="cellIs" dxfId="1495" priority="1294" operator="equal">
      <formula>"09.30 – 13.00"</formula>
    </cfRule>
  </conditionalFormatting>
  <conditionalFormatting sqref="BH90">
    <cfRule type="cellIs" dxfId="1494" priority="1295" operator="equal">
      <formula>"10.30 – 19.30"</formula>
    </cfRule>
  </conditionalFormatting>
  <conditionalFormatting sqref="BH90">
    <cfRule type="cellIs" dxfId="1493" priority="1296" operator="equal">
      <formula>"11.30 – 19.30"</formula>
    </cfRule>
  </conditionalFormatting>
  <conditionalFormatting sqref="BH90">
    <cfRule type="cellIs" dxfId="1492" priority="1297" operator="equal">
      <formula>_FV(13,"3")</formula>
    </cfRule>
  </conditionalFormatting>
  <conditionalFormatting sqref="BH90">
    <cfRule type="cellIs" dxfId="1491" priority="1298" operator="equal">
      <formula>_FV(13,"3")</formula>
    </cfRule>
  </conditionalFormatting>
  <conditionalFormatting sqref="BH90">
    <cfRule type="cellIs" dxfId="1490" priority="1299" operator="equal">
      <formula>_FV(13,"3")</formula>
    </cfRule>
  </conditionalFormatting>
  <conditionalFormatting sqref="BH90">
    <cfRule type="cellIs" dxfId="1489" priority="1286" operator="equal">
      <formula>"09.00 – 18.00"</formula>
    </cfRule>
  </conditionalFormatting>
  <conditionalFormatting sqref="BH90">
    <cfRule type="cellIs" dxfId="1488" priority="1287" operator="equal">
      <formula>"09.30 – 13.00"</formula>
    </cfRule>
  </conditionalFormatting>
  <conditionalFormatting sqref="BH90">
    <cfRule type="cellIs" dxfId="1487" priority="1288" operator="equal">
      <formula>"10.30 – 19.30"</formula>
    </cfRule>
  </conditionalFormatting>
  <conditionalFormatting sqref="BH90">
    <cfRule type="cellIs" dxfId="1486" priority="1289" operator="equal">
      <formula>"11.30 – 19.30"</formula>
    </cfRule>
  </conditionalFormatting>
  <conditionalFormatting sqref="BH90">
    <cfRule type="cellIs" dxfId="1485" priority="1290" operator="equal">
      <formula>_FV(13,"3")</formula>
    </cfRule>
  </conditionalFormatting>
  <conditionalFormatting sqref="BH90">
    <cfRule type="cellIs" dxfId="1484" priority="1291" operator="equal">
      <formula>_FV(13,"3")</formula>
    </cfRule>
  </conditionalFormatting>
  <conditionalFormatting sqref="BH90">
    <cfRule type="cellIs" dxfId="1483" priority="1292" operator="equal">
      <formula>_FV(13,"3")</formula>
    </cfRule>
  </conditionalFormatting>
  <conditionalFormatting sqref="AB82">
    <cfRule type="containsText" dxfId="634" priority="420" operator="containsText" text="08.30 – 14.30">
      <formula>NOT(ISERROR(SEARCH("08.30 – 14.30",AB82)))</formula>
    </cfRule>
    <cfRule type="containsText" dxfId="633" priority="421" operator="containsText" text="09:30 – 18.30">
      <formula>NOT(ISERROR(SEARCH("09:30 – 18.30",AB82)))</formula>
    </cfRule>
    <cfRule type="containsText" dxfId="632" priority="422" operator="containsText" text="10.30 – 18.30">
      <formula>NOT(ISERROR(SEARCH("10.30 – 18.30",AB82)))</formula>
    </cfRule>
    <cfRule type="containsText" dxfId="631" priority="423" operator="containsText" text="09.30 – 18.30">
      <formula>NOT(ISERROR(SEARCH("09.30 – 18.30",AB82)))</formula>
    </cfRule>
    <cfRule type="containsText" dxfId="630" priority="425" operator="containsText" text="09.00 – 13:00">
      <formula>NOT(ISERROR(SEARCH("09.00 – 13:00",AB82)))</formula>
    </cfRule>
    <cfRule type="containsText" dxfId="629" priority="426" operator="containsText" text="08.30 – 16.30">
      <formula>NOT(ISERROR(SEARCH("08.30 – 16.30",AB82)))</formula>
    </cfRule>
    <cfRule type="containsText" dxfId="628" priority="427" operator="containsText" text="08:30 – 17.30">
      <formula>NOT(ISERROR(SEARCH("08:30 – 17.30",AB82)))</formula>
    </cfRule>
    <cfRule type="containsText" dxfId="627" priority="428" operator="containsText" text="08.30 – 17.30">
      <formula>NOT(ISERROR(SEARCH("08.30 – 17.30",AB82)))</formula>
    </cfRule>
    <cfRule type="containsText" dxfId="626" priority="429" operator="containsText" text="09.00 – 18.00">
      <formula>NOT(ISERROR(SEARCH("09.00 – 18.00",AB82)))</formula>
    </cfRule>
    <cfRule type="containsText" dxfId="625" priority="430" operator="containsText" text="09.00 – 13.00">
      <formula>NOT(ISERROR(SEARCH("09.00 – 13.00",AB82)))</formula>
    </cfRule>
    <cfRule type="containsText" dxfId="624" priority="431" operator="containsText" text="11.30 – 19.30">
      <formula>NOT(ISERROR(SEARCH("11.30 – 19.30",AB82)))</formula>
    </cfRule>
    <cfRule type="containsText" dxfId="623" priority="432" operator="containsText" text="10.30 – 19.30">
      <formula>NOT(ISERROR(SEARCH("10.30 – 19.30",AB82)))</formula>
    </cfRule>
    <cfRule type="containsText" dxfId="622" priority="433" operator="containsText" text="09.00 – 15.00">
      <formula>NOT(ISERROR(SEARCH("09.00 – 15.00",AB82)))</formula>
    </cfRule>
    <cfRule type="containsText" dxfId="621" priority="434" operator="containsText" text="1 2 : 3 0">
      <formula>NOT(ISERROR(SEARCH("1 2 : 3 0",AB82)))</formula>
    </cfRule>
    <cfRule type="containsText" dxfId="620" priority="435" operator="containsText" text="1 3 : 3 0">
      <formula>NOT(ISERROR(SEARCH("1 3 : 3 0",AB82)))</formula>
    </cfRule>
    <cfRule type="containsText" dxfId="619" priority="436" operator="containsText" text="FESTIVITÁ">
      <formula>NOT(ISERROR(SEARCH("FESTIVITÁ",AB82)))</formula>
    </cfRule>
    <cfRule type="cellIs" dxfId="618" priority="437" operator="equal">
      <formula>"DOMENICA"</formula>
    </cfRule>
  </conditionalFormatting>
  <conditionalFormatting sqref="AB82">
    <cfRule type="containsText" dxfId="617" priority="413" operator="containsText" text="09.00 - 13.00">
      <formula>NOT(ISERROR(SEARCH("09.00 - 13.00",AB82)))</formula>
    </cfRule>
    <cfRule type="containsText" dxfId="616" priority="415" operator="containsText" text="09.00 – 15:00">
      <formula>NOT(ISERROR(SEARCH("09.00 – 15:00",AB82)))</formula>
    </cfRule>
    <cfRule type="containsText" dxfId="615" priority="416" operator="containsText" text="09.00 – 16.00">
      <formula>NOT(ISERROR(SEARCH("09.00 – 16.00",AB82)))</formula>
    </cfRule>
    <cfRule type="containsText" dxfId="614" priority="417" operator="containsText" text="09.00 - 13:00">
      <formula>NOT(ISERROR(SEARCH("09.00 - 13:00",AB82)))</formula>
    </cfRule>
    <cfRule type="containsText" dxfId="613" priority="418" operator="containsText" text="08.30 – 16:30 ">
      <formula>NOT(ISERROR(SEARCH("08.30 – 16:30 ",AB82)))</formula>
    </cfRule>
    <cfRule type="containsText" dxfId="612" priority="419" operator="containsText" text="08.30 – 17:30 ">
      <formula>NOT(ISERROR(SEARCH("08.30 – 17:30 ",AB82)))</formula>
    </cfRule>
  </conditionalFormatting>
  <conditionalFormatting sqref="AB82">
    <cfRule type="containsText" dxfId="611" priority="414" operator="containsText" text="1 3 : 0 0">
      <formula>NOT(ISERROR(SEARCH("1 3 : 0 0",AB82)))</formula>
    </cfRule>
  </conditionalFormatting>
  <conditionalFormatting sqref="AB82">
    <cfRule type="containsText" dxfId="610" priority="424" operator="containsText" text="09:00 – 13.00 ">
      <formula>NOT(ISERROR(SEARCH("09:00 – 13.00 ",AB82)))</formula>
    </cfRule>
  </conditionalFormatting>
  <conditionalFormatting sqref="AB82">
    <cfRule type="containsText" dxfId="609" priority="412" operator="containsText" text="09:00 – 13.00 ">
      <formula>NOT(ISERROR(SEARCH("09:00 – 13.00 ",AB82)))</formula>
    </cfRule>
  </conditionalFormatting>
  <conditionalFormatting sqref="AB82">
    <cfRule type="containsText" dxfId="608" priority="409" operator="containsText" text="09.00 -13.00">
      <formula>NOT(ISERROR(SEARCH("09.00 -13.00",AB82)))</formula>
    </cfRule>
    <cfRule type="containsText" dxfId="607" priority="410" operator="containsText" text="09.00 -15:00">
      <formula>NOT(ISERROR(SEARCH("09.00 -15:00",AB82)))</formula>
    </cfRule>
    <cfRule type="containsText" dxfId="606" priority="411" operator="containsText" text="09.00 -16.00">
      <formula>NOT(ISERROR(SEARCH("09.00 -16.00",AB82)))</formula>
    </cfRule>
  </conditionalFormatting>
  <conditionalFormatting sqref="AB82">
    <cfRule type="containsText" dxfId="605" priority="408" operator="containsText" text="09:00 – 13.00 ">
      <formula>NOT(ISERROR(SEARCH("09:00 – 13.00 ",AB82)))</formula>
    </cfRule>
  </conditionalFormatting>
  <conditionalFormatting sqref="AB82">
    <cfRule type="containsText" dxfId="604" priority="405" operator="containsText" text="09.00 -13.00">
      <formula>NOT(ISERROR(SEARCH("09.00 -13.00",AB82)))</formula>
    </cfRule>
    <cfRule type="containsText" dxfId="603" priority="406" operator="containsText" text="09.00 -15:00">
      <formula>NOT(ISERROR(SEARCH("09.00 -15:00",AB82)))</formula>
    </cfRule>
    <cfRule type="containsText" dxfId="602" priority="407" operator="containsText" text="09.00 -16.00">
      <formula>NOT(ISERROR(SEARCH("09.00 -16.00",AB82)))</formula>
    </cfRule>
  </conditionalFormatting>
  <conditionalFormatting sqref="AB82">
    <cfRule type="containsText" dxfId="601" priority="402" operator="containsText" text="09.00 -13:00">
      <formula>NOT(ISERROR(SEARCH("09.00 -13:00",AB82)))</formula>
    </cfRule>
    <cfRule type="containsText" dxfId="600" priority="403" operator="containsText" text="08.30 -17.30">
      <formula>NOT(ISERROR(SEARCH("08.30 -17.30",AB82)))</formula>
    </cfRule>
    <cfRule type="containsText" dxfId="599" priority="404" operator="containsText" text="08.30 -15:30">
      <formula>NOT(ISERROR(SEARCH("08.30 -15:30",AB82)))</formula>
    </cfRule>
  </conditionalFormatting>
  <conditionalFormatting sqref="AB83">
    <cfRule type="containsText" dxfId="598" priority="348" operator="containsText" text="08.30 – 14.30">
      <formula>NOT(ISERROR(SEARCH("08.30 – 14.30",AB83)))</formula>
    </cfRule>
    <cfRule type="containsText" dxfId="597" priority="349" operator="containsText" text="09:30 – 18.30">
      <formula>NOT(ISERROR(SEARCH("09:30 – 18.30",AB83)))</formula>
    </cfRule>
    <cfRule type="containsText" dxfId="596" priority="350" operator="containsText" text="10.30 – 18.30">
      <formula>NOT(ISERROR(SEARCH("10.30 – 18.30",AB83)))</formula>
    </cfRule>
    <cfRule type="containsText" dxfId="595" priority="351" operator="containsText" text="09.30 – 18.30">
      <formula>NOT(ISERROR(SEARCH("09.30 – 18.30",AB83)))</formula>
    </cfRule>
    <cfRule type="containsText" dxfId="594" priority="353" operator="containsText" text="09.00 – 13:00">
      <formula>NOT(ISERROR(SEARCH("09.00 – 13:00",AB83)))</formula>
    </cfRule>
    <cfRule type="containsText" dxfId="593" priority="354" operator="containsText" text="08.30 – 16.30">
      <formula>NOT(ISERROR(SEARCH("08.30 – 16.30",AB83)))</formula>
    </cfRule>
    <cfRule type="containsText" dxfId="592" priority="355" operator="containsText" text="08:30 – 17.30">
      <formula>NOT(ISERROR(SEARCH("08:30 – 17.30",AB83)))</formula>
    </cfRule>
    <cfRule type="containsText" dxfId="591" priority="356" operator="containsText" text="08.30 – 17.30">
      <formula>NOT(ISERROR(SEARCH("08.30 – 17.30",AB83)))</formula>
    </cfRule>
    <cfRule type="containsText" dxfId="590" priority="357" operator="containsText" text="09.00 – 18.00">
      <formula>NOT(ISERROR(SEARCH("09.00 – 18.00",AB83)))</formula>
    </cfRule>
    <cfRule type="containsText" dxfId="589" priority="358" operator="containsText" text="09.00 – 13.00">
      <formula>NOT(ISERROR(SEARCH("09.00 – 13.00",AB83)))</formula>
    </cfRule>
    <cfRule type="containsText" dxfId="588" priority="359" operator="containsText" text="11.30 – 19.30">
      <formula>NOT(ISERROR(SEARCH("11.30 – 19.30",AB83)))</formula>
    </cfRule>
    <cfRule type="containsText" dxfId="587" priority="360" operator="containsText" text="10.30 – 19.30">
      <formula>NOT(ISERROR(SEARCH("10.30 – 19.30",AB83)))</formula>
    </cfRule>
    <cfRule type="containsText" dxfId="586" priority="361" operator="containsText" text="09.00 – 15.00">
      <formula>NOT(ISERROR(SEARCH("09.00 – 15.00",AB83)))</formula>
    </cfRule>
    <cfRule type="containsText" dxfId="585" priority="362" operator="containsText" text="1 2 : 3 0">
      <formula>NOT(ISERROR(SEARCH("1 2 : 3 0",AB83)))</formula>
    </cfRule>
    <cfRule type="containsText" dxfId="584" priority="363" operator="containsText" text="1 3 : 3 0">
      <formula>NOT(ISERROR(SEARCH("1 3 : 3 0",AB83)))</formula>
    </cfRule>
    <cfRule type="containsText" dxfId="583" priority="364" operator="containsText" text="FESTIVITÁ">
      <formula>NOT(ISERROR(SEARCH("FESTIVITÁ",AB83)))</formula>
    </cfRule>
    <cfRule type="cellIs" dxfId="582" priority="365" operator="equal">
      <formula>"DOMENICA"</formula>
    </cfRule>
  </conditionalFormatting>
  <conditionalFormatting sqref="AB83">
    <cfRule type="containsText" dxfId="581" priority="341" operator="containsText" text="09.00 - 13.00">
      <formula>NOT(ISERROR(SEARCH("09.00 - 13.00",AB83)))</formula>
    </cfRule>
    <cfRule type="containsText" dxfId="580" priority="343" operator="containsText" text="09.00 – 15:00">
      <formula>NOT(ISERROR(SEARCH("09.00 – 15:00",AB83)))</formula>
    </cfRule>
    <cfRule type="containsText" dxfId="579" priority="344" operator="containsText" text="09.00 – 16.00">
      <formula>NOT(ISERROR(SEARCH("09.00 – 16.00",AB83)))</formula>
    </cfRule>
    <cfRule type="containsText" dxfId="578" priority="345" operator="containsText" text="09.00 - 13:00">
      <formula>NOT(ISERROR(SEARCH("09.00 - 13:00",AB83)))</formula>
    </cfRule>
    <cfRule type="containsText" dxfId="577" priority="346" operator="containsText" text="08.30 – 16:30 ">
      <formula>NOT(ISERROR(SEARCH("08.30 – 16:30 ",AB83)))</formula>
    </cfRule>
    <cfRule type="containsText" dxfId="576" priority="347" operator="containsText" text="08.30 – 17:30 ">
      <formula>NOT(ISERROR(SEARCH("08.30 – 17:30 ",AB83)))</formula>
    </cfRule>
  </conditionalFormatting>
  <conditionalFormatting sqref="AB83">
    <cfRule type="containsText" dxfId="575" priority="342" operator="containsText" text="1 3 : 0 0">
      <formula>NOT(ISERROR(SEARCH("1 3 : 0 0",AB83)))</formula>
    </cfRule>
  </conditionalFormatting>
  <conditionalFormatting sqref="AB83">
    <cfRule type="containsText" dxfId="574" priority="352" operator="containsText" text="09:00 – 13.00 ">
      <formula>NOT(ISERROR(SEARCH("09:00 – 13.00 ",AB83)))</formula>
    </cfRule>
  </conditionalFormatting>
  <conditionalFormatting sqref="AB83">
    <cfRule type="containsText" dxfId="573" priority="340" operator="containsText" text="09:00 – 13.00 ">
      <formula>NOT(ISERROR(SEARCH("09:00 – 13.00 ",AB83)))</formula>
    </cfRule>
  </conditionalFormatting>
  <conditionalFormatting sqref="AB83">
    <cfRule type="containsText" dxfId="572" priority="337" operator="containsText" text="09.00 -13.00">
      <formula>NOT(ISERROR(SEARCH("09.00 -13.00",AB83)))</formula>
    </cfRule>
    <cfRule type="containsText" dxfId="571" priority="338" operator="containsText" text="09.00 -15:00">
      <formula>NOT(ISERROR(SEARCH("09.00 -15:00",AB83)))</formula>
    </cfRule>
    <cfRule type="containsText" dxfId="570" priority="339" operator="containsText" text="09.00 -16.00">
      <formula>NOT(ISERROR(SEARCH("09.00 -16.00",AB83)))</formula>
    </cfRule>
  </conditionalFormatting>
  <conditionalFormatting sqref="AB83">
    <cfRule type="containsText" dxfId="569" priority="336" operator="containsText" text="09:00 – 13.00 ">
      <formula>NOT(ISERROR(SEARCH("09:00 – 13.00 ",AB83)))</formula>
    </cfRule>
  </conditionalFormatting>
  <conditionalFormatting sqref="AB83">
    <cfRule type="containsText" dxfId="568" priority="333" operator="containsText" text="09.00 -13.00">
      <formula>NOT(ISERROR(SEARCH("09.00 -13.00",AB83)))</formula>
    </cfRule>
    <cfRule type="containsText" dxfId="567" priority="334" operator="containsText" text="09.00 -15:00">
      <formula>NOT(ISERROR(SEARCH("09.00 -15:00",AB83)))</formula>
    </cfRule>
    <cfRule type="containsText" dxfId="566" priority="335" operator="containsText" text="09.00 -16.00">
      <formula>NOT(ISERROR(SEARCH("09.00 -16.00",AB83)))</formula>
    </cfRule>
  </conditionalFormatting>
  <conditionalFormatting sqref="AB83">
    <cfRule type="containsText" dxfId="565" priority="330" operator="containsText" text="09.00 -13:00">
      <formula>NOT(ISERROR(SEARCH("09.00 -13:00",AB83)))</formula>
    </cfRule>
    <cfRule type="containsText" dxfId="564" priority="331" operator="containsText" text="08.30 -17.30">
      <formula>NOT(ISERROR(SEARCH("08.30 -17.30",AB83)))</formula>
    </cfRule>
    <cfRule type="containsText" dxfId="563" priority="332" operator="containsText" text="08.30 -15:30">
      <formula>NOT(ISERROR(SEARCH("08.30 -15:30",AB83)))</formula>
    </cfRule>
  </conditionalFormatting>
  <conditionalFormatting sqref="AB84">
    <cfRule type="containsText" dxfId="562" priority="312" operator="containsText" text="08.30 – 14.30">
      <formula>NOT(ISERROR(SEARCH("08.30 – 14.30",AB84)))</formula>
    </cfRule>
    <cfRule type="containsText" dxfId="561" priority="313" operator="containsText" text="09:30 – 18.30">
      <formula>NOT(ISERROR(SEARCH("09:30 – 18.30",AB84)))</formula>
    </cfRule>
    <cfRule type="containsText" dxfId="560" priority="314" operator="containsText" text="10.30 – 18.30">
      <formula>NOT(ISERROR(SEARCH("10.30 – 18.30",AB84)))</formula>
    </cfRule>
    <cfRule type="containsText" dxfId="559" priority="315" operator="containsText" text="09.30 – 18.30">
      <formula>NOT(ISERROR(SEARCH("09.30 – 18.30",AB84)))</formula>
    </cfRule>
    <cfRule type="containsText" dxfId="558" priority="317" operator="containsText" text="09.00 – 13:00">
      <formula>NOT(ISERROR(SEARCH("09.00 – 13:00",AB84)))</formula>
    </cfRule>
    <cfRule type="containsText" dxfId="557" priority="318" operator="containsText" text="08.30 – 16.30">
      <formula>NOT(ISERROR(SEARCH("08.30 – 16.30",AB84)))</formula>
    </cfRule>
    <cfRule type="containsText" dxfId="556" priority="319" operator="containsText" text="08:30 – 17.30">
      <formula>NOT(ISERROR(SEARCH("08:30 – 17.30",AB84)))</formula>
    </cfRule>
    <cfRule type="containsText" dxfId="555" priority="320" operator="containsText" text="08.30 – 17.30">
      <formula>NOT(ISERROR(SEARCH("08.30 – 17.30",AB84)))</formula>
    </cfRule>
    <cfRule type="containsText" dxfId="554" priority="321" operator="containsText" text="09.00 – 18.00">
      <formula>NOT(ISERROR(SEARCH("09.00 – 18.00",AB84)))</formula>
    </cfRule>
    <cfRule type="containsText" dxfId="553" priority="322" operator="containsText" text="09.00 – 13.00">
      <formula>NOT(ISERROR(SEARCH("09.00 – 13.00",AB84)))</formula>
    </cfRule>
    <cfRule type="containsText" dxfId="552" priority="323" operator="containsText" text="11.30 – 19.30">
      <formula>NOT(ISERROR(SEARCH("11.30 – 19.30",AB84)))</formula>
    </cfRule>
    <cfRule type="containsText" dxfId="551" priority="324" operator="containsText" text="10.30 – 19.30">
      <formula>NOT(ISERROR(SEARCH("10.30 – 19.30",AB84)))</formula>
    </cfRule>
    <cfRule type="containsText" dxfId="550" priority="325" operator="containsText" text="09.00 – 15.00">
      <formula>NOT(ISERROR(SEARCH("09.00 – 15.00",AB84)))</formula>
    </cfRule>
    <cfRule type="containsText" dxfId="549" priority="326" operator="containsText" text="1 2 : 3 0">
      <formula>NOT(ISERROR(SEARCH("1 2 : 3 0",AB84)))</formula>
    </cfRule>
    <cfRule type="containsText" dxfId="548" priority="327" operator="containsText" text="1 3 : 3 0">
      <formula>NOT(ISERROR(SEARCH("1 3 : 3 0",AB84)))</formula>
    </cfRule>
    <cfRule type="containsText" dxfId="547" priority="328" operator="containsText" text="FESTIVITÁ">
      <formula>NOT(ISERROR(SEARCH("FESTIVITÁ",AB84)))</formula>
    </cfRule>
    <cfRule type="cellIs" dxfId="546" priority="329" operator="equal">
      <formula>"DOMENICA"</formula>
    </cfRule>
  </conditionalFormatting>
  <conditionalFormatting sqref="AB84">
    <cfRule type="containsText" dxfId="545" priority="305" operator="containsText" text="09.00 - 13.00">
      <formula>NOT(ISERROR(SEARCH("09.00 - 13.00",AB84)))</formula>
    </cfRule>
    <cfRule type="containsText" dxfId="544" priority="307" operator="containsText" text="09.00 – 15:00">
      <formula>NOT(ISERROR(SEARCH("09.00 – 15:00",AB84)))</formula>
    </cfRule>
    <cfRule type="containsText" dxfId="543" priority="308" operator="containsText" text="09.00 – 16.00">
      <formula>NOT(ISERROR(SEARCH("09.00 – 16.00",AB84)))</formula>
    </cfRule>
    <cfRule type="containsText" dxfId="542" priority="309" operator="containsText" text="09.00 - 13:00">
      <formula>NOT(ISERROR(SEARCH("09.00 - 13:00",AB84)))</formula>
    </cfRule>
    <cfRule type="containsText" dxfId="541" priority="310" operator="containsText" text="08.30 – 16:30 ">
      <formula>NOT(ISERROR(SEARCH("08.30 – 16:30 ",AB84)))</formula>
    </cfRule>
    <cfRule type="containsText" dxfId="540" priority="311" operator="containsText" text="08.30 – 17:30 ">
      <formula>NOT(ISERROR(SEARCH("08.30 – 17:30 ",AB84)))</formula>
    </cfRule>
  </conditionalFormatting>
  <conditionalFormatting sqref="AB84">
    <cfRule type="containsText" dxfId="539" priority="306" operator="containsText" text="1 3 : 0 0">
      <formula>NOT(ISERROR(SEARCH("1 3 : 0 0",AB84)))</formula>
    </cfRule>
  </conditionalFormatting>
  <conditionalFormatting sqref="AB84">
    <cfRule type="containsText" dxfId="538" priority="316" operator="containsText" text="09:00 – 13.00 ">
      <formula>NOT(ISERROR(SEARCH("09:00 – 13.00 ",AB84)))</formula>
    </cfRule>
  </conditionalFormatting>
  <conditionalFormatting sqref="AB84">
    <cfRule type="containsText" dxfId="537" priority="304" operator="containsText" text="09:00 – 13.00 ">
      <formula>NOT(ISERROR(SEARCH("09:00 – 13.00 ",AB84)))</formula>
    </cfRule>
  </conditionalFormatting>
  <conditionalFormatting sqref="AB84">
    <cfRule type="containsText" dxfId="536" priority="301" operator="containsText" text="09.00 -13.00">
      <formula>NOT(ISERROR(SEARCH("09.00 -13.00",AB84)))</formula>
    </cfRule>
    <cfRule type="containsText" dxfId="535" priority="302" operator="containsText" text="09.00 -15:00">
      <formula>NOT(ISERROR(SEARCH("09.00 -15:00",AB84)))</formula>
    </cfRule>
    <cfRule type="containsText" dxfId="534" priority="303" operator="containsText" text="09.00 -16.00">
      <formula>NOT(ISERROR(SEARCH("09.00 -16.00",AB84)))</formula>
    </cfRule>
  </conditionalFormatting>
  <conditionalFormatting sqref="AB84">
    <cfRule type="containsText" dxfId="533" priority="300" operator="containsText" text="09:00 – 13.00 ">
      <formula>NOT(ISERROR(SEARCH("09:00 – 13.00 ",AB84)))</formula>
    </cfRule>
  </conditionalFormatting>
  <conditionalFormatting sqref="AB84">
    <cfRule type="containsText" dxfId="532" priority="297" operator="containsText" text="09.00 -13.00">
      <formula>NOT(ISERROR(SEARCH("09.00 -13.00",AB84)))</formula>
    </cfRule>
    <cfRule type="containsText" dxfId="531" priority="298" operator="containsText" text="09.00 -15:00">
      <formula>NOT(ISERROR(SEARCH("09.00 -15:00",AB84)))</formula>
    </cfRule>
    <cfRule type="containsText" dxfId="530" priority="299" operator="containsText" text="09.00 -16.00">
      <formula>NOT(ISERROR(SEARCH("09.00 -16.00",AB84)))</formula>
    </cfRule>
  </conditionalFormatting>
  <conditionalFormatting sqref="AB84">
    <cfRule type="containsText" dxfId="529" priority="294" operator="containsText" text="09.00 -13:00">
      <formula>NOT(ISERROR(SEARCH("09.00 -13:00",AB84)))</formula>
    </cfRule>
    <cfRule type="containsText" dxfId="528" priority="295" operator="containsText" text="08.30 -17.30">
      <formula>NOT(ISERROR(SEARCH("08.30 -17.30",AB84)))</formula>
    </cfRule>
    <cfRule type="containsText" dxfId="527" priority="296" operator="containsText" text="08.30 -15:30">
      <formula>NOT(ISERROR(SEARCH("08.30 -15:30",AB84)))</formula>
    </cfRule>
  </conditionalFormatting>
  <conditionalFormatting sqref="AB85">
    <cfRule type="containsText" dxfId="526" priority="276" operator="containsText" text="08.30 – 14.30">
      <formula>NOT(ISERROR(SEARCH("08.30 – 14.30",AB85)))</formula>
    </cfRule>
    <cfRule type="containsText" dxfId="525" priority="277" operator="containsText" text="09:30 – 18.30">
      <formula>NOT(ISERROR(SEARCH("09:30 – 18.30",AB85)))</formula>
    </cfRule>
    <cfRule type="containsText" dxfId="524" priority="278" operator="containsText" text="10.30 – 18.30">
      <formula>NOT(ISERROR(SEARCH("10.30 – 18.30",AB85)))</formula>
    </cfRule>
    <cfRule type="containsText" dxfId="523" priority="279" operator="containsText" text="09.30 – 18.30">
      <formula>NOT(ISERROR(SEARCH("09.30 – 18.30",AB85)))</formula>
    </cfRule>
    <cfRule type="containsText" dxfId="522" priority="281" operator="containsText" text="09.00 – 13:00">
      <formula>NOT(ISERROR(SEARCH("09.00 – 13:00",AB85)))</formula>
    </cfRule>
    <cfRule type="containsText" dxfId="521" priority="282" operator="containsText" text="08.30 – 16.30">
      <formula>NOT(ISERROR(SEARCH("08.30 – 16.30",AB85)))</formula>
    </cfRule>
    <cfRule type="containsText" dxfId="520" priority="283" operator="containsText" text="08:30 – 17.30">
      <formula>NOT(ISERROR(SEARCH("08:30 – 17.30",AB85)))</formula>
    </cfRule>
    <cfRule type="containsText" dxfId="519" priority="284" operator="containsText" text="08.30 – 17.30">
      <formula>NOT(ISERROR(SEARCH("08.30 – 17.30",AB85)))</formula>
    </cfRule>
    <cfRule type="containsText" dxfId="518" priority="285" operator="containsText" text="09.00 – 18.00">
      <formula>NOT(ISERROR(SEARCH("09.00 – 18.00",AB85)))</formula>
    </cfRule>
    <cfRule type="containsText" dxfId="517" priority="286" operator="containsText" text="09.00 – 13.00">
      <formula>NOT(ISERROR(SEARCH("09.00 – 13.00",AB85)))</formula>
    </cfRule>
    <cfRule type="containsText" dxfId="516" priority="287" operator="containsText" text="11.30 – 19.30">
      <formula>NOT(ISERROR(SEARCH("11.30 – 19.30",AB85)))</formula>
    </cfRule>
    <cfRule type="containsText" dxfId="515" priority="288" operator="containsText" text="10.30 – 19.30">
      <formula>NOT(ISERROR(SEARCH("10.30 – 19.30",AB85)))</formula>
    </cfRule>
    <cfRule type="containsText" dxfId="514" priority="289" operator="containsText" text="09.00 – 15.00">
      <formula>NOT(ISERROR(SEARCH("09.00 – 15.00",AB85)))</formula>
    </cfRule>
    <cfRule type="containsText" dxfId="513" priority="290" operator="containsText" text="1 2 : 3 0">
      <formula>NOT(ISERROR(SEARCH("1 2 : 3 0",AB85)))</formula>
    </cfRule>
    <cfRule type="containsText" dxfId="512" priority="291" operator="containsText" text="1 3 : 3 0">
      <formula>NOT(ISERROR(SEARCH("1 3 : 3 0",AB85)))</formula>
    </cfRule>
    <cfRule type="containsText" dxfId="511" priority="292" operator="containsText" text="FESTIVITÁ">
      <formula>NOT(ISERROR(SEARCH("FESTIVITÁ",AB85)))</formula>
    </cfRule>
    <cfRule type="cellIs" dxfId="510" priority="293" operator="equal">
      <formula>"DOMENICA"</formula>
    </cfRule>
  </conditionalFormatting>
  <conditionalFormatting sqref="AB85">
    <cfRule type="containsText" dxfId="509" priority="269" operator="containsText" text="09.00 - 13.00">
      <formula>NOT(ISERROR(SEARCH("09.00 - 13.00",AB85)))</formula>
    </cfRule>
    <cfRule type="containsText" dxfId="508" priority="271" operator="containsText" text="09.00 – 15:00">
      <formula>NOT(ISERROR(SEARCH("09.00 – 15:00",AB85)))</formula>
    </cfRule>
    <cfRule type="containsText" dxfId="507" priority="272" operator="containsText" text="09.00 – 16.00">
      <formula>NOT(ISERROR(SEARCH("09.00 – 16.00",AB85)))</formula>
    </cfRule>
    <cfRule type="containsText" dxfId="506" priority="273" operator="containsText" text="09.00 - 13:00">
      <formula>NOT(ISERROR(SEARCH("09.00 - 13:00",AB85)))</formula>
    </cfRule>
    <cfRule type="containsText" dxfId="505" priority="274" operator="containsText" text="08.30 – 16:30 ">
      <formula>NOT(ISERROR(SEARCH("08.30 – 16:30 ",AB85)))</formula>
    </cfRule>
    <cfRule type="containsText" dxfId="504" priority="275" operator="containsText" text="08.30 – 17:30 ">
      <formula>NOT(ISERROR(SEARCH("08.30 – 17:30 ",AB85)))</formula>
    </cfRule>
  </conditionalFormatting>
  <conditionalFormatting sqref="AB85">
    <cfRule type="containsText" dxfId="503" priority="270" operator="containsText" text="1 3 : 0 0">
      <formula>NOT(ISERROR(SEARCH("1 3 : 0 0",AB85)))</formula>
    </cfRule>
  </conditionalFormatting>
  <conditionalFormatting sqref="AB85">
    <cfRule type="containsText" dxfId="502" priority="280" operator="containsText" text="09:00 – 13.00 ">
      <formula>NOT(ISERROR(SEARCH("09:00 – 13.00 ",AB85)))</formula>
    </cfRule>
  </conditionalFormatting>
  <conditionalFormatting sqref="AB85">
    <cfRule type="containsText" dxfId="501" priority="268" operator="containsText" text="09:00 – 13.00 ">
      <formula>NOT(ISERROR(SEARCH("09:00 – 13.00 ",AB85)))</formula>
    </cfRule>
  </conditionalFormatting>
  <conditionalFormatting sqref="AB85">
    <cfRule type="containsText" dxfId="500" priority="265" operator="containsText" text="09.00 -13.00">
      <formula>NOT(ISERROR(SEARCH("09.00 -13.00",AB85)))</formula>
    </cfRule>
    <cfRule type="containsText" dxfId="499" priority="266" operator="containsText" text="09.00 -15:00">
      <formula>NOT(ISERROR(SEARCH("09.00 -15:00",AB85)))</formula>
    </cfRule>
    <cfRule type="containsText" dxfId="498" priority="267" operator="containsText" text="09.00 -16.00">
      <formula>NOT(ISERROR(SEARCH("09.00 -16.00",AB85)))</formula>
    </cfRule>
  </conditionalFormatting>
  <conditionalFormatting sqref="AB85">
    <cfRule type="containsText" dxfId="497" priority="264" operator="containsText" text="09:00 – 13.00 ">
      <formula>NOT(ISERROR(SEARCH("09:00 – 13.00 ",AB85)))</formula>
    </cfRule>
  </conditionalFormatting>
  <conditionalFormatting sqref="AB85">
    <cfRule type="containsText" dxfId="496" priority="261" operator="containsText" text="09.00 -13.00">
      <formula>NOT(ISERROR(SEARCH("09.00 -13.00",AB85)))</formula>
    </cfRule>
    <cfRule type="containsText" dxfId="495" priority="262" operator="containsText" text="09.00 -15:00">
      <formula>NOT(ISERROR(SEARCH("09.00 -15:00",AB85)))</formula>
    </cfRule>
    <cfRule type="containsText" dxfId="494" priority="263" operator="containsText" text="09.00 -16.00">
      <formula>NOT(ISERROR(SEARCH("09.00 -16.00",AB85)))</formula>
    </cfRule>
  </conditionalFormatting>
  <conditionalFormatting sqref="AB85">
    <cfRule type="containsText" dxfId="493" priority="258" operator="containsText" text="09.00 -13:00">
      <formula>NOT(ISERROR(SEARCH("09.00 -13:00",AB85)))</formula>
    </cfRule>
    <cfRule type="containsText" dxfId="492" priority="259" operator="containsText" text="08.30 -17.30">
      <formula>NOT(ISERROR(SEARCH("08.30 -17.30",AB85)))</formula>
    </cfRule>
    <cfRule type="containsText" dxfId="491" priority="260" operator="containsText" text="08.30 -15:30">
      <formula>NOT(ISERROR(SEARCH("08.30 -15:30",AB85)))</formula>
    </cfRule>
  </conditionalFormatting>
  <conditionalFormatting sqref="AB86">
    <cfRule type="containsText" dxfId="490" priority="240" operator="containsText" text="08.30 – 14.30">
      <formula>NOT(ISERROR(SEARCH("08.30 – 14.30",AB86)))</formula>
    </cfRule>
    <cfRule type="containsText" dxfId="489" priority="241" operator="containsText" text="09:30 – 18.30">
      <formula>NOT(ISERROR(SEARCH("09:30 – 18.30",AB86)))</formula>
    </cfRule>
    <cfRule type="containsText" dxfId="488" priority="242" operator="containsText" text="10.30 – 18.30">
      <formula>NOT(ISERROR(SEARCH("10.30 – 18.30",AB86)))</formula>
    </cfRule>
    <cfRule type="containsText" dxfId="487" priority="243" operator="containsText" text="09.30 – 18.30">
      <formula>NOT(ISERROR(SEARCH("09.30 – 18.30",AB86)))</formula>
    </cfRule>
    <cfRule type="containsText" dxfId="486" priority="245" operator="containsText" text="09.00 – 13:00">
      <formula>NOT(ISERROR(SEARCH("09.00 – 13:00",AB86)))</formula>
    </cfRule>
    <cfRule type="containsText" dxfId="485" priority="246" operator="containsText" text="08.30 – 16.30">
      <formula>NOT(ISERROR(SEARCH("08.30 – 16.30",AB86)))</formula>
    </cfRule>
    <cfRule type="containsText" dxfId="484" priority="247" operator="containsText" text="08:30 – 17.30">
      <formula>NOT(ISERROR(SEARCH("08:30 – 17.30",AB86)))</formula>
    </cfRule>
    <cfRule type="containsText" dxfId="483" priority="248" operator="containsText" text="08.30 – 17.30">
      <formula>NOT(ISERROR(SEARCH("08.30 – 17.30",AB86)))</formula>
    </cfRule>
    <cfRule type="containsText" dxfId="482" priority="249" operator="containsText" text="09.00 – 18.00">
      <formula>NOT(ISERROR(SEARCH("09.00 – 18.00",AB86)))</formula>
    </cfRule>
    <cfRule type="containsText" dxfId="481" priority="250" operator="containsText" text="09.00 – 13.00">
      <formula>NOT(ISERROR(SEARCH("09.00 – 13.00",AB86)))</formula>
    </cfRule>
    <cfRule type="containsText" dxfId="480" priority="251" operator="containsText" text="11.30 – 19.30">
      <formula>NOT(ISERROR(SEARCH("11.30 – 19.30",AB86)))</formula>
    </cfRule>
    <cfRule type="containsText" dxfId="479" priority="252" operator="containsText" text="10.30 – 19.30">
      <formula>NOT(ISERROR(SEARCH("10.30 – 19.30",AB86)))</formula>
    </cfRule>
    <cfRule type="containsText" dxfId="478" priority="253" operator="containsText" text="09.00 – 15.00">
      <formula>NOT(ISERROR(SEARCH("09.00 – 15.00",AB86)))</formula>
    </cfRule>
    <cfRule type="containsText" dxfId="477" priority="254" operator="containsText" text="1 2 : 3 0">
      <formula>NOT(ISERROR(SEARCH("1 2 : 3 0",AB86)))</formula>
    </cfRule>
    <cfRule type="containsText" dxfId="476" priority="255" operator="containsText" text="1 3 : 3 0">
      <formula>NOT(ISERROR(SEARCH("1 3 : 3 0",AB86)))</formula>
    </cfRule>
    <cfRule type="containsText" dxfId="475" priority="256" operator="containsText" text="FESTIVITÁ">
      <formula>NOT(ISERROR(SEARCH("FESTIVITÁ",AB86)))</formula>
    </cfRule>
    <cfRule type="cellIs" dxfId="474" priority="257" operator="equal">
      <formula>"DOMENICA"</formula>
    </cfRule>
  </conditionalFormatting>
  <conditionalFormatting sqref="AB86">
    <cfRule type="containsText" dxfId="473" priority="233" operator="containsText" text="09.00 - 13.00">
      <formula>NOT(ISERROR(SEARCH("09.00 - 13.00",AB86)))</formula>
    </cfRule>
    <cfRule type="containsText" dxfId="472" priority="235" operator="containsText" text="09.00 – 15:00">
      <formula>NOT(ISERROR(SEARCH("09.00 – 15:00",AB86)))</formula>
    </cfRule>
    <cfRule type="containsText" dxfId="471" priority="236" operator="containsText" text="09.00 – 16.00">
      <formula>NOT(ISERROR(SEARCH("09.00 – 16.00",AB86)))</formula>
    </cfRule>
    <cfRule type="containsText" dxfId="470" priority="237" operator="containsText" text="09.00 - 13:00">
      <formula>NOT(ISERROR(SEARCH("09.00 - 13:00",AB86)))</formula>
    </cfRule>
    <cfRule type="containsText" dxfId="469" priority="238" operator="containsText" text="08.30 – 16:30 ">
      <formula>NOT(ISERROR(SEARCH("08.30 – 16:30 ",AB86)))</formula>
    </cfRule>
    <cfRule type="containsText" dxfId="468" priority="239" operator="containsText" text="08.30 – 17:30 ">
      <formula>NOT(ISERROR(SEARCH("08.30 – 17:30 ",AB86)))</formula>
    </cfRule>
  </conditionalFormatting>
  <conditionalFormatting sqref="AB86">
    <cfRule type="containsText" dxfId="467" priority="234" operator="containsText" text="1 3 : 0 0">
      <formula>NOT(ISERROR(SEARCH("1 3 : 0 0",AB86)))</formula>
    </cfRule>
  </conditionalFormatting>
  <conditionalFormatting sqref="AB86">
    <cfRule type="containsText" dxfId="466" priority="244" operator="containsText" text="09:00 – 13.00 ">
      <formula>NOT(ISERROR(SEARCH("09:00 – 13.00 ",AB86)))</formula>
    </cfRule>
  </conditionalFormatting>
  <conditionalFormatting sqref="AB86">
    <cfRule type="containsText" dxfId="465" priority="232" operator="containsText" text="09:00 – 13.00 ">
      <formula>NOT(ISERROR(SEARCH("09:00 – 13.00 ",AB86)))</formula>
    </cfRule>
  </conditionalFormatting>
  <conditionalFormatting sqref="AB86">
    <cfRule type="containsText" dxfId="464" priority="229" operator="containsText" text="09.00 -13.00">
      <formula>NOT(ISERROR(SEARCH("09.00 -13.00",AB86)))</formula>
    </cfRule>
    <cfRule type="containsText" dxfId="463" priority="230" operator="containsText" text="09.00 -15:00">
      <formula>NOT(ISERROR(SEARCH("09.00 -15:00",AB86)))</formula>
    </cfRule>
    <cfRule type="containsText" dxfId="462" priority="231" operator="containsText" text="09.00 -16.00">
      <formula>NOT(ISERROR(SEARCH("09.00 -16.00",AB86)))</formula>
    </cfRule>
  </conditionalFormatting>
  <conditionalFormatting sqref="AB86">
    <cfRule type="containsText" dxfId="461" priority="228" operator="containsText" text="09:00 – 13.00 ">
      <formula>NOT(ISERROR(SEARCH("09:00 – 13.00 ",AB86)))</formula>
    </cfRule>
  </conditionalFormatting>
  <conditionalFormatting sqref="AB86">
    <cfRule type="containsText" dxfId="460" priority="225" operator="containsText" text="09.00 -13.00">
      <formula>NOT(ISERROR(SEARCH("09.00 -13.00",AB86)))</formula>
    </cfRule>
    <cfRule type="containsText" dxfId="459" priority="226" operator="containsText" text="09.00 -15:00">
      <formula>NOT(ISERROR(SEARCH("09.00 -15:00",AB86)))</formula>
    </cfRule>
    <cfRule type="containsText" dxfId="458" priority="227" operator="containsText" text="09.00 -16.00">
      <formula>NOT(ISERROR(SEARCH("09.00 -16.00",AB86)))</formula>
    </cfRule>
  </conditionalFormatting>
  <conditionalFormatting sqref="AB86">
    <cfRule type="containsText" dxfId="457" priority="222" operator="containsText" text="09.00 -13:00">
      <formula>NOT(ISERROR(SEARCH("09.00 -13:00",AB86)))</formula>
    </cfRule>
    <cfRule type="containsText" dxfId="456" priority="223" operator="containsText" text="08.30 -17.30">
      <formula>NOT(ISERROR(SEARCH("08.30 -17.30",AB86)))</formula>
    </cfRule>
    <cfRule type="containsText" dxfId="455" priority="224" operator="containsText" text="08.30 -15:30">
      <formula>NOT(ISERROR(SEARCH("08.30 -15:30",AB86)))</formula>
    </cfRule>
  </conditionalFormatting>
  <conditionalFormatting sqref="AB87">
    <cfRule type="containsText" dxfId="454" priority="204" operator="containsText" text="08.30 – 14.30">
      <formula>NOT(ISERROR(SEARCH("08.30 – 14.30",AB87)))</formula>
    </cfRule>
    <cfRule type="containsText" dxfId="453" priority="205" operator="containsText" text="09:30 – 18.30">
      <formula>NOT(ISERROR(SEARCH("09:30 – 18.30",AB87)))</formula>
    </cfRule>
    <cfRule type="containsText" dxfId="452" priority="206" operator="containsText" text="10.30 – 18.30">
      <formula>NOT(ISERROR(SEARCH("10.30 – 18.30",AB87)))</formula>
    </cfRule>
    <cfRule type="containsText" dxfId="451" priority="207" operator="containsText" text="09.30 – 18.30">
      <formula>NOT(ISERROR(SEARCH("09.30 – 18.30",AB87)))</formula>
    </cfRule>
    <cfRule type="containsText" dxfId="450" priority="209" operator="containsText" text="09.00 – 13:00">
      <formula>NOT(ISERROR(SEARCH("09.00 – 13:00",AB87)))</formula>
    </cfRule>
    <cfRule type="containsText" dxfId="449" priority="210" operator="containsText" text="08.30 – 16.30">
      <formula>NOT(ISERROR(SEARCH("08.30 – 16.30",AB87)))</formula>
    </cfRule>
    <cfRule type="containsText" dxfId="448" priority="211" operator="containsText" text="08:30 – 17.30">
      <formula>NOT(ISERROR(SEARCH("08:30 – 17.30",AB87)))</formula>
    </cfRule>
    <cfRule type="containsText" dxfId="447" priority="212" operator="containsText" text="08.30 – 17.30">
      <formula>NOT(ISERROR(SEARCH("08.30 – 17.30",AB87)))</formula>
    </cfRule>
    <cfRule type="containsText" dxfId="446" priority="213" operator="containsText" text="09.00 – 18.00">
      <formula>NOT(ISERROR(SEARCH("09.00 – 18.00",AB87)))</formula>
    </cfRule>
    <cfRule type="containsText" dxfId="445" priority="214" operator="containsText" text="09.00 – 13.00">
      <formula>NOT(ISERROR(SEARCH("09.00 – 13.00",AB87)))</formula>
    </cfRule>
    <cfRule type="containsText" dxfId="444" priority="215" operator="containsText" text="11.30 – 19.30">
      <formula>NOT(ISERROR(SEARCH("11.30 – 19.30",AB87)))</formula>
    </cfRule>
    <cfRule type="containsText" dxfId="443" priority="216" operator="containsText" text="10.30 – 19.30">
      <formula>NOT(ISERROR(SEARCH("10.30 – 19.30",AB87)))</formula>
    </cfRule>
    <cfRule type="containsText" dxfId="442" priority="217" operator="containsText" text="09.00 – 15.00">
      <formula>NOT(ISERROR(SEARCH("09.00 – 15.00",AB87)))</formula>
    </cfRule>
    <cfRule type="containsText" dxfId="441" priority="218" operator="containsText" text="1 2 : 3 0">
      <formula>NOT(ISERROR(SEARCH("1 2 : 3 0",AB87)))</formula>
    </cfRule>
    <cfRule type="containsText" dxfId="440" priority="219" operator="containsText" text="1 3 : 3 0">
      <formula>NOT(ISERROR(SEARCH("1 3 : 3 0",AB87)))</formula>
    </cfRule>
    <cfRule type="containsText" dxfId="439" priority="220" operator="containsText" text="FESTIVITÁ">
      <formula>NOT(ISERROR(SEARCH("FESTIVITÁ",AB87)))</formula>
    </cfRule>
    <cfRule type="cellIs" dxfId="438" priority="221" operator="equal">
      <formula>"DOMENICA"</formula>
    </cfRule>
  </conditionalFormatting>
  <conditionalFormatting sqref="AB87">
    <cfRule type="containsText" dxfId="437" priority="197" operator="containsText" text="09.00 - 13.00">
      <formula>NOT(ISERROR(SEARCH("09.00 - 13.00",AB87)))</formula>
    </cfRule>
    <cfRule type="containsText" dxfId="436" priority="199" operator="containsText" text="09.00 – 15:00">
      <formula>NOT(ISERROR(SEARCH("09.00 – 15:00",AB87)))</formula>
    </cfRule>
    <cfRule type="containsText" dxfId="435" priority="200" operator="containsText" text="09.00 – 16.00">
      <formula>NOT(ISERROR(SEARCH("09.00 – 16.00",AB87)))</formula>
    </cfRule>
    <cfRule type="containsText" dxfId="434" priority="201" operator="containsText" text="09.00 - 13:00">
      <formula>NOT(ISERROR(SEARCH("09.00 - 13:00",AB87)))</formula>
    </cfRule>
    <cfRule type="containsText" dxfId="433" priority="202" operator="containsText" text="08.30 – 16:30 ">
      <formula>NOT(ISERROR(SEARCH("08.30 – 16:30 ",AB87)))</formula>
    </cfRule>
    <cfRule type="containsText" dxfId="432" priority="203" operator="containsText" text="08.30 – 17:30 ">
      <formula>NOT(ISERROR(SEARCH("08.30 – 17:30 ",AB87)))</formula>
    </cfRule>
  </conditionalFormatting>
  <conditionalFormatting sqref="AB87">
    <cfRule type="containsText" dxfId="431" priority="198" operator="containsText" text="1 3 : 0 0">
      <formula>NOT(ISERROR(SEARCH("1 3 : 0 0",AB87)))</formula>
    </cfRule>
  </conditionalFormatting>
  <conditionalFormatting sqref="AB87">
    <cfRule type="containsText" dxfId="430" priority="208" operator="containsText" text="09:00 – 13.00 ">
      <formula>NOT(ISERROR(SEARCH("09:00 – 13.00 ",AB87)))</formula>
    </cfRule>
  </conditionalFormatting>
  <conditionalFormatting sqref="AB87">
    <cfRule type="containsText" dxfId="429" priority="196" operator="containsText" text="09:00 – 13.00 ">
      <formula>NOT(ISERROR(SEARCH("09:00 – 13.00 ",AB87)))</formula>
    </cfRule>
  </conditionalFormatting>
  <conditionalFormatting sqref="AB87">
    <cfRule type="containsText" dxfId="428" priority="193" operator="containsText" text="09.00 -13.00">
      <formula>NOT(ISERROR(SEARCH("09.00 -13.00",AB87)))</formula>
    </cfRule>
    <cfRule type="containsText" dxfId="427" priority="194" operator="containsText" text="09.00 -15:00">
      <formula>NOT(ISERROR(SEARCH("09.00 -15:00",AB87)))</formula>
    </cfRule>
    <cfRule type="containsText" dxfId="426" priority="195" operator="containsText" text="09.00 -16.00">
      <formula>NOT(ISERROR(SEARCH("09.00 -16.00",AB87)))</formula>
    </cfRule>
  </conditionalFormatting>
  <conditionalFormatting sqref="AB87">
    <cfRule type="containsText" dxfId="425" priority="192" operator="containsText" text="09:00 – 13.00 ">
      <formula>NOT(ISERROR(SEARCH("09:00 – 13.00 ",AB87)))</formula>
    </cfRule>
  </conditionalFormatting>
  <conditionalFormatting sqref="AB87">
    <cfRule type="containsText" dxfId="424" priority="189" operator="containsText" text="09.00 -13.00">
      <formula>NOT(ISERROR(SEARCH("09.00 -13.00",AB87)))</formula>
    </cfRule>
    <cfRule type="containsText" dxfId="423" priority="190" operator="containsText" text="09.00 -15:00">
      <formula>NOT(ISERROR(SEARCH("09.00 -15:00",AB87)))</formula>
    </cfRule>
    <cfRule type="containsText" dxfId="422" priority="191" operator="containsText" text="09.00 -16.00">
      <formula>NOT(ISERROR(SEARCH("09.00 -16.00",AB87)))</formula>
    </cfRule>
  </conditionalFormatting>
  <conditionalFormatting sqref="AB87">
    <cfRule type="containsText" dxfId="421" priority="186" operator="containsText" text="09.00 -13:00">
      <formula>NOT(ISERROR(SEARCH("09.00 -13:00",AB87)))</formula>
    </cfRule>
    <cfRule type="containsText" dxfId="420" priority="187" operator="containsText" text="08.30 -17.30">
      <formula>NOT(ISERROR(SEARCH("08.30 -17.30",AB87)))</formula>
    </cfRule>
    <cfRule type="containsText" dxfId="419" priority="188" operator="containsText" text="08.30 -15:30">
      <formula>NOT(ISERROR(SEARCH("08.30 -15:30",AB87)))</formula>
    </cfRule>
  </conditionalFormatting>
  <conditionalFormatting sqref="BA19">
    <cfRule type="containsText" dxfId="418" priority="168" operator="containsText" text="08.30 – 14.30">
      <formula>NOT(ISERROR(SEARCH("08.30 – 14.30",BA19)))</formula>
    </cfRule>
    <cfRule type="containsText" dxfId="417" priority="169" operator="containsText" text="09:30 – 18.30">
      <formula>NOT(ISERROR(SEARCH("09:30 – 18.30",BA19)))</formula>
    </cfRule>
    <cfRule type="containsText" dxfId="416" priority="170" operator="containsText" text="10.30 – 18.30">
      <formula>NOT(ISERROR(SEARCH("10.30 – 18.30",BA19)))</formula>
    </cfRule>
    <cfRule type="containsText" dxfId="415" priority="171" operator="containsText" text="09.30 – 18.30">
      <formula>NOT(ISERROR(SEARCH("09.30 – 18.30",BA19)))</formula>
    </cfRule>
    <cfRule type="containsText" dxfId="414" priority="173" operator="containsText" text="09.00 – 13:00">
      <formula>NOT(ISERROR(SEARCH("09.00 – 13:00",BA19)))</formula>
    </cfRule>
    <cfRule type="containsText" dxfId="413" priority="174" operator="containsText" text="08.30 – 16.30">
      <formula>NOT(ISERROR(SEARCH("08.30 – 16.30",BA19)))</formula>
    </cfRule>
    <cfRule type="containsText" dxfId="412" priority="175" operator="containsText" text="08:30 – 17.30">
      <formula>NOT(ISERROR(SEARCH("08:30 – 17.30",BA19)))</formula>
    </cfRule>
    <cfRule type="containsText" dxfId="411" priority="176" operator="containsText" text="08.30 – 17.30">
      <formula>NOT(ISERROR(SEARCH("08.30 – 17.30",BA19)))</formula>
    </cfRule>
    <cfRule type="containsText" dxfId="410" priority="177" operator="containsText" text="09.00 – 18.00">
      <formula>NOT(ISERROR(SEARCH("09.00 – 18.00",BA19)))</formula>
    </cfRule>
    <cfRule type="containsText" dxfId="409" priority="178" operator="containsText" text="09.00 – 13.00">
      <formula>NOT(ISERROR(SEARCH("09.00 – 13.00",BA19)))</formula>
    </cfRule>
    <cfRule type="containsText" dxfId="408" priority="179" operator="containsText" text="11.30 – 19.30">
      <formula>NOT(ISERROR(SEARCH("11.30 – 19.30",BA19)))</formula>
    </cfRule>
    <cfRule type="containsText" dxfId="407" priority="180" operator="containsText" text="10.30 – 19.30">
      <formula>NOT(ISERROR(SEARCH("10.30 – 19.30",BA19)))</formula>
    </cfRule>
    <cfRule type="containsText" dxfId="406" priority="181" operator="containsText" text="09.00 – 15.00">
      <formula>NOT(ISERROR(SEARCH("09.00 – 15.00",BA19)))</formula>
    </cfRule>
    <cfRule type="containsText" dxfId="405" priority="182" operator="containsText" text="1 2 : 3 0">
      <formula>NOT(ISERROR(SEARCH("1 2 : 3 0",BA19)))</formula>
    </cfRule>
    <cfRule type="containsText" dxfId="404" priority="183" operator="containsText" text="1 3 : 3 0">
      <formula>NOT(ISERROR(SEARCH("1 3 : 3 0",BA19)))</formula>
    </cfRule>
    <cfRule type="containsText" dxfId="403" priority="184" operator="containsText" text="FESTIVITÁ">
      <formula>NOT(ISERROR(SEARCH("FESTIVITÁ",BA19)))</formula>
    </cfRule>
    <cfRule type="cellIs" dxfId="402" priority="185" operator="equal">
      <formula>"DOMENICA"</formula>
    </cfRule>
  </conditionalFormatting>
  <conditionalFormatting sqref="BA19">
    <cfRule type="containsText" dxfId="401" priority="161" operator="containsText" text="09.00 - 13.00">
      <formula>NOT(ISERROR(SEARCH("09.00 - 13.00",BA19)))</formula>
    </cfRule>
    <cfRule type="containsText" dxfId="400" priority="163" operator="containsText" text="09.00 – 15:00">
      <formula>NOT(ISERROR(SEARCH("09.00 – 15:00",BA19)))</formula>
    </cfRule>
    <cfRule type="containsText" dxfId="399" priority="164" operator="containsText" text="09.00 – 16.00">
      <formula>NOT(ISERROR(SEARCH("09.00 – 16.00",BA19)))</formula>
    </cfRule>
    <cfRule type="containsText" dxfId="398" priority="165" operator="containsText" text="09.00 - 13:00">
      <formula>NOT(ISERROR(SEARCH("09.00 - 13:00",BA19)))</formula>
    </cfRule>
    <cfRule type="containsText" dxfId="397" priority="166" operator="containsText" text="08.30 – 16:30 ">
      <formula>NOT(ISERROR(SEARCH("08.30 – 16:30 ",BA19)))</formula>
    </cfRule>
    <cfRule type="containsText" dxfId="396" priority="167" operator="containsText" text="08.30 – 17:30 ">
      <formula>NOT(ISERROR(SEARCH("08.30 – 17:30 ",BA19)))</formula>
    </cfRule>
  </conditionalFormatting>
  <conditionalFormatting sqref="BA19">
    <cfRule type="containsText" dxfId="395" priority="162" operator="containsText" text="1 3 : 0 0">
      <formula>NOT(ISERROR(SEARCH("1 3 : 0 0",BA19)))</formula>
    </cfRule>
  </conditionalFormatting>
  <conditionalFormatting sqref="BA19">
    <cfRule type="containsText" dxfId="394" priority="172" operator="containsText" text="09:00 – 13.00 ">
      <formula>NOT(ISERROR(SEARCH("09:00 – 13.00 ",BA19)))</formula>
    </cfRule>
  </conditionalFormatting>
  <conditionalFormatting sqref="BA19">
    <cfRule type="containsText" dxfId="393" priority="160" operator="containsText" text="09:00 – 13.00 ">
      <formula>NOT(ISERROR(SEARCH("09:00 – 13.00 ",BA19)))</formula>
    </cfRule>
  </conditionalFormatting>
  <conditionalFormatting sqref="BA19">
    <cfRule type="containsText" dxfId="392" priority="157" operator="containsText" text="09.00 -13.00">
      <formula>NOT(ISERROR(SEARCH("09.00 -13.00",BA19)))</formula>
    </cfRule>
    <cfRule type="containsText" dxfId="391" priority="158" operator="containsText" text="09.00 -15:00">
      <formula>NOT(ISERROR(SEARCH("09.00 -15:00",BA19)))</formula>
    </cfRule>
    <cfRule type="containsText" dxfId="390" priority="159" operator="containsText" text="09.00 -16.00">
      <formula>NOT(ISERROR(SEARCH("09.00 -16.00",BA19)))</formula>
    </cfRule>
  </conditionalFormatting>
  <conditionalFormatting sqref="BA19">
    <cfRule type="containsText" dxfId="389" priority="156" operator="containsText" text="09:00 – 13.00 ">
      <formula>NOT(ISERROR(SEARCH("09:00 – 13.00 ",BA19)))</formula>
    </cfRule>
  </conditionalFormatting>
  <conditionalFormatting sqref="BA19">
    <cfRule type="containsText" dxfId="388" priority="153" operator="containsText" text="09.00 -13.00">
      <formula>NOT(ISERROR(SEARCH("09.00 -13.00",BA19)))</formula>
    </cfRule>
    <cfRule type="containsText" dxfId="387" priority="154" operator="containsText" text="09.00 -15:00">
      <formula>NOT(ISERROR(SEARCH("09.00 -15:00",BA19)))</formula>
    </cfRule>
    <cfRule type="containsText" dxfId="386" priority="155" operator="containsText" text="09.00 -16.00">
      <formula>NOT(ISERROR(SEARCH("09.00 -16.00",BA19)))</formula>
    </cfRule>
  </conditionalFormatting>
  <conditionalFormatting sqref="BA19">
    <cfRule type="containsText" dxfId="385" priority="150" operator="containsText" text="09.00 -13.00">
      <formula>NOT(ISERROR(SEARCH("09.00 -13.00",BA19)))</formula>
    </cfRule>
    <cfRule type="containsText" dxfId="384" priority="151" operator="containsText" text="09.00 -15:00">
      <formula>NOT(ISERROR(SEARCH("09.00 -15:00",BA19)))</formula>
    </cfRule>
    <cfRule type="containsText" dxfId="383" priority="152" operator="containsText" text="09.00 -16.00">
      <formula>NOT(ISERROR(SEARCH("09.00 -16.00",BA19)))</formula>
    </cfRule>
  </conditionalFormatting>
  <conditionalFormatting sqref="BA19">
    <cfRule type="containsText" dxfId="382" priority="147" operator="containsText" text="09.00 -13:00">
      <formula>NOT(ISERROR(SEARCH("09.00 -13:00",BA19)))</formula>
    </cfRule>
    <cfRule type="containsText" dxfId="381" priority="148" operator="containsText" text="08.30 -17.30">
      <formula>NOT(ISERROR(SEARCH("08.30 -17.30",BA19)))</formula>
    </cfRule>
    <cfRule type="containsText" dxfId="380" priority="149" operator="containsText" text="08.30 -15:30">
      <formula>NOT(ISERROR(SEARCH("08.30 -15:30",BA19)))</formula>
    </cfRule>
  </conditionalFormatting>
  <conditionalFormatting sqref="BH11">
    <cfRule type="containsText" dxfId="379" priority="129" operator="containsText" text="08.30 – 14.30">
      <formula>NOT(ISERROR(SEARCH("08.30 – 14.30",BH11)))</formula>
    </cfRule>
    <cfRule type="containsText" dxfId="378" priority="130" operator="containsText" text="09:30 – 18.30">
      <formula>NOT(ISERROR(SEARCH("09:30 – 18.30",BH11)))</formula>
    </cfRule>
    <cfRule type="containsText" dxfId="377" priority="131" operator="containsText" text="10.30 – 18.30">
      <formula>NOT(ISERROR(SEARCH("10.30 – 18.30",BH11)))</formula>
    </cfRule>
    <cfRule type="containsText" dxfId="376" priority="132" operator="containsText" text="09.30 – 18.30">
      <formula>NOT(ISERROR(SEARCH("09.30 – 18.30",BH11)))</formula>
    </cfRule>
    <cfRule type="containsText" dxfId="375" priority="134" operator="containsText" text="09.00 – 13:00">
      <formula>NOT(ISERROR(SEARCH("09.00 – 13:00",BH11)))</formula>
    </cfRule>
    <cfRule type="containsText" dxfId="374" priority="135" operator="containsText" text="08.30 – 16.30">
      <formula>NOT(ISERROR(SEARCH("08.30 – 16.30",BH11)))</formula>
    </cfRule>
    <cfRule type="containsText" dxfId="373" priority="136" operator="containsText" text="08:30 – 17.30">
      <formula>NOT(ISERROR(SEARCH("08:30 – 17.30",BH11)))</formula>
    </cfRule>
    <cfRule type="containsText" dxfId="372" priority="137" operator="containsText" text="08.30 – 17.30">
      <formula>NOT(ISERROR(SEARCH("08.30 – 17.30",BH11)))</formula>
    </cfRule>
    <cfRule type="containsText" dxfId="371" priority="138" operator="containsText" text="09.00 – 18.00">
      <formula>NOT(ISERROR(SEARCH("09.00 – 18.00",BH11)))</formula>
    </cfRule>
    <cfRule type="containsText" dxfId="370" priority="139" operator="containsText" text="09.00 – 13.00">
      <formula>NOT(ISERROR(SEARCH("09.00 – 13.00",BH11)))</formula>
    </cfRule>
    <cfRule type="containsText" dxfId="369" priority="140" operator="containsText" text="11.30 – 19.30">
      <formula>NOT(ISERROR(SEARCH("11.30 – 19.30",BH11)))</formula>
    </cfRule>
    <cfRule type="containsText" dxfId="368" priority="141" operator="containsText" text="10.30 – 19.30">
      <formula>NOT(ISERROR(SEARCH("10.30 – 19.30",BH11)))</formula>
    </cfRule>
    <cfRule type="containsText" dxfId="367" priority="142" operator="containsText" text="09.00 – 15.00">
      <formula>NOT(ISERROR(SEARCH("09.00 – 15.00",BH11)))</formula>
    </cfRule>
    <cfRule type="containsText" dxfId="366" priority="143" operator="containsText" text="1 2 : 3 0">
      <formula>NOT(ISERROR(SEARCH("1 2 : 3 0",BH11)))</formula>
    </cfRule>
    <cfRule type="containsText" dxfId="365" priority="144" operator="containsText" text="1 3 : 3 0">
      <formula>NOT(ISERROR(SEARCH("1 3 : 3 0",BH11)))</formula>
    </cfRule>
    <cfRule type="containsText" dxfId="364" priority="145" operator="containsText" text="FESTIVITÁ">
      <formula>NOT(ISERROR(SEARCH("FESTIVITÁ",BH11)))</formula>
    </cfRule>
    <cfRule type="cellIs" dxfId="363" priority="146" operator="equal">
      <formula>"DOMENICA"</formula>
    </cfRule>
  </conditionalFormatting>
  <conditionalFormatting sqref="BH11">
    <cfRule type="containsText" dxfId="362" priority="122" operator="containsText" text="09.00 - 13.00">
      <formula>NOT(ISERROR(SEARCH("09.00 - 13.00",BH11)))</formula>
    </cfRule>
    <cfRule type="containsText" dxfId="361" priority="124" operator="containsText" text="09.00 – 15:00">
      <formula>NOT(ISERROR(SEARCH("09.00 – 15:00",BH11)))</formula>
    </cfRule>
    <cfRule type="containsText" dxfId="360" priority="125" operator="containsText" text="09.00 – 16.00">
      <formula>NOT(ISERROR(SEARCH("09.00 – 16.00",BH11)))</formula>
    </cfRule>
    <cfRule type="containsText" dxfId="359" priority="126" operator="containsText" text="09.00 - 13:00">
      <formula>NOT(ISERROR(SEARCH("09.00 - 13:00",BH11)))</formula>
    </cfRule>
    <cfRule type="containsText" dxfId="358" priority="127" operator="containsText" text="08.30 – 16:30 ">
      <formula>NOT(ISERROR(SEARCH("08.30 – 16:30 ",BH11)))</formula>
    </cfRule>
    <cfRule type="containsText" dxfId="357" priority="128" operator="containsText" text="08.30 – 17:30 ">
      <formula>NOT(ISERROR(SEARCH("08.30 – 17:30 ",BH11)))</formula>
    </cfRule>
  </conditionalFormatting>
  <conditionalFormatting sqref="BH11">
    <cfRule type="containsText" dxfId="356" priority="123" operator="containsText" text="1 3 : 0 0">
      <formula>NOT(ISERROR(SEARCH("1 3 : 0 0",BH11)))</formula>
    </cfRule>
  </conditionalFormatting>
  <conditionalFormatting sqref="BH11">
    <cfRule type="containsText" dxfId="355" priority="133" operator="containsText" text="09:00 – 13.00 ">
      <formula>NOT(ISERROR(SEARCH("09:00 – 13.00 ",BH11)))</formula>
    </cfRule>
  </conditionalFormatting>
  <conditionalFormatting sqref="BH11">
    <cfRule type="containsText" dxfId="354" priority="121" operator="containsText" text="09:00 – 13.00 ">
      <formula>NOT(ISERROR(SEARCH("09:00 – 13.00 ",BH11)))</formula>
    </cfRule>
  </conditionalFormatting>
  <conditionalFormatting sqref="BH11">
    <cfRule type="containsText" dxfId="353" priority="118" operator="containsText" text="09.00 -13.00">
      <formula>NOT(ISERROR(SEARCH("09.00 -13.00",BH11)))</formula>
    </cfRule>
    <cfRule type="containsText" dxfId="352" priority="119" operator="containsText" text="09.00 -15:00">
      <formula>NOT(ISERROR(SEARCH("09.00 -15:00",BH11)))</formula>
    </cfRule>
    <cfRule type="containsText" dxfId="351" priority="120" operator="containsText" text="09.00 -16.00">
      <formula>NOT(ISERROR(SEARCH("09.00 -16.00",BH11)))</formula>
    </cfRule>
  </conditionalFormatting>
  <conditionalFormatting sqref="BH11">
    <cfRule type="containsText" dxfId="350" priority="117" operator="containsText" text="09:00 – 13.00 ">
      <formula>NOT(ISERROR(SEARCH("09:00 – 13.00 ",BH11)))</formula>
    </cfRule>
  </conditionalFormatting>
  <conditionalFormatting sqref="BH11">
    <cfRule type="containsText" dxfId="349" priority="114" operator="containsText" text="09.00 -13.00">
      <formula>NOT(ISERROR(SEARCH("09.00 -13.00",BH11)))</formula>
    </cfRule>
    <cfRule type="containsText" dxfId="348" priority="115" operator="containsText" text="09.00 -15:00">
      <formula>NOT(ISERROR(SEARCH("09.00 -15:00",BH11)))</formula>
    </cfRule>
    <cfRule type="containsText" dxfId="347" priority="116" operator="containsText" text="09.00 -16.00">
      <formula>NOT(ISERROR(SEARCH("09.00 -16.00",BH11)))</formula>
    </cfRule>
  </conditionalFormatting>
  <conditionalFormatting sqref="BH11">
    <cfRule type="containsText" dxfId="346" priority="111" operator="containsText" text="09.00 -13.00">
      <formula>NOT(ISERROR(SEARCH("09.00 -13.00",BH11)))</formula>
    </cfRule>
    <cfRule type="containsText" dxfId="345" priority="112" operator="containsText" text="09.00 -15:00">
      <formula>NOT(ISERROR(SEARCH("09.00 -15:00",BH11)))</formula>
    </cfRule>
    <cfRule type="containsText" dxfId="344" priority="113" operator="containsText" text="09.00 -16.00">
      <formula>NOT(ISERROR(SEARCH("09.00 -16.00",BH11)))</formula>
    </cfRule>
  </conditionalFormatting>
  <conditionalFormatting sqref="BH11">
    <cfRule type="containsText" dxfId="343" priority="108" operator="containsText" text="09.00 -13:00">
      <formula>NOT(ISERROR(SEARCH("09.00 -13:00",BH11)))</formula>
    </cfRule>
    <cfRule type="containsText" dxfId="342" priority="109" operator="containsText" text="08.30 -17.30">
      <formula>NOT(ISERROR(SEARCH("08.30 -17.30",BH11)))</formula>
    </cfRule>
    <cfRule type="containsText" dxfId="341" priority="110" operator="containsText" text="08.30 -15:30">
      <formula>NOT(ISERROR(SEARCH("08.30 -15:30",BH11)))</formula>
    </cfRule>
  </conditionalFormatting>
  <conditionalFormatting sqref="U2:V4">
    <cfRule type="cellIs" dxfId="340" priority="105" operator="equal">
      <formula>" "</formula>
    </cfRule>
  </conditionalFormatting>
  <conditionalFormatting sqref="U2:V4">
    <cfRule type="cellIs" dxfId="339" priority="106" operator="equal">
      <formula>$AT2</formula>
    </cfRule>
  </conditionalFormatting>
  <conditionalFormatting sqref="U2:V4">
    <cfRule type="cellIs" dxfId="338" priority="107" operator="greaterThan">
      <formula>$AT2</formula>
    </cfRule>
  </conditionalFormatting>
  <conditionalFormatting sqref="L8:L10">
    <cfRule type="containsText" dxfId="337" priority="87" operator="containsText" text="08.30 – 14.30">
      <formula>NOT(ISERROR(SEARCH("08.30 – 14.30",L8)))</formula>
    </cfRule>
    <cfRule type="containsText" dxfId="336" priority="88" operator="containsText" text="09:30 – 18.30">
      <formula>NOT(ISERROR(SEARCH("09:30 – 18.30",L8)))</formula>
    </cfRule>
    <cfRule type="containsText" dxfId="335" priority="89" operator="containsText" text="10.30 – 18.30">
      <formula>NOT(ISERROR(SEARCH("10.30 – 18.30",L8)))</formula>
    </cfRule>
    <cfRule type="containsText" dxfId="334" priority="90" operator="containsText" text="09.30 – 18.30">
      <formula>NOT(ISERROR(SEARCH("09.30 – 18.30",L8)))</formula>
    </cfRule>
    <cfRule type="containsText" dxfId="333" priority="92" operator="containsText" text="09.00 – 13:00">
      <formula>NOT(ISERROR(SEARCH("09.00 – 13:00",L8)))</formula>
    </cfRule>
    <cfRule type="containsText" dxfId="332" priority="93" operator="containsText" text="08.30 – 16.30">
      <formula>NOT(ISERROR(SEARCH("08.30 – 16.30",L8)))</formula>
    </cfRule>
    <cfRule type="containsText" dxfId="331" priority="94" operator="containsText" text="08:30 – 17.30">
      <formula>NOT(ISERROR(SEARCH("08:30 – 17.30",L8)))</formula>
    </cfRule>
    <cfRule type="containsText" dxfId="330" priority="95" operator="containsText" text="08.30 – 17.30">
      <formula>NOT(ISERROR(SEARCH("08.30 – 17.30",L8)))</formula>
    </cfRule>
    <cfRule type="containsText" dxfId="329" priority="96" operator="containsText" text="09.00 – 18.00">
      <formula>NOT(ISERROR(SEARCH("09.00 – 18.00",L8)))</formula>
    </cfRule>
    <cfRule type="containsText" dxfId="328" priority="97" operator="containsText" text="09.00 – 13.00">
      <formula>NOT(ISERROR(SEARCH("09.00 – 13.00",L8)))</formula>
    </cfRule>
    <cfRule type="containsText" dxfId="327" priority="98" operator="containsText" text="11.30 – 19.30">
      <formula>NOT(ISERROR(SEARCH("11.30 – 19.30",L8)))</formula>
    </cfRule>
    <cfRule type="containsText" dxfId="326" priority="99" operator="containsText" text="10.30 – 19.30">
      <formula>NOT(ISERROR(SEARCH("10.30 – 19.30",L8)))</formula>
    </cfRule>
    <cfRule type="containsText" dxfId="325" priority="100" operator="containsText" text="09.00 – 15.00">
      <formula>NOT(ISERROR(SEARCH("09.00 – 15.00",L8)))</formula>
    </cfRule>
    <cfRule type="containsText" dxfId="324" priority="101" operator="containsText" text="1 2 : 3 0">
      <formula>NOT(ISERROR(SEARCH("1 2 : 3 0",L8)))</formula>
    </cfRule>
    <cfRule type="containsText" dxfId="323" priority="102" operator="containsText" text="1 3 : 3 0">
      <formula>NOT(ISERROR(SEARCH("1 3 : 3 0",L8)))</formula>
    </cfRule>
    <cfRule type="containsText" dxfId="322" priority="103" operator="containsText" text="FESTIVITÁ">
      <formula>NOT(ISERROR(SEARCH("FESTIVITÁ",L8)))</formula>
    </cfRule>
    <cfRule type="cellIs" dxfId="321" priority="104" operator="equal">
      <formula>"DOMENICA"</formula>
    </cfRule>
  </conditionalFormatting>
  <conditionalFormatting sqref="L8:L10">
    <cfRule type="containsText" dxfId="320" priority="80" operator="containsText" text="09.00 - 13.00">
      <formula>NOT(ISERROR(SEARCH("09.00 - 13.00",L8)))</formula>
    </cfRule>
    <cfRule type="containsText" dxfId="319" priority="82" operator="containsText" text="09.00 – 15:00">
      <formula>NOT(ISERROR(SEARCH("09.00 – 15:00",L8)))</formula>
    </cfRule>
    <cfRule type="containsText" dxfId="318" priority="83" operator="containsText" text="09.00 – 16.00">
      <formula>NOT(ISERROR(SEARCH("09.00 – 16.00",L8)))</formula>
    </cfRule>
    <cfRule type="containsText" dxfId="317" priority="84" operator="containsText" text="09.00 - 13:00">
      <formula>NOT(ISERROR(SEARCH("09.00 - 13:00",L8)))</formula>
    </cfRule>
    <cfRule type="containsText" dxfId="316" priority="85" operator="containsText" text="08.30 – 16:30 ">
      <formula>NOT(ISERROR(SEARCH("08.30 – 16:30 ",L8)))</formula>
    </cfRule>
    <cfRule type="containsText" dxfId="315" priority="86" operator="containsText" text="08.30 – 17:30 ">
      <formula>NOT(ISERROR(SEARCH("08.30 – 17:30 ",L8)))</formula>
    </cfRule>
  </conditionalFormatting>
  <conditionalFormatting sqref="L8:L10">
    <cfRule type="containsText" dxfId="314" priority="81" operator="containsText" text="1 3 : 0 0">
      <formula>NOT(ISERROR(SEARCH("1 3 : 0 0",L8)))</formula>
    </cfRule>
  </conditionalFormatting>
  <conditionalFormatting sqref="L8:L10">
    <cfRule type="containsText" dxfId="313" priority="91" operator="containsText" text="09:00 – 13.00 ">
      <formula>NOT(ISERROR(SEARCH("09:00 – 13.00 ",L8)))</formula>
    </cfRule>
  </conditionalFormatting>
  <conditionalFormatting sqref="L8:L10">
    <cfRule type="containsText" dxfId="312" priority="79" operator="containsText" text="09:00 – 13.00 ">
      <formula>NOT(ISERROR(SEARCH("09:00 – 13.00 ",L8)))</formula>
    </cfRule>
  </conditionalFormatting>
  <conditionalFormatting sqref="L9:L10">
    <cfRule type="containsText" dxfId="311" priority="76" operator="containsText" text="09.00 -13.00">
      <formula>NOT(ISERROR(SEARCH("09.00 -13.00",L9)))</formula>
    </cfRule>
    <cfRule type="containsText" dxfId="310" priority="77" operator="containsText" text="09.00 -15:00">
      <formula>NOT(ISERROR(SEARCH("09.00 -15:00",L9)))</formula>
    </cfRule>
    <cfRule type="containsText" dxfId="309" priority="78" operator="containsText" text="09.00 -16.00">
      <formula>NOT(ISERROR(SEARCH("09.00 -16.00",L9)))</formula>
    </cfRule>
  </conditionalFormatting>
  <conditionalFormatting sqref="L8:L10">
    <cfRule type="containsText" dxfId="308" priority="75" operator="containsText" text="09:00 – 13.00 ">
      <formula>NOT(ISERROR(SEARCH("09:00 – 13.00 ",L8)))</formula>
    </cfRule>
  </conditionalFormatting>
  <conditionalFormatting sqref="L9:L10">
    <cfRule type="containsText" dxfId="307" priority="72" operator="containsText" text="09.00 -13.00">
      <formula>NOT(ISERROR(SEARCH("09.00 -13.00",L9)))</formula>
    </cfRule>
    <cfRule type="containsText" dxfId="306" priority="73" operator="containsText" text="09.00 -15:00">
      <formula>NOT(ISERROR(SEARCH("09.00 -15:00",L9)))</formula>
    </cfRule>
    <cfRule type="containsText" dxfId="305" priority="74" operator="containsText" text="09.00 -16.00">
      <formula>NOT(ISERROR(SEARCH("09.00 -16.00",L9)))</formula>
    </cfRule>
  </conditionalFormatting>
  <conditionalFormatting sqref="L9:L10">
    <cfRule type="containsText" dxfId="304" priority="69" operator="containsText" text="09.00 -13.00">
      <formula>NOT(ISERROR(SEARCH("09.00 -13.00",L9)))</formula>
    </cfRule>
    <cfRule type="containsText" dxfId="303" priority="70" operator="containsText" text="09.00 -15:00">
      <formula>NOT(ISERROR(SEARCH("09.00 -15:00",L9)))</formula>
    </cfRule>
    <cfRule type="containsText" dxfId="302" priority="71" operator="containsText" text="09.00 -16.00">
      <formula>NOT(ISERROR(SEARCH("09.00 -16.00",L9)))</formula>
    </cfRule>
  </conditionalFormatting>
  <conditionalFormatting sqref="L9:L10">
    <cfRule type="containsText" dxfId="301" priority="66" operator="containsText" text="09.00 -13:00">
      <formula>NOT(ISERROR(SEARCH("09.00 -13:00",L9)))</formula>
    </cfRule>
    <cfRule type="containsText" dxfId="300" priority="67" operator="containsText" text="08.30 -17.30">
      <formula>NOT(ISERROR(SEARCH("08.30 -17.30",L9)))</formula>
    </cfRule>
    <cfRule type="containsText" dxfId="299" priority="68" operator="containsText" text="08.30 -15:30">
      <formula>NOT(ISERROR(SEARCH("08.30 -15:30",L9)))</formula>
    </cfRule>
  </conditionalFormatting>
  <conditionalFormatting sqref="W27:W34">
    <cfRule type="containsText" dxfId="64" priority="48" operator="containsText" text="08.30 – 14.30">
      <formula>NOT(ISERROR(SEARCH("08.30 – 14.30",W27)))</formula>
    </cfRule>
    <cfRule type="containsText" dxfId="63" priority="49" operator="containsText" text="09:30 – 18.30">
      <formula>NOT(ISERROR(SEARCH("09:30 – 18.30",W27)))</formula>
    </cfRule>
    <cfRule type="containsText" dxfId="62" priority="50" operator="containsText" text="10.30 – 18.30">
      <formula>NOT(ISERROR(SEARCH("10.30 – 18.30",W27)))</formula>
    </cfRule>
    <cfRule type="containsText" dxfId="61" priority="51" operator="containsText" text="09.30 – 18.30">
      <formula>NOT(ISERROR(SEARCH("09.30 – 18.30",W27)))</formula>
    </cfRule>
    <cfRule type="containsText" dxfId="60" priority="53" operator="containsText" text="09.00 – 13:00">
      <formula>NOT(ISERROR(SEARCH("09.00 – 13:00",W27)))</formula>
    </cfRule>
    <cfRule type="containsText" dxfId="59" priority="54" operator="containsText" text="08.30 – 16.30">
      <formula>NOT(ISERROR(SEARCH("08.30 – 16.30",W27)))</formula>
    </cfRule>
    <cfRule type="containsText" dxfId="58" priority="55" operator="containsText" text="08:30 – 17.30">
      <formula>NOT(ISERROR(SEARCH("08:30 – 17.30",W27)))</formula>
    </cfRule>
    <cfRule type="containsText" dxfId="57" priority="56" operator="containsText" text="08.30 – 17.30">
      <formula>NOT(ISERROR(SEARCH("08.30 – 17.30",W27)))</formula>
    </cfRule>
    <cfRule type="containsText" dxfId="56" priority="57" operator="containsText" text="09.00 – 18.00">
      <formula>NOT(ISERROR(SEARCH("09.00 – 18.00",W27)))</formula>
    </cfRule>
    <cfRule type="containsText" dxfId="55" priority="58" operator="containsText" text="09.00 – 13.00">
      <formula>NOT(ISERROR(SEARCH("09.00 – 13.00",W27)))</formula>
    </cfRule>
    <cfRule type="containsText" dxfId="54" priority="59" operator="containsText" text="11.30 – 19.30">
      <formula>NOT(ISERROR(SEARCH("11.30 – 19.30",W27)))</formula>
    </cfRule>
    <cfRule type="containsText" dxfId="53" priority="60" operator="containsText" text="10.30 – 19.30">
      <formula>NOT(ISERROR(SEARCH("10.30 – 19.30",W27)))</formula>
    </cfRule>
    <cfRule type="containsText" dxfId="52" priority="61" operator="containsText" text="09.00 – 15.00">
      <formula>NOT(ISERROR(SEARCH("09.00 – 15.00",W27)))</formula>
    </cfRule>
    <cfRule type="containsText" dxfId="51" priority="62" operator="containsText" text="1 2 : 3 0">
      <formula>NOT(ISERROR(SEARCH("1 2 : 3 0",W27)))</formula>
    </cfRule>
    <cfRule type="containsText" dxfId="50" priority="63" operator="containsText" text="1 3 : 3 0">
      <formula>NOT(ISERROR(SEARCH("1 3 : 3 0",W27)))</formula>
    </cfRule>
    <cfRule type="containsText" dxfId="49" priority="64" operator="containsText" text="FESTIVITÁ">
      <formula>NOT(ISERROR(SEARCH("FESTIVITÁ",W27)))</formula>
    </cfRule>
    <cfRule type="cellIs" dxfId="48" priority="65" operator="equal">
      <formula>"DOMENICA"</formula>
    </cfRule>
  </conditionalFormatting>
  <conditionalFormatting sqref="W27:W34">
    <cfRule type="containsText" dxfId="47" priority="40" operator="containsText" text="09.00 - 13.00">
      <formula>NOT(ISERROR(SEARCH("09.00 - 13.00",W27)))</formula>
    </cfRule>
    <cfRule type="containsText" dxfId="46" priority="43" operator="containsText" text="09.00 – 15:00">
      <formula>NOT(ISERROR(SEARCH("09.00 – 15:00",W27)))</formula>
    </cfRule>
    <cfRule type="containsText" dxfId="45" priority="44" operator="containsText" text="09.00 – 16.00">
      <formula>NOT(ISERROR(SEARCH("09.00 – 16.00",W27)))</formula>
    </cfRule>
    <cfRule type="containsText" dxfId="44" priority="45" operator="containsText" text="09.00 - 13:00">
      <formula>NOT(ISERROR(SEARCH("09.00 - 13:00",W27)))</formula>
    </cfRule>
    <cfRule type="containsText" dxfId="43" priority="46" operator="containsText" text="08.30 – 16:30 ">
      <formula>NOT(ISERROR(SEARCH("08.30 – 16:30 ",W27)))</formula>
    </cfRule>
    <cfRule type="containsText" dxfId="42" priority="47" operator="containsText" text="08.30 – 17:30 ">
      <formula>NOT(ISERROR(SEARCH("08.30 – 17:30 ",W27)))</formula>
    </cfRule>
  </conditionalFormatting>
  <conditionalFormatting sqref="W27:W34">
    <cfRule type="containsText" dxfId="41" priority="42" operator="containsText" text="1 3 : 0 0">
      <formula>NOT(ISERROR(SEARCH("1 3 : 0 0",W27)))</formula>
    </cfRule>
  </conditionalFormatting>
  <conditionalFormatting sqref="W27">
    <cfRule type="containsText" dxfId="40" priority="41" operator="containsText" text="13:00">
      <formula>NOT(ISERROR(SEARCH("13:00",W27)))</formula>
    </cfRule>
  </conditionalFormatting>
  <conditionalFormatting sqref="W27:W34">
    <cfRule type="containsText" dxfId="39" priority="52" operator="containsText" text="09:00 – 13.00 ">
      <formula>NOT(ISERROR(SEARCH("09:00 – 13.00 ",W27)))</formula>
    </cfRule>
  </conditionalFormatting>
  <conditionalFormatting sqref="W33">
    <cfRule type="containsText" dxfId="38" priority="39" operator="containsText" text="09:00 – 13.00 ">
      <formula>NOT(ISERROR(SEARCH("09:00 – 13.00 ",W33)))</formula>
    </cfRule>
  </conditionalFormatting>
  <conditionalFormatting sqref="W27:W34">
    <cfRule type="containsText" dxfId="37" priority="38" operator="containsText" text="09:00 – 13.00 ">
      <formula>NOT(ISERROR(SEARCH("09:00 – 13.00 ",W27)))</formula>
    </cfRule>
  </conditionalFormatting>
  <conditionalFormatting sqref="W33:W34">
    <cfRule type="containsText" dxfId="36" priority="37" operator="containsText" text="09:00 – 13.00 ">
      <formula>NOT(ISERROR(SEARCH("09:00 – 13.00 ",W33)))</formula>
    </cfRule>
  </conditionalFormatting>
  <conditionalFormatting sqref="W28">
    <cfRule type="containsText" dxfId="35" priority="34" operator="containsText" text="09.00 -13.00">
      <formula>NOT(ISERROR(SEARCH("09.00 -13.00",W28)))</formula>
    </cfRule>
    <cfRule type="containsText" dxfId="34" priority="35" operator="containsText" text="09.00 -15:00">
      <formula>NOT(ISERROR(SEARCH("09.00 -15:00",W28)))</formula>
    </cfRule>
    <cfRule type="containsText" dxfId="33" priority="36" operator="containsText" text="09.00 -16.00">
      <formula>NOT(ISERROR(SEARCH("09.00 -16.00",W28)))</formula>
    </cfRule>
  </conditionalFormatting>
  <conditionalFormatting sqref="W29:W34">
    <cfRule type="containsText" dxfId="32" priority="31" operator="containsText" text="09.00 -13.00">
      <formula>NOT(ISERROR(SEARCH("09.00 -13.00",W29)))</formula>
    </cfRule>
    <cfRule type="containsText" dxfId="31" priority="32" operator="containsText" text="09.00 -15:00">
      <formula>NOT(ISERROR(SEARCH("09.00 -15:00",W29)))</formula>
    </cfRule>
    <cfRule type="containsText" dxfId="30" priority="33" operator="containsText" text="09.00 -16.00">
      <formula>NOT(ISERROR(SEARCH("09.00 -16.00",W29)))</formula>
    </cfRule>
  </conditionalFormatting>
  <conditionalFormatting sqref="W27">
    <cfRule type="containsText" dxfId="29" priority="28" operator="containsText" text="09.00 -13.00">
      <formula>NOT(ISERROR(SEARCH("09.00 -13.00",W27)))</formula>
    </cfRule>
    <cfRule type="containsText" dxfId="28" priority="29" operator="containsText" text="09.00 -15:00">
      <formula>NOT(ISERROR(SEARCH("09.00 -15:00",W27)))</formula>
    </cfRule>
    <cfRule type="containsText" dxfId="27" priority="30" operator="containsText" text="09.00 -16.00">
      <formula>NOT(ISERROR(SEARCH("09.00 -16.00",W27)))</formula>
    </cfRule>
  </conditionalFormatting>
  <conditionalFormatting sqref="W33">
    <cfRule type="containsText" dxfId="26" priority="27" operator="containsText" text="09:00 – 13.00 ">
      <formula>NOT(ISERROR(SEARCH("09:00 – 13.00 ",W33)))</formula>
    </cfRule>
  </conditionalFormatting>
  <conditionalFormatting sqref="W27:W34">
    <cfRule type="containsText" dxfId="25" priority="26" operator="containsText" text="09:00 – 13.00 ">
      <formula>NOT(ISERROR(SEARCH("09:00 – 13.00 ",W27)))</formula>
    </cfRule>
  </conditionalFormatting>
  <conditionalFormatting sqref="W33:W34">
    <cfRule type="containsText" dxfId="24" priority="25" operator="containsText" text="09:00 – 13.00 ">
      <formula>NOT(ISERROR(SEARCH("09:00 – 13.00 ",W33)))</formula>
    </cfRule>
  </conditionalFormatting>
  <conditionalFormatting sqref="W28">
    <cfRule type="containsText" dxfId="23" priority="22" operator="containsText" text="09.00 -13.00">
      <formula>NOT(ISERROR(SEARCH("09.00 -13.00",W28)))</formula>
    </cfRule>
    <cfRule type="containsText" dxfId="22" priority="23" operator="containsText" text="09.00 -15:00">
      <formula>NOT(ISERROR(SEARCH("09.00 -15:00",W28)))</formula>
    </cfRule>
    <cfRule type="containsText" dxfId="21" priority="24" operator="containsText" text="09.00 -16.00">
      <formula>NOT(ISERROR(SEARCH("09.00 -16.00",W28)))</formula>
    </cfRule>
  </conditionalFormatting>
  <conditionalFormatting sqref="W29:W34">
    <cfRule type="containsText" dxfId="20" priority="19" operator="containsText" text="09.00 -13.00">
      <formula>NOT(ISERROR(SEARCH("09.00 -13.00",W29)))</formula>
    </cfRule>
    <cfRule type="containsText" dxfId="19" priority="20" operator="containsText" text="09.00 -15:00">
      <formula>NOT(ISERROR(SEARCH("09.00 -15:00",W29)))</formula>
    </cfRule>
    <cfRule type="containsText" dxfId="18" priority="21" operator="containsText" text="09.00 -16.00">
      <formula>NOT(ISERROR(SEARCH("09.00 -16.00",W29)))</formula>
    </cfRule>
  </conditionalFormatting>
  <conditionalFormatting sqref="W27">
    <cfRule type="containsText" dxfId="17" priority="16" operator="containsText" text="09.00 -13.00">
      <formula>NOT(ISERROR(SEARCH("09.00 -13.00",W27)))</formula>
    </cfRule>
    <cfRule type="containsText" dxfId="16" priority="17" operator="containsText" text="09.00 -15:00">
      <formula>NOT(ISERROR(SEARCH("09.00 -15:00",W27)))</formula>
    </cfRule>
    <cfRule type="containsText" dxfId="15" priority="18" operator="containsText" text="09.00 -16.00">
      <formula>NOT(ISERROR(SEARCH("09.00 -16.00",W27)))</formula>
    </cfRule>
  </conditionalFormatting>
  <conditionalFormatting sqref="W28">
    <cfRule type="containsText" dxfId="14" priority="13" operator="containsText" text="09.00 -13:00">
      <formula>NOT(ISERROR(SEARCH("09.00 -13:00",W28)))</formula>
    </cfRule>
    <cfRule type="containsText" dxfId="13" priority="14" operator="containsText" text="08.30 -17.30">
      <formula>NOT(ISERROR(SEARCH("08.30 -17.30",W28)))</formula>
    </cfRule>
    <cfRule type="containsText" dxfId="12" priority="15" operator="containsText" text="08.30 -15:30">
      <formula>NOT(ISERROR(SEARCH("08.30 -15:30",W28)))</formula>
    </cfRule>
  </conditionalFormatting>
  <conditionalFormatting sqref="W29:W34">
    <cfRule type="containsText" dxfId="11" priority="10" operator="containsText" text="09.00 -13.00">
      <formula>NOT(ISERROR(SEARCH("09.00 -13.00",W29)))</formula>
    </cfRule>
    <cfRule type="containsText" dxfId="10" priority="11" operator="containsText" text="09.00 -15:00">
      <formula>NOT(ISERROR(SEARCH("09.00 -15:00",W29)))</formula>
    </cfRule>
    <cfRule type="containsText" dxfId="9" priority="12" operator="containsText" text="09.00 -16.00">
      <formula>NOT(ISERROR(SEARCH("09.00 -16.00",W29)))</formula>
    </cfRule>
  </conditionalFormatting>
  <conditionalFormatting sqref="W29:W34">
    <cfRule type="containsText" dxfId="8" priority="7" operator="containsText" text="09.00 -13:00">
      <formula>NOT(ISERROR(SEARCH("09.00 -13:00",W29)))</formula>
    </cfRule>
    <cfRule type="containsText" dxfId="7" priority="8" operator="containsText" text="08.30 -17.30">
      <formula>NOT(ISERROR(SEARCH("08.30 -17.30",W29)))</formula>
    </cfRule>
    <cfRule type="containsText" dxfId="6" priority="9" operator="containsText" text="08.30 -15:30">
      <formula>NOT(ISERROR(SEARCH("08.30 -15:30",W29)))</formula>
    </cfRule>
  </conditionalFormatting>
  <conditionalFormatting sqref="W27">
    <cfRule type="containsText" dxfId="5" priority="4" operator="containsText" text="09.00 -13.00">
      <formula>NOT(ISERROR(SEARCH("09.00 -13.00",W27)))</formula>
    </cfRule>
    <cfRule type="containsText" dxfId="4" priority="5" operator="containsText" text="09.00 -15:00">
      <formula>NOT(ISERROR(SEARCH("09.00 -15:00",W27)))</formula>
    </cfRule>
    <cfRule type="containsText" dxfId="3" priority="6" operator="containsText" text="09.00 -16.00">
      <formula>NOT(ISERROR(SEARCH("09.00 -16.00",W27)))</formula>
    </cfRule>
  </conditionalFormatting>
  <conditionalFormatting sqref="W27">
    <cfRule type="containsText" dxfId="2" priority="1" operator="containsText" text="09.00 -13:00">
      <formula>NOT(ISERROR(SEARCH("09.00 -13:00",W27)))</formula>
    </cfRule>
    <cfRule type="containsText" dxfId="1" priority="2" operator="containsText" text="08.30 -17.30">
      <formula>NOT(ISERROR(SEARCH("08.30 -17.30",W27)))</formula>
    </cfRule>
    <cfRule type="containsText" dxfId="0" priority="3" operator="containsText" text="08.30 -15:30">
      <formula>NOT(ISERROR(SEARCH("08.30 -15:30",W27)))</formula>
    </cfRule>
  </conditionalFormatting>
  <pageMargins left="0.23611111111111099" right="0.23611111111111099" top="0.74791666666666701" bottom="0.74791666666666701" header="0.51180555555555496" footer="0.51180555555555496"/>
  <pageSetup paperSize="9" scale="80" firstPageNumber="0" orientation="landscape" r:id="rId1"/>
  <extLst>
    <ext xmlns:x14="http://schemas.microsoft.com/office/spreadsheetml/2009/9/main" uri="{CCE6A557-97BC-4b89-ADB6-D9C93CAAB3DF}">
      <x14:dataValidations xmlns:xm="http://schemas.microsoft.com/office/excel/2006/main" count="1">
        <x14:dataValidation type="list" allowBlank="1" xr:uid="{EB33EE59-7CF9-401F-A644-4B3A4F180A1F}">
          <x14:formula1>
            <xm:f>Tipologie!$B$2:$AM$2</xm:f>
          </x14:formula1>
          <xm:sqref>C134:S134 AY60:BH60 AY70:BH70 C100:S100 AY80:BH80 AY36:BH36 AY26:BH26 AY16:BH16 AY144:BH144 AY124:BH124 W134:AR134 W124:AR124 C154:S154 W100:AR100 W70:AR70 W6:AR6 W46:AR46 W36:AR36 W16:AR16 W60:AR60 W80:AR80 W114:AR114 AY114:BH114 AY100:BH100 AY46:BH46 AY154:BH154 AY6:BH6 W26:AR26 W154:AR154 W144:AR144 AY134:BH134 C144:S144 C70:S70 C114:S114 C124:S124 C6:S6 C16:S16 C26:S26 C36:S36 C46:S46 C60:S60 C80:S80 AY90:BH90 W90:AR90 C90:S90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glio6">
    <tabColor rgb="FF2F75B5"/>
  </sheetPr>
  <dimension ref="A1:AM1048576"/>
  <sheetViews>
    <sheetView showGridLines="0" zoomScale="80" zoomScaleNormal="80" workbookViewId="0">
      <selection activeCell="A27" sqref="A27"/>
    </sheetView>
  </sheetViews>
  <sheetFormatPr defaultRowHeight="13.2" x14ac:dyDescent="0.25"/>
  <cols>
    <col min="1" max="1" width="6.44140625" customWidth="1"/>
    <col min="2" max="39" width="10.6640625" customWidth="1"/>
    <col min="40" max="1032" width="8.6640625" customWidth="1"/>
  </cols>
  <sheetData>
    <row r="1" spans="1:39" x14ac:dyDescent="0.25">
      <c r="A1" s="197"/>
      <c r="B1" s="197"/>
    </row>
    <row r="2" spans="1:39" s="160" customFormat="1" x14ac:dyDescent="0.25">
      <c r="A2" s="181" t="s">
        <v>23</v>
      </c>
      <c r="B2" s="159">
        <v>-2</v>
      </c>
      <c r="C2" s="159">
        <v>-1</v>
      </c>
      <c r="D2" s="159">
        <v>0</v>
      </c>
      <c r="E2" s="159">
        <v>1</v>
      </c>
      <c r="F2" s="159">
        <v>2</v>
      </c>
      <c r="G2" s="159">
        <v>3</v>
      </c>
      <c r="H2" s="159">
        <v>4</v>
      </c>
      <c r="I2" s="159">
        <v>5</v>
      </c>
      <c r="J2" s="159">
        <v>6</v>
      </c>
      <c r="K2" s="159">
        <v>7</v>
      </c>
      <c r="L2" s="159">
        <v>8</v>
      </c>
      <c r="M2" s="159">
        <v>9</v>
      </c>
      <c r="N2" s="159">
        <v>10</v>
      </c>
      <c r="O2" s="159">
        <v>11</v>
      </c>
      <c r="P2" s="159">
        <v>12</v>
      </c>
      <c r="Q2" s="159">
        <v>13</v>
      </c>
      <c r="R2" s="159">
        <v>14</v>
      </c>
      <c r="S2" s="159">
        <v>15</v>
      </c>
      <c r="T2" s="159">
        <v>16</v>
      </c>
      <c r="U2" s="159">
        <v>17</v>
      </c>
      <c r="V2" s="159">
        <v>18</v>
      </c>
      <c r="W2" s="159">
        <v>19</v>
      </c>
      <c r="X2" s="159">
        <v>20</v>
      </c>
      <c r="Y2" s="159">
        <v>21</v>
      </c>
      <c r="Z2" s="159">
        <v>22</v>
      </c>
      <c r="AA2" s="159">
        <v>23</v>
      </c>
      <c r="AB2" s="159">
        <v>24</v>
      </c>
      <c r="AC2" s="159" t="s">
        <v>84</v>
      </c>
      <c r="AD2" s="159" t="s">
        <v>85</v>
      </c>
      <c r="AE2" s="159" t="s">
        <v>86</v>
      </c>
      <c r="AF2" s="159" t="s">
        <v>87</v>
      </c>
      <c r="AG2" s="159" t="s">
        <v>88</v>
      </c>
      <c r="AH2" s="159" t="s">
        <v>89</v>
      </c>
      <c r="AI2" s="159" t="s">
        <v>90</v>
      </c>
      <c r="AJ2" s="159" t="s">
        <v>91</v>
      </c>
      <c r="AK2" s="159" t="s">
        <v>92</v>
      </c>
      <c r="AL2" s="159" t="s">
        <v>93</v>
      </c>
      <c r="AM2" s="159" t="s">
        <v>94</v>
      </c>
    </row>
    <row r="3" spans="1:39" x14ac:dyDescent="0.25">
      <c r="B3" s="158" t="s">
        <v>47</v>
      </c>
      <c r="C3" s="158"/>
      <c r="D3" s="158" t="s">
        <v>47</v>
      </c>
      <c r="E3" s="158" t="s">
        <v>47</v>
      </c>
      <c r="F3" s="158" t="s">
        <v>95</v>
      </c>
      <c r="G3" s="158" t="s">
        <v>95</v>
      </c>
      <c r="H3" s="158" t="s">
        <v>95</v>
      </c>
      <c r="I3" s="158" t="s">
        <v>95</v>
      </c>
      <c r="J3" s="158" t="s">
        <v>96</v>
      </c>
      <c r="K3" s="158" t="s">
        <v>96</v>
      </c>
      <c r="L3" s="158" t="s">
        <v>96</v>
      </c>
      <c r="M3" s="158" t="s">
        <v>96</v>
      </c>
      <c r="N3" s="158" t="s">
        <v>96</v>
      </c>
      <c r="O3" s="158" t="s">
        <v>96</v>
      </c>
      <c r="P3" s="158" t="s">
        <v>96</v>
      </c>
      <c r="Q3" s="158" t="s">
        <v>96</v>
      </c>
      <c r="R3" s="158" t="s">
        <v>96</v>
      </c>
      <c r="S3" s="158" t="s">
        <v>96</v>
      </c>
      <c r="T3" s="158" t="s">
        <v>96</v>
      </c>
      <c r="U3" s="158" t="s">
        <v>96</v>
      </c>
      <c r="V3" s="158" t="s">
        <v>96</v>
      </c>
      <c r="W3" s="158" t="s">
        <v>97</v>
      </c>
      <c r="X3" s="158" t="s">
        <v>97</v>
      </c>
      <c r="Y3" s="158" t="s">
        <v>97</v>
      </c>
      <c r="Z3" s="158" t="s">
        <v>97</v>
      </c>
      <c r="AA3" s="158" t="s">
        <v>97</v>
      </c>
      <c r="AB3" s="158" t="s">
        <v>97</v>
      </c>
      <c r="AC3" s="158"/>
      <c r="AD3" s="158"/>
      <c r="AE3" s="158"/>
      <c r="AF3" s="158"/>
      <c r="AG3" s="158"/>
      <c r="AH3" s="158"/>
      <c r="AI3" s="158"/>
      <c r="AJ3" s="158"/>
      <c r="AK3" s="158"/>
      <c r="AL3" s="158"/>
      <c r="AM3" s="158"/>
    </row>
    <row r="4" spans="1:39" ht="14.25" customHeight="1" x14ac:dyDescent="0.25">
      <c r="A4" s="155" t="s">
        <v>25</v>
      </c>
      <c r="B4" s="158" t="s">
        <v>67</v>
      </c>
      <c r="C4" s="158" t="s">
        <v>24</v>
      </c>
      <c r="D4" s="158" t="s">
        <v>98</v>
      </c>
      <c r="E4" s="158" t="s">
        <v>99</v>
      </c>
      <c r="F4" s="158" t="s">
        <v>100</v>
      </c>
      <c r="G4" s="158" t="s">
        <v>101</v>
      </c>
      <c r="H4" s="158" t="s">
        <v>102</v>
      </c>
      <c r="I4" s="158" t="s">
        <v>103</v>
      </c>
      <c r="J4" s="158" t="s">
        <v>102</v>
      </c>
      <c r="K4" s="158" t="s">
        <v>104</v>
      </c>
      <c r="L4" s="158" t="s">
        <v>103</v>
      </c>
      <c r="M4" s="158" t="s">
        <v>105</v>
      </c>
      <c r="N4" s="158" t="s">
        <v>106</v>
      </c>
      <c r="O4" s="158" t="s">
        <v>103</v>
      </c>
      <c r="P4" s="158" t="s">
        <v>107</v>
      </c>
      <c r="Q4" s="158" t="s">
        <v>108</v>
      </c>
      <c r="R4" s="158" t="s">
        <v>109</v>
      </c>
      <c r="S4" s="158" t="s">
        <v>103</v>
      </c>
      <c r="T4" s="158" t="s">
        <v>103</v>
      </c>
      <c r="U4" s="158" t="s">
        <v>110</v>
      </c>
      <c r="V4" s="158" t="s">
        <v>111</v>
      </c>
      <c r="W4" s="158" t="s">
        <v>106</v>
      </c>
      <c r="X4" s="158" t="s">
        <v>103</v>
      </c>
      <c r="Y4" s="158" t="s">
        <v>105</v>
      </c>
      <c r="Z4" s="158" t="s">
        <v>103</v>
      </c>
      <c r="AA4" s="158" t="s">
        <v>110</v>
      </c>
      <c r="AB4" s="158" t="s">
        <v>111</v>
      </c>
      <c r="AC4" s="158"/>
      <c r="AD4" s="158"/>
      <c r="AE4" s="158"/>
      <c r="AF4" s="158"/>
      <c r="AG4" s="158"/>
      <c r="AH4" s="158"/>
      <c r="AI4" s="158"/>
      <c r="AJ4" s="158"/>
      <c r="AK4" s="158"/>
      <c r="AL4" s="158"/>
      <c r="AM4" s="158"/>
    </row>
    <row r="5" spans="1:39" ht="14.25" customHeight="1" x14ac:dyDescent="0.25">
      <c r="A5" s="155" t="s">
        <v>26</v>
      </c>
      <c r="B5" s="158" t="s">
        <v>67</v>
      </c>
      <c r="C5" s="158" t="s">
        <v>24</v>
      </c>
      <c r="D5" s="158" t="s">
        <v>98</v>
      </c>
      <c r="E5" s="158" t="s">
        <v>99</v>
      </c>
      <c r="F5" s="158" t="s">
        <v>100</v>
      </c>
      <c r="G5" s="158" t="s">
        <v>112</v>
      </c>
      <c r="H5" s="158" t="s">
        <v>102</v>
      </c>
      <c r="I5" s="158" t="s">
        <v>103</v>
      </c>
      <c r="J5" s="158" t="s">
        <v>102</v>
      </c>
      <c r="K5" s="158" t="s">
        <v>104</v>
      </c>
      <c r="L5" s="158" t="s">
        <v>103</v>
      </c>
      <c r="M5" s="158" t="s">
        <v>105</v>
      </c>
      <c r="N5" s="158" t="s">
        <v>106</v>
      </c>
      <c r="O5" s="158" t="s">
        <v>103</v>
      </c>
      <c r="P5" s="158" t="s">
        <v>107</v>
      </c>
      <c r="Q5" s="158" t="s">
        <v>113</v>
      </c>
      <c r="R5" s="158" t="s">
        <v>109</v>
      </c>
      <c r="S5" s="158" t="s">
        <v>114</v>
      </c>
      <c r="T5" s="158" t="s">
        <v>115</v>
      </c>
      <c r="U5" s="158" t="s">
        <v>116</v>
      </c>
      <c r="V5" s="158" t="s">
        <v>117</v>
      </c>
      <c r="W5" s="158" t="s">
        <v>118</v>
      </c>
      <c r="X5" s="158" t="s">
        <v>115</v>
      </c>
      <c r="Y5" s="158" t="s">
        <v>105</v>
      </c>
      <c r="Z5" s="158" t="s">
        <v>103</v>
      </c>
      <c r="AA5" s="158" t="s">
        <v>119</v>
      </c>
      <c r="AB5" s="158" t="s">
        <v>117</v>
      </c>
      <c r="AC5" s="158"/>
      <c r="AD5" s="158"/>
      <c r="AE5" s="158"/>
      <c r="AF5" s="158"/>
      <c r="AG5" s="158"/>
      <c r="AH5" s="158"/>
      <c r="AI5" s="158"/>
      <c r="AJ5" s="158"/>
      <c r="AK5" s="158"/>
      <c r="AL5" s="158"/>
      <c r="AM5" s="158"/>
    </row>
    <row r="6" spans="1:39" ht="14.25" customHeight="1" x14ac:dyDescent="0.25">
      <c r="A6" s="155" t="s">
        <v>27</v>
      </c>
      <c r="B6" s="158" t="s">
        <v>67</v>
      </c>
      <c r="C6" s="158" t="s">
        <v>24</v>
      </c>
      <c r="D6" s="158" t="s">
        <v>98</v>
      </c>
      <c r="E6" s="158" t="s">
        <v>99</v>
      </c>
      <c r="F6" s="158" t="s">
        <v>100</v>
      </c>
      <c r="G6" s="158" t="s">
        <v>112</v>
      </c>
      <c r="H6" s="158" t="s">
        <v>102</v>
      </c>
      <c r="I6" s="158" t="s">
        <v>103</v>
      </c>
      <c r="J6" s="158" t="s">
        <v>102</v>
      </c>
      <c r="K6" s="158" t="s">
        <v>104</v>
      </c>
      <c r="L6" s="158" t="s">
        <v>103</v>
      </c>
      <c r="M6" s="158" t="s">
        <v>105</v>
      </c>
      <c r="N6" s="158" t="s">
        <v>118</v>
      </c>
      <c r="O6" s="158" t="s">
        <v>103</v>
      </c>
      <c r="P6" s="158" t="s">
        <v>120</v>
      </c>
      <c r="Q6" s="158" t="s">
        <v>113</v>
      </c>
      <c r="R6" s="158" t="s">
        <v>109</v>
      </c>
      <c r="S6" s="158" t="s">
        <v>114</v>
      </c>
      <c r="T6" s="158" t="s">
        <v>115</v>
      </c>
      <c r="U6" s="158" t="s">
        <v>116</v>
      </c>
      <c r="V6" s="158" t="s">
        <v>117</v>
      </c>
      <c r="W6" s="158" t="s">
        <v>106</v>
      </c>
      <c r="X6" s="158" t="s">
        <v>115</v>
      </c>
      <c r="Y6" s="158" t="s">
        <v>105</v>
      </c>
      <c r="Z6" s="158" t="s">
        <v>103</v>
      </c>
      <c r="AA6" s="158" t="s">
        <v>116</v>
      </c>
      <c r="AB6" s="158" t="s">
        <v>117</v>
      </c>
      <c r="AC6" s="158"/>
      <c r="AD6" s="158"/>
      <c r="AE6" s="158"/>
      <c r="AF6" s="158"/>
      <c r="AG6" s="158"/>
      <c r="AH6" s="158"/>
      <c r="AI6" s="158"/>
      <c r="AJ6" s="158"/>
      <c r="AK6" s="158"/>
      <c r="AL6" s="158"/>
      <c r="AM6" s="158"/>
    </row>
    <row r="7" spans="1:39" ht="14.25" customHeight="1" x14ac:dyDescent="0.25">
      <c r="A7" s="155" t="s">
        <v>28</v>
      </c>
      <c r="B7" s="158" t="s">
        <v>67</v>
      </c>
      <c r="C7" s="158" t="s">
        <v>24</v>
      </c>
      <c r="D7" s="158" t="s">
        <v>98</v>
      </c>
      <c r="E7" s="158" t="s">
        <v>99</v>
      </c>
      <c r="F7" s="158" t="s">
        <v>100</v>
      </c>
      <c r="G7" s="158" t="s">
        <v>112</v>
      </c>
      <c r="H7" s="158" t="s">
        <v>102</v>
      </c>
      <c r="I7" s="158" t="s">
        <v>103</v>
      </c>
      <c r="J7" s="158" t="s">
        <v>102</v>
      </c>
      <c r="K7" s="158" t="s">
        <v>104</v>
      </c>
      <c r="L7" s="158" t="s">
        <v>103</v>
      </c>
      <c r="M7" s="158" t="s">
        <v>105</v>
      </c>
      <c r="N7" s="158" t="s">
        <v>118</v>
      </c>
      <c r="O7" s="158" t="s">
        <v>103</v>
      </c>
      <c r="P7" s="158" t="s">
        <v>120</v>
      </c>
      <c r="Q7" s="158" t="s">
        <v>113</v>
      </c>
      <c r="R7" s="158" t="s">
        <v>109</v>
      </c>
      <c r="S7" s="158" t="s">
        <v>114</v>
      </c>
      <c r="T7" s="158" t="s">
        <v>115</v>
      </c>
      <c r="U7" s="158" t="s">
        <v>116</v>
      </c>
      <c r="V7" s="158" t="s">
        <v>117</v>
      </c>
      <c r="W7" s="158" t="s">
        <v>118</v>
      </c>
      <c r="X7" s="158" t="s">
        <v>115</v>
      </c>
      <c r="Y7" s="158" t="s">
        <v>105</v>
      </c>
      <c r="Z7" s="158" t="s">
        <v>103</v>
      </c>
      <c r="AA7" s="158" t="s">
        <v>116</v>
      </c>
      <c r="AB7" s="158" t="s">
        <v>117</v>
      </c>
      <c r="AC7" s="158"/>
      <c r="AD7" s="158"/>
      <c r="AE7" s="158"/>
      <c r="AF7" s="158"/>
      <c r="AG7" s="158"/>
      <c r="AH7" s="158"/>
      <c r="AI7" s="158"/>
      <c r="AJ7" s="158"/>
      <c r="AK7" s="158"/>
      <c r="AL7" s="158"/>
      <c r="AM7" s="158"/>
    </row>
    <row r="8" spans="1:39" ht="14.25" customHeight="1" x14ac:dyDescent="0.25">
      <c r="A8" s="155" t="s">
        <v>29</v>
      </c>
      <c r="B8" s="158" t="s">
        <v>67</v>
      </c>
      <c r="C8" s="158" t="s">
        <v>24</v>
      </c>
      <c r="D8" s="158" t="s">
        <v>98</v>
      </c>
      <c r="E8" s="158" t="s">
        <v>99</v>
      </c>
      <c r="F8" s="158" t="s">
        <v>100</v>
      </c>
      <c r="G8" s="158" t="s">
        <v>112</v>
      </c>
      <c r="H8" s="158" t="s">
        <v>102</v>
      </c>
      <c r="I8" s="158" t="s">
        <v>103</v>
      </c>
      <c r="J8" s="158" t="s">
        <v>102</v>
      </c>
      <c r="K8" s="158" t="s">
        <v>104</v>
      </c>
      <c r="L8" s="158" t="s">
        <v>103</v>
      </c>
      <c r="M8" s="158" t="s">
        <v>105</v>
      </c>
      <c r="N8" s="158" t="s">
        <v>118</v>
      </c>
      <c r="O8" s="158" t="s">
        <v>103</v>
      </c>
      <c r="P8" s="158" t="s">
        <v>120</v>
      </c>
      <c r="Q8" s="158" t="s">
        <v>113</v>
      </c>
      <c r="R8" s="158" t="s">
        <v>109</v>
      </c>
      <c r="S8" s="158" t="s">
        <v>114</v>
      </c>
      <c r="T8" s="158" t="s">
        <v>115</v>
      </c>
      <c r="U8" s="158" t="s">
        <v>116</v>
      </c>
      <c r="V8" s="158" t="s">
        <v>117</v>
      </c>
      <c r="W8" s="158" t="s">
        <v>106</v>
      </c>
      <c r="X8" s="158" t="s">
        <v>115</v>
      </c>
      <c r="Y8" s="158" t="s">
        <v>105</v>
      </c>
      <c r="Z8" s="158" t="s">
        <v>103</v>
      </c>
      <c r="AA8" s="158" t="s">
        <v>116</v>
      </c>
      <c r="AB8" s="158" t="s">
        <v>117</v>
      </c>
      <c r="AC8" s="158"/>
      <c r="AD8" s="158"/>
      <c r="AE8" s="158"/>
      <c r="AF8" s="158"/>
      <c r="AG8" s="158"/>
      <c r="AH8" s="158"/>
      <c r="AI8" s="158"/>
      <c r="AJ8" s="158"/>
      <c r="AK8" s="158"/>
      <c r="AL8" s="158"/>
      <c r="AM8" s="158"/>
    </row>
    <row r="9" spans="1:39" ht="14.25" customHeight="1" x14ac:dyDescent="0.25">
      <c r="A9" s="155" t="s">
        <v>30</v>
      </c>
      <c r="B9" s="158" t="s">
        <v>121</v>
      </c>
      <c r="C9" s="158" t="s">
        <v>121</v>
      </c>
      <c r="D9" s="158" t="s">
        <v>121</v>
      </c>
      <c r="E9" s="158" t="s">
        <v>121</v>
      </c>
      <c r="F9" s="158" t="s">
        <v>121</v>
      </c>
      <c r="G9" s="158" t="s">
        <v>122</v>
      </c>
      <c r="H9" s="158" t="s">
        <v>121</v>
      </c>
      <c r="I9" s="158" t="s">
        <v>121</v>
      </c>
      <c r="J9" s="158" t="s">
        <v>121</v>
      </c>
      <c r="K9" s="158" t="s">
        <v>121</v>
      </c>
      <c r="L9" s="158" t="s">
        <v>121</v>
      </c>
      <c r="M9" s="158" t="s">
        <v>121</v>
      </c>
      <c r="N9" s="158" t="s">
        <v>121</v>
      </c>
      <c r="O9" s="158" t="s">
        <v>121</v>
      </c>
      <c r="P9" s="158" t="s">
        <v>123</v>
      </c>
      <c r="Q9" s="158" t="s">
        <v>124</v>
      </c>
      <c r="R9" s="158" t="s">
        <v>125</v>
      </c>
      <c r="S9" s="158" t="s">
        <v>126</v>
      </c>
      <c r="T9" s="158" t="s">
        <v>126</v>
      </c>
      <c r="U9" s="158" t="s">
        <v>126</v>
      </c>
      <c r="V9" s="158" t="s">
        <v>127</v>
      </c>
      <c r="W9" s="158" t="s">
        <v>121</v>
      </c>
      <c r="X9" s="158" t="s">
        <v>127</v>
      </c>
      <c r="Y9" s="158" t="s">
        <v>121</v>
      </c>
      <c r="Z9" s="158" t="s">
        <v>121</v>
      </c>
      <c r="AA9" s="158" t="s">
        <v>126</v>
      </c>
      <c r="AB9" s="158" t="s">
        <v>127</v>
      </c>
      <c r="AC9" s="158"/>
      <c r="AD9" s="158"/>
      <c r="AE9" s="158"/>
      <c r="AF9" s="158"/>
      <c r="AG9" s="158"/>
      <c r="AH9" s="158"/>
      <c r="AI9" s="158"/>
      <c r="AJ9" s="158"/>
      <c r="AK9" s="158"/>
      <c r="AL9" s="158"/>
      <c r="AM9" s="158"/>
    </row>
    <row r="10" spans="1:39" s="61" customFormat="1" x14ac:dyDescent="0.25">
      <c r="B10" s="158" t="s">
        <v>45</v>
      </c>
      <c r="C10" s="158" t="s">
        <v>45</v>
      </c>
      <c r="D10" s="158" t="s">
        <v>45</v>
      </c>
      <c r="E10" s="158" t="s">
        <v>45</v>
      </c>
      <c r="F10" s="158" t="s">
        <v>45</v>
      </c>
      <c r="G10" s="158" t="s">
        <v>45</v>
      </c>
      <c r="H10" s="158" t="s">
        <v>45</v>
      </c>
      <c r="I10" s="158" t="s">
        <v>45</v>
      </c>
      <c r="J10" s="158" t="s">
        <v>45</v>
      </c>
      <c r="K10" s="158" t="s">
        <v>45</v>
      </c>
      <c r="L10" s="158" t="s">
        <v>45</v>
      </c>
      <c r="M10" s="158" t="s">
        <v>45</v>
      </c>
      <c r="N10" s="158" t="s">
        <v>45</v>
      </c>
      <c r="O10" s="158" t="s">
        <v>45</v>
      </c>
      <c r="P10" s="158" t="s">
        <v>45</v>
      </c>
      <c r="Q10" s="158" t="s">
        <v>45</v>
      </c>
      <c r="R10" s="158" t="s">
        <v>45</v>
      </c>
      <c r="S10" s="158" t="s">
        <v>45</v>
      </c>
      <c r="T10" s="158" t="s">
        <v>45</v>
      </c>
      <c r="U10" s="158" t="s">
        <v>45</v>
      </c>
      <c r="V10" s="158" t="s">
        <v>45</v>
      </c>
      <c r="W10" s="158" t="s">
        <v>45</v>
      </c>
      <c r="X10" s="158" t="s">
        <v>45</v>
      </c>
      <c r="Y10" s="158" t="s">
        <v>45</v>
      </c>
      <c r="Z10" s="158" t="s">
        <v>45</v>
      </c>
      <c r="AA10" s="158" t="s">
        <v>45</v>
      </c>
      <c r="AB10" s="158" t="s">
        <v>45</v>
      </c>
      <c r="AC10" s="158" t="s">
        <v>45</v>
      </c>
      <c r="AD10" s="158" t="s">
        <v>45</v>
      </c>
      <c r="AE10" s="158" t="s">
        <v>45</v>
      </c>
      <c r="AF10" s="158" t="s">
        <v>45</v>
      </c>
      <c r="AG10" s="158" t="s">
        <v>45</v>
      </c>
      <c r="AH10" s="158" t="s">
        <v>45</v>
      </c>
      <c r="AI10" s="158" t="s">
        <v>45</v>
      </c>
      <c r="AJ10" s="158" t="s">
        <v>45</v>
      </c>
      <c r="AK10" s="158" t="s">
        <v>45</v>
      </c>
      <c r="AL10" s="158" t="s">
        <v>45</v>
      </c>
      <c r="AM10" s="158" t="s">
        <v>45</v>
      </c>
    </row>
    <row r="11" spans="1:39" s="61" customFormat="1" x14ac:dyDescent="0.25">
      <c r="A11" s="268"/>
      <c r="B11" s="268"/>
      <c r="J11" s="182" t="s">
        <v>128</v>
      </c>
      <c r="K11" s="182" t="s">
        <v>129</v>
      </c>
      <c r="L11" s="156" t="s">
        <v>128</v>
      </c>
      <c r="M11" s="182"/>
      <c r="N11" s="156" t="s">
        <v>128</v>
      </c>
      <c r="O11" s="156" t="s">
        <v>128</v>
      </c>
      <c r="P11" s="156"/>
      <c r="Q11" s="156" t="s">
        <v>128</v>
      </c>
      <c r="R11" s="156" t="s">
        <v>128</v>
      </c>
      <c r="S11" s="156"/>
      <c r="T11" s="156"/>
      <c r="U11" s="156" t="s">
        <v>128</v>
      </c>
      <c r="V11" s="156" t="s">
        <v>128</v>
      </c>
    </row>
    <row r="12" spans="1:39" x14ac:dyDescent="0.25">
      <c r="A12" s="197"/>
      <c r="B12" s="197"/>
    </row>
    <row r="13" spans="1:39" ht="30.6" customHeight="1" x14ac:dyDescent="0.25">
      <c r="B13" s="269" t="s">
        <v>130</v>
      </c>
      <c r="C13" s="269"/>
      <c r="D13" s="269"/>
      <c r="E13" s="157" t="s">
        <v>131</v>
      </c>
      <c r="F13" s="270" t="s">
        <v>132</v>
      </c>
      <c r="G13" s="270"/>
      <c r="H13" s="270"/>
      <c r="I13" s="270"/>
      <c r="J13" s="258" t="s">
        <v>133</v>
      </c>
      <c r="K13" s="259"/>
      <c r="L13" s="259"/>
      <c r="M13" s="259"/>
      <c r="N13" s="259"/>
      <c r="O13" s="260"/>
      <c r="P13" s="261" t="s">
        <v>134</v>
      </c>
      <c r="Q13" s="262"/>
      <c r="R13" s="262"/>
      <c r="S13" s="262"/>
      <c r="T13" s="262"/>
      <c r="U13" s="262"/>
      <c r="V13" s="263"/>
      <c r="W13" s="267" t="s">
        <v>135</v>
      </c>
      <c r="X13" s="267"/>
      <c r="Y13" s="267"/>
      <c r="Z13" s="267"/>
      <c r="AA13" s="267"/>
      <c r="AB13" s="267"/>
      <c r="AC13" s="264" t="s">
        <v>136</v>
      </c>
      <c r="AD13" s="265"/>
      <c r="AE13" s="265"/>
      <c r="AF13" s="265"/>
      <c r="AG13" s="265"/>
      <c r="AH13" s="265"/>
      <c r="AI13" s="265"/>
      <c r="AJ13" s="265"/>
      <c r="AK13" s="265"/>
      <c r="AL13" s="265"/>
      <c r="AM13" s="266"/>
    </row>
    <row r="1048576" ht="1.5" customHeight="1" x14ac:dyDescent="0.25"/>
  </sheetData>
  <mergeCells count="9">
    <mergeCell ref="J13:O13"/>
    <mergeCell ref="P13:V13"/>
    <mergeCell ref="AC13:AM13"/>
    <mergeCell ref="W13:AB13"/>
    <mergeCell ref="A1:B1"/>
    <mergeCell ref="A11:B11"/>
    <mergeCell ref="A12:B12"/>
    <mergeCell ref="B13:D13"/>
    <mergeCell ref="F13:I13"/>
  </mergeCells>
  <conditionalFormatting sqref="B2:AM2 B3:O10 Q3:AM10">
    <cfRule type="containsText" dxfId="298" priority="292" operator="containsText" text="08.30 – 14.30">
      <formula>NOT(ISERROR(SEARCH("08.30 – 14.30",B2)))</formula>
    </cfRule>
    <cfRule type="containsText" dxfId="297" priority="293" operator="containsText" text="09:30 – 18.30">
      <formula>NOT(ISERROR(SEARCH("09:30 – 18.30",B2)))</formula>
    </cfRule>
    <cfRule type="containsText" dxfId="296" priority="294" operator="containsText" text="10.30 – 18.30">
      <formula>NOT(ISERROR(SEARCH("10.30 – 18.30",B2)))</formula>
    </cfRule>
    <cfRule type="containsText" dxfId="295" priority="295" operator="containsText" text="09.30 – 18.30">
      <formula>NOT(ISERROR(SEARCH("09.30 – 18.30",B2)))</formula>
    </cfRule>
    <cfRule type="containsText" dxfId="294" priority="297" operator="containsText" text="09.00 – 13:00">
      <formula>NOT(ISERROR(SEARCH("09.00 – 13:00",B2)))</formula>
    </cfRule>
    <cfRule type="containsText" dxfId="293" priority="298" operator="containsText" text="08.30 – 16.30">
      <formula>NOT(ISERROR(SEARCH("08.30 – 16.30",B2)))</formula>
    </cfRule>
    <cfRule type="containsText" dxfId="292" priority="299" operator="containsText" text="08:30 – 17.30">
      <formula>NOT(ISERROR(SEARCH("08:30 – 17.30",B2)))</formula>
    </cfRule>
    <cfRule type="containsText" dxfId="291" priority="300" operator="containsText" text="08.30 – 17.30">
      <formula>NOT(ISERROR(SEARCH("08.30 – 17.30",B2)))</formula>
    </cfRule>
    <cfRule type="containsText" dxfId="290" priority="301" operator="containsText" text="09.00 – 18.00">
      <formula>NOT(ISERROR(SEARCH("09.00 – 18.00",B2)))</formula>
    </cfRule>
    <cfRule type="containsText" dxfId="289" priority="302" operator="containsText" text="09.00 – 13.00">
      <formula>NOT(ISERROR(SEARCH("09.00 – 13.00",B2)))</formula>
    </cfRule>
    <cfRule type="containsText" dxfId="288" priority="303" operator="containsText" text="11.30 – 19.30">
      <formula>NOT(ISERROR(SEARCH("11.30 – 19.30",B2)))</formula>
    </cfRule>
    <cfRule type="containsText" dxfId="287" priority="304" operator="containsText" text="10.30 – 19.30">
      <formula>NOT(ISERROR(SEARCH("10.30 – 19.30",B2)))</formula>
    </cfRule>
    <cfRule type="containsText" dxfId="286" priority="305" operator="containsText" text="09.00 – 15.00">
      <formula>NOT(ISERROR(SEARCH("09.00 – 15.00",B2)))</formula>
    </cfRule>
    <cfRule type="containsText" dxfId="285" priority="306" operator="containsText" text="1 2 : 3 0">
      <formula>NOT(ISERROR(SEARCH("1 2 : 3 0",B2)))</formula>
    </cfRule>
    <cfRule type="containsText" dxfId="284" priority="307" operator="containsText" text="1 3 : 3 0">
      <formula>NOT(ISERROR(SEARCH("1 3 : 3 0",B2)))</formula>
    </cfRule>
    <cfRule type="containsText" dxfId="283" priority="308" operator="containsText" text="FESTIVITÁ">
      <formula>NOT(ISERROR(SEARCH("FESTIVITÁ",B2)))</formula>
    </cfRule>
    <cfRule type="cellIs" dxfId="282" priority="309" operator="equal">
      <formula>"DOMENICA"</formula>
    </cfRule>
  </conditionalFormatting>
  <conditionalFormatting sqref="B2:AM2 B3:O10 Q3:AM10">
    <cfRule type="containsText" dxfId="281" priority="276" operator="containsText" text="09.00 - 13.00">
      <formula>NOT(ISERROR(SEARCH("09.00 - 13.00",B2)))</formula>
    </cfRule>
    <cfRule type="containsText" dxfId="280" priority="287" operator="containsText" text="09.00 – 15:00">
      <formula>NOT(ISERROR(SEARCH("09.00 – 15:00",B2)))</formula>
    </cfRule>
    <cfRule type="containsText" dxfId="279" priority="288" operator="containsText" text="09.00 – 16.00">
      <formula>NOT(ISERROR(SEARCH("09.00 – 16.00",B2)))</formula>
    </cfRule>
    <cfRule type="containsText" dxfId="278" priority="289" operator="containsText" text="09.00 - 13:00">
      <formula>NOT(ISERROR(SEARCH("09.00 - 13:00",B2)))</formula>
    </cfRule>
    <cfRule type="containsText" dxfId="277" priority="290" operator="containsText" text="08.30 – 16:30 ">
      <formula>NOT(ISERROR(SEARCH("08.30 – 16:30 ",B2)))</formula>
    </cfRule>
    <cfRule type="containsText" dxfId="276" priority="291" operator="containsText" text="08.30 – 17:30 ">
      <formula>NOT(ISERROR(SEARCH("08.30 – 17:30 ",B2)))</formula>
    </cfRule>
  </conditionalFormatting>
  <conditionalFormatting sqref="B3:O10 Q3:AM10">
    <cfRule type="containsText" dxfId="275" priority="286" operator="containsText" text="1 3 : 0 0">
      <formula>NOT(ISERROR(SEARCH("1 3 : 0 0",B3)))</formula>
    </cfRule>
  </conditionalFormatting>
  <conditionalFormatting sqref="B3:E10 B3:O3 Q3:AM3">
    <cfRule type="containsText" dxfId="274" priority="285" operator="containsText" text="13:00">
      <formula>NOT(ISERROR(SEARCH("13:00",B3)))</formula>
    </cfRule>
  </conditionalFormatting>
  <conditionalFormatting sqref="F4:F10">
    <cfRule type="containsText" dxfId="273" priority="284" operator="containsText" text="13:00">
      <formula>NOT(ISERROR(SEARCH("13:00",F4)))</formula>
    </cfRule>
  </conditionalFormatting>
  <conditionalFormatting sqref="B3:E10">
    <cfRule type="containsText" dxfId="272" priority="281" operator="containsText" text="1 3 : 0 0">
      <formula>NOT(ISERROR(SEARCH("1 3 : 0 0",B3)))</formula>
    </cfRule>
  </conditionalFormatting>
  <conditionalFormatting sqref="F4:F10">
    <cfRule type="containsText" dxfId="271" priority="280" operator="containsText" text="1 3 : 0 0">
      <formula>NOT(ISERROR(SEARCH("1 3 : 0 0",F4)))</formula>
    </cfRule>
  </conditionalFormatting>
  <conditionalFormatting sqref="B3:F3">
    <cfRule type="containsText" dxfId="270" priority="274" operator="containsText" text="13:00">
      <formula>NOT(ISERROR(SEARCH("13:00",B3)))</formula>
    </cfRule>
  </conditionalFormatting>
  <conditionalFormatting sqref="B3:F3">
    <cfRule type="containsText" dxfId="269" priority="273" operator="containsText" text="1 3 : 0 0">
      <formula>NOT(ISERROR(SEARCH("1 3 : 0 0",B3)))</formula>
    </cfRule>
  </conditionalFormatting>
  <conditionalFormatting sqref="B3:F3">
    <cfRule type="containsText" dxfId="268" priority="272" operator="containsText" text="1 3 : 0 0">
      <formula>NOT(ISERROR(SEARCH("1 3 : 0 0",B3)))</formula>
    </cfRule>
  </conditionalFormatting>
  <conditionalFormatting sqref="B3:F10">
    <cfRule type="containsText" dxfId="267" priority="271" operator="containsText" text="1 3 : 0 0">
      <formula>NOT(ISERROR(SEARCH("1 3 : 0 0",B3)))</formula>
    </cfRule>
  </conditionalFormatting>
  <conditionalFormatting sqref="B3:F10">
    <cfRule type="containsText" dxfId="266" priority="270" operator="containsText" text="1 3 : 0 0">
      <formula>NOT(ISERROR(SEARCH("1 3 : 0 0",B3)))</formula>
    </cfRule>
  </conditionalFormatting>
  <conditionalFormatting sqref="W3:AB3">
    <cfRule type="containsText" dxfId="265" priority="269" operator="containsText" text="1 3 : 0 0">
      <formula>NOT(ISERROR(SEARCH("1 3 : 0 0",W3)))</formula>
    </cfRule>
  </conditionalFormatting>
  <conditionalFormatting sqref="B3:O10 Q3:AM10">
    <cfRule type="containsText" dxfId="264" priority="296" operator="containsText" text="09:00 – 13.00 ">
      <formula>NOT(ISERROR(SEARCH("09:00 – 13.00 ",B3)))</formula>
    </cfRule>
  </conditionalFormatting>
  <conditionalFormatting sqref="S3:U8">
    <cfRule type="containsText" dxfId="263" priority="262" operator="containsText" text="09:00 – 13.00 ">
      <formula>NOT(ISERROR(SEARCH("09:00 – 13.00 ",S3)))</formula>
    </cfRule>
  </conditionalFormatting>
  <conditionalFormatting sqref="S9:U10">
    <cfRule type="containsText" dxfId="262" priority="261" operator="containsText" text="09:00 – 13.00 ">
      <formula>NOT(ISERROR(SEARCH("09:00 – 13.00 ",S9)))</formula>
    </cfRule>
  </conditionalFormatting>
  <conditionalFormatting sqref="B3:O10 Q3:AM10">
    <cfRule type="containsText" dxfId="261" priority="252" operator="containsText" text="09.00 -13.00">
      <formula>NOT(ISERROR(SEARCH("09.00 -13.00",B3)))</formula>
    </cfRule>
    <cfRule type="containsText" dxfId="260" priority="253" operator="containsText" text="09.00 -15:00">
      <formula>NOT(ISERROR(SEARCH("09.00 -15:00",B3)))</formula>
    </cfRule>
    <cfRule type="containsText" dxfId="259" priority="254" operator="containsText" text="09.00 -16.00">
      <formula>NOT(ISERROR(SEARCH("09.00 -16.00",B3)))</formula>
    </cfRule>
  </conditionalFormatting>
  <conditionalFormatting sqref="R5:R10">
    <cfRule type="containsText" dxfId="258" priority="249" operator="containsText" text="09.00 -13.00">
      <formula>NOT(ISERROR(SEARCH("09.00 -13.00",R5)))</formula>
    </cfRule>
    <cfRule type="containsText" dxfId="257" priority="250" operator="containsText" text="09.00 -15:00">
      <formula>NOT(ISERROR(SEARCH("09.00 -15:00",R5)))</formula>
    </cfRule>
    <cfRule type="containsText" dxfId="256" priority="251" operator="containsText" text="09.00 -16.00">
      <formula>NOT(ISERROR(SEARCH("09.00 -16.00",R5)))</formula>
    </cfRule>
  </conditionalFormatting>
  <conditionalFormatting sqref="R3">
    <cfRule type="containsText" dxfId="255" priority="246" operator="containsText" text="09.00 -13.00">
      <formula>NOT(ISERROR(SEARCH("09.00 -13.00",R3)))</formula>
    </cfRule>
    <cfRule type="containsText" dxfId="254" priority="247" operator="containsText" text="09.00 -15:00">
      <formula>NOT(ISERROR(SEARCH("09.00 -15:00",R3)))</formula>
    </cfRule>
    <cfRule type="containsText" dxfId="253" priority="248" operator="containsText" text="09.00 -16.00">
      <formula>NOT(ISERROR(SEARCH("09.00 -16.00",R3)))</formula>
    </cfRule>
  </conditionalFormatting>
  <conditionalFormatting sqref="B3:O10 Q3:AM10">
    <cfRule type="containsText" dxfId="252" priority="222" operator="containsText" text="09.00 -13:00">
      <formula>NOT(ISERROR(SEARCH("09.00 -13:00",B3)))</formula>
    </cfRule>
    <cfRule type="containsText" dxfId="251" priority="223" operator="containsText" text="08.30 -17.30">
      <formula>NOT(ISERROR(SEARCH("08.30 -17.30",B3)))</formula>
    </cfRule>
    <cfRule type="containsText" dxfId="250" priority="224" operator="containsText" text="08.30 -15:30">
      <formula>NOT(ISERROR(SEARCH("08.30 -15:30",B3)))</formula>
    </cfRule>
  </conditionalFormatting>
  <conditionalFormatting sqref="V5:V10">
    <cfRule type="containsText" dxfId="249" priority="219" operator="containsText" text="09.00 -13.00">
      <formula>NOT(ISERROR(SEARCH("09.00 -13.00",V5)))</formula>
    </cfRule>
    <cfRule type="containsText" dxfId="248" priority="220" operator="containsText" text="09.00 -15:00">
      <formula>NOT(ISERROR(SEARCH("09.00 -15:00",V5)))</formula>
    </cfRule>
    <cfRule type="containsText" dxfId="247" priority="221" operator="containsText" text="09.00 -16.00">
      <formula>NOT(ISERROR(SEARCH("09.00 -16.00",V5)))</formula>
    </cfRule>
  </conditionalFormatting>
  <conditionalFormatting sqref="V5:V10">
    <cfRule type="containsText" dxfId="246" priority="216" operator="containsText" text="09.00 -13:00">
      <formula>NOT(ISERROR(SEARCH("09.00 -13:00",V5)))</formula>
    </cfRule>
    <cfRule type="containsText" dxfId="245" priority="217" operator="containsText" text="08.30 -17.30">
      <formula>NOT(ISERROR(SEARCH("08.30 -17.30",V5)))</formula>
    </cfRule>
    <cfRule type="containsText" dxfId="244" priority="218" operator="containsText" text="08.30 -15:30">
      <formula>NOT(ISERROR(SEARCH("08.30 -15:30",V5)))</formula>
    </cfRule>
  </conditionalFormatting>
  <conditionalFormatting sqref="V3">
    <cfRule type="containsText" dxfId="243" priority="213" operator="containsText" text="09.00 -13.00">
      <formula>NOT(ISERROR(SEARCH("09.00 -13.00",V3)))</formula>
    </cfRule>
    <cfRule type="containsText" dxfId="242" priority="214" operator="containsText" text="09.00 -15:00">
      <formula>NOT(ISERROR(SEARCH("09.00 -15:00",V3)))</formula>
    </cfRule>
    <cfRule type="containsText" dxfId="241" priority="215" operator="containsText" text="09.00 -16.00">
      <formula>NOT(ISERROR(SEARCH("09.00 -16.00",V3)))</formula>
    </cfRule>
  </conditionalFormatting>
  <conditionalFormatting sqref="V3">
    <cfRule type="containsText" dxfId="240" priority="210" operator="containsText" text="09.00 -13:00">
      <formula>NOT(ISERROR(SEARCH("09.00 -13:00",V3)))</formula>
    </cfRule>
    <cfRule type="containsText" dxfId="239" priority="211" operator="containsText" text="08.30 -17.30">
      <formula>NOT(ISERROR(SEARCH("08.30 -17.30",V3)))</formula>
    </cfRule>
    <cfRule type="containsText" dxfId="238" priority="212" operator="containsText" text="08.30 -15:30">
      <formula>NOT(ISERROR(SEARCH("08.30 -15:30",V3)))</formula>
    </cfRule>
  </conditionalFormatting>
  <conditionalFormatting sqref="W4:AM4">
    <cfRule type="containsText" dxfId="237" priority="192" operator="containsText" text="09.00 -13:00">
      <formula>NOT(ISERROR(SEARCH("09.00 -13:00",W4)))</formula>
    </cfRule>
    <cfRule type="containsText" dxfId="236" priority="193" operator="containsText" text="08.30 -17.30">
      <formula>NOT(ISERROR(SEARCH("08.30 -17.30",W4)))</formula>
    </cfRule>
    <cfRule type="containsText" dxfId="235" priority="194" operator="containsText" text="08.30 -15:30">
      <formula>NOT(ISERROR(SEARCH("08.30 -15:30",W4)))</formula>
    </cfRule>
  </conditionalFormatting>
  <conditionalFormatting sqref="W5:AM10">
    <cfRule type="containsText" dxfId="234" priority="189" operator="containsText" text="09.00 -13.00">
      <formula>NOT(ISERROR(SEARCH("09.00 -13.00",W5)))</formula>
    </cfRule>
    <cfRule type="containsText" dxfId="233" priority="190" operator="containsText" text="09.00 -15:00">
      <formula>NOT(ISERROR(SEARCH("09.00 -15:00",W5)))</formula>
    </cfRule>
    <cfRule type="containsText" dxfId="232" priority="191" operator="containsText" text="09.00 -16.00">
      <formula>NOT(ISERROR(SEARCH("09.00 -16.00",W5)))</formula>
    </cfRule>
  </conditionalFormatting>
  <conditionalFormatting sqref="W5:AM10">
    <cfRule type="containsText" dxfId="231" priority="186" operator="containsText" text="09.00 -13:00">
      <formula>NOT(ISERROR(SEARCH("09.00 -13:00",W5)))</formula>
    </cfRule>
    <cfRule type="containsText" dxfId="230" priority="187" operator="containsText" text="08.30 -17.30">
      <formula>NOT(ISERROR(SEARCH("08.30 -17.30",W5)))</formula>
    </cfRule>
    <cfRule type="containsText" dxfId="229" priority="188" operator="containsText" text="08.30 -15:30">
      <formula>NOT(ISERROR(SEARCH("08.30 -15:30",W5)))</formula>
    </cfRule>
  </conditionalFormatting>
  <conditionalFormatting sqref="W3:AM3">
    <cfRule type="containsText" dxfId="228" priority="183" operator="containsText" text="09.00 -13.00">
      <formula>NOT(ISERROR(SEARCH("09.00 -13.00",W3)))</formula>
    </cfRule>
    <cfRule type="containsText" dxfId="227" priority="184" operator="containsText" text="09.00 -15:00">
      <formula>NOT(ISERROR(SEARCH("09.00 -15:00",W3)))</formula>
    </cfRule>
    <cfRule type="containsText" dxfId="226" priority="185" operator="containsText" text="09.00 -16.00">
      <formula>NOT(ISERROR(SEARCH("09.00 -16.00",W3)))</formula>
    </cfRule>
  </conditionalFormatting>
  <conditionalFormatting sqref="W3:AM3">
    <cfRule type="containsText" dxfId="225" priority="180" operator="containsText" text="09.00 -13:00">
      <formula>NOT(ISERROR(SEARCH("09.00 -13:00",W3)))</formula>
    </cfRule>
    <cfRule type="containsText" dxfId="224" priority="181" operator="containsText" text="08.30 -17.30">
      <formula>NOT(ISERROR(SEARCH("08.30 -17.30",W3)))</formula>
    </cfRule>
    <cfRule type="containsText" dxfId="223" priority="182" operator="containsText" text="08.30 -15:30">
      <formula>NOT(ISERROR(SEARCH("08.30 -15:30",W3)))</formula>
    </cfRule>
  </conditionalFormatting>
  <conditionalFormatting sqref="R4:AM4">
    <cfRule type="containsText" dxfId="222" priority="177" operator="containsText" text="09.00 -13.00">
      <formula>NOT(ISERROR(SEARCH("09.00 -13.00",R4)))</formula>
    </cfRule>
    <cfRule type="containsText" dxfId="221" priority="178" operator="containsText" text="09.00 -15:00">
      <formula>NOT(ISERROR(SEARCH("09.00 -15:00",R4)))</formula>
    </cfRule>
    <cfRule type="containsText" dxfId="220" priority="179" operator="containsText" text="09.00 -16.00">
      <formula>NOT(ISERROR(SEARCH("09.00 -16.00",R4)))</formula>
    </cfRule>
  </conditionalFormatting>
  <conditionalFormatting sqref="R5:AM10">
    <cfRule type="containsText" dxfId="219" priority="174" operator="containsText" text="09.00 -13.00">
      <formula>NOT(ISERROR(SEARCH("09.00 -13.00",R5)))</formula>
    </cfRule>
    <cfRule type="containsText" dxfId="218" priority="175" operator="containsText" text="09.00 -15:00">
      <formula>NOT(ISERROR(SEARCH("09.00 -15:00",R5)))</formula>
    </cfRule>
    <cfRule type="containsText" dxfId="217" priority="176" operator="containsText" text="09.00 -16.00">
      <formula>NOT(ISERROR(SEARCH("09.00 -16.00",R5)))</formula>
    </cfRule>
  </conditionalFormatting>
  <conditionalFormatting sqref="R3:AM3">
    <cfRule type="containsText" dxfId="216" priority="171" operator="containsText" text="09.00 -13.00">
      <formula>NOT(ISERROR(SEARCH("09.00 -13.00",R3)))</formula>
    </cfRule>
    <cfRule type="containsText" dxfId="215" priority="172" operator="containsText" text="09.00 -15:00">
      <formula>NOT(ISERROR(SEARCH("09.00 -15:00",R3)))</formula>
    </cfRule>
    <cfRule type="containsText" dxfId="214" priority="173" operator="containsText" text="09.00 -16.00">
      <formula>NOT(ISERROR(SEARCH("09.00 -16.00",R3)))</formula>
    </cfRule>
  </conditionalFormatting>
  <conditionalFormatting sqref="O4">
    <cfRule type="containsText" dxfId="213" priority="168" operator="containsText" text="09.00 -13.00">
      <formula>NOT(ISERROR(SEARCH("09.00 -13.00",O4)))</formula>
    </cfRule>
    <cfRule type="containsText" dxfId="212" priority="169" operator="containsText" text="09.00 -15:00">
      <formula>NOT(ISERROR(SEARCH("09.00 -15:00",O4)))</formula>
    </cfRule>
    <cfRule type="containsText" dxfId="211" priority="170" operator="containsText" text="09.00 -16.00">
      <formula>NOT(ISERROR(SEARCH("09.00 -16.00",O4)))</formula>
    </cfRule>
  </conditionalFormatting>
  <conditionalFormatting sqref="O4">
    <cfRule type="containsText" dxfId="210" priority="165" operator="containsText" text="09.00 -13.00">
      <formula>NOT(ISERROR(SEARCH("09.00 -13.00",O4)))</formula>
    </cfRule>
    <cfRule type="containsText" dxfId="209" priority="166" operator="containsText" text="09.00 -15:00">
      <formula>NOT(ISERROR(SEARCH("09.00 -15:00",O4)))</formula>
    </cfRule>
    <cfRule type="containsText" dxfId="208" priority="167" operator="containsText" text="09.00 -16.00">
      <formula>NOT(ISERROR(SEARCH("09.00 -16.00",O4)))</formula>
    </cfRule>
  </conditionalFormatting>
  <conditionalFormatting sqref="O4">
    <cfRule type="containsText" dxfId="207" priority="162" operator="containsText" text="09.00 -13.00">
      <formula>NOT(ISERROR(SEARCH("09.00 -13.00",O4)))</formula>
    </cfRule>
    <cfRule type="containsText" dxfId="206" priority="163" operator="containsText" text="09.00 -15:00">
      <formula>NOT(ISERROR(SEARCH("09.00 -15:00",O4)))</formula>
    </cfRule>
    <cfRule type="containsText" dxfId="205" priority="164" operator="containsText" text="09.00 -16.00">
      <formula>NOT(ISERROR(SEARCH("09.00 -16.00",O4)))</formula>
    </cfRule>
  </conditionalFormatting>
  <conditionalFormatting sqref="O4">
    <cfRule type="containsText" dxfId="204" priority="159" operator="containsText" text="09.00 -13:00">
      <formula>NOT(ISERROR(SEARCH("09.00 -13:00",O4)))</formula>
    </cfRule>
    <cfRule type="containsText" dxfId="203" priority="160" operator="containsText" text="08.30 -17.30">
      <formula>NOT(ISERROR(SEARCH("08.30 -17.30",O4)))</formula>
    </cfRule>
    <cfRule type="containsText" dxfId="202" priority="161" operator="containsText" text="08.30 -15:30">
      <formula>NOT(ISERROR(SEARCH("08.30 -15:30",O4)))</formula>
    </cfRule>
  </conditionalFormatting>
  <conditionalFormatting sqref="R5:R8">
    <cfRule type="containsText" dxfId="201" priority="156" operator="containsText" text="09.00 -13.00">
      <formula>NOT(ISERROR(SEARCH("09.00 -13.00",R5)))</formula>
    </cfRule>
    <cfRule type="containsText" dxfId="200" priority="157" operator="containsText" text="09.00 -15:00">
      <formula>NOT(ISERROR(SEARCH("09.00 -15:00",R5)))</formula>
    </cfRule>
    <cfRule type="containsText" dxfId="199" priority="158" operator="containsText" text="09.00 -16.00">
      <formula>NOT(ISERROR(SEARCH("09.00 -16.00",R5)))</formula>
    </cfRule>
  </conditionalFormatting>
  <conditionalFormatting sqref="R5:R8">
    <cfRule type="containsText" dxfId="198" priority="153" operator="containsText" text="09.00 -13.00">
      <formula>NOT(ISERROR(SEARCH("09.00 -13.00",R5)))</formula>
    </cfRule>
    <cfRule type="containsText" dxfId="197" priority="154" operator="containsText" text="09.00 -15:00">
      <formula>NOT(ISERROR(SEARCH("09.00 -15:00",R5)))</formula>
    </cfRule>
    <cfRule type="containsText" dxfId="196" priority="155" operator="containsText" text="09.00 -16.00">
      <formula>NOT(ISERROR(SEARCH("09.00 -16.00",R5)))</formula>
    </cfRule>
  </conditionalFormatting>
  <conditionalFormatting sqref="R5:R8">
    <cfRule type="containsText" dxfId="195" priority="150" operator="containsText" text="09.00 -13:00">
      <formula>NOT(ISERROR(SEARCH("09.00 -13:00",R5)))</formula>
    </cfRule>
    <cfRule type="containsText" dxfId="194" priority="151" operator="containsText" text="08.30 -17.30">
      <formula>NOT(ISERROR(SEARCH("08.30 -17.30",R5)))</formula>
    </cfRule>
    <cfRule type="containsText" dxfId="193" priority="152" operator="containsText" text="08.30 -15:30">
      <formula>NOT(ISERROR(SEARCH("08.30 -15:30",R5)))</formula>
    </cfRule>
  </conditionalFormatting>
  <conditionalFormatting sqref="R5:R8">
    <cfRule type="containsText" dxfId="192" priority="147" operator="containsText" text="09.00 -13.00">
      <formula>NOT(ISERROR(SEARCH("09.00 -13.00",R5)))</formula>
    </cfRule>
    <cfRule type="containsText" dxfId="191" priority="148" operator="containsText" text="09.00 -15:00">
      <formula>NOT(ISERROR(SEARCH("09.00 -15:00",R5)))</formula>
    </cfRule>
    <cfRule type="containsText" dxfId="190" priority="149" operator="containsText" text="09.00 -16.00">
      <formula>NOT(ISERROR(SEARCH("09.00 -16.00",R5)))</formula>
    </cfRule>
  </conditionalFormatting>
  <conditionalFormatting sqref="V3:V8">
    <cfRule type="containsText" dxfId="189" priority="125" operator="containsText" text="09:00 – 13.00 ">
      <formula>NOT(ISERROR(SEARCH("09:00 – 13.00 ",V3)))</formula>
    </cfRule>
  </conditionalFormatting>
  <conditionalFormatting sqref="V9:V10">
    <cfRule type="containsText" dxfId="188" priority="124" operator="containsText" text="09:00 – 13.00 ">
      <formula>NOT(ISERROR(SEARCH("09:00 – 13.00 ",V9)))</formula>
    </cfRule>
  </conditionalFormatting>
  <conditionalFormatting sqref="S4:U4">
    <cfRule type="containsText" dxfId="187" priority="121" operator="containsText" text="09.00 -13:00">
      <formula>NOT(ISERROR(SEARCH("09.00 -13:00",S4)))</formula>
    </cfRule>
    <cfRule type="containsText" dxfId="186" priority="122" operator="containsText" text="08.30 -17.30">
      <formula>NOT(ISERROR(SEARCH("08.30 -17.30",S4)))</formula>
    </cfRule>
    <cfRule type="containsText" dxfId="185" priority="123" operator="containsText" text="08.30 -15:30">
      <formula>NOT(ISERROR(SEARCH("08.30 -15:30",S4)))</formula>
    </cfRule>
  </conditionalFormatting>
  <conditionalFormatting sqref="S5:U8">
    <cfRule type="containsText" dxfId="184" priority="118" operator="containsText" text="09.00 -13.00">
      <formula>NOT(ISERROR(SEARCH("09.00 -13.00",S5)))</formula>
    </cfRule>
    <cfRule type="containsText" dxfId="183" priority="119" operator="containsText" text="09.00 -15:00">
      <formula>NOT(ISERROR(SEARCH("09.00 -15:00",S5)))</formula>
    </cfRule>
    <cfRule type="containsText" dxfId="182" priority="120" operator="containsText" text="09.00 -16.00">
      <formula>NOT(ISERROR(SEARCH("09.00 -16.00",S5)))</formula>
    </cfRule>
  </conditionalFormatting>
  <conditionalFormatting sqref="S5:U8">
    <cfRule type="containsText" dxfId="181" priority="115" operator="containsText" text="09.00 -13:00">
      <formula>NOT(ISERROR(SEARCH("09.00 -13:00",S5)))</formula>
    </cfRule>
    <cfRule type="containsText" dxfId="180" priority="116" operator="containsText" text="08.30 -17.30">
      <formula>NOT(ISERROR(SEARCH("08.30 -17.30",S5)))</formula>
    </cfRule>
    <cfRule type="containsText" dxfId="179" priority="117" operator="containsText" text="08.30 -15:30">
      <formula>NOT(ISERROR(SEARCH("08.30 -15:30",S5)))</formula>
    </cfRule>
  </conditionalFormatting>
  <conditionalFormatting sqref="T5:U8">
    <cfRule type="containsText" dxfId="178" priority="112" operator="containsText" text="09.00 -13.00">
      <formula>NOT(ISERROR(SEARCH("09.00 -13.00",T5)))</formula>
    </cfRule>
    <cfRule type="containsText" dxfId="177" priority="113" operator="containsText" text="09.00 -15:00">
      <formula>NOT(ISERROR(SEARCH("09.00 -15:00",T5)))</formula>
    </cfRule>
    <cfRule type="containsText" dxfId="176" priority="114" operator="containsText" text="09.00 -16.00">
      <formula>NOT(ISERROR(SEARCH("09.00 -16.00",T5)))</formula>
    </cfRule>
  </conditionalFormatting>
  <conditionalFormatting sqref="T5:U8">
    <cfRule type="containsText" dxfId="175" priority="109" operator="containsText" text="09.00 -13:00">
      <formula>NOT(ISERROR(SEARCH("09.00 -13:00",T5)))</formula>
    </cfRule>
    <cfRule type="containsText" dxfId="174" priority="110" operator="containsText" text="08.30 -17.30">
      <formula>NOT(ISERROR(SEARCH("08.30 -17.30",T5)))</formula>
    </cfRule>
    <cfRule type="containsText" dxfId="173" priority="111" operator="containsText" text="08.30 -15:30">
      <formula>NOT(ISERROR(SEARCH("08.30 -15:30",T5)))</formula>
    </cfRule>
  </conditionalFormatting>
  <conditionalFormatting sqref="U5:U10">
    <cfRule type="containsText" dxfId="172" priority="106" operator="containsText" text="09.00 -13.00">
      <formula>NOT(ISERROR(SEARCH("09.00 -13.00",U5)))</formula>
    </cfRule>
    <cfRule type="containsText" dxfId="171" priority="107" operator="containsText" text="09.00 -15:00">
      <formula>NOT(ISERROR(SEARCH("09.00 -15:00",U5)))</formula>
    </cfRule>
    <cfRule type="containsText" dxfId="170" priority="108" operator="containsText" text="09.00 -16.00">
      <formula>NOT(ISERROR(SEARCH("09.00 -16.00",U5)))</formula>
    </cfRule>
  </conditionalFormatting>
  <conditionalFormatting sqref="U5:U10">
    <cfRule type="containsText" dxfId="169" priority="103" operator="containsText" text="09.00 -13:00">
      <formula>NOT(ISERROR(SEARCH("09.00 -13:00",U5)))</formula>
    </cfRule>
    <cfRule type="containsText" dxfId="168" priority="104" operator="containsText" text="08.30 -17.30">
      <formula>NOT(ISERROR(SEARCH("08.30 -17.30",U5)))</formula>
    </cfRule>
    <cfRule type="containsText" dxfId="167" priority="105" operator="containsText" text="08.30 -15:30">
      <formula>NOT(ISERROR(SEARCH("08.30 -15:30",U5)))</formula>
    </cfRule>
  </conditionalFormatting>
  <conditionalFormatting sqref="U3">
    <cfRule type="containsText" dxfId="166" priority="100" operator="containsText" text="09.00 -13.00">
      <formula>NOT(ISERROR(SEARCH("09.00 -13.00",U3)))</formula>
    </cfRule>
    <cfRule type="containsText" dxfId="165" priority="101" operator="containsText" text="09.00 -15:00">
      <formula>NOT(ISERROR(SEARCH("09.00 -15:00",U3)))</formula>
    </cfRule>
    <cfRule type="containsText" dxfId="164" priority="102" operator="containsText" text="09.00 -16.00">
      <formula>NOT(ISERROR(SEARCH("09.00 -16.00",U3)))</formula>
    </cfRule>
  </conditionalFormatting>
  <conditionalFormatting sqref="U3">
    <cfRule type="containsText" dxfId="163" priority="97" operator="containsText" text="09.00 -13:00">
      <formula>NOT(ISERROR(SEARCH("09.00 -13:00",U3)))</formula>
    </cfRule>
    <cfRule type="containsText" dxfId="162" priority="98" operator="containsText" text="08.30 -17.30">
      <formula>NOT(ISERROR(SEARCH("08.30 -17.30",U3)))</formula>
    </cfRule>
    <cfRule type="containsText" dxfId="161" priority="99" operator="containsText" text="08.30 -15:30">
      <formula>NOT(ISERROR(SEARCH("08.30 -15:30",U3)))</formula>
    </cfRule>
  </conditionalFormatting>
  <conditionalFormatting sqref="U3:U8">
    <cfRule type="containsText" dxfId="160" priority="96" operator="containsText" text="09:00 – 13.00 ">
      <formula>NOT(ISERROR(SEARCH("09:00 – 13.00 ",U3)))</formula>
    </cfRule>
  </conditionalFormatting>
  <conditionalFormatting sqref="U9:U10">
    <cfRule type="containsText" dxfId="159" priority="95" operator="containsText" text="09:00 – 13.00 ">
      <formula>NOT(ISERROR(SEARCH("09:00 – 13.00 ",U9)))</formula>
    </cfRule>
  </conditionalFormatting>
  <conditionalFormatting sqref="V4">
    <cfRule type="containsText" dxfId="158" priority="92" operator="containsText" text="09.00 -13:00">
      <formula>NOT(ISERROR(SEARCH("09.00 -13:00",V4)))</formula>
    </cfRule>
    <cfRule type="containsText" dxfId="157" priority="93" operator="containsText" text="08.30 -17.30">
      <formula>NOT(ISERROR(SEARCH("08.30 -17.30",V4)))</formula>
    </cfRule>
    <cfRule type="containsText" dxfId="156" priority="94" operator="containsText" text="08.30 -15:30">
      <formula>NOT(ISERROR(SEARCH("08.30 -15:30",V4)))</formula>
    </cfRule>
  </conditionalFormatting>
  <conditionalFormatting sqref="V5:V9">
    <cfRule type="containsText" dxfId="155" priority="89" operator="containsText" text="09.00 -13.00">
      <formula>NOT(ISERROR(SEARCH("09.00 -13.00",V5)))</formula>
    </cfRule>
    <cfRule type="containsText" dxfId="154" priority="90" operator="containsText" text="09.00 -15:00">
      <formula>NOT(ISERROR(SEARCH("09.00 -15:00",V5)))</formula>
    </cfRule>
    <cfRule type="containsText" dxfId="153" priority="91" operator="containsText" text="09.00 -16.00">
      <formula>NOT(ISERROR(SEARCH("09.00 -16.00",V5)))</formula>
    </cfRule>
  </conditionalFormatting>
  <conditionalFormatting sqref="V5:V9">
    <cfRule type="containsText" dxfId="152" priority="86" operator="containsText" text="09.00 -13:00">
      <formula>NOT(ISERROR(SEARCH("09.00 -13:00",V5)))</formula>
    </cfRule>
    <cfRule type="containsText" dxfId="151" priority="87" operator="containsText" text="08.30 -17.30">
      <formula>NOT(ISERROR(SEARCH("08.30 -17.30",V5)))</formula>
    </cfRule>
    <cfRule type="containsText" dxfId="150" priority="88" operator="containsText" text="08.30 -15:30">
      <formula>NOT(ISERROR(SEARCH("08.30 -15:30",V5)))</formula>
    </cfRule>
  </conditionalFormatting>
  <conditionalFormatting sqref="Q3:Q10">
    <cfRule type="containsText" dxfId="149" priority="68" operator="containsText" text="08.30 – 14.30">
      <formula>NOT(ISERROR(SEARCH("08.30 – 14.30",Q3)))</formula>
    </cfRule>
    <cfRule type="containsText" dxfId="148" priority="69" operator="containsText" text="09:30 – 18.30">
      <formula>NOT(ISERROR(SEARCH("09:30 – 18.30",Q3)))</formula>
    </cfRule>
    <cfRule type="containsText" dxfId="147" priority="70" operator="containsText" text="10.30 – 18.30">
      <formula>NOT(ISERROR(SEARCH("10.30 – 18.30",Q3)))</formula>
    </cfRule>
    <cfRule type="containsText" dxfId="146" priority="71" operator="containsText" text="09.30 – 18.30">
      <formula>NOT(ISERROR(SEARCH("09.30 – 18.30",Q3)))</formula>
    </cfRule>
    <cfRule type="containsText" dxfId="145" priority="73" operator="containsText" text="09.00 – 13:00">
      <formula>NOT(ISERROR(SEARCH("09.00 – 13:00",Q3)))</formula>
    </cfRule>
    <cfRule type="containsText" dxfId="144" priority="74" operator="containsText" text="08.30 – 16.30">
      <formula>NOT(ISERROR(SEARCH("08.30 – 16.30",Q3)))</formula>
    </cfRule>
    <cfRule type="containsText" dxfId="143" priority="75" operator="containsText" text="08:30 – 17.30">
      <formula>NOT(ISERROR(SEARCH("08:30 – 17.30",Q3)))</formula>
    </cfRule>
    <cfRule type="containsText" dxfId="142" priority="76" operator="containsText" text="08.30 – 17.30">
      <formula>NOT(ISERROR(SEARCH("08.30 – 17.30",Q3)))</formula>
    </cfRule>
    <cfRule type="containsText" dxfId="141" priority="77" operator="containsText" text="09.00 – 18.00">
      <formula>NOT(ISERROR(SEARCH("09.00 – 18.00",Q3)))</formula>
    </cfRule>
    <cfRule type="containsText" dxfId="140" priority="78" operator="containsText" text="09.00 – 13.00">
      <formula>NOT(ISERROR(SEARCH("09.00 – 13.00",Q3)))</formula>
    </cfRule>
    <cfRule type="containsText" dxfId="139" priority="79" operator="containsText" text="11.30 – 19.30">
      <formula>NOT(ISERROR(SEARCH("11.30 – 19.30",Q3)))</formula>
    </cfRule>
    <cfRule type="containsText" dxfId="138" priority="80" operator="containsText" text="10.30 – 19.30">
      <formula>NOT(ISERROR(SEARCH("10.30 – 19.30",Q3)))</formula>
    </cfRule>
    <cfRule type="containsText" dxfId="137" priority="81" operator="containsText" text="09.00 – 15.00">
      <formula>NOT(ISERROR(SEARCH("09.00 – 15.00",Q3)))</formula>
    </cfRule>
    <cfRule type="containsText" dxfId="136" priority="82" operator="containsText" text="1 2 : 3 0">
      <formula>NOT(ISERROR(SEARCH("1 2 : 3 0",Q3)))</formula>
    </cfRule>
    <cfRule type="containsText" dxfId="135" priority="83" operator="containsText" text="1 3 : 3 0">
      <formula>NOT(ISERROR(SEARCH("1 3 : 3 0",Q3)))</formula>
    </cfRule>
    <cfRule type="containsText" dxfId="134" priority="84" operator="containsText" text="FESTIVITÁ">
      <formula>NOT(ISERROR(SEARCH("FESTIVITÁ",Q3)))</formula>
    </cfRule>
    <cfRule type="cellIs" dxfId="133" priority="85" operator="equal">
      <formula>"DOMENICA"</formula>
    </cfRule>
  </conditionalFormatting>
  <conditionalFormatting sqref="Q3:Q10">
    <cfRule type="containsText" dxfId="132" priority="60" operator="containsText" text="09.00 - 13.00">
      <formula>NOT(ISERROR(SEARCH("09.00 - 13.00",Q3)))</formula>
    </cfRule>
    <cfRule type="containsText" dxfId="131" priority="63" operator="containsText" text="09.00 – 15:00">
      <formula>NOT(ISERROR(SEARCH("09.00 – 15:00",Q3)))</formula>
    </cfRule>
    <cfRule type="containsText" dxfId="130" priority="64" operator="containsText" text="09.00 – 16.00">
      <formula>NOT(ISERROR(SEARCH("09.00 – 16.00",Q3)))</formula>
    </cfRule>
    <cfRule type="containsText" dxfId="129" priority="65" operator="containsText" text="09.00 - 13:00">
      <formula>NOT(ISERROR(SEARCH("09.00 - 13:00",Q3)))</formula>
    </cfRule>
    <cfRule type="containsText" dxfId="128" priority="66" operator="containsText" text="08.30 – 16:30 ">
      <formula>NOT(ISERROR(SEARCH("08.30 – 16:30 ",Q3)))</formula>
    </cfRule>
    <cfRule type="containsText" dxfId="127" priority="67" operator="containsText" text="08.30 – 17:30 ">
      <formula>NOT(ISERROR(SEARCH("08.30 – 17:30 ",Q3)))</formula>
    </cfRule>
  </conditionalFormatting>
  <conditionalFormatting sqref="Q3:Q10">
    <cfRule type="containsText" dxfId="126" priority="62" operator="containsText" text="1 3 : 0 0">
      <formula>NOT(ISERROR(SEARCH("1 3 : 0 0",Q3)))</formula>
    </cfRule>
  </conditionalFormatting>
  <conditionalFormatting sqref="Q3">
    <cfRule type="containsText" dxfId="125" priority="61" operator="containsText" text="13:00">
      <formula>NOT(ISERROR(SEARCH("13:00",Q3)))</formula>
    </cfRule>
  </conditionalFormatting>
  <conditionalFormatting sqref="Q3:Q10">
    <cfRule type="containsText" dxfId="124" priority="72" operator="containsText" text="09:00 – 13.00 ">
      <formula>NOT(ISERROR(SEARCH("09:00 – 13.00 ",Q3)))</formula>
    </cfRule>
  </conditionalFormatting>
  <conditionalFormatting sqref="Q3:Q10">
    <cfRule type="containsText" dxfId="123" priority="57" operator="containsText" text="09.00 -13.00">
      <formula>NOT(ISERROR(SEARCH("09.00 -13.00",Q3)))</formula>
    </cfRule>
    <cfRule type="containsText" dxfId="122" priority="58" operator="containsText" text="09.00 -15:00">
      <formula>NOT(ISERROR(SEARCH("09.00 -15:00",Q3)))</formula>
    </cfRule>
    <cfRule type="containsText" dxfId="121" priority="59" operator="containsText" text="09.00 -16.00">
      <formula>NOT(ISERROR(SEARCH("09.00 -16.00",Q3)))</formula>
    </cfRule>
  </conditionalFormatting>
  <conditionalFormatting sqref="Q3:Q10">
    <cfRule type="containsText" dxfId="120" priority="54" operator="containsText" text="09.00 -13:00">
      <formula>NOT(ISERROR(SEARCH("09.00 -13:00",Q3)))</formula>
    </cfRule>
    <cfRule type="containsText" dxfId="119" priority="55" operator="containsText" text="08.30 -17.30">
      <formula>NOT(ISERROR(SEARCH("08.30 -17.30",Q3)))</formula>
    </cfRule>
    <cfRule type="containsText" dxfId="118" priority="56" operator="containsText" text="08.30 -15:30">
      <formula>NOT(ISERROR(SEARCH("08.30 -15:30",Q3)))</formula>
    </cfRule>
  </conditionalFormatting>
  <conditionalFormatting sqref="P3:P10">
    <cfRule type="containsText" dxfId="117" priority="36" operator="containsText" text="08.30 – 14.30">
      <formula>NOT(ISERROR(SEARCH("08.30 – 14.30",P3)))</formula>
    </cfRule>
    <cfRule type="containsText" dxfId="116" priority="37" operator="containsText" text="09:30 – 18.30">
      <formula>NOT(ISERROR(SEARCH("09:30 – 18.30",P3)))</formula>
    </cfRule>
    <cfRule type="containsText" dxfId="115" priority="38" operator="containsText" text="10.30 – 18.30">
      <formula>NOT(ISERROR(SEARCH("10.30 – 18.30",P3)))</formula>
    </cfRule>
    <cfRule type="containsText" dxfId="114" priority="39" operator="containsText" text="09.30 – 18.30">
      <formula>NOT(ISERROR(SEARCH("09.30 – 18.30",P3)))</formula>
    </cfRule>
    <cfRule type="containsText" dxfId="113" priority="41" operator="containsText" text="09.00 – 13:00">
      <formula>NOT(ISERROR(SEARCH("09.00 – 13:00",P3)))</formula>
    </cfRule>
    <cfRule type="containsText" dxfId="112" priority="42" operator="containsText" text="08.30 – 16.30">
      <formula>NOT(ISERROR(SEARCH("08.30 – 16.30",P3)))</formula>
    </cfRule>
    <cfRule type="containsText" dxfId="111" priority="43" operator="containsText" text="08:30 – 17.30">
      <formula>NOT(ISERROR(SEARCH("08:30 – 17.30",P3)))</formula>
    </cfRule>
    <cfRule type="containsText" dxfId="110" priority="44" operator="containsText" text="08.30 – 17.30">
      <formula>NOT(ISERROR(SEARCH("08.30 – 17.30",P3)))</formula>
    </cfRule>
    <cfRule type="containsText" dxfId="109" priority="45" operator="containsText" text="09.00 – 18.00">
      <formula>NOT(ISERROR(SEARCH("09.00 – 18.00",P3)))</formula>
    </cfRule>
    <cfRule type="containsText" dxfId="108" priority="46" operator="containsText" text="09.00 – 13.00">
      <formula>NOT(ISERROR(SEARCH("09.00 – 13.00",P3)))</formula>
    </cfRule>
    <cfRule type="containsText" dxfId="107" priority="47" operator="containsText" text="11.30 – 19.30">
      <formula>NOT(ISERROR(SEARCH("11.30 – 19.30",P3)))</formula>
    </cfRule>
    <cfRule type="containsText" dxfId="106" priority="48" operator="containsText" text="10.30 – 19.30">
      <formula>NOT(ISERROR(SEARCH("10.30 – 19.30",P3)))</formula>
    </cfRule>
    <cfRule type="containsText" dxfId="105" priority="49" operator="containsText" text="09.00 – 15.00">
      <formula>NOT(ISERROR(SEARCH("09.00 – 15.00",P3)))</formula>
    </cfRule>
    <cfRule type="containsText" dxfId="104" priority="50" operator="containsText" text="1 2 : 3 0">
      <formula>NOT(ISERROR(SEARCH("1 2 : 3 0",P3)))</formula>
    </cfRule>
    <cfRule type="containsText" dxfId="103" priority="51" operator="containsText" text="1 3 : 3 0">
      <formula>NOT(ISERROR(SEARCH("1 3 : 3 0",P3)))</formula>
    </cfRule>
    <cfRule type="containsText" dxfId="102" priority="52" operator="containsText" text="FESTIVITÁ">
      <formula>NOT(ISERROR(SEARCH("FESTIVITÁ",P3)))</formula>
    </cfRule>
    <cfRule type="cellIs" dxfId="101" priority="53" operator="equal">
      <formula>"DOMENICA"</formula>
    </cfRule>
  </conditionalFormatting>
  <conditionalFormatting sqref="P3:P10">
    <cfRule type="containsText" dxfId="100" priority="28" operator="containsText" text="09.00 - 13.00">
      <formula>NOT(ISERROR(SEARCH("09.00 - 13.00",P3)))</formula>
    </cfRule>
    <cfRule type="containsText" dxfId="99" priority="31" operator="containsText" text="09.00 – 15:00">
      <formula>NOT(ISERROR(SEARCH("09.00 – 15:00",P3)))</formula>
    </cfRule>
    <cfRule type="containsText" dxfId="98" priority="32" operator="containsText" text="09.00 – 16.00">
      <formula>NOT(ISERROR(SEARCH("09.00 – 16.00",P3)))</formula>
    </cfRule>
    <cfRule type="containsText" dxfId="97" priority="33" operator="containsText" text="09.00 - 13:00">
      <formula>NOT(ISERROR(SEARCH("09.00 - 13:00",P3)))</formula>
    </cfRule>
    <cfRule type="containsText" dxfId="96" priority="34" operator="containsText" text="08.30 – 16:30 ">
      <formula>NOT(ISERROR(SEARCH("08.30 – 16:30 ",P3)))</formula>
    </cfRule>
    <cfRule type="containsText" dxfId="95" priority="35" operator="containsText" text="08.30 – 17:30 ">
      <formula>NOT(ISERROR(SEARCH("08.30 – 17:30 ",P3)))</formula>
    </cfRule>
  </conditionalFormatting>
  <conditionalFormatting sqref="P3:P10">
    <cfRule type="containsText" dxfId="94" priority="30" operator="containsText" text="1 3 : 0 0">
      <formula>NOT(ISERROR(SEARCH("1 3 : 0 0",P3)))</formula>
    </cfRule>
  </conditionalFormatting>
  <conditionalFormatting sqref="P3">
    <cfRule type="containsText" dxfId="93" priority="29" operator="containsText" text="13:00">
      <formula>NOT(ISERROR(SEARCH("13:00",P3)))</formula>
    </cfRule>
  </conditionalFormatting>
  <conditionalFormatting sqref="P3:P10">
    <cfRule type="containsText" dxfId="92" priority="40" operator="containsText" text="09:00 – 13.00 ">
      <formula>NOT(ISERROR(SEARCH("09:00 – 13.00 ",P3)))</formula>
    </cfRule>
  </conditionalFormatting>
  <conditionalFormatting sqref="P3:P10">
    <cfRule type="containsText" dxfId="91" priority="25" operator="containsText" text="09.00 -13.00">
      <formula>NOT(ISERROR(SEARCH("09.00 -13.00",P3)))</formula>
    </cfRule>
    <cfRule type="containsText" dxfId="90" priority="26" operator="containsText" text="09.00 -15:00">
      <formula>NOT(ISERROR(SEARCH("09.00 -15:00",P3)))</formula>
    </cfRule>
    <cfRule type="containsText" dxfId="89" priority="27" operator="containsText" text="09.00 -16.00">
      <formula>NOT(ISERROR(SEARCH("09.00 -16.00",P3)))</formula>
    </cfRule>
  </conditionalFormatting>
  <conditionalFormatting sqref="P3:P10">
    <cfRule type="containsText" dxfId="88" priority="22" operator="containsText" text="09.00 -13:00">
      <formula>NOT(ISERROR(SEARCH("09.00 -13:00",P3)))</formula>
    </cfRule>
    <cfRule type="containsText" dxfId="87" priority="23" operator="containsText" text="08.30 -17.30">
      <formula>NOT(ISERROR(SEARCH("08.30 -17.30",P3)))</formula>
    </cfRule>
    <cfRule type="containsText" dxfId="86" priority="24" operator="containsText" text="08.30 -15:30">
      <formula>NOT(ISERROR(SEARCH("08.30 -15:30",P3)))</formula>
    </cfRule>
  </conditionalFormatting>
  <conditionalFormatting sqref="P5:P10">
    <cfRule type="containsText" dxfId="85" priority="19" operator="containsText" text="09.00 -13.00">
      <formula>NOT(ISERROR(SEARCH("09.00 -13.00",P5)))</formula>
    </cfRule>
    <cfRule type="containsText" dxfId="84" priority="20" operator="containsText" text="09.00 -15:00">
      <formula>NOT(ISERROR(SEARCH("09.00 -15:00",P5)))</formula>
    </cfRule>
    <cfRule type="containsText" dxfId="83" priority="21" operator="containsText" text="09.00 -16.00">
      <formula>NOT(ISERROR(SEARCH("09.00 -16.00",P5)))</formula>
    </cfRule>
  </conditionalFormatting>
  <conditionalFormatting sqref="P5:P10">
    <cfRule type="containsText" dxfId="82" priority="16" operator="containsText" text="09.00 -13:00">
      <formula>NOT(ISERROR(SEARCH("09.00 -13:00",P5)))</formula>
    </cfRule>
    <cfRule type="containsText" dxfId="81" priority="17" operator="containsText" text="08.30 -17.30">
      <formula>NOT(ISERROR(SEARCH("08.30 -17.30",P5)))</formula>
    </cfRule>
    <cfRule type="containsText" dxfId="80" priority="18" operator="containsText" text="08.30 -15:30">
      <formula>NOT(ISERROR(SEARCH("08.30 -15:30",P5)))</formula>
    </cfRule>
  </conditionalFormatting>
  <conditionalFormatting sqref="P3">
    <cfRule type="containsText" dxfId="79" priority="13" operator="containsText" text="09.00 -13.00">
      <formula>NOT(ISERROR(SEARCH("09.00 -13.00",P3)))</formula>
    </cfRule>
    <cfRule type="containsText" dxfId="78" priority="14" operator="containsText" text="09.00 -15:00">
      <formula>NOT(ISERROR(SEARCH("09.00 -15:00",P3)))</formula>
    </cfRule>
    <cfRule type="containsText" dxfId="77" priority="15" operator="containsText" text="09.00 -16.00">
      <formula>NOT(ISERROR(SEARCH("09.00 -16.00",P3)))</formula>
    </cfRule>
  </conditionalFormatting>
  <conditionalFormatting sqref="P3">
    <cfRule type="containsText" dxfId="76" priority="10" operator="containsText" text="09.00 -13:00">
      <formula>NOT(ISERROR(SEARCH("09.00 -13:00",P3)))</formula>
    </cfRule>
    <cfRule type="containsText" dxfId="75" priority="11" operator="containsText" text="08.30 -17.30">
      <formula>NOT(ISERROR(SEARCH("08.30 -17.30",P3)))</formula>
    </cfRule>
    <cfRule type="containsText" dxfId="74" priority="12" operator="containsText" text="08.30 -15:30">
      <formula>NOT(ISERROR(SEARCH("08.30 -15:30",P3)))</formula>
    </cfRule>
  </conditionalFormatting>
  <conditionalFormatting sqref="P4">
    <cfRule type="containsText" dxfId="73" priority="7" operator="containsText" text="09.00 -13.00">
      <formula>NOT(ISERROR(SEARCH("09.00 -13.00",P4)))</formula>
    </cfRule>
    <cfRule type="containsText" dxfId="72" priority="8" operator="containsText" text="09.00 -15:00">
      <formula>NOT(ISERROR(SEARCH("09.00 -15:00",P4)))</formula>
    </cfRule>
    <cfRule type="containsText" dxfId="71" priority="9" operator="containsText" text="09.00 -16.00">
      <formula>NOT(ISERROR(SEARCH("09.00 -16.00",P4)))</formula>
    </cfRule>
  </conditionalFormatting>
  <conditionalFormatting sqref="P5:P10">
    <cfRule type="containsText" dxfId="70" priority="4" operator="containsText" text="09.00 -13.00">
      <formula>NOT(ISERROR(SEARCH("09.00 -13.00",P5)))</formula>
    </cfRule>
    <cfRule type="containsText" dxfId="69" priority="5" operator="containsText" text="09.00 -15:00">
      <formula>NOT(ISERROR(SEARCH("09.00 -15:00",P5)))</formula>
    </cfRule>
    <cfRule type="containsText" dxfId="68" priority="6" operator="containsText" text="09.00 -16.00">
      <formula>NOT(ISERROR(SEARCH("09.00 -16.00",P5)))</formula>
    </cfRule>
  </conditionalFormatting>
  <conditionalFormatting sqref="P3">
    <cfRule type="containsText" dxfId="67" priority="1" operator="containsText" text="09.00 -13.00">
      <formula>NOT(ISERROR(SEARCH("09.00 -13.00",P3)))</formula>
    </cfRule>
    <cfRule type="containsText" dxfId="66" priority="2" operator="containsText" text="09.00 -15:00">
      <formula>NOT(ISERROR(SEARCH("09.00 -15:00",P3)))</formula>
    </cfRule>
    <cfRule type="containsText" dxfId="65" priority="3" operator="containsText" text="09.00 -16.00">
      <formula>NOT(ISERROR(SEARCH("09.00 -16.00",P3)))</formula>
    </cfRule>
  </conditionalFormatting>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681DD-19AF-48C7-99A1-A81008E8A784}">
  <sheetPr codeName="Foglio8">
    <tabColor rgb="FFFFF2CC"/>
  </sheetPr>
  <dimension ref="A1:Z148"/>
  <sheetViews>
    <sheetView workbookViewId="0">
      <selection activeCell="A149" sqref="A149"/>
    </sheetView>
  </sheetViews>
  <sheetFormatPr defaultRowHeight="13.2" x14ac:dyDescent="0.25"/>
  <cols>
    <col min="26" max="26" width="28.33203125" customWidth="1"/>
  </cols>
  <sheetData>
    <row r="1" spans="1:26" x14ac:dyDescent="0.25">
      <c r="A1" s="272" t="s">
        <v>137</v>
      </c>
      <c r="B1" s="272"/>
      <c r="C1" s="272"/>
      <c r="D1" s="272"/>
      <c r="E1" s="272"/>
      <c r="F1" s="272"/>
      <c r="G1" s="272"/>
      <c r="H1" s="272"/>
      <c r="I1" s="272"/>
      <c r="J1" s="272"/>
      <c r="K1" s="272"/>
      <c r="L1" s="272"/>
      <c r="M1" s="272"/>
      <c r="N1" s="272"/>
      <c r="O1" s="272"/>
      <c r="P1" s="272"/>
      <c r="Q1" s="272"/>
      <c r="R1" s="272"/>
      <c r="S1" s="272"/>
      <c r="T1" s="272"/>
      <c r="U1" s="272"/>
      <c r="V1" s="272"/>
      <c r="W1" s="272"/>
      <c r="X1" s="272"/>
      <c r="Y1" s="272"/>
      <c r="Z1" s="272"/>
    </row>
    <row r="2" spans="1:26" x14ac:dyDescent="0.25">
      <c r="A2" s="272"/>
      <c r="B2" s="272"/>
      <c r="C2" s="272"/>
      <c r="D2" s="272"/>
      <c r="E2" s="272"/>
      <c r="F2" s="272"/>
      <c r="G2" s="272"/>
      <c r="H2" s="272"/>
      <c r="I2" s="272"/>
      <c r="J2" s="272"/>
      <c r="K2" s="272"/>
      <c r="L2" s="272"/>
      <c r="M2" s="272"/>
      <c r="N2" s="272"/>
      <c r="O2" s="272"/>
      <c r="P2" s="272"/>
      <c r="Q2" s="272"/>
      <c r="R2" s="272"/>
      <c r="S2" s="272"/>
      <c r="T2" s="272"/>
      <c r="U2" s="272"/>
      <c r="V2" s="272"/>
      <c r="W2" s="272"/>
      <c r="X2" s="272"/>
      <c r="Y2" s="272"/>
      <c r="Z2" s="272"/>
    </row>
    <row r="3" spans="1:26" x14ac:dyDescent="0.25">
      <c r="A3" s="268"/>
      <c r="B3" s="268"/>
      <c r="C3" s="268"/>
      <c r="D3" s="268"/>
      <c r="E3" s="268"/>
      <c r="F3" s="268"/>
      <c r="G3" s="268"/>
      <c r="H3" s="268"/>
      <c r="I3" s="268"/>
      <c r="J3" s="268"/>
      <c r="K3" s="268"/>
      <c r="L3" s="268"/>
      <c r="M3" s="268"/>
      <c r="N3" s="268"/>
      <c r="O3" s="268"/>
      <c r="P3" s="268"/>
      <c r="Q3" s="268"/>
      <c r="R3" s="268"/>
      <c r="S3" s="268"/>
      <c r="T3" s="268"/>
      <c r="U3" s="268"/>
      <c r="V3" s="268"/>
      <c r="W3" s="268"/>
      <c r="X3" s="268"/>
      <c r="Y3" s="268"/>
      <c r="Z3" s="268"/>
    </row>
    <row r="4" spans="1:26" x14ac:dyDescent="0.25">
      <c r="A4" s="268"/>
      <c r="B4" s="268"/>
      <c r="C4" s="268"/>
      <c r="D4" s="268"/>
      <c r="E4" s="268"/>
      <c r="F4" s="268"/>
      <c r="G4" s="268"/>
      <c r="H4" s="268"/>
      <c r="I4" s="268"/>
      <c r="J4" s="268"/>
      <c r="K4" s="268"/>
      <c r="L4" s="268"/>
      <c r="M4" s="268"/>
      <c r="N4" s="268"/>
      <c r="O4" s="268"/>
      <c r="P4" s="268"/>
      <c r="Q4" s="268"/>
      <c r="R4" s="268"/>
      <c r="S4" s="268"/>
      <c r="T4" s="268"/>
      <c r="U4" s="268"/>
      <c r="V4" s="268"/>
      <c r="W4" s="268"/>
      <c r="X4" s="268"/>
      <c r="Y4" s="268"/>
      <c r="Z4" s="268"/>
    </row>
    <row r="5" spans="1:26" x14ac:dyDescent="0.25">
      <c r="A5" s="273" t="s">
        <v>138</v>
      </c>
      <c r="B5" s="273"/>
      <c r="C5" s="273"/>
      <c r="D5" s="273"/>
      <c r="E5" s="273"/>
      <c r="F5" s="273"/>
      <c r="G5" s="273"/>
      <c r="H5" s="273"/>
      <c r="I5" s="273"/>
      <c r="J5" s="273"/>
      <c r="K5" s="273"/>
      <c r="L5" s="273"/>
      <c r="M5" s="273"/>
      <c r="N5" s="273"/>
      <c r="O5" s="273"/>
      <c r="P5" s="273"/>
      <c r="Q5" s="273"/>
      <c r="R5" s="273"/>
      <c r="S5" s="273"/>
      <c r="T5" s="273"/>
      <c r="U5" s="273"/>
      <c r="V5" s="273"/>
      <c r="W5" s="273"/>
      <c r="X5" s="273"/>
      <c r="Y5" s="273"/>
      <c r="Z5" s="273"/>
    </row>
    <row r="6" spans="1:26" x14ac:dyDescent="0.25">
      <c r="A6" s="271" t="s">
        <v>139</v>
      </c>
      <c r="B6" s="271"/>
      <c r="C6" s="271"/>
      <c r="D6" s="271"/>
      <c r="E6" s="271"/>
      <c r="F6" s="271"/>
      <c r="G6" s="271"/>
      <c r="H6" s="271"/>
      <c r="I6" s="271"/>
      <c r="J6" s="271"/>
      <c r="K6" s="271"/>
      <c r="L6" s="271"/>
      <c r="M6" s="271"/>
      <c r="N6" s="271"/>
      <c r="O6" s="271"/>
      <c r="P6" s="271"/>
      <c r="Q6" s="271"/>
      <c r="R6" s="271"/>
      <c r="S6" s="271"/>
      <c r="T6" s="271"/>
      <c r="U6" s="271"/>
      <c r="V6" s="271"/>
      <c r="W6" s="271"/>
      <c r="X6" s="271"/>
      <c r="Y6" s="271"/>
      <c r="Z6" s="271"/>
    </row>
    <row r="7" spans="1:26" x14ac:dyDescent="0.25">
      <c r="A7" s="268"/>
      <c r="B7" s="268"/>
      <c r="C7" s="268"/>
      <c r="D7" s="268"/>
      <c r="E7" s="268"/>
      <c r="F7" s="268"/>
      <c r="G7" s="268"/>
      <c r="H7" s="268"/>
      <c r="I7" s="268"/>
      <c r="J7" s="268"/>
      <c r="K7" s="268"/>
      <c r="L7" s="268"/>
      <c r="M7" s="268"/>
      <c r="N7" s="268"/>
      <c r="O7" s="268"/>
      <c r="P7" s="268"/>
      <c r="Q7" s="268"/>
      <c r="R7" s="268"/>
      <c r="S7" s="268"/>
      <c r="T7" s="268"/>
      <c r="U7" s="268"/>
      <c r="V7" s="268"/>
      <c r="W7" s="268"/>
      <c r="X7" s="268"/>
      <c r="Y7" s="268"/>
      <c r="Z7" s="268"/>
    </row>
    <row r="8" spans="1:26" x14ac:dyDescent="0.25">
      <c r="A8" s="268"/>
      <c r="B8" s="268"/>
      <c r="C8" s="268"/>
      <c r="D8" s="268"/>
      <c r="E8" s="268"/>
      <c r="F8" s="268"/>
      <c r="G8" s="268"/>
      <c r="H8" s="268"/>
      <c r="I8" s="268"/>
      <c r="J8" s="268"/>
      <c r="K8" s="268"/>
      <c r="L8" s="268"/>
      <c r="M8" s="268"/>
      <c r="N8" s="268"/>
      <c r="O8" s="268"/>
      <c r="P8" s="268"/>
      <c r="Q8" s="268"/>
      <c r="R8" s="268"/>
      <c r="S8" s="268"/>
      <c r="T8" s="268"/>
      <c r="U8" s="268"/>
      <c r="V8" s="268"/>
      <c r="W8" s="268"/>
      <c r="X8" s="268"/>
      <c r="Y8" s="268"/>
      <c r="Z8" s="268"/>
    </row>
    <row r="9" spans="1:26" x14ac:dyDescent="0.25">
      <c r="A9" s="268"/>
      <c r="B9" s="268"/>
      <c r="C9" s="268"/>
      <c r="D9" s="268"/>
      <c r="E9" s="268"/>
      <c r="F9" s="268"/>
      <c r="G9" s="268"/>
      <c r="H9" s="268"/>
      <c r="I9" s="268"/>
      <c r="J9" s="268"/>
      <c r="K9" s="268"/>
      <c r="L9" s="268"/>
      <c r="M9" s="268"/>
      <c r="N9" s="268"/>
      <c r="O9" s="268"/>
      <c r="P9" s="268"/>
      <c r="Q9" s="268"/>
      <c r="R9" s="268"/>
      <c r="S9" s="268"/>
      <c r="T9" s="268"/>
      <c r="U9" s="268"/>
      <c r="V9" s="268"/>
      <c r="W9" s="268"/>
      <c r="X9" s="268"/>
      <c r="Y9" s="268"/>
      <c r="Z9" s="268"/>
    </row>
    <row r="10" spans="1:26" x14ac:dyDescent="0.25">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row>
    <row r="11" spans="1:26" x14ac:dyDescent="0.25">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68"/>
    </row>
    <row r="12" spans="1:26" x14ac:dyDescent="0.25">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spans="1:26" x14ac:dyDescent="0.25">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row>
    <row r="14" spans="1:26" x14ac:dyDescent="0.25">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c r="Z14" s="268"/>
    </row>
    <row r="15" spans="1:26" x14ac:dyDescent="0.25">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row>
    <row r="16" spans="1:26" x14ac:dyDescent="0.25">
      <c r="A16" s="268"/>
      <c r="B16" s="268"/>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row>
    <row r="17" spans="1:26" x14ac:dyDescent="0.25">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row>
    <row r="18" spans="1:26" x14ac:dyDescent="0.25">
      <c r="A18" s="268"/>
      <c r="B18" s="268"/>
      <c r="C18" s="268"/>
      <c r="D18" s="268"/>
      <c r="E18" s="268"/>
      <c r="F18" s="268"/>
      <c r="G18" s="268"/>
      <c r="H18" s="268"/>
      <c r="I18" s="268"/>
      <c r="J18" s="268"/>
      <c r="K18" s="268"/>
      <c r="L18" s="268"/>
      <c r="M18" s="268"/>
      <c r="N18" s="268"/>
      <c r="O18" s="268"/>
      <c r="P18" s="268"/>
      <c r="Q18" s="268"/>
      <c r="R18" s="268"/>
      <c r="S18" s="268"/>
      <c r="T18" s="268"/>
      <c r="U18" s="268"/>
      <c r="V18" s="268"/>
      <c r="W18" s="268"/>
      <c r="X18" s="268"/>
      <c r="Y18" s="268"/>
      <c r="Z18" s="268"/>
    </row>
    <row r="19" spans="1:26" x14ac:dyDescent="0.25">
      <c r="A19" s="268"/>
      <c r="B19" s="268"/>
      <c r="C19" s="268"/>
      <c r="D19" s="268"/>
      <c r="E19" s="268"/>
      <c r="F19" s="268"/>
      <c r="G19" s="268"/>
      <c r="H19" s="268"/>
      <c r="I19" s="268"/>
      <c r="J19" s="268"/>
      <c r="K19" s="268"/>
      <c r="L19" s="268"/>
      <c r="M19" s="268"/>
      <c r="N19" s="268"/>
      <c r="O19" s="268"/>
      <c r="P19" s="268"/>
      <c r="Q19" s="268"/>
      <c r="R19" s="268"/>
      <c r="S19" s="268"/>
      <c r="T19" s="268"/>
      <c r="U19" s="268"/>
      <c r="V19" s="268"/>
      <c r="W19" s="268"/>
      <c r="X19" s="268"/>
      <c r="Y19" s="268"/>
      <c r="Z19" s="268"/>
    </row>
    <row r="20" spans="1:26" x14ac:dyDescent="0.25">
      <c r="A20" s="268"/>
      <c r="B20" s="268"/>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row>
    <row r="21" spans="1:26" x14ac:dyDescent="0.25">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2" spans="1:26" x14ac:dyDescent="0.25">
      <c r="A22" s="268"/>
      <c r="B22" s="268"/>
      <c r="C22" s="268"/>
      <c r="D22" s="268"/>
      <c r="E22" s="268"/>
      <c r="F22" s="268"/>
      <c r="G22" s="268"/>
      <c r="H22" s="268"/>
      <c r="I22" s="268"/>
      <c r="J22" s="268"/>
      <c r="K22" s="268"/>
      <c r="L22" s="268"/>
      <c r="M22" s="268"/>
      <c r="N22" s="268"/>
      <c r="O22" s="268"/>
      <c r="P22" s="268"/>
      <c r="Q22" s="268"/>
      <c r="R22" s="268"/>
      <c r="S22" s="268"/>
      <c r="T22" s="268"/>
      <c r="U22" s="268"/>
      <c r="V22" s="268"/>
      <c r="W22" s="268"/>
      <c r="X22" s="268"/>
      <c r="Y22" s="268"/>
      <c r="Z22" s="268"/>
    </row>
    <row r="23" spans="1:26" x14ac:dyDescent="0.25">
      <c r="A23" s="268"/>
      <c r="B23" s="268"/>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8"/>
    </row>
    <row r="24" spans="1:26" x14ac:dyDescent="0.25">
      <c r="A24" s="268"/>
      <c r="B24" s="268"/>
      <c r="C24" s="268"/>
      <c r="D24" s="268"/>
      <c r="E24" s="268"/>
      <c r="F24" s="268"/>
      <c r="G24" s="268"/>
      <c r="H24" s="268"/>
      <c r="I24" s="268"/>
      <c r="J24" s="268"/>
      <c r="K24" s="268"/>
      <c r="L24" s="268"/>
      <c r="M24" s="268"/>
      <c r="N24" s="268"/>
      <c r="O24" s="268"/>
      <c r="P24" s="268"/>
      <c r="Q24" s="268"/>
      <c r="R24" s="268"/>
      <c r="S24" s="268"/>
      <c r="T24" s="268"/>
      <c r="U24" s="268"/>
      <c r="V24" s="268"/>
      <c r="W24" s="268"/>
      <c r="X24" s="268"/>
      <c r="Y24" s="268"/>
      <c r="Z24" s="268"/>
    </row>
    <row r="25" spans="1:26" x14ac:dyDescent="0.25">
      <c r="A25" s="268"/>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row>
    <row r="26" spans="1:26" x14ac:dyDescent="0.25">
      <c r="A26" s="268"/>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row>
    <row r="27" spans="1:26" x14ac:dyDescent="0.25">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row>
    <row r="28" spans="1:26" x14ac:dyDescent="0.25">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row>
    <row r="29" spans="1:26" x14ac:dyDescent="0.25">
      <c r="A29" s="268"/>
      <c r="B29" s="268"/>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row>
    <row r="30" spans="1:26" x14ac:dyDescent="0.25">
      <c r="A30" s="268"/>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row>
    <row r="31" spans="1:26" x14ac:dyDescent="0.25">
      <c r="A31" s="268"/>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row>
    <row r="32" spans="1:26" x14ac:dyDescent="0.25">
      <c r="A32" s="268"/>
      <c r="B32" s="268"/>
      <c r="C32" s="268"/>
      <c r="D32" s="268"/>
      <c r="E32" s="268"/>
      <c r="F32" s="268"/>
      <c r="G32" s="268"/>
      <c r="H32" s="268"/>
      <c r="I32" s="268"/>
      <c r="J32" s="268"/>
      <c r="K32" s="268"/>
      <c r="L32" s="268"/>
      <c r="M32" s="268"/>
      <c r="N32" s="268"/>
      <c r="O32" s="268"/>
      <c r="P32" s="268"/>
      <c r="Q32" s="268"/>
      <c r="R32" s="268"/>
      <c r="S32" s="268"/>
      <c r="T32" s="268"/>
      <c r="U32" s="268"/>
      <c r="V32" s="268"/>
      <c r="W32" s="268"/>
      <c r="X32" s="268"/>
      <c r="Y32" s="268"/>
      <c r="Z32" s="268"/>
    </row>
    <row r="33" spans="1:26" x14ac:dyDescent="0.25">
      <c r="A33" s="268"/>
      <c r="B33" s="268"/>
      <c r="C33" s="268"/>
      <c r="D33" s="268"/>
      <c r="E33" s="268"/>
      <c r="F33" s="268"/>
      <c r="G33" s="268"/>
      <c r="H33" s="268"/>
      <c r="I33" s="268"/>
      <c r="J33" s="268"/>
      <c r="K33" s="268"/>
      <c r="L33" s="268"/>
      <c r="M33" s="268"/>
      <c r="N33" s="268"/>
      <c r="O33" s="268"/>
      <c r="P33" s="268"/>
      <c r="Q33" s="268"/>
      <c r="R33" s="268"/>
      <c r="S33" s="268"/>
      <c r="T33" s="268"/>
      <c r="U33" s="268"/>
      <c r="V33" s="268"/>
      <c r="W33" s="268"/>
      <c r="X33" s="268"/>
      <c r="Y33" s="268"/>
      <c r="Z33" s="268"/>
    </row>
    <row r="34" spans="1:26" x14ac:dyDescent="0.25">
      <c r="A34" s="271" t="s">
        <v>140</v>
      </c>
      <c r="B34" s="271"/>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row>
    <row r="35" spans="1:26" x14ac:dyDescent="0.25">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row>
    <row r="36" spans="1:26" x14ac:dyDescent="0.25">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row>
    <row r="37" spans="1:26" x14ac:dyDescent="0.25">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row>
    <row r="38" spans="1:26" x14ac:dyDescent="0.25">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row>
    <row r="39" spans="1:26" x14ac:dyDescent="0.25">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spans="1:26" x14ac:dyDescent="0.25">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row>
    <row r="41" spans="1:26" x14ac:dyDescent="0.25">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row>
    <row r="42" spans="1:26" x14ac:dyDescent="0.25">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row>
    <row r="43" spans="1:26" x14ac:dyDescent="0.25">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row>
    <row r="44" spans="1:26" x14ac:dyDescent="0.25">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row>
    <row r="45" spans="1:26" x14ac:dyDescent="0.25">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row>
    <row r="46" spans="1:26" x14ac:dyDescent="0.25">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row>
    <row r="47" spans="1:26" x14ac:dyDescent="0.25">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row>
    <row r="48" spans="1:26" x14ac:dyDescent="0.25">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spans="1:26" x14ac:dyDescent="0.25">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spans="1:26" x14ac:dyDescent="0.25">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spans="1:26" x14ac:dyDescent="0.25">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spans="1:26" x14ac:dyDescent="0.25">
      <c r="A52" s="271" t="s">
        <v>141</v>
      </c>
      <c r="B52" s="271"/>
      <c r="C52" s="271"/>
      <c r="D52" s="271"/>
      <c r="E52" s="271"/>
      <c r="F52" s="271"/>
      <c r="G52" s="271"/>
      <c r="H52" s="271"/>
      <c r="I52" s="271"/>
      <c r="J52" s="271"/>
      <c r="K52" s="271"/>
      <c r="L52" s="271"/>
      <c r="M52" s="271"/>
      <c r="N52" s="271"/>
      <c r="O52" s="271"/>
      <c r="P52" s="271"/>
      <c r="Q52" s="271"/>
      <c r="R52" s="271"/>
      <c r="S52" s="271"/>
      <c r="T52" s="271"/>
      <c r="U52" s="271"/>
      <c r="V52" s="271"/>
      <c r="W52" s="271"/>
      <c r="X52" s="271"/>
      <c r="Y52" s="271"/>
      <c r="Z52" s="271"/>
    </row>
    <row r="53" spans="1:26" x14ac:dyDescent="0.25">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row>
    <row r="54" spans="1:26" x14ac:dyDescent="0.25">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row>
    <row r="55" spans="1:26" x14ac:dyDescent="0.25">
      <c r="A55" s="271" t="s">
        <v>142</v>
      </c>
      <c r="B55" s="271"/>
      <c r="C55" s="271"/>
      <c r="D55" s="271"/>
      <c r="E55" s="271"/>
      <c r="F55" s="271"/>
      <c r="G55" s="271"/>
      <c r="H55" s="271"/>
      <c r="I55" s="271"/>
      <c r="J55" s="271"/>
      <c r="K55" s="271"/>
      <c r="L55" s="271"/>
      <c r="M55" s="271"/>
      <c r="N55" s="271"/>
      <c r="O55" s="271"/>
      <c r="P55" s="271"/>
      <c r="Q55" s="271"/>
      <c r="R55" s="271"/>
      <c r="S55" s="271"/>
      <c r="T55" s="271"/>
      <c r="U55" s="271"/>
      <c r="V55" s="271"/>
      <c r="W55" s="271"/>
      <c r="X55" s="271"/>
      <c r="Y55" s="271"/>
      <c r="Z55" s="271"/>
    </row>
    <row r="56" spans="1:26" x14ac:dyDescent="0.25">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c r="Y56" s="183"/>
      <c r="Z56" s="183"/>
    </row>
    <row r="57" spans="1:26" x14ac:dyDescent="0.25">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row>
    <row r="58" spans="1:26" x14ac:dyDescent="0.25">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row>
    <row r="59" spans="1:26" x14ac:dyDescent="0.25">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row>
    <row r="60" spans="1:26" x14ac:dyDescent="0.25">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row>
    <row r="61" spans="1:26" x14ac:dyDescent="0.25">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row>
    <row r="62" spans="1:26" x14ac:dyDescent="0.25">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row>
    <row r="63" spans="1:26" x14ac:dyDescent="0.25">
      <c r="A63" s="268"/>
      <c r="B63" s="268"/>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row>
    <row r="64" spans="1:26" x14ac:dyDescent="0.25">
      <c r="A64" s="268"/>
      <c r="B64" s="268"/>
      <c r="C64" s="268"/>
      <c r="D64" s="268"/>
      <c r="E64" s="268"/>
      <c r="F64" s="268"/>
      <c r="G64" s="268"/>
      <c r="H64" s="268"/>
      <c r="I64" s="268"/>
      <c r="J64" s="268"/>
      <c r="K64" s="268"/>
      <c r="L64" s="268"/>
      <c r="M64" s="268"/>
      <c r="N64" s="268"/>
      <c r="O64" s="268"/>
      <c r="P64" s="268"/>
      <c r="Q64" s="268"/>
      <c r="R64" s="268"/>
      <c r="S64" s="268"/>
      <c r="T64" s="268"/>
      <c r="U64" s="268"/>
      <c r="V64" s="268"/>
      <c r="W64" s="268"/>
      <c r="X64" s="268"/>
      <c r="Y64" s="268"/>
      <c r="Z64" s="268"/>
    </row>
    <row r="65" spans="1:26" x14ac:dyDescent="0.25">
      <c r="A65" s="268"/>
      <c r="B65" s="268"/>
      <c r="C65" s="268"/>
      <c r="D65" s="268"/>
      <c r="E65" s="268"/>
      <c r="F65" s="268"/>
      <c r="G65" s="268"/>
      <c r="H65" s="268"/>
      <c r="I65" s="268"/>
      <c r="J65" s="268"/>
      <c r="K65" s="268"/>
      <c r="L65" s="268"/>
      <c r="M65" s="268"/>
      <c r="N65" s="268"/>
      <c r="O65" s="268"/>
      <c r="P65" s="268"/>
      <c r="Q65" s="268"/>
      <c r="R65" s="268"/>
      <c r="S65" s="268"/>
      <c r="T65" s="268"/>
      <c r="U65" s="268"/>
      <c r="V65" s="268"/>
      <c r="W65" s="268"/>
      <c r="X65" s="268"/>
      <c r="Y65" s="268"/>
      <c r="Z65" s="268"/>
    </row>
    <row r="66" spans="1:26" x14ac:dyDescent="0.25">
      <c r="A66" s="272" t="s">
        <v>143</v>
      </c>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spans="1:26" x14ac:dyDescent="0.25">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spans="1:26" x14ac:dyDescent="0.25">
      <c r="A68" s="268"/>
      <c r="B68" s="268"/>
      <c r="C68" s="268"/>
      <c r="D68" s="268"/>
      <c r="E68" s="268"/>
      <c r="F68" s="268"/>
      <c r="G68" s="268"/>
      <c r="H68" s="268"/>
      <c r="I68" s="268"/>
      <c r="J68" s="268"/>
      <c r="K68" s="268"/>
      <c r="L68" s="268"/>
      <c r="M68" s="268"/>
      <c r="N68" s="268"/>
      <c r="O68" s="268"/>
      <c r="P68" s="268"/>
      <c r="Q68" s="268"/>
      <c r="R68" s="268"/>
      <c r="S68" s="268"/>
      <c r="T68" s="268"/>
      <c r="U68" s="268"/>
      <c r="V68" s="268"/>
      <c r="W68" s="268"/>
      <c r="X68" s="268"/>
      <c r="Y68" s="268"/>
      <c r="Z68" s="268"/>
    </row>
    <row r="69" spans="1:26" x14ac:dyDescent="0.25">
      <c r="A69" s="276" t="s">
        <v>144</v>
      </c>
      <c r="B69" s="276"/>
      <c r="C69" s="276"/>
      <c r="D69" s="276"/>
      <c r="E69" s="276"/>
      <c r="F69" s="276"/>
      <c r="G69" s="276"/>
      <c r="H69" s="276"/>
      <c r="I69" s="276"/>
      <c r="J69" s="276"/>
      <c r="K69" s="276"/>
      <c r="L69" s="276"/>
      <c r="M69" s="276"/>
      <c r="N69" s="276"/>
      <c r="O69" s="276"/>
      <c r="P69" s="276"/>
      <c r="Q69" s="276"/>
      <c r="R69" s="276"/>
      <c r="S69" s="276"/>
      <c r="T69" s="276"/>
      <c r="U69" s="276"/>
      <c r="V69" s="276"/>
      <c r="W69" s="276"/>
      <c r="X69" s="276"/>
      <c r="Y69" s="276"/>
      <c r="Z69" s="276"/>
    </row>
    <row r="70" spans="1:26" x14ac:dyDescent="0.25">
      <c r="A70" s="268"/>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c r="Z70" s="268"/>
    </row>
    <row r="71" spans="1:26" x14ac:dyDescent="0.25">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c r="Z71" s="268"/>
    </row>
    <row r="72" spans="1:26" x14ac:dyDescent="0.25">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c r="Z72" s="268"/>
    </row>
    <row r="73" spans="1:26" x14ac:dyDescent="0.25">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c r="Z73" s="268"/>
    </row>
    <row r="74" spans="1:26" x14ac:dyDescent="0.25">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c r="Z74" s="268"/>
    </row>
    <row r="75" spans="1:26" x14ac:dyDescent="0.25">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row>
    <row r="76" spans="1:26" x14ac:dyDescent="0.25">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row>
    <row r="77" spans="1:26" x14ac:dyDescent="0.25">
      <c r="A77" s="268"/>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c r="Z77" s="268"/>
    </row>
    <row r="78" spans="1:26" x14ac:dyDescent="0.25">
      <c r="A78" s="268"/>
      <c r="B78" s="268"/>
      <c r="C78" s="268"/>
      <c r="D78" s="268"/>
      <c r="E78" s="268"/>
      <c r="F78" s="268"/>
      <c r="G78" s="268"/>
      <c r="H78" s="268"/>
      <c r="I78" s="268"/>
      <c r="J78" s="268"/>
      <c r="K78" s="268"/>
      <c r="L78" s="268"/>
      <c r="M78" s="268"/>
      <c r="N78" s="268"/>
      <c r="O78" s="268"/>
      <c r="P78" s="268"/>
      <c r="Q78" s="268"/>
      <c r="R78" s="268"/>
      <c r="S78" s="268"/>
      <c r="T78" s="268"/>
      <c r="U78" s="268"/>
      <c r="V78" s="268"/>
      <c r="W78" s="268"/>
      <c r="X78" s="268"/>
      <c r="Y78" s="268"/>
      <c r="Z78" s="268"/>
    </row>
    <row r="79" spans="1:26" x14ac:dyDescent="0.25">
      <c r="A79" s="268"/>
      <c r="B79" s="268"/>
      <c r="C79" s="268"/>
      <c r="D79" s="268"/>
      <c r="E79" s="268"/>
      <c r="F79" s="268"/>
      <c r="G79" s="268"/>
      <c r="H79" s="268"/>
      <c r="I79" s="268"/>
      <c r="J79" s="268"/>
      <c r="K79" s="268"/>
      <c r="L79" s="268"/>
      <c r="M79" s="268"/>
      <c r="N79" s="268"/>
      <c r="O79" s="268"/>
      <c r="P79" s="268"/>
      <c r="Q79" s="268"/>
      <c r="R79" s="268"/>
      <c r="S79" s="268"/>
      <c r="T79" s="268"/>
      <c r="U79" s="268"/>
      <c r="V79" s="268"/>
      <c r="W79" s="268"/>
      <c r="X79" s="268"/>
      <c r="Y79" s="268"/>
      <c r="Z79" s="268"/>
    </row>
    <row r="80" spans="1:26" x14ac:dyDescent="0.25">
      <c r="A80" s="268"/>
      <c r="B80" s="268"/>
      <c r="C80" s="268"/>
      <c r="D80" s="268"/>
      <c r="E80" s="268"/>
      <c r="F80" s="268"/>
      <c r="G80" s="268"/>
      <c r="H80" s="268"/>
      <c r="I80" s="268"/>
      <c r="J80" s="268"/>
      <c r="K80" s="268"/>
      <c r="L80" s="268"/>
      <c r="M80" s="268"/>
      <c r="N80" s="268"/>
      <c r="O80" s="268"/>
      <c r="P80" s="268"/>
      <c r="Q80" s="268"/>
      <c r="R80" s="268"/>
      <c r="S80" s="268"/>
      <c r="T80" s="268"/>
      <c r="U80" s="268"/>
      <c r="V80" s="268"/>
      <c r="W80" s="268"/>
      <c r="X80" s="268"/>
      <c r="Y80" s="268"/>
      <c r="Z80" s="268"/>
    </row>
    <row r="81" spans="1:26" x14ac:dyDescent="0.25">
      <c r="A81" s="268"/>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c r="Z81" s="268"/>
    </row>
    <row r="82" spans="1:26" x14ac:dyDescent="0.25">
      <c r="A82" s="274" t="s">
        <v>145</v>
      </c>
      <c r="B82" s="274"/>
      <c r="C82" s="274"/>
      <c r="D82" s="274"/>
      <c r="E82" s="274"/>
      <c r="F82" s="274"/>
      <c r="G82" s="274"/>
      <c r="H82" s="274"/>
      <c r="I82" s="274"/>
      <c r="J82" s="274"/>
      <c r="K82" s="274"/>
      <c r="L82" s="274"/>
      <c r="M82" s="274"/>
      <c r="N82" s="274"/>
      <c r="O82" s="274"/>
      <c r="P82" s="274"/>
      <c r="Q82" s="274"/>
      <c r="R82" s="274"/>
      <c r="S82" s="274"/>
      <c r="T82" s="274"/>
      <c r="U82" s="274"/>
      <c r="V82" s="274"/>
      <c r="W82" s="274"/>
      <c r="X82" s="274"/>
      <c r="Y82" s="274"/>
      <c r="Z82" s="274"/>
    </row>
    <row r="83" spans="1:26" x14ac:dyDescent="0.25">
      <c r="A83" s="274" t="s">
        <v>146</v>
      </c>
      <c r="B83" s="274"/>
      <c r="C83" s="274"/>
      <c r="D83" s="274"/>
      <c r="E83" s="274"/>
      <c r="F83" s="274"/>
      <c r="G83" s="274"/>
      <c r="H83" s="274"/>
      <c r="I83" s="274"/>
      <c r="J83" s="274"/>
      <c r="K83" s="274"/>
      <c r="L83" s="274"/>
      <c r="M83" s="274"/>
      <c r="N83" s="274"/>
      <c r="O83" s="274"/>
      <c r="P83" s="274"/>
      <c r="Q83" s="274"/>
      <c r="R83" s="274"/>
      <c r="S83" s="274"/>
      <c r="T83" s="274"/>
      <c r="U83" s="274"/>
      <c r="V83" s="274"/>
      <c r="W83" s="274"/>
      <c r="X83" s="274"/>
      <c r="Y83" s="274"/>
      <c r="Z83" s="274"/>
    </row>
    <row r="84" spans="1:26" ht="14.4" x14ac:dyDescent="0.3">
      <c r="A84" s="275" t="s">
        <v>147</v>
      </c>
      <c r="B84" s="275"/>
      <c r="C84" s="275"/>
      <c r="D84" s="275"/>
      <c r="E84" s="275"/>
      <c r="F84" s="275"/>
      <c r="G84" s="275"/>
      <c r="H84" s="275"/>
      <c r="I84" s="275"/>
      <c r="J84" s="275"/>
      <c r="K84" s="275"/>
      <c r="L84" s="275"/>
      <c r="M84" s="275"/>
      <c r="N84" s="275"/>
      <c r="O84" s="275"/>
      <c r="P84" s="275"/>
      <c r="Q84" s="275"/>
      <c r="R84" s="275"/>
      <c r="S84" s="275"/>
      <c r="T84" s="275"/>
      <c r="U84" s="275"/>
      <c r="V84" s="275"/>
      <c r="W84" s="275"/>
      <c r="X84" s="275"/>
      <c r="Y84" s="275"/>
      <c r="Z84" s="275"/>
    </row>
    <row r="85" spans="1:26" x14ac:dyDescent="0.25">
      <c r="A85" s="268"/>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row>
    <row r="86" spans="1:26" x14ac:dyDescent="0.25">
      <c r="A86" s="268"/>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row>
    <row r="87" spans="1:26" x14ac:dyDescent="0.25">
      <c r="A87" s="268"/>
      <c r="B87" s="268"/>
      <c r="C87" s="268"/>
      <c r="D87" s="268"/>
      <c r="E87" s="268"/>
      <c r="F87" s="268"/>
      <c r="G87" s="268"/>
      <c r="H87" s="268"/>
      <c r="I87" s="268"/>
      <c r="J87" s="268"/>
      <c r="K87" s="268"/>
      <c r="L87" s="268"/>
      <c r="M87" s="268"/>
      <c r="N87" s="268"/>
      <c r="O87" s="268"/>
      <c r="P87" s="268"/>
      <c r="Q87" s="268"/>
      <c r="R87" s="268"/>
      <c r="S87" s="268"/>
      <c r="T87" s="268"/>
      <c r="U87" s="268"/>
      <c r="V87" s="268"/>
      <c r="W87" s="268"/>
      <c r="X87" s="268"/>
      <c r="Y87" s="268"/>
      <c r="Z87" s="268"/>
    </row>
    <row r="88" spans="1:26" x14ac:dyDescent="0.25">
      <c r="A88" s="268"/>
      <c r="B88" s="268"/>
      <c r="C88" s="268"/>
      <c r="D88" s="268"/>
      <c r="E88" s="268"/>
      <c r="F88" s="268"/>
      <c r="G88" s="268"/>
      <c r="H88" s="268"/>
      <c r="I88" s="268"/>
      <c r="J88" s="268"/>
      <c r="K88" s="268"/>
      <c r="L88" s="268"/>
      <c r="M88" s="268"/>
      <c r="N88" s="268"/>
      <c r="O88" s="268"/>
      <c r="P88" s="268"/>
      <c r="Q88" s="268"/>
      <c r="R88" s="268"/>
      <c r="S88" s="268"/>
      <c r="T88" s="268"/>
      <c r="U88" s="268"/>
      <c r="V88" s="268"/>
      <c r="W88" s="268"/>
      <c r="X88" s="268"/>
      <c r="Y88" s="268"/>
      <c r="Z88" s="268"/>
    </row>
    <row r="89" spans="1:26" x14ac:dyDescent="0.25">
      <c r="A89" s="268"/>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c r="Z89" s="268"/>
    </row>
    <row r="90" spans="1:26" x14ac:dyDescent="0.25">
      <c r="N90" t="s">
        <v>148</v>
      </c>
    </row>
    <row r="91" spans="1:26" x14ac:dyDescent="0.25">
      <c r="N91" t="s">
        <v>149</v>
      </c>
    </row>
    <row r="92" spans="1:26" x14ac:dyDescent="0.25">
      <c r="N92" t="s">
        <v>150</v>
      </c>
    </row>
    <row r="93" spans="1:26" x14ac:dyDescent="0.25">
      <c r="N93" t="s">
        <v>151</v>
      </c>
    </row>
    <row r="94" spans="1:26" x14ac:dyDescent="0.25">
      <c r="N94" t="s">
        <v>152</v>
      </c>
    </row>
    <row r="95" spans="1:26" x14ac:dyDescent="0.25">
      <c r="N95" t="s">
        <v>153</v>
      </c>
    </row>
    <row r="148" spans="1:1" x14ac:dyDescent="0.25">
      <c r="A148" t="s">
        <v>243</v>
      </c>
    </row>
  </sheetData>
  <mergeCells count="18">
    <mergeCell ref="A83:Z83"/>
    <mergeCell ref="A84:Z84"/>
    <mergeCell ref="A85:Z89"/>
    <mergeCell ref="A66:Z67"/>
    <mergeCell ref="A63:Z65"/>
    <mergeCell ref="A69:Z69"/>
    <mergeCell ref="A68:Z68"/>
    <mergeCell ref="A70:Z81"/>
    <mergeCell ref="A82:Z82"/>
    <mergeCell ref="A55:Z55"/>
    <mergeCell ref="A34:Z34"/>
    <mergeCell ref="A35:Z51"/>
    <mergeCell ref="A52:Z52"/>
    <mergeCell ref="A1:Z2"/>
    <mergeCell ref="A3:Z4"/>
    <mergeCell ref="A5:Z5"/>
    <mergeCell ref="A6:Z6"/>
    <mergeCell ref="A7:Z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E762C-3430-4F1B-9B43-90CEC5C9292E}">
  <sheetPr codeName="Foglio9"/>
  <dimension ref="A1:A3"/>
  <sheetViews>
    <sheetView workbookViewId="0"/>
  </sheetViews>
  <sheetFormatPr defaultRowHeight="13.2" x14ac:dyDescent="0.25"/>
  <sheetData>
    <row r="1" spans="1:1" x14ac:dyDescent="0.25">
      <c r="A1" s="112" t="s">
        <v>154</v>
      </c>
    </row>
    <row r="2" spans="1:1" x14ac:dyDescent="0.25">
      <c r="A2" s="112" t="s">
        <v>155</v>
      </c>
    </row>
    <row r="3" spans="1:1" x14ac:dyDescent="0.25">
      <c r="A3" s="112" t="s">
        <v>156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0">
    <tabColor rgb="FFFF0000"/>
  </sheetPr>
  <dimension ref="A1:AT118"/>
  <sheetViews>
    <sheetView topLeftCell="A58" workbookViewId="0">
      <selection activeCell="H14" sqref="H14"/>
    </sheetView>
  </sheetViews>
  <sheetFormatPr defaultRowHeight="13.2" x14ac:dyDescent="0.25"/>
  <cols>
    <col min="1" max="1" width="2.109375" customWidth="1"/>
    <col min="2" max="2" width="36.88671875" customWidth="1"/>
    <col min="3" max="3" width="9.44140625" customWidth="1"/>
    <col min="4" max="4" width="8" customWidth="1"/>
    <col min="5" max="5" width="0.88671875" customWidth="1"/>
    <col min="6" max="6" width="16.44140625" customWidth="1"/>
    <col min="7" max="7" width="14.109375" customWidth="1"/>
    <col min="8" max="8" width="52.88671875" customWidth="1"/>
    <col min="9" max="1026" width="8.6640625" customWidth="1"/>
  </cols>
  <sheetData>
    <row r="1" spans="2:46" x14ac:dyDescent="0.25">
      <c r="B1" s="280" t="s">
        <v>157</v>
      </c>
      <c r="C1" s="280"/>
      <c r="H1" s="1" t="s">
        <v>158</v>
      </c>
    </row>
    <row r="2" spans="2:46" x14ac:dyDescent="0.25">
      <c r="B2" s="2" t="s">
        <v>159</v>
      </c>
      <c r="C2" s="2" t="s">
        <v>160</v>
      </c>
      <c r="H2" s="3" t="s">
        <v>161</v>
      </c>
    </row>
    <row r="3" spans="2:46" x14ac:dyDescent="0.25">
      <c r="B3" s="4">
        <v>44382</v>
      </c>
      <c r="C3" s="3">
        <f>$H$13-4</f>
        <v>28</v>
      </c>
      <c r="H3" s="5" t="s">
        <v>162</v>
      </c>
    </row>
    <row r="4" spans="2:46" x14ac:dyDescent="0.25">
      <c r="B4" s="4">
        <v>44383</v>
      </c>
      <c r="C4" s="3">
        <f t="shared" ref="C4:C19" si="0">$H$13-4</f>
        <v>28</v>
      </c>
    </row>
    <row r="5" spans="2:46" x14ac:dyDescent="0.25">
      <c r="B5" s="4">
        <v>44384</v>
      </c>
      <c r="C5" s="3">
        <f t="shared" si="0"/>
        <v>28</v>
      </c>
      <c r="G5" s="280" t="s">
        <v>163</v>
      </c>
      <c r="H5" s="280"/>
    </row>
    <row r="6" spans="2:46" x14ac:dyDescent="0.25">
      <c r="B6" s="4">
        <v>44385</v>
      </c>
      <c r="C6" s="3">
        <f t="shared" si="0"/>
        <v>28</v>
      </c>
      <c r="G6" s="6">
        <v>24</v>
      </c>
      <c r="H6" s="7" t="s">
        <v>164</v>
      </c>
    </row>
    <row r="7" spans="2:46" x14ac:dyDescent="0.25">
      <c r="B7" s="4">
        <v>44386</v>
      </c>
      <c r="C7" s="3">
        <f t="shared" si="0"/>
        <v>28</v>
      </c>
      <c r="G7" s="6">
        <v>32</v>
      </c>
      <c r="H7" s="7" t="s">
        <v>165</v>
      </c>
    </row>
    <row r="8" spans="2:46" x14ac:dyDescent="0.25">
      <c r="B8" s="4">
        <v>44389</v>
      </c>
      <c r="C8" s="3">
        <f t="shared" si="0"/>
        <v>28</v>
      </c>
      <c r="G8" s="6">
        <v>32</v>
      </c>
      <c r="H8" s="7" t="s">
        <v>166</v>
      </c>
    </row>
    <row r="9" spans="2:46" x14ac:dyDescent="0.25">
      <c r="B9" s="4">
        <v>44390</v>
      </c>
      <c r="C9" s="3">
        <f t="shared" si="0"/>
        <v>28</v>
      </c>
      <c r="G9" s="6">
        <v>24</v>
      </c>
      <c r="H9" s="7" t="s">
        <v>167</v>
      </c>
    </row>
    <row r="10" spans="2:46" x14ac:dyDescent="0.25">
      <c r="B10" s="4">
        <v>44391</v>
      </c>
      <c r="C10" s="3">
        <f t="shared" si="0"/>
        <v>28</v>
      </c>
      <c r="AT10" t="s">
        <v>168</v>
      </c>
    </row>
    <row r="11" spans="2:46" x14ac:dyDescent="0.25">
      <c r="B11" s="4">
        <v>44392</v>
      </c>
      <c r="C11" s="3">
        <f t="shared" si="0"/>
        <v>28</v>
      </c>
    </row>
    <row r="12" spans="2:46" x14ac:dyDescent="0.25">
      <c r="B12" s="4">
        <v>44393</v>
      </c>
      <c r="C12" s="3">
        <f t="shared" si="0"/>
        <v>28</v>
      </c>
    </row>
    <row r="13" spans="2:46" x14ac:dyDescent="0.25">
      <c r="B13" s="4">
        <v>44396</v>
      </c>
      <c r="C13" s="3">
        <f t="shared" si="0"/>
        <v>28</v>
      </c>
      <c r="F13" s="281" t="s">
        <v>169</v>
      </c>
      <c r="G13" s="282"/>
      <c r="H13" s="8">
        <v>32</v>
      </c>
    </row>
    <row r="14" spans="2:46" x14ac:dyDescent="0.25">
      <c r="B14" s="4">
        <v>44397</v>
      </c>
      <c r="C14" s="3">
        <f t="shared" si="0"/>
        <v>28</v>
      </c>
      <c r="F14" s="281" t="s">
        <v>170</v>
      </c>
      <c r="G14" s="282"/>
      <c r="H14" s="8">
        <v>9</v>
      </c>
    </row>
    <row r="15" spans="2:46" x14ac:dyDescent="0.25">
      <c r="B15" s="4">
        <v>44398</v>
      </c>
      <c r="C15" s="3">
        <f t="shared" si="0"/>
        <v>28</v>
      </c>
      <c r="F15" s="283" t="s">
        <v>171</v>
      </c>
      <c r="G15" s="284"/>
      <c r="H15" s="9"/>
    </row>
    <row r="16" spans="2:46" x14ac:dyDescent="0.25">
      <c r="B16" s="4">
        <v>44399</v>
      </c>
      <c r="C16" s="3">
        <f t="shared" si="0"/>
        <v>28</v>
      </c>
      <c r="F16" s="277" t="s">
        <v>172</v>
      </c>
      <c r="G16" s="278"/>
      <c r="H16" s="9">
        <v>44571</v>
      </c>
    </row>
    <row r="17" spans="2:8" x14ac:dyDescent="0.25">
      <c r="B17" s="4">
        <v>44400</v>
      </c>
      <c r="C17" s="3">
        <f t="shared" si="0"/>
        <v>28</v>
      </c>
      <c r="F17" s="277" t="s">
        <v>173</v>
      </c>
      <c r="G17" s="278"/>
      <c r="H17" s="9">
        <v>44592</v>
      </c>
    </row>
    <row r="18" spans="2:8" x14ac:dyDescent="0.25">
      <c r="B18" s="4">
        <v>44403</v>
      </c>
      <c r="C18" s="3">
        <f t="shared" si="0"/>
        <v>28</v>
      </c>
      <c r="F18" s="279" t="s">
        <v>174</v>
      </c>
      <c r="G18" s="278"/>
      <c r="H18" s="9">
        <v>44620</v>
      </c>
    </row>
    <row r="19" spans="2:8" x14ac:dyDescent="0.25">
      <c r="B19" s="4">
        <v>44404</v>
      </c>
      <c r="C19" s="3">
        <f t="shared" si="0"/>
        <v>28</v>
      </c>
    </row>
    <row r="20" spans="2:8" x14ac:dyDescent="0.25">
      <c r="B20" s="4">
        <v>44405</v>
      </c>
      <c r="C20" s="3"/>
    </row>
    <row r="21" spans="2:8" x14ac:dyDescent="0.25">
      <c r="B21" s="4">
        <v>44406</v>
      </c>
      <c r="C21" s="3"/>
    </row>
    <row r="22" spans="2:8" x14ac:dyDescent="0.25">
      <c r="B22" s="4">
        <v>44407</v>
      </c>
      <c r="C22" s="3"/>
    </row>
    <row r="23" spans="2:8" x14ac:dyDescent="0.25">
      <c r="B23" s="4">
        <v>44410</v>
      </c>
      <c r="C23" s="3">
        <f t="shared" ref="C23:C44" si="1">$H$13-12</f>
        <v>20</v>
      </c>
    </row>
    <row r="24" spans="2:8" x14ac:dyDescent="0.25">
      <c r="B24" s="4">
        <v>44411</v>
      </c>
      <c r="C24" s="3">
        <f t="shared" si="1"/>
        <v>20</v>
      </c>
    </row>
    <row r="25" spans="2:8" x14ac:dyDescent="0.25">
      <c r="B25" s="4">
        <v>44412</v>
      </c>
      <c r="C25" s="3">
        <f t="shared" si="1"/>
        <v>20</v>
      </c>
    </row>
    <row r="26" spans="2:8" x14ac:dyDescent="0.25">
      <c r="B26" s="4">
        <v>44413</v>
      </c>
      <c r="C26" s="3">
        <f t="shared" si="1"/>
        <v>20</v>
      </c>
    </row>
    <row r="27" spans="2:8" x14ac:dyDescent="0.25">
      <c r="B27" s="4">
        <v>44414</v>
      </c>
      <c r="C27" s="3">
        <f t="shared" si="1"/>
        <v>20</v>
      </c>
    </row>
    <row r="28" spans="2:8" x14ac:dyDescent="0.25">
      <c r="B28" s="4">
        <v>44417</v>
      </c>
      <c r="C28" s="3">
        <f t="shared" si="1"/>
        <v>20</v>
      </c>
    </row>
    <row r="29" spans="2:8" x14ac:dyDescent="0.25">
      <c r="B29" s="4">
        <v>44418</v>
      </c>
      <c r="C29" s="3">
        <f t="shared" si="1"/>
        <v>20</v>
      </c>
    </row>
    <row r="30" spans="2:8" x14ac:dyDescent="0.25">
      <c r="B30" s="4">
        <v>44419</v>
      </c>
      <c r="C30" s="3">
        <f t="shared" si="1"/>
        <v>20</v>
      </c>
    </row>
    <row r="31" spans="2:8" x14ac:dyDescent="0.25">
      <c r="B31" s="4">
        <v>44420</v>
      </c>
      <c r="C31" s="3">
        <f t="shared" si="1"/>
        <v>20</v>
      </c>
    </row>
    <row r="32" spans="2:8" x14ac:dyDescent="0.25">
      <c r="B32" s="4">
        <v>44421</v>
      </c>
      <c r="C32" s="3">
        <f t="shared" si="1"/>
        <v>20</v>
      </c>
    </row>
    <row r="33" spans="2:3" x14ac:dyDescent="0.25">
      <c r="B33" s="4">
        <v>44424</v>
      </c>
      <c r="C33" s="3">
        <f t="shared" si="1"/>
        <v>20</v>
      </c>
    </row>
    <row r="34" spans="2:3" x14ac:dyDescent="0.25">
      <c r="B34" s="4">
        <v>44425</v>
      </c>
      <c r="C34" s="3">
        <f t="shared" si="1"/>
        <v>20</v>
      </c>
    </row>
    <row r="35" spans="2:3" x14ac:dyDescent="0.25">
      <c r="B35" s="4">
        <v>44426</v>
      </c>
      <c r="C35" s="3">
        <f t="shared" si="1"/>
        <v>20</v>
      </c>
    </row>
    <row r="36" spans="2:3" x14ac:dyDescent="0.25">
      <c r="B36" s="4">
        <v>44427</v>
      </c>
      <c r="C36" s="3">
        <f t="shared" si="1"/>
        <v>20</v>
      </c>
    </row>
    <row r="37" spans="2:3" x14ac:dyDescent="0.25">
      <c r="B37" s="4">
        <v>44428</v>
      </c>
      <c r="C37" s="3">
        <f t="shared" si="1"/>
        <v>20</v>
      </c>
    </row>
    <row r="38" spans="2:3" x14ac:dyDescent="0.25">
      <c r="B38" s="4">
        <v>44431</v>
      </c>
      <c r="C38" s="3">
        <f t="shared" si="1"/>
        <v>20</v>
      </c>
    </row>
    <row r="39" spans="2:3" x14ac:dyDescent="0.25">
      <c r="B39" s="4">
        <v>44432</v>
      </c>
      <c r="C39" s="3">
        <f t="shared" si="1"/>
        <v>20</v>
      </c>
    </row>
    <row r="40" spans="2:3" x14ac:dyDescent="0.25">
      <c r="B40" s="4">
        <v>44433</v>
      </c>
      <c r="C40" s="3">
        <f t="shared" si="1"/>
        <v>20</v>
      </c>
    </row>
    <row r="41" spans="2:3" x14ac:dyDescent="0.25">
      <c r="B41" s="4">
        <v>44434</v>
      </c>
      <c r="C41" s="3">
        <f t="shared" si="1"/>
        <v>20</v>
      </c>
    </row>
    <row r="42" spans="2:3" x14ac:dyDescent="0.25">
      <c r="B42" s="4">
        <v>44435</v>
      </c>
      <c r="C42" s="3">
        <f t="shared" si="1"/>
        <v>20</v>
      </c>
    </row>
    <row r="43" spans="2:3" x14ac:dyDescent="0.25">
      <c r="B43" s="4">
        <v>44438</v>
      </c>
      <c r="C43" s="3">
        <f t="shared" si="1"/>
        <v>20</v>
      </c>
    </row>
    <row r="44" spans="2:3" x14ac:dyDescent="0.25">
      <c r="B44" s="4">
        <v>44439</v>
      </c>
      <c r="C44" s="3">
        <f t="shared" si="1"/>
        <v>20</v>
      </c>
    </row>
    <row r="45" spans="2:3" x14ac:dyDescent="0.25">
      <c r="B45" s="4"/>
      <c r="C45" s="3"/>
    </row>
    <row r="46" spans="2:3" x14ac:dyDescent="0.25">
      <c r="B46" s="4"/>
      <c r="C46" s="3"/>
    </row>
    <row r="47" spans="2:3" x14ac:dyDescent="0.25">
      <c r="B47" s="4"/>
      <c r="C47" s="3"/>
    </row>
    <row r="49" spans="2:8" x14ac:dyDescent="0.25">
      <c r="B49" s="280" t="s">
        <v>175</v>
      </c>
      <c r="C49" s="280"/>
      <c r="D49" s="283"/>
      <c r="E49" s="88"/>
    </row>
    <row r="50" spans="2:8" x14ac:dyDescent="0.25">
      <c r="B50" s="2" t="s">
        <v>176</v>
      </c>
      <c r="C50" s="10" t="s">
        <v>176</v>
      </c>
      <c r="D50" s="86" t="s">
        <v>177</v>
      </c>
      <c r="E50" s="89"/>
    </row>
    <row r="51" spans="2:8" x14ac:dyDescent="0.25">
      <c r="B51" s="5" t="s">
        <v>178</v>
      </c>
      <c r="C51" s="5">
        <v>1</v>
      </c>
      <c r="D51" s="87">
        <v>0</v>
      </c>
      <c r="E51" s="90"/>
    </row>
    <row r="52" spans="2:8" x14ac:dyDescent="0.25">
      <c r="B52" s="5" t="s">
        <v>179</v>
      </c>
      <c r="C52" s="5">
        <v>2</v>
      </c>
      <c r="D52" s="87">
        <v>2</v>
      </c>
      <c r="E52" s="90"/>
    </row>
    <row r="53" spans="2:8" x14ac:dyDescent="0.25">
      <c r="B53" s="5" t="s">
        <v>180</v>
      </c>
      <c r="C53" s="5">
        <v>3</v>
      </c>
      <c r="D53" s="87">
        <v>2</v>
      </c>
      <c r="E53" s="90"/>
    </row>
    <row r="54" spans="2:8" x14ac:dyDescent="0.25">
      <c r="B54" s="5" t="s">
        <v>181</v>
      </c>
      <c r="C54" s="5">
        <v>4</v>
      </c>
      <c r="D54" s="87">
        <v>2</v>
      </c>
      <c r="E54" s="90"/>
    </row>
    <row r="55" spans="2:8" x14ac:dyDescent="0.25">
      <c r="B55" s="5" t="s">
        <v>182</v>
      </c>
      <c r="C55" s="5">
        <v>5</v>
      </c>
      <c r="D55" s="87">
        <v>2</v>
      </c>
      <c r="E55" s="90"/>
    </row>
    <row r="56" spans="2:8" x14ac:dyDescent="0.25">
      <c r="B56" s="5" t="s">
        <v>183</v>
      </c>
      <c r="C56" s="5">
        <v>6</v>
      </c>
      <c r="D56" s="87">
        <v>2</v>
      </c>
      <c r="E56" s="90"/>
    </row>
    <row r="57" spans="2:8" x14ac:dyDescent="0.25">
      <c r="B57" s="5" t="s">
        <v>184</v>
      </c>
      <c r="C57" s="5">
        <v>7</v>
      </c>
      <c r="D57" s="87">
        <v>0</v>
      </c>
      <c r="E57" s="90"/>
    </row>
    <row r="60" spans="2:8" x14ac:dyDescent="0.25">
      <c r="B60" s="11" t="s">
        <v>185</v>
      </c>
      <c r="C60" s="12"/>
      <c r="D60" s="12"/>
      <c r="E60" s="12"/>
      <c r="F60" s="12"/>
      <c r="G60" s="12"/>
      <c r="H60" s="13"/>
    </row>
    <row r="61" spans="2:8" x14ac:dyDescent="0.25">
      <c r="B61" s="14" t="s">
        <v>186</v>
      </c>
      <c r="H61" s="15"/>
    </row>
    <row r="62" spans="2:8" x14ac:dyDescent="0.25">
      <c r="B62" s="16" t="s">
        <v>187</v>
      </c>
      <c r="C62" s="17"/>
      <c r="D62" s="17"/>
      <c r="E62" s="17"/>
      <c r="F62" s="17"/>
      <c r="G62" s="17"/>
      <c r="H62" s="18"/>
    </row>
    <row r="63" spans="2:8" x14ac:dyDescent="0.25">
      <c r="B63" s="14" t="s">
        <v>188</v>
      </c>
      <c r="H63" s="15"/>
    </row>
    <row r="64" spans="2:8" x14ac:dyDescent="0.25">
      <c r="B64" s="14" t="s">
        <v>189</v>
      </c>
      <c r="H64" s="15"/>
    </row>
    <row r="65" spans="2:8" x14ac:dyDescent="0.25">
      <c r="B65" s="14" t="s">
        <v>190</v>
      </c>
      <c r="H65" s="15"/>
    </row>
    <row r="66" spans="2:8" x14ac:dyDescent="0.25">
      <c r="B66" s="14" t="s">
        <v>191</v>
      </c>
      <c r="H66" s="15"/>
    </row>
    <row r="67" spans="2:8" x14ac:dyDescent="0.25">
      <c r="B67" s="19" t="s">
        <v>192</v>
      </c>
      <c r="C67" s="20"/>
      <c r="D67" s="20"/>
      <c r="E67" s="20"/>
      <c r="F67" s="20"/>
      <c r="G67" s="20"/>
      <c r="H67" s="21"/>
    </row>
    <row r="69" spans="2:8" x14ac:dyDescent="0.25">
      <c r="C69" s="289" t="s">
        <v>193</v>
      </c>
      <c r="D69" s="289"/>
      <c r="E69" s="289"/>
      <c r="F69" s="289"/>
      <c r="G69" s="289"/>
      <c r="H69" s="289"/>
    </row>
    <row r="70" spans="2:8" ht="14.4" x14ac:dyDescent="0.25">
      <c r="C70" s="115" t="s">
        <v>49</v>
      </c>
      <c r="D70" s="116"/>
      <c r="E70" s="116"/>
      <c r="F70" s="116" t="s">
        <v>194</v>
      </c>
      <c r="G70" s="116"/>
      <c r="H70" s="117"/>
    </row>
    <row r="71" spans="2:8" ht="14.4" x14ac:dyDescent="0.25">
      <c r="C71" s="114" t="s">
        <v>50</v>
      </c>
      <c r="F71" t="s">
        <v>195</v>
      </c>
      <c r="H71" s="118"/>
    </row>
    <row r="72" spans="2:8" ht="14.4" x14ac:dyDescent="0.25">
      <c r="C72" s="113" t="s">
        <v>51</v>
      </c>
      <c r="F72" s="22" t="s">
        <v>196</v>
      </c>
      <c r="H72" s="118"/>
    </row>
    <row r="73" spans="2:8" ht="14.4" x14ac:dyDescent="0.25">
      <c r="C73" s="113" t="s">
        <v>52</v>
      </c>
      <c r="F73" t="s">
        <v>197</v>
      </c>
      <c r="H73" s="118"/>
    </row>
    <row r="74" spans="2:8" ht="14.4" x14ac:dyDescent="0.25">
      <c r="C74" s="114" t="s">
        <v>53</v>
      </c>
      <c r="F74" t="s">
        <v>198</v>
      </c>
      <c r="H74" s="118"/>
    </row>
    <row r="75" spans="2:8" ht="14.4" x14ac:dyDescent="0.25">
      <c r="C75" s="113" t="s">
        <v>48</v>
      </c>
      <c r="F75" t="s">
        <v>199</v>
      </c>
      <c r="H75" s="118"/>
    </row>
    <row r="76" spans="2:8" ht="14.4" x14ac:dyDescent="0.25">
      <c r="C76" s="113" t="s">
        <v>54</v>
      </c>
      <c r="H76" s="118"/>
    </row>
    <row r="77" spans="2:8" ht="14.4" x14ac:dyDescent="0.25">
      <c r="C77" s="113" t="s">
        <v>55</v>
      </c>
      <c r="H77" s="118"/>
    </row>
    <row r="78" spans="2:8" ht="14.4" x14ac:dyDescent="0.25">
      <c r="C78" s="119" t="s">
        <v>56</v>
      </c>
      <c r="D78" s="120"/>
      <c r="E78" s="120"/>
      <c r="F78" s="120"/>
      <c r="G78" s="120"/>
      <c r="H78" s="121"/>
    </row>
    <row r="80" spans="2:8" x14ac:dyDescent="0.25">
      <c r="B80" s="268" t="s">
        <v>200</v>
      </c>
      <c r="C80" s="268"/>
      <c r="D80" s="268"/>
      <c r="E80" s="268"/>
      <c r="F80" s="268"/>
      <c r="G80" s="268"/>
      <c r="H80" s="268"/>
    </row>
    <row r="81" spans="2:8" x14ac:dyDescent="0.25">
      <c r="B81" s="14" t="s">
        <v>201</v>
      </c>
      <c r="H81" s="15"/>
    </row>
    <row r="82" spans="2:8" x14ac:dyDescent="0.25">
      <c r="B82" s="23" t="s">
        <v>202</v>
      </c>
      <c r="H82" s="15"/>
    </row>
    <row r="83" spans="2:8" x14ac:dyDescent="0.25">
      <c r="B83" s="19"/>
      <c r="C83" s="20"/>
      <c r="D83" s="20"/>
      <c r="E83" s="20"/>
      <c r="F83" s="20"/>
      <c r="G83" s="20"/>
      <c r="H83" s="21"/>
    </row>
    <row r="84" spans="2:8" x14ac:dyDescent="0.25">
      <c r="B84" s="24" t="s">
        <v>203</v>
      </c>
      <c r="C84" s="25" t="s">
        <v>204</v>
      </c>
      <c r="D84" s="25" t="s">
        <v>21</v>
      </c>
      <c r="E84" s="25"/>
      <c r="F84" s="25" t="s">
        <v>205</v>
      </c>
      <c r="G84" s="26" t="s">
        <v>206</v>
      </c>
      <c r="H84" s="27" t="s">
        <v>207</v>
      </c>
    </row>
    <row r="85" spans="2:8" x14ac:dyDescent="0.25">
      <c r="B85" s="28" t="s">
        <v>208</v>
      </c>
      <c r="C85" s="6">
        <v>2</v>
      </c>
      <c r="D85" s="6">
        <v>8</v>
      </c>
      <c r="E85" s="6"/>
      <c r="F85" s="6">
        <f>G85-D85</f>
        <v>21</v>
      </c>
      <c r="G85" s="29">
        <v>29</v>
      </c>
      <c r="H85" s="30" t="s">
        <v>209</v>
      </c>
    </row>
    <row r="86" spans="2:8" x14ac:dyDescent="0.25">
      <c r="B86" s="28" t="s">
        <v>210</v>
      </c>
      <c r="C86" s="6">
        <v>2</v>
      </c>
      <c r="D86" s="6">
        <v>9</v>
      </c>
      <c r="E86" s="6"/>
      <c r="F86" s="6">
        <f>G86-D86</f>
        <v>20</v>
      </c>
      <c r="G86" s="29">
        <v>29</v>
      </c>
      <c r="H86" s="30" t="s">
        <v>211</v>
      </c>
    </row>
    <row r="87" spans="2:8" x14ac:dyDescent="0.25">
      <c r="B87" s="31" t="s">
        <v>212</v>
      </c>
      <c r="C87" s="32">
        <v>2</v>
      </c>
      <c r="D87" s="32">
        <v>11</v>
      </c>
      <c r="E87" s="32"/>
      <c r="F87" s="32">
        <f>G87-D87</f>
        <v>18</v>
      </c>
      <c r="G87" s="33">
        <v>29</v>
      </c>
      <c r="H87" s="34" t="s">
        <v>213</v>
      </c>
    </row>
    <row r="88" spans="2:8" x14ac:dyDescent="0.25">
      <c r="B88" s="31" t="s">
        <v>214</v>
      </c>
      <c r="C88" s="32">
        <v>2</v>
      </c>
      <c r="D88" s="32">
        <v>13</v>
      </c>
      <c r="E88" s="32"/>
      <c r="F88" s="32">
        <f>G88-D88</f>
        <v>16</v>
      </c>
      <c r="G88" s="33">
        <v>29</v>
      </c>
      <c r="H88" s="34" t="s">
        <v>215</v>
      </c>
    </row>
    <row r="89" spans="2:8" x14ac:dyDescent="0.25">
      <c r="B89" s="35" t="s">
        <v>216</v>
      </c>
      <c r="C89" s="36">
        <v>1</v>
      </c>
      <c r="D89" s="36">
        <v>10</v>
      </c>
      <c r="E89" s="36"/>
      <c r="F89" s="6">
        <f>G89-D89</f>
        <v>19</v>
      </c>
      <c r="G89" s="29">
        <v>29</v>
      </c>
      <c r="H89" s="30" t="s">
        <v>213</v>
      </c>
    </row>
    <row r="90" spans="2:8" x14ac:dyDescent="0.25">
      <c r="B90" s="37" t="s">
        <v>217</v>
      </c>
      <c r="C90" s="38">
        <v>4</v>
      </c>
      <c r="D90" s="38">
        <v>2</v>
      </c>
      <c r="E90" s="38"/>
      <c r="F90" s="39">
        <v>27</v>
      </c>
      <c r="G90" s="40">
        <v>29</v>
      </c>
      <c r="H90" s="41" t="s">
        <v>218</v>
      </c>
    </row>
    <row r="91" spans="2:8" x14ac:dyDescent="0.25">
      <c r="B91" s="37" t="s">
        <v>219</v>
      </c>
      <c r="C91" s="38"/>
      <c r="D91" s="38"/>
      <c r="E91" s="38"/>
      <c r="F91" s="39"/>
      <c r="G91" s="40"/>
      <c r="H91" s="41" t="s">
        <v>220</v>
      </c>
    </row>
    <row r="92" spans="2:8" x14ac:dyDescent="0.25">
      <c r="B92" s="37" t="s">
        <v>221</v>
      </c>
      <c r="C92" s="38"/>
      <c r="D92" s="38"/>
      <c r="E92" s="38"/>
      <c r="F92" s="39">
        <v>15</v>
      </c>
      <c r="G92" s="40"/>
      <c r="H92" s="41" t="s">
        <v>222</v>
      </c>
    </row>
    <row r="93" spans="2:8" x14ac:dyDescent="0.25">
      <c r="B93" s="37" t="s">
        <v>223</v>
      </c>
      <c r="C93" s="38"/>
      <c r="D93" s="38"/>
      <c r="E93" s="38"/>
      <c r="F93" s="39">
        <v>15</v>
      </c>
      <c r="G93" s="40"/>
      <c r="H93" s="41" t="s">
        <v>222</v>
      </c>
    </row>
    <row r="94" spans="2:8" x14ac:dyDescent="0.25">
      <c r="B94" s="37" t="s">
        <v>224</v>
      </c>
      <c r="C94" s="38"/>
      <c r="D94" s="38"/>
      <c r="E94" s="38"/>
      <c r="F94" s="39"/>
      <c r="G94" s="40"/>
      <c r="H94" s="41" t="s">
        <v>225</v>
      </c>
    </row>
    <row r="95" spans="2:8" x14ac:dyDescent="0.25">
      <c r="B95" s="42" t="s">
        <v>226</v>
      </c>
      <c r="C95" s="43"/>
      <c r="D95" s="43"/>
      <c r="E95" s="43"/>
      <c r="F95" s="43"/>
      <c r="G95" s="44"/>
      <c r="H95" s="45" t="s">
        <v>225</v>
      </c>
    </row>
    <row r="98" spans="1:8" x14ac:dyDescent="0.25">
      <c r="A98" s="285" t="s">
        <v>227</v>
      </c>
      <c r="B98" s="286"/>
      <c r="C98" s="287" t="s">
        <v>228</v>
      </c>
      <c r="D98" s="287"/>
      <c r="E98" s="287"/>
      <c r="F98" s="286"/>
      <c r="G98" s="287" t="s">
        <v>229</v>
      </c>
      <c r="H98" s="286"/>
    </row>
    <row r="99" spans="1:8" x14ac:dyDescent="0.25">
      <c r="A99" s="179"/>
      <c r="B99" s="184" t="s">
        <v>230</v>
      </c>
      <c r="D99" s="274" t="s">
        <v>1</v>
      </c>
      <c r="E99" s="274"/>
      <c r="F99" s="288"/>
      <c r="H99" s="118" t="s">
        <v>231</v>
      </c>
    </row>
    <row r="100" spans="1:8" x14ac:dyDescent="0.25">
      <c r="A100" s="179"/>
      <c r="B100" s="184" t="s">
        <v>31</v>
      </c>
      <c r="D100" s="274" t="s">
        <v>2</v>
      </c>
      <c r="E100" s="274"/>
      <c r="F100" s="288"/>
      <c r="H100" s="118" t="s">
        <v>232</v>
      </c>
    </row>
    <row r="101" spans="1:8" x14ac:dyDescent="0.25">
      <c r="A101" s="179"/>
      <c r="B101" s="184" t="s">
        <v>32</v>
      </c>
      <c r="D101" s="274" t="s">
        <v>3</v>
      </c>
      <c r="E101" s="274"/>
      <c r="F101" s="288"/>
      <c r="H101" s="118" t="s">
        <v>233</v>
      </c>
    </row>
    <row r="102" spans="1:8" x14ac:dyDescent="0.25">
      <c r="A102" s="179"/>
      <c r="B102" s="184" t="s">
        <v>33</v>
      </c>
      <c r="D102" s="274" t="s">
        <v>4</v>
      </c>
      <c r="E102" s="274"/>
      <c r="F102" s="288"/>
      <c r="H102" s="118" t="s">
        <v>234</v>
      </c>
    </row>
    <row r="103" spans="1:8" x14ac:dyDescent="0.25">
      <c r="A103" s="179"/>
      <c r="B103" s="184" t="s">
        <v>235</v>
      </c>
      <c r="D103" s="274" t="s">
        <v>5</v>
      </c>
      <c r="E103" s="274"/>
      <c r="F103" s="288"/>
      <c r="H103" s="118" t="s">
        <v>236</v>
      </c>
    </row>
    <row r="104" spans="1:8" x14ac:dyDescent="0.25">
      <c r="A104" s="179"/>
      <c r="B104" s="184" t="s">
        <v>34</v>
      </c>
      <c r="D104" s="274" t="s">
        <v>6</v>
      </c>
      <c r="E104" s="274"/>
      <c r="F104" s="288"/>
      <c r="H104" s="118" t="s">
        <v>237</v>
      </c>
    </row>
    <row r="105" spans="1:8" x14ac:dyDescent="0.25">
      <c r="A105" s="179"/>
      <c r="B105" s="184" t="s">
        <v>35</v>
      </c>
      <c r="D105" s="274" t="s">
        <v>7</v>
      </c>
      <c r="E105" s="274"/>
      <c r="F105" s="288"/>
      <c r="H105" s="118" t="s">
        <v>238</v>
      </c>
    </row>
    <row r="106" spans="1:8" x14ac:dyDescent="0.25">
      <c r="A106" s="179"/>
      <c r="B106" s="184" t="s">
        <v>36</v>
      </c>
      <c r="D106" s="274" t="s">
        <v>8</v>
      </c>
      <c r="E106" s="274"/>
      <c r="F106" s="288"/>
      <c r="H106" s="118" t="s">
        <v>239</v>
      </c>
    </row>
    <row r="107" spans="1:8" x14ac:dyDescent="0.25">
      <c r="A107" s="179"/>
      <c r="B107" s="184" t="s">
        <v>37</v>
      </c>
      <c r="D107" s="274" t="s">
        <v>9</v>
      </c>
      <c r="E107" s="274"/>
      <c r="F107" s="288"/>
      <c r="H107" s="118" t="s">
        <v>240</v>
      </c>
    </row>
    <row r="108" spans="1:8" x14ac:dyDescent="0.25">
      <c r="A108" s="179"/>
      <c r="B108" s="184" t="s">
        <v>38</v>
      </c>
      <c r="D108" s="274" t="s">
        <v>10</v>
      </c>
      <c r="E108" s="274"/>
      <c r="F108" s="288"/>
      <c r="H108" s="118" t="s">
        <v>241</v>
      </c>
    </row>
    <row r="109" spans="1:8" x14ac:dyDescent="0.25">
      <c r="A109" s="179"/>
      <c r="B109" s="184" t="s">
        <v>39</v>
      </c>
      <c r="D109" s="274" t="s">
        <v>11</v>
      </c>
      <c r="E109" s="274"/>
      <c r="F109" s="288"/>
      <c r="G109" s="120"/>
      <c r="H109" s="121"/>
    </row>
    <row r="110" spans="1:8" x14ac:dyDescent="0.25">
      <c r="A110" s="180"/>
      <c r="B110" s="185" t="s">
        <v>242</v>
      </c>
      <c r="D110" s="274" t="s">
        <v>12</v>
      </c>
      <c r="E110" s="274"/>
      <c r="F110" s="288"/>
    </row>
    <row r="111" spans="1:8" x14ac:dyDescent="0.25">
      <c r="C111" s="179"/>
      <c r="D111" s="274" t="s">
        <v>13</v>
      </c>
      <c r="E111" s="274"/>
      <c r="F111" s="288"/>
    </row>
    <row r="112" spans="1:8" x14ac:dyDescent="0.25">
      <c r="C112" s="179"/>
      <c r="D112" s="274" t="s">
        <v>14</v>
      </c>
      <c r="E112" s="274"/>
      <c r="F112" s="288"/>
    </row>
    <row r="113" spans="3:6" x14ac:dyDescent="0.25">
      <c r="C113" s="179"/>
      <c r="D113" s="274" t="s">
        <v>15</v>
      </c>
      <c r="E113" s="274"/>
      <c r="F113" s="288"/>
    </row>
    <row r="114" spans="3:6" x14ac:dyDescent="0.25">
      <c r="C114" s="179"/>
      <c r="D114" s="274" t="s">
        <v>16</v>
      </c>
      <c r="E114" s="274"/>
      <c r="F114" s="288"/>
    </row>
    <row r="115" spans="3:6" x14ac:dyDescent="0.25">
      <c r="C115" s="179"/>
      <c r="D115" s="274" t="s">
        <v>17</v>
      </c>
      <c r="E115" s="274"/>
      <c r="F115" s="288"/>
    </row>
    <row r="116" spans="3:6" x14ac:dyDescent="0.25">
      <c r="C116" s="179"/>
      <c r="D116" s="274" t="s">
        <v>18</v>
      </c>
      <c r="E116" s="274"/>
      <c r="F116" s="288"/>
    </row>
    <row r="117" spans="3:6" x14ac:dyDescent="0.25">
      <c r="C117" s="179"/>
      <c r="D117" s="274" t="s">
        <v>19</v>
      </c>
      <c r="E117" s="274"/>
      <c r="F117" s="288"/>
    </row>
    <row r="118" spans="3:6" x14ac:dyDescent="0.25">
      <c r="C118" s="180"/>
      <c r="D118" s="290" t="s">
        <v>20</v>
      </c>
      <c r="E118" s="290"/>
      <c r="F118" s="291"/>
    </row>
  </sheetData>
  <mergeCells count="34">
    <mergeCell ref="D115:F115"/>
    <mergeCell ref="D116:F116"/>
    <mergeCell ref="D117:F117"/>
    <mergeCell ref="D118:F118"/>
    <mergeCell ref="D110:F110"/>
    <mergeCell ref="D111:F111"/>
    <mergeCell ref="D112:F112"/>
    <mergeCell ref="D113:F113"/>
    <mergeCell ref="D114:F114"/>
    <mergeCell ref="D105:F105"/>
    <mergeCell ref="D106:F106"/>
    <mergeCell ref="D107:F107"/>
    <mergeCell ref="D108:F108"/>
    <mergeCell ref="D109:F109"/>
    <mergeCell ref="D100:F100"/>
    <mergeCell ref="D101:F101"/>
    <mergeCell ref="D102:F102"/>
    <mergeCell ref="D103:F103"/>
    <mergeCell ref="D104:F104"/>
    <mergeCell ref="A98:B98"/>
    <mergeCell ref="C98:F98"/>
    <mergeCell ref="G98:H98"/>
    <mergeCell ref="D99:F99"/>
    <mergeCell ref="B49:D49"/>
    <mergeCell ref="C69:H69"/>
    <mergeCell ref="B80:H80"/>
    <mergeCell ref="F16:G16"/>
    <mergeCell ref="F17:G17"/>
    <mergeCell ref="F18:G18"/>
    <mergeCell ref="B1:C1"/>
    <mergeCell ref="G5:H5"/>
    <mergeCell ref="F13:G13"/>
    <mergeCell ref="F14:G14"/>
    <mergeCell ref="F15:G15"/>
  </mergeCell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1967D88D3F03E647A97976BF8930BD2F" ma:contentTypeVersion="9" ma:contentTypeDescription="Creare un nuovo documento." ma:contentTypeScope="" ma:versionID="1970d8c41f165a29b5cd9c80f6e8ff6e">
  <xsd:schema xmlns:xsd="http://www.w3.org/2001/XMLSchema" xmlns:xs="http://www.w3.org/2001/XMLSchema" xmlns:p="http://schemas.microsoft.com/office/2006/metadata/properties" xmlns:ns1="http://schemas.microsoft.com/sharepoint/v3" xmlns:ns2="5bb2f266-11c9-4f16-8956-4ef2df0b1b1e" xmlns:ns3="77f3ea82-268f-45e1-99e8-f9bfefd470eb" targetNamespace="http://schemas.microsoft.com/office/2006/metadata/properties" ma:root="true" ma:fieldsID="c46a389d92969941f314953c7b9e90d0" ns1:_="" ns2:_="" ns3:_="">
    <xsd:import namespace="http://schemas.microsoft.com/sharepoint/v3"/>
    <xsd:import namespace="5bb2f266-11c9-4f16-8956-4ef2df0b1b1e"/>
    <xsd:import namespace="77f3ea82-268f-45e1-99e8-f9bfefd470eb"/>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Proprietà criteri di conformità unificati" ma:hidden="true" ma:internalName="_ip_UnifiedCompliancePolicyProperties">
      <xsd:simpleType>
        <xsd:restriction base="dms:Note"/>
      </xsd:simpleType>
    </xsd:element>
    <xsd:element name="_ip_UnifiedCompliancePolicyUIAction" ma:index="15" nillable="true" ma:displayName="Azione interfaccia utente criteri di conformità unificati"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b2f266-11c9-4f16-8956-4ef2df0b1b1e" elementFormDefault="qualified">
    <xsd:import namespace="http://schemas.microsoft.com/office/2006/documentManagement/types"/>
    <xsd:import namespace="http://schemas.microsoft.com/office/infopath/2007/PartnerControls"/>
    <xsd:element name="SharedWithUsers" ma:index="8" nillable="true" ma:displayName="Condivis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description="" ma:internalName="SharedWithDetails" ma:readOnly="true">
      <xsd:simpleType>
        <xsd:restriction base="dms:Note">
          <xsd:maxLength value="255"/>
        </xsd:restriction>
      </xsd:simpleType>
    </xsd:element>
    <xsd:element name="LastSharedByUser" ma:index="10" nillable="true" ma:displayName="Autore ultima condivisione" ma:internalName="LastSharedByUser" ma:readOnly="true">
      <xsd:simpleType>
        <xsd:restriction base="dms:Note">
          <xsd:maxLength value="255"/>
        </xsd:restriction>
      </xsd:simpleType>
    </xsd:element>
    <xsd:element name="LastSharedByTime" ma:index="11" nillable="true" ma:displayName="Ora ultima condivision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7f3ea82-268f-45e1-99e8-f9bfefd470eb"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EA8746-8BF0-40BF-9F71-6FAF31997DCE}">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0F42B300-3838-46A8-8CA5-BA253D055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bb2f266-11c9-4f16-8956-4ef2df0b1b1e"/>
    <ds:schemaRef ds:uri="77f3ea82-268f-45e1-99e8-f9bfefd470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DFA34D-C44A-412C-AD6F-E449E53C59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4</vt:i4>
      </vt:variant>
    </vt:vector>
  </HeadingPairs>
  <TitlesOfParts>
    <vt:vector size="13" baseType="lpstr">
      <vt:lpstr>Gen2022_RICHIESTE</vt:lpstr>
      <vt:lpstr>Gen-Feb-Mar2021_report</vt:lpstr>
      <vt:lpstr>Feb2022_RICHIESTE</vt:lpstr>
      <vt:lpstr>Mar2022_RICHIESTE</vt:lpstr>
      <vt:lpstr>primotrim2022_ORARIO</vt:lpstr>
      <vt:lpstr>Tipologie</vt:lpstr>
      <vt:lpstr>Istruzioni</vt:lpstr>
      <vt:lpstr>Regole</vt:lpstr>
      <vt:lpstr>Autore</vt:lpstr>
      <vt:lpstr>Feb2022_RICHIESTE!Area_stampa</vt:lpstr>
      <vt:lpstr>Gen2022_RICHIESTE!Area_stampa</vt:lpstr>
      <vt:lpstr>Mar2022_RICHIESTE!Area_stampa</vt:lpstr>
      <vt:lpstr>primotrim2022_ORARIO!Area_stampa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c:creator>
  <cp:keywords/>
  <dc:description/>
  <cp:lastModifiedBy>Hermann Magliacane</cp:lastModifiedBy>
  <cp:revision>15</cp:revision>
  <dcterms:created xsi:type="dcterms:W3CDTF">2006-08-03T09:18:31Z</dcterms:created>
  <dcterms:modified xsi:type="dcterms:W3CDTF">2022-09-11T07:33:24Z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0x0101001967D88D3F03E647A97976BF8930BD2F</vt:lpwstr>
  </property>
</Properties>
</file>